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3.xml" ContentType="application/vnd.openxmlformats-officedocument.themeOverride+xml"/>
  <Override PartName="/xl/charts/chart5.xml" ContentType="application/vnd.openxmlformats-officedocument.drawingml.chart+xml"/>
  <Override PartName="/xl/theme/themeOverride4.xml" ContentType="application/vnd.openxmlformats-officedocument.themeOverride+xml"/>
  <Override PartName="/xl/charts/chart6.xml" ContentType="application/vnd.openxmlformats-officedocument.drawingml.chart+xml"/>
  <Override PartName="/xl/theme/themeOverride5.xml" ContentType="application/vnd.openxmlformats-officedocument.themeOverride+xml"/>
  <Override PartName="/xl/charts/chart7.xml" ContentType="application/vnd.openxmlformats-officedocument.drawingml.chart+xml"/>
  <Override PartName="/xl/theme/themeOverride6.xml" ContentType="application/vnd.openxmlformats-officedocument.themeOverride+xml"/>
  <Override PartName="/xl/drawings/drawing5.xml" ContentType="application/vnd.openxmlformats-officedocument.drawing+xml"/>
  <Override PartName="/xl/charts/chart8.xml" ContentType="application/vnd.openxmlformats-officedocument.drawingml.chart+xml"/>
  <Override PartName="/xl/theme/themeOverride7.xml" ContentType="application/vnd.openxmlformats-officedocument.themeOverride+xml"/>
  <Override PartName="/xl/charts/chart9.xml" ContentType="application/vnd.openxmlformats-officedocument.drawingml.chart+xml"/>
  <Override PartName="/xl/theme/themeOverride8.xml" ContentType="application/vnd.openxmlformats-officedocument.themeOverride+xml"/>
  <Override PartName="/xl/charts/chart10.xml" ContentType="application/vnd.openxmlformats-officedocument.drawingml.chart+xml"/>
  <Override PartName="/xl/theme/themeOverride9.xml" ContentType="application/vnd.openxmlformats-officedocument.themeOverride+xml"/>
  <Override PartName="/xl/charts/chart11.xml" ContentType="application/vnd.openxmlformats-officedocument.drawingml.chart+xml"/>
  <Override PartName="/xl/theme/themeOverride10.xml" ContentType="application/vnd.openxmlformats-officedocument.themeOverride+xml"/>
  <Override PartName="/xl/drawings/drawing6.xml" ContentType="application/vnd.openxmlformats-officedocument.drawing+xml"/>
  <Override PartName="/xl/charts/chart12.xml" ContentType="application/vnd.openxmlformats-officedocument.drawingml.chart+xml"/>
  <Override PartName="/xl/theme/themeOverride11.xml" ContentType="application/vnd.openxmlformats-officedocument.themeOverride+xml"/>
  <Override PartName="/xl/charts/chart13.xml" ContentType="application/vnd.openxmlformats-officedocument.drawingml.chart+xml"/>
  <Override PartName="/xl/theme/themeOverride12.xml" ContentType="application/vnd.openxmlformats-officedocument.themeOverride+xml"/>
  <Override PartName="/xl/charts/chart14.xml" ContentType="application/vnd.openxmlformats-officedocument.drawingml.chart+xml"/>
  <Override PartName="/xl/theme/themeOverride13.xml" ContentType="application/vnd.openxmlformats-officedocument.themeOverride+xml"/>
  <Override PartName="/xl/drawings/drawing7.xml" ContentType="application/vnd.openxmlformats-officedocument.drawing+xml"/>
  <Override PartName="/xl/charts/chart15.xml" ContentType="application/vnd.openxmlformats-officedocument.drawingml.chart+xml"/>
  <Override PartName="/xl/theme/themeOverride14.xml" ContentType="application/vnd.openxmlformats-officedocument.themeOverride+xml"/>
  <Override PartName="/xl/charts/chart16.xml" ContentType="application/vnd.openxmlformats-officedocument.drawingml.chart+xml"/>
  <Override PartName="/xl/theme/themeOverride15.xml" ContentType="application/vnd.openxmlformats-officedocument.themeOverride+xml"/>
  <Override PartName="/xl/charts/chart17.xml" ContentType="application/vnd.openxmlformats-officedocument.drawingml.chart+xml"/>
  <Override PartName="/xl/theme/themeOverride16.xml" ContentType="application/vnd.openxmlformats-officedocument.themeOverride+xml"/>
  <Override PartName="/xl/charts/chart18.xml" ContentType="application/vnd.openxmlformats-officedocument.drawingml.chart+xml"/>
  <Override PartName="/xl/theme/themeOverride17.xml" ContentType="application/vnd.openxmlformats-officedocument.themeOverride+xml"/>
  <Override PartName="/xl/drawings/drawing8.xml" ContentType="application/vnd.openxmlformats-officedocument.drawing+xml"/>
  <Override PartName="/xl/charts/chart19.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18.xml" ContentType="application/vnd.openxmlformats-officedocument.themeOverride+xml"/>
  <Override PartName="/xl/charts/chart20.xml" ContentType="application/vnd.openxmlformats-officedocument.drawingml.chart+xml"/>
  <Override PartName="/xl/theme/themeOverride19.xml" ContentType="application/vnd.openxmlformats-officedocument.themeOverride+xml"/>
  <Override PartName="/xl/charts/chart21.xml" ContentType="application/vnd.openxmlformats-officedocument.drawingml.chart+xml"/>
  <Override PartName="/xl/theme/themeOverride20.xml" ContentType="application/vnd.openxmlformats-officedocument.themeOverride+xml"/>
  <Override PartName="/xl/charts/chart22.xml" ContentType="application/vnd.openxmlformats-officedocument.drawingml.chart+xml"/>
  <Override PartName="/xl/theme/themeOverride21.xml" ContentType="application/vnd.openxmlformats-officedocument.themeOverride+xml"/>
  <Override PartName="/xl/drawings/drawing9.xml" ContentType="application/vnd.openxmlformats-officedocument.drawing+xml"/>
  <Override PartName="/xl/charts/chart23.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22.xml" ContentType="application/vnd.openxmlformats-officedocument.themeOverride+xml"/>
  <Override PartName="/xl/charts/chart24.xml" ContentType="application/vnd.openxmlformats-officedocument.drawingml.chart+xml"/>
  <Override PartName="/xl/theme/themeOverride23.xml" ContentType="application/vnd.openxmlformats-officedocument.themeOverride+xml"/>
  <Override PartName="/xl/charts/chart25.xml" ContentType="application/vnd.openxmlformats-officedocument.drawingml.chart+xml"/>
  <Override PartName="/xl/theme/themeOverride24.xml" ContentType="application/vnd.openxmlformats-officedocument.themeOverride+xml"/>
  <Override PartName="/xl/charts/chart26.xml" ContentType="application/vnd.openxmlformats-officedocument.drawingml.chart+xml"/>
  <Override PartName="/xl/theme/themeOverride25.xml" ContentType="application/vnd.openxmlformats-officedocument.themeOverride+xml"/>
  <Override PartName="/xl/drawings/drawing10.xml" ContentType="application/vnd.openxmlformats-officedocument.drawing+xml"/>
  <Override PartName="/xl/charts/chart27.xml" ContentType="application/vnd.openxmlformats-officedocument.drawingml.chart+xml"/>
  <Override PartName="/xl/charts/style5.xml" ContentType="application/vnd.ms-office.chartstyle+xml"/>
  <Override PartName="/xl/charts/colors5.xml" ContentType="application/vnd.ms-office.chartcolorstyle+xml"/>
  <Override PartName="/xl/charts/chart28.xml" ContentType="application/vnd.openxmlformats-officedocument.drawingml.chart+xml"/>
  <Override PartName="/xl/charts/style6.xml" ContentType="application/vnd.ms-office.chartstyle+xml"/>
  <Override PartName="/xl/charts/colors6.xml" ContentType="application/vnd.ms-office.chartcolorstyle+xml"/>
  <Override PartName="/xl/charts/chart29.xml" ContentType="application/vnd.openxmlformats-officedocument.drawingml.chart+xml"/>
  <Override PartName="/xl/theme/themeOverride26.xml" ContentType="application/vnd.openxmlformats-officedocument.themeOverride+xml"/>
  <Override PartName="/xl/charts/chart30.xml" ContentType="application/vnd.openxmlformats-officedocument.drawingml.chart+xml"/>
  <Override PartName="/xl/theme/themeOverride27.xml" ContentType="application/vnd.openxmlformats-officedocument.themeOverride+xml"/>
  <Override PartName="/xl/drawings/drawing11.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style7.xml" ContentType="application/vnd.ms-office.chartstyle+xml"/>
  <Override PartName="/xl/charts/colors7.xml" ContentType="application/vnd.ms-office.chartcolorstyle+xml"/>
  <Override PartName="/xl/charts/chart3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2.xml" ContentType="application/vnd.openxmlformats-officedocument.drawing+xml"/>
  <Override PartName="/xl/charts/chart35.xml" ContentType="application/vnd.openxmlformats-officedocument.drawingml.chart+xml"/>
  <Override PartName="/xl/theme/themeOverride28.xml" ContentType="application/vnd.openxmlformats-officedocument.themeOverride+xml"/>
  <Override PartName="/xl/charts/chart36.xml" ContentType="application/vnd.openxmlformats-officedocument.drawingml.chart+xml"/>
  <Override PartName="/xl/theme/themeOverride29.xml" ContentType="application/vnd.openxmlformats-officedocument.themeOverride+xml"/>
  <Override PartName="/xl/drawings/drawing13.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style9.xml" ContentType="application/vnd.ms-office.chartstyle+xml"/>
  <Override PartName="/xl/charts/colors9.xml" ContentType="application/vnd.ms-office.chartcolorstyle+xml"/>
  <Override PartName="/xl/charts/chart4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4.xml" ContentType="application/vnd.openxmlformats-officedocument.drawing+xml"/>
  <Override PartName="/xl/charts/chart41.xml" ContentType="application/vnd.openxmlformats-officedocument.drawingml.chart+xml"/>
  <Override PartName="/xl/theme/themeOverride30.xml" ContentType="application/vnd.openxmlformats-officedocument.themeOverride+xml"/>
  <Override PartName="/xl/charts/chart42.xml" ContentType="application/vnd.openxmlformats-officedocument.drawingml.chart+xml"/>
  <Override PartName="/xl/theme/themeOverride31.xml" ContentType="application/vnd.openxmlformats-officedocument.themeOverride+xml"/>
  <Override PartName="/xl/drawings/drawing15.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style11.xml" ContentType="application/vnd.ms-office.chartstyle+xml"/>
  <Override PartName="/xl/charts/colors11.xml" ContentType="application/vnd.ms-office.chartcolorstyle+xml"/>
  <Override PartName="/xl/charts/chart46.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6.xml" ContentType="application/vnd.openxmlformats-officedocument.drawing+xml"/>
  <Override PartName="/xl/charts/chart47.xml" ContentType="application/vnd.openxmlformats-officedocument.drawingml.chart+xml"/>
  <Override PartName="/xl/theme/themeOverride32.xml" ContentType="application/vnd.openxmlformats-officedocument.themeOverride+xml"/>
  <Override PartName="/xl/charts/chart48.xml" ContentType="application/vnd.openxmlformats-officedocument.drawingml.chart+xml"/>
  <Override PartName="/xl/theme/themeOverride33.xml" ContentType="application/vnd.openxmlformats-officedocument.themeOverride+xml"/>
  <Override PartName="/xl/drawings/drawing17.xml" ContentType="application/vnd.openxmlformats-officedocument.drawing+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style13.xml" ContentType="application/vnd.ms-office.chartstyle+xml"/>
  <Override PartName="/xl/charts/colors13.xml" ContentType="application/vnd.ms-office.chartcolorstyle+xml"/>
  <Override PartName="/xl/charts/chart52.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8.xml" ContentType="application/vnd.openxmlformats-officedocument.drawing+xml"/>
  <Override PartName="/xl/charts/chart53.xml" ContentType="application/vnd.openxmlformats-officedocument.drawingml.chart+xml"/>
  <Override PartName="/xl/theme/themeOverride34.xml" ContentType="application/vnd.openxmlformats-officedocument.themeOverride+xml"/>
  <Override PartName="/xl/charts/chart54.xml" ContentType="application/vnd.openxmlformats-officedocument.drawingml.chart+xml"/>
  <Override PartName="/xl/theme/themeOverride35.xml" ContentType="application/vnd.openxmlformats-officedocument.themeOverride+xml"/>
  <Override PartName="/xl/drawings/drawing19.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style15.xml" ContentType="application/vnd.ms-office.chartstyle+xml"/>
  <Override PartName="/xl/charts/colors15.xml" ContentType="application/vnd.ms-office.chartcolorstyle+xml"/>
  <Override PartName="/xl/charts/chart58.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0.xml" ContentType="application/vnd.openxmlformats-officedocument.drawing+xml"/>
  <Override PartName="/xl/charts/chart59.xml" ContentType="application/vnd.openxmlformats-officedocument.drawingml.chart+xml"/>
  <Override PartName="/xl/charts/style17.xml" ContentType="application/vnd.ms-office.chartstyle+xml"/>
  <Override PartName="/xl/charts/colors17.xml" ContentType="application/vnd.ms-office.chartcolorstyle+xml"/>
  <Override PartName="/xl/charts/chart60.xml" ContentType="application/vnd.openxmlformats-officedocument.drawingml.chart+xml"/>
  <Override PartName="/xl/drawings/drawing21.xml" ContentType="application/vnd.openxmlformats-officedocument.drawing+xml"/>
  <Override PartName="/xl/charts/chart61.xml" ContentType="application/vnd.openxmlformats-officedocument.drawingml.chart+xml"/>
  <Override PartName="/xl/theme/themeOverride36.xml" ContentType="application/vnd.openxmlformats-officedocument.themeOverride+xml"/>
  <Override PartName="/xl/charts/chart62.xml" ContentType="application/vnd.openxmlformats-officedocument.drawingml.chart+xml"/>
  <Override PartName="/xl/theme/themeOverride37.xml" ContentType="application/vnd.openxmlformats-officedocument.themeOverride+xml"/>
  <Override PartName="/xl/charts/chart63.xml" ContentType="application/vnd.openxmlformats-officedocument.drawingml.chart+xml"/>
  <Override PartName="/xl/charts/style18.xml" ContentType="application/vnd.ms-office.chartstyle+xml"/>
  <Override PartName="/xl/charts/colors18.xml" ContentType="application/vnd.ms-office.chartcolorstyle+xml"/>
  <Override PartName="/xl/charts/chart64.xml" ContentType="application/vnd.openxmlformats-officedocument.drawingml.chart+xml"/>
  <Override PartName="/xl/theme/themeOverride38.xml" ContentType="application/vnd.openxmlformats-officedocument.themeOverride+xml"/>
  <Override PartName="/xl/drawings/drawing22.xml" ContentType="application/vnd.openxmlformats-officedocument.drawing+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drawings/drawing23.xml" ContentType="application/vnd.openxmlformats-officedocument.drawing+xml"/>
  <Override PartName="/xl/drawings/drawing24.xml" ContentType="application/vnd.openxmlformats-officedocument.drawing+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drawings/drawing25.xml" ContentType="application/vnd.openxmlformats-officedocument.drawing+xml"/>
  <Override PartName="/xl/charts/chart73.xml" ContentType="application/vnd.openxmlformats-officedocument.drawingml.chart+xml"/>
  <Override PartName="/xl/drawings/drawing26.xml" ContentType="application/vnd.openxmlformats-officedocument.drawing+xml"/>
  <Override PartName="/xl/charts/chart74.xml" ContentType="application/vnd.openxmlformats-officedocument.drawingml.chart+xml"/>
  <Override PartName="/xl/theme/themeOverride39.xml" ContentType="application/vnd.openxmlformats-officedocument.themeOverride+xml"/>
  <Override PartName="/xl/charts/chart75.xml" ContentType="application/vnd.openxmlformats-officedocument.drawingml.chart+xml"/>
  <Override PartName="/xl/theme/themeOverride40.xml" ContentType="application/vnd.openxmlformats-officedocument.themeOverride+xml"/>
  <Override PartName="/xl/charts/chart76.xml" ContentType="application/vnd.openxmlformats-officedocument.drawingml.chart+xml"/>
  <Override PartName="/xl/theme/themeOverride41.xml" ContentType="application/vnd.openxmlformats-officedocument.themeOverride+xml"/>
  <Override PartName="/xl/charts/chart77.xml" ContentType="application/vnd.openxmlformats-officedocument.drawingml.chart+xml"/>
  <Override PartName="/xl/theme/themeOverride42.xml" ContentType="application/vnd.openxmlformats-officedocument.themeOverride+xml"/>
  <Override PartName="/xl/charts/chart78.xml" ContentType="application/vnd.openxmlformats-officedocument.drawingml.chart+xml"/>
  <Override PartName="/xl/theme/themeOverride43.xml" ContentType="application/vnd.openxmlformats-officedocument.themeOverride+xml"/>
  <Override PartName="/xl/charts/chart79.xml" ContentType="application/vnd.openxmlformats-officedocument.drawingml.chart+xml"/>
  <Override PartName="/xl/theme/themeOverride44.xml" ContentType="application/vnd.openxmlformats-officedocument.themeOverride+xml"/>
  <Override PartName="/xl/charts/chart80.xml" ContentType="application/vnd.openxmlformats-officedocument.drawingml.chart+xml"/>
  <Override PartName="/xl/charts/chart81.xml" ContentType="application/vnd.openxmlformats-officedocument.drawingml.chart+xml"/>
  <Override PartName="/xl/theme/themeOverride45.xml" ContentType="application/vnd.openxmlformats-officedocument.themeOverride+xml"/>
  <Override PartName="/xl/charts/chart82.xml" ContentType="application/vnd.openxmlformats-officedocument.drawingml.chart+xml"/>
  <Override PartName="/xl/theme/themeOverride46.xml" ContentType="application/vnd.openxmlformats-officedocument.themeOverride+xml"/>
  <Override PartName="/xl/charts/chart83.xml" ContentType="application/vnd.openxmlformats-officedocument.drawingml.chart+xml"/>
  <Override PartName="/xl/charts/chart84.xml" ContentType="application/vnd.openxmlformats-officedocument.drawingml.chart+xml"/>
  <Override PartName="/xl/drawings/drawing27.xml" ContentType="application/vnd.openxmlformats-officedocument.drawing+xml"/>
  <Override PartName="/xl/charts/chart85.xml" ContentType="application/vnd.openxmlformats-officedocument.drawingml.chart+xml"/>
  <Override PartName="/xl/theme/themeOverride47.xml" ContentType="application/vnd.openxmlformats-officedocument.themeOverride+xml"/>
  <Override PartName="/xl/charts/chart86.xml" ContentType="application/vnd.openxmlformats-officedocument.drawingml.chart+xml"/>
  <Override PartName="/xl/theme/themeOverride48.xml" ContentType="application/vnd.openxmlformats-officedocument.themeOverride+xml"/>
  <Override PartName="/xl/charts/chart87.xml" ContentType="application/vnd.openxmlformats-officedocument.drawingml.chart+xml"/>
  <Override PartName="/xl/theme/themeOverride49.xml" ContentType="application/vnd.openxmlformats-officedocument.themeOverride+xml"/>
  <Override PartName="/xl/charts/chart88.xml" ContentType="application/vnd.openxmlformats-officedocument.drawingml.chart+xml"/>
  <Override PartName="/xl/theme/themeOverride50.xml" ContentType="application/vnd.openxmlformats-officedocument.themeOverride+xml"/>
  <Override PartName="/xl/charts/chart89.xml" ContentType="application/vnd.openxmlformats-officedocument.drawingml.chart+xml"/>
  <Override PartName="/xl/charts/chart90.xml" ContentType="application/vnd.openxmlformats-officedocument.drawingml.chart+xml"/>
  <Override PartName="/xl/theme/themeOverride51.xml" ContentType="application/vnd.openxmlformats-officedocument.themeOverride+xml"/>
  <Override PartName="/xl/charts/chart91.xml" ContentType="application/vnd.openxmlformats-officedocument.drawingml.chart+xml"/>
  <Override PartName="/xl/theme/themeOverride52.xml" ContentType="application/vnd.openxmlformats-officedocument.themeOverride+xml"/>
  <Override PartName="/xl/charts/chart92.xml" ContentType="application/vnd.openxmlformats-officedocument.drawingml.chart+xml"/>
  <Override PartName="/xl/charts/chart93.xml" ContentType="application/vnd.openxmlformats-officedocument.drawingml.chart+xml"/>
  <Override PartName="/xl/drawings/drawing28.xml" ContentType="application/vnd.openxmlformats-officedocument.drawing+xml"/>
  <Override PartName="/xl/charts/chart94.xml" ContentType="application/vnd.openxmlformats-officedocument.drawingml.chart+xml"/>
  <Override PartName="/xl/theme/themeOverride53.xml" ContentType="application/vnd.openxmlformats-officedocument.themeOverride+xml"/>
  <Override PartName="/xl/charts/chart95.xml" ContentType="application/vnd.openxmlformats-officedocument.drawingml.chart+xml"/>
  <Override PartName="/xl/theme/themeOverride54.xml" ContentType="application/vnd.openxmlformats-officedocument.themeOverride+xml"/>
  <Override PartName="/xl/charts/chart96.xml" ContentType="application/vnd.openxmlformats-officedocument.drawingml.chart+xml"/>
  <Override PartName="/xl/theme/themeOverride55.xml" ContentType="application/vnd.openxmlformats-officedocument.themeOverride+xml"/>
  <Override PartName="/xl/charts/chart97.xml" ContentType="application/vnd.openxmlformats-officedocument.drawingml.chart+xml"/>
  <Override PartName="/xl/theme/themeOverride56.xml" ContentType="application/vnd.openxmlformats-officedocument.themeOverride+xml"/>
  <Override PartName="/xl/charts/chart98.xml" ContentType="application/vnd.openxmlformats-officedocument.drawingml.chart+xml"/>
  <Override PartName="/xl/theme/themeOverride57.xml" ContentType="application/vnd.openxmlformats-officedocument.themeOverride+xml"/>
  <Override PartName="/xl/drawings/drawing29.xml" ContentType="application/vnd.openxmlformats-officedocument.drawing+xml"/>
  <Override PartName="/xl/charts/chart99.xml" ContentType="application/vnd.openxmlformats-officedocument.drawingml.chart+xml"/>
  <Override PartName="/xl/charts/chart100.xml" ContentType="application/vnd.openxmlformats-officedocument.drawingml.chart+xml"/>
  <Override PartName="/xl/drawings/drawing30.xml" ContentType="application/vnd.openxmlformats-officedocument.drawing+xml"/>
  <Override PartName="/xl/charts/chart101.xml" ContentType="application/vnd.openxmlformats-officedocument.drawingml.chart+xml"/>
  <Override PartName="/xl/theme/themeOverride58.xml" ContentType="application/vnd.openxmlformats-officedocument.themeOverride+xml"/>
  <Override PartName="/xl/charts/chart102.xml" ContentType="application/vnd.openxmlformats-officedocument.drawingml.chart+xml"/>
  <Override PartName="/xl/theme/themeOverride59.xml" ContentType="application/vnd.openxmlformats-officedocument.themeOverride+xml"/>
  <Override PartName="/xl/charts/chart103.xml" ContentType="application/vnd.openxmlformats-officedocument.drawingml.chart+xml"/>
  <Override PartName="/xl/theme/themeOverride60.xml" ContentType="application/vnd.openxmlformats-officedocument.themeOverride+xml"/>
  <Override PartName="/xl/charts/chart104.xml" ContentType="application/vnd.openxmlformats-officedocument.drawingml.chart+xml"/>
  <Override PartName="/xl/theme/themeOverride61.xml" ContentType="application/vnd.openxmlformats-officedocument.themeOverride+xml"/>
  <Override PartName="/xl/charts/chart105.xml" ContentType="application/vnd.openxmlformats-officedocument.drawingml.chart+xml"/>
  <Override PartName="/xl/theme/themeOverride62.xml" ContentType="application/vnd.openxmlformats-officedocument.themeOverride+xml"/>
  <Override PartName="/xl/charts/chart106.xml" ContentType="application/vnd.openxmlformats-officedocument.drawingml.chart+xml"/>
  <Override PartName="/xl/theme/themeOverride63.xml" ContentType="application/vnd.openxmlformats-officedocument.themeOverride+xml"/>
  <Override PartName="/xl/drawings/drawing31.xml" ContentType="application/vnd.openxmlformats-officedocument.drawing+xml"/>
  <Override PartName="/xl/charts/chart107.xml" ContentType="application/vnd.openxmlformats-officedocument.drawingml.chart+xml"/>
  <Override PartName="/xl/charts/style19.xml" ContentType="application/vnd.ms-office.chartstyle+xml"/>
  <Override PartName="/xl/charts/colors19.xml" ContentType="application/vnd.ms-office.chartcolorstyle+xml"/>
  <Override PartName="/xl/charts/chart108.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32.xml" ContentType="application/vnd.openxmlformats-officedocument.drawing+xml"/>
  <Override PartName="/xl/charts/chart109.xml" ContentType="application/vnd.openxmlformats-officedocument.drawingml.chart+xml"/>
  <Override PartName="/xl/charts/style21.xml" ContentType="application/vnd.ms-office.chartstyle+xml"/>
  <Override PartName="/xl/charts/colors21.xml" ContentType="application/vnd.ms-office.chartcolorstyle+xml"/>
  <Override PartName="/xl/charts/chart110.xml" ContentType="application/vnd.openxmlformats-officedocument.drawingml.chart+xml"/>
  <Override PartName="/xl/charts/style22.xml" ContentType="application/vnd.ms-office.chartstyle+xml"/>
  <Override PartName="/xl/charts/colors22.xml" ContentType="application/vnd.ms-office.chartcolorstyle+xml"/>
  <Override PartName="/xl/charts/chart111.xml" ContentType="application/vnd.openxmlformats-officedocument.drawingml.chart+xml"/>
  <Override PartName="/xl/charts/style23.xml" ContentType="application/vnd.ms-office.chartstyle+xml"/>
  <Override PartName="/xl/charts/colors23.xml" ContentType="application/vnd.ms-office.chartcolorstyle+xml"/>
  <Override PartName="/xl/charts/chart112.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13.xml" ContentType="application/vnd.openxmlformats-officedocument.drawingml.chart+xml"/>
  <Override PartName="/xl/charts/chart114.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36.xml" ContentType="application/vnd.openxmlformats-officedocument.drawing+xml"/>
  <Override PartName="/xl/charts/chart115.xml" ContentType="application/vnd.openxmlformats-officedocument.drawingml.chart+xml"/>
  <Override PartName="/xl/charts/chart11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37.xml" ContentType="application/vnd.openxmlformats-officedocument.drawing+xml"/>
  <Override PartName="/xl/charts/chart117.xml" ContentType="application/vnd.openxmlformats-officedocument.drawingml.chart+xml"/>
  <Override PartName="/xl/charts/chart118.xml" ContentType="application/vnd.openxmlformats-officedocument.drawingml.chart+xml"/>
  <Override PartName="/xl/charts/chart119.xml" ContentType="application/vnd.openxmlformats-officedocument.drawingml.chart+xml"/>
  <Override PartName="/xl/charts/chart120.xml" ContentType="application/vnd.openxmlformats-officedocument.drawingml.chart+xml"/>
  <Override PartName="/xl/drawings/drawing38.xml" ContentType="application/vnd.openxmlformats-officedocument.drawing+xml"/>
  <Override PartName="/xl/charts/chart121.xml" ContentType="application/vnd.openxmlformats-officedocument.drawingml.chart+xml"/>
  <Override PartName="/xl/theme/themeOverride64.xml" ContentType="application/vnd.openxmlformats-officedocument.themeOverride+xml"/>
  <Override PartName="/xl/charts/chart122.xml" ContentType="application/vnd.openxmlformats-officedocument.drawingml.chart+xml"/>
  <Override PartName="/xl/theme/themeOverride65.xml" ContentType="application/vnd.openxmlformats-officedocument.themeOverride+xml"/>
  <Override PartName="/xl/charts/chart123.xml" ContentType="application/vnd.openxmlformats-officedocument.drawingml.chart+xml"/>
  <Override PartName="/xl/theme/themeOverride66.xml" ContentType="application/vnd.openxmlformats-officedocument.themeOverride+xml"/>
  <Override PartName="/xl/charts/chart124.xml" ContentType="application/vnd.openxmlformats-officedocument.drawingml.chart+xml"/>
  <Override PartName="/xl/theme/themeOverride67.xml" ContentType="application/vnd.openxmlformats-officedocument.themeOverride+xml"/>
  <Override PartName="/xl/drawings/drawing39.xml" ContentType="application/vnd.openxmlformats-officedocument.drawing+xml"/>
  <Override PartName="/xl/charts/chart125.xml" ContentType="application/vnd.openxmlformats-officedocument.drawingml.chart+xml"/>
  <Override PartName="/xl/theme/themeOverride68.xml" ContentType="application/vnd.openxmlformats-officedocument.themeOverride+xml"/>
  <Override PartName="/xl/charts/chart126.xml" ContentType="application/vnd.openxmlformats-officedocument.drawingml.chart+xml"/>
  <Override PartName="/xl/theme/themeOverride69.xml" ContentType="application/vnd.openxmlformats-officedocument.themeOverride+xml"/>
  <Override PartName="/xl/charts/chart127.xml" ContentType="application/vnd.openxmlformats-officedocument.drawingml.chart+xml"/>
  <Override PartName="/xl/theme/themeOverride70.xml" ContentType="application/vnd.openxmlformats-officedocument.themeOverride+xml"/>
  <Override PartName="/xl/charts/chart128.xml" ContentType="application/vnd.openxmlformats-officedocument.drawingml.chart+xml"/>
  <Override PartName="/xl/theme/themeOverride71.xml" ContentType="application/vnd.openxmlformats-officedocument.themeOverride+xml"/>
  <Override PartName="/xl/drawings/drawing40.xml" ContentType="application/vnd.openxmlformats-officedocument.drawing+xml"/>
  <Override PartName="/xl/charts/chart129.xml" ContentType="application/vnd.openxmlformats-officedocument.drawingml.chart+xml"/>
  <Override PartName="/xl/theme/themeOverride72.xml" ContentType="application/vnd.openxmlformats-officedocument.themeOverride+xml"/>
  <Override PartName="/xl/charts/chart130.xml" ContentType="application/vnd.openxmlformats-officedocument.drawingml.chart+xml"/>
  <Override PartName="/xl/theme/themeOverride73.xml" ContentType="application/vnd.openxmlformats-officedocument.themeOverride+xml"/>
  <Override PartName="/xl/charts/chart131.xml" ContentType="application/vnd.openxmlformats-officedocument.drawingml.chart+xml"/>
  <Override PartName="/xl/theme/themeOverride74.xml" ContentType="application/vnd.openxmlformats-officedocument.themeOverride+xml"/>
  <Override PartName="/xl/charts/chart132.xml" ContentType="application/vnd.openxmlformats-officedocument.drawingml.chart+xml"/>
  <Override PartName="/xl/theme/themeOverride75.xml" ContentType="application/vnd.openxmlformats-officedocument.themeOverride+xml"/>
  <Override PartName="/xl/charts/chart133.xml" ContentType="application/vnd.openxmlformats-officedocument.drawingml.chart+xml"/>
  <Override PartName="/xl/theme/themeOverride76.xml" ContentType="application/vnd.openxmlformats-officedocument.themeOverride+xml"/>
  <Override PartName="/xl/charts/chart134.xml" ContentType="application/vnd.openxmlformats-officedocument.drawingml.chart+xml"/>
  <Override PartName="/xl/theme/themeOverride77.xml" ContentType="application/vnd.openxmlformats-officedocument.themeOverride+xml"/>
  <Override PartName="/xl/drawings/drawing41.xml" ContentType="application/vnd.openxmlformats-officedocument.drawing+xml"/>
  <Override PartName="/xl/charts/chart135.xml" ContentType="application/vnd.openxmlformats-officedocument.drawingml.chart+xml"/>
  <Override PartName="/xl/theme/themeOverride78.xml" ContentType="application/vnd.openxmlformats-officedocument.themeOverride+xml"/>
  <Override PartName="/xl/charts/chart136.xml" ContentType="application/vnd.openxmlformats-officedocument.drawingml.chart+xml"/>
  <Override PartName="/xl/theme/themeOverride79.xml" ContentType="application/vnd.openxmlformats-officedocument.themeOverride+xml"/>
  <Override PartName="/xl/charts/chart137.xml" ContentType="application/vnd.openxmlformats-officedocument.drawingml.chart+xml"/>
  <Override PartName="/xl/theme/themeOverride80.xml" ContentType="application/vnd.openxmlformats-officedocument.themeOverride+xml"/>
  <Override PartName="/xl/charts/chart138.xml" ContentType="application/vnd.openxmlformats-officedocument.drawingml.chart+xml"/>
  <Override PartName="/xl/theme/themeOverride81.xml" ContentType="application/vnd.openxmlformats-officedocument.themeOverride+xml"/>
  <Override PartName="/xl/charts/chart139.xml" ContentType="application/vnd.openxmlformats-officedocument.drawingml.chart+xml"/>
  <Override PartName="/xl/theme/themeOverride82.xml" ContentType="application/vnd.openxmlformats-officedocument.themeOverride+xml"/>
  <Override PartName="/xl/charts/chart140.xml" ContentType="application/vnd.openxmlformats-officedocument.drawingml.chart+xml"/>
  <Override PartName="/xl/theme/themeOverride83.xml" ContentType="application/vnd.openxmlformats-officedocument.themeOverride+xml"/>
  <Override PartName="/xl/charts/chart141.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42.xml" ContentType="application/vnd.openxmlformats-officedocument.drawing+xml"/>
  <Override PartName="/xl/charts/chart142.xml" ContentType="application/vnd.openxmlformats-officedocument.drawingml.chart+xml"/>
  <Override PartName="/xl/theme/themeOverride84.xml" ContentType="application/vnd.openxmlformats-officedocument.themeOverride+xml"/>
  <Override PartName="/xl/charts/chart143.xml" ContentType="application/vnd.openxmlformats-officedocument.drawingml.chart+xml"/>
  <Override PartName="/xl/theme/themeOverride85.xml" ContentType="application/vnd.openxmlformats-officedocument.themeOverride+xml"/>
  <Override PartName="/xl/charts/chart144.xml" ContentType="application/vnd.openxmlformats-officedocument.drawingml.chart+xml"/>
  <Override PartName="/xl/theme/themeOverride86.xml" ContentType="application/vnd.openxmlformats-officedocument.themeOverride+xml"/>
  <Override PartName="/xl/charts/chart145.xml" ContentType="application/vnd.openxmlformats-officedocument.drawingml.chart+xml"/>
  <Override PartName="/xl/theme/themeOverride87.xml" ContentType="application/vnd.openxmlformats-officedocument.themeOverride+xml"/>
  <Override PartName="/xl/charts/chart146.xml" ContentType="application/vnd.openxmlformats-officedocument.drawingml.chart+xml"/>
  <Override PartName="/xl/theme/themeOverride88.xml" ContentType="application/vnd.openxmlformats-officedocument.themeOverride+xml"/>
  <Override PartName="/xl/charts/chart147.xml" ContentType="application/vnd.openxmlformats-officedocument.drawingml.chart+xml"/>
  <Override PartName="/xl/theme/themeOverride89.xml" ContentType="application/vnd.openxmlformats-officedocument.themeOverride+xml"/>
  <Override PartName="/xl/charts/chart148.xml" ContentType="application/vnd.openxmlformats-officedocument.drawingml.chart+xml"/>
  <Override PartName="/xl/theme/themeOverride90.xml" ContentType="application/vnd.openxmlformats-officedocument.themeOverride+xml"/>
  <Override PartName="/xl/drawings/drawing43.xml" ContentType="application/vnd.openxmlformats-officedocument.drawing+xml"/>
  <Override PartName="/xl/charts/chart149.xml" ContentType="application/vnd.openxmlformats-officedocument.drawingml.chart+xml"/>
  <Override PartName="/xl/charts/chart150.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44.xml" ContentType="application/vnd.openxmlformats-officedocument.drawing+xml"/>
  <Override PartName="/xl/charts/chart151.xml" ContentType="application/vnd.openxmlformats-officedocument.drawingml.chart+xml"/>
  <Override PartName="/xl/charts/chart152.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charts/chart153.xml" ContentType="application/vnd.openxmlformats-officedocument.drawingml.chart+xml"/>
  <Override PartName="/xl/charts/chart154.xml" ContentType="application/vnd.openxmlformats-officedocument.drawingml.chart+xml"/>
  <Override PartName="/xl/charts/chart155.xml" ContentType="application/vnd.openxmlformats-officedocument.drawingml.chart+xml"/>
  <Override PartName="/xl/charts/chart156.xml" ContentType="application/vnd.openxmlformats-officedocument.drawingml.chart+xml"/>
  <Override PartName="/xl/charts/chart157.xml" ContentType="application/vnd.openxmlformats-officedocument.drawingml.chart+xml"/>
  <Override PartName="/xl/charts/chart158.xml" ContentType="application/vnd.openxmlformats-officedocument.drawingml.chart+xml"/>
  <Override PartName="/xl/charts/chart159.xml" ContentType="application/vnd.openxmlformats-officedocument.drawingml.chart+xml"/>
  <Override PartName="/xl/charts/chart160.xml" ContentType="application/vnd.openxmlformats-officedocument.drawingml.chart+xml"/>
  <Override PartName="/xl/charts/chart161.xml" ContentType="application/vnd.openxmlformats-officedocument.drawingml.chart+xml"/>
  <Override PartName="/xl/charts/chart162.xml" ContentType="application/vnd.openxmlformats-officedocument.drawingml.chart+xml"/>
  <Override PartName="/xl/charts/chart163.xml" ContentType="application/vnd.openxmlformats-officedocument.drawingml.chart+xml"/>
  <Override PartName="/xl/drawings/drawing47.xml" ContentType="application/vnd.openxmlformats-officedocument.drawing+xml"/>
  <Override PartName="/xl/charts/chart164.xml" ContentType="application/vnd.openxmlformats-officedocument.drawingml.chart+xml"/>
  <Override PartName="/xl/theme/themeOverride91.xml" ContentType="application/vnd.openxmlformats-officedocument.themeOverride+xml"/>
  <Override PartName="/xl/charts/chart165.xml" ContentType="application/vnd.openxmlformats-officedocument.drawingml.chart+xml"/>
  <Override PartName="/xl/charts/chart166.xml" ContentType="application/vnd.openxmlformats-officedocument.drawingml.chart+xml"/>
  <Override PartName="/xl/theme/themeOverride92.xml" ContentType="application/vnd.openxmlformats-officedocument.themeOverride+xml"/>
  <Override PartName="/xl/charts/chart167.xml" ContentType="application/vnd.openxmlformats-officedocument.drawingml.chart+xml"/>
  <Override PartName="/xl/theme/themeOverride93.xml" ContentType="application/vnd.openxmlformats-officedocument.themeOverride+xml"/>
  <Override PartName="/xl/charts/chart168.xml" ContentType="application/vnd.openxmlformats-officedocument.drawingml.chart+xml"/>
  <Override PartName="/xl/theme/themeOverride94.xml" ContentType="application/vnd.openxmlformats-officedocument.themeOverride+xml"/>
  <Override PartName="/xl/charts/chart169.xml" ContentType="application/vnd.openxmlformats-officedocument.drawingml.chart+xml"/>
  <Override PartName="/xl/theme/themeOverride95.xml" ContentType="application/vnd.openxmlformats-officedocument.themeOverride+xml"/>
  <Override PartName="/xl/charts/chart170.xml" ContentType="application/vnd.openxmlformats-officedocument.drawingml.chart+xml"/>
  <Override PartName="/xl/theme/themeOverride96.xml" ContentType="application/vnd.openxmlformats-officedocument.themeOverride+xml"/>
  <Override PartName="/xl/charts/chart171.xml" ContentType="application/vnd.openxmlformats-officedocument.drawingml.chart+xml"/>
  <Override PartName="/xl/theme/themeOverride97.xml" ContentType="application/vnd.openxmlformats-officedocument.themeOverride+xml"/>
  <Override PartName="/xl/drawings/drawing48.xml" ContentType="application/vnd.openxmlformats-officedocument.drawing+xml"/>
  <Override PartName="/xl/charts/chart172.xml" ContentType="application/vnd.openxmlformats-officedocument.drawingml.chart+xml"/>
  <Override PartName="/xl/theme/themeOverride98.xml" ContentType="application/vnd.openxmlformats-officedocument.themeOverride+xml"/>
  <Override PartName="/xl/charts/chart173.xml" ContentType="application/vnd.openxmlformats-officedocument.drawingml.chart+xml"/>
  <Override PartName="/xl/theme/themeOverride99.xml" ContentType="application/vnd.openxmlformats-officedocument.themeOverride+xml"/>
  <Override PartName="/xl/charts/chart174.xml" ContentType="application/vnd.openxmlformats-officedocument.drawingml.chart+xml"/>
  <Override PartName="/xl/theme/themeOverride100.xml" ContentType="application/vnd.openxmlformats-officedocument.themeOverride+xml"/>
  <Override PartName="/xl/charts/chart175.xml" ContentType="application/vnd.openxmlformats-officedocument.drawingml.chart+xml"/>
  <Override PartName="/xl/theme/themeOverride101.xml" ContentType="application/vnd.openxmlformats-officedocument.themeOverride+xml"/>
  <Override PartName="/xl/charts/chart176.xml" ContentType="application/vnd.openxmlformats-officedocument.drawingml.chart+xml"/>
  <Override PartName="/xl/theme/themeOverride102.xml" ContentType="application/vnd.openxmlformats-officedocument.themeOverride+xml"/>
  <Override PartName="/xl/charts/chart177.xml" ContentType="application/vnd.openxmlformats-officedocument.drawingml.chart+xml"/>
  <Override PartName="/xl/theme/themeOverride103.xml" ContentType="application/vnd.openxmlformats-officedocument.themeOverride+xml"/>
  <Override PartName="/xl/charts/chart178.xml" ContentType="application/vnd.openxmlformats-officedocument.drawingml.chart+xml"/>
  <Override PartName="/xl/theme/themeOverride104.xml" ContentType="application/vnd.openxmlformats-officedocument.themeOverride+xml"/>
  <Override PartName="/xl/charts/chart179.xml" ContentType="application/vnd.openxmlformats-officedocument.drawingml.chart+xml"/>
  <Override PartName="/xl/theme/themeOverride105.xml" ContentType="application/vnd.openxmlformats-officedocument.themeOverride+xml"/>
  <Override PartName="/xl/drawings/drawing49.xml" ContentType="application/vnd.openxmlformats-officedocument.drawing+xml"/>
  <Override PartName="/xl/charts/chart180.xml" ContentType="application/vnd.openxmlformats-officedocument.drawingml.chart+xml"/>
  <Override PartName="/xl/theme/themeOverride106.xml" ContentType="application/vnd.openxmlformats-officedocument.themeOverride+xml"/>
  <Override PartName="/xl/charts/chart181.xml" ContentType="application/vnd.openxmlformats-officedocument.drawingml.chart+xml"/>
  <Override PartName="/xl/charts/chart182.xml" ContentType="application/vnd.openxmlformats-officedocument.drawingml.chart+xml"/>
  <Override PartName="/xl/charts/chart183.xml" ContentType="application/vnd.openxmlformats-officedocument.drawingml.chart+xml"/>
  <Override PartName="/xl/theme/themeOverride107.xml" ContentType="application/vnd.openxmlformats-officedocument.themeOverride+xml"/>
  <Override PartName="/xl/charts/chart184.xml" ContentType="application/vnd.openxmlformats-officedocument.drawingml.chart+xml"/>
  <Override PartName="/xl/charts/chart185.xml" ContentType="application/vnd.openxmlformats-officedocument.drawingml.chart+xml"/>
  <Override PartName="/xl/theme/themeOverride108.xml" ContentType="application/vnd.openxmlformats-officedocument.themeOverride+xml"/>
  <Override PartName="/xl/charts/chart186.xml" ContentType="application/vnd.openxmlformats-officedocument.drawingml.chart+xml"/>
  <Override PartName="/xl/theme/themeOverride109.xml" ContentType="application/vnd.openxmlformats-officedocument.themeOverride+xml"/>
  <Override PartName="/xl/charts/chart187.xml" ContentType="application/vnd.openxmlformats-officedocument.drawingml.chart+xml"/>
  <Override PartName="/xl/theme/themeOverride110.xml" ContentType="application/vnd.openxmlformats-officedocument.themeOverride+xml"/>
  <Override PartName="/xl/drawings/drawing50.xml" ContentType="application/vnd.openxmlformats-officedocument.drawing+xml"/>
  <Override PartName="/xl/charts/chart188.xml" ContentType="application/vnd.openxmlformats-officedocument.drawingml.chart+xml"/>
  <Override PartName="/xl/theme/themeOverride111.xml" ContentType="application/vnd.openxmlformats-officedocument.themeOverride+xml"/>
  <Override PartName="/xl/charts/chart189.xml" ContentType="application/vnd.openxmlformats-officedocument.drawingml.chart+xml"/>
  <Override PartName="/xl/theme/themeOverride112.xml" ContentType="application/vnd.openxmlformats-officedocument.themeOverride+xml"/>
  <Override PartName="/xl/charts/chart190.xml" ContentType="application/vnd.openxmlformats-officedocument.drawingml.chart+xml"/>
  <Override PartName="/xl/theme/themeOverride113.xml" ContentType="application/vnd.openxmlformats-officedocument.themeOverride+xml"/>
  <Override PartName="/xl/charts/chart191.xml" ContentType="application/vnd.openxmlformats-officedocument.drawingml.chart+xml"/>
  <Override PartName="/xl/theme/themeOverride114.xml" ContentType="application/vnd.openxmlformats-officedocument.themeOverride+xml"/>
  <Override PartName="/xl/drawings/drawing51.xml" ContentType="application/vnd.openxmlformats-officedocument.drawing+xml"/>
  <Override PartName="/xl/drawings/drawing52.xml" ContentType="application/vnd.openxmlformats-officedocument.drawing+xml"/>
  <Override PartName="/xl/charts/chart192.xml" ContentType="application/vnd.openxmlformats-officedocument.drawingml.chart+xml"/>
  <Override PartName="/xl/theme/themeOverride115.xml" ContentType="application/vnd.openxmlformats-officedocument.themeOverride+xml"/>
  <Override PartName="/xl/charts/chart193.xml" ContentType="application/vnd.openxmlformats-officedocument.drawingml.chart+xml"/>
  <Override PartName="/xl/theme/themeOverride116.xml" ContentType="application/vnd.openxmlformats-officedocument.themeOverride+xml"/>
  <Override PartName="/xl/drawings/drawing53.xml" ContentType="application/vnd.openxmlformats-officedocument.drawing+xml"/>
  <Override PartName="/xl/charts/chart194.xml" ContentType="application/vnd.openxmlformats-officedocument.drawingml.chart+xml"/>
  <Override PartName="/xl/charts/style29.xml" ContentType="application/vnd.ms-office.chartstyle+xml"/>
  <Override PartName="/xl/charts/colors29.xml" ContentType="application/vnd.ms-office.chartcolorstyle+xml"/>
  <Override PartName="/xl/theme/themeOverride117.xml" ContentType="application/vnd.openxmlformats-officedocument.themeOverride+xml"/>
  <Override PartName="/xl/charts/chart195.xml" ContentType="application/vnd.openxmlformats-officedocument.drawingml.chart+xml"/>
  <Override PartName="/xl/theme/themeOverride118.xml" ContentType="application/vnd.openxmlformats-officedocument.themeOverride+xml"/>
  <Override PartName="/xl/charts/chart196.xml" ContentType="application/vnd.openxmlformats-officedocument.drawingml.chart+xml"/>
  <Override PartName="/xl/theme/themeOverride119.xml" ContentType="application/vnd.openxmlformats-officedocument.themeOverride+xml"/>
  <Override PartName="/xl/charts/chart197.xml" ContentType="application/vnd.openxmlformats-officedocument.drawingml.chart+xml"/>
  <Override PartName="/xl/theme/themeOverride120.xml" ContentType="application/vnd.openxmlformats-officedocument.themeOverride+xml"/>
  <Override PartName="/xl/drawings/drawing54.xml" ContentType="application/vnd.openxmlformats-officedocument.drawing+xml"/>
  <Override PartName="/xl/charts/chart198.xml" ContentType="application/vnd.openxmlformats-officedocument.drawingml.chart+xml"/>
  <Override PartName="/xl/charts/style30.xml" ContentType="application/vnd.ms-office.chartstyle+xml"/>
  <Override PartName="/xl/charts/colors30.xml" ContentType="application/vnd.ms-office.chartcolorstyle+xml"/>
  <Override PartName="/xl/charts/chart199.xml" ContentType="application/vnd.openxmlformats-officedocument.drawingml.chart+xml"/>
  <Override PartName="/xl/charts/style31.xml" ContentType="application/vnd.ms-office.chartstyle+xml"/>
  <Override PartName="/xl/charts/colors31.xml" ContentType="application/vnd.ms-office.chartcolorstyle+xml"/>
  <Override PartName="/xl/charts/chart200.xml" ContentType="application/vnd.openxmlformats-officedocument.drawingml.chart+xml"/>
  <Override PartName="/xl/charts/style32.xml" ContentType="application/vnd.ms-office.chartstyle+xml"/>
  <Override PartName="/xl/charts/colors32.xml" ContentType="application/vnd.ms-office.chartcolorstyle+xml"/>
  <Override PartName="/xl/charts/chart201.xml" ContentType="application/vnd.openxmlformats-officedocument.drawingml.chart+xml"/>
  <Override PartName="/xl/charts/style33.xml" ContentType="application/vnd.ms-office.chartstyle+xml"/>
  <Override PartName="/xl/charts/colors33.xml" ContentType="application/vnd.ms-office.chartcolorstyle+xml"/>
  <Override PartName="/xl/charts/chart202.xml" ContentType="application/vnd.openxmlformats-officedocument.drawingml.chart+xml"/>
  <Override PartName="/xl/charts/style34.xml" ContentType="application/vnd.ms-office.chartstyle+xml"/>
  <Override PartName="/xl/charts/colors34.xml" ContentType="application/vnd.ms-office.chartcolorstyle+xml"/>
  <Override PartName="/xl/charts/chart203.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55.xml" ContentType="application/vnd.openxmlformats-officedocument.drawing+xml"/>
  <Override PartName="/xl/charts/chart204.xml" ContentType="application/vnd.openxmlformats-officedocument.drawingml.chart+xml"/>
  <Override PartName="/xl/theme/themeOverride121.xml" ContentType="application/vnd.openxmlformats-officedocument.themeOverride+xml"/>
  <Override PartName="/xl/charts/chart205.xml" ContentType="application/vnd.openxmlformats-officedocument.drawingml.chart+xml"/>
  <Override PartName="/xl/theme/themeOverride122.xml" ContentType="application/vnd.openxmlformats-officedocument.themeOverride+xml"/>
  <Override PartName="/xl/charts/chart206.xml" ContentType="application/vnd.openxmlformats-officedocument.drawingml.chart+xml"/>
  <Override PartName="/xl/theme/themeOverride123.xml" ContentType="application/vnd.openxmlformats-officedocument.themeOverride+xml"/>
  <Override PartName="/xl/charts/chart207.xml" ContentType="application/vnd.openxmlformats-officedocument.drawingml.chart+xml"/>
  <Override PartName="/xl/theme/themeOverride124.xml" ContentType="application/vnd.openxmlformats-officedocument.themeOverride+xml"/>
  <Override PartName="/xl/drawings/drawing56.xml" ContentType="application/vnd.openxmlformats-officedocument.drawing+xml"/>
  <Override PartName="/xl/charts/chart208.xml" ContentType="application/vnd.openxmlformats-officedocument.drawingml.chart+xml"/>
  <Override PartName="/xl/theme/themeOverride125.xml" ContentType="application/vnd.openxmlformats-officedocument.themeOverride+xml"/>
  <Override PartName="/xl/charts/chart209.xml" ContentType="application/vnd.openxmlformats-officedocument.drawingml.chart+xml"/>
  <Override PartName="/xl/theme/themeOverride126.xml" ContentType="application/vnd.openxmlformats-officedocument.themeOverride+xml"/>
  <Override PartName="/xl/charts/chart210.xml" ContentType="application/vnd.openxmlformats-officedocument.drawingml.chart+xml"/>
  <Override PartName="/xl/theme/themeOverride127.xml" ContentType="application/vnd.openxmlformats-officedocument.themeOverride+xml"/>
  <Override PartName="/xl/charts/chart211.xml" ContentType="application/vnd.openxmlformats-officedocument.drawingml.chart+xml"/>
  <Override PartName="/xl/theme/themeOverride128.xml" ContentType="application/vnd.openxmlformats-officedocument.themeOverride+xml"/>
  <Override PartName="/xl/charts/chart212.xml" ContentType="application/vnd.openxmlformats-officedocument.drawingml.chart+xml"/>
  <Override PartName="/xl/theme/themeOverride129.xml" ContentType="application/vnd.openxmlformats-officedocument.themeOverride+xml"/>
  <Override PartName="/xl/drawings/drawing57.xml" ContentType="application/vnd.openxmlformats-officedocument.drawing+xml"/>
  <Override PartName="/xl/charts/chart213.xml" ContentType="application/vnd.openxmlformats-officedocument.drawingml.chart+xml"/>
  <Override PartName="/xl/charts/style36.xml" ContentType="application/vnd.ms-office.chartstyle+xml"/>
  <Override PartName="/xl/charts/colors36.xml" ContentType="application/vnd.ms-office.chartcolorstyle+xml"/>
  <Override PartName="/xl/theme/themeOverride130.xml" ContentType="application/vnd.openxmlformats-officedocument.themeOverride+xml"/>
  <Override PartName="/xl/charts/chart214.xml" ContentType="application/vnd.openxmlformats-officedocument.drawingml.chart+xml"/>
  <Override PartName="/xl/theme/themeOverride131.xml" ContentType="application/vnd.openxmlformats-officedocument.themeOverride+xml"/>
  <Override PartName="/xl/charts/chart215.xml" ContentType="application/vnd.openxmlformats-officedocument.drawingml.chart+xml"/>
  <Override PartName="/xl/theme/themeOverride132.xml" ContentType="application/vnd.openxmlformats-officedocument.themeOverride+xml"/>
  <Override PartName="/xl/charts/chart216.xml" ContentType="application/vnd.openxmlformats-officedocument.drawingml.chart+xml"/>
  <Override PartName="/xl/theme/themeOverride133.xml" ContentType="application/vnd.openxmlformats-officedocument.themeOverride+xml"/>
  <Override PartName="/xl/drawings/drawing58.xml" ContentType="application/vnd.openxmlformats-officedocument.drawing+xml"/>
  <Override PartName="/xl/charts/chart217.xml" ContentType="application/vnd.openxmlformats-officedocument.drawingml.chart+xml"/>
  <Override PartName="/xl/charts/chart218.xml" ContentType="application/vnd.openxmlformats-officedocument.drawingml.chart+xml"/>
  <Override PartName="/xl/charts/chart219.xml" ContentType="application/vnd.openxmlformats-officedocument.drawingml.chart+xml"/>
  <Override PartName="/xl/charts/chart220.xml" ContentType="application/vnd.openxmlformats-officedocument.drawingml.chart+xml"/>
  <Override PartName="/xl/drawings/drawing59.xml" ContentType="application/vnd.openxmlformats-officedocument.drawing+xml"/>
  <Override PartName="/xl/charts/chart221.xml" ContentType="application/vnd.openxmlformats-officedocument.drawingml.chart+xml"/>
  <Override PartName="/xl/theme/themeOverride134.xml" ContentType="application/vnd.openxmlformats-officedocument.themeOverride+xml"/>
  <Override PartName="/xl/charts/chart222.xml" ContentType="application/vnd.openxmlformats-officedocument.drawingml.chart+xml"/>
  <Override PartName="/xl/theme/themeOverride135.xml" ContentType="application/vnd.openxmlformats-officedocument.themeOverride+xml"/>
  <Override PartName="/xl/drawings/drawing60.xml" ContentType="application/vnd.openxmlformats-officedocument.drawing+xml"/>
  <Override PartName="/xl/charts/chart223.xml" ContentType="application/vnd.openxmlformats-officedocument.drawingml.chart+xml"/>
  <Override PartName="/xl/theme/themeOverride136.xml" ContentType="application/vnd.openxmlformats-officedocument.themeOverride+xml"/>
  <Override PartName="/xl/charts/chart224.xml" ContentType="application/vnd.openxmlformats-officedocument.drawingml.chart+xml"/>
  <Override PartName="/xl/theme/themeOverride137.xml" ContentType="application/vnd.openxmlformats-officedocument.themeOverride+xml"/>
  <Override PartName="/xl/charts/chart225.xml" ContentType="application/vnd.openxmlformats-officedocument.drawingml.chart+xml"/>
  <Override PartName="/xl/theme/themeOverride138.xml" ContentType="application/vnd.openxmlformats-officedocument.themeOverride+xml"/>
  <Override PartName="/xl/charts/chart226.xml" ContentType="application/vnd.openxmlformats-officedocument.drawingml.chart+xml"/>
  <Override PartName="/xl/theme/themeOverride139.xml" ContentType="application/vnd.openxmlformats-officedocument.themeOverride+xml"/>
  <Override PartName="/xl/drawings/drawing61.xml" ContentType="application/vnd.openxmlformats-officedocument.drawing+xml"/>
  <Override PartName="/xl/charts/chart227.xml" ContentType="application/vnd.openxmlformats-officedocument.drawingml.chart+xml"/>
  <Override PartName="/xl/theme/themeOverride140.xml" ContentType="application/vnd.openxmlformats-officedocument.themeOverride+xml"/>
  <Override PartName="/xl/charts/chart228.xml" ContentType="application/vnd.openxmlformats-officedocument.drawingml.chart+xml"/>
  <Override PartName="/xl/theme/themeOverride141.xml" ContentType="application/vnd.openxmlformats-officedocument.themeOverride+xml"/>
  <Override PartName="/xl/drawings/drawing62.xml" ContentType="application/vnd.openxmlformats-officedocument.drawing+xml"/>
  <Override PartName="/xl/drawings/drawing63.xml" ContentType="application/vnd.openxmlformats-officedocument.drawing+xml"/>
  <Override PartName="/xl/charts/chart229.xml" ContentType="application/vnd.openxmlformats-officedocument.drawingml.chart+xml"/>
  <Override PartName="/xl/charts/chart230.xml" ContentType="application/vnd.openxmlformats-officedocument.drawingml.chart+xml"/>
  <Override PartName="/xl/charts/chart231.xml" ContentType="application/vnd.openxmlformats-officedocument.drawingml.chart+xml"/>
  <Override PartName="/xl/charts/chart232.xml" ContentType="application/vnd.openxmlformats-officedocument.drawingml.chart+xml"/>
  <Override PartName="/xl/charts/chart233.xml" ContentType="application/vnd.openxmlformats-officedocument.drawingml.chart+xml"/>
  <Override PartName="/xl/charts/chart234.xml" ContentType="application/vnd.openxmlformats-officedocument.drawingml.chart+xml"/>
  <Override PartName="/xl/drawings/drawing64.xml" ContentType="application/vnd.openxmlformats-officedocument.drawing+xml"/>
  <Override PartName="/xl/charts/chart235.xml" ContentType="application/vnd.openxmlformats-officedocument.drawingml.chart+xml"/>
  <Override PartName="/xl/drawings/drawing65.xml" ContentType="application/vnd.openxmlformats-officedocument.drawing+xml"/>
  <Override PartName="/xl/charts/chart236.xml" ContentType="application/vnd.openxmlformats-officedocument.drawingml.chart+xml"/>
  <Override PartName="/xl/charts/chart237.xml" ContentType="application/vnd.openxmlformats-officedocument.drawingml.chart+xml"/>
  <Override PartName="/xl/charts/chart238.xml" ContentType="application/vnd.openxmlformats-officedocument.drawingml.chart+xml"/>
  <Override PartName="/xl/drawings/drawing66.xml" ContentType="application/vnd.openxmlformats-officedocument.drawing+xml"/>
  <Override PartName="/xl/charts/chart239.xml" ContentType="application/vnd.openxmlformats-officedocument.drawingml.chart+xml"/>
  <Override PartName="/xl/charts/chart240.xml" ContentType="application/vnd.openxmlformats-officedocument.drawingml.chart+xml"/>
  <Override PartName="/xl/charts/chart241.xml" ContentType="application/vnd.openxmlformats-officedocument.drawingml.chart+xml"/>
  <Override PartName="/xl/charts/chart242.xml" ContentType="application/vnd.openxmlformats-officedocument.drawingml.chart+xml"/>
  <Override PartName="/xl/drawings/drawing67.xml" ContentType="application/vnd.openxmlformats-officedocument.drawing+xml"/>
  <Override PartName="/xl/charts/chart243.xml" ContentType="application/vnd.openxmlformats-officedocument.drawingml.chart+xml"/>
  <Override PartName="/xl/theme/themeOverride142.xml" ContentType="application/vnd.openxmlformats-officedocument.themeOverride+xml"/>
  <Override PartName="/xl/charts/chart244.xml" ContentType="application/vnd.openxmlformats-officedocument.drawingml.chart+xml"/>
  <Override PartName="/xl/theme/themeOverride143.xml" ContentType="application/vnd.openxmlformats-officedocument.themeOverride+xml"/>
  <Override PartName="/xl/charts/chart245.xml" ContentType="application/vnd.openxmlformats-officedocument.drawingml.chart+xml"/>
  <Override PartName="/xl/charts/chart246.xml" ContentType="application/vnd.openxmlformats-officedocument.drawingml.chart+xml"/>
  <Override PartName="/xl/charts/chart247.xml" ContentType="application/vnd.openxmlformats-officedocument.drawingml.chart+xml"/>
  <Override PartName="/xl/theme/themeOverride144.xml" ContentType="application/vnd.openxmlformats-officedocument.themeOverride+xml"/>
  <Override PartName="/xl/drawings/drawing68.xml" ContentType="application/vnd.openxmlformats-officedocument.drawing+xml"/>
  <Override PartName="/xl/drawings/drawing69.xml" ContentType="application/vnd.openxmlformats-officedocument.drawing+xml"/>
  <Override PartName="/xl/charts/chart248.xml" ContentType="application/vnd.openxmlformats-officedocument.drawingml.chart+xml"/>
  <Override PartName="/xl/theme/themeOverride145.xml" ContentType="application/vnd.openxmlformats-officedocument.themeOverride+xml"/>
  <Override PartName="/xl/charts/chart249.xml" ContentType="application/vnd.openxmlformats-officedocument.drawingml.chart+xml"/>
  <Override PartName="/xl/theme/themeOverride146.xml" ContentType="application/vnd.openxmlformats-officedocument.themeOverride+xml"/>
  <Override PartName="/xl/drawings/drawing70.xml" ContentType="application/vnd.openxmlformats-officedocument.drawing+xml"/>
  <Override PartName="/xl/charts/chart250.xml" ContentType="application/vnd.openxmlformats-officedocument.drawingml.chart+xml"/>
  <Override PartName="/xl/theme/themeOverride147.xml" ContentType="application/vnd.openxmlformats-officedocument.themeOverride+xml"/>
  <Override PartName="/xl/charts/chart251.xml" ContentType="application/vnd.openxmlformats-officedocument.drawingml.chart+xml"/>
  <Override PartName="/xl/theme/themeOverride148.xml" ContentType="application/vnd.openxmlformats-officedocument.themeOverride+xml"/>
  <Override PartName="/xl/charts/chart252.xml" ContentType="application/vnd.openxmlformats-officedocument.drawingml.chart+xml"/>
  <Override PartName="/xl/theme/themeOverride149.xml" ContentType="application/vnd.openxmlformats-officedocument.themeOverride+xml"/>
  <Override PartName="/xl/charts/chart253.xml" ContentType="application/vnd.openxmlformats-officedocument.drawingml.chart+xml"/>
  <Override PartName="/xl/theme/themeOverride150.xml" ContentType="application/vnd.openxmlformats-officedocument.themeOverride+xml"/>
  <Override PartName="/xl/drawings/drawing71.xml" ContentType="application/vnd.openxmlformats-officedocument.drawing+xml"/>
  <Override PartName="/xl/charts/chart254.xml" ContentType="application/vnd.openxmlformats-officedocument.drawingml.chart+xml"/>
  <Override PartName="/xl/theme/themeOverride151.xml" ContentType="application/vnd.openxmlformats-officedocument.themeOverride+xml"/>
  <Override PartName="/xl/charts/chart255.xml" ContentType="application/vnd.openxmlformats-officedocument.drawingml.chart+xml"/>
  <Override PartName="/xl/theme/themeOverride152.xml" ContentType="application/vnd.openxmlformats-officedocument.themeOverride+xml"/>
  <Override PartName="/xl/charts/chart256.xml" ContentType="application/vnd.openxmlformats-officedocument.drawingml.chart+xml"/>
  <Override PartName="/xl/theme/themeOverride153.xml" ContentType="application/vnd.openxmlformats-officedocument.themeOverride+xml"/>
  <Override PartName="/xl/charts/chart257.xml" ContentType="application/vnd.openxmlformats-officedocument.drawingml.chart+xml"/>
  <Override PartName="/xl/theme/themeOverride154.xml" ContentType="application/vnd.openxmlformats-officedocument.themeOverride+xml"/>
  <Override PartName="/xl/drawings/drawing72.xml" ContentType="application/vnd.openxmlformats-officedocument.drawing+xml"/>
  <Override PartName="/xl/charts/chart258.xml" ContentType="application/vnd.openxmlformats-officedocument.drawingml.chart+xml"/>
  <Override PartName="/xl/theme/themeOverride155.xml" ContentType="application/vnd.openxmlformats-officedocument.themeOverride+xml"/>
  <Override PartName="/xl/charts/chart259.xml" ContentType="application/vnd.openxmlformats-officedocument.drawingml.chart+xml"/>
  <Override PartName="/xl/theme/themeOverride156.xml" ContentType="application/vnd.openxmlformats-officedocument.themeOverride+xml"/>
  <Override PartName="/xl/charts/chart260.xml" ContentType="application/vnd.openxmlformats-officedocument.drawingml.chart+xml"/>
  <Override PartName="/xl/theme/themeOverride157.xml" ContentType="application/vnd.openxmlformats-officedocument.themeOverride+xml"/>
  <Override PartName="/xl/charts/chart261.xml" ContentType="application/vnd.openxmlformats-officedocument.drawingml.chart+xml"/>
  <Override PartName="/xl/theme/themeOverride158.xml" ContentType="application/vnd.openxmlformats-officedocument.themeOverride+xml"/>
  <Override PartName="/xl/drawings/drawing73.xml" ContentType="application/vnd.openxmlformats-officedocument.drawing+xml"/>
  <Override PartName="/xl/charts/chart262.xml" ContentType="application/vnd.openxmlformats-officedocument.drawingml.chart+xml"/>
  <Override PartName="/xl/theme/themeOverride159.xml" ContentType="application/vnd.openxmlformats-officedocument.themeOverride+xml"/>
  <Override PartName="/xl/charts/chart263.xml" ContentType="application/vnd.openxmlformats-officedocument.drawingml.chart+xml"/>
  <Override PartName="/xl/theme/themeOverride160.xml" ContentType="application/vnd.openxmlformats-officedocument.themeOverride+xml"/>
  <Override PartName="/xl/charts/chart264.xml" ContentType="application/vnd.openxmlformats-officedocument.drawingml.chart+xml"/>
  <Override PartName="/xl/theme/themeOverride161.xml" ContentType="application/vnd.openxmlformats-officedocument.themeOverride+xml"/>
  <Override PartName="/xl/charts/chart265.xml" ContentType="application/vnd.openxmlformats-officedocument.drawingml.chart+xml"/>
  <Override PartName="/xl/theme/themeOverride162.xml" ContentType="application/vnd.openxmlformats-officedocument.themeOverride+xml"/>
  <Override PartName="/xl/charts/chart266.xml" ContentType="application/vnd.openxmlformats-officedocument.drawingml.chart+xml"/>
  <Override PartName="/xl/charts/chart267.xml" ContentType="application/vnd.openxmlformats-officedocument.drawingml.chart+xml"/>
  <Override PartName="/xl/theme/themeOverride163.xml" ContentType="application/vnd.openxmlformats-officedocument.themeOverride+xml"/>
  <Override PartName="/xl/drawings/drawing74.xml" ContentType="application/vnd.openxmlformats-officedocument.drawing+xml"/>
  <Override PartName="/xl/charts/chart268.xml" ContentType="application/vnd.openxmlformats-officedocument.drawingml.chart+xml"/>
  <Override PartName="/xl/theme/themeOverride164.xml" ContentType="application/vnd.openxmlformats-officedocument.themeOverride+xml"/>
  <Override PartName="/xl/drawings/drawing75.xml" ContentType="application/vnd.openxmlformats-officedocument.drawing+xml"/>
  <Override PartName="/xl/charts/chart269.xml" ContentType="application/vnd.openxmlformats-officedocument.drawingml.chart+xml"/>
  <Override PartName="/xl/charts/chart270.xml" ContentType="application/vnd.openxmlformats-officedocument.drawingml.chart+xml"/>
  <Override PartName="/xl/drawings/drawing76.xml" ContentType="application/vnd.openxmlformats-officedocument.drawing+xml"/>
  <Override PartName="/xl/charts/chart271.xml" ContentType="application/vnd.openxmlformats-officedocument.drawingml.chart+xml"/>
  <Override PartName="/xl/theme/themeOverride165.xml" ContentType="application/vnd.openxmlformats-officedocument.themeOverride+xml"/>
  <Override PartName="/xl/charts/chart272.xml" ContentType="application/vnd.openxmlformats-officedocument.drawingml.chart+xml"/>
  <Override PartName="/xl/theme/themeOverride166.xml" ContentType="application/vnd.openxmlformats-officedocument.themeOverride+xml"/>
  <Override PartName="/xl/charts/chart273.xml" ContentType="application/vnd.openxmlformats-officedocument.drawingml.chart+xml"/>
  <Override PartName="/xl/theme/themeOverride167.xml" ContentType="application/vnd.openxmlformats-officedocument.themeOverride+xml"/>
  <Override PartName="/xl/charts/chart274.xml" ContentType="application/vnd.openxmlformats-officedocument.drawingml.chart+xml"/>
  <Override PartName="/xl/theme/themeOverride168.xml" ContentType="application/vnd.openxmlformats-officedocument.themeOverride+xml"/>
  <Override PartName="/xl/charts/chart275.xml" ContentType="application/vnd.openxmlformats-officedocument.drawingml.chart+xml"/>
  <Override PartName="/xl/theme/themeOverride169.xml" ContentType="application/vnd.openxmlformats-officedocument.themeOverride+xml"/>
  <Override PartName="/xl/charts/chart276.xml" ContentType="application/vnd.openxmlformats-officedocument.drawingml.chart+xml"/>
  <Override PartName="/xl/theme/themeOverride170.xml" ContentType="application/vnd.openxmlformats-officedocument.themeOverride+xml"/>
  <Override PartName="/xl/charts/chart277.xml" ContentType="application/vnd.openxmlformats-officedocument.drawingml.chart+xml"/>
  <Override PartName="/xl/charts/style37.xml" ContentType="application/vnd.ms-office.chartstyle+xml"/>
  <Override PartName="/xl/charts/colors37.xml" ContentType="application/vnd.ms-office.chartcolorstyle+xml"/>
  <Override PartName="/xl/charts/chart278.xml" ContentType="application/vnd.openxmlformats-officedocument.drawingml.chart+xml"/>
  <Override PartName="/xl/charts/chart279.xml" ContentType="application/vnd.openxmlformats-officedocument.drawingml.chart+xml"/>
  <Override PartName="/xl/drawings/drawing77.xml" ContentType="application/vnd.openxmlformats-officedocument.drawing+xml"/>
  <Override PartName="/xl/charts/chart280.xml" ContentType="application/vnd.openxmlformats-officedocument.drawingml.chart+xml"/>
  <Override PartName="/xl/charts/style38.xml" ContentType="application/vnd.ms-office.chartstyle+xml"/>
  <Override PartName="/xl/charts/colors38.xml" ContentType="application/vnd.ms-office.chartcolorstyle+xml"/>
  <Override PartName="/xl/theme/themeOverride171.xml" ContentType="application/vnd.openxmlformats-officedocument.themeOverride+xml"/>
  <Override PartName="/xl/drawings/drawing78.xml" ContentType="application/vnd.openxmlformats-officedocument.drawing+xml"/>
  <Override PartName="/xl/charts/chart281.xml" ContentType="application/vnd.openxmlformats-officedocument.drawingml.chart+xml"/>
  <Override PartName="/xl/charts/style39.xml" ContentType="application/vnd.ms-office.chartstyle+xml"/>
  <Override PartName="/xl/charts/colors39.xml" ContentType="application/vnd.ms-office.chartcolorstyle+xml"/>
  <Override PartName="/xl/theme/themeOverride172.xml" ContentType="application/vnd.openxmlformats-officedocument.themeOverride+xml"/>
  <Override PartName="/xl/drawings/drawing79.xml" ContentType="application/vnd.openxmlformats-officedocument.drawing+xml"/>
  <Override PartName="/xl/charts/chart282.xml" ContentType="application/vnd.openxmlformats-officedocument.drawingml.chart+xml"/>
  <Override PartName="/xl/charts/style40.xml" ContentType="application/vnd.ms-office.chartstyle+xml"/>
  <Override PartName="/xl/charts/colors40.xml" ContentType="application/vnd.ms-office.chartcolorstyle+xml"/>
  <Override PartName="/xl/theme/themeOverride173.xml" ContentType="application/vnd.openxmlformats-officedocument.themeOverride+xml"/>
  <Override PartName="/xl/charts/chart283.xml" ContentType="application/vnd.openxmlformats-officedocument.drawingml.chart+xml"/>
  <Override PartName="/xl/charts/style41.xml" ContentType="application/vnd.ms-office.chartstyle+xml"/>
  <Override PartName="/xl/charts/colors41.xml" ContentType="application/vnd.ms-office.chartcolorstyle+xml"/>
  <Override PartName="/xl/theme/themeOverride174.xml" ContentType="application/vnd.openxmlformats-officedocument.themeOverride+xml"/>
  <Override PartName="/xl/drawings/drawing80.xml" ContentType="application/vnd.openxmlformats-officedocument.drawing+xml"/>
  <Override PartName="/xl/charts/chart284.xml" ContentType="application/vnd.openxmlformats-officedocument.drawingml.chart+xml"/>
  <Override PartName="/xl/charts/chart285.xml" ContentType="application/vnd.openxmlformats-officedocument.drawingml.chart+xml"/>
  <Override PartName="/xl/charts/chart286.xml" ContentType="application/vnd.openxmlformats-officedocument.drawingml.chart+xml"/>
  <Override PartName="/xl/drawings/drawing81.xml" ContentType="application/vnd.openxmlformats-officedocument.drawing+xml"/>
  <Override PartName="/xl/charts/chart287.xml" ContentType="application/vnd.openxmlformats-officedocument.drawingml.chart+xml"/>
  <Override PartName="/xl/theme/themeOverride175.xml" ContentType="application/vnd.openxmlformats-officedocument.themeOverride+xml"/>
  <Override PartName="/xl/charts/chart288.xml" ContentType="application/vnd.openxmlformats-officedocument.drawingml.chart+xml"/>
  <Override PartName="/xl/theme/themeOverride176.xml" ContentType="application/vnd.openxmlformats-officedocument.themeOverride+xml"/>
  <Override PartName="/xl/charts/chart289.xml" ContentType="application/vnd.openxmlformats-officedocument.drawingml.chart+xml"/>
  <Override PartName="/xl/theme/themeOverride177.xml" ContentType="application/vnd.openxmlformats-officedocument.themeOverride+xml"/>
  <Override PartName="/xl/drawings/drawing82.xml" ContentType="application/vnd.openxmlformats-officedocument.drawing+xml"/>
  <Override PartName="/xl/charts/chart290.xml" ContentType="application/vnd.openxmlformats-officedocument.drawingml.chart+xml"/>
  <Override PartName="/xl/theme/themeOverride178.xml" ContentType="application/vnd.openxmlformats-officedocument.themeOverride+xml"/>
  <Override PartName="/xl/charts/chart291.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83.xml" ContentType="application/vnd.openxmlformats-officedocument.drawing+xml"/>
  <Override PartName="/xl/charts/chart292.xml" ContentType="application/vnd.openxmlformats-officedocument.drawingml.chart+xml"/>
  <Override PartName="/xl/theme/themeOverride179.xml" ContentType="application/vnd.openxmlformats-officedocument.themeOverride+xml"/>
  <Override PartName="/xl/charts/chart293.xml" ContentType="application/vnd.openxmlformats-officedocument.drawingml.chart+xml"/>
  <Override PartName="/xl/theme/themeOverride180.xml" ContentType="application/vnd.openxmlformats-officedocument.themeOverride+xml"/>
  <Override PartName="/xl/charts/chart294.xml" ContentType="application/vnd.openxmlformats-officedocument.drawingml.chart+xml"/>
  <Override PartName="/xl/theme/themeOverride181.xml" ContentType="application/vnd.openxmlformats-officedocument.themeOverride+xml"/>
  <Override PartName="/xl/drawings/drawing84.xml" ContentType="application/vnd.openxmlformats-officedocument.drawing+xml"/>
  <Override PartName="/xl/charts/chart295.xml" ContentType="application/vnd.openxmlformats-officedocument.drawingml.chart+xml"/>
  <Override PartName="/xl/theme/themeOverride182.xml" ContentType="application/vnd.openxmlformats-officedocument.themeOverride+xml"/>
  <Override PartName="/xl/charts/chart296.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85.xml" ContentType="application/vnd.openxmlformats-officedocument.drawing+xml"/>
  <Override PartName="/xl/charts/chart297.xml" ContentType="application/vnd.openxmlformats-officedocument.drawingml.chart+xml"/>
  <Override PartName="/xl/charts/style44.xml" ContentType="application/vnd.ms-office.chartstyle+xml"/>
  <Override PartName="/xl/charts/colors44.xml" ContentType="application/vnd.ms-office.chartcolorstyle+xml"/>
  <Override PartName="/xl/charts/chart298.xml" ContentType="application/vnd.openxmlformats-officedocument.drawingml.chart+xml"/>
  <Override PartName="/xl/drawings/drawing86.xml" ContentType="application/vnd.openxmlformats-officedocument.drawing+xml"/>
  <Override PartName="/xl/charts/chart299.xml" ContentType="application/vnd.openxmlformats-officedocument.drawingml.chart+xml"/>
  <Override PartName="/xl/theme/themeOverride183.xml" ContentType="application/vnd.openxmlformats-officedocument.themeOverride+xml"/>
  <Override PartName="/xl/charts/chart300.xml" ContentType="application/vnd.openxmlformats-officedocument.drawingml.chart+xml"/>
  <Override PartName="/xl/charts/style45.xml" ContentType="application/vnd.ms-office.chartstyle+xml"/>
  <Override PartName="/xl/charts/colors4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hidePivotFieldList="1"/>
  <mc:AlternateContent xmlns:mc="http://schemas.openxmlformats.org/markup-compatibility/2006">
    <mc:Choice Requires="x15">
      <x15ac:absPath xmlns:x15ac="http://schemas.microsoft.com/office/spreadsheetml/2010/11/ac" url="https://morningstaronline.sharepoint.com/sites/PBEditorialResearch/US Venture Capital Research/Venture Monitor/2026/2. Q2 2026/7. Final/"/>
    </mc:Choice>
  </mc:AlternateContent>
  <xr:revisionPtr revIDLastSave="1185" documentId="13_ncr:1_{F53BEC47-98AE-46C3-BEC4-FE96F667749C}" xr6:coauthVersionLast="47" xr6:coauthVersionMax="47" xr10:uidLastSave="{D9F44BF1-CBBB-46C4-B45C-703774D06E36}"/>
  <bookViews>
    <workbookView xWindow="-90" yWindow="0" windowWidth="25780" windowHeight="20970" tabRatio="842" firstSheet="18" activeTab="25" xr2:uid="{00000000-000D-0000-FFFF-FFFF00000000}"/>
  </bookViews>
  <sheets>
    <sheet name="Pb_cache_js" sheetId="3" state="veryHidden" r:id="rId1"/>
    <sheet name="Cache_charts_js" sheetId="4" state="veryHidden" r:id="rId2"/>
    <sheet name="Top VC deals" sheetId="259" state="hidden" r:id="rId3"/>
    <sheet name="Table of contents" sheetId="372" r:id="rId4"/>
    <sheet name="VC deal activity" sheetId="247" r:id="rId5"/>
    <sheet name="VC deals by size" sheetId="249" r:id="rId6"/>
    <sheet name="VC deals by industry" sheetId="250" r:id="rId7"/>
    <sheet name="Crossover investment rounds" sheetId="283" r:id="rId8"/>
    <sheet name="VC deals by stage" sheetId="248" r:id="rId9"/>
    <sheet name="VC deals by series" sheetId="270" r:id="rId10"/>
    <sheet name="VC deals by grouped series" sheetId="271" r:id="rId11"/>
    <sheet name="Pre-seed &amp; seed" sheetId="284" r:id="rId12"/>
    <sheet name="Pre-seed &amp; seed x size" sheetId="285" r:id="rId13"/>
    <sheet name="Early-stage activity" sheetId="286" r:id="rId14"/>
    <sheet name="Early stage x size" sheetId="287" r:id="rId15"/>
    <sheet name="Late-stage activity" sheetId="288" r:id="rId16"/>
    <sheet name="Late stage x size" sheetId="289" r:id="rId17"/>
    <sheet name="Venture-growth activity" sheetId="290" r:id="rId18"/>
    <sheet name="Venture growth x size" sheetId="291" r:id="rId19"/>
    <sheet name="Angel activity" sheetId="292" r:id="rId20"/>
    <sheet name="Angel x size" sheetId="293" r:id="rId21"/>
    <sheet name="First financings" sheetId="297" r:id="rId22"/>
    <sheet name="VC deals mega-rounds (&gt;$100m)" sheetId="276" r:id="rId23"/>
    <sheet name="VC deals by region" sheetId="251" r:id="rId24"/>
    <sheet name="Deals x state" sheetId="298" r:id="rId25"/>
    <sheet name="Deals x CSA" sheetId="299" r:id="rId26"/>
    <sheet name="Deals x lead investor" sheetId="300" r:id="rId27"/>
    <sheet name="VC deals with CVC" sheetId="272" r:id="rId28"/>
    <sheet name="VC deals with NTI" sheetId="273" r:id="rId29"/>
    <sheet name="VC deals by NTI breakout" sheetId="277" r:id="rId30"/>
    <sheet name="NTI deal leadership" sheetId="296" r:id="rId31"/>
    <sheet name="VC deals female founders" sheetId="253" r:id="rId32"/>
    <sheet name="Female founder first financings" sheetId="294" r:id="rId33"/>
    <sheet name="Female founder x stage" sheetId="295" r:id="rId34"/>
    <sheet name="Female founder league tables" sheetId="349" r:id="rId35"/>
    <sheet name="VC deals by vertical ranking" sheetId="267" r:id="rId36"/>
    <sheet name="Life sciences" sheetId="301" r:id="rId37"/>
    <sheet name="Tech" sheetId="305" r:id="rId38"/>
    <sheet name="AI spotlight" sheetId="335" r:id="rId39"/>
    <sheet name="AI share of VC deal activity" sheetId="303" r:id="rId40"/>
    <sheet name="AI CVC deal activity" sheetId="304" r:id="rId41"/>
    <sheet name="AI vs non-AI deal size x series" sheetId="327" r:id="rId42"/>
    <sheet name="AI pre value premium" sheetId="347" r:id="rId43"/>
    <sheet name="AI valuation step-ups" sheetId="348" r:id="rId44"/>
    <sheet name="Unicorn activity" sheetId="314" r:id="rId45"/>
    <sheet name="Aggregate unicorns" sheetId="315" r:id="rId46"/>
    <sheet name="Top 20 active unicorns" sheetId="325" r:id="rId47"/>
    <sheet name="VC deals medians by stage" sheetId="274" r:id="rId48"/>
    <sheet name="Median deal size" sheetId="336" r:id="rId49"/>
    <sheet name="Median pre value" sheetId="337" r:id="rId50"/>
    <sheet name="Median age" sheetId="338" r:id="rId51"/>
    <sheet name="Median by gender" sheetId="339" r:id="rId52"/>
    <sheet name="Top VC exits" sheetId="218" state="hidden" r:id="rId53"/>
    <sheet name="VC exit activity" sheetId="152" r:id="rId54"/>
    <sheet name="VC exits by size" sheetId="157" r:id="rId55"/>
    <sheet name="Exits x previous round" sheetId="340" r:id="rId56"/>
    <sheet name="VC exits by industry" sheetId="163" r:id="rId57"/>
    <sheet name="VC exits by type" sheetId="153" r:id="rId58"/>
    <sheet name="VC exits by sector" sheetId="155" state="hidden" r:id="rId59"/>
    <sheet name="VC exits by region" sheetId="308" r:id="rId60"/>
    <sheet name="VC exits by IPO" sheetId="165" r:id="rId61"/>
    <sheet name="VC exits female founders" sheetId="243" r:id="rId62"/>
    <sheet name="VC deals vs exits" sheetId="244" r:id="rId63"/>
    <sheet name="VC exits by vertical ranking" sheetId="268" r:id="rId64"/>
    <sheet name="VC exit medians" sheetId="275" r:id="rId65"/>
    <sheet name="SPAC activity" sheetId="316" r:id="rId66"/>
    <sheet name="Venture debt activity" sheetId="317" r:id="rId67"/>
    <sheet name="Venture debt x stage" sheetId="318" r:id="rId68"/>
    <sheet name="Venture debt medians x stage" sheetId="319" r:id="rId69"/>
    <sheet name="Top funds" sheetId="209" state="hidden" r:id="rId70"/>
    <sheet name="VC fundraising" sheetId="169" r:id="rId71"/>
    <sheet name="VC funds by size" sheetId="175" r:id="rId72"/>
    <sheet name="VC funds by experience" sheetId="231" r:id="rId73"/>
    <sheet name="VC funds vs previous" sheetId="232" r:id="rId74"/>
    <sheet name="VC fund medians" sheetId="192" r:id="rId75"/>
    <sheet name="VC capital raised vs invested" sheetId="233" r:id="rId76"/>
    <sheet name="Fundraising x CSA" sheetId="342" r:id="rId77"/>
    <sheet name="Fundraising median x experience" sheetId="343" r:id="rId78"/>
    <sheet name="Unicorn latest VC" sheetId="359" r:id="rId79"/>
    <sheet name="Unicorn first VC" sheetId="360" r:id="rId80"/>
    <sheet name="Unicorn founding" sheetId="361" r:id="rId81"/>
    <sheet name="Unique investor count" sheetId="362" r:id="rId82"/>
    <sheet name="Acquisition exit analysis" sheetId="363" r:id="rId83"/>
    <sheet name="AI share of US VC market value" sheetId="364" r:id="rId84"/>
    <sheet name="AI VC graduation rate" sheetId="365" r:id="rId85"/>
    <sheet name="Mega-IPO share of VC exits" sheetId="367" r:id="rId86"/>
    <sheet name="US VC company inventory" sheetId="369" r:id="rId87"/>
    <sheet name="Pb_cache" sheetId="371" state="veryHidden" r:id="rId88"/>
    <sheet name="VC exit value vs market value" sheetId="370" r:id="rId89"/>
  </sheets>
  <externalReferences>
    <externalReference r:id="rId90"/>
  </externalReferences>
  <definedNames>
    <definedName name="__FDS_HYPERLINK_TOGGLE_STATE__" hidden="1">"ON"</definedName>
    <definedName name="_xlcn.WorksheetConnection_2022Q1PitchBookGlobalMADeals.xlsxTable11" localSheetId="3" hidden="1">#REF!</definedName>
    <definedName name="_xlcn.WorksheetConnection_2022Q1PitchBookGlobalMADeals.xlsxTable11" hidden="1">#REF!</definedName>
    <definedName name="_xlcn.WorksheetConnection_2022Q1PitchBookGlobalMADeals.xlsxTable41" localSheetId="45" hidden="1">Table4</definedName>
    <definedName name="_xlcn.WorksheetConnection_2022Q1PitchBookGlobalMADeals.xlsxTable41" localSheetId="41" hidden="1">[1]!Table4</definedName>
    <definedName name="_xlcn.WorksheetConnection_2022Q1PitchBookGlobalMADeals.xlsxTable41" localSheetId="19" hidden="1">[1]!Table4</definedName>
    <definedName name="_xlcn.WorksheetConnection_2022Q1PitchBookGlobalMADeals.xlsxTable41" localSheetId="20" hidden="1">[1]!Table4</definedName>
    <definedName name="_xlcn.WorksheetConnection_2022Q1PitchBookGlobalMADeals.xlsxTable41" localSheetId="7" hidden="1">[1]!Table4</definedName>
    <definedName name="_xlcn.WorksheetConnection_2022Q1PitchBookGlobalMADeals.xlsxTable41" localSheetId="14" hidden="1">[1]!Table4</definedName>
    <definedName name="_xlcn.WorksheetConnection_2022Q1PitchBookGlobalMADeals.xlsxTable41" localSheetId="55" hidden="1">Table4</definedName>
    <definedName name="_xlcn.WorksheetConnection_2022Q1PitchBookGlobalMADeals.xlsxTable41" localSheetId="34" hidden="1">Table4</definedName>
    <definedName name="_xlcn.WorksheetConnection_2022Q1PitchBookGlobalMADeals.xlsxTable41" localSheetId="16" hidden="1">[1]!Table4</definedName>
    <definedName name="_xlcn.WorksheetConnection_2022Q1PitchBookGlobalMADeals.xlsxTable41" localSheetId="15" hidden="1">[1]!Table4</definedName>
    <definedName name="_xlcn.WorksheetConnection_2022Q1PitchBookGlobalMADeals.xlsxTable41" localSheetId="30" hidden="1">Table4</definedName>
    <definedName name="_xlcn.WorksheetConnection_2022Q1PitchBookGlobalMADeals.xlsxTable41" localSheetId="65" hidden="1">Table4</definedName>
    <definedName name="_xlcn.WorksheetConnection_2022Q1PitchBookGlobalMADeals.xlsxTable41" localSheetId="3" hidden="1">Table4</definedName>
    <definedName name="_xlcn.WorksheetConnection_2022Q1PitchBookGlobalMADeals.xlsxTable41" localSheetId="37" hidden="1">[1]!Table4</definedName>
    <definedName name="_xlcn.WorksheetConnection_2022Q1PitchBookGlobalMADeals.xlsxTable41" localSheetId="69" hidden="1">[1]!Table4</definedName>
    <definedName name="_xlcn.WorksheetConnection_2022Q1PitchBookGlobalMADeals.xlsxTable41" localSheetId="2" hidden="1">[1]!Table4</definedName>
    <definedName name="_xlcn.WorksheetConnection_2022Q1PitchBookGlobalMADeals.xlsxTable41" localSheetId="52" hidden="1">[1]!Table4</definedName>
    <definedName name="_xlcn.WorksheetConnection_2022Q1PitchBookGlobalMADeals.xlsxTable41" localSheetId="44" hidden="1">Table4</definedName>
    <definedName name="_xlcn.WorksheetConnection_2022Q1PitchBookGlobalMADeals.xlsxTable41" localSheetId="75" hidden="1">[1]!Table4</definedName>
    <definedName name="_xlcn.WorksheetConnection_2022Q1PitchBookGlobalMADeals.xlsxTable41" localSheetId="10" hidden="1">[1]!Table4</definedName>
    <definedName name="_xlcn.WorksheetConnection_2022Q1PitchBookGlobalMADeals.xlsxTable41" localSheetId="6" hidden="1">[1]!Table4</definedName>
    <definedName name="_xlcn.WorksheetConnection_2022Q1PitchBookGlobalMADeals.xlsxTable41" localSheetId="29" hidden="1">[1]!Table4</definedName>
    <definedName name="_xlcn.WorksheetConnection_2022Q1PitchBookGlobalMADeals.xlsxTable41" localSheetId="23" hidden="1">[1]!Table4</definedName>
    <definedName name="_xlcn.WorksheetConnection_2022Q1PitchBookGlobalMADeals.xlsxTable41" localSheetId="9" hidden="1">[1]!Table4</definedName>
    <definedName name="_xlcn.WorksheetConnection_2022Q1PitchBookGlobalMADeals.xlsxTable41" localSheetId="5" hidden="1">[1]!Table4</definedName>
    <definedName name="_xlcn.WorksheetConnection_2022Q1PitchBookGlobalMADeals.xlsxTable41" localSheetId="8" hidden="1">[1]!Table4</definedName>
    <definedName name="_xlcn.WorksheetConnection_2022Q1PitchBookGlobalMADeals.xlsxTable41" localSheetId="35" hidden="1">[1]!Table4</definedName>
    <definedName name="_xlcn.WorksheetConnection_2022Q1PitchBookGlobalMADeals.xlsxTable41" localSheetId="31" hidden="1">[1]!Table4</definedName>
    <definedName name="_xlcn.WorksheetConnection_2022Q1PitchBookGlobalMADeals.xlsxTable41" localSheetId="62" hidden="1">[1]!Table4</definedName>
    <definedName name="_xlcn.WorksheetConnection_2022Q1PitchBookGlobalMADeals.xlsxTable41" localSheetId="27" hidden="1">[1]!Table4</definedName>
    <definedName name="_xlcn.WorksheetConnection_2022Q1PitchBookGlobalMADeals.xlsxTable41" localSheetId="28" hidden="1">[1]!Table4</definedName>
    <definedName name="_xlcn.WorksheetConnection_2022Q1PitchBookGlobalMADeals.xlsxTable41" localSheetId="64" hidden="1">[1]!Table4</definedName>
    <definedName name="_xlcn.WorksheetConnection_2022Q1PitchBookGlobalMADeals.xlsxTable41" localSheetId="56" hidden="1">[1]!Table4</definedName>
    <definedName name="_xlcn.WorksheetConnection_2022Q1PitchBookGlobalMADeals.xlsxTable41" localSheetId="60" hidden="1">[1]!Table4</definedName>
    <definedName name="_xlcn.WorksheetConnection_2022Q1PitchBookGlobalMADeals.xlsxTable41" localSheetId="59" hidden="1">[1]!Table4</definedName>
    <definedName name="_xlcn.WorksheetConnection_2022Q1PitchBookGlobalMADeals.xlsxTable41" localSheetId="58" hidden="1">[1]!Table4</definedName>
    <definedName name="_xlcn.WorksheetConnection_2022Q1PitchBookGlobalMADeals.xlsxTable41" localSheetId="54" hidden="1">[1]!Table4</definedName>
    <definedName name="_xlcn.WorksheetConnection_2022Q1PitchBookGlobalMADeals.xlsxTable41" localSheetId="57" hidden="1">[1]!Table4</definedName>
    <definedName name="_xlcn.WorksheetConnection_2022Q1PitchBookGlobalMADeals.xlsxTable41" localSheetId="63" hidden="1">[1]!Table4</definedName>
    <definedName name="_xlcn.WorksheetConnection_2022Q1PitchBookGlobalMADeals.xlsxTable41" localSheetId="61" hidden="1">[1]!Table4</definedName>
    <definedName name="_xlcn.WorksheetConnection_2022Q1PitchBookGlobalMADeals.xlsxTable41" localSheetId="74" hidden="1">[1]!Table4</definedName>
    <definedName name="_xlcn.WorksheetConnection_2022Q1PitchBookGlobalMADeals.xlsxTable41" localSheetId="72" hidden="1">[1]!Table4</definedName>
    <definedName name="_xlcn.WorksheetConnection_2022Q1PitchBookGlobalMADeals.xlsxTable41" localSheetId="71" hidden="1">[1]!Table4</definedName>
    <definedName name="_xlcn.WorksheetConnection_2022Q1PitchBookGlobalMADeals.xlsxTable41" localSheetId="73" hidden="1">[1]!Table4</definedName>
    <definedName name="_xlcn.WorksheetConnection_2022Q1PitchBookGlobalMADeals.xlsxTable41" localSheetId="18" hidden="1">[1]!Table4</definedName>
    <definedName name="_xlcn.WorksheetConnection_2022Q1PitchBookGlobalMADeals.xlsxTable41" localSheetId="17" hidden="1">[1]!Table4</definedName>
    <definedName name="_xlcn.WorksheetConnection_2022Q1PitchBookGlobalMADeals.xlsxTable41" hidden="1">[1]!Table4</definedName>
    <definedName name="_xlcn.WorksheetConnection_Deal_FlowABO" localSheetId="82" hidden="1">#REF!</definedName>
    <definedName name="_xlcn.WorksheetConnection_Deal_FlowABO" localSheetId="42" hidden="1">#REF!</definedName>
    <definedName name="_xlcn.WorksheetConnection_Deal_FlowABO" localSheetId="38" hidden="1">#REF!</definedName>
    <definedName name="_xlcn.WorksheetConnection_Deal_FlowABO" localSheetId="43" hidden="1">#REF!</definedName>
    <definedName name="_xlcn.WorksheetConnection_Deal_FlowABO" localSheetId="50" hidden="1">#REF!</definedName>
    <definedName name="_xlcn.WorksheetConnection_Deal_FlowABO" localSheetId="51" hidden="1">#REF!</definedName>
    <definedName name="_xlcn.WorksheetConnection_Deal_FlowABO" localSheetId="49" hidden="1">#REF!</definedName>
    <definedName name="_xlcn.WorksheetConnection_Deal_FlowABO" localSheetId="3" hidden="1">#REF!</definedName>
    <definedName name="_xlcn.WorksheetConnection_Deal_FlowABO" localSheetId="46" hidden="1">#REF!</definedName>
    <definedName name="_xlcn.WorksheetConnection_Deal_FlowABO" localSheetId="86" hidden="1">#REF!</definedName>
    <definedName name="_xlcn.WorksheetConnection_Deal_FlowABO" localSheetId="35" hidden="1">#REF!</definedName>
    <definedName name="_xlcn.WorksheetConnection_Deal_FlowABO" localSheetId="22" hidden="1">#REF!</definedName>
    <definedName name="_xlcn.WorksheetConnection_Deal_FlowABO" localSheetId="88" hidden="1">#REF!</definedName>
    <definedName name="_xlcn.WorksheetConnection_Deal_FlowABO" localSheetId="63" hidden="1">#REF!</definedName>
    <definedName name="_xlcn.WorksheetConnection_Deal_FlowABO" hidden="1">#REF!</definedName>
    <definedName name="a">#REF!</definedName>
    <definedName name="aa" localSheetId="22">#REF!</definedName>
    <definedName name="aa">#REF!</definedName>
    <definedName name="aaa">INDEX(#REF!,COUNTA(#REF!)-#REF!+1):INDEX(#REF!,COUNTA(#REF!))</definedName>
    <definedName name="abc" hidden="1">39545.6064814815</definedName>
    <definedName name="ac">#REF!</definedName>
    <definedName name="asdfasdfasdfasdfasdfasdf">INDEX(#REF!,COUNTA(#REF!)-#REF!+1):INDEX(#REF!,COUNTA(#REF!))</definedName>
    <definedName name="b">#REF!</definedName>
    <definedName name="BHYDailyYield">OFFSET(#REF!,COUNTA(#REF!)-1,0,-254,1)</definedName>
    <definedName name="BLoansDailyYield">OFFSET(#REF!,COUNTA(#REF!)-1,0,-254,1)</definedName>
    <definedName name="BLPH1" hidden="1">#REF!</definedName>
    <definedName name="BLPH2" hidden="1">#REF!</definedName>
    <definedName name="BLPH3" hidden="1">#REF!</definedName>
    <definedName name="blph4" hidden="1">#REF!</definedName>
    <definedName name="Bond_Swap_Date">OFFSET(#REF!,COUNTA(#REF!)-1,0,-96,1)</definedName>
    <definedName name="Bond_Swap_Worst">OFFSET(#REF!,COUNTA(#REF!)-1,0,-96,1)</definedName>
    <definedName name="BR">#REF!</definedName>
    <definedName name="Business_Stat_Hist">OFFSET(#REF!,0,0,COUNTA(#REF!),5)</definedName>
    <definedName name="Chart_2">#REF!</definedName>
    <definedName name="Chart_3" hidden="1">#REF!</definedName>
    <definedName name="Chart_3_1" hidden="1">#REF!</definedName>
    <definedName name="CHART_8" hidden="1">41578.5393981481</definedName>
    <definedName name="CHART_9a">#REF!</definedName>
    <definedName name="CHART_9b" hidden="1">41578.5393981481</definedName>
    <definedName name="CHART1">#REF!</definedName>
    <definedName name="CHART10">#REF!</definedName>
    <definedName name="Chart100">#REF!</definedName>
    <definedName name="chart11">#REF!</definedName>
    <definedName name="CHART12">#REF!</definedName>
    <definedName name="CHART13">#REF!</definedName>
    <definedName name="CHART14">#REF!</definedName>
    <definedName name="CHART15">#REF!</definedName>
    <definedName name="CHART16">#REF!</definedName>
    <definedName name="Chart1x" localSheetId="45" hidden="1">Table4</definedName>
    <definedName name="Chart1x" localSheetId="41" hidden="1">Table4</definedName>
    <definedName name="Chart1x" localSheetId="19" hidden="1">Table4</definedName>
    <definedName name="Chart1x" localSheetId="20" hidden="1">Table4</definedName>
    <definedName name="Chart1x" localSheetId="14" hidden="1">Table4</definedName>
    <definedName name="Chart1x" localSheetId="55" hidden="1">Table4</definedName>
    <definedName name="Chart1x" localSheetId="34" hidden="1">Table4</definedName>
    <definedName name="Chart1x" localSheetId="16" hidden="1">Table4</definedName>
    <definedName name="Chart1x" localSheetId="15" hidden="1">Table4</definedName>
    <definedName name="Chart1x" localSheetId="85" hidden="1">Table4</definedName>
    <definedName name="Chart1x" localSheetId="30" hidden="1">Table4</definedName>
    <definedName name="Chart1x" localSheetId="65" hidden="1">Table4</definedName>
    <definedName name="Chart1x" localSheetId="3" hidden="1">Table4</definedName>
    <definedName name="Chart1x" localSheetId="37" hidden="1">Table4</definedName>
    <definedName name="Chart1x" localSheetId="44" hidden="1">Table4</definedName>
    <definedName name="Chart1x" localSheetId="88" hidden="1">Table4</definedName>
    <definedName name="Chart1x" localSheetId="59" hidden="1">Table4</definedName>
    <definedName name="Chart1x" localSheetId="18" hidden="1">Table4</definedName>
    <definedName name="Chart1x" localSheetId="17" hidden="1">Table4</definedName>
    <definedName name="Chart1x" hidden="1">Table4</definedName>
    <definedName name="CHART2">#REF!</definedName>
    <definedName name="CHART3">#REF!</definedName>
    <definedName name="CHART4">#REF!</definedName>
    <definedName name="CHART5">#REF!</definedName>
    <definedName name="CHART6">#REF!</definedName>
    <definedName name="CHART7">#REF!</definedName>
    <definedName name="CHART8">#REF!</definedName>
    <definedName name="CHART9">#REF!</definedName>
    <definedName name="CHART9a">#REF!</definedName>
    <definedName name="CIQWBGuid" localSheetId="45" hidden="1">"d5c96f1c-0b8a-4f1d-9499-e87469d8b72c"</definedName>
    <definedName name="CIQWBGuid" localSheetId="55" hidden="1">"d5c96f1c-0b8a-4f1d-9499-e87469d8b72c"</definedName>
    <definedName name="CIQWBGuid" localSheetId="34" hidden="1">"d5c96f1c-0b8a-4f1d-9499-e87469d8b72c"</definedName>
    <definedName name="CIQWBGuid" localSheetId="30" hidden="1">"d5c96f1c-0b8a-4f1d-9499-e87469d8b72c"</definedName>
    <definedName name="CIQWBGuid" localSheetId="65" hidden="1">"d5c96f1c-0b8a-4f1d-9499-e87469d8b72c"</definedName>
    <definedName name="CIQWBGuid" localSheetId="3" hidden="1">"d5c96f1c-0b8a-4f1d-9499-e87469d8b72c"</definedName>
    <definedName name="CIQWBGuid" localSheetId="44" hidden="1">"d5c96f1c-0b8a-4f1d-9499-e87469d8b72c"</definedName>
    <definedName name="CIQWBGuid" hidden="1">"36eab537-9225-4c46-85ab-05c18190aca1"</definedName>
    <definedName name="CIQWBGuid_1" hidden="1">"36eab537-9225-4c46-85ab-05c18190aca1"</definedName>
    <definedName name="CIQWBGuid_1_1" hidden="1">"Calendar.xls"</definedName>
    <definedName name="CIQWBGuid_1_1_1" hidden="1">"36eab537-9225-4c46-85ab-05c18190aca1"</definedName>
    <definedName name="CIQWBGuid_2" hidden="1">"HY stats.xls"</definedName>
    <definedName name="CIQWBGuid_2_1" hidden="1">"HY stats.xls"</definedName>
    <definedName name="CIQWBGuid_3" hidden="1">"LIPPER 2014 shared version.xls"</definedName>
    <definedName name="CIQWBGuid_4" hidden="1">"eb115120-dfd8-4ab1-a371-267a4654e132"</definedName>
    <definedName name="CIQWBInfo" hidden="1">"{ ""CIQVersion"":""9.45.614.5792"" }"</definedName>
    <definedName name="CLPercent">INDEX(#REF!,COUNTA(#REF!)-#REF!+1):INDEX(#REF!,COUNTA(#REF!))</definedName>
    <definedName name="CLpercentYR">INDEX(#REF!,COUNTA(#REF!)-#REF!+1):INDEX(#REF!,COUNTA(#REF!))</definedName>
    <definedName name="CLQTR">#REF!</definedName>
    <definedName name="CLVolMN">#REF!</definedName>
    <definedName name="CLVolume">INDEX(#REF!,COUNTA(#REF!)-#REF!+1):INDEX(#REF!,COUNTA(#REF!))</definedName>
    <definedName name="CLVolumeYR">INDEX(#REF!,COUNTA(#REF!)-#REF!+1):INDEX(#REF!,COUNTA(#REF!))</definedName>
    <definedName name="Copyright" localSheetId="22">#REF!</definedName>
    <definedName name="Copyright">#REF!</definedName>
    <definedName name="CreatedFor" localSheetId="22">#REF!</definedName>
    <definedName name="CreatedFor">#REF!</definedName>
    <definedName name="CreatedForTitle">#REF!</definedName>
    <definedName name="CS_ALL">OFFSET(#REF!, COUNTA(#REF!)-1,0,-13,1)</definedName>
    <definedName name="CS_LBO">OFFSET(#REF!, COUNTA(#REF!)-1,0,-13,1)</definedName>
    <definedName name="CS_MA">OFFSET(#REF!, COUNTA(#REF!)-1,0,-13,1)</definedName>
    <definedName name="CS_Period">OFFSET(#REF!, COUNTA(#REF!)-1,0,-13,1)</definedName>
    <definedName name="Currency_Table" localSheetId="35">OFFSET(#REF!,0,0,COUNTA(#REF!)-1,5)</definedName>
    <definedName name="Currency_Table" localSheetId="22">OFFSET(#REF!,0,0,COUNTA(#REF!)-1,5)</definedName>
    <definedName name="Currency_Table" localSheetId="63">OFFSET(#REF!,0,0,COUNTA(#REF!)-1,5)</definedName>
    <definedName name="Currency_Table">OFFSET(#REF!,0,0,COUNTA(#REF!)-1,5)</definedName>
    <definedName name="Currency_Table2">OFFSET(#REF!,0,0,COUNTA(#REF!)-1,5)</definedName>
    <definedName name="Currency_Table3">OFFSET(#REF!,0,0,COUNTA(#REF!)-1,5)</definedName>
    <definedName name="d">#REF!</definedName>
    <definedName name="dasdfasdfasdf">INDEX(#REF!,COUNTA(#REF!)-#REF!+1):INDEX(#REF!,COUNTA(#REF!))</definedName>
    <definedName name="Date">OFFSET(#REF!,COUNTA(#REF!)-1,0,-47,1)</definedName>
    <definedName name="DateHY">OFFSET(#REF!,COUNTA(#REF!)-1,0,-254,1)</definedName>
    <definedName name="DateLoans">OFFSET(#REF!,COUNTA(#REF!)-3,0,-60,1)</definedName>
    <definedName name="Daterange">INDEX(#REF!,COUNTA(#REF!)-#REF!+1):INDEX(#REF!,COUNTA(#REF!))</definedName>
    <definedName name="Daterangebonds">INDEX(#REF!,COUNTA(#REF!)-#REF!+1):INDEX(#REF!,COUNTA(#REF!))</definedName>
    <definedName name="DaterangebondsYR">INDEX(#REF!,COUNTA(#REF!)-#REF!+1):INDEX(#REF!,COUNTA(#REF!))</definedName>
    <definedName name="DaterangeCL">INDEX(#REF!,COUNTA(#REF!)-#REF!+1):INDEX(#REF!,COUNTA(#REF!))</definedName>
    <definedName name="DaterangeCLYR">INDEX(#REF!,COUNTA(#REF!)-#REF!+1):INDEX(#REF!,COUNTA(#REF!))</definedName>
    <definedName name="DATERANGEEURO">INDEX(#REF!,COUNTA(#REF!)-#REF!+1):INDEX(#REF!,COUNTA(#REF!))</definedName>
    <definedName name="DATERANGEEURO_YR">INDEX(#REF!,COUNTA(#REF!)-#REF!+1):INDEX(#REF!,COUNTA(#REF!))</definedName>
    <definedName name="DaterangeMA">INDEX(#REF!,COUNTA(#REF!)-#REF!+1):INDEX(#REF!,COUNTA(#REF!))</definedName>
    <definedName name="DateRangeMAYR">INDEX(#REF!,COUNTA(#REF!)-#REF!+1):INDEX(#REF!,COUNTA(#REF!))</definedName>
    <definedName name="DaterangeMM">INDEX(#REF!,COUNTA(#REF!)-#REF!+1):INDEX(#REF!,COUNTA(#REF!))</definedName>
    <definedName name="DaterangeMMYR">INDEX(#REF!,COUNTA(#REF!)-#REF!+1):INDEX(#REF!,COUNTA(#REF!))</definedName>
    <definedName name="DateRangeSLTL">INDEX(#REF!,COUNTA(#REF!)-#REF!+1):INDEX(#REF!,COUNTA(#REF!))</definedName>
    <definedName name="DATERANGESLTL_YR">INDEX(#REF!,COUNTA(#REF!)-#REF!+1):INDEX(#REF!,COUNTA(#REF!))</definedName>
    <definedName name="DaterangeSP">INDEX(#REF!,COUNTA(#REF!)-#REF!+1):INDEX(#REF!,COUNTA(#REF!))</definedName>
    <definedName name="daterangeSPYR">INDEX(#REF!,COUNTA(#REF!)-#REF!+1):INDEX(#REF!,COUNTA(#REF!))</definedName>
    <definedName name="DaterangeYR">INDEX(#REF!,COUNTA(#REF!)-#REF!+1):INDEX(#REF!,COUNTA(#REF!))</definedName>
    <definedName name="Dates_B_and_BB">OFFSET(#REF!,COUNTA(#REF!)-2,0,-60,1)</definedName>
    <definedName name="Dates_CovLite">OFFSET(#REF!,COUNT(#REF!)-1,0,-58,1)</definedName>
    <definedName name="Dates_FL_SL">OFFSET(#REF!,COUNT(#REF!)-1,0,-60,1)</definedName>
    <definedName name="Dates_FL_SL_B">OFFSET(#REF!,COUNT(#REF!)-1,0,-58,1)</definedName>
    <definedName name="Dates_LC">OFFSET(#REF!,COUNT(#REF!)-1,0,-60,1)</definedName>
    <definedName name="dd">#REF!</definedName>
    <definedName name="de">INDEX(#REF!,COUNTA(#REF!)-#REF!+1):INDEX(#REF!,COUNTA(#REF!))</definedName>
    <definedName name="Deal_Flow_New" localSheetId="35">OFFSET(#REF!,0,0,COUNTA(#REF!)-1,COUNTA(#REF!))</definedName>
    <definedName name="Deal_Flow_New" localSheetId="22">OFFSET(#REF!,0,0,COUNTA(#REF!)-1,COUNTA(#REF!))</definedName>
    <definedName name="Deal_Flow_New" localSheetId="63">OFFSET(#REF!,0,0,COUNTA(#REF!)-1,COUNTA(#REF!))</definedName>
    <definedName name="Deal_Flow_New">OFFSET(#REF!,0,0,COUNTA(#REF!)-1,COUNTA(#REF!))</definedName>
    <definedName name="Deal_Flow_New2">OFFSET(#REF!,0,0,COUNTA(#REF!)-1,COUNTA(#REF!))</definedName>
    <definedName name="Deal_Types">OFFSET(#REF!,0,0,COUNTA(#REF!),6)</definedName>
    <definedName name="DownloadedOn" localSheetId="22">#REF!</definedName>
    <definedName name="DownloadedOn">#REF!</definedName>
    <definedName name="dsBlueHeaderTitle">#REF!</definedName>
    <definedName name="dynamic">OFFSET(#REF!,,,COUNTA(#REF!),COUNTA(#REF!))</definedName>
    <definedName name="DynamicPipe">OFFSET(#REF!,,,COUNTA(#REF!),COUNTA(#REF!))</definedName>
    <definedName name="DynamicPipeline">OFFSET(#REF!,,,COUNTA(#REF!),COUNTA(#REF!))</definedName>
    <definedName name="EuroDynamic">OFFSET(#REF!,0,0,COUNTA(#REF!)-1,COUNTA(#REF!)+1)</definedName>
    <definedName name="EUROIVOLUME">INDEX(#REF!,COUNTA(#REF!)-#REF!+1):INDEX(#REF!,COUNTA(#REF!))</definedName>
    <definedName name="EUROIVOLUME_YR">INDEX(#REF!,COUNTA(#REF!)-#REF!+1):INDEX(#REF!,COUNTA(#REF!))</definedName>
    <definedName name="EUROPRVOLUME">INDEX(#REF!,COUNTA(#REF!)-#REF!+1):INDEX(#REF!,COUNTA(#REF!))</definedName>
    <definedName name="EUROPRVOLUME_YR">INDEX(#REF!,COUNTA(#REF!)-#REF!+1):INDEX(#REF!,COUNTA(#REF!))</definedName>
    <definedName name="EUROQTR">#REF!</definedName>
    <definedName name="EUROVOL">#REF!</definedName>
    <definedName name="EUROVOLUMEMN">#REF!</definedName>
    <definedName name="EUROVOLYR">#REF!</definedName>
    <definedName name="ExitYear">OFFSET(#REF!,0,0,COUNTA(#REF!)-1,8)</definedName>
    <definedName name="Extrap_Lookup" localSheetId="35">OFFSET(#REF!,0,0,COUNTA(#REF!)-1,COUNTA(#REF!)-2)</definedName>
    <definedName name="Extrap_Lookup" localSheetId="22">OFFSET(#REF!,0,0,COUNTA(#REF!)-1,COUNTA(#REF!)-2)</definedName>
    <definedName name="Extrap_Lookup" localSheetId="63">OFFSET(#REF!,0,0,COUNTA(#REF!)-1,COUNTA(#REF!)-2)</definedName>
    <definedName name="Extrap_Lookup">OFFSET(#REF!,0,0,COUNTA(#REF!)-1,COUNTA(#REF!)-2)</definedName>
    <definedName name="Extrap_Lookup2">OFFSET(#REF!,0,0,COUNTA(#REF!)-1,COUNTA(#REF!)-2)</definedName>
    <definedName name="Financing_Status">OFFSET(#REF!,0,0,COUNTA(#REF!),2)</definedName>
    <definedName name="flData">#REF!</definedName>
    <definedName name="flDataBottom">#REF!</definedName>
    <definedName name="flow" hidden="1">"LIPPER 2014 shared version.xls"</definedName>
    <definedName name="Former_Investor">OFFSET(#REF!,0,0,COUNTA(#REF!),1)</definedName>
    <definedName name="Forward_Calendar_Date">OFFSET(#REF!, COUNTA(#REF!)-1,0,-53,1)</definedName>
    <definedName name="Forward_Calendar_Volume">OFFSET(#REF!, COUNTA(#REF!)-1,0,-53,1)</definedName>
    <definedName name="fsdgsdf" localSheetId="22">#REF!</definedName>
    <definedName name="fsdgsdf">#REF!</definedName>
    <definedName name="Fundraising_Data" localSheetId="35">OFFSET(#REF!,0,0,COUNTA(#REF!)-1,COUNTA(#REF!))</definedName>
    <definedName name="Fundraising_Data" localSheetId="22">OFFSET(#REF!,0,0,COUNTA(#REF!)-1,COUNTA(#REF!))</definedName>
    <definedName name="Fundraising_Data" localSheetId="63">OFFSET(#REF!,0,0,COUNTA(#REF!)-1,COUNTA(#REF!))</definedName>
    <definedName name="Fundraising_Data">OFFSET(#REF!,0,0,COUNTA(#REF!)-1,COUNTA(#REF!))</definedName>
    <definedName name="g">#REF!</definedName>
    <definedName name="gfdsgdf" localSheetId="22">#REF!</definedName>
    <definedName name="gfdsgdf">#REF!</definedName>
    <definedName name="ggg">INDEX(#REF!,COUNTA(#REF!)-#REF!+1):INDEX(#REF!,COUNTA(#REF!))</definedName>
    <definedName name="gghjh">#REF!</definedName>
    <definedName name="gh">INDEX(#REF!,COUNTA(#REF!)-#REF!+1):INDEX(#REF!,COUNTA(#REF!))</definedName>
    <definedName name="gsdfgs" localSheetId="22">#REF!</definedName>
    <definedName name="gsdfgs">#REF!</definedName>
    <definedName name="gsdfsd" localSheetId="22">#REF!</definedName>
    <definedName name="gsdfsd">#REF!</definedName>
    <definedName name="gsdgsd" localSheetId="22">#REF!</definedName>
    <definedName name="gsdgsd">#REF!</definedName>
    <definedName name="h" hidden="1">"LIPPER 2014 shared version.xls"</definedName>
    <definedName name="HYdaily">OFFSET(#REF!,COUNTA(#REF!)-1,0,-254,1)</definedName>
    <definedName name="HYQTR">#REF!</definedName>
    <definedName name="HYVolMN">#REF!</definedName>
    <definedName name="HYVolumeYR">#REF!</definedName>
    <definedName name="Imputed">OFFSET(#REF!,COUNTA(#REF!)-1,0,-47,1)</definedName>
    <definedName name="IQ_ACCOUNT_CHANGE" hidden="1">"c1449"</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DUSTRY_REC_NO" hidden="1">"c4454"</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EST" hidden="1">"c3541"</definedName>
    <definedName name="IQ_BV_SHARE_EST_REUT" hidden="1">"c5439"</definedName>
    <definedName name="IQ_BV_SHARE_HIGH_EST" hidden="1">"c3542"</definedName>
    <definedName name="IQ_BV_SHARE_HIGH_EST_REUT" hidden="1">"c5441"</definedName>
    <definedName name="IQ_BV_SHARE_LOW_EST" hidden="1">"c3543"</definedName>
    <definedName name="IQ_BV_SHARE_LOW_EST_REUT" hidden="1">"c5442"</definedName>
    <definedName name="IQ_BV_SHARE_MEDIAN_EST" hidden="1">"c3544"</definedName>
    <definedName name="IQ_BV_SHARE_MEDIAN_EST_REUT" hidden="1">"c5440"</definedName>
    <definedName name="IQ_BV_SHARE_NUM_EST" hidden="1">"c3539"</definedName>
    <definedName name="IQ_BV_SHARE_NUM_EST_REUT" hidden="1">"c5443"</definedName>
    <definedName name="IQ_BV_SHARE_STDDEV_EST" hidden="1">"c3540"</definedName>
    <definedName name="IQ_BV_SHARE_STDDEV_EST_REUT" hidden="1">"c5444"</definedName>
    <definedName name="IQ_BV_STDDEV_EST" hidden="1">"c5629"</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ACT_OR_EST" hidden="1">"c3584"</definedName>
    <definedName name="IQ_CAPEX_ACT_OR_EST_REUT" hidden="1">"c5474"</definedName>
    <definedName name="IQ_CAPEX_BNK" hidden="1">"c110"</definedName>
    <definedName name="IQ_CAPEX_BR" hidden="1">"c111"</definedName>
    <definedName name="IQ_CAPEX_EST" hidden="1">"c3523"</definedName>
    <definedName name="IQ_CAPEX_EST_REUT" hidden="1">"c3969"</definedName>
    <definedName name="IQ_CAPEX_FIN" hidden="1">"c112"</definedName>
    <definedName name="IQ_CAPEX_GUIDANCE" hidden="1">"c4150"</definedName>
    <definedName name="IQ_CAPEX_HIGH_EST" hidden="1">"c3524"</definedName>
    <definedName name="IQ_CAPEX_HIGH_EST_REUT" hidden="1">"c3971"</definedName>
    <definedName name="IQ_CAPEX_HIGH_GUIDANCE" hidden="1">"c4180"</definedName>
    <definedName name="IQ_CAPEX_INS" hidden="1">"c113"</definedName>
    <definedName name="IQ_CAPEX_LOW_EST" hidden="1">"c3525"</definedName>
    <definedName name="IQ_CAPEX_LOW_EST_REUT" hidden="1">"c3972"</definedName>
    <definedName name="IQ_CAPEX_LOW_GUIDANCE" hidden="1">"c4220"</definedName>
    <definedName name="IQ_CAPEX_MEDIAN_EST" hidden="1">"c3526"</definedName>
    <definedName name="IQ_CAPEX_MEDIAN_EST_REUT" hidden="1">"c3970"</definedName>
    <definedName name="IQ_CAPEX_NUM_EST" hidden="1">"c3521"</definedName>
    <definedName name="IQ_CAPEX_NUM_EST_REUT" hidden="1">"c3973"</definedName>
    <definedName name="IQ_CAPEX_STDDEV_EST" hidden="1">"c3522"</definedName>
    <definedName name="IQ_CAPEX_STDDEV_EST_REUT" hidden="1">"c3974"</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LOW_ACT_OR_EST" hidden="1">"c4154"</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INTEREST" hidden="1">"c120"</definedName>
    <definedName name="IQ_CASH_INVEST" hidden="1">"c121"</definedName>
    <definedName name="IQ_CASH_OPER" hidden="1">"c122"</definedName>
    <definedName name="IQ_CASH_OPER_ACT_OR_EST" hidden="1">"c4164"</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UM_EST" hidden="1">"c4246"</definedName>
    <definedName name="IQ_CASH_OPER_STDDEV_EST" hidden="1">"c4247"</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ACT_OR_EST_REUT" hidden="1">"c5463"</definedName>
    <definedName name="IQ_CFPS_EST" hidden="1">"c1667"</definedName>
    <definedName name="IQ_CFPS_EST_REUT" hidden="1">"c3844"</definedName>
    <definedName name="IQ_CFPS_GUIDANCE" hidden="1">"c4256"</definedName>
    <definedName name="IQ_CFPS_HIGH_EST" hidden="1">"c1669"</definedName>
    <definedName name="IQ_CFPS_HIGH_EST_REUT" hidden="1">"c3846"</definedName>
    <definedName name="IQ_CFPS_HIGH_GUIDANCE" hidden="1">"c4167"</definedName>
    <definedName name="IQ_CFPS_LOW_EST" hidden="1">"c1670"</definedName>
    <definedName name="IQ_CFPS_LOW_EST_REUT" hidden="1">"c3847"</definedName>
    <definedName name="IQ_CFPS_LOW_GUIDANCE" hidden="1">"c4207"</definedName>
    <definedName name="IQ_CFPS_MEDIAN_EST" hidden="1">"c1668"</definedName>
    <definedName name="IQ_CFPS_MEDIAN_EST_REUT" hidden="1">"c3845"</definedName>
    <definedName name="IQ_CFPS_NUM_EST" hidden="1">"c1671"</definedName>
    <definedName name="IQ_CFPS_NUM_EST_REUT" hidden="1">"c3848"</definedName>
    <definedName name="IQ_CFPS_STDDEV_EST" hidden="1">"c1672"</definedName>
    <definedName name="IQ_CFPS_STDDEV_EST_REUT" hidden="1">"c3849"</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ACT_OR_EST_REUT" hidden="1">"c5464"</definedName>
    <definedName name="IQ_DPS_EST" hidden="1">"c1674"</definedName>
    <definedName name="IQ_DPS_EST_BOTTOM_UP" hidden="1">"c5493"</definedName>
    <definedName name="IQ_DPS_EST_BOTTOM_UP_REUT" hidden="1">"c5501"</definedName>
    <definedName name="IQ_DPS_EST_REUT" hidden="1">"c3851"</definedName>
    <definedName name="IQ_DPS_GUIDANCE" hidden="1">"c4302"</definedName>
    <definedName name="IQ_DPS_HIGH_EST" hidden="1">"c1676"</definedName>
    <definedName name="IQ_DPS_HIGH_EST_REUT" hidden="1">"c3853"</definedName>
    <definedName name="IQ_DPS_HIGH_GUIDANCE" hidden="1">"c4168"</definedName>
    <definedName name="IQ_DPS_LOW_EST" hidden="1">"c1677"</definedName>
    <definedName name="IQ_DPS_LOW_EST_REUT" hidden="1">"c3854"</definedName>
    <definedName name="IQ_DPS_LOW_GUIDANCE" hidden="1">"c4208"</definedName>
    <definedName name="IQ_DPS_MEDIAN_EST" hidden="1">"c1675"</definedName>
    <definedName name="IQ_DPS_MEDIAN_EST_REUT" hidden="1">"c3852"</definedName>
    <definedName name="IQ_DPS_NUM_EST" hidden="1">"c1678"</definedName>
    <definedName name="IQ_DPS_NUM_EST_REUT" hidden="1">"c3855"</definedName>
    <definedName name="IQ_DPS_STDDEV_EST" hidden="1">"c1679"</definedName>
    <definedName name="IQ_DPS_STDDEV_EST_REUT" hidden="1">"c3856"</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ACT_OR_EST_REUT" hidden="1">"c5465"</definedName>
    <definedName name="IQ_EBIT_EQ_INC" hidden="1">"c3498"</definedName>
    <definedName name="IQ_EBIT_EQ_INC_EXCL_SBC" hidden="1">"c3502"</definedName>
    <definedName name="IQ_EBIT_EST" hidden="1">"c1681"</definedName>
    <definedName name="IQ_EBIT_EST_REUT" hidden="1">"c5333"</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GUIDANCE" hidden="1">"c4172"</definedName>
    <definedName name="IQ_EBIT_INT" hidden="1">"c360"</definedName>
    <definedName name="IQ_EBIT_LOW_EST" hidden="1">"c1684"</definedName>
    <definedName name="IQ_EBIT_LOW_EST_REUT" hidden="1">"c5336"</definedName>
    <definedName name="IQ_EBIT_LOW_GUIDANCE" hidden="1">"c4212"</definedName>
    <definedName name="IQ_EBIT_MARGIN" hidden="1">"c359"</definedName>
    <definedName name="IQ_EBIT_MEDIAN_EST" hidden="1">"c1682"</definedName>
    <definedName name="IQ_EBIT_MEDIAN_EST_REUT" hidden="1">"c5334"</definedName>
    <definedName name="IQ_EBIT_NUM_EST" hidden="1">"c1685"</definedName>
    <definedName name="IQ_EBIT_NUM_EST_REUT" hidden="1">"c5337"</definedName>
    <definedName name="IQ_EBIT_OVER_IE" hidden="1">"c1369"</definedName>
    <definedName name="IQ_EBIT_SBC_ACT_OR_EST" hidden="1">"c4316"</definedName>
    <definedName name="IQ_EBIT_SBC_EST" hidden="1">"c4315"</definedName>
    <definedName name="IQ_EBIT_SBC_GUIDANCE" hidden="1">"c4317"</definedName>
    <definedName name="IQ_EBIT_SBC_GW_ACT_OR_EST" hidden="1">"c4320"</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ACT_OR_EST_REUT" hidden="1">"c5462"</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 hidden="1">"c4334"</definedName>
    <definedName name="IQ_EBITDA_HIGH_EST" hidden="1">"c370"</definedName>
    <definedName name="IQ_EBITDA_HIGH_EST_REUT" hidden="1">"c3642"</definedName>
    <definedName name="IQ_EBITDA_HIGH_GUIDANCE" hidden="1">"c4170"</definedName>
    <definedName name="IQ_EBITDA_INT" hidden="1">"c373"</definedName>
    <definedName name="IQ_EBITDA_LOW_EST" hidden="1">"c371"</definedName>
    <definedName name="IQ_EBITDA_LOW_EST_REUT" hidden="1">"c3643"</definedName>
    <definedName name="IQ_EBITDA_LOW_GUIDANCE" hidden="1">"c4210"</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IT" hidden="1">"c389"</definedName>
    <definedName name="IQ_EBT_SBC_ACT_OR_EST" hidden="1">"c4350"</definedName>
    <definedName name="IQ_EBT_SBC_EST" hidden="1">"c4349"</definedName>
    <definedName name="IQ_EBT_SBC_GUIDANCE" hidden="1">"c4351"</definedName>
    <definedName name="IQ_EBT_SBC_GW_ACT_OR_EST" hidden="1">"c4354"</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ACT_OR_EST_REUT" hidden="1">"c5460"</definedName>
    <definedName name="IQ_EPS_EST" hidden="1">"c399"</definedName>
    <definedName name="IQ_EPS_EST_BOTTOM_UP" hidden="1">"c5489"</definedName>
    <definedName name="IQ_EPS_EST_BOTTOM_UP_REUT" hidden="1">"c5497"</definedName>
    <definedName name="IQ_EPS_EST_REUT" hidden="1">"c5453"</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W_ACT_OR_EST" hidden="1">"c2223"</definedName>
    <definedName name="IQ_EPS_GW_ACT_OR_EST_REUT" hidden="1">"c5469"</definedName>
    <definedName name="IQ_EPS_GW_EST" hidden="1">"c1737"</definedName>
    <definedName name="IQ_EPS_GW_EST_BOTTOM_UP" hidden="1">"c5491"</definedName>
    <definedName name="IQ_EPS_GW_EST_BOTTOM_UP_REUT" hidden="1">"c5499"</definedName>
    <definedName name="IQ_EPS_GW_EST_REUT" hidden="1">"c5389"</definedName>
    <definedName name="IQ_EPS_GW_GUIDANCE" hidden="1">"c4372"</definedName>
    <definedName name="IQ_EPS_GW_HIGH_EST" hidden="1">"c1739"</definedName>
    <definedName name="IQ_EPS_GW_HIGH_EST_REUT" hidden="1">"c5391"</definedName>
    <definedName name="IQ_EPS_GW_HIGH_GUIDANCE" hidden="1">"c4373"</definedName>
    <definedName name="IQ_EPS_GW_LOW_EST" hidden="1">"c1740"</definedName>
    <definedName name="IQ_EPS_GW_LOW_EST_REUT" hidden="1">"c5392"</definedName>
    <definedName name="IQ_EPS_GW_LOW_GUIDANCE" hidden="1">"c4206"</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EST_BOTTOM_UP" hidden="1">"c5490"</definedName>
    <definedName name="IQ_EPS_NORM_EST_BOTTOM_UP_REUT" hidden="1">"c5498"</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_ACT_OR_EST" hidden="1">"c2224"</definedName>
    <definedName name="IQ_EPS_REPORT_ACT_OR_EST_REUT" hidden="1">"c5470"</definedName>
    <definedName name="IQ_EPS_REPORTED_EST" hidden="1">"c1744"</definedName>
    <definedName name="IQ_EPS_REPORTED_EST_BOTTOM_UP" hidden="1">"c5492"</definedName>
    <definedName name="IQ_EPS_REPORTED_EST_BOTTOM_UP_REUT" hidden="1">"c5500"</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EST" hidden="1">"c4375"</definedName>
    <definedName name="IQ_EPS_SBC_GUIDANCE" hidden="1">"c4377"</definedName>
    <definedName name="IQ_EPS_SBC_GW_ACT_OR_EST" hidden="1">"c4380"</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BV" hidden="1">"c5630"</definedName>
    <definedName name="IQ_EST_ACT_BV_SHARE" hidden="1">"c3549"</definedName>
    <definedName name="IQ_EST_ACT_BV_SHARE_REUT" hidden="1">"c5445"</definedName>
    <definedName name="IQ_EST_ACT_CAPEX" hidden="1">"c3546"</definedName>
    <definedName name="IQ_EST_ACT_CAPEX_REUT" hidden="1">"c3975"</definedName>
    <definedName name="IQ_EST_ACT_CASH_EPS" hidden="1">"c5637"</definedName>
    <definedName name="IQ_EST_ACT_CASH_FLOW" hidden="1">"c4394"</definedName>
    <definedName name="IQ_EST_ACT_CASH_OPER" hidden="1">"c4395"</definedName>
    <definedName name="IQ_EST_ACT_CFPS" hidden="1">"c1673"</definedName>
    <definedName name="IQ_EST_ACT_CFPS_REUT" hidden="1">"c3850"</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DA" hidden="1">"c1664"</definedName>
    <definedName name="IQ_EST_ACT_EBITDA_REUT" hidden="1">"c3836"</definedName>
    <definedName name="IQ_EST_ACT_EBITDA_SBC" hidden="1">"c4401"</definedName>
    <definedName name="IQ_EST_ACT_EBT_SBC" hidden="1">"c4402"</definedName>
    <definedName name="IQ_EST_ACT_EBT_SBC_GW" hidden="1">"c4403"</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ACT_EPS_REUT" hidden="1">"c5457"</definedName>
    <definedName name="IQ_EST_ACT_EPS_SBC" hidden="1">"c4404"</definedName>
    <definedName name="IQ_EST_ACT_EPS_SBC_GW" hidden="1">"c4405"</definedName>
    <definedName name="IQ_EST_ACT_FFO" hidden="1">"c1666"</definedName>
    <definedName name="IQ_EST_ACT_FFO_ADJ" hidden="1">"c4406"</definedName>
    <definedName name="IQ_EST_ACT_FFO_REUT" hidden="1">"c3843"</definedName>
    <definedName name="IQ_EST_ACT_FFO_SHARE" hidden="1">"c4407"</definedName>
    <definedName name="IQ_EST_ACT_GROSS_MARGIN" hidden="1">"c5553"</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ET_DEBT" hidden="1">"c3545"</definedName>
    <definedName name="IQ_EST_ACT_NET_DEBT_REUT" hidden="1">"c5446"</definedName>
    <definedName name="IQ_EST_ACT_NI" hidden="1">"c1722"</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OPER_INC" hidden="1">"c1694"</definedName>
    <definedName name="IQ_EST_ACT_OPER_INC_REUT" hidden="1">"c5346"</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REUT" hidden="1">"c3835"</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2YR" hidden="1">"c3589"</definedName>
    <definedName name="IQ_EST_CAPEX_GROWTH_2YR_REUT" hidden="1">"c5448"</definedName>
    <definedName name="IQ_EST_CAPEX_GROWTH_Q_1YR" hidden="1">"c3590"</definedName>
    <definedName name="IQ_EST_CAPEX_GROWTH_Q_1YR_REUT" hidden="1">"c5449"</definedName>
    <definedName name="IQ_EST_CAPEX_SEQ_GROWTH_Q" hidden="1">"c3591"</definedName>
    <definedName name="IQ_EST_CAPEX_SEQ_GROWTH_Q_REUT" hidden="1">"c5450"</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GROWTH_1YR" hidden="1">"c1774"</definedName>
    <definedName name="IQ_EST_CFPS_GROWTH_1YR_REUT" hidden="1">"c3878"</definedName>
    <definedName name="IQ_EST_CFPS_GROWTH_2YR" hidden="1">"c1775"</definedName>
    <definedName name="IQ_EST_CFPS_GROWTH_2YR_REUT" hidden="1">"c3879"</definedName>
    <definedName name="IQ_EST_CFPS_GROWTH_Q_1YR" hidden="1">"c1776"</definedName>
    <definedName name="IQ_EST_CFPS_GROWTH_Q_1YR_REUT" hidden="1">"c3880"</definedName>
    <definedName name="IQ_EST_CFPS_SEQ_GROWTH_Q" hidden="1">"c1777"</definedName>
    <definedName name="IQ_EST_CFPS_SEQ_GROWTH_Q_REUT" hidden="1">"c3881"</definedName>
    <definedName name="IQ_EST_CFPS_SURPRISE_PERCENT" hidden="1">"c1872"</definedName>
    <definedName name="IQ_EST_CFPS_SURPRISE_PERCENT_REUT" hidden="1">"c3893"</definedName>
    <definedName name="IQ_EST_CURRENCY" hidden="1">"c2140"</definedName>
    <definedName name="IQ_EST_CURRENCY_REUT" hidden="1">"c5437"</definedName>
    <definedName name="IQ_EST_DATE" hidden="1">"c1634"</definedName>
    <definedName name="IQ_EST_DATE_REUT" hidden="1">"c5438"</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GROWTH_1YR" hidden="1">"c1778"</definedName>
    <definedName name="IQ_EST_DPS_GROWTH_1YR_REUT" hidden="1">"c3882"</definedName>
    <definedName name="IQ_EST_DPS_GROWTH_2YR" hidden="1">"c1779"</definedName>
    <definedName name="IQ_EST_DPS_GROWTH_2YR_REUT" hidden="1">"c3883"</definedName>
    <definedName name="IQ_EST_DPS_GROWTH_Q_1YR" hidden="1">"c1780"</definedName>
    <definedName name="IQ_EST_DPS_GROWTH_Q_1YR_REUT" hidden="1">"c3884"</definedName>
    <definedName name="IQ_EST_DPS_SEQ_GROWTH_Q" hidden="1">"c1781"</definedName>
    <definedName name="IQ_EST_DPS_SEQ_GROWTH_Q_REUT" hidden="1">"c3885"</definedName>
    <definedName name="IQ_EST_DPS_SURPRISE_PERCENT" hidden="1">"c1874"</definedName>
    <definedName name="IQ_EST_DPS_SURPRISE_PERCENT_REUT" hidden="1">"c3895"</definedName>
    <definedName name="IQ_EST_EBIT_DIFF" hidden="1">"c1875"</definedName>
    <definedName name="IQ_EST_EBIT_DIFF_REUT" hidden="1">"c5413"</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DA_DIFF" hidden="1">"c1867"</definedName>
    <definedName name="IQ_EST_EBITDA_DIFF_REUT" hidden="1">"c3888"</definedName>
    <definedName name="IQ_EST_EBITDA_GROWTH_1YR" hidden="1">"c1766"</definedName>
    <definedName name="IQ_EST_EBITDA_GROWTH_1YR_REUT" hidden="1">"c3864"</definedName>
    <definedName name="IQ_EST_EBITDA_GROWTH_2YR" hidden="1">"c1767"</definedName>
    <definedName name="IQ_EST_EBITDA_GROWTH_2YR_REUT" hidden="1">"c3865"</definedName>
    <definedName name="IQ_EST_EBITDA_GROWTH_Q_1YR" hidden="1">"c1768"</definedName>
    <definedName name="IQ_EST_EBITDA_GROWTH_Q_1YR_REUT" hidden="1">"c3866"</definedName>
    <definedName name="IQ_EST_EBITDA_SBC_DIFF" hidden="1">"c4335"</definedName>
    <definedName name="IQ_EST_EBITDA_SBC_SURPRISE_PERCENT" hidden="1">"c4344"</definedName>
    <definedName name="IQ_EST_EBITDA_SEQ_GROWTH_Q" hidden="1">"c1769"</definedName>
    <definedName name="IQ_EST_EBITDA_SEQ_GROWTH_Q_REUT" hidden="1">"c3867"</definedName>
    <definedName name="IQ_EST_EBITDA_SURPRISE_PERCENT" hidden="1">"c1868"</definedName>
    <definedName name="IQ_EST_EBITDA_SURPRISE_PERCENT_REUT" hidden="1">"c3889"</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REUT" hidden="1">"c5458"</definedName>
    <definedName name="IQ_EST_EPS_GROWTH_1YR" hidden="1">"c1636"</definedName>
    <definedName name="IQ_EST_EPS_GROWTH_1YR_REUT" hidden="1">"c3646"</definedName>
    <definedName name="IQ_EST_EPS_GROWTH_2YR" hidden="1">"c1637"</definedName>
    <definedName name="IQ_EST_EPS_GROWTH_2YR_REUT" hidden="1">"c3858"</definedName>
    <definedName name="IQ_EST_EPS_GROWTH_5YR" hidden="1">"c1655"</definedName>
    <definedName name="IQ_EST_EPS_GROWTH_5YR_BOTTOM_UP" hidden="1">"c5487"</definedName>
    <definedName name="IQ_EST_EPS_GROWTH_5YR_BOTTOM_UP_REUT" hidden="1">"c5495"</definedName>
    <definedName name="IQ_EST_EPS_GROWTH_5YR_HIGH" hidden="1">"c1657"</definedName>
    <definedName name="IQ_EST_EPS_GROWTH_5YR_HIGH_REUT" hidden="1">"c5322"</definedName>
    <definedName name="IQ_EST_EPS_GROWTH_5YR_LOW" hidden="1">"c1658"</definedName>
    <definedName name="IQ_EST_EPS_GROWTH_5YR_LOW_REUT" hidden="1">"c5323"</definedName>
    <definedName name="IQ_EST_EPS_GROWTH_5YR_MEDIAN" hidden="1">"c1656"</definedName>
    <definedName name="IQ_EST_EPS_GROWTH_5YR_MEDIAN_REUT" hidden="1">"c5321"</definedName>
    <definedName name="IQ_EST_EPS_GROWTH_5YR_NUM" hidden="1">"c1659"</definedName>
    <definedName name="IQ_EST_EPS_GROWTH_5YR_NUM_REUT" hidden="1">"c5324"</definedName>
    <definedName name="IQ_EST_EPS_GROWTH_5YR_REUT" hidden="1">"c3633"</definedName>
    <definedName name="IQ_EST_EPS_GROWTH_5YR_STDDEV" hidden="1">"c1660"</definedName>
    <definedName name="IQ_EST_EPS_GROWTH_5YR_STDDEV_REUT" hidden="1">"c5325"</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REUT" hidden="1">"c3859"</definedName>
    <definedName name="IQ_EST_EPS_SURPRISE_PERCENT" hidden="1">"c1635"</definedName>
    <definedName name="IQ_EST_EPS_SURPRISE_PERCENT_REUT" hidden="1">"c5459"</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GROWTH_1YR" hidden="1">"c1770"</definedName>
    <definedName name="IQ_EST_FFO_GROWTH_1YR_REUT" hidden="1">"c3874"</definedName>
    <definedName name="IQ_EST_FFO_GROWTH_2YR" hidden="1">"c1771"</definedName>
    <definedName name="IQ_EST_FFO_GROWTH_2YR_REUT" hidden="1">"c3875"</definedName>
    <definedName name="IQ_EST_FFO_GROWTH_Q_1YR" hidden="1">"c1772"</definedName>
    <definedName name="IQ_EST_FFO_GROWTH_Q_1YR_REUT" hidden="1">"c3876"</definedName>
    <definedName name="IQ_EST_FFO_SEQ_GROWTH_Q" hidden="1">"c1773"</definedName>
    <definedName name="IQ_EST_FFO_SEQ_GROWTH_Q_REUT" hidden="1">"c3877"</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OOTNOTE" hidden="1">"c4540"</definedName>
    <definedName name="IQ_EST_FOOTNOTE_REUT" hidden="1">"c5478"</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ET_DEBT_DIFF" hidden="1">"c4466"</definedName>
    <definedName name="IQ_EST_NET_DEBT_SURPRISE_PERCENT" hidden="1">"c4468"</definedName>
    <definedName name="IQ_EST_NI_DIFF" hidden="1">"c1885"</definedName>
    <definedName name="IQ_EST_NI_DIFF_REUT" hidden="1">"c5423"</definedName>
    <definedName name="IQ_EST_NI_GW_DIFF_REUT" hidden="1">"c5425"</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UM_BUY" hidden="1">"c1759"</definedName>
    <definedName name="IQ_EST_NUM_HIGH_REC" hidden="1">"c5649"</definedName>
    <definedName name="IQ_EST_NUM_HIGH_REC_REUT" hidden="1">"c3870"</definedName>
    <definedName name="IQ_EST_NUM_HIGHEST_REC" hidden="1">"c5648"</definedName>
    <definedName name="IQ_EST_NUM_HIGHEST_REC_REUT" hidden="1">"c3869"</definedName>
    <definedName name="IQ_EST_NUM_HOLD" hidden="1">"c1761"</definedName>
    <definedName name="IQ_EST_NUM_LOW_REC" hidden="1">"c5651"</definedName>
    <definedName name="IQ_EST_NUM_LOW_REC_REUT" hidden="1">"c3872"</definedName>
    <definedName name="IQ_EST_NUM_LOWEST_REC" hidden="1">"c5652"</definedName>
    <definedName name="IQ_EST_NUM_LOWEST_REC_REUT" hidden="1">"c3873"</definedName>
    <definedName name="IQ_EST_NUM_NEUTRAL_REC" hidden="1">"c5650"</definedName>
    <definedName name="IQ_EST_NUM_NEUTRAL_REC_REUT" hidden="1">"c3871"</definedName>
    <definedName name="IQ_EST_NUM_NO_OPINION" hidden="1">"c1758"</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RE_TAX_DIFF" hidden="1">"c1879"</definedName>
    <definedName name="IQ_EST_PRE_TAX_DIFF_REUT" hidden="1">"c5417"</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RECURRING_PROFIT_SHARE_DIFF" hidden="1">"c4505"</definedName>
    <definedName name="IQ_EST_RECURRING_PROFIT_SHARE_SURPRISE_PERCENT" hidden="1">"c4515"</definedName>
    <definedName name="IQ_EST_REV_DIFF" hidden="1">"c1865"</definedName>
    <definedName name="IQ_EST_REV_DIFF_REUT" hidden="1">"c3886"</definedName>
    <definedName name="IQ_EST_REV_GROWTH_1YR" hidden="1">"c1638"</definedName>
    <definedName name="IQ_EST_REV_GROWTH_1YR_REUT" hidden="1">"c3860"</definedName>
    <definedName name="IQ_EST_REV_GROWTH_2YR" hidden="1">"c1639"</definedName>
    <definedName name="IQ_EST_REV_GROWTH_2YR_REUT" hidden="1">"c3861"</definedName>
    <definedName name="IQ_EST_REV_GROWTH_Q_1YR" hidden="1">"c1640"</definedName>
    <definedName name="IQ_EST_REV_GROWTH_Q_1YR_REUT" hidden="1">"c3862"</definedName>
    <definedName name="IQ_EST_REV_SEQ_GROWTH_Q" hidden="1">"c1765"</definedName>
    <definedName name="IQ_EST_REV_SEQ_GROWTH_Q_REUT" hidden="1">"c3863"</definedName>
    <definedName name="IQ_EST_REV_SURPRISE_PERCENT" hidden="1">"c1866"</definedName>
    <definedName name="IQ_EST_REV_SURPRISE_PERCENT_REUT" hidden="1">"c3887"</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 hidden="1">"hexion"</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ADJ_ACT_OR_EST" hidden="1">"c4435"</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GUIDANCE" hidden="1">"c4443"</definedName>
    <definedName name="IQ_FFO_HIGH_EST" hidden="1">"c419"</definedName>
    <definedName name="IQ_FFO_HIGH_EST_REUT" hidden="1">"c3839"</definedName>
    <definedName name="IQ_FFO_HIGH_GUIDANCE" hidden="1">"c4184"</definedName>
    <definedName name="IQ_FFO_LOW_EST" hidden="1">"c420"</definedName>
    <definedName name="IQ_FFO_LOW_EST_REUT" hidden="1">"c3840"</definedName>
    <definedName name="IQ_FFO_LOW_GUIDANCE" hidden="1">"c4224"</definedName>
    <definedName name="IQ_FFO_MEDIAN_EST" hidden="1">"c1665"</definedName>
    <definedName name="IQ_FFO_MEDIAN_EST_REUT" hidden="1">"c3838"</definedName>
    <definedName name="IQ_FFO_NUM_EST" hidden="1">"c421"</definedName>
    <definedName name="IQ_FFO_NUM_EST_REUT" hidden="1">"c3841"</definedName>
    <definedName name="IQ_FFO_PAYOUT_RATIO" hidden="1">"c3492"</definedName>
    <definedName name="IQ_FFO_SHARE_ACT_OR_EST" hidden="1">"c4446"</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42233.8803240741</definedName>
    <definedName name="IQ_NAMES_REVISION_DATE__1" hidden="1">41578.8845486111</definedName>
    <definedName name="IQ_NAMES_REVISION_DATE__1_1" hidden="1">43038.5379513889</definedName>
    <definedName name="IQ_NAMES_REVISION_DATE__1_1_1" hidden="1">41578.8845486111</definedName>
    <definedName name="IQ_NAMES_REVISION_DATE__1_1_1_1" hidden="1">43038.5379513889</definedName>
    <definedName name="IQ_NAMES_REVISION_DATE__1_1_1_1_1" hidden="1">41578.8845486111</definedName>
    <definedName name="IQ_NAMES_REVISION_DATE__1_1_2" hidden="1">43858.8338425926</definedName>
    <definedName name="IQ_NAMES_REVISION_DATE__1_2" hidden="1">41578.5393981481</definedName>
    <definedName name="IQ_NAMES_REVISION_DATE__2" hidden="1">41578.5393981481</definedName>
    <definedName name="IQ_NAMES_REVISION_DATE__2_1" hidden="1">41578.8845486111</definedName>
    <definedName name="IQ_NAMES_REVISION_DATE__3" hidden="1">42493.0614351852</definedName>
    <definedName name="IQ_NAMES_REVISION_DATE__3_1" hidden="1">42493.0614351852</definedName>
    <definedName name="IQ_NAMES_REVISION_DATE__4" hidden="1">43858.8338425926</definedName>
    <definedName name="IQ_NAMES_REVISION_DATE__4_1" hidden="1">43857.5293865741</definedName>
    <definedName name="IQ_NAMES_REVISION_DATE__5" hidden="1">43700.5408564815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"c5615"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GUIDANCE" hidden="1">"c4467"</definedName>
    <definedName name="IQ_NET_DEBT_HIGH_EST" hidden="1">"c3518"</definedName>
    <definedName name="IQ_NET_DEBT_HIGH_EST_REUT" hidden="1">"c3978"</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GUIDANCE" hidden="1">"c4221"</definedName>
    <definedName name="IQ_NET_DEBT_MEDIAN_EST" hidden="1">"c3520"</definedName>
    <definedName name="IQ_NET_DEBT_MEDIAN_EST_REUT" hidden="1">"c3977"</definedName>
    <definedName name="IQ_NET_DEBT_NUM_EST" hidden="1">"c3515"</definedName>
    <definedName name="IQ_NET_DEBT_NUM_EST_REUT" hidden="1">"c3980"</definedName>
    <definedName name="IQ_NET_DEBT_STDDEV_EST" hidden="1">"c3516"</definedName>
    <definedName name="IQ_NET_DEBT_STDDEV_EST_REUT" hidden="1">"c3981"</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EST_REUT" hidden="1">"c5368"</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_REUT" hidden="1">"c5375"</definedName>
    <definedName name="IQ_NI_GW_GUIDANCE" hidden="1">"c4471"</definedName>
    <definedName name="IQ_NI_GW_HIGH_EST_REUT" hidden="1">"c5377"</definedName>
    <definedName name="IQ_NI_GW_HIGH_GUIDANCE" hidden="1">"c4178"</definedName>
    <definedName name="IQ_NI_GW_LOW_EST_REUT" hidden="1">"c5378"</definedName>
    <definedName name="IQ_NI_GW_LOW_GUIDANCE" hidden="1">"c4218"</definedName>
    <definedName name="IQ_NI_GW_MEDIAN_EST_REUT" hidden="1">"c5376"</definedName>
    <definedName name="IQ_NI_GW_NUM_EST_REUT" hidden="1">"c5379"</definedName>
    <definedName name="IQ_NI_GW_STDDEV_EST_REUT" hidden="1">"c5380"</definedName>
    <definedName name="IQ_NI_HIGH_EST" hidden="1">"c1718"</definedName>
    <definedName name="IQ_NI_HIGH_EST_REUT" hidden="1">"c5370"</definedName>
    <definedName name="IQ_NI_HIGH_GUIDANCE" hidden="1">"c4176"</definedName>
    <definedName name="IQ_NI_LOW_EST" hidden="1">"c1719"</definedName>
    <definedName name="IQ_NI_LOW_EST_REUT" hidden="1">"c5371"</definedName>
    <definedName name="IQ_NI_LOW_GUIDANCE" hidden="1">"c4216"</definedName>
    <definedName name="IQ_NI_MARGIN" hidden="1">"c794"</definedName>
    <definedName name="IQ_NI_MEDIAN_EST" hidden="1">"c1717"</definedName>
    <definedName name="IQ_NI_MEDIAN_EST_REUT" hidden="1">"c5369"</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NUM_EST_REUT" hidden="1">"c5372"</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EST" hidden="1">"c4473"</definedName>
    <definedName name="IQ_NI_SBC_GUIDANCE" hidden="1">"c4475"</definedName>
    <definedName name="IQ_NI_SBC_GW_ACT_OR_EST" hidden="1">"c4478"</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"c1448"</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REUT" hidden="1">"c3959"</definedName>
    <definedName name="IQ_PERCENT_CHANGE_EST_5YR_GROWTH_RATE_18MONTHS" hidden="1">"c1853"</definedName>
    <definedName name="IQ_PERCENT_CHANGE_EST_5YR_GROWTH_RATE_18MONTHS_REUT" hidden="1">"c3960"</definedName>
    <definedName name="IQ_PERCENT_CHANGE_EST_5YR_GROWTH_RATE_3MONTHS" hidden="1">"c1849"</definedName>
    <definedName name="IQ_PERCENT_CHANGE_EST_5YR_GROWTH_RATE_3MONTHS_REUT" hidden="1">"c3956"</definedName>
    <definedName name="IQ_PERCENT_CHANGE_EST_5YR_GROWTH_RATE_6MONTHS" hidden="1">"c1850"</definedName>
    <definedName name="IQ_PERCENT_CHANGE_EST_5YR_GROWTH_RATE_6MONTHS_REUT" hidden="1">"c3957"</definedName>
    <definedName name="IQ_PERCENT_CHANGE_EST_5YR_GROWTH_RATE_9MONTHS" hidden="1">"c1851"</definedName>
    <definedName name="IQ_PERCENT_CHANGE_EST_5YR_GROWTH_RATE_9MONTHS_REUT" hidden="1">"c3958"</definedName>
    <definedName name="IQ_PERCENT_CHANGE_EST_5YR_GROWTH_RATE_DAY" hidden="1">"c1846"</definedName>
    <definedName name="IQ_PERCENT_CHANGE_EST_5YR_GROWTH_RATE_DAY_REUT" hidden="1">"c3954"</definedName>
    <definedName name="IQ_PERCENT_CHANGE_EST_5YR_GROWTH_RATE_MONTH" hidden="1">"c1848"</definedName>
    <definedName name="IQ_PERCENT_CHANGE_EST_5YR_GROWTH_RATE_MONTH_REUT" hidden="1">"c3955"</definedName>
    <definedName name="IQ_PERCENT_CHANGE_EST_5YR_GROWTH_RATE_WEEK" hidden="1">"c1847"</definedName>
    <definedName name="IQ_PERCENT_CHANGE_EST_5YR_GROWTH_RATE_WEEK_REUT" hidden="1">"c5435"</definedName>
    <definedName name="IQ_PERCENT_CHANGE_EST_CFPS_12MONTHS" hidden="1">"c1812"</definedName>
    <definedName name="IQ_PERCENT_CHANGE_EST_CFPS_12MONTHS_REUT" hidden="1">"c3924"</definedName>
    <definedName name="IQ_PERCENT_CHANGE_EST_CFPS_18MONTHS" hidden="1">"c1813"</definedName>
    <definedName name="IQ_PERCENT_CHANGE_EST_CFPS_18MONTHS_REUT" hidden="1">"c3925"</definedName>
    <definedName name="IQ_PERCENT_CHANGE_EST_CFPS_3MONTHS" hidden="1">"c1809"</definedName>
    <definedName name="IQ_PERCENT_CHANGE_EST_CFPS_3MONTHS_REUT" hidden="1">"c3921"</definedName>
    <definedName name="IQ_PERCENT_CHANGE_EST_CFPS_6MONTHS" hidden="1">"c1810"</definedName>
    <definedName name="IQ_PERCENT_CHANGE_EST_CFPS_6MONTHS_REUT" hidden="1">"c3922"</definedName>
    <definedName name="IQ_PERCENT_CHANGE_EST_CFPS_9MONTHS" hidden="1">"c1811"</definedName>
    <definedName name="IQ_PERCENT_CHANGE_EST_CFPS_9MONTHS_REUT" hidden="1">"c3923"</definedName>
    <definedName name="IQ_PERCENT_CHANGE_EST_CFPS_DAY" hidden="1">"c1806"</definedName>
    <definedName name="IQ_PERCENT_CHANGE_EST_CFPS_DAY_REUT" hidden="1">"c3919"</definedName>
    <definedName name="IQ_PERCENT_CHANGE_EST_CFPS_MONTH" hidden="1">"c1808"</definedName>
    <definedName name="IQ_PERCENT_CHANGE_EST_CFPS_MONTH_REUT" hidden="1">"c3920"</definedName>
    <definedName name="IQ_PERCENT_CHANGE_EST_CFPS_WEEK" hidden="1">"c1807"</definedName>
    <definedName name="IQ_PERCENT_CHANGE_EST_CFPS_WEEK_REUT" hidden="1">"c3962"</definedName>
    <definedName name="IQ_PERCENT_CHANGE_EST_DPS_12MONTHS" hidden="1">"c1820"</definedName>
    <definedName name="IQ_PERCENT_CHANGE_EST_DPS_12MONTHS_REUT" hidden="1">"c3931"</definedName>
    <definedName name="IQ_PERCENT_CHANGE_EST_DPS_18MONTHS" hidden="1">"c1821"</definedName>
    <definedName name="IQ_PERCENT_CHANGE_EST_DPS_18MONTHS_REUT" hidden="1">"c3932"</definedName>
    <definedName name="IQ_PERCENT_CHANGE_EST_DPS_3MONTHS" hidden="1">"c1817"</definedName>
    <definedName name="IQ_PERCENT_CHANGE_EST_DPS_3MONTHS_REUT" hidden="1">"c3928"</definedName>
    <definedName name="IQ_PERCENT_CHANGE_EST_DPS_6MONTHS" hidden="1">"c1818"</definedName>
    <definedName name="IQ_PERCENT_CHANGE_EST_DPS_6MONTHS_REUT" hidden="1">"c3929"</definedName>
    <definedName name="IQ_PERCENT_CHANGE_EST_DPS_9MONTHS" hidden="1">"c1819"</definedName>
    <definedName name="IQ_PERCENT_CHANGE_EST_DPS_9MONTHS_REUT" hidden="1">"c3930"</definedName>
    <definedName name="IQ_PERCENT_CHANGE_EST_DPS_DAY" hidden="1">"c1814"</definedName>
    <definedName name="IQ_PERCENT_CHANGE_EST_DPS_DAY_REUT" hidden="1">"c3926"</definedName>
    <definedName name="IQ_PERCENT_CHANGE_EST_DPS_MONTH" hidden="1">"c1816"</definedName>
    <definedName name="IQ_PERCENT_CHANGE_EST_DPS_MONTH_REUT" hidden="1">"c3927"</definedName>
    <definedName name="IQ_PERCENT_CHANGE_EST_DPS_WEEK" hidden="1">"c1815"</definedName>
    <definedName name="IQ_PERCENT_CHANGE_EST_DPS_WEEK_REUT" hidden="1">"c3963"</definedName>
    <definedName name="IQ_PERCENT_CHANGE_EST_EBITDA_12MONTHS" hidden="1">"c1804"</definedName>
    <definedName name="IQ_PERCENT_CHANGE_EST_EBITDA_12MONTHS_REUT" hidden="1">"c3917"</definedName>
    <definedName name="IQ_PERCENT_CHANGE_EST_EBITDA_18MONTHS" hidden="1">"c1805"</definedName>
    <definedName name="IQ_PERCENT_CHANGE_EST_EBITDA_18MONTHS_REUT" hidden="1">"c3918"</definedName>
    <definedName name="IQ_PERCENT_CHANGE_EST_EBITDA_3MONTHS" hidden="1">"c1801"</definedName>
    <definedName name="IQ_PERCENT_CHANGE_EST_EBITDA_3MONTHS_REUT" hidden="1">"c3914"</definedName>
    <definedName name="IQ_PERCENT_CHANGE_EST_EBITDA_6MONTHS" hidden="1">"c1802"</definedName>
    <definedName name="IQ_PERCENT_CHANGE_EST_EBITDA_6MONTHS_REUT" hidden="1">"c3915"</definedName>
    <definedName name="IQ_PERCENT_CHANGE_EST_EBITDA_9MONTHS" hidden="1">"c1803"</definedName>
    <definedName name="IQ_PERCENT_CHANGE_EST_EBITDA_9MONTHS_REUT" hidden="1">"c3916"</definedName>
    <definedName name="IQ_PERCENT_CHANGE_EST_EBITDA_DAY" hidden="1">"c1798"</definedName>
    <definedName name="IQ_PERCENT_CHANGE_EST_EBITDA_DAY_REUT" hidden="1">"c3912"</definedName>
    <definedName name="IQ_PERCENT_CHANGE_EST_EBITDA_MONTH" hidden="1">"c1800"</definedName>
    <definedName name="IQ_PERCENT_CHANGE_EST_EBITDA_MONTH_REUT" hidden="1">"c3913"</definedName>
    <definedName name="IQ_PERCENT_CHANGE_EST_EBITDA_WEEK" hidden="1">"c1799"</definedName>
    <definedName name="IQ_PERCENT_CHANGE_EST_EBITDA_WEEK_REUT" hidden="1">"c3961"</definedName>
    <definedName name="IQ_PERCENT_CHANGE_EST_EPS_12MONTHS" hidden="1">"c1788"</definedName>
    <definedName name="IQ_PERCENT_CHANGE_EST_EPS_12MONTHS_REUT" hidden="1">"c3902"</definedName>
    <definedName name="IQ_PERCENT_CHANGE_EST_EPS_18MONTHS" hidden="1">"c1789"</definedName>
    <definedName name="IQ_PERCENT_CHANGE_EST_EPS_18MONTHS_REUT" hidden="1">"c3903"</definedName>
    <definedName name="IQ_PERCENT_CHANGE_EST_EPS_3MONTHS" hidden="1">"c1785"</definedName>
    <definedName name="IQ_PERCENT_CHANGE_EST_EPS_3MONTHS_REUT" hidden="1">"c3899"</definedName>
    <definedName name="IQ_PERCENT_CHANGE_EST_EPS_6MONTHS" hidden="1">"c1786"</definedName>
    <definedName name="IQ_PERCENT_CHANGE_EST_EPS_6MONTHS_REUT" hidden="1">"c3900"</definedName>
    <definedName name="IQ_PERCENT_CHANGE_EST_EPS_9MONTHS" hidden="1">"c1787"</definedName>
    <definedName name="IQ_PERCENT_CHANGE_EST_EPS_9MONTHS_REUT" hidden="1">"c3901"</definedName>
    <definedName name="IQ_PERCENT_CHANGE_EST_EPS_DAY" hidden="1">"c1782"</definedName>
    <definedName name="IQ_PERCENT_CHANGE_EST_EPS_DAY_REUT" hidden="1">"c3896"</definedName>
    <definedName name="IQ_PERCENT_CHANGE_EST_EPS_MONTH" hidden="1">"c1784"</definedName>
    <definedName name="IQ_PERCENT_CHANGE_EST_EPS_MONTH_REUT" hidden="1">"c3898"</definedName>
    <definedName name="IQ_PERCENT_CHANGE_EST_EPS_WEEK" hidden="1">"c1783"</definedName>
    <definedName name="IQ_PERCENT_CHANGE_EST_EPS_WEEK_REUT" hidden="1">"c3897"</definedName>
    <definedName name="IQ_PERCENT_CHANGE_EST_FFO_12MONTHS" hidden="1">"c1828"</definedName>
    <definedName name="IQ_PERCENT_CHANGE_EST_FFO_12MONTHS_REUT" hidden="1">"c3938"</definedName>
    <definedName name="IQ_PERCENT_CHANGE_EST_FFO_18MONTHS" hidden="1">"c1829"</definedName>
    <definedName name="IQ_PERCENT_CHANGE_EST_FFO_18MONTHS_REUT" hidden="1">"c3939"</definedName>
    <definedName name="IQ_PERCENT_CHANGE_EST_FFO_3MONTHS" hidden="1">"c1825"</definedName>
    <definedName name="IQ_PERCENT_CHANGE_EST_FFO_3MONTHS_REUT" hidden="1">"c3935"</definedName>
    <definedName name="IQ_PERCENT_CHANGE_EST_FFO_6MONTHS" hidden="1">"c1826"</definedName>
    <definedName name="IQ_PERCENT_CHANGE_EST_FFO_6MONTHS_REUT" hidden="1">"c3936"</definedName>
    <definedName name="IQ_PERCENT_CHANGE_EST_FFO_9MONTHS" hidden="1">"c1827"</definedName>
    <definedName name="IQ_PERCENT_CHANGE_EST_FFO_9MONTHS_REUT" hidden="1">"c3937"</definedName>
    <definedName name="IQ_PERCENT_CHANGE_EST_FFO_DAY" hidden="1">"c1822"</definedName>
    <definedName name="IQ_PERCENT_CHANGE_EST_FFO_DAY_REUT" hidden="1">"c3933"</definedName>
    <definedName name="IQ_PERCENT_CHANGE_EST_FFO_MONTH" hidden="1">"c1824"</definedName>
    <definedName name="IQ_PERCENT_CHANGE_EST_FFO_MONTH_REUT" hidden="1">"c3934"</definedName>
    <definedName name="IQ_PERCENT_CHANGE_EST_FFO_WEEK" hidden="1">"c1823"</definedName>
    <definedName name="IQ_PERCENT_CHANGE_EST_FFO_WEEK_REUT" hidden="1">"c3964"</definedName>
    <definedName name="IQ_PERCENT_CHANGE_EST_PRICE_TARGET_12MONTHS" hidden="1">"c1844"</definedName>
    <definedName name="IQ_PERCENT_CHANGE_EST_PRICE_TARGET_12MONTHS_REUT" hidden="1">"c3952"</definedName>
    <definedName name="IQ_PERCENT_CHANGE_EST_PRICE_TARGET_18MONTHS" hidden="1">"c1845"</definedName>
    <definedName name="IQ_PERCENT_CHANGE_EST_PRICE_TARGET_18MONTHS_REUT" hidden="1">"c3953"</definedName>
    <definedName name="IQ_PERCENT_CHANGE_EST_PRICE_TARGET_3MONTHS" hidden="1">"c1841"</definedName>
    <definedName name="IQ_PERCENT_CHANGE_EST_PRICE_TARGET_3MONTHS_REUT" hidden="1">"c3949"</definedName>
    <definedName name="IQ_PERCENT_CHANGE_EST_PRICE_TARGET_6MONTHS" hidden="1">"c1842"</definedName>
    <definedName name="IQ_PERCENT_CHANGE_EST_PRICE_TARGET_6MONTHS_REUT" hidden="1">"c3950"</definedName>
    <definedName name="IQ_PERCENT_CHANGE_EST_PRICE_TARGET_9MONTHS" hidden="1">"c1843"</definedName>
    <definedName name="IQ_PERCENT_CHANGE_EST_PRICE_TARGET_9MONTHS_REUT" hidden="1">"c3951"</definedName>
    <definedName name="IQ_PERCENT_CHANGE_EST_PRICE_TARGET_DAY" hidden="1">"c1838"</definedName>
    <definedName name="IQ_PERCENT_CHANGE_EST_PRICE_TARGET_DAY_REUT" hidden="1">"c3947"</definedName>
    <definedName name="IQ_PERCENT_CHANGE_EST_PRICE_TARGET_MONTH" hidden="1">"c1840"</definedName>
    <definedName name="IQ_PERCENT_CHANGE_EST_PRICE_TARGET_MONTH_REUT" hidden="1">"c3948"</definedName>
    <definedName name="IQ_PERCENT_CHANGE_EST_PRICE_TARGET_WEEK" hidden="1">"c1839"</definedName>
    <definedName name="IQ_PERCENT_CHANGE_EST_PRICE_TARGET_WEEK_REUT" hidden="1">"c3967"</definedName>
    <definedName name="IQ_PERCENT_CHANGE_EST_RECO_12MONTHS" hidden="1">"c1836"</definedName>
    <definedName name="IQ_PERCENT_CHANGE_EST_RECO_12MONTHS_REUT" hidden="1">"c3945"</definedName>
    <definedName name="IQ_PERCENT_CHANGE_EST_RECO_18MONTHS" hidden="1">"c1837"</definedName>
    <definedName name="IQ_PERCENT_CHANGE_EST_RECO_18MONTHS_REUT" hidden="1">"c3946"</definedName>
    <definedName name="IQ_PERCENT_CHANGE_EST_RECO_3MONTHS" hidden="1">"c1833"</definedName>
    <definedName name="IQ_PERCENT_CHANGE_EST_RECO_3MONTHS_REUT" hidden="1">"c3942"</definedName>
    <definedName name="IQ_PERCENT_CHANGE_EST_RECO_6MONTHS" hidden="1">"c1834"</definedName>
    <definedName name="IQ_PERCENT_CHANGE_EST_RECO_6MONTHS_REUT" hidden="1">"c3943"</definedName>
    <definedName name="IQ_PERCENT_CHANGE_EST_RECO_9MONTHS" hidden="1">"c1835"</definedName>
    <definedName name="IQ_PERCENT_CHANGE_EST_RECO_9MONTHS_REUT" hidden="1">"c3944"</definedName>
    <definedName name="IQ_PERCENT_CHANGE_EST_RECO_DAY" hidden="1">"c1830"</definedName>
    <definedName name="IQ_PERCENT_CHANGE_EST_RECO_DAY_REUT" hidden="1">"c3940"</definedName>
    <definedName name="IQ_PERCENT_CHANGE_EST_RECO_MONTH" hidden="1">"c1832"</definedName>
    <definedName name="IQ_PERCENT_CHANGE_EST_RECO_MONTH_REUT" hidden="1">"c3941"</definedName>
    <definedName name="IQ_PERCENT_CHANGE_EST_RECO_WEEK" hidden="1">"c1831"</definedName>
    <definedName name="IQ_PERCENT_CHANGE_EST_RECO_WEEK_REUT" hidden="1">"c3965"</definedName>
    <definedName name="IQ_PERCENT_CHANGE_EST_REV_12MONTHS" hidden="1">"c1796"</definedName>
    <definedName name="IQ_PERCENT_CHANGE_EST_REV_12MONTHS_REUT" hidden="1">"c3910"</definedName>
    <definedName name="IQ_PERCENT_CHANGE_EST_REV_18MONTHS" hidden="1">"c1797"</definedName>
    <definedName name="IQ_PERCENT_CHANGE_EST_REV_18MONTHS_REUT" hidden="1">"c3911"</definedName>
    <definedName name="IQ_PERCENT_CHANGE_EST_REV_3MONTHS" hidden="1">"c1793"</definedName>
    <definedName name="IQ_PERCENT_CHANGE_EST_REV_3MONTHS_REUT" hidden="1">"c3907"</definedName>
    <definedName name="IQ_PERCENT_CHANGE_EST_REV_6MONTHS" hidden="1">"c1794"</definedName>
    <definedName name="IQ_PERCENT_CHANGE_EST_REV_6MONTHS_REUT" hidden="1">"c3908"</definedName>
    <definedName name="IQ_PERCENT_CHANGE_EST_REV_9MONTHS" hidden="1">"c1795"</definedName>
    <definedName name="IQ_PERCENT_CHANGE_EST_REV_9MONTHS_REUT" hidden="1">"c3909"</definedName>
    <definedName name="IQ_PERCENT_CHANGE_EST_REV_DAY" hidden="1">"c1790"</definedName>
    <definedName name="IQ_PERCENT_CHANGE_EST_REV_DAY_REUT" hidden="1">"c3904"</definedName>
    <definedName name="IQ_PERCENT_CHANGE_EST_REV_MONTH" hidden="1">"c1792"</definedName>
    <definedName name="IQ_PERCENT_CHANGE_EST_REV_MONTH_REUT" hidden="1">"c3906"</definedName>
    <definedName name="IQ_PERCENT_CHANGE_EST_REV_WEEK" hidden="1">"c1791"</definedName>
    <definedName name="IQ_PERCENT_CHANGE_EST_REV_WEEK_REUT" hidden="1">"c3905"</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RE_OPEN_COST" hidden="1">"c1040"</definedName>
    <definedName name="IQ_PRE_TAX_ACT_OR_EST" hidden="1">"c2221"</definedName>
    <definedName name="IQ_PRE_TAX_ACT_OR_EST_REUT" hidden="1">"c5467"</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EST" hidden="1">"c1695"</definedName>
    <definedName name="IQ_PRETAX_INC_EST_REUT" hidden="1">"c5347"</definedName>
    <definedName name="IQ_PRETAX_INC_HIGH_EST" hidden="1">"c1697"</definedName>
    <definedName name="IQ_PRETAX_INC_HIGH_EST_REUT" hidden="1">"c5349"</definedName>
    <definedName name="IQ_PRETAX_INC_LOW_EST" hidden="1">"c1698"</definedName>
    <definedName name="IQ_PRETAX_INC_LOW_EST_REUT" hidden="1">"c5350"</definedName>
    <definedName name="IQ_PRETAX_INC_MEDIAN_EST" hidden="1">"c1696"</definedName>
    <definedName name="IQ_PRETAX_INC_MEDIAN_EST_REUT" hidden="1">"c5348"</definedName>
    <definedName name="IQ_PRETAX_INC_NUM_EST" hidden="1">"c1699"</definedName>
    <definedName name="IQ_PRETAX_INC_NUM_EST_REUT" hidden="1">"c5351"</definedName>
    <definedName name="IQ_PRETAX_INC_STDDEV_EST" hidden="1">"c1700"</definedName>
    <definedName name="IQ_PRETAX_INC_STDDEV_EST_REUT" hidden="1">"c5352"</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ICE_CFPS_FWD" hidden="1">"c2237"</definedName>
    <definedName name="IQ_PRICE_CFPS_FWD_REUT" hidden="1">"c4053"</definedName>
    <definedName name="IQ_PRICE_OVER_BVPS" hidden="1">"c1412"</definedName>
    <definedName name="IQ_PRICE_OVER_LTM_EPS" hidden="1">"c1413"</definedName>
    <definedName name="IQ_PRICE_TARGET" hidden="1">"c82"</definedName>
    <definedName name="IQ_PRICE_TARGET_BOTTOM_UP" hidden="1">"c5486"</definedName>
    <definedName name="IQ_PRICE_TARGET_BOTTOM_UP_REUT" hidden="1">"c5494"</definedName>
    <definedName name="IQ_PRICE_TARGET_REUT" hidden="1">"c3631"</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REUT" hidden="1">"c5481"</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ACT_OR_EST" hidden="1">"c3585"</definedName>
    <definedName name="IQ_RETURN_ASSETS_ACT_OR_EST_REUT" hidden="1">"c5475"</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GUIDANCE" hidden="1">"c4183"</definedName>
    <definedName name="IQ_RETURN_ASSETS_LOW_EST" hidden="1">"c3531"</definedName>
    <definedName name="IQ_RETURN_ASSETS_LOW_EST_REUT" hidden="1">"c3993"</definedName>
    <definedName name="IQ_RETURN_ASSETS_LOW_GUIDANCE" hidden="1">"c4223"</definedName>
    <definedName name="IQ_RETURN_ASSETS_MEDIAN_EST" hidden="1">"c3532"</definedName>
    <definedName name="IQ_RETURN_ASSETS_MEDIAN_EST_REUT" hidden="1">"c3991"</definedName>
    <definedName name="IQ_RETURN_ASSETS_NUM_EST" hidden="1">"c3527"</definedName>
    <definedName name="IQ_RETURN_ASSETS_NUM_EST_REUT" hidden="1">"c3994"</definedName>
    <definedName name="IQ_RETURN_ASSETS_STDDEV_EST" hidden="1">"c3528"</definedName>
    <definedName name="IQ_RETURN_ASSETS_STDDEV_EST_REUT" hidden="1">"c3995"</definedName>
    <definedName name="IQ_RETURN_CAPITAL" hidden="1">"c1117"</definedName>
    <definedName name="IQ_RETURN_EQUITY" hidden="1">"c1118"</definedName>
    <definedName name="IQ_RETURN_EQUITY_ACT_OR_EST" hidden="1">"c3586"</definedName>
    <definedName name="IQ_RETURN_EQUITY_ACT_OR_EST_REUT" hidden="1">"c5476"</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GUIDANCE" hidden="1">"c4182"</definedName>
    <definedName name="IQ_RETURN_EQUITY_LOW_EST" hidden="1">"c3537"</definedName>
    <definedName name="IQ_RETURN_EQUITY_LOW_EST_REUT" hidden="1">"c3986"</definedName>
    <definedName name="IQ_RETURN_EQUITY_LOW_GUIDANCE" hidden="1">"c4222"</definedName>
    <definedName name="IQ_RETURN_EQUITY_MEDIAN_EST" hidden="1">"c3538"</definedName>
    <definedName name="IQ_RETURN_EQUITY_MEDIAN_EST_REUT" hidden="1">"c3984"</definedName>
    <definedName name="IQ_RETURN_EQUITY_NUM_EST" hidden="1">"c3533"</definedName>
    <definedName name="IQ_RETURN_EQUITY_NUM_EST_REUT" hidden="1">"c3987"</definedName>
    <definedName name="IQ_RETURN_EQUITY_STDDEV_EST" hidden="1">"c3534"</definedName>
    <definedName name="IQ_RETURN_EQUITY_STDDEV_EST_REUT" hidden="1">"c3988"</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ACT_OR_EST_REUT" hidden="1">"c5461"</definedName>
    <definedName name="IQ_REVENUE_EST" hidden="1">"c1126"</definedName>
    <definedName name="IQ_REVENUE_EST_BOTTOM_UP" hidden="1">"c5488"</definedName>
    <definedName name="IQ_REVENUE_EST_BOTTOM_UP_REUT" hidden="1">"c5496"</definedName>
    <definedName name="IQ_REVENUE_EST_REUT" hidden="1">"c3634"</definedName>
    <definedName name="IQ_REVENUE_GUIDANCE" hidden="1">"c4519"</definedName>
    <definedName name="IQ_REVENUE_HIGH_EST" hidden="1">"c1127"</definedName>
    <definedName name="IQ_REVENUE_HIGH_EST_REUT" hidden="1">"c3636"</definedName>
    <definedName name="IQ_REVENUE_HIGH_GUIDANCE" hidden="1">"c4169"</definedName>
    <definedName name="IQ_REVENUE_LOW_EST" hidden="1">"c1128"</definedName>
    <definedName name="IQ_REVENUE_LOW_EST_REUT" hidden="1">"c3637"</definedName>
    <definedName name="IQ_REVENUE_LOW_GUIDANCE" hidden="1">"c4209"</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 hidden="1">39545.6064814815</definedName>
    <definedName name="IQ_REVISION_DATE_" hidden="1">39545.6064814815</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EST" hidden="1">"c4526"</definedName>
    <definedName name="IQ_TEV_HIGH_EST" hidden="1">"c4527"</definedName>
    <definedName name="IQ_TEV_LOW_EST" hidden="1">"c4528"</definedName>
    <definedName name="IQ_TEV_MEDIAN_EST" hidden="1">"c4529"</definedName>
    <definedName name="IQ_TEV_NUM_EST" hidden="1">"c4530"</definedName>
    <definedName name="IQ_TEV_STDDEV_EST" hidden="1">"c4531"</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TDDEV_EST" hidden="1">"c4538"</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0</definedName>
    <definedName name="ivolumeMM">INDEX(#REF!,COUNTA(#REF!)-#REF!+1):INDEX(#REF!,COUNTA(#REF!))</definedName>
    <definedName name="IvolumeMMYR">INDEX(#REF!,COUNTA(#REF!)-#REF!+1):INDEX(#REF!,COUNTA(#REF!))</definedName>
    <definedName name="IvolumeSP">INDEX(#REF!,COUNTA(#REF!)-#REF!+1):INDEX(#REF!,COUNTA(#REF!))</definedName>
    <definedName name="ivolumeSPYR">INDEX(#REF!,COUNTA(#REF!)-#REF!+1):INDEX(#REF!,COUNTA(#REF!))</definedName>
    <definedName name="k">INDEX(#REF!,COUNTA(#REF!)-#REF!+1):INDEX(#REF!,COUNTA(#REF!))</definedName>
    <definedName name="l">INDEX(#REF!,COUNTA(#REF!)-#REF!+1):INDEX(#REF!,COUNTA(#REF!))</definedName>
    <definedName name="LastCell">#REF!</definedName>
    <definedName name="loanvolume">INDEX(#REF!,COUNTA(#REF!)-#REF!+1):INDEX(#REF!,COUNTA(#REF!))</definedName>
    <definedName name="LoanYieldDaily">OFFSET(#REF!,COUNTA(#REF!)-1,0,-254,1)</definedName>
    <definedName name="LTMAmount">OFFSET(#REF!,COUNTA(#REF!)-1,0,-47,1)</definedName>
    <definedName name="LTMCount">OFFSET(#REF!,COUNTA(#REF!)-1,0,-47,1)</definedName>
    <definedName name="MAIVolume">INDEX(#REF!,COUNTA(#REF!)-#REF!+1):INDEX(#REF!,COUNTA(#REF!))</definedName>
    <definedName name="MAIVolumeYR">INDEX(#REF!,COUNTA(#REF!)-#REF!+1):INDEX(#REF!,COUNTA(#REF!))</definedName>
    <definedName name="MAPRVol">INDEX(#REF!,COUNTA(#REF!)-#REF!+1):INDEX(#REF!,COUNTA(#REF!))</definedName>
    <definedName name="MAPRVolYR">INDEX(#REF!,COUNTA(#REF!)-#REF!+1):INDEX(#REF!,COUNTA(#REF!))</definedName>
    <definedName name="MAQTR">#REF!</definedName>
    <definedName name="MMQTR">#REF!</definedName>
    <definedName name="MMVolMN">#REF!</definedName>
    <definedName name="MMVolumeYR">#REF!</definedName>
    <definedName name="NUMBERQTR">#REF!</definedName>
    <definedName name="o">#REF!</definedName>
    <definedName name="ok" localSheetId="35">OFFSET(#REF!,0,0,COUNTA(#REF!)-1,COUNTA(#REF!)-2)</definedName>
    <definedName name="ok" localSheetId="63">OFFSET(#REF!,0,0,COUNTA(#REF!)-1,COUNTA(#REF!)-2)</definedName>
    <definedName name="ok">OFFSET(#REF!,0,0,COUNTA(#REF!)-1,COUNTA(#REF!)-2)</definedName>
    <definedName name="Open">#REF!</definedName>
    <definedName name="Ownership_Status">OFFSET(#REF!,0,0,COUNTA(#REF!),2)</definedName>
    <definedName name="p">OFFSET(#REF!,0,0,COUNTA(#REF!),COUNTA(#REF!))</definedName>
    <definedName name="Page_20_18_29">OFFSET(#REF!,0,0,COUNTA(#REF!)-17)</definedName>
    <definedName name="Page_20_30_39">OFFSET(#REF!,0,0,COUNTA(#REF!)-17)</definedName>
    <definedName name="Page_20_40_49">OFFSET(#REF!,0,0,COUNTA(#REF!)-17)</definedName>
    <definedName name="Page_20_50_59">OFFSET(#REF!,0,0,COUNTA(#REF!)-17)</definedName>
    <definedName name="Page_20_60_69">OFFSET(#REF!,0,0,COUNTA(#REF!)-17)</definedName>
    <definedName name="Page_20_70plus">OFFSET(#REF!,0,0,COUNTA(#REF!)-17)</definedName>
    <definedName name="Page_22_18">OFFSET(#REF!,0,0,COUNTA(#REF!)-13)</definedName>
    <definedName name="Page_22_30">OFFSET(#REF!,0,0,COUNTA(#REF!)-13)</definedName>
    <definedName name="Page_22_40">OFFSET(#REF!,0,0,COUNTA(#REF!)-13)</definedName>
    <definedName name="Page_22_50">OFFSET(#REF!,0,0,COUNTA(#REF!)-13)</definedName>
    <definedName name="Page_22_60">OFFSET(#REF!,0,0,COUNTA(#REF!)-13)</definedName>
    <definedName name="Page_22_70">OFFSET(#REF!,0,0,COUNTA(#REF!)-13)</definedName>
    <definedName name="Page_22_Date">OFFSET(#REF!,0,0,COUNTA(#REF!)-15)</definedName>
    <definedName name="Page_23_18">OFFSET(#REF!,0,0,COUNTA(#REF!)-13)</definedName>
    <definedName name="Page_23_30">OFFSET(#REF!,0,0,COUNTA(#REF!)-13)</definedName>
    <definedName name="Page_23_40">OFFSET(#REF!,0,0,COUNTA(#REF!)-13)</definedName>
    <definedName name="Page_23_50">OFFSET(#REF!,0,0,COUNTA(#REF!)-13)</definedName>
    <definedName name="Page_23_60">OFFSET(#REF!,0,0,COUNTA(#REF!)-13)</definedName>
    <definedName name="Page_23_70">OFFSET(#REF!,0,0,COUNTA(#REF!)-13)</definedName>
    <definedName name="Page_23_Date">OFFSET(#REF!,0,0,COUNTA(#REF!)-15)</definedName>
    <definedName name="Page_24_18">OFFSET(#REF!,0,0,COUNTA(#REF!)-13)</definedName>
    <definedName name="Page_24_30">OFFSET(#REF!,0,0,COUNTA(#REF!)-13)</definedName>
    <definedName name="Page_24_40">OFFSET(#REF!,0,0,COUNTA(#REF!)-13)</definedName>
    <definedName name="Page_24_50">OFFSET(#REF!,0,0,COUNTA(#REF!)-13)</definedName>
    <definedName name="Page_24_60">OFFSET(#REF!,0,0,COUNTA(#REF!)-13)</definedName>
    <definedName name="Page_24_70">OFFSET(#REF!,0,0,COUNTA(#REF!)-13)</definedName>
    <definedName name="Page_24_Date">OFFSET(#REF!,0,0,COUNTA(#REF!)-15)</definedName>
    <definedName name="Page_25_18">OFFSET(#REF!,0,0,COUNTA(#REF!)-13)</definedName>
    <definedName name="Page_25_30">OFFSET(#REF!,0,0,COUNTA(#REF!)-13)</definedName>
    <definedName name="Page_25_40">OFFSET(#REF!,0,0,COUNTA(#REF!)-13)</definedName>
    <definedName name="Page_25_50">OFFSET(#REF!,0,0,COUNTA(#REF!)-13)</definedName>
    <definedName name="Page_25_60">OFFSET(#REF!,0,0,COUNTA(#REF!)-13)</definedName>
    <definedName name="Page_25_70">OFFSET(#REF!,0,0,COUNTA(#REF!)-13)</definedName>
    <definedName name="Page_25_all">OFFSET(#REF!,0,0,COUNTA(#REF!)-13)</definedName>
    <definedName name="Page_25_Date">OFFSET(#REF!,0,0,COUNTA(#REF!)-15)</definedName>
    <definedName name="Page_26_18">OFFSET(#REF!,0,0,COUNTA(#REF!)-13)</definedName>
    <definedName name="Page_26_30">OFFSET(#REF!,0,0,COUNTA(#REF!)-13)</definedName>
    <definedName name="Page_26_40">OFFSET(#REF!,0,0,COUNTA(#REF!)-13)</definedName>
    <definedName name="Page_26_50">OFFSET(#REF!,0,0,COUNTA(#REF!)-13)</definedName>
    <definedName name="Page_26_60">OFFSET(#REF!,0,0,COUNTA(#REF!)-13)</definedName>
    <definedName name="Page_26_70">OFFSET(#REF!,0,0,COUNTA(#REF!)-13)</definedName>
    <definedName name="Page_26_all">OFFSET(#REF!,0,0,COUNTA(#REF!)-13)</definedName>
    <definedName name="Page_26_Date">OFFSET(#REF!,0,0,COUNTA(#REF!)-15)</definedName>
    <definedName name="Page_27_18">OFFSET(#REF!,0,0,COUNTA(#REF!)-13)</definedName>
    <definedName name="Page_27_30">OFFSET(#REF!,0,0,COUNTA(#REF!)-13)</definedName>
    <definedName name="Page_27_40">OFFSET(#REF!,0,0,COUNTA(#REF!)-13)</definedName>
    <definedName name="Page_27_50">OFFSET(#REF!,0,0,COUNTA(#REF!)-13)</definedName>
    <definedName name="Page_27_60">OFFSET(#REF!,0,0,COUNTA(#REF!)-13)</definedName>
    <definedName name="Page_27_70">OFFSET(#REF!,0,0,COUNTA(#REF!)-13)</definedName>
    <definedName name="Page_27_all">OFFSET(#REF!,0,0,COUNTA(#REF!)-13)</definedName>
    <definedName name="Page_27_Date">OFFSET(#REF!,0,0,COUNTA(#REF!)-15)</definedName>
    <definedName name="Page_28_18">OFFSET(#REF!,0,0,COUNTA(#REF!)-17)</definedName>
    <definedName name="Page_28_30">OFFSET(#REF!,0,0,COUNTA(#REF!)-17)</definedName>
    <definedName name="Page_28_40">OFFSET(#REF!,0,0,COUNTA(#REF!)-17)</definedName>
    <definedName name="Page_28_50">OFFSET(#REF!,0,0,COUNTA(#REF!)-17)</definedName>
    <definedName name="Page_28_all">OFFSET(#REF!,0,0,COUNTA(#REF!)-17)</definedName>
    <definedName name="Page_28_Date">OFFSET(#REF!,0,0,COUNTA(#REF!)-15)</definedName>
    <definedName name="Page_29_18">OFFSET(#REF!,0,0,COUNTA(#REF!)-13)</definedName>
    <definedName name="Page_29_30">OFFSET(#REF!,0,0,COUNTA(#REF!)-13)</definedName>
    <definedName name="Page_29_40">OFFSET(#REF!,0,0,COUNTA(#REF!)-13)</definedName>
    <definedName name="Page_29_50">OFFSET(#REF!,0,0,COUNTA(#REF!)-13)</definedName>
    <definedName name="Page_29_60">OFFSET(#REF!,0,0,COUNTA(#REF!)-13)</definedName>
    <definedName name="Page_29_70">OFFSET(#REF!,0,0,COUNTA(#REF!)-13)</definedName>
    <definedName name="Page_29_Date">OFFSET(#REF!,0,0,COUNTA(#REF!)-15)</definedName>
    <definedName name="Page_30_18">OFFSET(#REF!,0,0,COUNTA(#REF!)-13)</definedName>
    <definedName name="Page_30_30">OFFSET(#REF!,0,0,COUNTA(#REF!)-13)</definedName>
    <definedName name="Page_30_40">OFFSET(#REF!,0,0,COUNTA(#REF!)-13)</definedName>
    <definedName name="Page_30_50">OFFSET(#REF!,0,0,COUNTA(#REF!)-13)</definedName>
    <definedName name="Page_30_60">OFFSET(#REF!,0,0,COUNTA(#REF!)-13)</definedName>
    <definedName name="Page_30_70">OFFSET(#REF!,0,0,COUNTA(#REF!)-13)</definedName>
    <definedName name="Page_30_Date">OFFSET(#REF!,0,0,COUNTA(#REF!)-15)</definedName>
    <definedName name="Page10_CCavailable">OFFSET(#REF!,0,0,COUNTA(#REF!)+65)</definedName>
    <definedName name="Page10_CCbalance">OFFSET(#REF!,0,0,COUNTA(#REF!)+65)</definedName>
    <definedName name="Page10_CClimit">OFFSET(#REF!,0,0,COUNTA(#REF!)+65)</definedName>
    <definedName name="Page10_Date">OFFSET(#REF!,0,0,COUNTA(#REF!)+63)</definedName>
    <definedName name="Page10_HELOC">OFFSET(#REF!,0,0,COUNTA(#REF!)+65)</definedName>
    <definedName name="Page10_HELOCavailable">OFFSET(#REF!,0,0,COUNTA(#REF!)+65)</definedName>
    <definedName name="Page10_HELOClimit">OFFSET(#REF!,0,0,COUNTA(#REF!)+65)</definedName>
    <definedName name="Page11_120">OFFSET(#REF!,0,0,COUNTA(#REF!)-1)</definedName>
    <definedName name="Page11_30">OFFSET(#REF!,0,0,COUNTA(#REF!)-1)</definedName>
    <definedName name="Page11_60">OFFSET(#REF!,0,0,COUNTA(#REF!)-1)</definedName>
    <definedName name="Page11_90">OFFSET(#REF!,0,0,COUNTA(#REF!)-1)</definedName>
    <definedName name="Page11_Current">OFFSET(#REF!,0,0,COUNTA(#REF!)-1)</definedName>
    <definedName name="Page11_Date">OFFSET(#REF!,0,0,COUNTA(#REF!)-3)</definedName>
    <definedName name="Page11_SD">OFFSET(#REF!,0,0,COUNTA(#REF!)-1)</definedName>
    <definedName name="Page12_Auto">OFFSET(#REF!,0,0,COUNTA(#REF!)-1)</definedName>
    <definedName name="Page12_CC">OFFSET(#REF!,0,0,COUNTA(#REF!)-1)</definedName>
    <definedName name="Page12_Date">OFFSET(#REF!,0,0,COUNTA(#REF!)-3)</definedName>
    <definedName name="Page12_HELOC">OFFSET(#REF!,0,0,COUNTA(#REF!)-1)</definedName>
    <definedName name="Page12_Mortgage">OFFSET(#REF!,0,0,COUNTA(#REF!)-1)</definedName>
    <definedName name="Page12_Other">OFFSET(#REF!,0,0,COUNTA(#REF!)-1)</definedName>
    <definedName name="Page12_SL">OFFSET(#REF!,0,0,COUNTA(#REF!)-1)</definedName>
    <definedName name="Page13_Auto">OFFSET(#REF!,0,0,COUNTA(#REF!)-1)</definedName>
    <definedName name="Page13_CC">OFFSET(#REF!,0,0,COUNTA(#REF!)-1)</definedName>
    <definedName name="Page13_Date">OFFSET(#REF!,0,0,COUNTA(#REF!)-4)</definedName>
    <definedName name="Page13_HELOC">OFFSET(#REF!,0,0,COUNTA(#REF!)-2)</definedName>
    <definedName name="Page13_Mortgage">OFFSET(#REF!,0,0,COUNTA(#REF!)-1)</definedName>
    <definedName name="Page13_Other">OFFSET(#REF!,0,0,COUNTA(#REF!)-1)</definedName>
    <definedName name="Page13_SL">OFFSET(#REF!,0,0,COUNTA(#REF!)+3)</definedName>
    <definedName name="Page14_Auto">OFFSET(#REF!,0,0,COUNTA(#REF!)-1)</definedName>
    <definedName name="Page14_CC">OFFSET(#REF!,0,0,COUNTA(#REF!)-1)</definedName>
    <definedName name="Page14_Date">OFFSET(#REF!,0,0,COUNTA(#REF!)-4)</definedName>
    <definedName name="Page14_HELOC">OFFSET(#REF!,0,0,COUNTA(#REF!)-2)</definedName>
    <definedName name="Page14_Mortgage">OFFSET(#REF!,0,0,COUNTA(#REF!)-1)</definedName>
    <definedName name="Page14_Other">OFFSET(#REF!,0,0,COUNTA(#REF!)-1)</definedName>
    <definedName name="Page14_SL">OFFSET(#REF!,0,0,COUNTA(#REF!)+3)</definedName>
    <definedName name="Page15_3060">OFFSET(#REF!,0,0,COUNTA(#REF!)-1)</definedName>
    <definedName name="Page15_90">OFFSET(#REF!,0,0,COUNTA(#REF!)-1)</definedName>
    <definedName name="Page15_Date">OFFSET(#REF!,0,0,COUNTA(#REF!)-3)</definedName>
    <definedName name="Page16_90">OFFSET(#REF!,0,0,COUNTA(#REF!)-1)</definedName>
    <definedName name="Page16_Current">OFFSET(#REF!,0,0,COUNTA(#REF!)-1)</definedName>
    <definedName name="Page16_Date">OFFSET(#REF!,0,0,COUNTA(#REF!)-3)</definedName>
    <definedName name="Page17" hidden="1">#REF!</definedName>
    <definedName name="Page17_Bankruptcy">OFFSET(#REF!,0,0,COUNTA(#REF!)-1)</definedName>
    <definedName name="Page17_Date">OFFSET(#REF!,0,0,COUNTA(#REF!)-3)</definedName>
    <definedName name="Page17_Foreclosure">OFFSET(#REF!,0,0,COUNTA(#REF!)-1)</definedName>
    <definedName name="Page18_avgcollection">OFFSET(#REF!,0,0,COUNTA(#REF!)-1)</definedName>
    <definedName name="Page18_Date">OFFSET(#REF!,0,0,COUNTA(#REF!)-3)</definedName>
    <definedName name="Page18_numcollection">OFFSET(#REF!,0,0,COUNTA(#REF!)-1)</definedName>
    <definedName name="Page20_Date">OFFSET(#REF!,0,0,COUNTA(#REF!)-19)</definedName>
    <definedName name="Page21_Age">OFFSET(#REF!,0,0,1,COUNTA(#REF!))</definedName>
    <definedName name="Page21_Auto">OFFSET(#REF!,0,0,1,COUNTA(#REF!))</definedName>
    <definedName name="Page21_CC">OFFSET(#REF!,0,0,1,COUNTA(#REF!))</definedName>
    <definedName name="Page21_HELOC">OFFSET(#REF!,0,0,1,COUNTA(#REF!))</definedName>
    <definedName name="Page21_Mortgage">OFFSET(#REF!,0,0,1,COUNTA(#REF!))</definedName>
    <definedName name="Page21_Other">OFFSET(#REF!,0,0,1,COUNTA(#REF!))</definedName>
    <definedName name="Page21_SL">OFFSET(#REF!,0,0,1,COUNTA(#REF!))</definedName>
    <definedName name="Page3_Auto">OFFSET(#REF!,0,0,COUNTA(#REF!)-1)</definedName>
    <definedName name="Page3_CC">OFFSET(#REF!,0,0,COUNTA(#REF!)-1)</definedName>
    <definedName name="Page3_Date">OFFSET(#REF!,0,0,COUNTA(#REF!)-1)</definedName>
    <definedName name="Page3_HELOC">OFFSET(#REF!,0,0,COUNTA(#REF!)-1)</definedName>
    <definedName name="Page3_Mortgage">OFFSET(#REF!,0,0,COUNTA(#REF!)-1)</definedName>
    <definedName name="Page3_Other">OFFSET(#REF!,0,0,COUNTA(#REF!)-1)</definedName>
    <definedName name="Page3_SL">OFFSET(#REF!,0,0,COUNTA(#REF!)-1)</definedName>
    <definedName name="Page3_Total">OFFSET(#REF!,0,0,COUNTA(#REF!)-1)</definedName>
    <definedName name="Page32_All">OFFSET(#REF!,0,0,1,COUNTA(#REF!))</definedName>
    <definedName name="Page32_AZ">OFFSET(#REF!,0,0,1,COUNTA(#REF!))</definedName>
    <definedName name="Page32_CA">OFFSET(#REF!,0,0,1,COUNTA(#REF!))</definedName>
    <definedName name="Page32_Date">OFFSET(#REF!,0,0,1,COUNTA(#REF!))</definedName>
    <definedName name="Page32_FL">OFFSET(#REF!,0,0,1,COUNTA(#REF!))</definedName>
    <definedName name="Page32_IL">OFFSET(#REF!,0,0,1,COUNTA(#REF!))</definedName>
    <definedName name="Page32_MI">OFFSET(#REF!,0,0,1,COUNTA(#REF!))</definedName>
    <definedName name="Page32_NJ">OFFSET(#REF!,0,0,1,COUNTA(#REF!))</definedName>
    <definedName name="Page32_NV">OFFSET(#REF!,0,0,1,COUNTA(#REF!))</definedName>
    <definedName name="Page32_NY">OFFSET(#REF!,0,0,1,COUNTA(#REF!))</definedName>
    <definedName name="Page32_OH">OFFSET(#REF!,0,0,1,COUNTA(#REF!))</definedName>
    <definedName name="Page32_PA">OFFSET(#REF!,0,0,1,COUNTA(#REF!))</definedName>
    <definedName name="Page32_TX">OFFSET(#REF!,0,0,1,COUNTA(#REF!))</definedName>
    <definedName name="Page33_Auto">OFFSET(#REF!,0,0,COUNTA(#REF!)-1)</definedName>
    <definedName name="Page33_CC">OFFSET(#REF!,0,0,COUNTA(#REF!)-1)</definedName>
    <definedName name="Page33_HELOC">OFFSET(#REF!,0,0,COUNTA(#REF!)-1)</definedName>
    <definedName name="Page33_Mortgage">OFFSET(#REF!,0,0,COUNTA(#REF!)-1)</definedName>
    <definedName name="Page33_Other">OFFSET(#REF!,0,0,COUNTA(#REF!)-1)</definedName>
    <definedName name="Page33_SL">OFFSET(#REF!,0,0,COUNTA(#REF!)-1)</definedName>
    <definedName name="Page33_State">OFFSET(#REF!,0,0,COUNTA(#REF!)-5)</definedName>
    <definedName name="Page34_120">OFFSET(#REF!,0,0,COUNTA(#REF!)-1)</definedName>
    <definedName name="Page34_30">OFFSET(#REF!,0,0,COUNTA(#REF!)-1)</definedName>
    <definedName name="Page34_60">OFFSET(#REF!,0,0,COUNTA(#REF!)-1)</definedName>
    <definedName name="Page34_90">OFFSET(#REF!,0,0,COUNTA(#REF!)-1)</definedName>
    <definedName name="Page34_Current">OFFSET(#REF!,0,0,COUNTA(#REF!)-1)</definedName>
    <definedName name="Page34_Severe">OFFSET(#REF!,0,0,COUNTA(#REF!)-1)</definedName>
    <definedName name="Page34_State">OFFSET(#REF!,0,0,COUNTA(#REF!)-5)</definedName>
    <definedName name="Page35_All">OFFSET(#REF!,0,0,1,COUNTA(#REF!))</definedName>
    <definedName name="Page35_AZ">OFFSET(#REF!,0,0,1,COUNTA(#REF!))</definedName>
    <definedName name="Page35_CA">OFFSET(#REF!,0,0,1,COUNTA(#REF!))</definedName>
    <definedName name="Page35_Date">OFFSET(#REF!,0,0,1,COUNTA(#REF!))</definedName>
    <definedName name="Page35_FL">OFFSET(#REF!,0,0,1,COUNTA(#REF!))</definedName>
    <definedName name="Page35_IL">OFFSET(#REF!,0,0,1,COUNTA(#REF!))</definedName>
    <definedName name="Page35_MI">OFFSET(#REF!,0,0,1,COUNTA(#REF!))</definedName>
    <definedName name="Page35_NJ">OFFSET(#REF!,0,0,1,COUNTA(#REF!))</definedName>
    <definedName name="Page35_NV">OFFSET(#REF!,0,0,1,COUNTA(#REF!))</definedName>
    <definedName name="Page35_NY">OFFSET(#REF!,0,0,1,COUNTA(#REF!))</definedName>
    <definedName name="Page35_OH">OFFSET(#REF!,0,0,1,COUNTA(#REF!))</definedName>
    <definedName name="Page35_PA">OFFSET(#REF!,0,0,1,COUNTA(#REF!))</definedName>
    <definedName name="Page35_TX">OFFSET(#REF!,0,0,1,COUNTA(#REF!))</definedName>
    <definedName name="Page36_All">OFFSET(#REF!,0,0,1,COUNTA(#REF!))</definedName>
    <definedName name="Page36_AZ">OFFSET(#REF!,0,0,1,COUNTA(#REF!))</definedName>
    <definedName name="Page36_CA">OFFSET(#REF!,0,0,1,COUNTA(#REF!))</definedName>
    <definedName name="Page36_Date">OFFSET(#REF!,0,0,1,COUNTA(#REF!))</definedName>
    <definedName name="Page36_FL">OFFSET(#REF!,0,0,1,COUNTA(#REF!))</definedName>
    <definedName name="Page36_IL">OFFSET(#REF!,0,0,1,COUNTA(#REF!))</definedName>
    <definedName name="Page36_MI">OFFSET(#REF!,0,0,1,COUNTA(#REF!))</definedName>
    <definedName name="Page36_NJ">OFFSET(#REF!,0,0,1,COUNTA(#REF!))</definedName>
    <definedName name="Page36_NV">OFFSET(#REF!,0,0,1,COUNTA(#REF!))</definedName>
    <definedName name="Page36_NY">OFFSET(#REF!,0,0,1,COUNTA(#REF!))</definedName>
    <definedName name="Page36_OH">OFFSET(#REF!,0,0,1,COUNTA(#REF!))</definedName>
    <definedName name="Page36_PA">OFFSET(#REF!,0,0,1,COUNTA(#REF!))</definedName>
    <definedName name="Page36_TX">OFFSET(#REF!,0,0,1,COUNTA(#REF!))</definedName>
    <definedName name="Page37_AZ">OFFSET(#REF!,0,0,1,COUNTA(#REF!))</definedName>
    <definedName name="Page37_CA">OFFSET(#REF!,0,0,1,COUNTA(#REF!))</definedName>
    <definedName name="Page37_Date">OFFSET(#REF!,0,0,1,COUNTA(#REF!))</definedName>
    <definedName name="Page37_FL">OFFSET(#REF!,0,0,1,COUNTA(#REF!))</definedName>
    <definedName name="Page37_IL">OFFSET(#REF!,0,0,1,COUNTA(#REF!))</definedName>
    <definedName name="Page37_MI">OFFSET(#REF!,0,0,1,COUNTA(#REF!))</definedName>
    <definedName name="Page37_NJ">OFFSET(#REF!,0,0,1,COUNTA(#REF!))</definedName>
    <definedName name="Page37_NV">OFFSET(#REF!,0,0,1,COUNTA(#REF!))</definedName>
    <definedName name="Page37_NY">OFFSET(#REF!,0,0,1,COUNTA(#REF!))</definedName>
    <definedName name="Page37_OH">OFFSET(#REF!,0,0,1,COUNTA(#REF!))</definedName>
    <definedName name="Page37_PA">OFFSET(#REF!,0,0,1,COUNTA(#REF!))</definedName>
    <definedName name="Page37_TX">OFFSET(#REF!,0,0,1,COUNTA(#REF!))</definedName>
    <definedName name="Page37_US">OFFSET(#REF!,0,0,1,COUNTA(#REF!))</definedName>
    <definedName name="Page38_AZ">OFFSET(#REF!,0,0,1,COUNTA(#REF!))</definedName>
    <definedName name="Page38_CA">OFFSET(#REF!,0,0,1,COUNTA(#REF!))</definedName>
    <definedName name="Page38_Date">OFFSET(#REF!,0,0,1,COUNTA(#REF!))</definedName>
    <definedName name="Page38_FL">OFFSET(#REF!,0,0,1,COUNTA(#REF!))</definedName>
    <definedName name="Page38_IL">OFFSET(#REF!,0,0,1,COUNTA(#REF!))</definedName>
    <definedName name="Page38_MI">OFFSET(#REF!,0,0,1,COUNTA(#REF!))</definedName>
    <definedName name="Page38_NJ">OFFSET(#REF!,0,0,1,COUNTA(#REF!))</definedName>
    <definedName name="Page38_NV">OFFSET(#REF!,0,0,1,COUNTA(#REF!))</definedName>
    <definedName name="Page38_NY">OFFSET(#REF!,0,0,1,COUNTA(#REF!))</definedName>
    <definedName name="Page38_OH">OFFSET(#REF!,0,0,1,COUNTA(#REF!))</definedName>
    <definedName name="Page38_PA">OFFSET(#REF!,0,0,1,COUNTA(#REF!))</definedName>
    <definedName name="Page38_TX">OFFSET(#REF!,0,0,1,COUNTA(#REF!))</definedName>
    <definedName name="Page38_US">OFFSET(#REF!,0,0,1,COUNTA(#REF!))</definedName>
    <definedName name="Page39_ALL">OFFSET(#REF!,0,0,1,COUNTA(#REF!))</definedName>
    <definedName name="Page39_AZ">OFFSET(#REF!,0,0,1,COUNTA(#REF!))</definedName>
    <definedName name="Page39_CA">OFFSET(#REF!,0,0,1,COUNTA(#REF!))</definedName>
    <definedName name="Page39_Date">OFFSET(#REF!,0,0,1,COUNTA(#REF!))</definedName>
    <definedName name="Page39_FL">OFFSET(#REF!,0,0,1,COUNTA(#REF!))</definedName>
    <definedName name="Page39_IL">OFFSET(#REF!,0,0,1,COUNTA(#REF!))</definedName>
    <definedName name="Page39_MI">OFFSET(#REF!,0,0,1,COUNTA(#REF!))</definedName>
    <definedName name="Page39_NJ">OFFSET(#REF!,0,0,1,COUNTA(#REF!))</definedName>
    <definedName name="Page39_NV">OFFSET(#REF!,0,0,1,COUNTA(#REF!))</definedName>
    <definedName name="Page39_NY">OFFSET(#REF!,0,0,1,COUNTA(#REF!))</definedName>
    <definedName name="Page39_OH">OFFSET(#REF!,0,0,1,COUNTA(#REF!))</definedName>
    <definedName name="Page39_PA">OFFSET(#REF!,0,0,1,COUNTA(#REF!))</definedName>
    <definedName name="Page39_TX">OFFSET(#REF!,0,0,1,COUNTA(#REF!))</definedName>
    <definedName name="Page4_Auto">OFFSET(#REF!,0,0,COUNTA(#REF!)-1)</definedName>
    <definedName name="Page4_CC">OFFSET(#REF!,0,0,COUNTA(#REF!)-1)</definedName>
    <definedName name="Page4_Date">OFFSET(#REF!,0,0,COUNTA(#REF!)-1)</definedName>
    <definedName name="Page4_HELOC">OFFSET(#REF!,0,0,COUNTA(#REF!)-1)</definedName>
    <definedName name="Page4_Mortgage">OFFSET(#REF!,0,0,COUNTA(#REF!)-1)</definedName>
    <definedName name="Page40_ALL">OFFSET(#REF!,0,0,1,COUNTA(#REF!))</definedName>
    <definedName name="Page40_AZ">OFFSET(#REF!,0,0,1,COUNTA(#REF!))</definedName>
    <definedName name="Page40_CA">OFFSET(#REF!,0,0,1,COUNTA(#REF!))</definedName>
    <definedName name="Page40_Date">OFFSET(#REF!,0,0,1,COUNTA(#REF!))</definedName>
    <definedName name="Page40_FL">OFFSET(#REF!,0,0,1,COUNTA(#REF!))</definedName>
    <definedName name="Page40_IL">OFFSET(#REF!,0,0,1,COUNTA(#REF!))</definedName>
    <definedName name="Page40_MI">OFFSET(#REF!,0,0,1,COUNTA(#REF!))</definedName>
    <definedName name="Page40_NJ">OFFSET(#REF!,0,0,1,COUNTA(#REF!))</definedName>
    <definedName name="Page40_NV">OFFSET(#REF!,0,0,1,COUNTA(#REF!))</definedName>
    <definedName name="Page40_NY">OFFSET(#REF!,0,0,1,COUNTA(#REF!))</definedName>
    <definedName name="Page40_OH">OFFSET(#REF!,0,0,1,COUNTA(#REF!))</definedName>
    <definedName name="Page40_PA">OFFSET(#REF!,0,0,1,COUNTA(#REF!))</definedName>
    <definedName name="Page40_TX">OFFSET(#REF!,0,0,1,COUNTA(#REF!))</definedName>
    <definedName name="Page5_Closed">OFFSET(#REF!,0,0,COUNTA(#REF!)-1)</definedName>
    <definedName name="Page5_Date">OFFSET(#REF!,0,0,COUNTA(#REF!)-3)</definedName>
    <definedName name="Page5_Inquiry">OFFSET(#REF!,0,0,COUNTA(#REF!)-1)</definedName>
    <definedName name="Page5_Open">OFFSET(#REF!,0,0,COUNTA(#REF!)-1)</definedName>
    <definedName name="Page6_620">OFFSET(#REF!,0,0,COUNTA(#REF!)-1)</definedName>
    <definedName name="Page6_620to659">OFFSET(#REF!,0,0,COUNTA(#REF!)-1)</definedName>
    <definedName name="Page6_660to719">OFFSET(#REF!,0,0,COUNTA(#REF!)-1)</definedName>
    <definedName name="Page6_720to759">OFFSET(#REF!,0,0,COUNTA(#REF!)-1)</definedName>
    <definedName name="Page6_760">OFFSET(#REF!,0,0,COUNTA(#REF!)-1)</definedName>
    <definedName name="Page6_Date">OFFSET(#REF!,0,0,COUNTA(#REF!)-3)</definedName>
    <definedName name="Page7_10th">OFFSET(#REF!,0,0,COUNTA(#REF!)-16)</definedName>
    <definedName name="Page7_25th">OFFSET(#REF!,0,0,COUNTA(#REF!)-16)</definedName>
    <definedName name="Page7_Date">OFFSET(#REF!,0,0,COUNTA(#REF!)-17)</definedName>
    <definedName name="Page7_Median">OFFSET(#REF!,0,0,COUNTA(#REF!)-16)</definedName>
    <definedName name="Page8_620">OFFSET(#REF!,0,0,COUNTA(#REF!)-1)</definedName>
    <definedName name="Page8_620to659">OFFSET(#REF!,0,0,COUNTA(#REF!)-1)</definedName>
    <definedName name="Page8_660to719">OFFSET(#REF!,0,0,COUNTA(#REF!)-1)</definedName>
    <definedName name="Page8_720to759">OFFSET(#REF!,0,0,COUNTA(#REF!)-1)</definedName>
    <definedName name="Page8_760">OFFSET(#REF!,0,0,COUNTA(#REF!)-1)</definedName>
    <definedName name="Page8_Date">OFFSET(#REF!,0,0,COUNTA(#REF!)-3)</definedName>
    <definedName name="Page9_10th">OFFSET(#REF!,0,0,COUNTA(#REF!)-16)</definedName>
    <definedName name="Page9_25th">OFFSET(#REF!,0,0,COUNTA(#REF!)-16)</definedName>
    <definedName name="Page9_Date">OFFSET(#REF!,0,0,COUNTA(#REF!)-17)</definedName>
    <definedName name="Page9_Median">OFFSET(#REF!,0,0,COUNTA(#REF!)-17)</definedName>
    <definedName name="PRvolume">INDEX(#REF!,COUNTA(#REF!)-#REF!+1):INDEX(#REF!,COUNTA(#REF!))</definedName>
    <definedName name="PRvolumeMM">INDEX(#REF!,COUNTA(#REF!)-#REF!+1):INDEX(#REF!,COUNTA(#REF!))</definedName>
    <definedName name="PRVolumeMMYR">INDEX(#REF!,COUNTA(#REF!)-#REF!+1):INDEX(#REF!,COUNTA(#REF!))</definedName>
    <definedName name="PRvolumeSP">INDEX(#REF!,COUNTA(#REF!)-#REF!+1):INDEX(#REF!,COUNTA(#REF!))</definedName>
    <definedName name="PRVolumeSPYR">INDEX(#REF!,COUNTA(#REF!)-#REF!+1):INDEX(#REF!,COUNTA(#REF!))</definedName>
    <definedName name="PRvolumeYR">INDEX(#REF!,COUNTA(#REF!)-#REF!+1):INDEX(#REF!,COUNTA(#REF!))</definedName>
    <definedName name="ptData1" localSheetId="35">#REF!</definedName>
    <definedName name="ptData1" localSheetId="63">#REF!</definedName>
    <definedName name="ptData1">#REF!</definedName>
    <definedName name="ptData2">#REF!</definedName>
    <definedName name="ptHeader1">#REF!</definedName>
    <definedName name="ptHeader2">#REF!</definedName>
    <definedName name="ptHeader3">#REF!</definedName>
    <definedName name="q">#REF!</definedName>
    <definedName name="sd">INDEX(#REF!,COUNTA(#REF!)-#REF!+1):INDEX(#REF!,COUNTA(#REF!))</definedName>
    <definedName name="sdf" localSheetId="22">#REF!</definedName>
    <definedName name="sdf">#REF!</definedName>
    <definedName name="SearchCriteria" localSheetId="22">#REF!</definedName>
    <definedName name="SearchCriteria">#REF!</definedName>
    <definedName name="SearchCriteriaType" localSheetId="22">#REF!</definedName>
    <definedName name="SearchCriteriaType">#REF!</definedName>
    <definedName name="Securedvolume">INDEX(#REF!,COUNTA(#REF!)-#REF!+1):INDEX(#REF!,COUNTA(#REF!))</definedName>
    <definedName name="securedvolumeYR">INDEX(#REF!,COUNTA(#REF!)-#REF!+1):INDEX(#REF!,COUNTA(#REF!))</definedName>
    <definedName name="selectedchart" localSheetId="7">CHOOSE(#REF!,CHART1,CHART2,CHART3,CHART4,CHART5,CHART6,CHART7,CHART8,CHART9,CHART10,chart11,CHART12,CHART13,CHART14,CHART15,CHART16)</definedName>
    <definedName name="selectedchart" localSheetId="34">CHOOSE(#REF!,CHART1,CHART2,CHART3,CHART4,CHART5,CHART6,CHART7,CHART8,CHART9,CHART10,chart11,CHART12,CHART13,CHART14,CHART15,CHART16)</definedName>
    <definedName name="selectedchart" localSheetId="85">CHOOSE(#REF!,CHART1,CHART2,CHART3,CHART4,CHART5,CHART6,CHART7,CHART8,CHART9,CHART10,chart11,CHART12,CHART13,CHART14,CHART15,CHART16)</definedName>
    <definedName name="selectedchart" localSheetId="35">CHOOSE(#REF!,CHART1,CHART2,CHART3,CHART4,CHART5,CHART6,CHART7,CHART8,CHART9,CHART10,chart11,CHART12,CHART13,CHART14,CHART15,CHART16)</definedName>
    <definedName name="selectedchart" localSheetId="22">CHOOSE(#REF!,CHART1,CHART2,CHART3,CHART4,CHART5,CHART6,CHART7,CHART8,CHART9,CHART10,chart11,CHART12,CHART13,CHART14,CHART15,CHART16)</definedName>
    <definedName name="selectedchart" localSheetId="88">CHOOSE(#REF!,CHART1,CHART2,CHART3,CHART4,CHART5,CHART6,CHART7,CHART8,CHART9,CHART10,chart11,CHART12,CHART13,CHART14,CHART15,CHART16)</definedName>
    <definedName name="selectedchart" localSheetId="63">CHOOSE(#REF!,[1]!CHART1,[1]!CHART2,[1]!CHART3,[1]!CHART4,[1]!CHART5,[1]!CHART6,[1]!CHART7,[1]!CHART8,[1]!CHART9,[1]!CHART10,[1]!chart11,[1]!CHART12,[1]!CHART13,[1]!CHART14,[1]!CHART15,[1]!CHART16)</definedName>
    <definedName name="selectedchart">CHOOSE(#REF!,CHART1,CHART2,CHART3,CHART4,CHART5,CHART6,CHART7,CHART8,CHART9,CHART10,chart11,CHART12,CHART13,CHART14,CHART15,CHART16)</definedName>
    <definedName name="selectedchart1" localSheetId="7">CHOOSE(#REF!,CHART1,CHART2,CHART9a,CHART4,CHART5,CHART6,CHART7,CHART_9a,CHART9,CHART10,chart11,CHART12,CHART13,CHART14,CHART15,CHART16)</definedName>
    <definedName name="selectedchart1" localSheetId="34">CHOOSE(#REF!,CHART1,CHART2,CHART9a,CHART4,CHART5,CHART6,CHART7,CHART_9a,CHART9,CHART10,chart11,CHART12,CHART13,CHART14,CHART15,CHART16)</definedName>
    <definedName name="selectedchart1" localSheetId="85">CHOOSE(#REF!,CHART1,CHART2,CHART9a,CHART4,CHART5,CHART6,CHART7,CHART_9a,CHART9,CHART10,chart11,CHART12,CHART13,CHART14,CHART15,CHART16)</definedName>
    <definedName name="selectedchart1" localSheetId="35">CHOOSE(#REF!,CHART1,CHART2,CHART9a,CHART4,CHART5,CHART6,CHART7,CHART_9a,CHART9,CHART10,chart11,CHART12,CHART13,CHART14,CHART15,CHART16)</definedName>
    <definedName name="selectedchart1" localSheetId="22">CHOOSE(#REF!,CHART1,CHART2,CHART9a,CHART4,CHART5,CHART6,CHART7,CHART_9a,CHART9,CHART10,chart11,CHART12,CHART13,CHART14,CHART15,CHART16)</definedName>
    <definedName name="selectedchart1" localSheetId="88">CHOOSE(#REF!,CHART1,CHART2,CHART9a,CHART4,CHART5,CHART6,CHART7,CHART_9a,CHART9,CHART10,chart11,CHART12,CHART13,CHART14,CHART15,CHART16)</definedName>
    <definedName name="selectedchart1" localSheetId="63">CHOOSE(#REF!,[1]!CHART1,[1]!CHART2,[1]!CHART9a,[1]!CHART4,[1]!CHART5,[1]!CHART6,[1]!CHART7,[1]!CHART_9a,[1]!CHART9,[1]!CHART10,[1]!chart11,[1]!CHART12,[1]!CHART13,[1]!CHART14,[1]!CHART15,[1]!CHART16)</definedName>
    <definedName name="selectedchart1">CHOOSE(#REF!,CHART1,CHART2,CHART9a,CHART4,CHART5,CHART6,CHART7,CHART_9a,CHART9,CHART10,chart11,CHART12,CHART13,CHART14,CHART15,CHART16)</definedName>
    <definedName name="SLTLPERCENT">INDEX(#REF!,COUNTA(#REF!)-#REF!+1):INDEX(#REF!,COUNTA(#REF!))</definedName>
    <definedName name="SLTLPERCENT_YR">INDEX(#REF!,COUNTA(#REF!)-#REF!+1):INDEX(#REF!,COUNTA(#REF!))</definedName>
    <definedName name="SLTLQTR">#REF!</definedName>
    <definedName name="SLTLVOL">INDEX(#REF!,COUNTA(#REF!)-#REF!+1):INDEX(#REF!,COUNTA(#REF!))</definedName>
    <definedName name="SLTLVOLUME_YR">INDEX(#REF!,COUNTA(#REF!)-#REF!+1):INDEX(#REF!,COUNTA(#REF!))</definedName>
    <definedName name="SLTLVOLUMEMN">#REF!</definedName>
    <definedName name="SLTLVOLYR">#REF!</definedName>
    <definedName name="SPVolMN">#REF!</definedName>
    <definedName name="SPVOLQTR">#REF!</definedName>
    <definedName name="SPVolumeYR">#REF!</definedName>
    <definedName name="SPWS_WBID">"7065D88A-6BAB-11D5-AB36-0050DAB9379B"</definedName>
    <definedName name="Stats">INDEX(#REF!,COUNTA(#REF!)-#REF!+1):INDEX(#REF!,COUNTA(#REF!))</definedName>
    <definedName name="STM_100">OFFSET(#REF!,COUNTA(#REF!)-1,0,-60,1)</definedName>
    <definedName name="STM_ALL">OFFSET(#REF!,COUNTA(#REF!)-1,0,-60,1)</definedName>
    <definedName name="STM_B">OFFSET(#REF!,COUNTA(#REF!)-1,0,-60,1)</definedName>
    <definedName name="STM_BB">OFFSET(#REF!,COUNTA(#REF!)-1,0,-60,1)</definedName>
    <definedName name="STM_CovHeavy">OFFSET(#REF!,COUNT(#REF!)-1,0,-58,1)</definedName>
    <definedName name="STM_CovLite">OFFSET(#REF!,COUNT(#REF!)-1,0,-58,1)</definedName>
    <definedName name="STM_FL">OFFSET(#REF!,COUNT(#REF!)-1,0,-60,1)</definedName>
    <definedName name="STM_FL_B">OFFSET(#REF!,COUNT(#REF!)-1,0,-58,1)</definedName>
    <definedName name="STM_LC">OFFSET(#REF!,COUNT(#REF!)-1,0,-60,1)</definedName>
    <definedName name="STM_MM">OFFSET(#REF!,COUNT(#REF!)-1,0,-60,1)</definedName>
    <definedName name="STM_SL">OFFSET(#REF!,COUNT(#REF!)-1,0,-60,1)</definedName>
    <definedName name="STM_SL_B">OFFSET(#REF!,COUNT(#REF!)-1,0,-58,1)</definedName>
    <definedName name="subvolume">INDEX(#REF!,COUNTA(#REF!)-#REF!+1):INDEX(#REF!,COUNTA(#REF!))</definedName>
    <definedName name="subvolumeYR">INDEX(#REF!,COUNTA(#REF!)-#REF!+1):INDEX(#REF!,COUNTA(#REF!))</definedName>
    <definedName name="test" localSheetId="35">#REF!</definedName>
    <definedName name="test" localSheetId="22">#REF!</definedName>
    <definedName name="test" localSheetId="63">#REF!</definedName>
    <definedName name="test">#REF!</definedName>
    <definedName name="test2">#REF!</definedName>
    <definedName name="unsecvolume">INDEX(#REF!,COUNTA(#REF!)-#REF!+1):INDEX(#REF!,COUNTA(#REF!))</definedName>
    <definedName name="unsecvolumeYR">INDEX(#REF!,COUNTA(#REF!)-#REF!+1):INDEX(#REF!,COUNTA(#REF!))</definedName>
    <definedName name="USDynamic">OFFSET(#REF!,0,0,COUNTA(#REF!),COUNTA(#REF!))</definedName>
    <definedName name="valSelOption">#REF!</definedName>
    <definedName name="vol">#REF!</definedName>
    <definedName name="VolbyCCRYR">#REF!</definedName>
    <definedName name="VolbyIndYR">#REF!</definedName>
    <definedName name="VolbypurpYR">#REF!</definedName>
    <definedName name="VolMN">#REF!</definedName>
    <definedName name="VOLUMEQTR">#REF!</definedName>
    <definedName name="volumerange">INDEX(#REF!,COUNTA(#REF!)-#REF!+1):INDEX(#REF!,COUNTA(#REF!))</definedName>
    <definedName name="volumerange1">INDEX(#REF!,COUNTA(#REF!)-#REF!+1):INDEX(#REF!,COUNTA(#REF!))</definedName>
    <definedName name="VolumerangeYR">INDEX(#REF!,COUNTA(#REF!)-#REF!+1):INDEX(#REF!,COUNTA(#REF!))</definedName>
    <definedName name="VolumeYR">#REF!</definedName>
    <definedName name="xdg" localSheetId="35">OFFSET(#REF!,0,0,COUNTA(#REF!)-1,COUNTA(#REF!)-2)</definedName>
    <definedName name="xdg" localSheetId="63">OFFSET(#REF!,0,0,COUNTA(#REF!)-1,COUNTA(#REF!)-2)</definedName>
    <definedName name="xdg">OFFSET(#REF!,0,0,COUNTA(#REF!)-1,COUNTA(#REF!)-2)</definedName>
    <definedName name="YTMBHY">OFFSET(#REF!,COUNTA(#REF!)-1,0,-758,1)</definedName>
    <definedName name="YTMBL">OFFSET(#REF!,COUNTA(#REF!)-1,0,-758,1)</definedName>
    <definedName name="YTMDateHY">OFFSET(#REF!,COUNTA(#REF!)-1,0,-758,1)</definedName>
    <definedName name="YTMHY">OFFSET(#REF!,COUNTA(#REF!)-1,0,-758,1)</definedName>
    <definedName name="YTMLLY">OFFSET(#REF!,COUNTA(#REF!)-1,0,-758,1)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 i="259" l="1"/>
  <c r="B56" i="209"/>
  <c r="C52" i="155"/>
  <c r="C6" i="155"/>
  <c r="B1" i="155"/>
  <c r="P5" i="155" s="1"/>
  <c r="C81" i="372"/>
  <c r="C18" i="372"/>
  <c r="P51" i="155" l="1"/>
  <c r="B31" i="218"/>
  <c r="C19" i="372"/>
  <c r="B31" i="209" l="1"/>
  <c r="C20" i="372"/>
  <c r="B6" i="209" l="1"/>
  <c r="B6" i="218"/>
  <c r="B6" i="259"/>
  <c r="C21" i="372"/>
  <c r="E41" i="259" a="1"/>
  <c r="G34" i="209" a="1"/>
  <c r="G27" i="218" a="1"/>
  <c r="C46" i="259" a="1"/>
  <c r="G24" i="259" a="1"/>
  <c r="F19" i="218" a="1"/>
  <c r="E26" i="259" a="1"/>
  <c r="O27" i="218" a="1"/>
  <c r="Q19" i="259" a="1"/>
  <c r="G49" i="218" a="1"/>
  <c r="O10" i="218" a="1"/>
  <c r="I37" i="259" a="1"/>
  <c r="F36" i="259" a="1"/>
  <c r="B20" i="259" a="1"/>
  <c r="Q12" i="259" a="1"/>
  <c r="B37" i="218" a="1"/>
  <c r="H19" i="209" a="1"/>
  <c r="E16" i="218" a="1"/>
  <c r="C34" i="218" a="1"/>
  <c r="G39" i="209" a="1"/>
  <c r="G52" i="209" a="1"/>
  <c r="E45" i="218" a="1"/>
  <c r="E68" i="209" a="1"/>
  <c r="L43" i="218" a="1"/>
  <c r="D66" i="209" a="1"/>
  <c r="E76" i="209" a="1"/>
  <c r="B62" i="209" a="1"/>
  <c r="I43" i="218" a="1"/>
  <c r="E35" i="209" a="1"/>
  <c r="C70" i="209" a="1"/>
  <c r="G22" i="259" a="1"/>
  <c r="B46" i="218" a="1"/>
  <c r="D26" i="209" a="1"/>
  <c r="K36" i="259" a="1"/>
  <c r="F46" i="209" a="1"/>
  <c r="P15" i="259" a="1"/>
  <c r="K14" i="259" a="1"/>
  <c r="I19" i="259" a="1"/>
  <c r="D18" i="259" a="1"/>
  <c r="M35" i="259" a="1"/>
  <c r="J22" i="218" a="1"/>
  <c r="M40" i="259" a="1"/>
  <c r="G50" i="259" a="1"/>
  <c r="H16" i="259" a="1"/>
  <c r="D67" i="209" a="1"/>
  <c r="H47" i="209" a="1"/>
  <c r="E24" i="259" a="1"/>
  <c r="N17" i="218" a="1"/>
  <c r="L50" i="259" a="1"/>
  <c r="M40" i="218" a="1"/>
  <c r="O23" i="218" a="1"/>
  <c r="D14" i="259" a="1"/>
  <c r="E18" i="259" a="1"/>
  <c r="M48" i="259" a="1"/>
  <c r="D16" i="259" a="1"/>
  <c r="G51" i="218" a="1"/>
  <c r="D48" i="259" a="1"/>
  <c r="J21" i="259" a="1"/>
  <c r="P46" i="259" a="1"/>
  <c r="K42" i="259" a="1"/>
  <c r="B52" i="259" a="1"/>
  <c r="C26" i="259" a="1"/>
  <c r="M16" i="218" a="1"/>
  <c r="K13" i="259" a="1"/>
  <c r="J42" i="218" a="1"/>
  <c r="D74" i="209" a="1"/>
  <c r="D75" i="209" a="1"/>
  <c r="K49" i="259" a="1"/>
  <c r="D17" i="259" a="1"/>
  <c r="E61" i="209" a="1"/>
  <c r="E41" i="209" a="1"/>
  <c r="D15" i="218" a="1"/>
  <c r="F18" i="209" a="1"/>
  <c r="L9" i="259" a="1"/>
  <c r="O8" i="218" a="1"/>
  <c r="J52" i="259" a="1"/>
  <c r="H45" i="259" a="1"/>
  <c r="K18" i="259" a="1"/>
  <c r="C16" i="218" a="1"/>
  <c r="I49" i="218" a="1"/>
  <c r="B34" i="218" a="1"/>
  <c r="G21" i="218" a="1"/>
  <c r="Q46" i="259" a="1"/>
  <c r="J47" i="218" a="1"/>
  <c r="E35" i="218" a="1"/>
  <c r="M51" i="259" a="1"/>
  <c r="E26" i="209" a="1"/>
  <c r="E27" i="209" a="1"/>
  <c r="F64" i="209" a="1"/>
  <c r="K22" i="259" a="1"/>
  <c r="B13" i="209" a="1"/>
  <c r="L24" i="218" a="1"/>
  <c r="H18" i="209" a="1"/>
  <c r="O8" i="259" a="1"/>
  <c r="M12" i="218" a="1"/>
  <c r="BE1" i="155" a="1"/>
  <c r="E45" i="209" a="1"/>
  <c r="I14" i="259" a="1"/>
  <c r="B23" i="218" a="1"/>
  <c r="D42" i="218" a="1"/>
  <c r="H64" i="209" a="1"/>
  <c r="B69" i="209" a="1"/>
  <c r="N11" i="259" a="1"/>
  <c r="D52" i="209" a="1"/>
  <c r="M10" i="218" a="1"/>
  <c r="O25" i="218" a="1"/>
  <c r="G20" i="259" a="1"/>
  <c r="D37" i="218" a="1"/>
  <c r="D51" i="209" a="1"/>
  <c r="P34" i="259" a="1"/>
  <c r="N22" i="218" a="1"/>
  <c r="H17" i="259" a="1"/>
  <c r="C13" i="218" a="1"/>
  <c r="E10" i="218" a="1"/>
  <c r="O9" i="218" a="1"/>
  <c r="E18" i="209" a="1"/>
  <c r="E25" i="218" a="1"/>
  <c r="M26" i="259" a="1"/>
  <c r="F15" i="218" a="1"/>
  <c r="Q13" i="259" a="1"/>
  <c r="B18" i="209" a="1"/>
  <c r="C48" i="259" a="1"/>
  <c r="G23" i="259" a="1"/>
  <c r="D76" i="209" a="1"/>
  <c r="D12" i="259" a="1"/>
  <c r="I46" i="259" a="1"/>
  <c r="C33" i="218" a="1"/>
  <c r="K13" i="218" a="1"/>
  <c r="O26" i="259" a="1"/>
  <c r="G61" i="209" a="1"/>
  <c r="D47" i="209" a="1"/>
  <c r="C48" i="218" a="1"/>
  <c r="E24" i="209" a="1"/>
  <c r="B75" i="209" a="1"/>
  <c r="L24" i="259" a="1"/>
  <c r="J25" i="218" a="1"/>
  <c r="O51" i="218" a="1"/>
  <c r="O19" i="259" a="1"/>
  <c r="J24" i="218" a="1"/>
  <c r="B76" i="209" a="1"/>
  <c r="G35" i="259" a="1"/>
  <c r="I18" i="218" a="1"/>
  <c r="F34" i="259" a="1"/>
  <c r="C25" i="218" a="1"/>
  <c r="B44" i="209" a="1"/>
  <c r="J40" i="218" a="1"/>
  <c r="H60" i="209" a="1"/>
  <c r="J11" i="218" a="1"/>
  <c r="C51" i="209" a="1"/>
  <c r="C63" i="209" a="1"/>
  <c r="C15" i="218" a="1"/>
  <c r="G12" i="209" a="1"/>
  <c r="O36" i="218" a="1"/>
  <c r="O38" i="218" a="1"/>
  <c r="F24" i="259" a="1"/>
  <c r="N43" i="218" a="1"/>
  <c r="F39" i="259" a="1"/>
  <c r="F12" i="218" a="1"/>
  <c r="C46" i="209" a="1"/>
  <c r="D64" i="209" a="1"/>
  <c r="B36" i="259" a="1"/>
  <c r="C65" i="209" a="1"/>
  <c r="L40" i="218" a="1"/>
  <c r="C61" i="209" a="1"/>
  <c r="H46" i="209" a="1"/>
  <c r="B9" i="209" a="1"/>
  <c r="K40" i="259" a="1"/>
  <c r="M46" i="218" a="1"/>
  <c r="B17" i="218" a="1"/>
  <c r="O15" i="218" a="1"/>
  <c r="J9" i="259" a="1"/>
  <c r="C19" i="209" a="1"/>
  <c r="E22" i="218" a="1"/>
  <c r="H25" i="218" a="1"/>
  <c r="F11" i="209" a="1"/>
  <c r="I18" i="259" a="1"/>
  <c r="G11" i="259" a="1"/>
  <c r="C22" i="218" a="1"/>
  <c r="E51" i="259" a="1"/>
  <c r="K24" i="218" a="1"/>
  <c r="Q27" i="259" a="1"/>
  <c r="N48" i="259" a="1"/>
  <c r="B14" i="209" a="1"/>
  <c r="O50" i="259" a="1"/>
  <c r="N17" i="259" a="1"/>
  <c r="F43" i="259" a="1"/>
  <c r="F41" i="209" a="1"/>
  <c r="C77" i="209" a="1"/>
  <c r="E33" i="259" a="1"/>
  <c r="H8" i="259" a="1"/>
  <c r="F17" i="209" a="1"/>
  <c r="B14" i="259" a="1"/>
  <c r="B12" i="259" a="1"/>
  <c r="G67" i="209" a="1"/>
  <c r="J21" i="218" a="1"/>
  <c r="F19" i="209" a="1"/>
  <c r="L15" i="218" a="1"/>
  <c r="H18" i="218" a="1"/>
  <c r="D35" i="209" a="1"/>
  <c r="D24" i="218" a="1"/>
  <c r="F38" i="218" a="1"/>
  <c r="L44" i="259" a="1"/>
  <c r="K41" i="218" a="1"/>
  <c r="H8" i="218" a="1"/>
  <c r="B49" i="209" a="1"/>
  <c r="N47" i="218" a="1"/>
  <c r="F52" i="209" a="1"/>
  <c r="O52" i="259" a="1"/>
  <c r="B36" i="218" a="1"/>
  <c r="M27" i="218" a="1"/>
  <c r="G38" i="209" a="1"/>
  <c r="J25" i="259" a="1"/>
  <c r="F48" i="218" a="1"/>
  <c r="F10" i="259" a="1"/>
  <c r="B22" i="259" a="1"/>
  <c r="I35" i="259" a="1"/>
  <c r="H48" i="259" a="1"/>
  <c r="G40" i="259" a="1"/>
  <c r="C16" i="259" a="1"/>
  <c r="J12" i="259" a="1"/>
  <c r="M23" i="259" a="1"/>
  <c r="E20" i="209" a="1"/>
  <c r="B28" i="218" a="1"/>
  <c r="J51" i="259" a="1"/>
  <c r="O15" i="155" a="1"/>
  <c r="Q42" i="259" a="1"/>
  <c r="H40" i="209" a="1"/>
  <c r="H73" i="209" a="1"/>
  <c r="K38" i="218" a="1"/>
  <c r="I15" i="259" a="1"/>
  <c r="K52" i="218" a="1"/>
  <c r="L41" i="218" a="1"/>
  <c r="Q44" i="259" a="1"/>
  <c r="N21" i="218" a="1"/>
  <c r="E44" i="259" a="1"/>
  <c r="C41" i="259" a="1"/>
  <c r="B59" i="209" a="1"/>
  <c r="G10" i="259" a="1"/>
  <c r="B64" i="209" a="1"/>
  <c r="I26" i="218" a="1"/>
  <c r="C24" i="218" a="1"/>
  <c r="B40" i="209" a="1"/>
  <c r="P27" i="259" a="1"/>
  <c r="L49" i="218" a="1"/>
  <c r="I13" i="259" a="1"/>
  <c r="D43" i="259" a="1"/>
  <c r="Q22" i="259" a="1"/>
  <c r="J51" i="218" a="1"/>
  <c r="O47" i="218" a="1"/>
  <c r="M34" i="259" a="1"/>
  <c r="D43" i="209" a="1"/>
  <c r="D48" i="209" a="1"/>
  <c r="H12" i="209" a="1"/>
  <c r="M50" i="259" a="1"/>
  <c r="C36" i="209" a="1"/>
  <c r="J41" i="218" a="1"/>
  <c r="K19" i="218" a="1"/>
  <c r="F25" i="259" a="1"/>
  <c r="Q47" i="259" a="1"/>
  <c r="C11" i="218" a="1"/>
  <c r="K8" i="218" a="1"/>
  <c r="E38" i="209" a="1"/>
  <c r="B63" i="209" a="1"/>
  <c r="D44" i="259" a="1"/>
  <c r="Q52" i="259" a="1"/>
  <c r="K26" i="259" a="1"/>
  <c r="C58" i="209" a="1"/>
  <c r="L38" i="218" a="1"/>
  <c r="B22" i="209" a="1"/>
  <c r="L38" i="259" a="1"/>
  <c r="E12" i="259" a="1"/>
  <c r="J50" i="218" a="1"/>
  <c r="Q9" i="259" a="1"/>
  <c r="M18" i="259" a="1"/>
  <c r="J37" i="259" a="1"/>
  <c r="F39" i="209" a="1"/>
  <c r="D51" i="259" a="1"/>
  <c r="E39" i="259" a="1"/>
  <c r="J22" i="259" a="1"/>
  <c r="O14" i="259" a="1"/>
  <c r="M27" i="259" a="1"/>
  <c r="D11" i="259" a="1"/>
  <c r="D44" i="218" a="1"/>
  <c r="K15" i="259" a="1"/>
  <c r="I33" i="218" a="1"/>
  <c r="M46" i="259" a="1"/>
  <c r="C40" i="209" a="1"/>
  <c r="E44" i="218" a="1"/>
  <c r="E70" i="209" a="1"/>
  <c r="L23" i="259" a="1"/>
  <c r="F50" i="209" a="1"/>
  <c r="Q50" i="259" a="1"/>
  <c r="B61" i="155" a="1"/>
  <c r="D72" i="209" a="1"/>
  <c r="G75" i="209" a="1"/>
  <c r="K27" i="259" a="1"/>
  <c r="H20" i="209" a="1"/>
  <c r="O20" i="218" a="1"/>
  <c r="F50" i="259" a="1"/>
  <c r="F27" i="259" a="1"/>
  <c r="I51" i="259" a="1"/>
  <c r="Q48" i="259" a="1"/>
  <c r="L36" i="218" a="1"/>
  <c r="B38" i="218" a="1"/>
  <c r="F75" i="209" a="1"/>
  <c r="E24" i="218" a="1"/>
  <c r="O38" i="218" l="1"/>
  <c r="Q19" i="259"/>
  <c r="D48" i="259"/>
  <c r="N17" i="259"/>
  <c r="L44" i="259"/>
  <c r="H20" i="209"/>
  <c r="F34" i="259"/>
  <c r="O52" i="259"/>
  <c r="L38" i="259"/>
  <c r="K15" i="259"/>
  <c r="E33" i="259"/>
  <c r="O20" i="218"/>
  <c r="C48" i="259"/>
  <c r="B61" i="155"/>
  <c r="B9" i="209"/>
  <c r="L9" i="259"/>
  <c r="E12" i="259"/>
  <c r="I14" i="259"/>
  <c r="G10" i="259"/>
  <c r="B69" i="209"/>
  <c r="G22" i="259"/>
  <c r="I18" i="259"/>
  <c r="K24" i="218"/>
  <c r="C22" i="218"/>
  <c r="E61" i="209"/>
  <c r="B22" i="259"/>
  <c r="B76" i="209"/>
  <c r="I43" i="218"/>
  <c r="G61" i="209"/>
  <c r="F19" i="218"/>
  <c r="B49" i="209"/>
  <c r="B23" i="218"/>
  <c r="D75" i="209"/>
  <c r="O25" i="218"/>
  <c r="C33" i="218"/>
  <c r="G39" i="209"/>
  <c r="C36" i="209"/>
  <c r="E22" i="218"/>
  <c r="C13" i="218"/>
  <c r="H47" i="209"/>
  <c r="E68" i="209"/>
  <c r="J47" i="218"/>
  <c r="F46" i="209"/>
  <c r="B13" i="209"/>
  <c r="O15" i="155"/>
  <c r="L41" i="218"/>
  <c r="K40" i="259"/>
  <c r="M40" i="259"/>
  <c r="Q44" i="259"/>
  <c r="F48" i="218"/>
  <c r="C63" i="209"/>
  <c r="M16" i="218"/>
  <c r="F24" i="259"/>
  <c r="K52" i="218"/>
  <c r="J51" i="218"/>
  <c r="M34" i="259"/>
  <c r="H25" i="218"/>
  <c r="C58" i="209"/>
  <c r="B44" i="209"/>
  <c r="M18" i="259"/>
  <c r="G50" i="259"/>
  <c r="Q46" i="259"/>
  <c r="B59" i="209"/>
  <c r="B17" i="218"/>
  <c r="F10" i="259"/>
  <c r="Q9" i="259"/>
  <c r="B38" i="218"/>
  <c r="M48" i="259"/>
  <c r="J22" i="259"/>
  <c r="F50" i="209"/>
  <c r="H18" i="209"/>
  <c r="F38" i="218"/>
  <c r="D43" i="209"/>
  <c r="E20" i="209"/>
  <c r="J22" i="218"/>
  <c r="F75" i="209"/>
  <c r="C46" i="209"/>
  <c r="N48" i="259"/>
  <c r="E45" i="218"/>
  <c r="B40" i="209"/>
  <c r="BE1" i="155"/>
  <c r="P46" i="259"/>
  <c r="L50" i="259"/>
  <c r="D42" i="218"/>
  <c r="B75" i="209"/>
  <c r="I33" i="218"/>
  <c r="B36" i="259"/>
  <c r="D14" i="259"/>
  <c r="H8" i="259"/>
  <c r="I35" i="259"/>
  <c r="J51" i="259"/>
  <c r="K49" i="259"/>
  <c r="D35" i="209"/>
  <c r="D26" i="209"/>
  <c r="H19" i="209"/>
  <c r="C77" i="209"/>
  <c r="F50" i="259"/>
  <c r="D74" i="209"/>
  <c r="I46" i="259"/>
  <c r="N22" i="218"/>
  <c r="B22" i="209"/>
  <c r="C26" i="259"/>
  <c r="O8" i="259"/>
  <c r="C11" i="218"/>
  <c r="H17" i="259"/>
  <c r="H46" i="209"/>
  <c r="J24" i="218"/>
  <c r="C25" i="218"/>
  <c r="K42" i="259"/>
  <c r="G27" i="218"/>
  <c r="H40" i="209"/>
  <c r="F12" i="218"/>
  <c r="J25" i="259"/>
  <c r="E41" i="259"/>
  <c r="D24" i="218"/>
  <c r="G49" i="218"/>
  <c r="H73" i="209"/>
  <c r="Q13" i="259"/>
  <c r="E18" i="259"/>
  <c r="O9" i="218"/>
  <c r="P27" i="259"/>
  <c r="B14" i="259"/>
  <c r="L40" i="218"/>
  <c r="D11" i="259"/>
  <c r="D18" i="259"/>
  <c r="D43" i="259"/>
  <c r="B18" i="209"/>
  <c r="Q48" i="259"/>
  <c r="C15" i="218"/>
  <c r="E41" i="209"/>
  <c r="I37" i="259"/>
  <c r="F17" i="209"/>
  <c r="M51" i="259"/>
  <c r="I51" i="259"/>
  <c r="M12" i="218"/>
  <c r="G35" i="259"/>
  <c r="D44" i="218"/>
  <c r="C61" i="209"/>
  <c r="M27" i="259"/>
  <c r="K18" i="259"/>
  <c r="B63" i="209"/>
  <c r="J37" i="259"/>
  <c r="Q12" i="259"/>
  <c r="O15" i="218"/>
  <c r="O23" i="218"/>
  <c r="F15" i="218"/>
  <c r="H64" i="209"/>
  <c r="D37" i="218"/>
  <c r="C48" i="218"/>
  <c r="G67" i="209"/>
  <c r="B64" i="209"/>
  <c r="O10" i="218"/>
  <c r="B14" i="209"/>
  <c r="E18" i="209"/>
  <c r="J9" i="259"/>
  <c r="O51" i="218"/>
  <c r="I19" i="259"/>
  <c r="H60" i="209"/>
  <c r="J12" i="259"/>
  <c r="E35" i="209"/>
  <c r="K13" i="259"/>
  <c r="I49" i="218"/>
  <c r="C40" i="209"/>
  <c r="F11" i="209"/>
  <c r="B34" i="218"/>
  <c r="G21" i="218"/>
  <c r="G11" i="259"/>
  <c r="L36" i="218"/>
  <c r="D47" i="209"/>
  <c r="E45" i="209"/>
  <c r="K14" i="259"/>
  <c r="K13" i="218"/>
  <c r="E16" i="218"/>
  <c r="G40" i="259"/>
  <c r="L24" i="259"/>
  <c r="F64" i="209"/>
  <c r="O14" i="259"/>
  <c r="M26" i="259"/>
  <c r="E39" i="259"/>
  <c r="H45" i="259"/>
  <c r="E38" i="209"/>
  <c r="N21" i="218"/>
  <c r="G34" i="209"/>
  <c r="K22" i="259"/>
  <c r="D12" i="259"/>
  <c r="J52" i="259"/>
  <c r="D16" i="259"/>
  <c r="Q50" i="259"/>
  <c r="L43" i="218"/>
  <c r="D64" i="209"/>
  <c r="J21" i="259"/>
  <c r="E24" i="209"/>
  <c r="N11" i="259"/>
  <c r="F41" i="209"/>
  <c r="C16" i="259"/>
  <c r="L24" i="218"/>
  <c r="G20" i="259"/>
  <c r="D72" i="209"/>
  <c r="H12" i="209"/>
  <c r="C51" i="209"/>
  <c r="P15" i="259"/>
  <c r="Q27" i="259"/>
  <c r="J50" i="218"/>
  <c r="K41" i="218"/>
  <c r="L38" i="218"/>
  <c r="K8" i="218"/>
  <c r="H18" i="218"/>
  <c r="O26" i="259"/>
  <c r="G23" i="259"/>
  <c r="H8" i="218"/>
  <c r="I18" i="218"/>
  <c r="J21" i="218"/>
  <c r="O19" i="259"/>
  <c r="D51" i="209"/>
  <c r="F19" i="209"/>
  <c r="G52" i="209"/>
  <c r="E70" i="209"/>
  <c r="B20" i="259"/>
  <c r="I26" i="218"/>
  <c r="C46" i="259"/>
  <c r="M23" i="259"/>
  <c r="G51" i="218"/>
  <c r="G38" i="209"/>
  <c r="E44" i="218"/>
  <c r="B36" i="218"/>
  <c r="F25" i="259"/>
  <c r="Q22" i="259"/>
  <c r="M27" i="218"/>
  <c r="J41" i="218"/>
  <c r="K27" i="259"/>
  <c r="L49" i="218"/>
  <c r="M10" i="218"/>
  <c r="D67" i="209"/>
  <c r="C16" i="218"/>
  <c r="B46" i="218"/>
  <c r="E10" i="218"/>
  <c r="C65" i="209"/>
  <c r="E35" i="218"/>
  <c r="C24" i="218"/>
  <c r="C70" i="209"/>
  <c r="J40" i="218"/>
  <c r="E25" i="218"/>
  <c r="C34" i="218"/>
  <c r="E24" i="259"/>
  <c r="F52" i="209"/>
  <c r="J25" i="218"/>
  <c r="E27" i="209"/>
  <c r="O47" i="218"/>
  <c r="D15" i="218"/>
  <c r="F43" i="259"/>
  <c r="O36" i="218"/>
  <c r="D66" i="209"/>
  <c r="M40" i="218"/>
  <c r="G12" i="209"/>
  <c r="J11" i="218"/>
  <c r="K36" i="259"/>
  <c r="F36" i="259"/>
  <c r="K38" i="218"/>
  <c r="K26" i="259"/>
  <c r="E44" i="259"/>
  <c r="G24" i="259"/>
  <c r="O8" i="218"/>
  <c r="M50" i="259"/>
  <c r="F18" i="209"/>
  <c r="B28" i="218"/>
  <c r="Q42" i="259"/>
  <c r="B12" i="259"/>
  <c r="J42" i="218"/>
  <c r="E24" i="218"/>
  <c r="H16" i="259"/>
  <c r="F27" i="259"/>
  <c r="M46" i="218"/>
  <c r="B37" i="218"/>
  <c r="N47" i="218"/>
  <c r="D76" i="209"/>
  <c r="L15" i="218"/>
  <c r="F39" i="259"/>
  <c r="Q47" i="259"/>
  <c r="D44" i="259"/>
  <c r="M35" i="259"/>
  <c r="D48" i="209"/>
  <c r="E26" i="259"/>
  <c r="H48" i="259"/>
  <c r="K19" i="218"/>
  <c r="E51" i="259"/>
  <c r="P34" i="259"/>
  <c r="G75" i="209"/>
  <c r="N17" i="218"/>
  <c r="O27" i="218"/>
  <c r="C41" i="259"/>
  <c r="D17" i="259"/>
  <c r="E76" i="209"/>
  <c r="L23" i="259"/>
  <c r="D52" i="209"/>
  <c r="I15" i="259"/>
  <c r="C19" i="209"/>
  <c r="M46" i="259"/>
  <c r="B52" i="259"/>
  <c r="B62" i="209"/>
  <c r="Q52" i="259"/>
  <c r="O50" i="259"/>
  <c r="I13" i="259"/>
  <c r="D51" i="259"/>
  <c r="N43" i="218"/>
  <c r="E26" i="209"/>
  <c r="F39" i="209"/>
  <c r="C22" i="372"/>
  <c r="G44" i="218" a="1"/>
  <c r="M42" i="259" a="1"/>
  <c r="H46" i="218" a="1"/>
  <c r="C66" i="209" a="1"/>
  <c r="J50" i="259" a="1"/>
  <c r="E44" i="209" a="1"/>
  <c r="H21" i="209" a="1"/>
  <c r="G22" i="209" a="1"/>
  <c r="G11" i="218" a="1"/>
  <c r="P16" i="259" a="1"/>
  <c r="G15" i="218" a="1"/>
  <c r="O11" i="218" a="1"/>
  <c r="E46" i="259" a="1"/>
  <c r="H49" i="218" a="1"/>
  <c r="C15" i="209" a="1"/>
  <c r="B48" i="218" a="1"/>
  <c r="E42" i="259" a="1"/>
  <c r="Q15" i="259" a="1"/>
  <c r="B19" i="218" a="1"/>
  <c r="M49" i="218" a="1"/>
  <c r="F45" i="259" a="1"/>
  <c r="E64" i="209" a="1"/>
  <c r="L26" i="218" a="1"/>
  <c r="C41" i="218" a="1"/>
  <c r="B53" i="218" a="1"/>
  <c r="J44" i="218" a="1"/>
  <c r="C20" i="259" a="1"/>
  <c r="C48" i="209" a="1"/>
  <c r="E34" i="209" a="1"/>
  <c r="L48" i="218" a="1"/>
  <c r="L17" i="218" a="1"/>
  <c r="G11" i="209" a="1"/>
  <c r="F37" i="259" a="1"/>
  <c r="C26" i="218" a="1"/>
  <c r="J40" i="259" a="1"/>
  <c r="G27" i="259" a="1"/>
  <c r="D38" i="259" a="1"/>
  <c r="E50" i="259" a="1"/>
  <c r="M40" i="155" a="1"/>
  <c r="H33" i="218" a="1"/>
  <c r="H51" i="209" a="1"/>
  <c r="E14" i="218" a="1"/>
  <c r="G26" i="218" a="1"/>
  <c r="B41" i="209" a="1"/>
  <c r="I20" i="218" a="1"/>
  <c r="D35" i="259" a="1"/>
  <c r="C36" i="218" a="1"/>
  <c r="L25" i="259" a="1"/>
  <c r="K51" i="259" a="1"/>
  <c r="C34" i="209" a="1"/>
  <c r="C42" i="209" a="1"/>
  <c r="E19" i="259" a="1"/>
  <c r="K47" i="259" a="1"/>
  <c r="C33" i="259" a="1"/>
  <c r="H52" i="218" a="1"/>
  <c r="F23" i="218" a="1"/>
  <c r="M13" i="259" a="1"/>
  <c r="F21" i="218" a="1"/>
  <c r="M47" i="218" a="1"/>
  <c r="B20" i="218" a="1"/>
  <c r="H50" i="218" a="1"/>
  <c r="K21" i="259" a="1"/>
  <c r="K19" i="259" a="1"/>
  <c r="L48" i="259" a="1"/>
  <c r="B44" i="259" a="1"/>
  <c r="D41" i="259" a="1"/>
  <c r="E46" i="209" a="1"/>
  <c r="G34" i="218" a="1"/>
  <c r="D60" i="209" a="1"/>
  <c r="D26" i="259" a="1"/>
  <c r="K46" i="218" a="1"/>
  <c r="H11" i="218" a="1"/>
  <c r="H48" i="209" a="1"/>
  <c r="J37" i="218" a="1"/>
  <c r="L17" i="259" a="1"/>
  <c r="L45" i="259" a="1"/>
  <c r="E50" i="209" a="1"/>
  <c r="I14" i="218" a="1"/>
  <c r="B46" i="259" a="1"/>
  <c r="K10" i="218" a="1"/>
  <c r="M52" i="259" a="1"/>
  <c r="E20" i="259" a="1"/>
  <c r="G35" i="218" a="1"/>
  <c r="D63" i="209" a="1"/>
  <c r="F23" i="259" a="1"/>
  <c r="K44" i="218" a="1"/>
  <c r="Q20" i="259" a="1"/>
  <c r="F8" i="259" a="1"/>
  <c r="D22" i="209" a="1"/>
  <c r="I37" i="218" a="1"/>
  <c r="P18" i="259" a="1"/>
  <c r="L50" i="218" a="1"/>
  <c r="G19" i="218" a="1"/>
  <c r="D12" i="209" a="1"/>
  <c r="C10" i="259" a="1"/>
  <c r="F16" i="259" a="1"/>
  <c r="I22" i="259" a="1"/>
  <c r="Q34" i="259" a="1"/>
  <c r="B11" i="209" a="1"/>
  <c r="H10" i="218" a="1"/>
  <c r="I45" i="259" a="1"/>
  <c r="C51" i="218" a="1"/>
  <c r="B43" i="218" a="1"/>
  <c r="M23" i="218" a="1"/>
  <c r="H19" i="259" a="1"/>
  <c r="E36" i="259" a="1"/>
  <c r="D50" i="218" a="1"/>
  <c r="I44" i="259" a="1"/>
  <c r="C45" i="209" a="1"/>
  <c r="B53" i="209" a="1"/>
  <c r="B42" i="259" a="1"/>
  <c r="N46" i="259" a="1"/>
  <c r="G15" i="209" a="1"/>
  <c r="I48" i="218" a="1"/>
  <c r="H26" i="218" a="1"/>
  <c r="H9" i="259" a="1"/>
  <c r="M37" i="259" a="1"/>
  <c r="F11" i="218" a="1"/>
  <c r="H34" i="218" a="1"/>
  <c r="N24" i="259" a="1"/>
  <c r="E11" i="209" a="1"/>
  <c r="F22" i="218" a="1"/>
  <c r="L35" i="259" a="1"/>
  <c r="I47" i="218" a="1"/>
  <c r="B8" i="259" a="1"/>
  <c r="O22" i="218" a="1"/>
  <c r="J35" i="218" a="1"/>
  <c r="C66" i="209" l="1"/>
  <c r="J35" i="218"/>
  <c r="F37" i="259"/>
  <c r="K10" i="218"/>
  <c r="C20" i="259"/>
  <c r="L48" i="259"/>
  <c r="E46" i="209"/>
  <c r="I14" i="218"/>
  <c r="B43" i="218"/>
  <c r="B20" i="218"/>
  <c r="H52" i="218"/>
  <c r="M47" i="218"/>
  <c r="M49" i="218"/>
  <c r="E36" i="259"/>
  <c r="D22" i="209"/>
  <c r="E34" i="209"/>
  <c r="I44" i="259"/>
  <c r="L50" i="218"/>
  <c r="K47" i="259"/>
  <c r="D60" i="209"/>
  <c r="M52" i="259"/>
  <c r="G35" i="218"/>
  <c r="E42" i="259"/>
  <c r="H21" i="209"/>
  <c r="K21" i="259"/>
  <c r="D35" i="259"/>
  <c r="G15" i="209"/>
  <c r="F11" i="218"/>
  <c r="M37" i="259"/>
  <c r="D12" i="209"/>
  <c r="H46" i="218"/>
  <c r="C45" i="209"/>
  <c r="C15" i="209"/>
  <c r="E14" i="218"/>
  <c r="D63" i="209"/>
  <c r="H33" i="218"/>
  <c r="M40" i="155"/>
  <c r="L40" i="155" s="1"/>
  <c r="K40" i="155" s="1"/>
  <c r="J40" i="155" s="1"/>
  <c r="I40" i="155" s="1"/>
  <c r="H40" i="155" s="1"/>
  <c r="G40" i="155" s="1"/>
  <c r="F40" i="155" s="1"/>
  <c r="E40" i="155" s="1"/>
  <c r="D40" i="155" s="1"/>
  <c r="C40" i="155" s="1"/>
  <c r="E11" i="209"/>
  <c r="N46" i="259"/>
  <c r="I45" i="259"/>
  <c r="H49" i="218"/>
  <c r="K51" i="259"/>
  <c r="E20" i="259"/>
  <c r="H51" i="209"/>
  <c r="I48" i="218"/>
  <c r="C10" i="259"/>
  <c r="B53" i="218"/>
  <c r="B42" i="259"/>
  <c r="I37" i="218"/>
  <c r="C34" i="209"/>
  <c r="Q15" i="259"/>
  <c r="L25" i="259"/>
  <c r="Q34" i="259"/>
  <c r="C33" i="259"/>
  <c r="B44" i="259"/>
  <c r="L35" i="259"/>
  <c r="E44" i="209"/>
  <c r="G15" i="218"/>
  <c r="B46" i="259"/>
  <c r="C48" i="209"/>
  <c r="D26" i="259"/>
  <c r="B19" i="218"/>
  <c r="H26" i="218"/>
  <c r="I47" i="218"/>
  <c r="E50" i="259"/>
  <c r="C51" i="218"/>
  <c r="K46" i="218"/>
  <c r="G11" i="209"/>
  <c r="L48" i="218"/>
  <c r="B8" i="259"/>
  <c r="H34" i="218"/>
  <c r="G44" i="218"/>
  <c r="I20" i="218"/>
  <c r="F22" i="218"/>
  <c r="F16" i="259"/>
  <c r="M13" i="259"/>
  <c r="F23" i="259"/>
  <c r="G34" i="218"/>
  <c r="F23" i="218"/>
  <c r="G27" i="259"/>
  <c r="J37" i="218"/>
  <c r="L17" i="259"/>
  <c r="N24" i="259"/>
  <c r="C41" i="218"/>
  <c r="E50" i="209"/>
  <c r="E19" i="259"/>
  <c r="F21" i="218"/>
  <c r="K19" i="259"/>
  <c r="B48" i="218"/>
  <c r="J44" i="218"/>
  <c r="M23" i="218"/>
  <c r="D50" i="218"/>
  <c r="G11" i="218"/>
  <c r="D38" i="259"/>
  <c r="J40" i="259"/>
  <c r="I22" i="259"/>
  <c r="B11" i="209"/>
  <c r="C26" i="218"/>
  <c r="L26" i="218"/>
  <c r="L45" i="259"/>
  <c r="E64" i="209"/>
  <c r="J50" i="259"/>
  <c r="H48" i="209"/>
  <c r="M42" i="259"/>
  <c r="P16" i="259"/>
  <c r="O11" i="218"/>
  <c r="G26" i="218"/>
  <c r="C36" i="218"/>
  <c r="L17" i="218"/>
  <c r="B41" i="209"/>
  <c r="C42" i="209"/>
  <c r="G22" i="209"/>
  <c r="O22" i="218"/>
  <c r="F45" i="259"/>
  <c r="B53" i="209"/>
  <c r="H11" i="218"/>
  <c r="H19" i="259"/>
  <c r="H50" i="218"/>
  <c r="Q20" i="259"/>
  <c r="F8" i="259"/>
  <c r="K44" i="218"/>
  <c r="H10" i="218"/>
  <c r="E46" i="259"/>
  <c r="H9" i="259"/>
  <c r="P18" i="259"/>
  <c r="D41" i="259"/>
  <c r="G19" i="218"/>
  <c r="BA1" i="155"/>
  <c r="C23" i="372"/>
  <c r="L34" i="218" a="1"/>
  <c r="N11" i="218" a="1"/>
  <c r="B8" i="218" a="1"/>
  <c r="D40" i="259" a="1"/>
  <c r="D11" i="218" a="1"/>
  <c r="K12" i="218" a="1"/>
  <c r="C13" i="259" a="1"/>
  <c r="B39" i="259" a="1"/>
  <c r="E48" i="259" a="1"/>
  <c r="E10" i="259" a="1"/>
  <c r="F61" i="209" a="1"/>
  <c r="F48" i="209" a="1"/>
  <c r="H42" i="218" a="1"/>
  <c r="J26" i="218" a="1"/>
  <c r="F41" i="218" a="1"/>
  <c r="O34" i="218" a="1"/>
  <c r="E13" i="218" a="1"/>
  <c r="I19" i="218" a="1"/>
  <c r="F41" i="259" a="1"/>
  <c r="L46" i="218" a="1"/>
  <c r="C23" i="259" a="1"/>
  <c r="G33" i="218" a="1"/>
  <c r="G46" i="209" a="1"/>
  <c r="B26" i="209" a="1"/>
  <c r="G33" i="259" a="1"/>
  <c r="N39" i="259" a="1"/>
  <c r="N48" i="218" a="1"/>
  <c r="BF1" i="155" a="1"/>
  <c r="E20" i="218" a="1"/>
  <c r="O48" i="155" a="1"/>
  <c r="E43" i="218" a="1"/>
  <c r="N26" i="259" a="1"/>
  <c r="I11" i="259" a="1"/>
  <c r="D46" i="218" a="1"/>
  <c r="E43" i="209" a="1"/>
  <c r="I33" i="259" a="1"/>
  <c r="N19" i="218" a="1"/>
  <c r="I45" i="218" a="1"/>
  <c r="K18" i="218" a="1"/>
  <c r="N27" i="218" a="1"/>
  <c r="C35" i="209" a="1"/>
  <c r="H10" i="259" a="1"/>
  <c r="M25" i="218" a="1"/>
  <c r="D25" i="259" a="1"/>
  <c r="D49" i="259" a="1"/>
  <c r="F22" i="209" a="1"/>
  <c r="E47" i="209" a="1"/>
  <c r="F12" i="209" a="1"/>
  <c r="F42" i="218" a="1"/>
  <c r="D23" i="259" a="1"/>
  <c r="Q49" i="259" a="1"/>
  <c r="D13" i="218" a="1"/>
  <c r="G37" i="218" a="1"/>
  <c r="E66" i="209" a="1"/>
  <c r="H45" i="209" a="1"/>
  <c r="B40" i="218" a="1"/>
  <c r="E74" i="209" a="1"/>
  <c r="B67" i="209" a="1"/>
  <c r="O44" i="259" a="1"/>
  <c r="G51" i="259" a="1"/>
  <c r="E17" i="259" a="1"/>
  <c r="C73" i="209" a="1"/>
  <c r="C9" i="259" a="1"/>
  <c r="D9" i="209" a="1"/>
  <c r="C11" i="259" a="1"/>
  <c r="M11" i="259" a="1"/>
  <c r="G24" i="218" a="1"/>
  <c r="B48" i="209" a="1"/>
  <c r="H16" i="218" a="1"/>
  <c r="D50" i="209" a="1"/>
  <c r="I43" i="259" a="1"/>
  <c r="D43" i="218" a="1"/>
  <c r="Q26" i="259" a="1"/>
  <c r="N10" i="218" a="1"/>
  <c r="H35" i="259" a="1"/>
  <c r="J13" i="218" a="1"/>
  <c r="G62" i="209" a="1"/>
  <c r="E34" i="259" a="1"/>
  <c r="P52" i="259" a="1"/>
  <c r="B9" i="218" a="1"/>
  <c r="O36" i="259" a="1"/>
  <c r="E9" i="218" a="1"/>
  <c r="N45" i="218" a="1"/>
  <c r="O19" i="218" a="1"/>
  <c r="C47" i="209" a="1"/>
  <c r="L8" i="259" a="1"/>
  <c r="H50" i="259" a="1"/>
  <c r="F48" i="209" l="1"/>
  <c r="M25" i="218"/>
  <c r="G24" i="218"/>
  <c r="O36" i="259"/>
  <c r="I33" i="259"/>
  <c r="D13" i="218"/>
  <c r="G33" i="218"/>
  <c r="E66" i="209"/>
  <c r="N26" i="259"/>
  <c r="C73" i="209"/>
  <c r="D46" i="218"/>
  <c r="Q26" i="259"/>
  <c r="H16" i="218"/>
  <c r="G33" i="259"/>
  <c r="H50" i="259"/>
  <c r="C9" i="259"/>
  <c r="E10" i="259"/>
  <c r="M11" i="259"/>
  <c r="P52" i="259"/>
  <c r="N48" i="218"/>
  <c r="BF1" i="155"/>
  <c r="BB1" i="155" s="1"/>
  <c r="AX1" i="155" s="1"/>
  <c r="E20" i="218"/>
  <c r="J13" i="218"/>
  <c r="B39" i="259"/>
  <c r="E74" i="209"/>
  <c r="D23" i="259"/>
  <c r="H45" i="209"/>
  <c r="I19" i="218"/>
  <c r="F61" i="209"/>
  <c r="K18" i="218"/>
  <c r="O34" i="218"/>
  <c r="I45" i="218"/>
  <c r="B48" i="209"/>
  <c r="O44" i="259"/>
  <c r="F41" i="218"/>
  <c r="G37" i="218"/>
  <c r="B67" i="209"/>
  <c r="D9" i="209"/>
  <c r="B9" i="218"/>
  <c r="G51" i="259"/>
  <c r="E34" i="259"/>
  <c r="Q49" i="259"/>
  <c r="I11" i="259"/>
  <c r="G46" i="209"/>
  <c r="L34" i="218"/>
  <c r="J26" i="218"/>
  <c r="E9" i="218"/>
  <c r="D50" i="209"/>
  <c r="B8" i="218"/>
  <c r="N27" i="218"/>
  <c r="D43" i="218"/>
  <c r="O48" i="155"/>
  <c r="N39" i="259"/>
  <c r="E43" i="209"/>
  <c r="I43" i="259"/>
  <c r="N19" i="218"/>
  <c r="L8" i="259"/>
  <c r="N11" i="218"/>
  <c r="E47" i="209"/>
  <c r="D11" i="218"/>
  <c r="D49" i="259"/>
  <c r="E17" i="259"/>
  <c r="F22" i="209"/>
  <c r="C13" i="259"/>
  <c r="E43" i="218"/>
  <c r="C23" i="259"/>
  <c r="F41" i="259"/>
  <c r="B26" i="209"/>
  <c r="E48" i="259"/>
  <c r="O19" i="218"/>
  <c r="E13" i="218"/>
  <c r="D40" i="259"/>
  <c r="C47" i="209"/>
  <c r="D25" i="259"/>
  <c r="K12" i="218"/>
  <c r="F42" i="218"/>
  <c r="H42" i="218"/>
  <c r="H35" i="259"/>
  <c r="F12" i="209"/>
  <c r="C35" i="209"/>
  <c r="C11" i="259"/>
  <c r="N45" i="218"/>
  <c r="H10" i="259"/>
  <c r="N10" i="218"/>
  <c r="B40" i="218"/>
  <c r="G62" i="209"/>
  <c r="L46" i="218"/>
  <c r="AW1" i="155"/>
  <c r="C24" i="372"/>
  <c r="J36" i="259" a="1"/>
  <c r="C10" i="209" a="1"/>
  <c r="F13" i="259" a="1"/>
  <c r="J18" i="259" a="1"/>
  <c r="H26" i="259" a="1"/>
  <c r="C8" i="259" a="1"/>
  <c r="K33" i="218" a="1"/>
  <c r="D22" i="218" a="1"/>
  <c r="C21" i="259" a="1"/>
  <c r="F24" i="218" a="1"/>
  <c r="K8" i="259" a="1"/>
  <c r="H27" i="259" a="1"/>
  <c r="H48" i="218" a="1"/>
  <c r="C52" i="209" a="1"/>
  <c r="K52" i="259" a="1"/>
  <c r="O44" i="218" a="1"/>
  <c r="J36" i="218" a="1"/>
  <c r="E8" i="218" a="1"/>
  <c r="N9" i="259" a="1"/>
  <c r="B25" i="218" a="1"/>
  <c r="C37" i="209" a="1"/>
  <c r="K17" i="218" a="1"/>
  <c r="N52" i="218" a="1"/>
  <c r="E9" i="259" a="1"/>
  <c r="B17" i="209" a="1"/>
  <c r="E51" i="218" a="1"/>
  <c r="F27" i="209" a="1"/>
  <c r="BD85" i="155" a="1"/>
  <c r="B66" i="209" a="1"/>
  <c r="B60" i="209" a="1"/>
  <c r="D13" i="259" a="1"/>
  <c r="I40" i="259" a="1"/>
  <c r="D61" i="209" a="1"/>
  <c r="I27" i="218" a="1"/>
  <c r="C50" i="218" a="1"/>
  <c r="L11" i="218" a="1"/>
  <c r="N49" i="218" a="1"/>
  <c r="B20" i="209" a="1"/>
  <c r="G10" i="209" a="1"/>
  <c r="I21" i="218" a="1"/>
  <c r="N47" i="259" a="1"/>
  <c r="E17" i="209" a="1"/>
  <c r="E49" i="209" a="1"/>
  <c r="O43" i="218" a="1"/>
  <c r="G15" i="259" a="1"/>
  <c r="H24" i="209" a="1"/>
  <c r="G20" i="218" a="1"/>
  <c r="G41" i="259" a="1"/>
  <c r="G14" i="218" a="1"/>
  <c r="I52" i="259" a="1"/>
  <c r="N8" i="259" a="1"/>
  <c r="D68" i="209" a="1"/>
  <c r="D23" i="218" a="1"/>
  <c r="H52" i="259" a="1"/>
  <c r="C40" i="218" a="1"/>
  <c r="B33" i="209" a="1"/>
  <c r="C12" i="209" a="1"/>
  <c r="H36" i="259" a="1"/>
  <c r="G70" i="209" a="1"/>
  <c r="O15" i="259" a="1"/>
  <c r="B43" i="209" a="1"/>
  <c r="E12" i="209" a="1"/>
  <c r="E48" i="209" a="1"/>
  <c r="F42" i="209" a="1"/>
  <c r="N25" i="259" a="1"/>
  <c r="P39" i="259" a="1"/>
  <c r="E69" i="209" a="1"/>
  <c r="C10" i="218" a="1"/>
  <c r="H51" i="218" a="1"/>
  <c r="E35" i="259" a="1"/>
  <c r="N52" i="259" a="1"/>
  <c r="B45" i="209" a="1"/>
  <c r="E52" i="259" a="1"/>
  <c r="E23" i="259" a="1"/>
  <c r="H22" i="209" a="1"/>
  <c r="P45" i="259" a="1"/>
  <c r="G19" i="209" a="1"/>
  <c r="H50" i="209" a="1"/>
  <c r="M33" i="259" a="1"/>
  <c r="M20" i="218" a="1"/>
  <c r="E49" i="259" a="1"/>
  <c r="K25" i="259" a="1"/>
  <c r="H42" i="209" a="1"/>
  <c r="L42" i="259" a="1"/>
  <c r="F15" i="259" a="1"/>
  <c r="N12" i="259" a="1"/>
  <c r="C17" i="209" a="1"/>
  <c r="O47" i="259" a="1"/>
  <c r="O35" i="259" a="1"/>
  <c r="H40" i="259" a="1"/>
  <c r="D38" i="209" a="1"/>
  <c r="J33" i="259" a="1"/>
  <c r="N42" i="218" a="1"/>
  <c r="K37" i="218" a="1"/>
  <c r="I40" i="218" a="1"/>
  <c r="C11" i="209" a="1"/>
  <c r="C44" i="218" a="1"/>
  <c r="B61" i="209" a="1"/>
  <c r="I47" i="259" a="1"/>
  <c r="J34" i="218" a="1"/>
  <c r="E39" i="209" a="1"/>
  <c r="L12" i="218" a="1"/>
  <c r="C44" i="209" a="1"/>
  <c r="I50" i="218" a="1"/>
  <c r="L20" i="259" a="1"/>
  <c r="E27" i="218" a="1"/>
  <c r="N34" i="259" a="1"/>
  <c r="G48" i="218" a="1"/>
  <c r="C49" i="209" a="1"/>
  <c r="C72" i="209" a="1"/>
  <c r="G8" i="259" a="1"/>
  <c r="K12" i="259" a="1"/>
  <c r="B94" i="155" a="1"/>
  <c r="M10" i="259" a="1"/>
  <c r="D58" i="209" a="1"/>
  <c r="D46" i="209" a="1"/>
  <c r="E10" i="209" a="1"/>
  <c r="C46" i="218" a="1"/>
  <c r="M33" i="218" a="1"/>
  <c r="G51" i="209" a="1"/>
  <c r="H11" i="209" a="1"/>
  <c r="L52" i="218" a="1"/>
  <c r="M11" i="218" a="1"/>
  <c r="C12" i="259" a="1"/>
  <c r="F23" i="209" a="1"/>
  <c r="N36" i="218" a="1"/>
  <c r="H59" i="209" a="1"/>
  <c r="D10" i="209" a="1"/>
  <c r="F26" i="259" a="1"/>
  <c r="E58" i="209" a="1"/>
  <c r="O12" i="259" a="1"/>
  <c r="K42" i="218" a="1"/>
  <c r="O20" i="259" a="1"/>
  <c r="B38" i="209" a="1"/>
  <c r="F46" i="218" a="1"/>
  <c r="G37" i="259" a="1"/>
  <c r="I27" i="259" a="1"/>
  <c r="P41" i="259" a="1"/>
  <c r="E60" i="209" a="1"/>
  <c r="N23" i="218" a="1"/>
  <c r="D19" i="259" a="1"/>
  <c r="N10" i="259" a="1"/>
  <c r="M52" i="218" a="1"/>
  <c r="K26" i="218" a="1"/>
  <c r="P41" i="259" l="1"/>
  <c r="D58" i="209"/>
  <c r="B20" i="209"/>
  <c r="M52" i="218"/>
  <c r="N49" i="218"/>
  <c r="J36" i="218"/>
  <c r="O15" i="259"/>
  <c r="H51" i="218"/>
  <c r="C12" i="209"/>
  <c r="I40" i="259"/>
  <c r="O47" i="259"/>
  <c r="B33" i="209"/>
  <c r="K33" i="218"/>
  <c r="E58" i="209"/>
  <c r="M33" i="259"/>
  <c r="C10" i="209"/>
  <c r="C46" i="218"/>
  <c r="D22" i="218"/>
  <c r="C37" i="209"/>
  <c r="J36" i="259"/>
  <c r="O43" i="218"/>
  <c r="B25" i="218"/>
  <c r="K25" i="259"/>
  <c r="D38" i="209"/>
  <c r="H26" i="259"/>
  <c r="D10" i="209"/>
  <c r="H27" i="259"/>
  <c r="C44" i="209"/>
  <c r="G10" i="209"/>
  <c r="H22" i="209"/>
  <c r="H59" i="209"/>
  <c r="K8" i="259"/>
  <c r="I27" i="259"/>
  <c r="K26" i="218"/>
  <c r="G51" i="209"/>
  <c r="O44" i="218"/>
  <c r="H24" i="209"/>
  <c r="C17" i="209"/>
  <c r="C52" i="209"/>
  <c r="H48" i="218"/>
  <c r="G8" i="259"/>
  <c r="G48" i="218"/>
  <c r="E52" i="259"/>
  <c r="O35" i="259"/>
  <c r="H42" i="209"/>
  <c r="N36" i="218"/>
  <c r="D13" i="259"/>
  <c r="C11" i="209"/>
  <c r="F42" i="209"/>
  <c r="N34" i="259"/>
  <c r="B60" i="209"/>
  <c r="M10" i="259"/>
  <c r="E48" i="209"/>
  <c r="M20" i="218"/>
  <c r="F26" i="259"/>
  <c r="F46" i="218"/>
  <c r="G41" i="259"/>
  <c r="E9" i="259"/>
  <c r="I40" i="218"/>
  <c r="J34" i="218"/>
  <c r="D19" i="259"/>
  <c r="I27" i="218"/>
  <c r="B94" i="155"/>
  <c r="L11" i="218"/>
  <c r="N12" i="259"/>
  <c r="B66" i="209"/>
  <c r="N10" i="259"/>
  <c r="H40" i="259"/>
  <c r="C40" i="218"/>
  <c r="N9" i="259"/>
  <c r="G15" i="259"/>
  <c r="E23" i="259"/>
  <c r="H36" i="259"/>
  <c r="E69" i="209"/>
  <c r="C44" i="218"/>
  <c r="B43" i="209"/>
  <c r="C12" i="259"/>
  <c r="I21" i="218"/>
  <c r="O20" i="259"/>
  <c r="K52" i="259"/>
  <c r="E17" i="209"/>
  <c r="M11" i="218"/>
  <c r="N42" i="218"/>
  <c r="C21" i="259"/>
  <c r="C49" i="209"/>
  <c r="P39" i="259"/>
  <c r="E49" i="209"/>
  <c r="F15" i="259"/>
  <c r="P45" i="259"/>
  <c r="D23" i="218"/>
  <c r="N25" i="259"/>
  <c r="I52" i="259"/>
  <c r="E39" i="209"/>
  <c r="L42" i="259"/>
  <c r="E8" i="218"/>
  <c r="I50" i="218"/>
  <c r="N52" i="218"/>
  <c r="F13" i="259"/>
  <c r="C8" i="259"/>
  <c r="F24" i="218"/>
  <c r="M33" i="218"/>
  <c r="C72" i="209"/>
  <c r="H52" i="259"/>
  <c r="BD85" i="155"/>
  <c r="AZ85" i="155" s="1"/>
  <c r="AV85" i="155" s="1"/>
  <c r="AR85" i="155" s="1"/>
  <c r="AN85" i="155" s="1"/>
  <c r="AJ85" i="155" s="1"/>
  <c r="AF85" i="155" s="1"/>
  <c r="AB85" i="155" s="1"/>
  <c r="X85" i="155" s="1"/>
  <c r="T85" i="155" s="1"/>
  <c r="P85" i="155" s="1"/>
  <c r="E35" i="259"/>
  <c r="N8" i="259"/>
  <c r="G37" i="259"/>
  <c r="K12" i="259"/>
  <c r="B38" i="209"/>
  <c r="E49" i="259"/>
  <c r="G20" i="218"/>
  <c r="H11" i="209"/>
  <c r="N47" i="259"/>
  <c r="D46" i="209"/>
  <c r="E60" i="209"/>
  <c r="K42" i="218"/>
  <c r="K37" i="218"/>
  <c r="D68" i="209"/>
  <c r="G14" i="218"/>
  <c r="L20" i="259"/>
  <c r="J18" i="259"/>
  <c r="E27" i="218"/>
  <c r="K17" i="218"/>
  <c r="F23" i="209"/>
  <c r="L52" i="218"/>
  <c r="B61" i="209"/>
  <c r="L12" i="218"/>
  <c r="E10" i="209"/>
  <c r="O12" i="259"/>
  <c r="C50" i="218"/>
  <c r="G70" i="209"/>
  <c r="J33" i="259"/>
  <c r="F27" i="209"/>
  <c r="G19" i="209"/>
  <c r="I47" i="259"/>
  <c r="N52" i="259"/>
  <c r="B17" i="209"/>
  <c r="N23" i="218"/>
  <c r="H50" i="209"/>
  <c r="B45" i="209"/>
  <c r="E51" i="218"/>
  <c r="E12" i="209"/>
  <c r="D61" i="209"/>
  <c r="C10" i="218"/>
  <c r="AT1" i="155"/>
  <c r="AS1" i="155"/>
  <c r="C25" i="372"/>
  <c r="AO1" i="155" l="1"/>
  <c r="AP1" i="155"/>
  <c r="C26" i="372"/>
  <c r="AK1" i="155" l="1"/>
  <c r="AL1" i="155"/>
  <c r="C27" i="372"/>
  <c r="AH1" i="155" l="1"/>
  <c r="AG1" i="155"/>
  <c r="C28" i="372"/>
  <c r="AC1" i="155" l="1"/>
  <c r="AD1" i="155"/>
  <c r="C29" i="372"/>
  <c r="E77" i="209" a="1"/>
  <c r="J45" i="259" a="1"/>
  <c r="B50" i="209" a="1"/>
  <c r="H22" i="218" a="1"/>
  <c r="E51" i="209" a="1"/>
  <c r="L25" i="218" a="1"/>
  <c r="M24" i="259" a="1"/>
  <c r="K27" i="218" a="1"/>
  <c r="N38" i="218" a="1"/>
  <c r="D52" i="259" a="1"/>
  <c r="G10" i="218" a="1"/>
  <c r="G50" i="218" a="1"/>
  <c r="I42" i="259" a="1"/>
  <c r="B15" i="209" a="1"/>
  <c r="AS10" i="155" a="1"/>
  <c r="E22" i="259" a="1"/>
  <c r="D47" i="259" a="1"/>
  <c r="B18" i="259" a="1"/>
  <c r="F49" i="259" a="1"/>
  <c r="AO54" i="155" a="1"/>
  <c r="L33" i="218" a="1"/>
  <c r="D51" i="218" a="1"/>
  <c r="Q43" i="259" a="1"/>
  <c r="G27" i="209" a="1"/>
  <c r="AT58" i="155" a="1"/>
  <c r="E17" i="218" a="1"/>
  <c r="D45" i="209" a="1"/>
  <c r="G26" i="209" a="1"/>
  <c r="M39" i="218" a="1"/>
  <c r="O40" i="259" a="1"/>
  <c r="K34" i="218" a="1"/>
  <c r="L12" i="259" a="1"/>
  <c r="M21" i="259" a="1"/>
  <c r="AO14" i="155" a="1"/>
  <c r="B25" i="259" a="1"/>
  <c r="K41" i="259" a="1"/>
  <c r="M15" i="218" a="1"/>
  <c r="M34" i="218" a="1"/>
  <c r="F25" i="218" a="1"/>
  <c r="AW57" i="155" a="1"/>
  <c r="H16" i="209" a="1"/>
  <c r="D71" i="209" a="1"/>
  <c r="K10" i="259" a="1"/>
  <c r="F66" i="209" a="1"/>
  <c r="E16" i="209" a="1"/>
  <c r="B23" i="259" a="1"/>
  <c r="I36" i="218" a="1"/>
  <c r="C38" i="218" a="1"/>
  <c r="D39" i="259" a="1"/>
  <c r="AP8" i="155" a="1"/>
  <c r="G68" i="209" a="1"/>
  <c r="H21" i="218" a="1"/>
  <c r="BA55" i="155" a="1"/>
  <c r="C27" i="209" a="1"/>
  <c r="M9" i="259" a="1"/>
  <c r="L15" i="259" a="1"/>
  <c r="L13" i="259" a="1"/>
  <c r="D73" i="209" a="1"/>
  <c r="K43" i="218" a="1"/>
  <c r="AW8" i="155" a="1"/>
  <c r="D35" i="218" a="1"/>
  <c r="E16" i="259" a="1"/>
  <c r="AK59" i="155" a="1"/>
  <c r="AK14" i="155" a="1"/>
  <c r="D9" i="218" a="1"/>
  <c r="AT54" i="155" a="1"/>
  <c r="BE9" i="155" a="1"/>
  <c r="O21" i="218" a="1"/>
  <c r="F17" i="259" a="1"/>
  <c r="B50" i="218" a="1"/>
  <c r="AL11" i="155" a="1"/>
  <c r="E52" i="209" a="1"/>
  <c r="H63" i="209" a="1"/>
  <c r="I9" i="218" a="1"/>
  <c r="P37" i="259" a="1"/>
  <c r="Q40" i="259" a="1"/>
  <c r="M43" i="259" a="1"/>
  <c r="F14" i="209" a="1"/>
  <c r="B28" i="259" a="1"/>
  <c r="AP54" i="155" a="1"/>
  <c r="M47" i="259" a="1"/>
  <c r="B21" i="259" a="1"/>
  <c r="B42" i="209" a="1"/>
  <c r="O45" i="259" a="1"/>
  <c r="E47" i="259" a="1"/>
  <c r="M36" i="218" a="1"/>
  <c r="E49" i="218" a="1"/>
  <c r="AW9" i="155" a="1"/>
  <c r="AT12" i="155" a="1"/>
  <c r="M45" i="218" a="1"/>
  <c r="J48" i="218" a="1"/>
  <c r="K44" i="259" a="1"/>
  <c r="N16" i="259" a="1"/>
  <c r="D34" i="209" a="1"/>
  <c r="L33" i="259" a="1"/>
  <c r="H68" i="209" a="1"/>
  <c r="Q10" i="259" a="1"/>
  <c r="K36" i="218" a="1"/>
  <c r="G39" i="218" a="1"/>
  <c r="H17" i="218" a="1"/>
  <c r="D27" i="259" a="1"/>
  <c r="BF59" i="155" a="1"/>
  <c r="O33" i="218" a="1"/>
  <c r="D17" i="209" a="1"/>
  <c r="J14" i="218" a="1"/>
  <c r="F40" i="218" a="1"/>
  <c r="BF9" i="155" a="1"/>
  <c r="O9" i="259" a="1"/>
  <c r="BA54" i="155" a="1"/>
  <c r="B9" i="259" a="1"/>
  <c r="N51" i="259" a="1"/>
  <c r="N44" i="259" a="1"/>
  <c r="M18" i="218" a="1"/>
  <c r="J27" i="259" a="1"/>
  <c r="C24" i="259" a="1"/>
  <c r="P42" i="259" a="1"/>
  <c r="G47" i="218" a="1"/>
  <c r="F51" i="218" a="1"/>
  <c r="F44" i="259" a="1"/>
  <c r="M49" i="259" a="1"/>
  <c r="H62" i="209" a="1"/>
  <c r="F16" i="209" a="1"/>
  <c r="AW12" i="155" a="1"/>
  <c r="G19" i="259" a="1"/>
  <c r="K34" i="259" a="1"/>
  <c r="H27" i="209" a="1"/>
  <c r="AW59" i="155" a="1"/>
  <c r="P40" i="259" a="1"/>
  <c r="AP60" i="155" a="1"/>
  <c r="E47" i="218" a="1"/>
  <c r="D69" i="209" a="1"/>
  <c r="E27" i="259" a="1"/>
  <c r="K37" i="259" a="1"/>
  <c r="F40" i="259" a="1"/>
  <c r="E18" i="218" a="1"/>
  <c r="H41" i="259" a="1"/>
  <c r="AT11" i="155" a="1"/>
  <c r="H37" i="259" a="1"/>
  <c r="BE14" i="155" a="1"/>
  <c r="G47" i="259" a="1"/>
  <c r="N18" i="218" a="1"/>
  <c r="I17" i="259" a="1"/>
  <c r="B24" i="218" a="1"/>
  <c r="I9" i="259" a="1"/>
  <c r="F35" i="209" a="1"/>
  <c r="J27" i="218" a="1"/>
  <c r="M50" i="218" a="1"/>
  <c r="AK57" i="155" a="1"/>
  <c r="AK10" i="155" a="1"/>
  <c r="B47" i="218" a="1"/>
  <c r="P24" i="259" a="1"/>
  <c r="G16" i="259" a="1"/>
  <c r="B35" i="259" a="1"/>
  <c r="BA9" i="155" a="1"/>
  <c r="B65" i="209" a="1"/>
  <c r="G17" i="209" a="1"/>
  <c r="BF8" i="155" a="1"/>
  <c r="D17" i="218" a="1"/>
  <c r="K9" i="218" a="1"/>
  <c r="K35" i="218" a="1"/>
  <c r="J15" i="259" a="1"/>
  <c r="G43" i="218" a="1"/>
  <c r="D49" i="218" a="1"/>
  <c r="D14" i="209" a="1"/>
  <c r="B42" i="218" a="1"/>
  <c r="H22" i="259" a="1"/>
  <c r="O43" i="259" a="1"/>
  <c r="F26" i="209" a="1"/>
  <c r="J45" i="218" a="1"/>
  <c r="J49" i="218" a="1"/>
  <c r="C71" i="209" a="1"/>
  <c r="C45" i="259" a="1"/>
  <c r="M43" i="218" a="1"/>
  <c r="B35" i="209" a="1"/>
  <c r="G35" i="209" a="1"/>
  <c r="P11" i="259" a="1"/>
  <c r="K47" i="218" a="1"/>
  <c r="L21" i="218" a="1"/>
  <c r="G18" i="218" a="1"/>
  <c r="P21" i="259" a="1"/>
  <c r="I24" i="218" a="1"/>
  <c r="H46" i="259" a="1"/>
  <c r="M35" i="218" a="1"/>
  <c r="B34" i="259" a="1"/>
  <c r="P44" i="259" a="1"/>
  <c r="M37" i="218" a="1"/>
  <c r="N40" i="218" a="1"/>
  <c r="L41" i="259" a="1"/>
  <c r="K11" i="259" a="1"/>
  <c r="C43" i="259" a="1"/>
  <c r="F19" i="259" a="1"/>
  <c r="K9" i="259" a="1"/>
  <c r="G47" i="209" a="1"/>
  <c r="G46" i="259" a="1"/>
  <c r="AX12" i="155" a="1"/>
  <c r="AX59" i="155" a="1"/>
  <c r="G8" i="218" a="1"/>
  <c r="AL14" i="155" a="1"/>
  <c r="C60" i="209" a="1"/>
  <c r="H13" i="209" a="1"/>
  <c r="H39" i="218" a="1"/>
  <c r="AP14" i="155" a="1"/>
  <c r="I17" i="218" a="1"/>
  <c r="L51" i="218" a="1"/>
  <c r="K45" i="259" a="1"/>
  <c r="AX60" i="155" a="1"/>
  <c r="M16" i="259" a="1"/>
  <c r="K24" i="259" a="1"/>
  <c r="BA59" i="155" a="1"/>
  <c r="D21" i="218" a="1"/>
  <c r="K50" i="218" a="1"/>
  <c r="O25" i="259" a="1"/>
  <c r="AT59" i="155" a="1"/>
  <c r="D36" i="209" a="1"/>
  <c r="M19" i="218" a="1"/>
  <c r="H15" i="209" a="1"/>
  <c r="N14" i="259" a="1"/>
  <c r="Q23" i="259" a="1"/>
  <c r="O34" i="259" a="1"/>
  <c r="Q17" i="259" a="1"/>
  <c r="F45" i="209" a="1"/>
  <c r="K38" i="259" a="1"/>
  <c r="E13" i="259" a="1"/>
  <c r="H58" i="209" a="1"/>
  <c r="L26" i="259" a="1"/>
  <c r="B58" i="209" a="1"/>
  <c r="K23" i="218" a="1"/>
  <c r="G21" i="259" a="1"/>
  <c r="F15" i="209" a="1"/>
  <c r="F58" i="209" a="1"/>
  <c r="G76" i="209" a="1"/>
  <c r="H36" i="209" a="1"/>
  <c r="B51" i="218" a="1"/>
  <c r="D46" i="259" a="1"/>
  <c r="F51" i="259" a="1"/>
  <c r="O94" i="155" a="1"/>
  <c r="P25" i="259" a="1"/>
  <c r="B41" i="218" a="1"/>
  <c r="BA13" i="155" a="1"/>
  <c r="BB8" i="155" a="1"/>
  <c r="G42" i="218" a="1"/>
  <c r="C47" i="259" a="1"/>
  <c r="F48" i="259" a="1"/>
  <c r="C37" i="218" a="1"/>
  <c r="H77" i="209" a="1"/>
  <c r="D52" i="218" a="1"/>
  <c r="H44" i="259" a="1"/>
  <c r="L34" i="259" a="1"/>
  <c r="E50" i="218" a="1"/>
  <c r="BG1" i="155" a="1"/>
  <c r="I23" i="218" a="1"/>
  <c r="B11" i="259" a="1"/>
  <c r="Q36" i="259" a="1"/>
  <c r="BA8" i="155" a="1"/>
  <c r="L47" i="218" a="1"/>
  <c r="F72" i="209" a="1"/>
  <c r="F67" i="209" a="1"/>
  <c r="M36" i="259" a="1"/>
  <c r="B19" i="259" a="1"/>
  <c r="F9" i="218" a="1"/>
  <c r="Q11" i="259" a="1"/>
  <c r="F52" i="259" a="1"/>
  <c r="BA10" i="155" a="1"/>
  <c r="M21" i="218" a="1"/>
  <c r="F16" i="218" a="1"/>
  <c r="H43" i="218" a="1"/>
  <c r="B26" i="259" a="1"/>
  <c r="AW58" i="155" a="1"/>
  <c r="F11" i="259" a="1"/>
  <c r="H49" i="209" a="1"/>
  <c r="D21" i="259" a="1"/>
  <c r="H44" i="218" a="1"/>
  <c r="G20" i="209" a="1"/>
  <c r="I8" i="218" a="1"/>
  <c r="AW54" i="155" a="1"/>
  <c r="J11" i="259" a="1"/>
  <c r="AS12" i="155" a="1"/>
  <c r="D40" i="209" a="1"/>
  <c r="AO13" i="155" a="1"/>
  <c r="BE12" i="155" a="1"/>
  <c r="B18" i="218" a="1"/>
  <c r="J39" i="259" a="1"/>
  <c r="C64" i="209" a="1"/>
  <c r="C15" i="259" a="1"/>
  <c r="I11" i="218" a="1"/>
  <c r="E67" i="209" a="1"/>
  <c r="C59" i="209" a="1"/>
  <c r="N36" i="259" a="1"/>
  <c r="M44" i="218" a="1"/>
  <c r="K46" i="259" a="1"/>
  <c r="G52" i="218" a="1"/>
  <c r="D22" i="259" a="1"/>
  <c r="N25" i="218" a="1"/>
  <c r="M41" i="259" a="1"/>
  <c r="H40" i="218" a="1"/>
  <c r="I34" i="218" a="1"/>
  <c r="H13" i="218" a="1"/>
  <c r="H14" i="218" a="1"/>
  <c r="F45" i="218" a="1"/>
  <c r="AX14" i="155" a="1"/>
  <c r="D15" i="259" a="1"/>
  <c r="AX8" i="155" a="1"/>
  <c r="AS59" i="155" a="1"/>
  <c r="AS13" i="155" a="1"/>
  <c r="AO57" i="155" a="1"/>
  <c r="G49" i="259" a="1"/>
  <c r="BF13" i="155" a="1"/>
  <c r="J38" i="218" a="1"/>
  <c r="J47" i="259" a="1"/>
  <c r="I13" i="218" a="1"/>
  <c r="F26" i="218" a="1"/>
  <c r="F74" i="209" a="1"/>
  <c r="J39" i="218" a="1"/>
  <c r="C18" i="259" a="1"/>
  <c r="B35" i="218" a="1"/>
  <c r="F8" i="218" a="1"/>
  <c r="BB9" i="155" a="1"/>
  <c r="F25" i="209" a="1"/>
  <c r="G49" i="209" a="1"/>
  <c r="N33" i="259" a="1"/>
  <c r="H23" i="259" a="1"/>
  <c r="AX10" i="155" a="1"/>
  <c r="H65" i="209" a="1"/>
  <c r="B47" i="209" a="1"/>
  <c r="H71" i="209" a="1"/>
  <c r="BF14" i="155" a="1"/>
  <c r="F49" i="218" a="1"/>
  <c r="G13" i="209" a="1"/>
  <c r="AW55" i="155" a="1"/>
  <c r="B49" i="259" a="1"/>
  <c r="E39" i="218" a="1"/>
  <c r="C14" i="259" a="1"/>
  <c r="L16" i="259" a="1"/>
  <c r="B74" i="209" a="1"/>
  <c r="AK58" i="155" a="1"/>
  <c r="G41" i="218" a="1"/>
  <c r="F39" i="218" a="1"/>
  <c r="AP11" i="155" a="1"/>
  <c r="BA57" i="155" a="1"/>
  <c r="I38" i="218" a="1"/>
  <c r="L40" i="259" a="1"/>
  <c r="AL55" i="155" a="1"/>
  <c r="B41" i="259" a="1"/>
  <c r="B16" i="209" a="1"/>
  <c r="D33" i="259" a="1"/>
  <c r="G16" i="218" a="1"/>
  <c r="C39" i="209" a="1"/>
  <c r="I39" i="218" a="1"/>
  <c r="I52" i="218" a="1"/>
  <c r="BB14" i="155" a="1"/>
  <c r="N12" i="218" a="1"/>
  <c r="J43" i="218" a="1"/>
  <c r="J44" i="259" a="1"/>
  <c r="H15" i="259" a="1"/>
  <c r="N24" i="218" a="1"/>
  <c r="B68" i="209" a="1"/>
  <c r="O33" i="259" a="1"/>
  <c r="AT14" i="155" a="1"/>
  <c r="G14" i="259" a="1"/>
  <c r="B12" i="218" a="1"/>
  <c r="O48" i="259" a="1"/>
  <c r="D34" i="259" a="1"/>
  <c r="M53" i="155" a="1"/>
  <c r="C8" i="218" a="1"/>
  <c r="C17" i="259" a="1"/>
  <c r="B71" i="209" a="1"/>
  <c r="G74" i="209" a="1"/>
  <c r="D11" i="209" a="1"/>
  <c r="D38" i="218" a="1"/>
  <c r="G22" i="218" a="1"/>
  <c r="H14" i="209" a="1"/>
  <c r="P14" i="259" a="1"/>
  <c r="C20" i="218" a="1"/>
  <c r="G40" i="218" a="1"/>
  <c r="C44" i="259" a="1"/>
  <c r="J20" i="218" a="1"/>
  <c r="C35" i="218" a="1"/>
  <c r="I44" i="218" a="1"/>
  <c r="L44" i="218" a="1"/>
  <c r="G44" i="209" a="1"/>
  <c r="H34" i="259" a="1"/>
  <c r="H20" i="218" a="1"/>
  <c r="O18" i="259" a="1"/>
  <c r="O46" i="259" a="1"/>
  <c r="O14" i="218" a="1"/>
  <c r="G17" i="218" a="1"/>
  <c r="H21" i="259" a="1"/>
  <c r="AP13" i="155" a="1"/>
  <c r="B37" i="259" a="1"/>
  <c r="E21" i="259" a="1"/>
  <c r="M44" i="259" a="1"/>
  <c r="F12" i="259" a="1"/>
  <c r="C22" i="209" a="1"/>
  <c r="H47" i="259" a="1"/>
  <c r="L37" i="259" a="1"/>
  <c r="AK12" i="155" a="1"/>
  <c r="H23" i="218" a="1"/>
  <c r="B16" i="218" a="1"/>
  <c r="AT10" i="155" a="1"/>
  <c r="Q39" i="259" a="1"/>
  <c r="C23" i="218" a="1"/>
  <c r="B43" i="259" a="1"/>
  <c r="E36" i="218" a="1"/>
  <c r="K14" i="218" a="1"/>
  <c r="B40" i="259" a="1"/>
  <c r="H15" i="218" a="1"/>
  <c r="B12" i="209" a="1"/>
  <c r="F10" i="209" a="1"/>
  <c r="O26" i="218" a="1"/>
  <c r="C25" i="209" a="1"/>
  <c r="D13" i="209" a="1"/>
  <c r="G38" i="218" a="1"/>
  <c r="F76" i="209" a="1"/>
  <c r="B13" i="218" a="1"/>
  <c r="F18" i="218" a="1"/>
  <c r="G46" i="218" a="1"/>
  <c r="C49" i="259" a="1"/>
  <c r="O24" i="218" a="1"/>
  <c r="C26" i="209" a="1"/>
  <c r="N40" i="259" a="1"/>
  <c r="O42" i="218" a="1"/>
  <c r="D36" i="259" a="1"/>
  <c r="B8" i="209" a="1"/>
  <c r="M39" i="259" a="1"/>
  <c r="G36" i="259" a="1"/>
  <c r="E37" i="209" a="1"/>
  <c r="M8" i="259" a="1"/>
  <c r="C35" i="259" a="1"/>
  <c r="BA12" i="155" a="1"/>
  <c r="F33" i="209" a="1"/>
  <c r="H51" i="259" a="1"/>
  <c r="H24" i="259" a="1"/>
  <c r="AP10" i="155" a="1"/>
  <c r="O42" i="259" a="1"/>
  <c r="C34" i="259" a="1"/>
  <c r="C51" i="259" a="1"/>
  <c r="O51" i="259" a="1"/>
  <c r="AO59" i="155" a="1"/>
  <c r="AP58" i="155" a="1"/>
  <c r="C16" i="209" a="1"/>
  <c r="C49" i="218" a="1"/>
  <c r="F33" i="218" a="1"/>
  <c r="K16" i="259" a="1"/>
  <c r="B23" i="209" a="1"/>
  <c r="BE11" i="155" a="1"/>
  <c r="P8" i="259" a="1"/>
  <c r="B47" i="259" a="1"/>
  <c r="O21" i="259" a="1"/>
  <c r="O13" i="259" a="1"/>
  <c r="E48" i="218" a="1"/>
  <c r="H45" i="218" a="1"/>
  <c r="P9" i="259" a="1"/>
  <c r="C20" i="209" a="1"/>
  <c r="BE59" i="155" a="1"/>
  <c r="J26" i="259" a="1"/>
  <c r="F10" i="218" a="1"/>
  <c r="H14" i="259" a="1"/>
  <c r="AT56" i="155" a="1"/>
  <c r="E33" i="209" a="1"/>
  <c r="M26" i="218" a="1"/>
  <c r="N8" i="218" a="1"/>
  <c r="AX58" i="155" a="1"/>
  <c r="J8" i="218" a="1"/>
  <c r="J52" i="218" a="1"/>
  <c r="K50" i="259" a="1"/>
  <c r="M38" i="259" a="1"/>
  <c r="D37" i="259" a="1"/>
  <c r="H37" i="209" a="1"/>
  <c r="B39" i="218" a="1"/>
  <c r="G16" i="209" a="1"/>
  <c r="H39" i="209" a="1"/>
  <c r="F14" i="259" a="1"/>
  <c r="C18" i="218" a="1"/>
  <c r="L22" i="259" a="1"/>
  <c r="B33" i="259" a="1"/>
  <c r="J9" i="218" a="1"/>
  <c r="M14" i="218" a="1"/>
  <c r="D8" i="218" a="1"/>
  <c r="B24" i="259" a="1"/>
  <c r="B78" i="209" a="1"/>
  <c r="P36" i="259" a="1"/>
  <c r="B72" i="209" a="1"/>
  <c r="N16" i="218" a="1"/>
  <c r="M8" i="218" a="1"/>
  <c r="BF54" i="155" a="1"/>
  <c r="J18" i="218" a="1"/>
  <c r="B21" i="209" a="1"/>
  <c r="C39" i="218" a="1"/>
  <c r="BF12" i="155" a="1"/>
  <c r="G59" i="209" a="1"/>
  <c r="G48" i="259" a="1"/>
  <c r="D41" i="218" a="1"/>
  <c r="F24" i="209" a="1"/>
  <c r="H52" i="209" a="1"/>
  <c r="Q33" i="259" a="1"/>
  <c r="E38" i="218" a="1"/>
  <c r="H66" i="209" a="1"/>
  <c r="C42" i="259" a="1"/>
  <c r="H11" i="259" a="1"/>
  <c r="B22" i="218" a="1"/>
  <c r="M17" i="259" a="1"/>
  <c r="AP12" i="155" a="1"/>
  <c r="O35" i="218" a="1"/>
  <c r="Q14" i="259" a="1"/>
  <c r="AS55" i="155" a="1"/>
  <c r="N14" i="218" a="1"/>
  <c r="C38" i="209" a="1"/>
  <c r="H38" i="218" a="1"/>
  <c r="N15" i="218" a="1"/>
  <c r="B15" i="155" a="1"/>
  <c r="G64" i="209" a="1"/>
  <c r="AP56" i="155" a="1"/>
  <c r="AS56" i="155" a="1"/>
  <c r="F62" i="209" a="1"/>
  <c r="P51" i="259" a="1"/>
  <c r="P23" i="259" a="1"/>
  <c r="D33" i="209" a="1"/>
  <c r="J24" i="259" a="1"/>
  <c r="H34" i="209" a="1"/>
  <c r="N18" i="259" a="1"/>
  <c r="M86" i="155" a="1"/>
  <c r="BF10" i="155" a="1"/>
  <c r="F37" i="209" a="1"/>
  <c r="G63" i="209" a="1"/>
  <c r="J41" i="259" a="1"/>
  <c r="AT60" i="155" a="1"/>
  <c r="F47" i="259" a="1"/>
  <c r="G12" i="259" a="1"/>
  <c r="J49" i="259" a="1"/>
  <c r="D33" i="218" a="1"/>
  <c r="D24" i="209" a="1"/>
  <c r="E33" i="218" a="1"/>
  <c r="F63" i="209" a="1"/>
  <c r="M19" i="259" a="1"/>
  <c r="C69" i="209" a="1"/>
  <c r="P50" i="259" a="1"/>
  <c r="AS54" i="155" a="1"/>
  <c r="G77" i="209" a="1"/>
  <c r="AO56" i="155" a="1"/>
  <c r="P49" i="259" a="1"/>
  <c r="C41" i="209" a="1"/>
  <c r="F68" i="209" a="1"/>
  <c r="N50" i="218" a="1"/>
  <c r="B24" i="209" a="1"/>
  <c r="J35" i="259" a="1"/>
  <c r="H37" i="218" a="1"/>
  <c r="H23" i="209" a="1"/>
  <c r="J12" i="218" a="1"/>
  <c r="P48" i="259" a="1"/>
  <c r="D77" i="209" a="1"/>
  <c r="AK11" i="155" a="1"/>
  <c r="D25" i="209" a="1"/>
  <c r="AS60" i="155" a="1"/>
  <c r="M25" i="259" a="1"/>
  <c r="E63" i="209" a="1"/>
  <c r="C9" i="218" a="1"/>
  <c r="F73" i="209" a="1"/>
  <c r="E21" i="209" a="1"/>
  <c r="H19" i="218" a="1"/>
  <c r="BB10" i="155" a="1"/>
  <c r="B27" i="218" a="1"/>
  <c r="L35" i="218" a="1"/>
  <c r="Q38" i="259" a="1"/>
  <c r="H24" i="218" a="1"/>
  <c r="B15" i="259" a="1"/>
  <c r="O10" i="259" a="1"/>
  <c r="AL58" i="155" a="1"/>
  <c r="AL60" i="155" a="1"/>
  <c r="N49" i="259" a="1"/>
  <c r="AL13" i="155" a="1"/>
  <c r="F70" i="209" a="1"/>
  <c r="BB13" i="155" a="1"/>
  <c r="AW10" i="155" a="1"/>
  <c r="E65" i="209" a="1"/>
  <c r="J15" i="218" a="1"/>
  <c r="G36" i="218" a="1"/>
  <c r="I34" i="259" a="1"/>
  <c r="D24" i="259" a="1"/>
  <c r="I22" i="218" a="1"/>
  <c r="I41" i="218" a="1"/>
  <c r="P33" i="259" a="1"/>
  <c r="L47" i="259" a="1"/>
  <c r="L19" i="259" a="1"/>
  <c r="N39" i="218" a="1"/>
  <c r="G66" i="209" a="1"/>
  <c r="H33" i="209" a="1"/>
  <c r="M45" i="259" a="1"/>
  <c r="M12" i="259" a="1"/>
  <c r="C24" i="209" a="1"/>
  <c r="I10" i="259" a="1"/>
  <c r="C43" i="209" a="1"/>
  <c r="L18" i="218" a="1"/>
  <c r="L36" i="259" a="1"/>
  <c r="N35" i="218" a="1"/>
  <c r="F65" i="209" a="1"/>
  <c r="I35" i="218" a="1"/>
  <c r="Q18" i="259" a="1"/>
  <c r="L13" i="218" a="1"/>
  <c r="B27" i="209" a="1"/>
  <c r="AX13" i="155" a="1"/>
  <c r="D19" i="218" a="1"/>
  <c r="I48" i="259" a="1"/>
  <c r="B48" i="259" a="1"/>
  <c r="L9" i="218" a="1"/>
  <c r="B26" i="218" a="1"/>
  <c r="G25" i="209" a="1"/>
  <c r="AP59" i="155" a="1"/>
  <c r="N20" i="218" a="1"/>
  <c r="AX11" i="155" a="1"/>
  <c r="H18" i="259" a="1"/>
  <c r="D48" i="218" a="1"/>
  <c r="L51" i="259" a="1"/>
  <c r="M22" i="259" a="1"/>
  <c r="F60" i="209" a="1"/>
  <c r="J17" i="218" a="1"/>
  <c r="BB59" i="155" a="1"/>
  <c r="C13" i="209" a="1"/>
  <c r="G44" i="259" a="1"/>
  <c r="AO8" i="155" a="1"/>
  <c r="M20" i="259" a="1"/>
  <c r="L20" i="218" a="1"/>
  <c r="C25" i="259" a="1"/>
  <c r="D10" i="259" a="1"/>
  <c r="K16" i="218" a="1"/>
  <c r="F71" i="209" a="1"/>
  <c r="BE56" i="155" a="1"/>
  <c r="O46" i="218" a="1"/>
  <c r="D37" i="209" a="1"/>
  <c r="I26" i="259" a="1"/>
  <c r="E13" i="209" a="1"/>
  <c r="O41" i="259" a="1"/>
  <c r="M38" i="218" a="1"/>
  <c r="G9" i="218" a="1"/>
  <c r="E22" i="209" a="1"/>
  <c r="O27" i="259" a="1"/>
  <c r="D16" i="209" a="1"/>
  <c r="AK8" i="155" a="1"/>
  <c r="Q37" i="259" a="1"/>
  <c r="H76" i="209" a="1"/>
  <c r="O37" i="218" a="1"/>
  <c r="G37" i="209" a="1"/>
  <c r="I38" i="259" a="1"/>
  <c r="O22" i="259" a="1"/>
  <c r="I12" i="259" a="1"/>
  <c r="H67" i="209" a="1"/>
  <c r="BD52" i="155" a="1"/>
  <c r="BA14" i="155" a="1"/>
  <c r="O11" i="259" a="1"/>
  <c r="M15" i="259" a="1"/>
  <c r="H61" i="209" a="1"/>
  <c r="B11" i="218" a="1"/>
  <c r="D36" i="218" a="1"/>
  <c r="B25" i="209" a="1"/>
  <c r="AK55" i="155" a="1"/>
  <c r="AL9" i="155" a="1"/>
  <c r="J8" i="259" a="1"/>
  <c r="AK13" i="155" a="1"/>
  <c r="BA11" i="155" a="1"/>
  <c r="B77" i="209" a="1"/>
  <c r="F47" i="209" a="1"/>
  <c r="AT8" i="155" a="1"/>
  <c r="AK56" i="155" a="1"/>
  <c r="L10" i="218" a="1"/>
  <c r="Q45" i="259" a="1"/>
  <c r="B46" i="209" a="1"/>
  <c r="K23" i="259" a="1"/>
  <c r="D20" i="259" a="1"/>
  <c r="K39" i="218" a="1"/>
  <c r="L45" i="218" a="1"/>
  <c r="D16" i="218" a="1"/>
  <c r="BB56" i="155" a="1"/>
  <c r="BB11" i="155" a="1"/>
  <c r="D25" i="218" a="1"/>
  <c r="H69" i="209" a="1"/>
  <c r="AX55" i="155" a="1"/>
  <c r="AS14" i="155" a="1"/>
  <c r="I15" i="218" a="1"/>
  <c r="D18" i="209" a="1"/>
  <c r="AW11" i="155" a="1"/>
  <c r="L42" i="218" a="1"/>
  <c r="E23" i="209" a="1"/>
  <c r="B34" i="209" a="1"/>
  <c r="G42" i="259" a="1"/>
  <c r="G71" i="209" a="1"/>
  <c r="J19" i="218" a="1"/>
  <c r="L21" i="259" a="1"/>
  <c r="C45" i="218" a="1"/>
  <c r="M14" i="259" a="1"/>
  <c r="BB12" i="155" a="1"/>
  <c r="E59" i="209" a="1"/>
  <c r="G12" i="218" a="1"/>
  <c r="O24" i="259" a="1"/>
  <c r="H72" i="209" a="1"/>
  <c r="M24" i="218" a="1"/>
  <c r="BA58" i="155" a="1"/>
  <c r="I39" i="259" a="1"/>
  <c r="AO12" i="155" a="1"/>
  <c r="D27" i="209" a="1"/>
  <c r="M17" i="218" a="1"/>
  <c r="H9" i="218" a="1"/>
  <c r="M13" i="218" a="1"/>
  <c r="L23" i="218" a="1"/>
  <c r="E8" i="259" a="1"/>
  <c r="B33" i="218" a="1"/>
  <c r="G24" i="209" a="1"/>
  <c r="B10" i="209" a="1"/>
  <c r="C40" i="259" a="1"/>
  <c r="G50" i="209" a="1"/>
  <c r="G42" i="209" a="1"/>
  <c r="AO60" i="155" a="1"/>
  <c r="F52" i="218" a="1"/>
  <c r="L10" i="259" a="1"/>
  <c r="AO11" i="155" a="1"/>
  <c r="F13" i="218" a="1"/>
  <c r="AS58" i="155" a="1"/>
  <c r="F69" i="209" a="1"/>
  <c r="G18" i="259" a="1"/>
  <c r="BE60" i="155" a="1"/>
  <c r="G58" i="209" a="1"/>
  <c r="H33" i="259" a="1"/>
  <c r="C68" i="209" a="1"/>
  <c r="B14" i="218" a="1"/>
  <c r="BE10" i="155" a="1"/>
  <c r="C47" i="218" a="1"/>
  <c r="J48" i="259" a="1"/>
  <c r="E40" i="209" a="1"/>
  <c r="N19" i="259" a="1"/>
  <c r="F13" i="209" a="1"/>
  <c r="P47" i="259" a="1"/>
  <c r="C39" i="259" a="1"/>
  <c r="F38" i="209" a="1"/>
  <c r="AW56" i="155" a="1"/>
  <c r="O50" i="218" a="1"/>
  <c r="G73" i="209" a="1"/>
  <c r="F22" i="259" a="1"/>
  <c r="Q41" i="259" a="1"/>
  <c r="O38" i="259" a="1"/>
  <c r="D14" i="218" a="1"/>
  <c r="O40" i="218" a="1"/>
  <c r="F27" i="218" a="1"/>
  <c r="C67" i="209" a="1"/>
  <c r="F20" i="209" a="1"/>
  <c r="F8" i="209" a="1"/>
  <c r="AO9" i="155" a="1"/>
  <c r="G52" i="259" a="1"/>
  <c r="C74" i="209" a="1"/>
  <c r="M41" i="218" a="1"/>
  <c r="D12" i="218" a="1"/>
  <c r="BB60" i="155" a="1"/>
  <c r="Q8" i="259" a="1"/>
  <c r="G72" i="209" a="1"/>
  <c r="G38" i="259" a="1"/>
  <c r="K20" i="259" a="1"/>
  <c r="K45" i="218" a="1"/>
  <c r="E37" i="259" a="1"/>
  <c r="F59" i="209" a="1"/>
  <c r="M7" i="155" a="1"/>
  <c r="B36" i="209" a="1"/>
  <c r="L11" i="259" a="1"/>
  <c r="K39" i="259" a="1"/>
  <c r="N38" i="259" a="1"/>
  <c r="AL59" i="155" a="1"/>
  <c r="AL57" i="155" a="1"/>
  <c r="F36" i="209" a="1"/>
  <c r="D47" i="218" a="1"/>
  <c r="L46" i="259" a="1"/>
  <c r="G45" i="218" a="1"/>
  <c r="BE58" i="155" a="1"/>
  <c r="L52" i="259" a="1"/>
  <c r="BD6" i="155" a="1"/>
  <c r="F9" i="259" a="1"/>
  <c r="BE57" i="155" a="1"/>
  <c r="P38" i="259" a="1"/>
  <c r="P12" i="259" a="1"/>
  <c r="F51" i="209" a="1"/>
  <c r="I21" i="259" a="1"/>
  <c r="D45" i="259" a="1"/>
  <c r="E38" i="259" a="1"/>
  <c r="F77" i="209" a="1"/>
  <c r="BF55" i="155" a="1"/>
  <c r="M9" i="218" a="1"/>
  <c r="I16" i="218" a="1"/>
  <c r="J10" i="218" a="1"/>
  <c r="C12" i="218" a="1"/>
  <c r="J14" i="259" a="1"/>
  <c r="F18" i="259" a="1"/>
  <c r="G36" i="209" a="1"/>
  <c r="M48" i="218" a="1"/>
  <c r="H10" i="209" a="1"/>
  <c r="B73" i="209" a="1"/>
  <c r="K20" i="218" a="1"/>
  <c r="P35" i="259" a="1"/>
  <c r="H75" i="209" a="1"/>
  <c r="AS8" i="155" a="1"/>
  <c r="N15" i="259" a="1"/>
  <c r="BF57" i="155" a="1"/>
  <c r="H25" i="209" a="1"/>
  <c r="BB54" i="155" a="1"/>
  <c r="BF58" i="155" a="1"/>
  <c r="AX54" i="155" a="1"/>
  <c r="BE13" i="155" a="1"/>
  <c r="J19" i="259" a="1"/>
  <c r="N51" i="218" a="1"/>
  <c r="L37" i="218" a="1"/>
  <c r="N33" i="218" a="1"/>
  <c r="G43" i="209" a="1"/>
  <c r="K33" i="259" a="1"/>
  <c r="I46" i="218" a="1"/>
  <c r="K48" i="218" a="1"/>
  <c r="G14" i="209" a="1"/>
  <c r="K25" i="218" a="1"/>
  <c r="Q24" i="259" a="1"/>
  <c r="B10" i="259" a="1"/>
  <c r="B45" i="218" a="1"/>
  <c r="I20" i="259" a="1"/>
  <c r="D21" i="209" a="1"/>
  <c r="J43" i="259" a="1"/>
  <c r="H36" i="218" a="1"/>
  <c r="F9" i="209" a="1"/>
  <c r="E37" i="218" a="1"/>
  <c r="F40" i="209" a="1"/>
  <c r="E40" i="218" a="1"/>
  <c r="F35" i="259" a="1"/>
  <c r="L14" i="259" a="1"/>
  <c r="O17" i="218" a="1"/>
  <c r="AL56" i="155" a="1"/>
  <c r="AL54" i="155" a="1"/>
  <c r="D42" i="259" a="1"/>
  <c r="G41" i="209" a="1"/>
  <c r="B16" i="259" a="1"/>
  <c r="F43" i="218" a="1"/>
  <c r="G9" i="259" a="1"/>
  <c r="AO55" i="155" a="1"/>
  <c r="D40" i="218" a="1"/>
  <c r="E40" i="259" a="1"/>
  <c r="AL8" i="155" a="1"/>
  <c r="O41" i="218" a="1"/>
  <c r="D15" i="209" a="1"/>
  <c r="C52" i="259" a="1"/>
  <c r="G69" i="209" a="1"/>
  <c r="F44" i="209" a="1"/>
  <c r="D18" i="218" a="1"/>
  <c r="O16" i="218" a="1"/>
  <c r="B37" i="209" a="1"/>
  <c r="N13" i="218" a="1"/>
  <c r="H41" i="209" a="1"/>
  <c r="C9" i="209" a="1"/>
  <c r="AP57" i="155" a="1"/>
  <c r="C27" i="259" a="1"/>
  <c r="E14" i="209" a="1"/>
  <c r="AO58" i="155" a="1"/>
  <c r="B17" i="259" a="1"/>
  <c r="O39" i="218" a="1"/>
  <c r="E42" i="209" a="1"/>
  <c r="H35" i="209" a="1"/>
  <c r="D42" i="209" a="1"/>
  <c r="G17" i="259" a="1"/>
  <c r="P17" i="259" a="1"/>
  <c r="AT9" i="155" a="1"/>
  <c r="AT13" i="155" a="1"/>
  <c r="AW60" i="155" a="1"/>
  <c r="C23" i="209" a="1"/>
  <c r="I24" i="259" a="1"/>
  <c r="N21" i="259" a="1"/>
  <c r="I8" i="259" a="1"/>
  <c r="AT57" i="155" a="1"/>
  <c r="D23" i="209" a="1"/>
  <c r="H39" i="259" a="1"/>
  <c r="BE8" i="155" a="1"/>
  <c r="E42" i="218" a="1"/>
  <c r="B13" i="259" a="1"/>
  <c r="N44" i="218" a="1"/>
  <c r="P20" i="259" a="1"/>
  <c r="Q16" i="259" a="1"/>
  <c r="H12" i="259" a="1"/>
  <c r="O48" i="218" a="1"/>
  <c r="N50" i="259" a="1"/>
  <c r="I51" i="218" a="1"/>
  <c r="BB55" i="155" a="1"/>
  <c r="E73" i="209" a="1"/>
  <c r="E43" i="259" a="1"/>
  <c r="E12" i="218" a="1"/>
  <c r="O12" i="218" a="1"/>
  <c r="J16" i="218" a="1"/>
  <c r="J46" i="218" a="1"/>
  <c r="D10" i="218" a="1"/>
  <c r="B52" i="218" a="1"/>
  <c r="C14" i="209" a="1"/>
  <c r="AW13" i="155" a="1"/>
  <c r="E45" i="259" a="1"/>
  <c r="AL12" i="155" a="1"/>
  <c r="E8" i="209" a="1"/>
  <c r="J33" i="218" a="1"/>
  <c r="AK54" i="155" a="1"/>
  <c r="B49" i="218" a="1"/>
  <c r="I10" i="218" a="1"/>
  <c r="G33" i="209" a="1"/>
  <c r="D50" i="259" a="1"/>
  <c r="I25" i="218" a="1"/>
  <c r="O52" i="218" a="1"/>
  <c r="F50" i="218" a="1"/>
  <c r="AP9" i="155" a="1"/>
  <c r="E52" i="218" a="1"/>
  <c r="B51" i="259" a="1"/>
  <c r="O49" i="259" a="1"/>
  <c r="N20" i="259" a="1"/>
  <c r="AK9" i="155" a="1"/>
  <c r="G9" i="209" a="1"/>
  <c r="E36" i="209" a="1"/>
  <c r="F38" i="259" a="1"/>
  <c r="D19" i="209" a="1"/>
  <c r="N46" i="218" a="1"/>
  <c r="H49" i="259" a="1"/>
  <c r="I23" i="259" a="1"/>
  <c r="BE54" i="155" a="1"/>
  <c r="BF56" i="155" a="1"/>
  <c r="O45" i="218" a="1"/>
  <c r="BE55" i="155" a="1"/>
  <c r="N9" i="218" a="1"/>
  <c r="D26" i="218" a="1"/>
  <c r="D27" i="218" a="1"/>
  <c r="J17" i="259" a="1"/>
  <c r="J38" i="259" a="1"/>
  <c r="K48" i="259" a="1"/>
  <c r="I41" i="259" a="1"/>
  <c r="C19" i="259" a="1"/>
  <c r="O39" i="259" a="1"/>
  <c r="N37" i="218" a="1"/>
  <c r="C17" i="218" a="1"/>
  <c r="C37" i="259" a="1"/>
  <c r="F43" i="209" a="1"/>
  <c r="P26" i="259" a="1"/>
  <c r="N26" i="218" a="1"/>
  <c r="H38" i="259" a="1"/>
  <c r="AX9" i="155" a="1"/>
  <c r="F44" i="218" a="1"/>
  <c r="L27" i="259" a="1"/>
  <c r="C76" i="209" a="1"/>
  <c r="K22" i="218" a="1"/>
  <c r="K40" i="218" a="1"/>
  <c r="I25" i="259" a="1"/>
  <c r="I16" i="259" a="1"/>
  <c r="H12" i="218" a="1"/>
  <c r="N41" i="218" a="1"/>
  <c r="B28" i="209" a="1"/>
  <c r="P22" i="259" a="1"/>
  <c r="AX57" i="155" a="1"/>
  <c r="F33" i="259" a="1"/>
  <c r="H38" i="209" a="1"/>
  <c r="Q51" i="259" a="1"/>
  <c r="Q21" i="259" a="1"/>
  <c r="E15" i="259" a="1"/>
  <c r="D39" i="218" a="1"/>
  <c r="D9" i="259" a="1"/>
  <c r="P43" i="259" a="1"/>
  <c r="C50" i="259" a="1"/>
  <c r="N34" i="218" a="1"/>
  <c r="F49" i="209" a="1"/>
  <c r="B21" i="218" a="1"/>
  <c r="B53" i="259" a="1"/>
  <c r="C36" i="259" a="1"/>
  <c r="E46" i="218" a="1"/>
  <c r="O16" i="259" a="1"/>
  <c r="C38" i="259" a="1"/>
  <c r="D65" i="209" a="1"/>
  <c r="E23" i="218" a="1"/>
  <c r="B51" i="209" a="1"/>
  <c r="N27" i="259" a="1"/>
  <c r="J34" i="259" a="1"/>
  <c r="AL10" i="155" a="1"/>
  <c r="C21" i="218" a="1"/>
  <c r="B44" i="218" a="1"/>
  <c r="E75" i="209" a="1"/>
  <c r="P10" i="259" a="1"/>
  <c r="F42" i="259" a="1"/>
  <c r="G45" i="209" a="1"/>
  <c r="O13" i="218" a="1"/>
  <c r="E25" i="209" a="1"/>
  <c r="K35" i="259" a="1"/>
  <c r="D49" i="209" a="1"/>
  <c r="F35" i="218" a="1"/>
  <c r="E9" i="209" a="1"/>
  <c r="N42" i="259" a="1"/>
  <c r="G25" i="259" a="1"/>
  <c r="AS11" i="155" a="1"/>
  <c r="K43" i="259" a="1"/>
  <c r="D20" i="218" a="1"/>
  <c r="E72" i="209" a="1"/>
  <c r="BA56" i="155" a="1"/>
  <c r="I36" i="259" a="1"/>
  <c r="L39" i="259" a="1"/>
  <c r="P19" i="259" a="1"/>
  <c r="C8" i="209" a="1"/>
  <c r="E41" i="218" a="1"/>
  <c r="E19" i="218" a="1"/>
  <c r="BB57" i="155" a="1"/>
  <c r="H13" i="259" a="1"/>
  <c r="O18" i="218" a="1"/>
  <c r="E34" i="218" a="1"/>
  <c r="H43" i="209" a="1"/>
  <c r="K15" i="218" a="1"/>
  <c r="C18" i="209" a="1"/>
  <c r="C75" i="209" a="1"/>
  <c r="H9" i="209" a="1"/>
  <c r="C22" i="259" a="1"/>
  <c r="H70" i="209" a="1"/>
  <c r="E15" i="218" a="1"/>
  <c r="J13" i="259" a="1"/>
  <c r="F14" i="218" a="1"/>
  <c r="N22" i="259" a="1"/>
  <c r="L8" i="218" a="1"/>
  <c r="O37" i="259" a="1"/>
  <c r="D45" i="218" a="1"/>
  <c r="B70" i="209" a="1"/>
  <c r="D39" i="209" a="1"/>
  <c r="C19" i="218" a="1"/>
  <c r="G13" i="259" a="1"/>
  <c r="L22" i="218" a="1"/>
  <c r="F47" i="218" a="1"/>
  <c r="C27" i="218" a="1"/>
  <c r="K21" i="218" a="1"/>
  <c r="Q25" i="259" a="1"/>
  <c r="E14" i="259" a="1"/>
  <c r="E25" i="259" a="1"/>
  <c r="D70" i="209" a="1"/>
  <c r="E15" i="209" a="1"/>
  <c r="H8" i="209" a="1"/>
  <c r="D20" i="209" a="1"/>
  <c r="H27" i="218" a="1"/>
  <c r="AW14" i="155" a="1"/>
  <c r="F34" i="218" a="1"/>
  <c r="G23" i="218" a="1"/>
  <c r="AK60" i="155" a="1"/>
  <c r="E19" i="209" a="1"/>
  <c r="N45" i="259" a="1"/>
  <c r="AP55" i="155" a="1"/>
  <c r="G65" i="209" a="1"/>
  <c r="H20" i="259" a="1"/>
  <c r="BB58" i="155" a="1"/>
  <c r="F17" i="218" a="1"/>
  <c r="B38" i="259" a="1"/>
  <c r="N37" i="259" a="1"/>
  <c r="C50" i="209" a="1"/>
  <c r="B50" i="259" a="1"/>
  <c r="L43" i="259" a="1"/>
  <c r="BF11" i="155" a="1"/>
  <c r="D59" i="209" a="1"/>
  <c r="B52" i="209" a="1"/>
  <c r="G25" i="218" a="1"/>
  <c r="J16" i="259" a="1"/>
  <c r="J46" i="259" a="1"/>
  <c r="E11" i="218" a="1"/>
  <c r="L49" i="259" a="1"/>
  <c r="H35" i="218" a="1"/>
  <c r="G34" i="259" a="1"/>
  <c r="B45" i="259" a="1"/>
  <c r="BD39" i="155" a="1"/>
  <c r="D8" i="209" a="1"/>
  <c r="F20" i="218" a="1"/>
  <c r="J10" i="259" a="1"/>
  <c r="L19" i="218" a="1"/>
  <c r="H25" i="259" a="1"/>
  <c r="M22" i="218" a="1"/>
  <c r="F21" i="259" a="1"/>
  <c r="C43" i="218" a="1"/>
  <c r="G26" i="259" a="1"/>
  <c r="B39" i="209" a="1"/>
  <c r="AS57" i="155" a="1"/>
  <c r="E21" i="218" a="1"/>
  <c r="D41" i="209" a="1"/>
  <c r="K11" i="218" a="1"/>
  <c r="G8" i="209" a="1"/>
  <c r="AX56" i="155" a="1"/>
  <c r="C14" i="218" a="1"/>
  <c r="H74" i="209" a="1"/>
  <c r="BA60" i="155" a="1"/>
  <c r="J42" i="259" a="1"/>
  <c r="F46" i="259" a="1"/>
  <c r="D44" i="209" a="1"/>
  <c r="C21" i="209" a="1"/>
  <c r="BD1" i="155" a="1"/>
  <c r="F36" i="218" a="1"/>
  <c r="G48" i="209" a="1"/>
  <c r="B15" i="218" a="1"/>
  <c r="N43" i="259" a="1"/>
  <c r="AT55" i="155" a="1"/>
  <c r="D62" i="209" a="1"/>
  <c r="B48" i="155" a="1"/>
  <c r="F20" i="259" a="1"/>
  <c r="E26" i="218" a="1"/>
  <c r="H26" i="209" a="1"/>
  <c r="O61" i="155" a="1"/>
  <c r="D8" i="259" a="1"/>
  <c r="C42" i="218" a="1"/>
  <c r="E62" i="209" a="1"/>
  <c r="L27" i="218" a="1"/>
  <c r="AS9" i="155" a="1"/>
  <c r="I12" i="218" a="1"/>
  <c r="O17" i="259" a="1"/>
  <c r="H41" i="218" a="1"/>
  <c r="K49" i="218" a="1"/>
  <c r="I50" i="259" a="1"/>
  <c r="N23" i="259" a="1"/>
  <c r="K17" i="259" a="1"/>
  <c r="H42" i="259" a="1"/>
  <c r="G23" i="209" a="1"/>
  <c r="N13" i="259" a="1"/>
  <c r="P13" i="259" a="1"/>
  <c r="J20" i="259" a="1"/>
  <c r="J23" i="218" a="1"/>
  <c r="M51" i="218" a="1"/>
  <c r="O49" i="218" a="1"/>
  <c r="K51" i="218" a="1"/>
  <c r="L18" i="259" a="1"/>
  <c r="N41" i="259" a="1"/>
  <c r="B27" i="259" a="1"/>
  <c r="G13" i="218" a="1"/>
  <c r="C62" i="209" a="1"/>
  <c r="C52" i="218" a="1"/>
  <c r="G21" i="209" a="1"/>
  <c r="G45" i="259" a="1"/>
  <c r="G40" i="209" a="1"/>
  <c r="J23" i="259" a="1"/>
  <c r="BF60" i="155" a="1"/>
  <c r="G60" i="209" a="1"/>
  <c r="O23" i="259" a="1"/>
  <c r="E11" i="259" a="1"/>
  <c r="B19" i="209" a="1"/>
  <c r="AO10" i="155" a="1"/>
  <c r="E71" i="209" a="1"/>
  <c r="I42" i="218" a="1"/>
  <c r="G39" i="259" a="1"/>
  <c r="I49" i="259" a="1"/>
  <c r="C33" i="209" a="1"/>
  <c r="B10" i="218" a="1"/>
  <c r="H17" i="209" a="1"/>
  <c r="L16" i="218" a="1"/>
  <c r="H43" i="259" a="1"/>
  <c r="F21" i="209" a="1"/>
  <c r="H44" i="209" a="1"/>
  <c r="H47" i="218" a="1"/>
  <c r="F34" i="209" a="1"/>
  <c r="D34" i="218" a="1"/>
  <c r="L14" i="218" a="1"/>
  <c r="F37" i="218" a="1"/>
  <c r="Q35" i="259" a="1"/>
  <c r="L39" i="218" a="1"/>
  <c r="M42" i="218" a="1"/>
  <c r="G43" i="259" a="1"/>
  <c r="G18" i="209" a="1"/>
  <c r="N35" i="259" a="1"/>
  <c r="AH8" i="155" a="1"/>
  <c r="AH14" i="155" a="1"/>
  <c r="AH60" i="155" a="1"/>
  <c r="AH59" i="155" a="1"/>
  <c r="AH58" i="155" a="1"/>
  <c r="AG58" i="155" a="1"/>
  <c r="AG10" i="155" a="1"/>
  <c r="AG12" i="155" a="1"/>
  <c r="AG9" i="155" a="1"/>
  <c r="AH55" i="155" a="1"/>
  <c r="AG59" i="155" a="1"/>
  <c r="AG54" i="155" a="1"/>
  <c r="AH12" i="155" a="1"/>
  <c r="AH57" i="155" a="1"/>
  <c r="AH11" i="155" a="1"/>
  <c r="AG55" i="155" a="1"/>
  <c r="AG57" i="155" a="1"/>
  <c r="AH10" i="155" a="1"/>
  <c r="AG13" i="155" a="1"/>
  <c r="AH13" i="155" a="1"/>
  <c r="AG11" i="155" a="1"/>
  <c r="AH9" i="155" a="1"/>
  <c r="AH56" i="155" a="1"/>
  <c r="AG56" i="155" a="1"/>
  <c r="AG60" i="155" a="1"/>
  <c r="AG8" i="155" a="1"/>
  <c r="AG14" i="155" a="1"/>
  <c r="AH54" i="155" a="1"/>
  <c r="N35" i="259" l="1"/>
  <c r="G18" i="209"/>
  <c r="G43" i="259"/>
  <c r="M42" i="218"/>
  <c r="L39" i="218"/>
  <c r="Q35" i="259"/>
  <c r="F37" i="218"/>
  <c r="L14" i="218"/>
  <c r="D34" i="218"/>
  <c r="F34" i="209"/>
  <c r="H47" i="218"/>
  <c r="H44" i="209"/>
  <c r="F21" i="209"/>
  <c r="H43" i="259"/>
  <c r="L16" i="218"/>
  <c r="H17" i="209"/>
  <c r="B10" i="218"/>
  <c r="C33" i="209"/>
  <c r="I49" i="259"/>
  <c r="G39" i="259"/>
  <c r="I42" i="218"/>
  <c r="E71" i="209"/>
  <c r="AO10" i="155"/>
  <c r="B19" i="209"/>
  <c r="E11" i="259"/>
  <c r="O23" i="259"/>
  <c r="G60" i="209"/>
  <c r="BF60" i="155"/>
  <c r="BF93" i="155" s="1"/>
  <c r="J23" i="259"/>
  <c r="G40" i="209"/>
  <c r="G45" i="259"/>
  <c r="G21" i="209"/>
  <c r="C52" i="218"/>
  <c r="C62" i="209"/>
  <c r="G13" i="218"/>
  <c r="B27" i="259"/>
  <c r="N41" i="259"/>
  <c r="L18" i="259"/>
  <c r="K51" i="218"/>
  <c r="O49" i="218"/>
  <c r="M51" i="218"/>
  <c r="J23" i="218"/>
  <c r="J20" i="259"/>
  <c r="P13" i="259"/>
  <c r="N13" i="259"/>
  <c r="G23" i="209"/>
  <c r="H42" i="259"/>
  <c r="K17" i="259"/>
  <c r="N23" i="259"/>
  <c r="I50" i="259"/>
  <c r="K49" i="218"/>
  <c r="H41" i="218"/>
  <c r="O17" i="259"/>
  <c r="I12" i="218"/>
  <c r="AS9" i="155"/>
  <c r="L27" i="218"/>
  <c r="E62" i="209"/>
  <c r="C42" i="218"/>
  <c r="D8" i="259"/>
  <c r="O61" i="155"/>
  <c r="H26" i="209"/>
  <c r="E26" i="218"/>
  <c r="F20" i="259"/>
  <c r="B48" i="155"/>
  <c r="D62" i="209"/>
  <c r="AT55" i="155"/>
  <c r="N43" i="259"/>
  <c r="B15" i="218"/>
  <c r="G48" i="209"/>
  <c r="F36" i="218"/>
  <c r="BD1" i="155"/>
  <c r="C21" i="209"/>
  <c r="D44" i="209"/>
  <c r="F46" i="259"/>
  <c r="J42" i="259"/>
  <c r="BA60" i="155"/>
  <c r="H74" i="209"/>
  <c r="C14" i="218"/>
  <c r="AX56" i="155"/>
  <c r="G8" i="209"/>
  <c r="K11" i="218"/>
  <c r="D41" i="209"/>
  <c r="E21" i="218"/>
  <c r="AS57" i="155"/>
  <c r="B39" i="209"/>
  <c r="G26" i="259"/>
  <c r="C43" i="218"/>
  <c r="F21" i="259"/>
  <c r="M22" i="218"/>
  <c r="H25" i="259"/>
  <c r="L19" i="218"/>
  <c r="J10" i="259"/>
  <c r="F20" i="218"/>
  <c r="D8" i="209"/>
  <c r="BD39" i="155"/>
  <c r="AZ39" i="155" s="1"/>
  <c r="AV39" i="155" s="1"/>
  <c r="AR39" i="155" s="1"/>
  <c r="AN39" i="155" s="1"/>
  <c r="AJ39" i="155" s="1"/>
  <c r="AF39" i="155" s="1"/>
  <c r="AB39" i="155" s="1"/>
  <c r="X39" i="155" s="1"/>
  <c r="T39" i="155" s="1"/>
  <c r="P39" i="155" s="1"/>
  <c r="B45" i="259"/>
  <c r="G34" i="259"/>
  <c r="H35" i="218"/>
  <c r="L49" i="259"/>
  <c r="E11" i="218"/>
  <c r="J46" i="259"/>
  <c r="J16" i="259"/>
  <c r="G25" i="218"/>
  <c r="B52" i="209"/>
  <c r="D59" i="209"/>
  <c r="BF11" i="155"/>
  <c r="L43" i="259"/>
  <c r="B50" i="259"/>
  <c r="C50" i="209"/>
  <c r="N37" i="259"/>
  <c r="B38" i="259"/>
  <c r="F17" i="218"/>
  <c r="BB58" i="155"/>
  <c r="H20" i="259"/>
  <c r="G65" i="209"/>
  <c r="AP55" i="155"/>
  <c r="N45" i="259"/>
  <c r="E19" i="209"/>
  <c r="AK60" i="155"/>
  <c r="G23" i="218"/>
  <c r="F34" i="218"/>
  <c r="AW14" i="155"/>
  <c r="H27" i="218"/>
  <c r="D20" i="209"/>
  <c r="H8" i="209"/>
  <c r="E15" i="209"/>
  <c r="D70" i="209"/>
  <c r="E25" i="259"/>
  <c r="E14" i="259"/>
  <c r="Q25" i="259"/>
  <c r="K21" i="218"/>
  <c r="C27" i="218"/>
  <c r="F47" i="218"/>
  <c r="L22" i="218"/>
  <c r="G13" i="259"/>
  <c r="C19" i="218"/>
  <c r="D39" i="209"/>
  <c r="B70" i="209"/>
  <c r="D45" i="218"/>
  <c r="O37" i="259"/>
  <c r="L8" i="218"/>
  <c r="N22" i="259"/>
  <c r="F14" i="218"/>
  <c r="J13" i="259"/>
  <c r="E15" i="218"/>
  <c r="H70" i="209"/>
  <c r="C22" i="259"/>
  <c r="H9" i="209"/>
  <c r="C75" i="209"/>
  <c r="C18" i="209"/>
  <c r="K15" i="218"/>
  <c r="H43" i="209"/>
  <c r="E34" i="218"/>
  <c r="O18" i="218"/>
  <c r="H13" i="259"/>
  <c r="BB57" i="155"/>
  <c r="E19" i="218"/>
  <c r="E41" i="218"/>
  <c r="C8" i="209"/>
  <c r="P19" i="259"/>
  <c r="L39" i="259"/>
  <c r="I36" i="259"/>
  <c r="BA56" i="155"/>
  <c r="E72" i="209"/>
  <c r="D20" i="218"/>
  <c r="K43" i="259"/>
  <c r="AS11" i="155"/>
  <c r="G25" i="259"/>
  <c r="N42" i="259"/>
  <c r="E9" i="209"/>
  <c r="F35" i="218"/>
  <c r="D49" i="209"/>
  <c r="K35" i="259"/>
  <c r="E25" i="209"/>
  <c r="O13" i="218"/>
  <c r="G45" i="209"/>
  <c r="F42" i="259"/>
  <c r="P10" i="259"/>
  <c r="E75" i="209"/>
  <c r="B44" i="218"/>
  <c r="C21" i="218"/>
  <c r="AL10" i="155"/>
  <c r="J34" i="259"/>
  <c r="N27" i="259"/>
  <c r="B51" i="209"/>
  <c r="E23" i="218"/>
  <c r="D65" i="209"/>
  <c r="C38" i="259"/>
  <c r="O16" i="259"/>
  <c r="E46" i="218"/>
  <c r="C36" i="259"/>
  <c r="B53" i="259"/>
  <c r="B21" i="218"/>
  <c r="F49" i="209"/>
  <c r="N34" i="218"/>
  <c r="C50" i="259"/>
  <c r="P43" i="259"/>
  <c r="D9" i="259"/>
  <c r="D39" i="218"/>
  <c r="E15" i="259"/>
  <c r="Q21" i="259"/>
  <c r="Q51" i="259"/>
  <c r="H38" i="209"/>
  <c r="F33" i="259"/>
  <c r="AX57" i="155"/>
  <c r="P22" i="259"/>
  <c r="B28" i="209"/>
  <c r="N41" i="218"/>
  <c r="H12" i="218"/>
  <c r="I16" i="259"/>
  <c r="I25" i="259"/>
  <c r="K40" i="218"/>
  <c r="K22" i="218"/>
  <c r="C76" i="209"/>
  <c r="L27" i="259"/>
  <c r="F44" i="218"/>
  <c r="AX9" i="155"/>
  <c r="H38" i="259"/>
  <c r="N26" i="218"/>
  <c r="P26" i="259"/>
  <c r="F43" i="209"/>
  <c r="C37" i="259"/>
  <c r="C17" i="218"/>
  <c r="N37" i="218"/>
  <c r="O39" i="259"/>
  <c r="C19" i="259"/>
  <c r="I41" i="259"/>
  <c r="K48" i="259"/>
  <c r="J38" i="259"/>
  <c r="J17" i="259"/>
  <c r="D27" i="218"/>
  <c r="D26" i="218"/>
  <c r="N9" i="218"/>
  <c r="BE55" i="155"/>
  <c r="BE90" i="155" s="1"/>
  <c r="O45" i="218"/>
  <c r="BF56" i="155"/>
  <c r="BE54" i="155"/>
  <c r="I23" i="259"/>
  <c r="H49" i="259"/>
  <c r="N46" i="218"/>
  <c r="D19" i="209"/>
  <c r="F38" i="259"/>
  <c r="E36" i="209"/>
  <c r="G9" i="209"/>
  <c r="AK9" i="155"/>
  <c r="N20" i="259"/>
  <c r="O49" i="259"/>
  <c r="B51" i="259"/>
  <c r="E52" i="218"/>
  <c r="AP9" i="155"/>
  <c r="AP45" i="155" s="1"/>
  <c r="F50" i="218"/>
  <c r="O52" i="218"/>
  <c r="I25" i="218"/>
  <c r="D50" i="259"/>
  <c r="G33" i="209"/>
  <c r="I10" i="218"/>
  <c r="B49" i="218"/>
  <c r="AK54" i="155"/>
  <c r="J33" i="218"/>
  <c r="E8" i="209"/>
  <c r="AL12" i="155"/>
  <c r="E45" i="259"/>
  <c r="AW13" i="155"/>
  <c r="C14" i="209"/>
  <c r="B52" i="218"/>
  <c r="D10" i="218"/>
  <c r="J46" i="218"/>
  <c r="J16" i="218"/>
  <c r="O12" i="218"/>
  <c r="E12" i="218"/>
  <c r="E43" i="259"/>
  <c r="E73" i="209"/>
  <c r="BB55" i="155"/>
  <c r="I51" i="218"/>
  <c r="N50" i="259"/>
  <c r="O48" i="218"/>
  <c r="H12" i="259"/>
  <c r="Q16" i="259"/>
  <c r="P20" i="259"/>
  <c r="N44" i="218"/>
  <c r="B13" i="259"/>
  <c r="E42" i="218"/>
  <c r="BE8" i="155"/>
  <c r="H39" i="259"/>
  <c r="D23" i="209"/>
  <c r="AT57" i="155"/>
  <c r="I8" i="259"/>
  <c r="N21" i="259"/>
  <c r="I24" i="259"/>
  <c r="C23" i="209"/>
  <c r="AW60" i="155"/>
  <c r="AT13" i="155"/>
  <c r="AT9" i="155"/>
  <c r="P17" i="259"/>
  <c r="G17" i="259"/>
  <c r="D42" i="209"/>
  <c r="H35" i="209"/>
  <c r="E42" i="209"/>
  <c r="O39" i="218"/>
  <c r="B17" i="259"/>
  <c r="AO58" i="155"/>
  <c r="E14" i="209"/>
  <c r="C27" i="259"/>
  <c r="AP57" i="155"/>
  <c r="C9" i="209"/>
  <c r="H41" i="209"/>
  <c r="N13" i="218"/>
  <c r="B37" i="209"/>
  <c r="O16" i="218"/>
  <c r="D18" i="218"/>
  <c r="F44" i="209"/>
  <c r="G69" i="209"/>
  <c r="C52" i="259"/>
  <c r="D15" i="209"/>
  <c r="O41" i="218"/>
  <c r="AL8" i="155"/>
  <c r="AL44" i="155" s="1"/>
  <c r="E40" i="259"/>
  <c r="D40" i="218"/>
  <c r="AO55" i="155"/>
  <c r="G9" i="259"/>
  <c r="F43" i="218"/>
  <c r="B16" i="259"/>
  <c r="G41" i="209"/>
  <c r="D42" i="259"/>
  <c r="AL54" i="155"/>
  <c r="AL56" i="155"/>
  <c r="O17" i="218"/>
  <c r="L14" i="259"/>
  <c r="F35" i="259"/>
  <c r="E40" i="218"/>
  <c r="F40" i="209"/>
  <c r="E37" i="218"/>
  <c r="F9" i="209"/>
  <c r="H36" i="218"/>
  <c r="J43" i="259"/>
  <c r="D21" i="209"/>
  <c r="I20" i="259"/>
  <c r="B45" i="218"/>
  <c r="B10" i="259"/>
  <c r="Q24" i="259"/>
  <c r="K25" i="218"/>
  <c r="G14" i="209"/>
  <c r="K48" i="218"/>
  <c r="I46" i="218"/>
  <c r="K33" i="259"/>
  <c r="G43" i="209"/>
  <c r="N33" i="218"/>
  <c r="L37" i="218"/>
  <c r="N51" i="218"/>
  <c r="J19" i="259"/>
  <c r="BE13" i="155"/>
  <c r="AX54" i="155"/>
  <c r="AX87" i="155" s="1"/>
  <c r="BF58" i="155"/>
  <c r="BB54" i="155"/>
  <c r="BB87" i="155" s="1"/>
  <c r="H25" i="209"/>
  <c r="BF57" i="155"/>
  <c r="N15" i="259"/>
  <c r="AS8" i="155"/>
  <c r="AS46" i="155" s="1"/>
  <c r="H75" i="209"/>
  <c r="P35" i="259"/>
  <c r="K20" i="218"/>
  <c r="B73" i="209"/>
  <c r="H10" i="209"/>
  <c r="M48" i="218"/>
  <c r="G36" i="209"/>
  <c r="F18" i="259"/>
  <c r="J14" i="259"/>
  <c r="C12" i="218"/>
  <c r="J10" i="218"/>
  <c r="I16" i="218"/>
  <c r="M9" i="218"/>
  <c r="BF55" i="155"/>
  <c r="BF88" i="155" s="1"/>
  <c r="F77" i="209"/>
  <c r="E38" i="259"/>
  <c r="D45" i="259"/>
  <c r="I21" i="259"/>
  <c r="F51" i="209"/>
  <c r="P12" i="259"/>
  <c r="P38" i="259"/>
  <c r="BE57" i="155"/>
  <c r="F9" i="259"/>
  <c r="BD6" i="155"/>
  <c r="AZ6" i="155" s="1"/>
  <c r="AV6" i="155" s="1"/>
  <c r="AR6" i="155" s="1"/>
  <c r="AN6" i="155" s="1"/>
  <c r="AJ6" i="155" s="1"/>
  <c r="AF6" i="155" s="1"/>
  <c r="AB6" i="155" s="1"/>
  <c r="X6" i="155" s="1"/>
  <c r="T6" i="155" s="1"/>
  <c r="P6" i="155" s="1"/>
  <c r="L52" i="259"/>
  <c r="BE58" i="155"/>
  <c r="G45" i="218"/>
  <c r="L46" i="259"/>
  <c r="D47" i="218"/>
  <c r="F36" i="209"/>
  <c r="AL57" i="155"/>
  <c r="AL59" i="155"/>
  <c r="N38" i="259"/>
  <c r="K39" i="259"/>
  <c r="L11" i="259"/>
  <c r="B36" i="209"/>
  <c r="M7" i="155"/>
  <c r="F59" i="209"/>
  <c r="E37" i="259"/>
  <c r="K45" i="218"/>
  <c r="K20" i="259"/>
  <c r="G38" i="259"/>
  <c r="G72" i="209"/>
  <c r="Q8" i="259"/>
  <c r="BB60" i="155"/>
  <c r="D12" i="218"/>
  <c r="M41" i="218"/>
  <c r="C74" i="209"/>
  <c r="G52" i="259"/>
  <c r="AO9" i="155"/>
  <c r="AO42" i="155" s="1"/>
  <c r="F8" i="209"/>
  <c r="F20" i="209"/>
  <c r="C67" i="209"/>
  <c r="F27" i="218"/>
  <c r="O40" i="218"/>
  <c r="D14" i="218"/>
  <c r="O38" i="259"/>
  <c r="Q41" i="259"/>
  <c r="F22" i="259"/>
  <c r="G73" i="209"/>
  <c r="O50" i="218"/>
  <c r="AW56" i="155"/>
  <c r="F38" i="209"/>
  <c r="C39" i="259"/>
  <c r="P47" i="259"/>
  <c r="F13" i="209"/>
  <c r="N19" i="259"/>
  <c r="E40" i="209"/>
  <c r="J48" i="259"/>
  <c r="C47" i="218"/>
  <c r="BE10" i="155"/>
  <c r="BE43" i="155" s="1"/>
  <c r="B14" i="218"/>
  <c r="C68" i="209"/>
  <c r="H33" i="259"/>
  <c r="G58" i="209"/>
  <c r="BE60" i="155"/>
  <c r="G18" i="259"/>
  <c r="F69" i="209"/>
  <c r="AS58" i="155"/>
  <c r="F13" i="218"/>
  <c r="AO11" i="155"/>
  <c r="AO44" i="155" s="1"/>
  <c r="L10" i="259"/>
  <c r="F52" i="218"/>
  <c r="AO60" i="155"/>
  <c r="AO93" i="155" s="1"/>
  <c r="G42" i="209"/>
  <c r="G50" i="209"/>
  <c r="C40" i="259"/>
  <c r="B10" i="209"/>
  <c r="G24" i="209"/>
  <c r="B33" i="218"/>
  <c r="E8" i="259"/>
  <c r="L23" i="218"/>
  <c r="M13" i="218"/>
  <c r="H9" i="218"/>
  <c r="M17" i="218"/>
  <c r="D27" i="209"/>
  <c r="AO12" i="155"/>
  <c r="I39" i="259"/>
  <c r="BA58" i="155"/>
  <c r="M24" i="218"/>
  <c r="H72" i="209"/>
  <c r="O24" i="259"/>
  <c r="G12" i="218"/>
  <c r="E59" i="209"/>
  <c r="BB12" i="155"/>
  <c r="M14" i="259"/>
  <c r="C45" i="218"/>
  <c r="L21" i="259"/>
  <c r="J19" i="218"/>
  <c r="G71" i="209"/>
  <c r="G42" i="259"/>
  <c r="B34" i="209"/>
  <c r="E23" i="209"/>
  <c r="L42" i="218"/>
  <c r="AW11" i="155"/>
  <c r="D18" i="209"/>
  <c r="I15" i="218"/>
  <c r="AS14" i="155"/>
  <c r="AX55" i="155"/>
  <c r="H69" i="209"/>
  <c r="D25" i="218"/>
  <c r="BB11" i="155"/>
  <c r="BB44" i="155" s="1"/>
  <c r="BB56" i="155"/>
  <c r="D16" i="218"/>
  <c r="L45" i="218"/>
  <c r="K39" i="218"/>
  <c r="D20" i="259"/>
  <c r="K23" i="259"/>
  <c r="B46" i="209"/>
  <c r="Q45" i="259"/>
  <c r="L10" i="218"/>
  <c r="AK56" i="155"/>
  <c r="AT8" i="155"/>
  <c r="AT46" i="155" s="1"/>
  <c r="F47" i="209"/>
  <c r="B77" i="209"/>
  <c r="BA11" i="155"/>
  <c r="AK13" i="155"/>
  <c r="J8" i="259"/>
  <c r="AL9" i="155"/>
  <c r="AK55" i="155"/>
  <c r="AK93" i="155" s="1"/>
  <c r="B25" i="209"/>
  <c r="D36" i="218"/>
  <c r="B11" i="218"/>
  <c r="H61" i="209"/>
  <c r="M15" i="259"/>
  <c r="O11" i="259"/>
  <c r="BA14" i="155"/>
  <c r="BD52" i="155"/>
  <c r="AZ52" i="155" s="1"/>
  <c r="AV52" i="155" s="1"/>
  <c r="AR52" i="155" s="1"/>
  <c r="AN52" i="155" s="1"/>
  <c r="AJ52" i="155" s="1"/>
  <c r="AF52" i="155" s="1"/>
  <c r="AB52" i="155" s="1"/>
  <c r="X52" i="155" s="1"/>
  <c r="T52" i="155" s="1"/>
  <c r="P52" i="155" s="1"/>
  <c r="H67" i="209"/>
  <c r="I12" i="259"/>
  <c r="O22" i="259"/>
  <c r="I38" i="259"/>
  <c r="G37" i="209"/>
  <c r="O37" i="218"/>
  <c r="H76" i="209"/>
  <c r="Q37" i="259"/>
  <c r="AK8" i="155"/>
  <c r="D16" i="209"/>
  <c r="O27" i="259"/>
  <c r="E22" i="209"/>
  <c r="G9" i="218"/>
  <c r="M38" i="218"/>
  <c r="O41" i="259"/>
  <c r="E13" i="209"/>
  <c r="I26" i="259"/>
  <c r="D37" i="209"/>
  <c r="O46" i="218"/>
  <c r="BE56" i="155"/>
  <c r="F71" i="209"/>
  <c r="K16" i="218"/>
  <c r="D10" i="259"/>
  <c r="C25" i="259"/>
  <c r="L20" i="218"/>
  <c r="M20" i="259"/>
  <c r="AO8" i="155"/>
  <c r="G44" i="259"/>
  <c r="C13" i="209"/>
  <c r="BB59" i="155"/>
  <c r="BB92" i="155" s="1"/>
  <c r="J17" i="218"/>
  <c r="F60" i="209"/>
  <c r="M22" i="259"/>
  <c r="L51" i="259"/>
  <c r="D48" i="218"/>
  <c r="H18" i="259"/>
  <c r="AX11" i="155"/>
  <c r="N20" i="218"/>
  <c r="AP59" i="155"/>
  <c r="AP92" i="155" s="1"/>
  <c r="G25" i="209"/>
  <c r="B26" i="218"/>
  <c r="L9" i="218"/>
  <c r="B48" i="259"/>
  <c r="I48" i="259"/>
  <c r="D19" i="218"/>
  <c r="AX13" i="155"/>
  <c r="AX44" i="155" s="1"/>
  <c r="B27" i="209"/>
  <c r="L13" i="218"/>
  <c r="Q18" i="259"/>
  <c r="I35" i="218"/>
  <c r="F65" i="209"/>
  <c r="N35" i="218"/>
  <c r="L36" i="259"/>
  <c r="L18" i="218"/>
  <c r="C43" i="209"/>
  <c r="I10" i="259"/>
  <c r="C24" i="209"/>
  <c r="M12" i="259"/>
  <c r="M45" i="259"/>
  <c r="H33" i="209"/>
  <c r="G66" i="209"/>
  <c r="N39" i="218"/>
  <c r="L19" i="259"/>
  <c r="L47" i="259"/>
  <c r="P33" i="259"/>
  <c r="I41" i="218"/>
  <c r="I22" i="218"/>
  <c r="D24" i="259"/>
  <c r="I34" i="259"/>
  <c r="G36" i="218"/>
  <c r="J15" i="218"/>
  <c r="E65" i="209"/>
  <c r="AW10" i="155"/>
  <c r="BB13" i="155"/>
  <c r="F70" i="209"/>
  <c r="AL13" i="155"/>
  <c r="AL46" i="155" s="1"/>
  <c r="N49" i="259"/>
  <c r="AL60" i="155"/>
  <c r="AL58" i="155"/>
  <c r="AL91" i="155" s="1"/>
  <c r="O10" i="259"/>
  <c r="B15" i="259"/>
  <c r="H24" i="218"/>
  <c r="Q38" i="259"/>
  <c r="L35" i="218"/>
  <c r="B27" i="218"/>
  <c r="BB10" i="155"/>
  <c r="BB43" i="155" s="1"/>
  <c r="H19" i="218"/>
  <c r="E21" i="209"/>
  <c r="F73" i="209"/>
  <c r="C9" i="218"/>
  <c r="E63" i="209"/>
  <c r="M25" i="259"/>
  <c r="AS60" i="155"/>
  <c r="D25" i="209"/>
  <c r="AK11" i="155"/>
  <c r="D77" i="209"/>
  <c r="P48" i="259"/>
  <c r="J12" i="218"/>
  <c r="H23" i="209"/>
  <c r="H37" i="218"/>
  <c r="J35" i="259"/>
  <c r="B24" i="209"/>
  <c r="N50" i="218"/>
  <c r="F68" i="209"/>
  <c r="C41" i="209"/>
  <c r="P49" i="259"/>
  <c r="AO56" i="155"/>
  <c r="G77" i="209"/>
  <c r="AS54" i="155"/>
  <c r="P50" i="259"/>
  <c r="C69" i="209"/>
  <c r="M19" i="259"/>
  <c r="F63" i="209"/>
  <c r="E33" i="218"/>
  <c r="D24" i="209"/>
  <c r="D33" i="218"/>
  <c r="J49" i="259"/>
  <c r="G12" i="259"/>
  <c r="F47" i="259"/>
  <c r="AT60" i="155"/>
  <c r="J41" i="259"/>
  <c r="G63" i="209"/>
  <c r="F37" i="209"/>
  <c r="BF10" i="155"/>
  <c r="BF43" i="155" s="1"/>
  <c r="M86" i="155"/>
  <c r="L86" i="155" s="1"/>
  <c r="K86" i="155" s="1"/>
  <c r="J86" i="155" s="1"/>
  <c r="I86" i="155" s="1"/>
  <c r="H86" i="155" s="1"/>
  <c r="G86" i="155" s="1"/>
  <c r="F86" i="155" s="1"/>
  <c r="E86" i="155" s="1"/>
  <c r="D86" i="155" s="1"/>
  <c r="C86" i="155" s="1"/>
  <c r="N18" i="259"/>
  <c r="H34" i="209"/>
  <c r="J24" i="259"/>
  <c r="D33" i="209"/>
  <c r="P23" i="259"/>
  <c r="P51" i="259"/>
  <c r="F62" i="209"/>
  <c r="AS56" i="155"/>
  <c r="AS93" i="155" s="1"/>
  <c r="AP56" i="155"/>
  <c r="G64" i="209"/>
  <c r="B15" i="155"/>
  <c r="N15" i="218"/>
  <c r="H38" i="218"/>
  <c r="C38" i="209"/>
  <c r="N14" i="218"/>
  <c r="AS55" i="155"/>
  <c r="Q14" i="259"/>
  <c r="O35" i="218"/>
  <c r="AP12" i="155"/>
  <c r="M17" i="259"/>
  <c r="B22" i="218"/>
  <c r="H11" i="259"/>
  <c r="C42" i="259"/>
  <c r="H66" i="209"/>
  <c r="E38" i="218"/>
  <c r="Q33" i="259"/>
  <c r="H52" i="209"/>
  <c r="F24" i="209"/>
  <c r="D41" i="218"/>
  <c r="G48" i="259"/>
  <c r="G59" i="209"/>
  <c r="BF12" i="155"/>
  <c r="C39" i="218"/>
  <c r="B21" i="209"/>
  <c r="J18" i="218"/>
  <c r="BF54" i="155"/>
  <c r="M8" i="218"/>
  <c r="N16" i="218"/>
  <c r="B72" i="209"/>
  <c r="P36" i="259"/>
  <c r="B78" i="209"/>
  <c r="B24" i="259"/>
  <c r="D8" i="218"/>
  <c r="M14" i="218"/>
  <c r="J9" i="218"/>
  <c r="B33" i="259"/>
  <c r="L22" i="259"/>
  <c r="C18" i="218"/>
  <c r="F14" i="259"/>
  <c r="H39" i="209"/>
  <c r="G16" i="209"/>
  <c r="B39" i="218"/>
  <c r="H37" i="209"/>
  <c r="D37" i="259"/>
  <c r="M38" i="259"/>
  <c r="K50" i="259"/>
  <c r="J52" i="218"/>
  <c r="J8" i="218"/>
  <c r="AX58" i="155"/>
  <c r="AX91" i="155" s="1"/>
  <c r="N8" i="218"/>
  <c r="M26" i="218"/>
  <c r="E33" i="209"/>
  <c r="AT56" i="155"/>
  <c r="AT90" i="155" s="1"/>
  <c r="H14" i="259"/>
  <c r="F10" i="218"/>
  <c r="J26" i="259"/>
  <c r="BE59" i="155"/>
  <c r="BE88" i="155" s="1"/>
  <c r="C20" i="209"/>
  <c r="P9" i="259"/>
  <c r="H45" i="218"/>
  <c r="E48" i="218"/>
  <c r="O13" i="259"/>
  <c r="O21" i="259"/>
  <c r="B47" i="259"/>
  <c r="P8" i="259"/>
  <c r="BE11" i="155"/>
  <c r="B23" i="209"/>
  <c r="K16" i="259"/>
  <c r="F33" i="218"/>
  <c r="C49" i="218"/>
  <c r="C16" i="209"/>
  <c r="AP58" i="155"/>
  <c r="AO59" i="155"/>
  <c r="AO92" i="155" s="1"/>
  <c r="O51" i="259"/>
  <c r="C51" i="259"/>
  <c r="C34" i="259"/>
  <c r="O42" i="259"/>
  <c r="AP10" i="155"/>
  <c r="AP43" i="155" s="1"/>
  <c r="H24" i="259"/>
  <c r="H51" i="259"/>
  <c r="F33" i="209"/>
  <c r="BA12" i="155"/>
  <c r="C35" i="259"/>
  <c r="M8" i="259"/>
  <c r="E37" i="209"/>
  <c r="G36" i="259"/>
  <c r="M39" i="259"/>
  <c r="B8" i="209"/>
  <c r="D36" i="259"/>
  <c r="O42" i="218"/>
  <c r="N40" i="259"/>
  <c r="C26" i="209"/>
  <c r="O24" i="218"/>
  <c r="C49" i="259"/>
  <c r="G46" i="218"/>
  <c r="F18" i="218"/>
  <c r="B13" i="218"/>
  <c r="F76" i="209"/>
  <c r="G38" i="218"/>
  <c r="D13" i="209"/>
  <c r="C25" i="209"/>
  <c r="O26" i="218"/>
  <c r="F10" i="209"/>
  <c r="B12" i="209"/>
  <c r="H15" i="218"/>
  <c r="B40" i="259"/>
  <c r="K14" i="218"/>
  <c r="E36" i="218"/>
  <c r="B43" i="259"/>
  <c r="C23" i="218"/>
  <c r="Q39" i="259"/>
  <c r="AT10" i="155"/>
  <c r="AT47" i="155" s="1"/>
  <c r="B16" i="218"/>
  <c r="H23" i="218"/>
  <c r="AK12" i="155"/>
  <c r="AK45" i="155" s="1"/>
  <c r="L37" i="259"/>
  <c r="H47" i="259"/>
  <c r="C22" i="209"/>
  <c r="F12" i="259"/>
  <c r="M44" i="259"/>
  <c r="E21" i="259"/>
  <c r="B37" i="259"/>
  <c r="AP13" i="155"/>
  <c r="H21" i="259"/>
  <c r="G17" i="218"/>
  <c r="O14" i="218"/>
  <c r="O46" i="259"/>
  <c r="O18" i="259"/>
  <c r="H20" i="218"/>
  <c r="H34" i="259"/>
  <c r="G44" i="209"/>
  <c r="L44" i="218"/>
  <c r="I44" i="218"/>
  <c r="C35" i="218"/>
  <c r="J20" i="218"/>
  <c r="C44" i="259"/>
  <c r="G40" i="218"/>
  <c r="C20" i="218"/>
  <c r="P14" i="259"/>
  <c r="H14" i="209"/>
  <c r="G22" i="218"/>
  <c r="D38" i="218"/>
  <c r="D11" i="209"/>
  <c r="G74" i="209"/>
  <c r="B71" i="209"/>
  <c r="C17" i="259"/>
  <c r="C8" i="218"/>
  <c r="M53" i="155"/>
  <c r="L53" i="155" s="1"/>
  <c r="K53" i="155" s="1"/>
  <c r="J53" i="155" s="1"/>
  <c r="I53" i="155" s="1"/>
  <c r="H53" i="155" s="1"/>
  <c r="G53" i="155" s="1"/>
  <c r="F53" i="155" s="1"/>
  <c r="E53" i="155" s="1"/>
  <c r="D53" i="155" s="1"/>
  <c r="C53" i="155" s="1"/>
  <c r="D34" i="259"/>
  <c r="O48" i="259"/>
  <c r="B12" i="218"/>
  <c r="G14" i="259"/>
  <c r="AT14" i="155"/>
  <c r="O33" i="259"/>
  <c r="B68" i="209"/>
  <c r="N24" i="218"/>
  <c r="H15" i="259"/>
  <c r="J44" i="259"/>
  <c r="J43" i="218"/>
  <c r="N12" i="218"/>
  <c r="BB14" i="155"/>
  <c r="BB47" i="155" s="1"/>
  <c r="I52" i="218"/>
  <c r="I39" i="218"/>
  <c r="C39" i="209"/>
  <c r="G16" i="218"/>
  <c r="D33" i="259"/>
  <c r="B16" i="209"/>
  <c r="B41" i="259"/>
  <c r="AL55" i="155"/>
  <c r="AL87" i="155" s="1"/>
  <c r="L40" i="259"/>
  <c r="I38" i="218"/>
  <c r="BA57" i="155"/>
  <c r="AP11" i="155"/>
  <c r="F39" i="218"/>
  <c r="G41" i="218"/>
  <c r="AK58" i="155"/>
  <c r="B74" i="209"/>
  <c r="L16" i="259"/>
  <c r="C14" i="259"/>
  <c r="E39" i="218"/>
  <c r="B49" i="259"/>
  <c r="AW55" i="155"/>
  <c r="G13" i="209"/>
  <c r="F49" i="218"/>
  <c r="BF14" i="155"/>
  <c r="H71" i="209"/>
  <c r="B47" i="209"/>
  <c r="H65" i="209"/>
  <c r="AX10" i="155"/>
  <c r="H23" i="259"/>
  <c r="N33" i="259"/>
  <c r="G49" i="209"/>
  <c r="F25" i="209"/>
  <c r="BB9" i="155"/>
  <c r="F8" i="218"/>
  <c r="B35" i="218"/>
  <c r="C18" i="259"/>
  <c r="J39" i="218"/>
  <c r="F74" i="209"/>
  <c r="F26" i="218"/>
  <c r="I13" i="218"/>
  <c r="J47" i="259"/>
  <c r="J38" i="218"/>
  <c r="BF13" i="155"/>
  <c r="G49" i="259"/>
  <c r="AO57" i="155"/>
  <c r="AS13" i="155"/>
  <c r="AS59" i="155"/>
  <c r="AX8" i="155"/>
  <c r="D15" i="259"/>
  <c r="AX14" i="155"/>
  <c r="F45" i="218"/>
  <c r="H14" i="218"/>
  <c r="H13" i="218"/>
  <c r="I34" i="218"/>
  <c r="H40" i="218"/>
  <c r="M41" i="259"/>
  <c r="N25" i="218"/>
  <c r="D22" i="259"/>
  <c r="G52" i="218"/>
  <c r="K46" i="259"/>
  <c r="M44" i="218"/>
  <c r="N36" i="259"/>
  <c r="C59" i="209"/>
  <c r="E67" i="209"/>
  <c r="I11" i="218"/>
  <c r="C15" i="259"/>
  <c r="C64" i="209"/>
  <c r="J39" i="259"/>
  <c r="B18" i="218"/>
  <c r="BE12" i="155"/>
  <c r="BE45" i="155" s="1"/>
  <c r="AO13" i="155"/>
  <c r="D40" i="209"/>
  <c r="AS12" i="155"/>
  <c r="AS45" i="155" s="1"/>
  <c r="J11" i="259"/>
  <c r="AW54" i="155"/>
  <c r="AW91" i="155" s="1"/>
  <c r="I8" i="218"/>
  <c r="G20" i="209"/>
  <c r="H44" i="218"/>
  <c r="D21" i="259"/>
  <c r="H49" i="209"/>
  <c r="F11" i="259"/>
  <c r="AW58" i="155"/>
  <c r="B26" i="259"/>
  <c r="H43" i="218"/>
  <c r="F16" i="218"/>
  <c r="M21" i="218"/>
  <c r="BA10" i="155"/>
  <c r="F52" i="259"/>
  <c r="Q11" i="259"/>
  <c r="F9" i="218"/>
  <c r="B19" i="259"/>
  <c r="M36" i="259"/>
  <c r="F67" i="209"/>
  <c r="F72" i="209"/>
  <c r="L47" i="218"/>
  <c r="BA8" i="155"/>
  <c r="BA41" i="155" s="1"/>
  <c r="Q36" i="259"/>
  <c r="B11" i="259"/>
  <c r="I23" i="218"/>
  <c r="BG1" i="155"/>
  <c r="E50" i="218"/>
  <c r="L34" i="259"/>
  <c r="H44" i="259"/>
  <c r="D52" i="218"/>
  <c r="H77" i="209"/>
  <c r="C37" i="218"/>
  <c r="F48" i="259"/>
  <c r="C47" i="259"/>
  <c r="G42" i="218"/>
  <c r="BB8" i="155"/>
  <c r="BA13" i="155"/>
  <c r="B41" i="218"/>
  <c r="P25" i="259"/>
  <c r="O94" i="155"/>
  <c r="F51" i="259"/>
  <c r="D46" i="259"/>
  <c r="B51" i="218"/>
  <c r="H36" i="209"/>
  <c r="G76" i="209"/>
  <c r="F58" i="209"/>
  <c r="F15" i="209"/>
  <c r="G21" i="259"/>
  <c r="K23" i="218"/>
  <c r="B58" i="209"/>
  <c r="L26" i="259"/>
  <c r="H58" i="209"/>
  <c r="E13" i="259"/>
  <c r="K38" i="259"/>
  <c r="F45" i="209"/>
  <c r="Q17" i="259"/>
  <c r="O34" i="259"/>
  <c r="Q23" i="259"/>
  <c r="N14" i="259"/>
  <c r="H15" i="209"/>
  <c r="M19" i="218"/>
  <c r="D36" i="209"/>
  <c r="AT59" i="155"/>
  <c r="O25" i="259"/>
  <c r="K50" i="218"/>
  <c r="D21" i="218"/>
  <c r="BA59" i="155"/>
  <c r="K24" i="259"/>
  <c r="M16" i="259"/>
  <c r="AX60" i="155"/>
  <c r="AX93" i="155" s="1"/>
  <c r="K45" i="259"/>
  <c r="L51" i="218"/>
  <c r="I17" i="218"/>
  <c r="AP14" i="155"/>
  <c r="AP47" i="155" s="1"/>
  <c r="H39" i="218"/>
  <c r="H13" i="209"/>
  <c r="C60" i="209"/>
  <c r="AL14" i="155"/>
  <c r="G8" i="218"/>
  <c r="AX59" i="155"/>
  <c r="AX12" i="155"/>
  <c r="G46" i="259"/>
  <c r="G47" i="209"/>
  <c r="K9" i="259"/>
  <c r="F19" i="259"/>
  <c r="C43" i="259"/>
  <c r="K11" i="259"/>
  <c r="L41" i="259"/>
  <c r="N40" i="218"/>
  <c r="M37" i="218"/>
  <c r="P44" i="259"/>
  <c r="B34" i="259"/>
  <c r="M35" i="218"/>
  <c r="H46" i="259"/>
  <c r="I24" i="218"/>
  <c r="P21" i="259"/>
  <c r="G18" i="218"/>
  <c r="L21" i="218"/>
  <c r="K47" i="218"/>
  <c r="P11" i="259"/>
  <c r="G35" i="209"/>
  <c r="B35" i="209"/>
  <c r="M43" i="218"/>
  <c r="C45" i="259"/>
  <c r="C71" i="209"/>
  <c r="J49" i="218"/>
  <c r="J45" i="218"/>
  <c r="F26" i="209"/>
  <c r="O43" i="259"/>
  <c r="H22" i="259"/>
  <c r="B42" i="218"/>
  <c r="D14" i="209"/>
  <c r="D49" i="218"/>
  <c r="G43" i="218"/>
  <c r="J15" i="259"/>
  <c r="K35" i="218"/>
  <c r="K9" i="218"/>
  <c r="D17" i="218"/>
  <c r="BF8" i="155"/>
  <c r="BF42" i="155" s="1"/>
  <c r="G17" i="209"/>
  <c r="B65" i="209"/>
  <c r="BA9" i="155"/>
  <c r="B35" i="259"/>
  <c r="G16" i="259"/>
  <c r="P24" i="259"/>
  <c r="B47" i="218"/>
  <c r="AK10" i="155"/>
  <c r="AK43" i="155" s="1"/>
  <c r="AK57" i="155"/>
  <c r="AK90" i="155" s="1"/>
  <c r="M50" i="218"/>
  <c r="J27" i="218"/>
  <c r="F35" i="209"/>
  <c r="I9" i="259"/>
  <c r="B24" i="218"/>
  <c r="I17" i="259"/>
  <c r="N18" i="218"/>
  <c r="G47" i="259"/>
  <c r="BE14" i="155"/>
  <c r="H37" i="259"/>
  <c r="AT11" i="155"/>
  <c r="H41" i="259"/>
  <c r="E18" i="218"/>
  <c r="F40" i="259"/>
  <c r="K37" i="259"/>
  <c r="E27" i="259"/>
  <c r="D69" i="209"/>
  <c r="E47" i="218"/>
  <c r="AP60" i="155"/>
  <c r="AP93" i="155" s="1"/>
  <c r="P40" i="259"/>
  <c r="AW59" i="155"/>
  <c r="AW92" i="155" s="1"/>
  <c r="H27" i="209"/>
  <c r="K34" i="259"/>
  <c r="G19" i="259"/>
  <c r="AW12" i="155"/>
  <c r="F16" i="209"/>
  <c r="H62" i="209"/>
  <c r="M49" i="259"/>
  <c r="F44" i="259"/>
  <c r="F51" i="218"/>
  <c r="G47" i="218"/>
  <c r="P42" i="259"/>
  <c r="C24" i="259"/>
  <c r="J27" i="259"/>
  <c r="M18" i="218"/>
  <c r="N44" i="259"/>
  <c r="N51" i="259"/>
  <c r="B9" i="259"/>
  <c r="BA54" i="155"/>
  <c r="O9" i="259"/>
  <c r="BF9" i="155"/>
  <c r="F40" i="218"/>
  <c r="J14" i="218"/>
  <c r="D17" i="209"/>
  <c r="O33" i="218"/>
  <c r="BF59" i="155"/>
  <c r="BF92" i="155" s="1"/>
  <c r="D27" i="259"/>
  <c r="H17" i="218"/>
  <c r="G39" i="218"/>
  <c r="K36" i="218"/>
  <c r="Q10" i="259"/>
  <c r="H68" i="209"/>
  <c r="L33" i="259"/>
  <c r="D34" i="209"/>
  <c r="N16" i="259"/>
  <c r="K44" i="259"/>
  <c r="J48" i="218"/>
  <c r="M45" i="218"/>
  <c r="AT12" i="155"/>
  <c r="AW9" i="155"/>
  <c r="E49" i="218"/>
  <c r="M36" i="218"/>
  <c r="E47" i="259"/>
  <c r="O45" i="259"/>
  <c r="B42" i="209"/>
  <c r="B21" i="259"/>
  <c r="M47" i="259"/>
  <c r="AP54" i="155"/>
  <c r="B28" i="259"/>
  <c r="F14" i="209"/>
  <c r="M43" i="259"/>
  <c r="Q40" i="259"/>
  <c r="P37" i="259"/>
  <c r="I9" i="218"/>
  <c r="H63" i="209"/>
  <c r="E52" i="209"/>
  <c r="AL11" i="155"/>
  <c r="B50" i="218"/>
  <c r="F17" i="259"/>
  <c r="O21" i="218"/>
  <c r="BE9" i="155"/>
  <c r="AT54" i="155"/>
  <c r="D9" i="218"/>
  <c r="AK14" i="155"/>
  <c r="AK59" i="155"/>
  <c r="AK91" i="155" s="1"/>
  <c r="E16" i="259"/>
  <c r="D35" i="218"/>
  <c r="AW8" i="155"/>
  <c r="AW46" i="155" s="1"/>
  <c r="K43" i="218"/>
  <c r="D73" i="209"/>
  <c r="L13" i="259"/>
  <c r="L15" i="259"/>
  <c r="M9" i="259"/>
  <c r="C27" i="209"/>
  <c r="BA55" i="155"/>
  <c r="H21" i="218"/>
  <c r="G68" i="209"/>
  <c r="AP8" i="155"/>
  <c r="D39" i="259"/>
  <c r="C38" i="218"/>
  <c r="I36" i="218"/>
  <c r="B23" i="259"/>
  <c r="E16" i="209"/>
  <c r="F66" i="209"/>
  <c r="K10" i="259"/>
  <c r="D71" i="209"/>
  <c r="H16" i="209"/>
  <c r="AW57" i="155"/>
  <c r="AW90" i="155" s="1"/>
  <c r="F25" i="218"/>
  <c r="M34" i="218"/>
  <c r="M15" i="218"/>
  <c r="K41" i="259"/>
  <c r="B25" i="259"/>
  <c r="AO14" i="155"/>
  <c r="AO47" i="155" s="1"/>
  <c r="M21" i="259"/>
  <c r="L12" i="259"/>
  <c r="K34" i="218"/>
  <c r="O40" i="259"/>
  <c r="M39" i="218"/>
  <c r="G26" i="209"/>
  <c r="D45" i="209"/>
  <c r="E17" i="218"/>
  <c r="AT58" i="155"/>
  <c r="AT91" i="155" s="1"/>
  <c r="G27" i="209"/>
  <c r="Q43" i="259"/>
  <c r="D51" i="218"/>
  <c r="L33" i="218"/>
  <c r="AO54" i="155"/>
  <c r="AO89" i="155" s="1"/>
  <c r="F49" i="259"/>
  <c r="B18" i="259"/>
  <c r="D47" i="259"/>
  <c r="E22" i="259"/>
  <c r="AS10" i="155"/>
  <c r="B15" i="209"/>
  <c r="I42" i="259"/>
  <c r="G50" i="218"/>
  <c r="G10" i="218"/>
  <c r="D52" i="259"/>
  <c r="N38" i="218"/>
  <c r="K27" i="218"/>
  <c r="M24" i="259"/>
  <c r="L25" i="218"/>
  <c r="E51" i="209"/>
  <c r="H22" i="218"/>
  <c r="B50" i="209"/>
  <c r="J45" i="259"/>
  <c r="E77" i="209"/>
  <c r="AX42" i="155"/>
  <c r="BB89" i="155"/>
  <c r="AS47" i="155"/>
  <c r="AT44" i="155"/>
  <c r="BE46" i="155"/>
  <c r="BF45" i="155"/>
  <c r="AP42" i="155"/>
  <c r="BA91" i="155"/>
  <c r="BA47" i="155"/>
  <c r="AO45" i="155"/>
  <c r="BF91" i="155"/>
  <c r="AO43" i="155"/>
  <c r="AX47" i="155"/>
  <c r="AW43" i="155"/>
  <c r="BF44" i="155"/>
  <c r="BF87" i="155"/>
  <c r="BB45" i="155"/>
  <c r="BB41" i="155"/>
  <c r="AO41" i="155"/>
  <c r="BB93" i="155"/>
  <c r="BE87" i="155"/>
  <c r="AT42" i="155"/>
  <c r="BA90" i="155"/>
  <c r="BB90" i="155"/>
  <c r="BA45" i="155"/>
  <c r="AW47" i="155"/>
  <c r="AP88" i="155"/>
  <c r="AX89" i="155"/>
  <c r="AT89" i="155"/>
  <c r="AT41" i="155"/>
  <c r="AT92" i="155"/>
  <c r="AS42" i="155"/>
  <c r="BE47" i="155"/>
  <c r="BA42" i="155"/>
  <c r="BF46" i="155"/>
  <c r="BE91" i="155"/>
  <c r="BF90" i="155"/>
  <c r="BB91" i="155"/>
  <c r="AS87" i="155"/>
  <c r="AW42" i="155"/>
  <c r="AP89" i="155"/>
  <c r="AO88" i="155"/>
  <c r="BF89" i="155"/>
  <c r="AW45" i="155"/>
  <c r="BA92" i="155"/>
  <c r="BA89" i="155"/>
  <c r="BA87" i="155"/>
  <c r="AP41" i="155"/>
  <c r="AW88" i="155"/>
  <c r="AW89" i="155"/>
  <c r="BA44" i="155"/>
  <c r="BB46" i="155"/>
  <c r="BA46" i="155"/>
  <c r="AX46" i="155"/>
  <c r="AS43" i="155"/>
  <c r="AO91" i="155"/>
  <c r="AX88" i="155"/>
  <c r="AT45" i="155"/>
  <c r="BF41" i="155"/>
  <c r="BA43" i="155"/>
  <c r="AP87" i="155"/>
  <c r="BE92" i="155"/>
  <c r="AX45" i="155"/>
  <c r="BB42" i="155"/>
  <c r="BE42" i="155"/>
  <c r="AS91" i="155"/>
  <c r="AO46" i="155"/>
  <c r="L7" i="155"/>
  <c r="BA93" i="155"/>
  <c r="AT88" i="155"/>
  <c r="AS90" i="155"/>
  <c r="AT43" i="155"/>
  <c r="AT93" i="155"/>
  <c r="AW87" i="155"/>
  <c r="BF47" i="155"/>
  <c r="AP46" i="155"/>
  <c r="AP91" i="155"/>
  <c r="AP44" i="155"/>
  <c r="AX41" i="155"/>
  <c r="AS92" i="155"/>
  <c r="BE89" i="155"/>
  <c r="BA88" i="155"/>
  <c r="AS89" i="155"/>
  <c r="AO90" i="155"/>
  <c r="AL41" i="155"/>
  <c r="AL45" i="155"/>
  <c r="AH8" i="155"/>
  <c r="AH12" i="155"/>
  <c r="AH60" i="155"/>
  <c r="AG9" i="155"/>
  <c r="AH14" i="155"/>
  <c r="AH57" i="155"/>
  <c r="AG59" i="155"/>
  <c r="AG58" i="155"/>
  <c r="AG55" i="155"/>
  <c r="AG54" i="155"/>
  <c r="AG57" i="155"/>
  <c r="AG13" i="155"/>
  <c r="AH59" i="155"/>
  <c r="AH56" i="155"/>
  <c r="AG8" i="155"/>
  <c r="AH10" i="155"/>
  <c r="AG12" i="155"/>
  <c r="AH13" i="155"/>
  <c r="AH9" i="155"/>
  <c r="AG56" i="155"/>
  <c r="AH54" i="155"/>
  <c r="AG60" i="155"/>
  <c r="AH55" i="155"/>
  <c r="AG11" i="155"/>
  <c r="AH11" i="155"/>
  <c r="AG10" i="155"/>
  <c r="AH58" i="155"/>
  <c r="AG14" i="155"/>
  <c r="Y1" i="155"/>
  <c r="AK46" i="155"/>
  <c r="AK92" i="155"/>
  <c r="AK41" i="155"/>
  <c r="AK44" i="155"/>
  <c r="AL47" i="155"/>
  <c r="AL89" i="155"/>
  <c r="AL42" i="155"/>
  <c r="AK47" i="155"/>
  <c r="AK42" i="155"/>
  <c r="Z1" i="155"/>
  <c r="AL88" i="155"/>
  <c r="AL43" i="155"/>
  <c r="C30" i="372"/>
  <c r="AD56" i="155" a="1"/>
  <c r="AC8" i="155" a="1"/>
  <c r="AC56" i="155" a="1"/>
  <c r="AC10" i="155" a="1"/>
  <c r="AD8" i="155" a="1"/>
  <c r="AC11" i="155" a="1"/>
  <c r="AC60" i="155" a="1"/>
  <c r="AC58" i="155" a="1"/>
  <c r="AD14" i="155" a="1"/>
  <c r="AD9" i="155" a="1"/>
  <c r="AD60" i="155" a="1"/>
  <c r="AD54" i="155" a="1"/>
  <c r="BD56" i="155" a="1"/>
  <c r="AD13" i="155" a="1"/>
  <c r="AD55" i="155" a="1"/>
  <c r="BD59" i="155" a="1"/>
  <c r="M8" i="155" a="1"/>
  <c r="AD12" i="155" a="1"/>
  <c r="M14" i="155" a="1"/>
  <c r="AC55" i="155" a="1"/>
  <c r="AD57" i="155" a="1"/>
  <c r="AD11" i="155" a="1"/>
  <c r="BD10" i="155" a="1"/>
  <c r="M12" i="155" a="1"/>
  <c r="M56" i="155" a="1"/>
  <c r="AD10" i="155" a="1"/>
  <c r="M58" i="155" a="1"/>
  <c r="AD58" i="155" a="1"/>
  <c r="AC9" i="155" a="1"/>
  <c r="AC14" i="155" a="1"/>
  <c r="AC59" i="155" a="1"/>
  <c r="BD9" i="155" a="1"/>
  <c r="AD59" i="155" a="1"/>
  <c r="M57" i="155" a="1"/>
  <c r="AC57" i="155" a="1"/>
  <c r="M54" i="155" a="1"/>
  <c r="M59" i="155" a="1"/>
  <c r="AC13" i="155" a="1"/>
  <c r="AC12" i="155" a="1"/>
  <c r="AC54" i="155" a="1"/>
  <c r="AZ1" i="155" l="1"/>
  <c r="AS88" i="155"/>
  <c r="AP90" i="155"/>
  <c r="AT87" i="155"/>
  <c r="AW41" i="155"/>
  <c r="AL92" i="155"/>
  <c r="AX90" i="155"/>
  <c r="AX92" i="155"/>
  <c r="AL90" i="155"/>
  <c r="AL93" i="155"/>
  <c r="BE44" i="155"/>
  <c r="AS41" i="155"/>
  <c r="AX43" i="155"/>
  <c r="AS44" i="155"/>
  <c r="AK89" i="155"/>
  <c r="AO87" i="155"/>
  <c r="BE41" i="155"/>
  <c r="AW44" i="155"/>
  <c r="AK88" i="155"/>
  <c r="BB88" i="155"/>
  <c r="AK87" i="155"/>
  <c r="AW93" i="155"/>
  <c r="BC1" i="155"/>
  <c r="BE93" i="155"/>
  <c r="M59" i="155"/>
  <c r="BD9" i="155"/>
  <c r="M58" i="155"/>
  <c r="M8" i="155"/>
  <c r="M54" i="155"/>
  <c r="M14" i="155"/>
  <c r="BD59" i="155"/>
  <c r="BD56" i="155"/>
  <c r="M57" i="155"/>
  <c r="M56" i="155"/>
  <c r="M12" i="155"/>
  <c r="BD10" i="155"/>
  <c r="K7" i="155"/>
  <c r="AG87" i="155"/>
  <c r="AH45" i="155"/>
  <c r="AH91" i="155"/>
  <c r="AG47" i="155"/>
  <c r="AC54" i="155"/>
  <c r="AD54" i="155"/>
  <c r="AC9" i="155"/>
  <c r="AC10" i="155"/>
  <c r="AD14" i="155"/>
  <c r="AC60" i="155"/>
  <c r="AC14" i="155"/>
  <c r="AC8" i="155"/>
  <c r="AD11" i="155"/>
  <c r="AC57" i="155"/>
  <c r="AD10" i="155"/>
  <c r="AC13" i="155"/>
  <c r="AC12" i="155"/>
  <c r="AD8" i="155"/>
  <c r="AC59" i="155"/>
  <c r="AD9" i="155"/>
  <c r="AD60" i="155"/>
  <c r="AD57" i="155"/>
  <c r="AD55" i="155"/>
  <c r="AD58" i="155"/>
  <c r="AC56" i="155"/>
  <c r="AD13" i="155"/>
  <c r="AC11" i="155"/>
  <c r="AD56" i="155"/>
  <c r="AC55" i="155"/>
  <c r="AD59" i="155"/>
  <c r="AD12" i="155"/>
  <c r="AC58" i="155"/>
  <c r="AH43" i="155"/>
  <c r="AG42" i="155"/>
  <c r="AG44" i="155"/>
  <c r="AG93" i="155"/>
  <c r="AH87" i="155"/>
  <c r="AH92" i="155"/>
  <c r="AG46" i="155"/>
  <c r="AH93" i="155"/>
  <c r="V1" i="155"/>
  <c r="AH88" i="155"/>
  <c r="AG41" i="155"/>
  <c r="AH89" i="155"/>
  <c r="AG89" i="155"/>
  <c r="AG90" i="155"/>
  <c r="AH42" i="155"/>
  <c r="AG88" i="155"/>
  <c r="AG91" i="155"/>
  <c r="AH41" i="155"/>
  <c r="AG43" i="155"/>
  <c r="AH46" i="155"/>
  <c r="AG92" i="155"/>
  <c r="AH90" i="155"/>
  <c r="U1" i="155"/>
  <c r="AH44" i="155"/>
  <c r="AG45" i="155"/>
  <c r="AH47" i="155"/>
  <c r="C31" i="372"/>
  <c r="M13" i="155" a="1"/>
  <c r="Y56" i="155" a="1"/>
  <c r="Y59" i="155" a="1"/>
  <c r="BG13" i="155" a="1"/>
  <c r="Y57" i="155" a="1"/>
  <c r="L8" i="155" a="1"/>
  <c r="BG57" i="155" a="1"/>
  <c r="Z12" i="155" a="1"/>
  <c r="BD54" i="155" a="1"/>
  <c r="BG9" i="155" a="1"/>
  <c r="Z10" i="155" a="1"/>
  <c r="Y10" i="155" a="1"/>
  <c r="L54" i="155" a="1"/>
  <c r="BG54" i="155" a="1"/>
  <c r="Z57" i="155" a="1"/>
  <c r="Y55" i="155" a="1"/>
  <c r="Y12" i="155" a="1"/>
  <c r="L57" i="155" a="1"/>
  <c r="L12" i="155" a="1"/>
  <c r="Z55" i="155" a="1"/>
  <c r="L10" i="155" a="1"/>
  <c r="L60" i="155" a="1"/>
  <c r="M55" i="155" a="1"/>
  <c r="L13" i="155" a="1"/>
  <c r="Y14" i="155" a="1"/>
  <c r="Z58" i="155" a="1"/>
  <c r="Z14" i="155" a="1"/>
  <c r="BG11" i="155" a="1"/>
  <c r="BD57" i="155" a="1"/>
  <c r="Y9" i="155" a="1"/>
  <c r="Z54" i="155" a="1"/>
  <c r="Y58" i="155" a="1"/>
  <c r="L14" i="155" a="1"/>
  <c r="Y8" i="155" a="1"/>
  <c r="BD11" i="155" a="1"/>
  <c r="BG12" i="155" a="1"/>
  <c r="L55" i="155" a="1"/>
  <c r="L59" i="155" a="1"/>
  <c r="Z59" i="155" a="1"/>
  <c r="Y60" i="155" a="1"/>
  <c r="L9" i="155" a="1"/>
  <c r="BD8" i="155" a="1"/>
  <c r="BG10" i="155" a="1"/>
  <c r="Z11" i="155" a="1"/>
  <c r="BD13" i="155" a="1"/>
  <c r="BG59" i="155" a="1"/>
  <c r="BD12" i="155" a="1"/>
  <c r="BG58" i="155" a="1"/>
  <c r="BD14" i="155" a="1"/>
  <c r="BG60" i="155" a="1"/>
  <c r="Z56" i="155" a="1"/>
  <c r="Z8" i="155" a="1"/>
  <c r="M60" i="155" a="1"/>
  <c r="BD55" i="155" a="1"/>
  <c r="BG56" i="155" a="1"/>
  <c r="Y54" i="155" a="1"/>
  <c r="BD58" i="155" a="1"/>
  <c r="BG14" i="155" a="1"/>
  <c r="L56" i="155" a="1"/>
  <c r="Z9" i="155" a="1"/>
  <c r="BG55" i="155" a="1"/>
  <c r="L58" i="155" a="1"/>
  <c r="M9" i="155" a="1"/>
  <c r="Y13" i="155" a="1"/>
  <c r="BD60" i="155" a="1"/>
  <c r="Y11" i="155" a="1"/>
  <c r="L11" i="155" a="1"/>
  <c r="M10" i="155" a="1"/>
  <c r="BG8" i="155" a="1"/>
  <c r="Z60" i="155" a="1"/>
  <c r="M11" i="155" a="1"/>
  <c r="Z13" i="155" a="1"/>
  <c r="M11" i="155" l="1"/>
  <c r="BG8" i="155"/>
  <c r="M10" i="155"/>
  <c r="BD60" i="155"/>
  <c r="M9" i="155"/>
  <c r="BG55" i="155"/>
  <c r="BG14" i="155"/>
  <c r="BD58" i="155"/>
  <c r="BD91" i="155" s="1"/>
  <c r="BG56" i="155"/>
  <c r="BD55" i="155"/>
  <c r="BD88" i="155" s="1"/>
  <c r="M60" i="155"/>
  <c r="M89" i="155" s="1"/>
  <c r="BG60" i="155"/>
  <c r="BD14" i="155"/>
  <c r="BD47" i="155" s="1"/>
  <c r="BG58" i="155"/>
  <c r="BD12" i="155"/>
  <c r="BD42" i="155" s="1"/>
  <c r="BG59" i="155"/>
  <c r="BG92" i="155" s="1"/>
  <c r="BD13" i="155"/>
  <c r="BD46" i="155" s="1"/>
  <c r="BG10" i="155"/>
  <c r="BG43" i="155" s="1"/>
  <c r="BD8" i="155"/>
  <c r="BG12" i="155"/>
  <c r="BD11" i="155"/>
  <c r="BD57" i="155"/>
  <c r="BG11" i="155"/>
  <c r="M55" i="155"/>
  <c r="M87" i="155" s="1"/>
  <c r="BG54" i="155"/>
  <c r="BG9" i="155"/>
  <c r="BD54" i="155"/>
  <c r="BD92" i="155" s="1"/>
  <c r="BG57" i="155"/>
  <c r="BG13" i="155"/>
  <c r="M13" i="155"/>
  <c r="M45" i="155" s="1"/>
  <c r="BD87" i="155"/>
  <c r="AV1" i="155"/>
  <c r="AY1" i="155"/>
  <c r="M44" i="155"/>
  <c r="M47" i="155"/>
  <c r="BD93" i="155"/>
  <c r="M41" i="155"/>
  <c r="M92" i="155"/>
  <c r="M43" i="155"/>
  <c r="M88" i="155"/>
  <c r="M90" i="155"/>
  <c r="M46" i="155"/>
  <c r="L57" i="155"/>
  <c r="L13" i="155"/>
  <c r="L14" i="155"/>
  <c r="L60" i="155"/>
  <c r="L9" i="155"/>
  <c r="L10" i="155"/>
  <c r="L54" i="155"/>
  <c r="L8" i="155"/>
  <c r="L11" i="155"/>
  <c r="L12" i="155"/>
  <c r="L59" i="155"/>
  <c r="L56" i="155"/>
  <c r="L55" i="155"/>
  <c r="L58" i="155"/>
  <c r="M91" i="155"/>
  <c r="M42" i="155"/>
  <c r="J7" i="155"/>
  <c r="AD89" i="155"/>
  <c r="AC41" i="155"/>
  <c r="AC42" i="155"/>
  <c r="AD43" i="155"/>
  <c r="AC88" i="155"/>
  <c r="Y56" i="155"/>
  <c r="Z10" i="155"/>
  <c r="Y60" i="155"/>
  <c r="Z14" i="155"/>
  <c r="Y54" i="155"/>
  <c r="Z12" i="155"/>
  <c r="Z56" i="155"/>
  <c r="Y8" i="155"/>
  <c r="Y59" i="155"/>
  <c r="Y14" i="155"/>
  <c r="Z57" i="155"/>
  <c r="Y13" i="155"/>
  <c r="Z60" i="155"/>
  <c r="Z11" i="155"/>
  <c r="Y11" i="155"/>
  <c r="Z8" i="155"/>
  <c r="Z54" i="155"/>
  <c r="Z59" i="155"/>
  <c r="Y55" i="155"/>
  <c r="Y58" i="155"/>
  <c r="Z58" i="155"/>
  <c r="Z55" i="155"/>
  <c r="Y57" i="155"/>
  <c r="Y12" i="155"/>
  <c r="Z9" i="155"/>
  <c r="Y10" i="155"/>
  <c r="Z13" i="155"/>
  <c r="Y9" i="155"/>
  <c r="AC90" i="155"/>
  <c r="AD44" i="155"/>
  <c r="AC47" i="155"/>
  <c r="AC44" i="155"/>
  <c r="AD90" i="155"/>
  <c r="R1" i="155"/>
  <c r="AD93" i="155"/>
  <c r="AC87" i="155"/>
  <c r="AD42" i="155"/>
  <c r="AC92" i="155"/>
  <c r="AC91" i="155"/>
  <c r="AC43" i="155"/>
  <c r="AD46" i="155"/>
  <c r="AC93" i="155"/>
  <c r="AC89" i="155"/>
  <c r="AD47" i="155"/>
  <c r="AD41" i="155"/>
  <c r="AD91" i="155"/>
  <c r="AC45" i="155"/>
  <c r="AD45" i="155"/>
  <c r="AD88" i="155"/>
  <c r="AD87" i="155"/>
  <c r="AC46" i="155"/>
  <c r="Q1" i="155"/>
  <c r="AD92" i="155"/>
  <c r="C32" i="372"/>
  <c r="AZ54" i="155" a="1"/>
  <c r="BC57" i="155" a="1"/>
  <c r="U14" i="155" a="1"/>
  <c r="U12" i="155" a="1"/>
  <c r="K60" i="155" a="1"/>
  <c r="BC9" i="155" a="1"/>
  <c r="V58" i="155" a="1"/>
  <c r="U60" i="155" a="1"/>
  <c r="V54" i="155" a="1"/>
  <c r="K13" i="155" a="1"/>
  <c r="AZ56" i="155" a="1"/>
  <c r="BC14" i="155" a="1"/>
  <c r="U57" i="155" a="1"/>
  <c r="K57" i="155" a="1"/>
  <c r="U9" i="155" a="1"/>
  <c r="AZ58" i="155" a="1"/>
  <c r="K59" i="155" a="1"/>
  <c r="K8" i="155" a="1"/>
  <c r="U10" i="155" a="1"/>
  <c r="U56" i="155" a="1"/>
  <c r="AZ14" i="155" a="1"/>
  <c r="K58" i="155" a="1"/>
  <c r="U54" i="155" a="1"/>
  <c r="U11" i="155" a="1"/>
  <c r="U13" i="155" a="1"/>
  <c r="BC56" i="155" a="1"/>
  <c r="AZ10" i="155" a="1"/>
  <c r="AZ12" i="155" a="1"/>
  <c r="BC60" i="155" a="1"/>
  <c r="U59" i="155" a="1"/>
  <c r="V9" i="155" a="1"/>
  <c r="V12" i="155" a="1"/>
  <c r="BC54" i="155" a="1"/>
  <c r="AZ60" i="155" a="1"/>
  <c r="AZ59" i="155" a="1"/>
  <c r="AZ57" i="155" a="1"/>
  <c r="BC55" i="155" a="1"/>
  <c r="K11" i="155" a="1"/>
  <c r="K54" i="155" a="1"/>
  <c r="V59" i="155" a="1"/>
  <c r="U55" i="155" a="1"/>
  <c r="V8" i="155" a="1"/>
  <c r="K56" i="155" a="1"/>
  <c r="U8" i="155" a="1"/>
  <c r="BC58" i="155" a="1"/>
  <c r="AZ8" i="155" a="1"/>
  <c r="BC10" i="155" a="1"/>
  <c r="V60" i="155" a="1"/>
  <c r="AZ13" i="155" a="1"/>
  <c r="BC11" i="155" a="1"/>
  <c r="K55" i="155" a="1"/>
  <c r="AZ55" i="155" a="1"/>
  <c r="V56" i="155" a="1"/>
  <c r="V10" i="155" a="1"/>
  <c r="V14" i="155" a="1"/>
  <c r="K9" i="155" a="1"/>
  <c r="BC13" i="155" a="1"/>
  <c r="V55" i="155" a="1"/>
  <c r="AZ9" i="155" a="1"/>
  <c r="AZ11" i="155" a="1"/>
  <c r="U58" i="155" a="1"/>
  <c r="V11" i="155" a="1"/>
  <c r="K12" i="155" a="1"/>
  <c r="BC8" i="155" a="1"/>
  <c r="K10" i="155" a="1"/>
  <c r="V13" i="155" a="1"/>
  <c r="BC12" i="155" a="1"/>
  <c r="K14" i="155" a="1"/>
  <c r="BC59" i="155" a="1"/>
  <c r="V57" i="155" a="1"/>
  <c r="BC59" i="155" l="1"/>
  <c r="BC12" i="155"/>
  <c r="BC8" i="155"/>
  <c r="AZ11" i="155"/>
  <c r="AZ9" i="155"/>
  <c r="BC13" i="155"/>
  <c r="AZ55" i="155"/>
  <c r="BC11" i="155"/>
  <c r="AZ13" i="155"/>
  <c r="BC10" i="155"/>
  <c r="BC43" i="155" s="1"/>
  <c r="AZ8" i="155"/>
  <c r="AZ41" i="155" s="1"/>
  <c r="BC58" i="155"/>
  <c r="BC55" i="155"/>
  <c r="AZ57" i="155"/>
  <c r="AZ59" i="155"/>
  <c r="AZ92" i="155" s="1"/>
  <c r="AZ60" i="155"/>
  <c r="AZ93" i="155" s="1"/>
  <c r="BC54" i="155"/>
  <c r="BC87" i="155" s="1"/>
  <c r="BC60" i="155"/>
  <c r="AZ12" i="155"/>
  <c r="AZ10" i="155"/>
  <c r="BC56" i="155"/>
  <c r="AZ14" i="155"/>
  <c r="AZ58" i="155"/>
  <c r="BC14" i="155"/>
  <c r="AZ56" i="155"/>
  <c r="BC9" i="155"/>
  <c r="BC57" i="155"/>
  <c r="AZ54" i="155"/>
  <c r="BG93" i="155"/>
  <c r="BG46" i="155"/>
  <c r="BG90" i="155"/>
  <c r="BD43" i="155"/>
  <c r="M93" i="155"/>
  <c r="BG89" i="155"/>
  <c r="AU1" i="155"/>
  <c r="BG87" i="155"/>
  <c r="BG47" i="155"/>
  <c r="BG88" i="155"/>
  <c r="BD44" i="155"/>
  <c r="BG44" i="155"/>
  <c r="AR1" i="155"/>
  <c r="BD41" i="155"/>
  <c r="BG42" i="155"/>
  <c r="BD45" i="155"/>
  <c r="BD90" i="155"/>
  <c r="BG45" i="155"/>
  <c r="BG41" i="155"/>
  <c r="BG91" i="155"/>
  <c r="BD89" i="155"/>
  <c r="L44" i="155"/>
  <c r="L91" i="155"/>
  <c r="K14" i="155"/>
  <c r="K10" i="155"/>
  <c r="K60" i="155"/>
  <c r="K58" i="155"/>
  <c r="K59" i="155"/>
  <c r="K57" i="155"/>
  <c r="K12" i="155"/>
  <c r="K8" i="155"/>
  <c r="K13" i="155"/>
  <c r="K56" i="155"/>
  <c r="K55" i="155"/>
  <c r="K54" i="155"/>
  <c r="K9" i="155"/>
  <c r="K11" i="155"/>
  <c r="L92" i="155"/>
  <c r="L87" i="155"/>
  <c r="L43" i="155"/>
  <c r="L42" i="155"/>
  <c r="L93" i="155"/>
  <c r="L47" i="155"/>
  <c r="L89" i="155"/>
  <c r="L46" i="155"/>
  <c r="L88" i="155"/>
  <c r="I7" i="155"/>
  <c r="L45" i="155"/>
  <c r="L41" i="155"/>
  <c r="L90" i="155"/>
  <c r="Z92" i="155"/>
  <c r="Y43" i="155"/>
  <c r="Z42" i="155"/>
  <c r="Y91" i="155"/>
  <c r="V12" i="155"/>
  <c r="U58" i="155"/>
  <c r="U12" i="155"/>
  <c r="U55" i="155"/>
  <c r="V56" i="155"/>
  <c r="U9" i="155"/>
  <c r="U57" i="155"/>
  <c r="V14" i="155"/>
  <c r="U11" i="155"/>
  <c r="V55" i="155"/>
  <c r="U56" i="155"/>
  <c r="V9" i="155"/>
  <c r="U14" i="155"/>
  <c r="U60" i="155"/>
  <c r="U54" i="155"/>
  <c r="U8" i="155"/>
  <c r="V59" i="155"/>
  <c r="U59" i="155"/>
  <c r="U10" i="155"/>
  <c r="V60" i="155"/>
  <c r="U13" i="155"/>
  <c r="V13" i="155"/>
  <c r="V8" i="155"/>
  <c r="V58" i="155"/>
  <c r="V11" i="155"/>
  <c r="V54" i="155"/>
  <c r="V10" i="155"/>
  <c r="V57" i="155"/>
  <c r="Y87" i="155"/>
  <c r="Y45" i="155"/>
  <c r="Z44" i="155"/>
  <c r="Z93" i="155"/>
  <c r="Y93" i="155"/>
  <c r="Z88" i="155"/>
  <c r="Y46" i="155"/>
  <c r="Z90" i="155"/>
  <c r="Z47" i="155"/>
  <c r="Y90" i="155"/>
  <c r="Z91" i="155"/>
  <c r="Y47" i="155"/>
  <c r="Z43" i="155"/>
  <c r="Y88" i="155"/>
  <c r="Y92" i="155"/>
  <c r="Y89" i="155"/>
  <c r="Y42" i="155"/>
  <c r="Y41" i="155"/>
  <c r="Z87" i="155"/>
  <c r="Z41" i="155"/>
  <c r="Z89" i="155"/>
  <c r="Z46" i="155"/>
  <c r="Y44" i="155"/>
  <c r="Z45" i="155"/>
  <c r="C33" i="372"/>
  <c r="AV10" i="155" a="1"/>
  <c r="J60" i="155" a="1"/>
  <c r="J10" i="155" a="1"/>
  <c r="Q57" i="155" a="1"/>
  <c r="Q58" i="155" a="1"/>
  <c r="Q14" i="155" a="1"/>
  <c r="J8" i="155" a="1"/>
  <c r="J59" i="155" a="1"/>
  <c r="Q54" i="155" a="1"/>
  <c r="AY10" i="155" a="1"/>
  <c r="AV8" i="155" a="1"/>
  <c r="Q11" i="155" a="1"/>
  <c r="AY57" i="155" a="1"/>
  <c r="AV55" i="155" a="1"/>
  <c r="Q59" i="155" a="1"/>
  <c r="R56" i="155" a="1"/>
  <c r="R60" i="155" a="1"/>
  <c r="Q9" i="155" a="1"/>
  <c r="Q8" i="155" a="1"/>
  <c r="AY54" i="155" a="1"/>
  <c r="AV59" i="155" a="1"/>
  <c r="R54" i="155" a="1"/>
  <c r="R59" i="155" a="1"/>
  <c r="J13" i="155" a="1"/>
  <c r="AY58" i="155" a="1"/>
  <c r="AV14" i="155" a="1"/>
  <c r="AY9" i="155" a="1"/>
  <c r="AV60" i="155" a="1"/>
  <c r="J57" i="155" a="1"/>
  <c r="Q13" i="155" a="1"/>
  <c r="Q60" i="155" a="1"/>
  <c r="Q55" i="155" a="1"/>
  <c r="R10" i="155" a="1"/>
  <c r="AY8" i="155" a="1"/>
  <c r="AV12" i="155" a="1"/>
  <c r="R57" i="155" a="1"/>
  <c r="R11" i="155" a="1"/>
  <c r="AV11" i="155" a="1"/>
  <c r="AV57" i="155" a="1"/>
  <c r="Q56" i="155" a="1"/>
  <c r="AY13" i="155" a="1"/>
  <c r="AY12" i="155" a="1"/>
  <c r="AV54" i="155" a="1"/>
  <c r="R55" i="155" a="1"/>
  <c r="AV56" i="155" a="1"/>
  <c r="J55" i="155" a="1"/>
  <c r="J11" i="155" a="1"/>
  <c r="J12" i="155" a="1"/>
  <c r="R8" i="155" a="1"/>
  <c r="AY55" i="155" a="1"/>
  <c r="AY14" i="155" a="1"/>
  <c r="AV58" i="155" a="1"/>
  <c r="R14" i="155" a="1"/>
  <c r="AY56" i="155" a="1"/>
  <c r="J54" i="155" a="1"/>
  <c r="Q12" i="155" a="1"/>
  <c r="Q10" i="155" a="1"/>
  <c r="J9" i="155" a="1"/>
  <c r="R13" i="155" a="1"/>
  <c r="AY59" i="155" a="1"/>
  <c r="AY60" i="155" a="1"/>
  <c r="AV13" i="155" a="1"/>
  <c r="R58" i="155" a="1"/>
  <c r="J56" i="155" a="1"/>
  <c r="J58" i="155" a="1"/>
  <c r="R12" i="155" a="1"/>
  <c r="J14" i="155" a="1"/>
  <c r="AY11" i="155" a="1"/>
  <c r="AV9" i="155" a="1"/>
  <c r="R9" i="155" a="1"/>
  <c r="AV9" i="155" l="1"/>
  <c r="AY11" i="155"/>
  <c r="AV13" i="155"/>
  <c r="AY60" i="155"/>
  <c r="AY59" i="155"/>
  <c r="AY56" i="155"/>
  <c r="AV58" i="155"/>
  <c r="AY14" i="155"/>
  <c r="AY55" i="155"/>
  <c r="AY88" i="155" s="1"/>
  <c r="AV56" i="155"/>
  <c r="AV54" i="155"/>
  <c r="AY12" i="155"/>
  <c r="AY13" i="155"/>
  <c r="AV57" i="155"/>
  <c r="AV11" i="155"/>
  <c r="AV12" i="155"/>
  <c r="AV45" i="155" s="1"/>
  <c r="AY8" i="155"/>
  <c r="AY41" i="155" s="1"/>
  <c r="AV60" i="155"/>
  <c r="AV93" i="155" s="1"/>
  <c r="AY9" i="155"/>
  <c r="AV14" i="155"/>
  <c r="AY58" i="155"/>
  <c r="AV59" i="155"/>
  <c r="AY54" i="155"/>
  <c r="AV55" i="155"/>
  <c r="AY57" i="155"/>
  <c r="AV8" i="155"/>
  <c r="AY10" i="155"/>
  <c r="AV10" i="155"/>
  <c r="BC88" i="155"/>
  <c r="BC93" i="155"/>
  <c r="BC91" i="155"/>
  <c r="AZ90" i="155"/>
  <c r="AN1" i="155"/>
  <c r="AZ87" i="155"/>
  <c r="BC90" i="155"/>
  <c r="AZ46" i="155"/>
  <c r="BC42" i="155"/>
  <c r="BC44" i="155"/>
  <c r="AZ89" i="155"/>
  <c r="AZ88" i="155"/>
  <c r="BC47" i="155"/>
  <c r="BC46" i="155"/>
  <c r="AZ91" i="155"/>
  <c r="AZ42" i="155"/>
  <c r="AZ47" i="155"/>
  <c r="AZ44" i="155"/>
  <c r="BC89" i="155"/>
  <c r="BC41" i="155"/>
  <c r="AZ43" i="155"/>
  <c r="BC45" i="155"/>
  <c r="AQ1" i="155"/>
  <c r="AZ45" i="155"/>
  <c r="BC92" i="155"/>
  <c r="K44" i="155"/>
  <c r="K87" i="155"/>
  <c r="J14" i="155"/>
  <c r="J56" i="155"/>
  <c r="J13" i="155"/>
  <c r="J8" i="155"/>
  <c r="J10" i="155"/>
  <c r="J58" i="155"/>
  <c r="J55" i="155"/>
  <c r="J9" i="155"/>
  <c r="J54" i="155"/>
  <c r="J60" i="155"/>
  <c r="J59" i="155"/>
  <c r="J12" i="155"/>
  <c r="J11" i="155"/>
  <c r="J57" i="155"/>
  <c r="K46" i="155"/>
  <c r="K42" i="155"/>
  <c r="K88" i="155"/>
  <c r="K89" i="155"/>
  <c r="K45" i="155"/>
  <c r="K90" i="155"/>
  <c r="K92" i="155"/>
  <c r="K91" i="155"/>
  <c r="K93" i="155"/>
  <c r="H7" i="155"/>
  <c r="K43" i="155"/>
  <c r="K41" i="155"/>
  <c r="K47" i="155"/>
  <c r="V47" i="155"/>
  <c r="V92" i="155"/>
  <c r="U91" i="155"/>
  <c r="U41" i="155"/>
  <c r="R57" i="155"/>
  <c r="Q55" i="155"/>
  <c r="Q8" i="155"/>
  <c r="Q60" i="155"/>
  <c r="R9" i="155"/>
  <c r="Q56" i="155"/>
  <c r="R13" i="155"/>
  <c r="Q10" i="155"/>
  <c r="R58" i="155"/>
  <c r="Q57" i="155"/>
  <c r="R54" i="155"/>
  <c r="Q9" i="155"/>
  <c r="R59" i="155"/>
  <c r="Q12" i="155"/>
  <c r="R12" i="155"/>
  <c r="R11" i="155"/>
  <c r="R56" i="155"/>
  <c r="R14" i="155"/>
  <c r="Q11" i="155"/>
  <c r="Q59" i="155"/>
  <c r="R8" i="155"/>
  <c r="Q14" i="155"/>
  <c r="R10" i="155"/>
  <c r="Q54" i="155"/>
  <c r="R60" i="155"/>
  <c r="Q13" i="155"/>
  <c r="R55" i="155"/>
  <c r="Q58" i="155"/>
  <c r="U42" i="155"/>
  <c r="U87" i="155"/>
  <c r="U90" i="155"/>
  <c r="V89" i="155"/>
  <c r="V91" i="155"/>
  <c r="U93" i="155"/>
  <c r="U47" i="155"/>
  <c r="V41" i="155"/>
  <c r="V42" i="155"/>
  <c r="U88" i="155"/>
  <c r="V43" i="155"/>
  <c r="V87" i="155"/>
  <c r="V45" i="155"/>
  <c r="V44" i="155"/>
  <c r="V46" i="155"/>
  <c r="U89" i="155"/>
  <c r="U45" i="155"/>
  <c r="U46" i="155"/>
  <c r="V88" i="155"/>
  <c r="V90" i="155"/>
  <c r="V93" i="155"/>
  <c r="U43" i="155"/>
  <c r="U44" i="155"/>
  <c r="U92" i="155"/>
  <c r="C34" i="372"/>
  <c r="AU10" i="155" a="1"/>
  <c r="I11" i="155" a="1"/>
  <c r="AU54" i="155" a="1"/>
  <c r="AR11" i="155" a="1"/>
  <c r="AU12" i="155" a="1"/>
  <c r="I14" i="155" a="1"/>
  <c r="I57" i="155" a="1"/>
  <c r="AU60" i="155" a="1"/>
  <c r="AR55" i="155" a="1"/>
  <c r="AU59" i="155" a="1"/>
  <c r="I56" i="155" a="1"/>
  <c r="I8" i="155" a="1"/>
  <c r="AR54" i="155" a="1"/>
  <c r="I60" i="155" a="1"/>
  <c r="I55" i="155" a="1"/>
  <c r="AR8" i="155" a="1"/>
  <c r="I9" i="155" a="1"/>
  <c r="AU57" i="155" a="1"/>
  <c r="I13" i="155" a="1"/>
  <c r="I59" i="155" a="1"/>
  <c r="AR56" i="155" a="1"/>
  <c r="AU58" i="155" a="1"/>
  <c r="AR14" i="155" a="1"/>
  <c r="AU13" i="155" a="1"/>
  <c r="AU11" i="155" a="1"/>
  <c r="AR13" i="155" a="1"/>
  <c r="I12" i="155" a="1"/>
  <c r="AU9" i="155" a="1"/>
  <c r="I58" i="155" a="1"/>
  <c r="AR57" i="155" a="1"/>
  <c r="AR12" i="155" a="1"/>
  <c r="AR59" i="155" a="1"/>
  <c r="AR9" i="155" a="1"/>
  <c r="AU56" i="155" a="1"/>
  <c r="AU14" i="155" a="1"/>
  <c r="AR60" i="155" a="1"/>
  <c r="AR58" i="155" a="1"/>
  <c r="I10" i="155" a="1"/>
  <c r="I54" i="155" a="1"/>
  <c r="AR10" i="155" a="1"/>
  <c r="AU8" i="155" a="1"/>
  <c r="AU55" i="155" a="1"/>
  <c r="AU55" i="155" l="1"/>
  <c r="AU8" i="155"/>
  <c r="AR10" i="155"/>
  <c r="AR58" i="155"/>
  <c r="AR60" i="155"/>
  <c r="AU14" i="155"/>
  <c r="AU56" i="155"/>
  <c r="AR9" i="155"/>
  <c r="AR59" i="155"/>
  <c r="AR12" i="155"/>
  <c r="AR57" i="155"/>
  <c r="AU9" i="155"/>
  <c r="AR13" i="155"/>
  <c r="AR46" i="155" s="1"/>
  <c r="AU11" i="155"/>
  <c r="AU13" i="155"/>
  <c r="AU46" i="155" s="1"/>
  <c r="AR14" i="155"/>
  <c r="AR47" i="155" s="1"/>
  <c r="AU58" i="155"/>
  <c r="AU91" i="155" s="1"/>
  <c r="AR56" i="155"/>
  <c r="AR89" i="155" s="1"/>
  <c r="AU57" i="155"/>
  <c r="AR8" i="155"/>
  <c r="AR54" i="155"/>
  <c r="AU59" i="155"/>
  <c r="AR55" i="155"/>
  <c r="AU60" i="155"/>
  <c r="AU12" i="155"/>
  <c r="AR11" i="155"/>
  <c r="AU54" i="155"/>
  <c r="AU10" i="155"/>
  <c r="AV87" i="155"/>
  <c r="AV44" i="155"/>
  <c r="AY46" i="155"/>
  <c r="AY47" i="155"/>
  <c r="AY90" i="155"/>
  <c r="AV91" i="155"/>
  <c r="AV88" i="155"/>
  <c r="AY89" i="155"/>
  <c r="AV89" i="155"/>
  <c r="AY87" i="155"/>
  <c r="AY92" i="155"/>
  <c r="AV41" i="155"/>
  <c r="AM1" i="155"/>
  <c r="AV92" i="155"/>
  <c r="AY93" i="155"/>
  <c r="AY91" i="155"/>
  <c r="AV46" i="155"/>
  <c r="AV90" i="155"/>
  <c r="AY45" i="155"/>
  <c r="AV43" i="155"/>
  <c r="AV47" i="155"/>
  <c r="AY44" i="155"/>
  <c r="AY43" i="155"/>
  <c r="AJ1" i="155"/>
  <c r="AY42" i="155"/>
  <c r="AV42" i="155"/>
  <c r="J44" i="155"/>
  <c r="J90" i="155"/>
  <c r="I55" i="155"/>
  <c r="I60" i="155"/>
  <c r="I57" i="155"/>
  <c r="I13" i="155"/>
  <c r="I8" i="155"/>
  <c r="I56" i="155"/>
  <c r="I14" i="155"/>
  <c r="I54" i="155"/>
  <c r="I10" i="155"/>
  <c r="I11" i="155"/>
  <c r="I12" i="155"/>
  <c r="I9" i="155"/>
  <c r="I58" i="155"/>
  <c r="I59" i="155"/>
  <c r="J45" i="155"/>
  <c r="J93" i="155"/>
  <c r="J87" i="155"/>
  <c r="J42" i="155"/>
  <c r="J88" i="155"/>
  <c r="J92" i="155"/>
  <c r="J91" i="155"/>
  <c r="J43" i="155"/>
  <c r="G7" i="155"/>
  <c r="J41" i="155"/>
  <c r="J46" i="155"/>
  <c r="J89" i="155"/>
  <c r="J47" i="155"/>
  <c r="R41" i="155"/>
  <c r="Q46" i="155"/>
  <c r="Q90" i="155"/>
  <c r="R88" i="155"/>
  <c r="Q92" i="155"/>
  <c r="Q43" i="155"/>
  <c r="R46" i="155"/>
  <c r="Q87" i="155"/>
  <c r="R42" i="155"/>
  <c r="R89" i="155"/>
  <c r="R43" i="155"/>
  <c r="R44" i="155"/>
  <c r="Q93" i="155"/>
  <c r="R45" i="155"/>
  <c r="Q45" i="155"/>
  <c r="Q41" i="155"/>
  <c r="Q47" i="155"/>
  <c r="R92" i="155"/>
  <c r="R91" i="155"/>
  <c r="Q44" i="155"/>
  <c r="R93" i="155"/>
  <c r="R47" i="155"/>
  <c r="Q89" i="155"/>
  <c r="Q42" i="155"/>
  <c r="Q88" i="155"/>
  <c r="R87" i="155"/>
  <c r="R90" i="155"/>
  <c r="Q91" i="155"/>
  <c r="C35" i="372"/>
  <c r="AQ55" i="155" a="1"/>
  <c r="AN14" i="155" a="1"/>
  <c r="AQ60" i="155" a="1"/>
  <c r="H10" i="155" a="1"/>
  <c r="AN8" i="155" a="1"/>
  <c r="H55" i="155" a="1"/>
  <c r="H14" i="155" a="1"/>
  <c r="H54" i="155" a="1"/>
  <c r="AN12" i="155" a="1"/>
  <c r="AN60" i="155" a="1"/>
  <c r="AN10" i="155" a="1"/>
  <c r="AN58" i="155" a="1"/>
  <c r="H58" i="155" a="1"/>
  <c r="H60" i="155" a="1"/>
  <c r="AN57" i="155" a="1"/>
  <c r="AQ10" i="155" a="1"/>
  <c r="AN9" i="155" a="1"/>
  <c r="AQ11" i="155" a="1"/>
  <c r="H59" i="155" a="1"/>
  <c r="AQ8" i="155" a="1"/>
  <c r="AN13" i="155" a="1"/>
  <c r="AN55" i="155" a="1"/>
  <c r="H13" i="155" a="1"/>
  <c r="H8" i="155" a="1"/>
  <c r="H12" i="155" a="1"/>
  <c r="AQ54" i="155" a="1"/>
  <c r="AQ12" i="155" a="1"/>
  <c r="AQ59" i="155" a="1"/>
  <c r="AN11" i="155" a="1"/>
  <c r="AQ9" i="155" a="1"/>
  <c r="AN54" i="155" a="1"/>
  <c r="H11" i="155" a="1"/>
  <c r="AQ14" i="155" a="1"/>
  <c r="AQ58" i="155" a="1"/>
  <c r="H57" i="155" a="1"/>
  <c r="H56" i="155" a="1"/>
  <c r="AQ56" i="155" a="1"/>
  <c r="AQ13" i="155" a="1"/>
  <c r="AN56" i="155" a="1"/>
  <c r="AQ57" i="155" a="1"/>
  <c r="AN59" i="155" a="1"/>
  <c r="H9" i="155" a="1"/>
  <c r="AN59" i="155" l="1"/>
  <c r="AQ57" i="155"/>
  <c r="AN56" i="155"/>
  <c r="AQ13" i="155"/>
  <c r="AQ56" i="155"/>
  <c r="AQ58" i="155"/>
  <c r="AQ14" i="155"/>
  <c r="AN54" i="155"/>
  <c r="AQ9" i="155"/>
  <c r="AN11" i="155"/>
  <c r="AQ59" i="155"/>
  <c r="AQ12" i="155"/>
  <c r="AQ54" i="155"/>
  <c r="AQ87" i="155" s="1"/>
  <c r="AN55" i="155"/>
  <c r="AN88" i="155" s="1"/>
  <c r="AN13" i="155"/>
  <c r="AN46" i="155" s="1"/>
  <c r="AQ8" i="155"/>
  <c r="AQ11" i="155"/>
  <c r="AQ44" i="155" s="1"/>
  <c r="AN9" i="155"/>
  <c r="AN42" i="155" s="1"/>
  <c r="AQ10" i="155"/>
  <c r="AN57" i="155"/>
  <c r="AN58" i="155"/>
  <c r="AN10" i="155"/>
  <c r="AN60" i="155"/>
  <c r="AN12" i="155"/>
  <c r="AN8" i="155"/>
  <c r="AQ60" i="155"/>
  <c r="AN14" i="155"/>
  <c r="AQ55" i="155"/>
  <c r="AU44" i="155"/>
  <c r="AU42" i="155"/>
  <c r="AR90" i="155"/>
  <c r="AU43" i="155"/>
  <c r="AR45" i="155"/>
  <c r="AU87" i="155"/>
  <c r="AR92" i="155"/>
  <c r="AR44" i="155"/>
  <c r="AR42" i="155"/>
  <c r="AI1" i="155"/>
  <c r="AU45" i="155"/>
  <c r="AU89" i="155"/>
  <c r="AU93" i="155"/>
  <c r="AU47" i="155"/>
  <c r="AR88" i="155"/>
  <c r="AR93" i="155"/>
  <c r="AU92" i="155"/>
  <c r="AR91" i="155"/>
  <c r="AR87" i="155"/>
  <c r="AR43" i="155"/>
  <c r="AF1" i="155"/>
  <c r="AR41" i="155"/>
  <c r="AU41" i="155"/>
  <c r="AU90" i="155"/>
  <c r="AU88" i="155"/>
  <c r="I45" i="155"/>
  <c r="I88" i="155"/>
  <c r="H14" i="155"/>
  <c r="H58" i="155"/>
  <c r="H10" i="155"/>
  <c r="H11" i="155"/>
  <c r="H59" i="155"/>
  <c r="H12" i="155"/>
  <c r="H54" i="155"/>
  <c r="H8" i="155"/>
  <c r="H55" i="155"/>
  <c r="H9" i="155"/>
  <c r="H56" i="155"/>
  <c r="H60" i="155"/>
  <c r="H57" i="155"/>
  <c r="H13" i="155"/>
  <c r="I92" i="155"/>
  <c r="I42" i="155"/>
  <c r="I44" i="155"/>
  <c r="I43" i="155"/>
  <c r="I87" i="155"/>
  <c r="F7" i="155"/>
  <c r="I47" i="155"/>
  <c r="I91" i="155"/>
  <c r="I89" i="155"/>
  <c r="I41" i="155"/>
  <c r="I46" i="155"/>
  <c r="I90" i="155"/>
  <c r="I93" i="155"/>
  <c r="C36" i="372"/>
  <c r="AJ57" i="155" a="1"/>
  <c r="G12" i="155" a="1"/>
  <c r="G8" i="155" a="1"/>
  <c r="AM56" i="155" a="1"/>
  <c r="AJ55" i="155" a="1"/>
  <c r="G57" i="155" a="1"/>
  <c r="AJ14" i="155" a="1"/>
  <c r="AM57" i="155" a="1"/>
  <c r="AJ12" i="155" a="1"/>
  <c r="AJ60" i="155" a="1"/>
  <c r="G10" i="155" a="1"/>
  <c r="AM10" i="155" a="1"/>
  <c r="AM58" i="155" a="1"/>
  <c r="AJ13" i="155" a="1"/>
  <c r="AM9" i="155" a="1"/>
  <c r="AM14" i="155" a="1"/>
  <c r="AJ59" i="155" a="1"/>
  <c r="G9" i="155" a="1"/>
  <c r="G59" i="155" a="1"/>
  <c r="AM59" i="155" a="1"/>
  <c r="AM54" i="155" a="1"/>
  <c r="G55" i="155" a="1"/>
  <c r="AJ58" i="155" a="1"/>
  <c r="G60" i="155" a="1"/>
  <c r="AM11" i="155" a="1"/>
  <c r="AM13" i="155" a="1"/>
  <c r="AM60" i="155" a="1"/>
  <c r="AJ9" i="155" a="1"/>
  <c r="AM12" i="155" a="1"/>
  <c r="G11" i="155" a="1"/>
  <c r="AJ56" i="155" a="1"/>
  <c r="G58" i="155" a="1"/>
  <c r="G13" i="155" a="1"/>
  <c r="AM8" i="155" a="1"/>
  <c r="AJ54" i="155" a="1"/>
  <c r="G14" i="155" a="1"/>
  <c r="AJ8" i="155" a="1"/>
  <c r="G56" i="155" a="1"/>
  <c r="AM55" i="155" a="1"/>
  <c r="AJ11" i="155" a="1"/>
  <c r="G54" i="155" a="1"/>
  <c r="AJ10" i="155" a="1"/>
  <c r="AJ10" i="155" l="1"/>
  <c r="AJ11" i="155"/>
  <c r="AM55" i="155"/>
  <c r="AJ8" i="155"/>
  <c r="AJ54" i="155"/>
  <c r="AM8" i="155"/>
  <c r="AJ56" i="155"/>
  <c r="AM12" i="155"/>
  <c r="AJ9" i="155"/>
  <c r="AM60" i="155"/>
  <c r="AM13" i="155"/>
  <c r="AM11" i="155"/>
  <c r="AJ58" i="155"/>
  <c r="AM54" i="155"/>
  <c r="AM59" i="155"/>
  <c r="AM92" i="155" s="1"/>
  <c r="AJ59" i="155"/>
  <c r="AJ92" i="155" s="1"/>
  <c r="AM14" i="155"/>
  <c r="AM9" i="155"/>
  <c r="AM42" i="155" s="1"/>
  <c r="AJ13" i="155"/>
  <c r="AM58" i="155"/>
  <c r="AM10" i="155"/>
  <c r="AJ60" i="155"/>
  <c r="AJ12" i="155"/>
  <c r="AJ45" i="155" s="1"/>
  <c r="AM57" i="155"/>
  <c r="AJ14" i="155"/>
  <c r="AJ47" i="155" s="1"/>
  <c r="AJ55" i="155"/>
  <c r="AM56" i="155"/>
  <c r="AJ57" i="155"/>
  <c r="AQ41" i="155"/>
  <c r="AQ92" i="155"/>
  <c r="AQ88" i="155"/>
  <c r="AN44" i="155"/>
  <c r="AN47" i="155"/>
  <c r="AQ42" i="155"/>
  <c r="AQ47" i="155"/>
  <c r="AQ45" i="155"/>
  <c r="AQ93" i="155"/>
  <c r="H90" i="155"/>
  <c r="AN45" i="155"/>
  <c r="AQ91" i="155"/>
  <c r="AE1" i="155"/>
  <c r="AN93" i="155"/>
  <c r="AQ89" i="155"/>
  <c r="AQ46" i="155"/>
  <c r="AN91" i="155"/>
  <c r="AN89" i="155"/>
  <c r="AN87" i="155"/>
  <c r="AN43" i="155"/>
  <c r="AN90" i="155"/>
  <c r="AQ90" i="155"/>
  <c r="AB1" i="155"/>
  <c r="AN41" i="155"/>
  <c r="AQ43" i="155"/>
  <c r="AN92" i="155"/>
  <c r="H47" i="155"/>
  <c r="G58" i="155"/>
  <c r="G55" i="155"/>
  <c r="G59" i="155"/>
  <c r="G57" i="155"/>
  <c r="G8" i="155"/>
  <c r="G60" i="155"/>
  <c r="G56" i="155"/>
  <c r="G9" i="155"/>
  <c r="G12" i="155"/>
  <c r="G14" i="155"/>
  <c r="G11" i="155"/>
  <c r="G13" i="155"/>
  <c r="G54" i="155"/>
  <c r="G10" i="155"/>
  <c r="H93" i="155"/>
  <c r="E7" i="155"/>
  <c r="H46" i="155"/>
  <c r="H89" i="155"/>
  <c r="H88" i="155"/>
  <c r="H41" i="155"/>
  <c r="H42" i="155"/>
  <c r="H87" i="155"/>
  <c r="H45" i="155"/>
  <c r="H92" i="155"/>
  <c r="H44" i="155"/>
  <c r="H43" i="155"/>
  <c r="H91" i="155"/>
  <c r="C37" i="372"/>
  <c r="AI59" i="155" a="1"/>
  <c r="AF58" i="155" a="1"/>
  <c r="AI11" i="155" a="1"/>
  <c r="AF57" i="155" a="1"/>
  <c r="F56" i="155" a="1"/>
  <c r="F14" i="155" a="1"/>
  <c r="F10" i="155" a="1"/>
  <c r="AF11" i="155" a="1"/>
  <c r="AI56" i="155" a="1"/>
  <c r="AF10" i="155" a="1"/>
  <c r="F9" i="155" a="1"/>
  <c r="AI12" i="155" a="1"/>
  <c r="AF8" i="155" a="1"/>
  <c r="AI55" i="155" a="1"/>
  <c r="AF12" i="155" a="1"/>
  <c r="F58" i="155" a="1"/>
  <c r="AI58" i="155" a="1"/>
  <c r="AF60" i="155" a="1"/>
  <c r="AI10" i="155" a="1"/>
  <c r="AI60" i="155" a="1"/>
  <c r="F8" i="155" a="1"/>
  <c r="AI57" i="155" a="1"/>
  <c r="F60" i="155" a="1"/>
  <c r="F57" i="155" a="1"/>
  <c r="F55" i="155" a="1"/>
  <c r="AI8" i="155" a="1"/>
  <c r="AF56" i="155" a="1"/>
  <c r="AF55" i="155" a="1"/>
  <c r="AI13" i="155" a="1"/>
  <c r="F59" i="155" a="1"/>
  <c r="AI14" i="155" a="1"/>
  <c r="F13" i="155" a="1"/>
  <c r="AI9" i="155" a="1"/>
  <c r="F54" i="155" a="1"/>
  <c r="AI54" i="155" a="1"/>
  <c r="AF54" i="155" a="1"/>
  <c r="F12" i="155" a="1"/>
  <c r="F11" i="155" a="1"/>
  <c r="AF9" i="155" a="1"/>
  <c r="AF59" i="155" a="1"/>
  <c r="AF14" i="155" a="1"/>
  <c r="AF13" i="155" a="1"/>
  <c r="AF13" i="155" l="1"/>
  <c r="AF14" i="155"/>
  <c r="AF59" i="155"/>
  <c r="AF9" i="155"/>
  <c r="AF54" i="155"/>
  <c r="AI54" i="155"/>
  <c r="AI9" i="155"/>
  <c r="AI14" i="155"/>
  <c r="AI13" i="155"/>
  <c r="AF55" i="155"/>
  <c r="AF56" i="155"/>
  <c r="AI8" i="155"/>
  <c r="AI57" i="155"/>
  <c r="AI60" i="155"/>
  <c r="AI10" i="155"/>
  <c r="AI43" i="155" s="1"/>
  <c r="AF60" i="155"/>
  <c r="AF93" i="155" s="1"/>
  <c r="AI58" i="155"/>
  <c r="AI91" i="155" s="1"/>
  <c r="AF12" i="155"/>
  <c r="AF45" i="155" s="1"/>
  <c r="AI55" i="155"/>
  <c r="AF8" i="155"/>
  <c r="AI12" i="155"/>
  <c r="AF10" i="155"/>
  <c r="AI56" i="155"/>
  <c r="AF11" i="155"/>
  <c r="AF57" i="155"/>
  <c r="AI11" i="155"/>
  <c r="AF58" i="155"/>
  <c r="AI59" i="155"/>
  <c r="AM44" i="155"/>
  <c r="AM46" i="155"/>
  <c r="AJ90" i="155"/>
  <c r="AM93" i="155"/>
  <c r="X1" i="155"/>
  <c r="AM89" i="155"/>
  <c r="AJ42" i="155"/>
  <c r="AJ91" i="155"/>
  <c r="AJ88" i="155"/>
  <c r="AM45" i="155"/>
  <c r="AJ89" i="155"/>
  <c r="AM90" i="155"/>
  <c r="AM41" i="155"/>
  <c r="AJ87" i="155"/>
  <c r="AM47" i="155"/>
  <c r="AJ93" i="155"/>
  <c r="AJ41" i="155"/>
  <c r="AM43" i="155"/>
  <c r="AM88" i="155"/>
  <c r="AM91" i="155"/>
  <c r="AJ44" i="155"/>
  <c r="AA1" i="155"/>
  <c r="AM87" i="155"/>
  <c r="AJ46" i="155"/>
  <c r="AJ43" i="155"/>
  <c r="G87" i="155"/>
  <c r="G43" i="155"/>
  <c r="F14" i="155"/>
  <c r="F55" i="155"/>
  <c r="F59" i="155"/>
  <c r="F13" i="155"/>
  <c r="F11" i="155"/>
  <c r="F57" i="155"/>
  <c r="F58" i="155"/>
  <c r="F9" i="155"/>
  <c r="F56" i="155"/>
  <c r="F8" i="155"/>
  <c r="F10" i="155"/>
  <c r="F54" i="155"/>
  <c r="F12" i="155"/>
  <c r="F60" i="155"/>
  <c r="G47" i="155"/>
  <c r="G42" i="155"/>
  <c r="G93" i="155"/>
  <c r="G41" i="155"/>
  <c r="G90" i="155"/>
  <c r="G92" i="155"/>
  <c r="G46" i="155"/>
  <c r="G44" i="155"/>
  <c r="D7" i="155"/>
  <c r="G88" i="155"/>
  <c r="G45" i="155"/>
  <c r="G89" i="155"/>
  <c r="G91" i="155"/>
  <c r="C38" i="372"/>
  <c r="AB8" i="155" a="1"/>
  <c r="AE59" i="155" a="1"/>
  <c r="E56" i="155" a="1"/>
  <c r="E13" i="155" a="1"/>
  <c r="AE14" i="155" a="1"/>
  <c r="AB10" i="155" a="1"/>
  <c r="AE58" i="155" a="1"/>
  <c r="AE57" i="155" a="1"/>
  <c r="AB56" i="155" a="1"/>
  <c r="AE8" i="155" a="1"/>
  <c r="E14" i="155" a="1"/>
  <c r="AE56" i="155" a="1"/>
  <c r="E54" i="155" a="1"/>
  <c r="E59" i="155" a="1"/>
  <c r="AE9" i="155" a="1"/>
  <c r="AE13" i="155" a="1"/>
  <c r="AB12" i="155" a="1"/>
  <c r="AE55" i="155" a="1"/>
  <c r="E11" i="155" a="1"/>
  <c r="AB58" i="155" a="1"/>
  <c r="AB57" i="155" a="1"/>
  <c r="AB14" i="155" a="1"/>
  <c r="AE11" i="155" a="1"/>
  <c r="AB9" i="155" a="1"/>
  <c r="AB60" i="155" a="1"/>
  <c r="E8" i="155" a="1"/>
  <c r="AB55" i="155" a="1"/>
  <c r="E12" i="155" a="1"/>
  <c r="E10" i="155" a="1"/>
  <c r="E55" i="155" a="1"/>
  <c r="AB59" i="155" a="1"/>
  <c r="AE12" i="155" a="1"/>
  <c r="AE54" i="155" a="1"/>
  <c r="AB54" i="155" a="1"/>
  <c r="E58" i="155" a="1"/>
  <c r="AE10" i="155" a="1"/>
  <c r="E9" i="155" a="1"/>
  <c r="AE60" i="155" a="1"/>
  <c r="E60" i="155" a="1"/>
  <c r="AB11" i="155" a="1"/>
  <c r="E57" i="155" a="1"/>
  <c r="AB13" i="155" a="1"/>
  <c r="AB13" i="155" l="1"/>
  <c r="AB11" i="155"/>
  <c r="AE60" i="155"/>
  <c r="AE10" i="155"/>
  <c r="AB54" i="155"/>
  <c r="AE54" i="155"/>
  <c r="AE12" i="155"/>
  <c r="AB59" i="155"/>
  <c r="AB55" i="155"/>
  <c r="AB60" i="155"/>
  <c r="AB9" i="155"/>
  <c r="AE11" i="155"/>
  <c r="AB14" i="155"/>
  <c r="AB57" i="155"/>
  <c r="AB58" i="155"/>
  <c r="AB91" i="155" s="1"/>
  <c r="AE55" i="155"/>
  <c r="AE88" i="155" s="1"/>
  <c r="AB12" i="155"/>
  <c r="AB45" i="155" s="1"/>
  <c r="AE13" i="155"/>
  <c r="AE46" i="155" s="1"/>
  <c r="AE9" i="155"/>
  <c r="AE56" i="155"/>
  <c r="AE8" i="155"/>
  <c r="AB56" i="155"/>
  <c r="AE57" i="155"/>
  <c r="AE58" i="155"/>
  <c r="AB10" i="155"/>
  <c r="AE14" i="155"/>
  <c r="AE59" i="155"/>
  <c r="AB8" i="155"/>
  <c r="W1" i="155"/>
  <c r="AI92" i="155"/>
  <c r="AF88" i="155"/>
  <c r="AF91" i="155"/>
  <c r="AI46" i="155"/>
  <c r="T1" i="155"/>
  <c r="AI93" i="155"/>
  <c r="AF89" i="155"/>
  <c r="AI44" i="155"/>
  <c r="AI47" i="155"/>
  <c r="AI90" i="155"/>
  <c r="AF90" i="155"/>
  <c r="AI42" i="155"/>
  <c r="AF44" i="155"/>
  <c r="AI87" i="155"/>
  <c r="AI89" i="155"/>
  <c r="AF87" i="155"/>
  <c r="AF43" i="155"/>
  <c r="AF42" i="155"/>
  <c r="AI45" i="155"/>
  <c r="AF92" i="155"/>
  <c r="AI41" i="155"/>
  <c r="AF41" i="155"/>
  <c r="AF47" i="155"/>
  <c r="F93" i="155"/>
  <c r="AI88" i="155"/>
  <c r="AF46" i="155"/>
  <c r="F45" i="155"/>
  <c r="E9" i="155"/>
  <c r="E58" i="155"/>
  <c r="E10" i="155"/>
  <c r="E59" i="155"/>
  <c r="E14" i="155"/>
  <c r="E8" i="155"/>
  <c r="E11" i="155"/>
  <c r="E60" i="155"/>
  <c r="E13" i="155"/>
  <c r="E57" i="155"/>
  <c r="E54" i="155"/>
  <c r="E56" i="155"/>
  <c r="E55" i="155"/>
  <c r="E12" i="155"/>
  <c r="F43" i="155"/>
  <c r="F89" i="155"/>
  <c r="F42" i="155"/>
  <c r="F87" i="155"/>
  <c r="F41" i="155"/>
  <c r="F91" i="155"/>
  <c r="F90" i="155"/>
  <c r="F44" i="155"/>
  <c r="C7" i="155"/>
  <c r="F46" i="155"/>
  <c r="F92" i="155"/>
  <c r="F88" i="155"/>
  <c r="F47" i="155"/>
  <c r="C39" i="372"/>
  <c r="AA8" i="155" a="1"/>
  <c r="X13" i="155" a="1"/>
  <c r="X56" i="155" a="1"/>
  <c r="AA10" i="155" a="1"/>
  <c r="X57" i="155" a="1"/>
  <c r="AA54" i="155" a="1"/>
  <c r="D56" i="155" a="1"/>
  <c r="D59" i="155" a="1"/>
  <c r="AA57" i="155" a="1"/>
  <c r="X60" i="155" a="1"/>
  <c r="AA59" i="155" a="1"/>
  <c r="AA58" i="155" a="1"/>
  <c r="X59" i="155" a="1"/>
  <c r="D11" i="155" a="1"/>
  <c r="D54" i="155" a="1"/>
  <c r="D9" i="155" a="1"/>
  <c r="D60" i="155" a="1"/>
  <c r="AA12" i="155" a="1"/>
  <c r="X9" i="155" a="1"/>
  <c r="AA14" i="155" a="1"/>
  <c r="AA11" i="155" a="1"/>
  <c r="X12" i="155" a="1"/>
  <c r="D14" i="155" a="1"/>
  <c r="AA55" i="155" a="1"/>
  <c r="X14" i="155" a="1"/>
  <c r="AA9" i="155" a="1"/>
  <c r="X58" i="155" a="1"/>
  <c r="D13" i="155" a="1"/>
  <c r="D57" i="155" a="1"/>
  <c r="X55" i="155" a="1"/>
  <c r="X54" i="155" a="1"/>
  <c r="D58" i="155" a="1"/>
  <c r="D12" i="155" a="1"/>
  <c r="D55" i="155" a="1"/>
  <c r="X11" i="155" a="1"/>
  <c r="D10" i="155" a="1"/>
  <c r="X8" i="155" a="1"/>
  <c r="AA60" i="155" a="1"/>
  <c r="D8" i="155" a="1"/>
  <c r="AA56" i="155" a="1"/>
  <c r="AA13" i="155" a="1"/>
  <c r="X10" i="155" a="1"/>
  <c r="X10" i="155" l="1"/>
  <c r="AA13" i="155"/>
  <c r="AA56" i="155"/>
  <c r="AA60" i="155"/>
  <c r="X8" i="155"/>
  <c r="X11" i="155"/>
  <c r="X54" i="155"/>
  <c r="X55" i="155"/>
  <c r="X58" i="155"/>
  <c r="AA9" i="155"/>
  <c r="X14" i="155"/>
  <c r="AA55" i="155"/>
  <c r="AA88" i="155" s="1"/>
  <c r="X12" i="155"/>
  <c r="AA11" i="155"/>
  <c r="AA14" i="155"/>
  <c r="X9" i="155"/>
  <c r="X42" i="155" s="1"/>
  <c r="AA12" i="155"/>
  <c r="AA45" i="155" s="1"/>
  <c r="X59" i="155"/>
  <c r="X92" i="155" s="1"/>
  <c r="AA58" i="155"/>
  <c r="AA59" i="155"/>
  <c r="X60" i="155"/>
  <c r="AA57" i="155"/>
  <c r="AA54" i="155"/>
  <c r="X57" i="155"/>
  <c r="AA10" i="155"/>
  <c r="X56" i="155"/>
  <c r="X13" i="155"/>
  <c r="AA8" i="155"/>
  <c r="AB47" i="155"/>
  <c r="AB42" i="155"/>
  <c r="AB90" i="155"/>
  <c r="AB41" i="155"/>
  <c r="AB93" i="155"/>
  <c r="AE44" i="155"/>
  <c r="AE92" i="155"/>
  <c r="AB88" i="155"/>
  <c r="S1" i="155"/>
  <c r="P1" i="155"/>
  <c r="AE47" i="155"/>
  <c r="AB92" i="155"/>
  <c r="AB43" i="155"/>
  <c r="AE45" i="155"/>
  <c r="AE87" i="155"/>
  <c r="AE90" i="155"/>
  <c r="AB87" i="155"/>
  <c r="AB89" i="155"/>
  <c r="AE43" i="155"/>
  <c r="AE91" i="155"/>
  <c r="AE41" i="155"/>
  <c r="AE93" i="155"/>
  <c r="AE89" i="155"/>
  <c r="AB44" i="155"/>
  <c r="AE42" i="155"/>
  <c r="AB46" i="155"/>
  <c r="E88" i="155"/>
  <c r="E45" i="155"/>
  <c r="D10" i="155"/>
  <c r="D58" i="155"/>
  <c r="D13" i="155"/>
  <c r="D54" i="155"/>
  <c r="D56" i="155"/>
  <c r="D55" i="155"/>
  <c r="D12" i="155"/>
  <c r="D60" i="155"/>
  <c r="D14" i="155"/>
  <c r="D11" i="155"/>
  <c r="D59" i="155"/>
  <c r="D57" i="155"/>
  <c r="D8" i="155"/>
  <c r="D9" i="155"/>
  <c r="E46" i="155"/>
  <c r="E92" i="155"/>
  <c r="E87" i="155"/>
  <c r="E93" i="155"/>
  <c r="E44" i="155"/>
  <c r="E47" i="155"/>
  <c r="E43" i="155"/>
  <c r="E89" i="155"/>
  <c r="E90" i="155"/>
  <c r="E41" i="155"/>
  <c r="E91" i="155"/>
  <c r="E42" i="155"/>
  <c r="C40" i="372"/>
  <c r="W10" i="155" a="1"/>
  <c r="T11" i="155" a="1"/>
  <c r="C12" i="155" a="1"/>
  <c r="T60" i="155" a="1"/>
  <c r="T56" i="155" a="1"/>
  <c r="C11" i="155" a="1"/>
  <c r="C56" i="155" a="1"/>
  <c r="C60" i="155" a="1"/>
  <c r="W9" i="155" a="1"/>
  <c r="T10" i="155" a="1"/>
  <c r="T13" i="155" a="1"/>
  <c r="C55" i="155" a="1"/>
  <c r="W13" i="155" a="1"/>
  <c r="W54" i="155" a="1"/>
  <c r="T8" i="155" a="1"/>
  <c r="W14" i="155" a="1"/>
  <c r="T55" i="155" a="1"/>
  <c r="W56" i="155" a="1"/>
  <c r="T58" i="155" a="1"/>
  <c r="T12" i="155" a="1"/>
  <c r="W57" i="155" a="1"/>
  <c r="W55" i="155" a="1"/>
  <c r="T14" i="155" a="1"/>
  <c r="W60" i="155" a="1"/>
  <c r="C9" i="155" a="1"/>
  <c r="W12" i="155" a="1"/>
  <c r="T54" i="155" a="1"/>
  <c r="C57" i="155" a="1"/>
  <c r="W59" i="155" a="1"/>
  <c r="T59" i="155" a="1"/>
  <c r="C8" i="155" a="1"/>
  <c r="C54" i="155" a="1"/>
  <c r="T57" i="155" a="1"/>
  <c r="W58" i="155" a="1"/>
  <c r="C58" i="155" a="1"/>
  <c r="C13" i="155" a="1"/>
  <c r="W11" i="155" a="1"/>
  <c r="T9" i="155" a="1"/>
  <c r="W8" i="155" a="1"/>
  <c r="C59" i="155" a="1"/>
  <c r="C10" i="155" a="1"/>
  <c r="C14" i="155" a="1"/>
  <c r="W8" i="155" l="1"/>
  <c r="T9" i="155"/>
  <c r="W11" i="155"/>
  <c r="W58" i="155"/>
  <c r="T57" i="155"/>
  <c r="T59" i="155"/>
  <c r="W59" i="155"/>
  <c r="T54" i="155"/>
  <c r="W12" i="155"/>
  <c r="W60" i="155"/>
  <c r="T14" i="155"/>
  <c r="W55" i="155"/>
  <c r="W57" i="155"/>
  <c r="T12" i="155"/>
  <c r="T45" i="155" s="1"/>
  <c r="T58" i="155"/>
  <c r="W56" i="155"/>
  <c r="W89" i="155" s="1"/>
  <c r="T55" i="155"/>
  <c r="T88" i="155" s="1"/>
  <c r="W14" i="155"/>
  <c r="W47" i="155" s="1"/>
  <c r="T8" i="155"/>
  <c r="W54" i="155"/>
  <c r="W13" i="155"/>
  <c r="T13" i="155"/>
  <c r="T10" i="155"/>
  <c r="W9" i="155"/>
  <c r="T56" i="155"/>
  <c r="T60" i="155"/>
  <c r="T11" i="155"/>
  <c r="W10" i="155"/>
  <c r="AA47" i="155"/>
  <c r="X47" i="155"/>
  <c r="X45" i="155"/>
  <c r="AA41" i="155"/>
  <c r="AA42" i="155"/>
  <c r="AA44" i="155"/>
  <c r="X46" i="155"/>
  <c r="X91" i="155"/>
  <c r="X89" i="155"/>
  <c r="X88" i="155"/>
  <c r="AA43" i="155"/>
  <c r="X87" i="155"/>
  <c r="X90" i="155"/>
  <c r="X44" i="155"/>
  <c r="AA87" i="155"/>
  <c r="X41" i="155"/>
  <c r="AA90" i="155"/>
  <c r="AA93" i="155"/>
  <c r="X93" i="155"/>
  <c r="AA89" i="155"/>
  <c r="AA92" i="155"/>
  <c r="AA46" i="155"/>
  <c r="AA91" i="155"/>
  <c r="X43" i="155"/>
  <c r="D42" i="155"/>
  <c r="D92" i="155"/>
  <c r="C12" i="155"/>
  <c r="C14" i="155"/>
  <c r="C9" i="155"/>
  <c r="C13" i="155"/>
  <c r="C57" i="155"/>
  <c r="C58" i="155"/>
  <c r="C10" i="155"/>
  <c r="C59" i="155"/>
  <c r="C54" i="155"/>
  <c r="C8" i="155"/>
  <c r="C60" i="155"/>
  <c r="C55" i="155"/>
  <c r="C56" i="155"/>
  <c r="C11" i="155"/>
  <c r="D90" i="155"/>
  <c r="D89" i="155"/>
  <c r="D41" i="155"/>
  <c r="D87" i="155"/>
  <c r="D46" i="155"/>
  <c r="D44" i="155"/>
  <c r="D45" i="155"/>
  <c r="D88" i="155"/>
  <c r="D91" i="155"/>
  <c r="D47" i="155"/>
  <c r="D93" i="155"/>
  <c r="D43" i="155"/>
  <c r="C41" i="372"/>
  <c r="C42" i="372"/>
  <c r="C43" i="372"/>
  <c r="C44" i="372"/>
  <c r="C45" i="372"/>
  <c r="C46" i="372"/>
  <c r="C47" i="372"/>
  <c r="C48" i="372"/>
  <c r="C49" i="372"/>
  <c r="C50" i="372"/>
  <c r="C51" i="372"/>
  <c r="C52" i="372"/>
  <c r="C53" i="372"/>
  <c r="C54" i="372"/>
  <c r="C55" i="372"/>
  <c r="C56" i="372"/>
  <c r="C57" i="372"/>
  <c r="C58" i="372"/>
  <c r="C59" i="372"/>
  <c r="C60" i="372"/>
  <c r="C61" i="372"/>
  <c r="C62" i="372"/>
  <c r="C63" i="372"/>
  <c r="C64" i="372"/>
  <c r="C65" i="372"/>
  <c r="C66" i="372" s="1"/>
  <c r="C67" i="372"/>
  <c r="C68" i="372"/>
  <c r="C69" i="372"/>
  <c r="C70" i="372"/>
  <c r="C71" i="372" s="1"/>
  <c r="C72" i="372"/>
  <c r="C73" i="372"/>
  <c r="C74" i="372"/>
  <c r="C75" i="372"/>
  <c r="C76" i="372"/>
  <c r="C77" i="372"/>
  <c r="C78" i="372"/>
  <c r="C79" i="372"/>
  <c r="C80" i="372"/>
  <c r="C82" i="372"/>
  <c r="C83" i="372"/>
  <c r="C84" i="372"/>
  <c r="C85" i="372"/>
  <c r="C86" i="372"/>
  <c r="C87" i="372"/>
  <c r="C88" i="372"/>
  <c r="C89" i="372"/>
  <c r="C90" i="372"/>
  <c r="C91" i="372"/>
  <c r="C92" i="372"/>
  <c r="C93" i="372"/>
  <c r="C94" i="372"/>
  <c r="C95" i="372"/>
  <c r="C96" i="372"/>
  <c r="C97" i="372"/>
  <c r="C98" i="372"/>
  <c r="P9" i="155" a="1"/>
  <c r="S10" i="155" a="1"/>
  <c r="P10" i="155" a="1"/>
  <c r="P55" i="155" a="1"/>
  <c r="P58" i="155" a="1"/>
  <c r="S13" i="155" a="1"/>
  <c r="S58" i="155" a="1"/>
  <c r="P13" i="155" a="1"/>
  <c r="S54" i="155" a="1"/>
  <c r="P56" i="155" a="1"/>
  <c r="S59" i="155" a="1"/>
  <c r="S55" i="155" a="1"/>
  <c r="P14" i="155" a="1"/>
  <c r="P59" i="155" a="1"/>
  <c r="P57" i="155" a="1"/>
  <c r="P11" i="155" a="1"/>
  <c r="S11" i="155" a="1"/>
  <c r="S8" i="155" a="1"/>
  <c r="P12" i="155" a="1"/>
  <c r="P54" i="155" a="1"/>
  <c r="S14" i="155" a="1"/>
  <c r="S56" i="155" a="1"/>
  <c r="S57" i="155" a="1"/>
  <c r="P60" i="155" a="1"/>
  <c r="S60" i="155" a="1"/>
  <c r="S12" i="155" a="1"/>
  <c r="S9" i="155" a="1"/>
  <c r="P8" i="155" a="1"/>
  <c r="P8" i="155" l="1"/>
  <c r="S9" i="155"/>
  <c r="S12" i="155"/>
  <c r="S60" i="155"/>
  <c r="P60" i="155"/>
  <c r="S57" i="155"/>
  <c r="S56" i="155"/>
  <c r="S14" i="155"/>
  <c r="P54" i="155"/>
  <c r="P12" i="155"/>
  <c r="S8" i="155"/>
  <c r="S11" i="155"/>
  <c r="S44" i="155" s="1"/>
  <c r="P11" i="155"/>
  <c r="P57" i="155"/>
  <c r="P59" i="155"/>
  <c r="P92" i="155" s="1"/>
  <c r="P14" i="155"/>
  <c r="P47" i="155" s="1"/>
  <c r="S55" i="155"/>
  <c r="S59" i="155"/>
  <c r="S92" i="155" s="1"/>
  <c r="P56" i="155"/>
  <c r="S54" i="155"/>
  <c r="P13" i="155"/>
  <c r="S58" i="155"/>
  <c r="S13" i="155"/>
  <c r="P58" i="155"/>
  <c r="P55" i="155"/>
  <c r="P10" i="155"/>
  <c r="S10" i="155"/>
  <c r="P9" i="155"/>
  <c r="W93" i="155"/>
  <c r="W90" i="155"/>
  <c r="T44" i="155"/>
  <c r="T93" i="155"/>
  <c r="T91" i="155"/>
  <c r="W45" i="155"/>
  <c r="T87" i="155"/>
  <c r="T89" i="155"/>
  <c r="W92" i="155"/>
  <c r="W88" i="155"/>
  <c r="T47" i="155"/>
  <c r="W42" i="155"/>
  <c r="T92" i="155"/>
  <c r="C44" i="155"/>
  <c r="C89" i="155"/>
  <c r="T90" i="155"/>
  <c r="T46" i="155"/>
  <c r="W91" i="155"/>
  <c r="T43" i="155"/>
  <c r="W46" i="155"/>
  <c r="W44" i="155"/>
  <c r="W87" i="155"/>
  <c r="T42" i="155"/>
  <c r="W43" i="155"/>
  <c r="T41" i="155"/>
  <c r="W41" i="155"/>
  <c r="C88" i="155"/>
  <c r="C87" i="155"/>
  <c r="C46" i="155"/>
  <c r="C41" i="155"/>
  <c r="C92" i="155"/>
  <c r="C43" i="155"/>
  <c r="C91" i="155"/>
  <c r="C42" i="155"/>
  <c r="C93" i="155"/>
  <c r="C90" i="155"/>
  <c r="C47" i="155"/>
  <c r="C45" i="155"/>
  <c r="P44" i="155" l="1"/>
  <c r="S43" i="155"/>
  <c r="P88" i="155"/>
  <c r="S91" i="155"/>
  <c r="S93" i="155"/>
  <c r="S88" i="155"/>
  <c r="P45" i="155"/>
  <c r="P42" i="155"/>
  <c r="P43" i="155"/>
  <c r="S47" i="155"/>
  <c r="S89" i="155"/>
  <c r="S90" i="155"/>
  <c r="S46" i="155"/>
  <c r="P93" i="155"/>
  <c r="S45" i="155"/>
  <c r="S87" i="155"/>
  <c r="S42" i="155"/>
  <c r="P90" i="155"/>
  <c r="S41" i="155"/>
  <c r="P87" i="155"/>
  <c r="P91" i="155"/>
  <c r="P46" i="155"/>
  <c r="P89" i="155"/>
  <c r="P41" i="155"/>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<sst xmlns="http://schemas.openxmlformats.org/spreadsheetml/2006/main" count="6583" uniqueCount="805">
  <si>
    <t>{"VC Top deals by size":{"D|^300451-51TDeal Type 2":{"r":[["Series A"]],"a":["'VC Top deals by size'!L38"]},"D|^196066-99TDeal Type 2":{"r":[["Series D"]],"a":["'VC Top deals by size'!L25"]},"D|^288202-87TDeal Date":{"r":[[45717]],"a":["'VC Top deals by size'!F26"],"c":[["dd-mmm-yy"]]},"D|^304885-09TDeal Type 2":{"r":[["Series B"]],"a":["'VC Top deals by size'!L21"]},"D|^302058-82TDeal Type 2":{"id":369,"description":null,"headerValues":[{"simpleDate":null,"value":"","description":null}],"financialValues":[],"customValues":[],"error":null},"D|^299212-21TDeal Type 2":{"r":[["Series A"]],"a":["'VC Top deals by size'!L51"]},"D|^308476-99TDeal Type 2":{"id":375,"description":null,"headerValues":[{"simpleDate":null,"value":"","description":null}],"financialValues":[],"customValues":[],"error":null},"D|^285081-76TDeal Date":{"r":[[45688]],"a":["'VC Top deals by size'!F35"],"c":[["dd-mmm-yy"]]},"D|^297810-82TDeal Date":{"r":[[45825]],"a":["'VC Top deals by size'!F17"],"c":[["dd-mmm-yy"]]},"D|^288238-78TDeal Date":{"r":[[45734]],"a":["'VC Top deals by size'!F41"],"c":[["dd-mmm-yy"]]},"D|^294060-52TDeal Date":{"r":[[45786]],"a":["'VC Top deals by size'!F11"],"c":[["dd-mmm-yy"]]},"D|^305969-41TDeal Date":{"r":[[45887]],"a":["'VC Top deals by size'!F39"],"c":[["dd-mmm-yy"]]},"D|^299515-60TDeal Type 2":{"r":[["Series A3"]],"a":["'VC Top deals by size'!L36"]},"D|^294800-50TDeal Type 2":{"r":[["Series A"]],"a":["'VC Top deals by size'!L48"]},"D|^279750-52TDeal Type 2":{"id":407,"description":null,"headerValues":[{"simpleDate":null,"value":"","description":null}],"financialValues":[],"customValues":[],"error":null},"D|^309274-66TDeal Date":{"r":[[45923]],"a":["'VC Top deals by size'!F54"],"c":[["dd-mmm-yy"]]},"D|^305743-51TDeal Date":{"r":[[45916]],"a":["'VC Top deals by size'!F40"],"c":[["dd-mmm-yy"]]},"D|^306355-06TDeal Date":{"r":[[45867]],"a":["'VC Top deals by size'!F33"],"c":[["dd-mmm-yy"]]},"D|^296740-54TDeal Date":{"r":[[45783]],"a":["'VC Top deals by size'!F29"],"c":[["dd-mmm-yy"]]},"D|^285983-56TDeal Date":{"r":[[45834]],"a":["'VC Top deals by size'!F19"],"c":[["dd-mmm-yy"]]},"D|^300451-51TDeal Date":{"r":[[45846]],"a":["'VC Top deals by size'!F38"],"c":[["dd-mmm-yy"]]},"D|^292890-16TDeal Type 2":{"r":[["Series A1"]],"a":["'VC Top deals by size'!L15"]},"D|^299772-28TDeal Date":{"r":[[45838]],"a":["'VC Top deals by size'!F44"],"c":[["dd-mmm-yy"]]},"D|^289065-88TDeal Date":{"r":[[45741]],"a":["'VC Top deals by size'!F45"],"c":[["dd-mmm-yy"]]},"D|^299515-60TDeal Date":{"r":[[45834]],"a":["'VC Top deals by size'!F36"],"c":[["dd-mmm-yy"]]},"D|^m267531-67TDeal Post ValuationUSD":{"id":352,"description":null,"headerValues":[{"simpleDate":null,"value":"","description":null}],"financialValues":[],"customValues":[],"error":null},"D|^m202319-92TDeal Post ValuationUSD":{"r":[[660.7643719304549]],"a":["'VC Top deals by size'!I23"]},"D|^m234498-52TDeal Post ValuationUSD":{"id":354,"description":null,"headerValues":[{"simpleDate":null,"value":"","description":null}],"financialValues":[],"customValues":[],"error":null},"D|^305531-11TDeal Type 1":{"r":[["Early Stage VC"]],"a":["'VC Top deals by size'!K12"]},"D|^m297777-70TDeal Pre ValuationUSD":{"id":356,"description":null,"headerValues":[{"simpleDate":null,"value":"","description":null}],"financialValues":[],"customValues":[],"error":null},"D|^m282832-66TDeal Pre ValuationUSD":{"id":357,"description":null,"headerValues":[{"simpleDate":null,"value":"","description":null}],"financialValues":[],"customValues":[],"error":null},"D|^m289054-72TDeal Post ValuationUSD":{"id":358,"description":null,"headerValues":[{"simpleDate":null,"value":"","description":null}],"financialValues":[],"customValues":[],"error":null},"D|^m303863-68TDeal Pre ValuationUSD":{"id":359,"description":null,"headerValues":[{"simpleDate":null,"value":"","description":null}],"financialValues":[],"customValues":[],"error":null},"D|^m306355-06TDeal Pre ValuationUSD":{"r":[[65.032529]],"a":["'VC Top deals by size'!H33"]},"D|^293872-06TDeal Type 1":{"r":[["Later Stage VC"]],"a":["'VC Top deals by size'!K10"]},"D|^309274-66TDeal Type 1":{"r":[["Seed Round"]],"a":["'VC Top deals by size'!K54"]},"D|^m283603-51TDeal Pre ValuationUSD":{"r":[[17.50513]],"a":["'VC Top deals by size'!H56"]},"D|^m309274-66TDeal Pre ValuationUSD":{"r":[[22.362749]],"a":["'VC Top deals by size'!H54"]},"D|^m305136-19TDeal Post ValuationUSD":{"id":374,"description":null,"headerValues":[{"simpleDate":null,"value":"","description":null}],"financialValues":[],"customValues":[],"error":null},"D|^m292772-17TDeal Post ValuationUSD":{"r":[[630.000027]],"a":["'VC Top deals by size'!I9"]},"D|^m293872-06TDeal Post ValuationUSD":{"r":[[1500.000002]],"a":["'VC Top deals by size'!I10"]},"D|^m300451-51TDeal Pre ValuationUSD":{"r":[[40.954271]],"a":["'VC Top deals by size'!H38"]},"D|^m309274-66TDeal Post ValuationUSD":{"r":[[29.749999]],"a":["'VC Top deals by size'!I54"]},"D|^279750-52TDeal Type 1":{"r":[["Seed Round"]],"a":["'VC Top deals by size'!K52"]},"D|^288238-78TDeal Type 1":{"r":[["Early Stage VC"]],"a":["'VC Top deals by size'!K41"]},"D|^m302401-99TDeal Post ValuationUSD":{"id":391,"description":null,"headerValues":[{"simpleDate":null,"value":"","description":null}],"financialValues":[],"customValues":[],"error":null},"D|^292772-17TDeal Type 1":{"r":[["Later Stage VC"]],"a":["'VC Top deals by size'!K9"]},"D|^m305969-41TDeal Pre ValuationUSD":{"id":399,"description":null,"headerValues":[{"simpleDate":null,"value":"","description":null}],"financialValues":[],"customValues":[],"error":null},"D|^m308476-99TDeal Post ValuationUSD":{"id":403,"description":null,"headerValues":[{"simpleDate":null,"value":"","description":null}],"financialValues":[],"customValues":[],"error":null},"D|^m196066-99TDeal Post ValuationUSD":{"r":[[110]],"a":["'VC Top deals by size'!I25"]},"D|^m292162-33TDeal Post ValuationUSD":{"r":[[29.853518]],"a":["'VC Top deals by size'!I50"]},"D|^m289054-72TDeal Pre ValuationUSD":{"id":410,"description":null,"headerValues":[{"simpleDate":null,"value":"","description":null}],"financialValues":[],"customValues":[],"error":null},"D|^305743-51TDeal Type 1":{"r":[["Early Stage VC"]],"a":["'VC Top deals by size'!K40"]},"D|^292162-33TDeal Type 1":{"r":[["Seed Round"]],"a":["'VC Top deals by size'!K50"]},"D|^m305668-45TDeal Post ValuationUSD":{"id":415,"description":null,"headerValues":[{"simpleDate":null,"value":"","description":null}],"financialValues":[],"customValues":[],"error":null},"D|^m297036-64TDeal Pre ValuationUSD":{"id":416,"description":null,"headerValues":[{"simpleDate":null,"value":"","description":null}],"financialValues":[],"customValues":[],"error":null},"D|^m202319-92TDeal Pre ValuationUSD":{"id":421,"description":null,"headerValues":[{"simpleDate":null,"value":"","description":null}],"financialValues":[],"customValues":[],"error":null},"D|^297777-70TDeal Type 1":{"r":[["Early Stage VC"]],"a":["'VC Top deals by size'!K22"]},"D|^283447-90TDeal Type 1":{"r":[["Later Stage VC"]],"a":["'VC Top deals by size'!K47"]},"D|^294800-50TDeal Type 1":{"r":[["Later Stage VC"]],"a":["'VC Top deals by size'!K48"]},"D|^m305531-11TDeal Post ValuationUSD":{"r":[[737.00001]],"a":["'VC Top deals by size'!I12"]},"D|^m294561-37TDeal Pre ValuationUSD":{"id":431,"description":null,"headerValues":[{"simpleDate":null,"value":"","description":null}],"financialValues":[],"customValues":[],"error":null},"D|^m279750-52TDeal Post ValuationUSD":{"r":[[32.000001]],"a":["'VC Top deals by size'!I52"]},"D|^m299045-26TDeal Pre ValuationUSD":{"r":[[95]],"a":["'VC Top deals by size'!H24"]},"D|^m299772-28TDeal Post ValuationUSD":{"r":[[24.715482]],"a":["'VC Top deals by size'!I44"]},"D|^m288238-78TDeal Pre ValuationUSD":{"id":441,"description":null,"headerValues":[{"simpleDate":null,"value":"","description":null}],"financialValues":[],"customValues":[],"error":null},"D|^m297810-82TDeal Post ValuationUSD":{"id":442,"description":null,"headerValues":[{"simpleDate":null,"value":"","description":null}],"financialValues":[],"customValues":[],"error":null},"D|^234498-52TDeal Type 1":{"r":[["Early Stage VC"]],"a":["'VC Top deals by size'!K55"]},"D|^304885-09TDeal Type 1":{"r":[["Early Stage VC"]],"a":["'VC Top deals by size'!K21"]},"D|^297036-64TDeal Type 1":{"r":[["Seed Round"]],"a":["'VC Top deals by size'!K53"]},"D|^m234498-52TDeal Pre ValuationUSD":{"id":446,"description":null,"headerValues":[{"simpleDate":null,"value":"","description":null}],"financialValues":[],"customValues":[],"error":null},"D|^305136-19TDeal Type 1":{"r":[["Later Stage VC"]],"a":["'VC Top deals by size'!K20"]},"D|^m304030-09TDeal Post ValuationUSD":{"id":448,"description":null,"headerValues":[{"simpleDate":null,"value":"","description":null}],"financialValues":[],"customValues":[],"error":null},"D|^302401-99TDeal Type 1":{"r":[["Later Stage VC"]],"a":["'VC Top deals by size'!K32"]},"D|^294561-37TCompany Id":{"r":[["594055-63"]],"a":["'VC Top deals by size'!C37"]},"D|^304030-09TCompany Id":{"r":[["534512-08"]],"a":["'VC Top deals by size'!C13"]},"D|^292772-17TCompany Id":{"r":[["153355-51"]],"a":["'VC Top deals by size'!C9"]},"D|^267531-67TCompany Id":{"r":[["442636-84"]],"a":["'VC Top deals by size'!C57"]},"D|^303863-68TCompany Id":{"r":[["502928-20"]],"a":["'VC Top deals by size'!C46"]},"D|^299204-38TCompany Id":{"r":[["535509-55"]],"a":["'VC Top deals by size'!C31"]},"D|^296740-54TCompany Id":{"r":[["321633-19"]],"a":["'VC Top deals by size'!C29"]},"D|^299772-28TCompany Id":{"r":[["265355-56"]],"a":["'VC Top deals by size'!C44"]},"D|^302058-82TCompany Id":{"r":[["55105-75"]],"a":["'VC Top deals by size'!C16"]},"D|^279750-52TCompany Id":{"r":[["720075-16"]],"a":["'VC Top deals by size'!C52"]},"D|^283447-90TCompany Id":{"r":[["223341-94"]],"a":["'VC Top deals by size'!C47"]},"D|^285081-76TCompany Id":{"r":[["231302-17"]],"a":["'VC Top deals by size'!C35"]},"D|^297777-70TCompany Id":{"r":[["820491-31"]],"a":["'VC Top deals by size'!C22"]},"D|^302401-99TCompany Id":{"r":[["61973-20"]],"a":["'VC Top deals by size'!C32"]},"D|^305743-51TCompany Id":{"r":[["521679-61"]],"a":["'VC Top deals by size'!C40"]},"D|^294060-52TCompany Id":{"r":[["438793-66"]],"a":["'VC Top deals by size'!C11"]},"D|^283603-51TDeal Investors Names":{"r":[["450 Ventures, Ballast Point Ventures"]],"a":["'VC Top deals by size'!J56"]},"D|^299204-38TDeal Investors Names":{"r":[["Accel, Atlantic Labs, Singular."]],"a":["'VC Top deals by size'!J31"]},"D|^305668-45TDeal Investors Names":{"r":[["Eos Venture Partners"]],"a":["'VC Top deals by size'!J49"]},"D|^305136-19TDeal Investors Names":{"r":[["CD-Venture, Comcast Ventures, FCA Venture Partners, Mercato Partners, New York Life Ventures, SignalFire"]],"a":["'VC Top deals by size'!J20"]},"D|^296740-54TDeal Investors Names":{"r":[["Asset Management Ventures, Forecast Labs, IRA Capital, Labcorp Venture Fund, Merstal, Northpond Ventures, Salica Investments, Sierra Ventures"]],"a":["'VC Top deals by size'!J29"]},"D|^306355-06TDeal Investors Names":{"r":[["Brewer Lane Ventures, Fika Ventures, Flyover Capital, F-Prime Capital, MassMutual Ventures, New York Life Ventures, Perceptive Ventures"]],"a":["'VC Top deals by size'!J33"]},"D|^300451-51TDeal Investors Names":{"r":[["Exceptional Capital, Index Ventures, Liquid 2 Ventures, Phoenix Court, Puzzle Ventures (Berlin), Redpoint Ventures, Tomorrow Tech, Ventures Together"]],"a":["'VC Top deals by size'!J38"]},"D|^302401-99TDeal Investors Names":{"r":[["Commerce Ventures, Connecticut Innovations, CT Innovations, Fairview Capital Partners, Healthy Ventures, I2BF Global Ventures, SVB Capital, Ten Coves Capital"]],"a":["'VC Top deals by size'!J32"]},"D|^294060-52TDeal Investors Names":{"r":[["Adams Street Partners, Altimeter Capital Management, Durable Capital Partners, EQT Ventures, General Catalyst, Lightscape Partners, Mosaic Ventures, Riverpoint Capital, Senovo"]],"a":["'VC Top deals by size'!J11"]},"D|^289054-72TDeal Investors Names":{"r":[["Grand View Capital, Northern Light Venture Capital, Shanda Group, Starting Gate Fund"]],"a":["'VC Top deals by size'!J34"]},"D|^283603-51TDeal Date":{"r":[[45685]],"a":["'VC Top deals by size'!F56"],"c":[["dd-mmm-yy"]]},"D|^305136-19TDeal Type 2":{"r":[["Series C"]],"a":["'VC Top deals by size'!L20"]},"D|^305136-19TDeal Date":{"r":[[45726]],"a":["'VC Top deals by size'!F20"],"c":[["dd-mmm-yy"]]},"D|^292772-17TDeal Type 2":{"r":[["Series B"]],"a":["'VC Top deals by size'!L9"]},"D|^202319-92TDeal Date":{"r":[[45744]],"a":["'VC Top deals by size'!F23"],"c":[["dd-mmm-yy"]]},"D|^308476-99TDeal Date":{"r":[[45928]],"a":["'VC Top deals by size'!F28"],"c":[["dd-mmm-yy"]]},"D|^299204-38TDeal Date":{"r":[[45832]],"a":["'VC Top deals by size'!F31"],"c":[["dd-mmm-yy"]]},"D|^292772-17TDeal Date":{"r":[[45769]],"a":["'VC Top deals by size'!F9"],"c":[["dd-mmm-yy"]]},"D|^305668-45TDeal Date":{"r":[[45870]],"a":["'VC Top deals by size'!F49"],"c":[["dd-mmm-yy"]]},"D|^285081-76TDeal Type 2":{"r":[["Series D"]],"a":["'VC Top deals by size'!L35"]},"D|^297777-70TDeal Date":{"r":[[45827]],"a":["'VC Top deals by size'!F22"],"c":[["dd-mmm-yy"]]},"D|^288238-78TDeal Type 2":{"id":690,"description":null,"headerValues":[{"simpleDate":null,"value":"","description":null}],"financialValues":[],"customValues":[],"error":null},"D|^289054-72TDeal Type 2":{"r":[["Series A"]],"a":["'VC Top deals by size'!L34"]},"D|^196066-99TDeal Date":{"r":[[45754]],"a":["'VC Top deals by size'!F25"],"c":[["dd-mmm-yy"]]},"D|^306088-66TDeal Date":{"r":[[45904]],"a":["'VC Top deals by size'!F8"],"c":[["dd-mmm-yy"]]},"D|^306088-66TDeal Type 2":{"id":701,"description":null,"headerValues":[{"simpleDate":null,"value":"","description":null}],"financialValues":[],"customValues":[],"error":null},"D|^299045-26TDeal Type 1":{"r":[["Later Stage VC"]],"a":["'VC Top deals by size'!K24"]},"D|^m283447-90TDeal Pre ValuationUSD":{"id":655,"description":null,"headerValues":[{"simpleDate":null,"value":"","description":null}],"financialValues":[],"customValues":[],"error":null},"D|^m292890-16TDeal Post ValuationUSD":{"r":[[340.000011]],"a":["'VC Top deals by size'!I15"]},"D|^m285983-56TDeal Pre ValuationUSD":{"r":[[188.000085]],"a":["'VC Top deals by size'!H19"]},"D|^m299515-60TDeal Pre ValuationUSD":{"r":[[159.285557]],"a":["'VC Top deals by size'!H36"]},"D|^m302058-82TDeal Pre ValuationUSD":{"id":683,"description":null,"headerValues":[{"simpleDate":null,"value":"","description":null}],"financialValues":[],"customValues":[],"error":null},"D|^m304885-09TDeal Post ValuationUSD":{"r":[[365.000007]],"a":["'VC Top deals by size'!I21"]},"D|^m299045-26TDeal Post ValuationUSD":{"r":[[120]],"a":["'VC Top deals by size'!I24"]},"D|^m292890-16TDeal Pre ValuationUSD":{"r":[[280.000011]],"a":["'VC Top deals by size'!H15"]},"D|^m300451-51TDeal Post ValuationUSD":{"r":[[53.88028]],"a":["'VC Top deals by size'!I38"]},"D|^m306088-66TDeal Post ValuationUSD":{"r":[[10000]],"a":["'VC Top deals by size'!I8"]},"D|^m306088-66TDeal Pre ValuationUSD":{"r":[[9650]],"a":["'VC Top deals by size'!H8"]},"D|^306088-66TDeal Type 1":{"r":[["Later Stage VC"]],"a":["'VC Top deals by size'!K8"]},"D|^306891-91TCompany Id":{"r":[["169624-00"]],"a":["'VC Top deals by size'!C27"]},"D|^308476-99TCompany Id":{"r":[["769592-80"]],"a":["'VC Top deals by size'!C28"]},"D|^306355-06TCompany Id":{"r":[["509495-14"]],"a":["'VC Top deals by size'!C33"]},"D|^196066-99TCompany Id":{"r":[["223431-67"]],"a":["'VC Top deals by size'!C25"]},"D|^292890-16TCompany Id":{"r":[["521218-27"]],"a":["'VC Top deals by size'!C15"]},"D|^300451-51TCompany Id":{"r":[["530494-75"]],"a":["'VC Top deals by size'!C38"]},"D|^297810-82TCompany Id":{"r":[["114095-98"]],"a":["'VC Top deals by size'!C17"]},"D|^305531-11TCompany Id":{"r":[["529085-26"]],"a":["'VC Top deals by size'!C12"]},"D|^275720-77TCompany Id":{"r":[["489650-77"]],"a":["'VC Top deals by size'!C30"]},"D|^282832-66TCompany Id":{"r":[["399179-62"]],"a":["'VC Top deals by size'!C14"]},"D|^299515-60TCompany Id":{"r":[["234855-55"]],"a":["'VC Top deals by size'!C36"]},"D|^306088-66TCompany Id":{"r":[["562083-22"]],"a":["'VC Top deals by size'!C8"]},"D|^288202-87TDeal Investors Names":{"r":[["Allison Pickens Ventures, Chemistry Ventures, Coho Deeptech, First Round Capital, Four Acres Capital, Quiet Capital, Tau Ventures"]],"a":["'VC Top deals by size'!J26"]},"D|^292890-16TDeal Investors Names":{"r":[["Andreessen Horowitz, Matrix, Michael Ovitz, Y Combinator"]],"a":["'VC Top deals by size'!J15"]},"D|^288238-78TDeal Investors Names":{"r":[["Andy Rachleff, Hanabi Capital Management, Laude Ventures, Neotribe Ventures"]],"a":["'VC Top deals by size'!J41"]},"D|^304030-09TDeal Investors Names":{"r":[["Nexus Venture Partners, Redpoint Ventures, Y Combinator"]],"a":["'VC Top deals by size'!J13"]},"D|^202319-92TDeal Investors Names":{"r":[["AmTrust (New York), Bajaj Holdings and Investment, BEENEXT Capital Management, Blume Venture Advisors, Crescent Enterprises Invests, InnoVen Capital, Iron Pillar, London Technology Club, Pidilite Industries, Singularity AMC, Sparkle Fund, Trifecta Capital"]],"a":["'VC Top deals by size'!J23"]},"D|^299045-26TDeal Investors Names":{"r":[["Decibel Partners, Deloitte Ventures, Framework Venture Partners, HubSpot Ventures, Inovia Capital"]],"a":["'VC Top deals by size'!J24"]},"D|^292772-17TDeal Investors Names":{"r":[["535West, Skywell Capital Partners, Summit Partners"]],"a":["'VC Top deals by size'!J9"]},"D|^305743-51TDeal Investors Names":{"r":[["Neo (Consulting Services (B2B)), Oraseya Capital, Phaze Ventures, Propeller (Amman), Prosus Ventures, STV, Sukna Ventures, Tech Invest Com, Wamda Capital"]],"a":["'VC Top deals by size'!J40"]},"D|^306088-66TDeal Investors Names":{"r":[["Greenoaks Capital Partners"]],"a":["'VC Top deals by size'!J8"]},"D|^297036-64TDeal Date":{"r":[[45811]],"a":["'VC Top deals by size'!F53"],"c":[["dd-mmm-yy"]]},"D|^294800-50TDeal Date":{"r":[[45772]],"a":["'VC Top deals by size'!F48"],"c":[["dd-mmm-yy"]]},"D|^306891-91TDeal Date":{"r":[[45901]],"a":["'VC Top deals by size'!F27"],"c":[["dd-mmm-yy"]]},"D|^293872-06TDeal Date":{"r":[[45831]],"a":["'VC Top deals by size'!F10"],"c":[["dd-mmm-yy"]]},"D|^305743-51TDeal Type 2":{"id":624,"description":null,"headerValues":[{"simpleDate":null,"value":"","description":null}],"financialValues":[],"customValues":[],"error":null},"D|^306355-06TDeal Type 2":{"r":[["Series A"]],"a":["'VC Top deals by size'!L33"]},"D|^302401-99TDeal Type 2":{"r":[["Series B1"]],"a":["'VC Top deals by size'!L32"]},"D|^292162-33TDeal Date":{"r":[[45679]],"a":["'VC Top deals by size'!F50"],"c":[["dd-mmm-yy"]]},"D|^283447-90TDeal Date":{"r":[[45686]],"a":["'VC Top deals by size'!F47"],"c":[["dd-mmm-yy"]]},"D|^283673-44TDeal Date":{"r":[[45687]],"a":["'VC Top deals by size'!F43"],"c":[["dd-mmm-yy"]]},"D|^288202-87TDeal Type 2":{"r":[["Series A"]],"a":["'VC Top deals by size'!L26"]},"D|^293872-06TDeal Type 2":{"r":[["Series C"]],"a":["'VC Top deals by size'!L10"]},"D|^303863-68TDeal Date":{"r":[[45887]],"a":["'VC Top deals by size'!F46"],"c":[["dd-mmm-yy"]]},"D|^267531-67TDeal Date":{"r":[[45874]],"a":["'VC Top deals by size'!F57"],"c":[["dd-mmm-yy"]]},"D|^278343-91TDeal Date":{"r":[[45818]],"a":["'VC Top deals by size'!F42"],"c":[["dd-mmm-yy"]]},"D|^289054-72TDeal Date":{"r":[[45737]],"a":["'VC Top deals by size'!F34"],"c":[["dd-mmm-yy"]]},"D|^278343-91TDeal Type 2":{"id":554,"description":null,"headerValues":[{"simpleDate":null,"value":"","description":null}],"financialValues":[],"customValues":[],"error":null},"D|^285983-56TDeal Type 2":{"r":[["Series A"]],"a":["'VC Top deals by size'!L19"]},"D|^296740-54TDeal Type 2":{"r":[["Series A"]],"a":["'VC Top deals by size'!L29"]},"D|^234498-52TDeal Type 2":{"id":563,"description":null,"headerValues":[{"simpleDate":null,"value":"","description":null}],"financialValues":[],"customValues":[],"error":null},"D|^299772-28TDeal Type 2":{"id":570,"description":null,"headerValues":[{"simpleDate":null,"value":"","description":null}],"financialValues":[],"customValues":[],"error":null},"D|^282832-66TDeal Date":{"r":[[45679]],"a":["'VC Top deals by size'!F14"],"c":[["dd-mmm-yy"]]},"D|^279750-52TDeal Date":{"r":[[45772]],"a":["'VC Top deals by size'!F52"],"c":[["dd-mmm-yy"]]},"D|^294561-37TDeal Type 2":{"id":584,"description":null,"headerValues":[{"simpleDate":null,"value":"","description":null}],"financialValues":[],"customValues":[],"error":null},"D|^283673-44TDeal Type 2":{"id":587,"description":null,"headerValues":[{"simpleDate":null,"value":"","description":null}],"financialValues":[],"customValues":[],"error":null},"D|^294561-37TDeal Date":{"r":[[45786]],"a":["'VC Top deals by size'!F37"],"c":[["dd-mmm-yy"]]},"D|^304030-09TDeal Date":{"r":[[45880]],"a":["'VC Top deals by size'!F13"],"c":[["dd-mmm-yy"]]},"D|^305668-45TDeal Type 2":{"id":603,"description":null,"headerValues":[{"simpleDate":null,"value":"","description":null}],"financialValues":[],"customValues":[],"error":null},"D|^278343-91TDeal Type 1":{"r":[["Seed Round"]],"a":["'VC Top deals by size'!K42"]},"D|^m299515-60TDeal Post ValuationUSD":{"r":[[173]],"a":["'VC Top deals by size'!I36"]},"D|^m303863-68TDeal Post ValuationUSD":{"id":608,"description":null,"headerValues":[{"simpleDate":null,"value":"","description":null}],"financialValues":[],"customValues":[],"error":null},"D|^306891-91TDeal Type 1":{"r":[["Later Stage VC"]],"a":["'VC Top deals by size'!K27"]},"D|^m308476-99TDeal Pre ValuationUSD":{"id":618,"description":null,"headerValues":[{"simpleDate":null,"value":"","description":null}],"financialValues":[],"customValues":[],"error":null},"D|^m294060-52TDeal Pre ValuationUSD":{"r":[[894]],"a":["'VC Top deals by size'!H11"]},"D|^m294800-50TDeal Pre ValuationUSD":{"r":[[16.999999]],"a":["'VC Top deals by size'!H48"]},"D|^m294561-37TDeal Post ValuationUSD":{"id":622,"description":null,"headerValues":[{"simpleDate":null,"value":"","description":null}],"financialValues":[],"customValues":[],"error":null},"D|^m299212-21TDeal Pre ValuationUSD":{"id":623,"description":null,"headerValues":[{"simpleDate":null,"value":"","description":null}],"financialValues":[],"customValues":[],"error":null},"D|^m306891-91TDeal Post ValuationUSD":{"r":[[87.000001]],"a":["'VC Top deals by size'!I27"]},"D|^299515-60TDeal Type 1":{"r":[["Later Stage VC"]],"a":["'VC Top deals by size'!K36"]},"D|^m283673-44TDeal Post ValuationUSD":{"id":632,"description":null,"headerValues":[{"simpleDate":null,"value":"","description":null}],"financialValues":[],"customValues":[],"error":null},"D|^m297810-82TDeal Pre ValuationUSD":{"id":637,"description":null,"headerValues":[{"simpleDate":null,"value":"","description":null}],"financialValues":[],"customValues":[],"error":null},"D|^285081-76TDeal Type 1":{"r":[["Later Stage VC"]],"a":["'VC Top deals by size'!K35"]},"D|^m278343-91TDeal Pre ValuationUSD":{"id":639,"description":null,"headerValues":[{"simpleDate":null,"value":"","description":null}],"financialValues":[],"customValues":[],"error":null},"D|^296512-12TDeal Type 1":{"r":[["Early Stage VC"]],"a":["'VC Top deals by size'!K18"]},"D|^283603-51TDeal Type 1":{"r":[["Later Stage VC"]],"a":["'VC Top deals by size'!K56"]},"D|^294561-37TDeal Type 1":{"r":[["Seed Round"]],"a":["'VC Top deals by size'!K37"]},"D|^m294800-50TDeal Post ValuationUSD":{"r":[[26.999999]],"a":["'VC Top deals by size'!I48"]},"D|^m283673-44TDeal Pre ValuationUSD":{"id":647,"description":null,"headerValues":[{"simpleDate":null,"value":"","description":null}],"financialValues":[],"customValues":[],"error":null},"D|^m267531-67TDeal Pre ValuationUSD":{"id":552,"description":null,"headerValues":[{"simpleDate":null,"value":"","description":null}],"financialValues":[],"customValues":[],"error":null},"D|^289065-88TDeal Type 1":{"r":[["Seed Round"]],"a":["'VC Top deals by size'!K45"]},"D|^m289065-88TDeal Post ValuationUSD":{"id":556,"description":null,"headerValues":[{"simpleDate":null,"value":"","description":null}],"financialValues":[],"customValues":[],"error":null},"D|^m292162-33TDeal Pre ValuationUSD":{"r":[[20]],"a":["'VC Top deals by size'!H50"]},"D|^m305136-19TDeal Pre ValuationUSD":{"id":560,"description":null,"headerValues":[{"simpleDate":null,"value":"","description":null}],"financialValues":[],"customValues":[],"error":null},"D|^m299204-38TDeal Post ValuationUSD":{"id":562,"description":null,"headerValues":[{"simpleDate":null,"value":"","description":null}],"financialValues":[],"customValues":[],"error":null},"D|^300451-51TDeal Type 1":{"r":[["Early Stage VC"]],"a":["'VC Top deals by size'!K38"]},"D|^196066-99TDeal Type 1":{"r":[["Later Stage VC"]],"a":["'VC Top deals by size'!K25"]},"D|^m285983-56TDeal Post ValuationUSD":{"r":[[224.999997]],"a":["'VC Top deals by size'!I19"]},"D|^m294060-52TDeal Post ValuationUSD":{"r":[[1000]],"a":["'VC Top deals by size'!I11"]},"D|^m283603-51TDeal Post ValuationUSD":{"r":[[25]],"a":["'VC Top deals by size'!I56"]},"D|^308476-99TDeal Type 1":{"r":[["Seed Round"]],"a":["'VC Top deals by size'!K28"]},"D|^285983-56TDeal Type 1":{"r":[["Early Stage VC"]],"a":["'VC Top deals by size'!K19"]},"D|^m299204-38TDeal Pre ValuationUSD":{"id":581,"description":null,"headerValues":[{"simpleDate":null,"value":"","description":null}],"financialValues":[],"customValues":[],"error":null},"D|^m292772-17TDeal Pre ValuationUSD":{"r":[[490.000222]],"a":["'VC Top deals by size'!H9"]},"D|^m302058-82TDeal Post ValuationUSD":{"id":583,"description":null,"headerValues":[{"simpleDate":null,"value":"","description":null}],"financialValues":[],"customValues":[],"error":null},"D|^m288202-87TDeal Pre ValuationUSD":{"r":[[107.500013]],"a":["'VC Top deals by size'!H26"]},"D|^m283447-90TDeal Post ValuationUSD":{"id":591,"description":null,"headerValues":[{"simpleDate":null,"value":"","description":null}],"financialValues":[],"customValues":[],"error":null},"D|^294060-52TDeal Type 1":{"r":[["Later Stage VC"]],"a":["'VC Top deals by size'!K11"]},"D|^m296740-54TDeal Post ValuationUSD":{"r":[[92]],"a":["'VC Top deals by size'!I29"]},"D|^m296740-54TDeal Pre ValuationUSD":{"r":[[71]],"a":["'VC Top deals by size'!H29"]},"D|^m275720-77TDeal Post ValuationUSD":{"r":[[212]],"a":["'VC Top deals by size'!I30"]},"D|^297810-82TDeal Type 1":{"r":[["Later Stage VC"]],"a":["'VC Top deals by size'!K17"]},"D|^289054-72TDeal Type 1":{"r":[["Early Stage VC"]],"a":["'VC Top deals by size'!K34"]},"D|^283603-51TCompany Id":{"r":[["225559-36"]],"a":["'VC Top deals by size'!C56"]},"D|^234498-52TCompany Id":{"r":[["534620-53"]],"a":["'VC Top deals by size'!C55"]},"D|^289054-72TCompany Id":{"r":[["521169-22"]],"a":["'VC Top deals by size'!C34"]},"D|^296512-12TCompany Id":{"r":[["484738-75"]],"a":["'VC Top deals by size'!C18"]},"D|^299045-26TCompany Id":{"r":[["279400-42"]],"a":["'VC Top deals by size'!C24"]},"D|^309274-66TCompany Id":{"r":[["596572-75"]],"a":["'VC Top deals by size'!C54"]},"D|^294800-50TCompany Id":{"r":[["138829-42"]],"a":["'VC Top deals by size'!C48"]},"D|^288238-78TCompany Id":{"r":[["640224-64"]],"a":["'VC Top deals by size'!C41"]},"D|^202319-92TCompany Id":{"r":[["156595-69"]],"a":["'VC Top deals by size'!C23"]},"D|^292162-33TCompany Id":{"r":[["493253-74"]],"a":["'VC Top deals by size'!C50"]},"D|^283673-44TCompany Id":{"r":[["435715-84"]],"a":["'VC Top deals by size'!C43"]},"D|^305969-41TCompany Id":{"r":[["493093-99"]],"a":["'VC Top deals by size'!C39"]},"D|^306891-91TDeal Investors Names":{"r":[["Data Point Capital"]],"a":["'VC Top deals by size'!J27"]},"D|^282832-66TDeal Investors Names":{"r":[["Alicorn, Centerstone, Eight Roads, F-Prime Capital, Greenfield Partners, ION Asset Management, lool ventures, Menlo Ventures, Michael &amp; Susan Dell Foundation, Union Tech Ventures"]],"a":["'VC Top deals by size'!J14"]},"D|^294561-37TDeal Investors Names":{"r":[["Element Ventures, High Alpha, Jump Capital, SaaS Ventures, Service Provider Capital, Tandem Ventures (Utah)"]],"a":["'VC Top deals by size'!J37"]},"D|^304885-09TDeal Investors Names":{"r":[["Andreessen Horowitz, Avra, Bain Capital Ventures, General Catalyst, Y Combinator"]],"a":["'VC Top deals by size'!J21"]},"D|^196066-99TDeal Investors Names":{"r":[["Blue Cloud Ventures, Gwyneth Paltrow, Industry Ventures, Karan Goel, May Habib, Neo (Consulting Services (B2B)), New Enterprise Associates, Scott Wu, Sound Ventures, Village Global"]],"a":["'VC Top deals by size'!J25"]},"D|^289065-88TDeal Investors Names":{"r":[["Alt Capital (San Francisco), EQT Ventures, Exceptional Capital, Founders' Co-op, GTMfund, Sequoia Capital, SV Angel"]],"a":["'VC Top deals by size'!J45"]},"D|^305969-41TDeal Investors Names":{"r":[["500 Global, Hala Ventures, HearstLab, Idrisi Ventures, Prosus Ventures, Wa'ed Ventures"]],"a":["'VC Top deals by size'!J39"]},"D|^299515-60TDeal Investors Names":{"r":[["Beaconsfield Capital Management, Gaingels, JMTD Holdings, The JHA Capital"]],"a":["'VC Top deals by size'!J36"]},"D|^299772-28TDeal Investors Names":{"r":[["Daybreak Partners"]],"a":["'VC Top deals by size'!J44"]},"D|^278343-91TDeal Investors Names":{"r":[["Abhay Parasnis, AICONIC VENTURES, Jinqiu Capital, Lip-Bu Tan, Point72 Ventures, Qualcomm Ventures, Salience Capital Partners Management, Samsung NEXT Ventures, SCB 10X, Sixty Degree Capital, SOENCE Capital"]],"a":["'VC Top deals by size'!J42"]},"D|^294800-50TDeal Investors Names":{"r":[["ABS Capital Partners"]],"a":["'VC Top deals by size'!J48"]},"D|^309274-66TDeal Investors Names":{"r":[["3one4 Capital, Better Capital (California), DeVC, Sierra Ventures, Upsparks Capital"]],"a":["'VC Top deals by size'!J54"]},"D|^285081-76TDeal Investors Names":{"id":588,"description":null,"headerValues":[{"simpleDate":null,"value":"","description":null}],"financialValues":[],"customValues":[],"error":null},"D|^283673-44TDeal Investors Names":{"r":[["115K"]],"a":["'VC Top deals by size'!J43"]},"D|^267531-67TDeal Investors Names":{"r":[["Aaron Hofmann, Andrew Barroway, AZ Venture Capital, Jodi Peterman, John Schufeldt, Mayo Clinic Ventures, Rick Tocchet, Sam Johnson, Scott Lovejoy, Three Bridges Private Capital"]],"a":["'VC Top deals by size'!J57"]},"D|^275720-77TDeal Investors Names":{"r":[["Evolution, First Capital Ventures"]],"a":["'VC Top deals by size'!J30"]},"D|^289065-88TDeal Type 2":{"id":167,"description":null,"headerValues":[{"simpleDate":null,"value":"","description":null}],"financialValues":[],"customValues":[],"error":null},"D|^305531-11TDeal Date":{"r":[[45895]],"a":["'VC Top deals by size'!F12"],"c":[["dd-mmm-yy"]]},"D|^299212-21TDeal Date":{"r":[[45833]],"a":["'VC Top deals by size'!F51"],"c":[["dd-mmm-yy"]]},"D|^297777-70TDeal Type 2":{"r":[["Series A"]],"a":["'VC Top deals by size'!L22"]},"D|^303863-68TDeal Type 2":{"id":186,"description":null,"headerValues":[{"simpleDate":null,"value":"","description":null}],"financialValues":[],"customValues":[],"error":null},"D|^294060-52TDeal Type 2":{"r":[["Series C"]],"a":["'VC Top deals by size'!L11"]},"D|^299204-38TDeal Type 2":{"r":[["Series A"]],"a":["'VC Top deals by size'!L31"]},"D|^304885-09TDeal Date":{"r":[[45891]],"a":["'VC Top deals by size'!F21"],"c":[["dd-mmm-yy"]]},"D|^296512-12TDeal Type 2":{"r":[["Series B"]],"a":["'VC Top deals by size'!L18"]},"D|^302401-99TDeal Date":{"r":[[45852]],"a":["'VC Top deals by size'!F32"],"c":[["dd-mmm-yy"]]},"D|^267531-67TDeal Type 2":{"id":197,"description":null,"headerValues":[{"simpleDate":null,"value":"","description":null}],"financialValues":[],"customValues":[],"error":null},"D|^282832-66TDeal Type 2":{"r":[["Series C"]],"a":["'VC Top deals by size'!L14"]},"D|^297810-82TDeal Type 2":{"id":106,"description":null,"headerValues":[{"simpleDate":null,"value":"","description":null}],"financialValues":[],"customValues":[],"error":null},"D|^202319-92TDeal Type 2":{"r":[["Series D3"]],"a":["'VC Top deals by size'!L23"]},"D|^309274-66TDeal Type 2":{"id":113,"description":null,"headerValues":[{"simpleDate":null,"value":"","description":null}],"financialValues":[],"customValues":[],"error":null},"D|^292162-33TDeal Type 2":{"r":[["Series 1"]],"a":["'VC Top deals by size'!L50"]},"D|^305531-11TDeal Type 2":{"r":[["Series B"]],"a":["'VC Top deals by size'!L12"]},"D|^283603-51TDeal Type 2":{"r":[["Series A"]],"a":["'VC Top deals by size'!L56"]},"D|^302058-82TDeal Date":{"r":[[45861]],"a":["'VC Top deals by size'!F16"],"c":[["dd-mmm-yy"]]},"D|^297036-64TDeal Type 2":{"id":132,"description":null,"headerValues":[{"simpleDate":null,"value":"","description":null}],"financialValues":[],"customValues":[],"error":null},"D|^234498-52TDeal Date":{"r":[[45779]],"a":["'VC Top deals by size'!F55"],"c":[["dd-mmm-yy"]]},"D|^275720-77TDeal Date":{"r":[[45698]],"a":["'VC Top deals by size'!F30"],"c":[["dd-mmm-yy"]]},"D|^283447-90TDeal Type 2":{"r":[["Series B"]],"a":["'VC Top deals by s</t>
  </si>
  <si>
    <t>ize'!L47"]},"D|^292890-16TDeal Date":{"r":[[45866]],"a":["'VC Top deals by size'!F15"],"c":[["dd-mmm-yy"]]},"D|^275720-77TDeal Type 2":{"r":[["Series A"]],"a":["'VC Top deals by size'!L30"]},"D|^306891-91TDeal Type 2":{"r":[["Series A"]],"a":["'VC Top deals by size'!L27"]},"D|^304030-09TDeal Type 2":{"r":[["Series A"]],"a":["'VC Top deals by size'!L13"]},"D|^299045-26TDeal Date":{"r":[[45792]],"a":["'VC Top deals by size'!F24"],"c":[["dd-mmm-yy"]]},"D|^305969-41TDeal Type 2":{"r":[["Series A"]],"a":["'VC Top deals by size'!L39"]},"D|^296512-12TDeal Date":{"r":[[45861]],"a":["'VC Top deals by size'!F18"],"c":[["dd-mmm-yy"]]},"D|^299045-26TDeal Type 2":{"r":[["Series B"]],"a":["'VC Top deals by size'!L24"]},"D|^m285081-76TDeal Post ValuationUSD":{"r":[[219.999998]],"a":["'VC Top deals by size'!I35"]},"D|^m289065-88TDeal Pre ValuationUSD":{"id":170,"description":null,"headerValues":[{"simpleDate":null,"value":"","description":null}],"financialValues":[],"customValues":[],"error":null},"D|^m279750-52TDeal Pre ValuationUSD":{"r":[[23.000016]],"a":["'VC Top deals by size'!H52"]},"D|^m297777-70TDeal Post ValuationUSD":{"id":176,"description":null,"headerValues":[{"simpleDate":null,"value":"","description":null}],"financialValues":[],"customValues":[],"error":null},"D|^306355-06TDeal Type 1":{"r":[["Early Stage VC"]],"a":["'VC Top deals by size'!K33"]},"D|^m296512-12TDeal Post ValuationUSD":{"r":[[196.000001]],"a":["'VC Top deals by size'!I18"]},"D|^m299772-28TDeal Pre ValuationUSD":{"r":[[13.5]],"a":["'VC Top deals by size'!H44"]},"D|^299772-28TDeal Type 1":{"r":[["Later Stage VC"]],"a":["'VC Top deals by size'!K44"]},"D|^304030-09TDeal Type 1":{"r":[["Early Stage VC"]],"a":["'VC Top deals by size'!K13"]},"D|^292890-16TDeal Type 1":{"r":[["Early Stage VC"]],"a":["'VC Top deals by size'!K15"]},"D|^283673-44TDeal Type 1":{"r":[["Later Stage VC"]],"a":["'VC Top deals by size'!K43"]},"D|^m299212-21TDeal Post ValuationUSD":{"id":190,"description":null,"headerValues":[{"simpleDate":null,"value":"","description":null}],"financialValues":[],"customValues":[],"error":null},"D|^m306891-91TDeal Pre ValuationUSD":{"r":[[65.000022]],"a":["'VC Top deals by size'!H27"]},"D|^288202-87TDeal Type 1":{"r":[["Early Stage VC"]],"a":["'VC Top deals by size'!K26"]},"D|^m293872-06TDeal Pre ValuationUSD":{"r":[[1368.999996]],"a":["'VC Top deals by size'!H10"]},"D|^m302401-99TDeal Pre ValuationUSD":{"id":102,"description":null,"headerValues":[{"simpleDate":null,"value":"","description":null}],"financialValues":[],"customValues":[],"error":null},"D|^302058-82TDeal Type 1":{"r":[["Later Stage VC"]],"a":["'VC Top deals by size'!K16"]},"D|^m305969-41TDeal Post ValuationUSD":{"id":109,"description":null,"headerValues":[{"simpleDate":null,"value":"","description":null}],"financialValues":[],"customValues":[],"error":null},"D|^m282832-66TDeal Post ValuationUSD":{"id":111,"description":null,"headerValues":[{"simpleDate":null,"value":"","description":null}],"financialValues":[],"customValues":[],"error":null},"D|^m275720-77TDeal Pre ValuationUSD":{"r":[[191.005001]],"a":["'VC Top deals by size'!H30"]},"D|^m305531-11TDeal Pre ValuationUSD":{"r":[[661.00001]],"a":["'VC Top deals by size'!H12"]},"D|^m304885-09TDeal Pre ValuationUSD":{"r":[[333.999991]],"a":["'VC Top deals by size'!H21"]},"D|^m278343-91TDeal Post ValuationUSD":{"id":122,"description":null,"headerValues":[{"simpleDate":null,"value":"","description":null}],"financialValues":[],"customValues":[],"error":null},"D|^m306355-06TDeal Post ValuationUSD":{"r":[[82.999998]],"a":["'VC Top deals by size'!I33"]},"D|^275720-77TDeal Type 1":{"r":[["Early Stage VC"]],"a":["'VC Top deals by size'!K30"]},"D|^m305743-51TDeal Pre ValuationUSD":{"id":127,"description":null,"headerValues":[{"simpleDate":null,"value":"","description":null}],"financialValues":[],"customValues":[],"error":null},"D|^282832-66TDeal Type 1":{"r":[["Later Stage VC"]],"a":["'VC Top deals by size'!K14"]},"D|^299212-21TDeal Type 1":{"r":[["Early Stage VC"]],"a":["'VC Top deals by size'!K51"]},"D|^m297036-64TDeal Post ValuationUSD":{"id":134,"description":null,"headerValues":[{"simpleDate":null,"value":"","description":null}],"financialValues":[],"customValues":[],"error":null},"D|^m285081-76TDeal Pre ValuationUSD":{"r":[[205]],"a":["'VC Top deals by size'!H35"]},"D|^299204-38TDeal Type 1":{"r":[["Early Stage VC"]],"a":["'VC Top deals by size'!K31"]},"D|^m288238-78TDeal Post ValuationUSD":{"id":138,"description":null,"headerValues":[{"simpleDate":null,"value":"","description":null}],"financialValues":[],"customValues":[],"error":null},"D|^267531-67TDeal Type 1":{"r":[["Later Stage VC"]],"a":["'VC Top deals by size'!K57"]},"D|^305969-41TDeal Type 1":{"r":[["Early Stage VC"]],"a":["'VC Top deals by size'!K39"]},"D|^m196066-99TDeal Pre ValuationUSD":{"r":[[85.000009]],"a":["'VC Top deals by size'!H25"]},"D|^m305743-51TDeal Post ValuationUSD":{"id":149,"description":null,"headerValues":[{"simpleDate":null,"value":"","description":null}],"financialValues":[],"customValues":[],"error":null},"D|^202319-92TDeal Type 1":{"r":[["Later Stage VC"]],"a":["'VC Top deals by size'!K23"]},"D|^m288202-87TDeal Post ValuationUSD":{"r":[[129.999999]],"a":["'VC Top deals by size'!I26"]},"D|^303863-68TDeal Type 1":{"r":[["Later Stage VC"]],"a":["'VC Top deals by size'!K46"]},"D|^m305668-45TDeal Pre ValuationUSD":{"id":154,"description":null,"headerValues":[{"simpleDate":null,"value":"","description":null}],"financialValues":[],"customValues":[],"error":null},"D|^m304030-09TDeal Pre ValuationUSD":{"id":155,"description":null,"headerValues":[{"simpleDate":null,"value":"","description":null}],"financialValues":[],"customValues":[],"error":null},"D|^296740-54TDeal Type 1":{"r":[["Later Stage VC"]],"a":["'VC Top deals by size'!K29"]},"D|^m296512-12TDeal Pre ValuationUSD":{"r":[[158.000006]],"a":["'VC Top deals by size'!H18"]},"D|^305668-45TDeal Type 1":{"r":[["Later Stage VC"]],"a":["'VC Top deals by size'!K49"]},"D|^288202-87TCompany Id":{"r":[["529085-26"]],"a":["'VC Top deals by size'!C26"]},"D|^289065-88TCompany Id":{"r":[["769592-80"]],"a":["'VC Top deals by size'!C45"]},"D|^305136-19TCompany Id":{"r":[["99117-55"]],"a":["'VC Top deals by size'!C20"]},"D|^304885-09TCompany Id":{"r":[["521927-11"]],"a":["'VC Top deals by size'!C21"]},"D|^285983-56TCompany Id":{"r":[["521930-62"]],"a":["'VC Top deals by size'!C19"]},"D|^297036-64TCompany Id":{"r":[["529952-05"]],"a":["'VC Top deals by size'!C53"]},"D|^293872-06TCompany Id":{"r":[["539828-92"]],"a":["'VC Top deals by size'!C10"]},"D|^299212-21TCompany Id":{"r":[["520977-79"]],"a":["'VC Top deals by size'!C51"]},"D|^305668-45TCompany Id":{"r":[["173977-48"]],"a":["'VC Top deals by size'!C49"]},"D|^278343-91TCompany Id":{"r":[["711617-95"]],"a":["'VC Top deals by size'!C42"]},"D|^279750-52TDeal Investors Names":{"r":[["Four Acres Capital, J Ventures Mgmt"]],"a":["'VC Top deals by size'!J52"]},"D|^285983-56TDeal Investors Names":{"r":[["Alt Capital (San Francisco), Amino Capital, Formus Capital"]],"a":["'VC Top deals by size'!J19"]},"D|^297810-82TDeal Investors Names":{"id":164,"description":null,"headerValues":[{"simpleDate":null,"value":"","description":null}],"financialValues":[],"customValues":[],"error":null},"D|^293872-06TDeal Investors Names":{"r":[["A*, Accel, Andreessen Horowitz, Atacama Ventures, Audacious Ventures, Avra, Bain Capital Ventures, BOND Capital (San Francisco), Definition, Forerunner Ventures, Prosus Ventures, Ribbit Capital, SV Angel"]],"a":["'VC Top deals by size'!J10"]},"D|^302058-82TDeal Investors Names":{"r":[["EvolutionX Debt Capital, Globespan Capital Partners, PhonePe"]],"a":["'VC Top deals by size'!J16"]},"D|^308476-99TDeal Investors Names":{"r":[["EQT Ventures, Fuse (Chicago), Lightspeed Venture Partners"]],"a":["'VC Top deals by size'!J28"]},"D|^303863-68TDeal Investors Names":{"r":[["Tandem Ventures (Utah)"]],"a":["'VC Top deals by size'!J46"]},"D|^283447-90TDeal Investors Names":{"r":[["Azimut Holding"]],"a":["'VC Top deals by size'!J47"]},"D|^297777-70TDeal Investors Names":{"r":[["Cherry Ventures, Tapestry VC, Theory Ventures"]],"a":["'VC Top deals by size'!J22"]},"D|^296512-12TDeal Investors Names":{"r":[["Euclidean Capital, iAngels, Industry Ventures, Nyca Partners, QED Investors, Team8, Treasury (New York)"]],"a":["'VC Top deals by size'!J18"]},"D|^234498-52TDeal Investors Names":{"r":[["Function Health"]],"a":["'VC Top deals by size'!J55"]},"D|^292162-33TDeal Investors Names":{"r":[["8-Bit Capital, Bonfire Ventures, BrokerTech Ventures, Character (VC), Company Ventures, Connetic Ventures, Draper Associates, Karim Atiyeh, Operator Partners, Village Global"]],"a":["'VC Top deals by size'!J50"]},"D|^297036-64TDeal Investors Names":{"r":[["Acrew Capital, Decibel Partners, Dorothy Chang, Ian Livingstone, Idris Mokhtarzada, The House Fund"]],"a":["'VC Top deals by size'!J53"]},"D|^305531-11TDeal Investors Names":{"r":[["A*, Chemistry Ventures, Felicis, First Round Capital, Lightspeed Venture Partners, Liquid 2 Ventures, Quiet Capital"]],"a":["'VC Top deals by size'!J12"]},"D|^299212-21TDeal Investors Names":{"r":[["Andreas Burike, Blaguss Reisen, Smedvig Ventures"]],"a":["'VC Top deals by size'!J51"]},"D|^399179-62Name":{"r":[["Eleos Health"]],"a":["'VC Top deals by size'!D14"]},"D|^521218-27Name":{"r":[["Salient AI"]],"a":["'VC Top deals by size'!D15"]},"D|^534512-08Name":{"r":[["Giga AI (San Francisco)"]],"a":["'VC Top deals by size'!D13"]},"D|^265355-56Name":{"r":[["Rune Labs"]],"a":["'VC Top deals by size'!D44"]},"D|^169624-00Name":{"r":[["Flip (Business/Productivity Software)"]],"a":["'VC Top deals by size'!D27"]},"D|^530494-75Name":{"r":[["Gradient Labs (Business/Productivity Software)"]],"a":["'VC Top deals by size'!D38"]},"D|^234855-55Name":{"r":[["Kea"]],"a":["'VC Top deals by size'!D36"]},"D|^535509-55Name":{"r":[["Synthflow"]],"a":["'VC Top deals by size'!D31"]},"D|^502928-20Name":{"r":[["Revin"]],"a":["'VC Top deals by size'!D46"]},"D|^438793-66Name":{"r":[["Parloa"]],"a":["'VC Top deals by size'!D11"]},"D|^61973-20Name":{"r":[["Inbox Health"]],"a":["'VC Top deals by size'!D32"]},"D|^223431-67Name":{"r":[["Forethought"]],"a":["'VC Top deals by size'!D25"]},"D|^489650-77Name":{"r":[["UPTIQ"]],"a":["'VC Top deals by size'!D30"]},"D|^769592-80Name":{"r":[["Paid"]],"a":["'VC Top deals by size'!D28","'VC Top deals by size'!D45"]},"D|^153355-51Name":{"r":[["Manychat"]],"a":["'VC Top deals by size'!D9"]},"D|^223431-67Verticals":{"r":[["Artificial Intelligence &amp; Machine Learning, SaaS"]],"a":["'VC Top deals by size'!P25"]},"D|^530494-75Verticals":{"r":[["Artificial Intelligence &amp; Machine Learning, Marketing Tech, SaaS"]],"a":["'VC Top deals by size'!P38"]},"D|^502928-20Verticals":{"r":[["Artificial Intelligence &amp; Machine Learning, Cryptocurrency/Blockchain, FinTech"]],"a":["'VC Top deals by size'!P46"]},"D|^234855-55Verticals":{"r":[["Artificial Intelligence &amp; Machine Learning, FoodTech, Restaurant Technology, SaaS"]],"a":["'VC Top deals by size'!P36"]},"D|^231302-17Verticals":{"r":[["Artificial Intelligence &amp; Machine Learning, Big Data, SaaS"]],"a":["'VC Top deals by size'!P35"]},"D|^321633-19Primary Industry Sector":{"r":[["Healthcare"]],"a":["'VC Top deals by size'!M29"]},"D|^509495-14Primary Industry Code":{"r":[["Financial Software"]],"a":["'VC Top deals by size'!O33"]},"D|^223341-94Primary Industry Code":{"r":[["Business/Productivity Software"]],"a":["'VC Top deals by size'!O47"]},"D|^55105-75Primary Industry Group":{"r":[["Software"]],"a":["'VC Top deals by size'!N16"]},"D|^521679-61Primary Industry Group":{"r":[["Software"]],"a":["'VC Top deals by size'!N40"]},"D|^399179-62Primary Industry Code":{"r":[["Enterprise Systems (Healthcare)"]],"a":["'VC Top deals by size'!O14"]},"D|^534512-08Primary Industry Sector":{"r":[["Information Technology"]],"a":["'VC Top deals by size'!M13"]},"D|^535509-55Primary Industry Group":{"r":[["Software"]],"a":["'VC Top deals by size'!N31"]},"D|^55105-75Primary Industry Sector":{"r":[["Information Technology"]],"a":["'VC Top deals by size'!M16"]},"D|^509495-14Primary Industry Sector":{"r":[["Information Technology"]],"a":["'VC Top deals by size'!M33"]},"D|^521679-61Primary Industry Sector":{"r":[["Information Technology"]],"a":["'VC Top deals by size'!M40"]},"D|^594055-63Primary Industry Code":{"r":[["Business/Productivity Software"]],"a":["'VC Top deals by size'!O37"]},"D|^820491-31Primary Industry Group":{"r":[["Software"]],"a":["'VC Top deals by size'!N22"]},"D|^535509-55Primary Industry Sector":{"r":[["Information Technology"]],"a":["'VC Top deals by size'!M31"]},"D|^169624-00Primary Industry Code":{"r":[["Business/Productivity Software"]],"a":["'VC Top deals by size'!O27"]},"D|^489650-77Primary Industry Sector":{"r":[["Information Technology"]],"a":["'VC Top deals by size'!M30"]},"D|^234855-55Primary Industry Group":{"r":[["Software"]],"a":["'VC Top deals by size'!N36"]},"D|^169624-00Primary Industry Sector":{"r":[["Information Technology"]],"a":["'VC Top deals by size'!M27"]},"D|^438793-66Primary Industry Sector":{"r":[["Information Technology"]],"a":["'VC Top deals by size'!M11"]},"D|^489650-77Primary Industry Code":{"r":[["Financial Software"]],"a":["'VC Top deals by size'!O30"]},"D|^61973-20Primary Industry Code":{"r":[["Enterprise Systems (Healthcare)"]],"a":["'VC Top deals by size'!O32"]},"D|^234855-55Primary Industry Sector":{"r":[["Information Technology"]],"a":["'VC Top deals by size'!M36"]},"D|^502928-20Primary Industry Sector":{"r":[["Information Technology"]],"a":["'VC Top deals by size'!M46"]},"D|^153355-51Primary Industry Code":{"r":[["Automation/Workflow Software"]],"a":["'VC Top deals by size'!O9"]},"D|^769592-80Primary Industry Code":{"r":[["Business/Productivity Software"]],"a":["'VC Top deals by size'!O28","'VC Top deals by size'!O45"]},"D|^231302-17Primary Industry Code":{"r":[["Business/Productivity Software"]],"a":["'VC Top deals by size'!O35"]},"D|^153355-51Primary Industry Sector":{"r":[["Information Technology"]],"a":["'VC Top deals by size'!M9"]},"D|^234855-55Primary Industry Code":{"r":[["Business/Productivity Software"]],"a":["'VC Top deals by size'!O36"]},"D|^231302-17Primary Industry Group":{"r":[["Software"]],"a":["'VC Top deals by size'!N35"]},"D|^720075-16Primary Industry Group":{"r":[["Software"]],"a":["'VC Top deals by size'!N52"]},"D|^223341-94Primary Industry Group":{"r":[["Software"]],"a":["'VC Top deals by size'!N47"]},"D|^489650-77Primary Industry Group":{"r":[["Software"]],"a":["'VC Top deals by size'!N30"]},"D|^61973-20Primary Industry Group":{"r":[["Healthcare Technology Systems"]],"a":["'VC Top deals by size'!N32"]},"D|^530494-75Primary Industry Code":{"r":[["Business/Productivity Software"]],"a":["'VC Top deals by size'!O38"]},"D|^265355-56Primary Industry Group":{"r":[["Healthcare Technology Systems"]],"a":["'VC Top deals by size'!N44"]},"D|^530494-75Primary Industry Group":{"r":[["Software"]],"a":["'VC Top deals by size'!N38"]},"D|^438793-66Primary Industry Code":{"r":[["Business/Productivity Software"]],"a":["'VC Top deals by size'!O11"]},"D|^720075-16Primary Industry Code":{"r":[["Business/Productivity Software"]],"a":["'VC Top deals by size'!O52"]},"D|^530494-75Primary Industry Sector":{"r":[["Information Technology"]],"a":["'VC Top deals by size'!M38"]},"D|^769592-80Primary Industry Group":{"r":[["Software"]],"a":["'VC Top deals by size'!N28","'VC Top deals by size'!N45"]},"D|^153355-51Primary Industry Group":{"r":[["Software"]],"a":["'VC Top deals by size'!N9"]},"D|^769592-80Primary Industry Sector":{"r":[["Information Technology"]],"a":["'VC Top deals by size'!M28","'VC Top deals by size'!M45"]},"D|^529085-26Primary Industry Group":{"r":[["Healthcare Technology Systems"]],"a":["'VC Top deals by size'!N12","'VC Top deals by size'!N26"]},"D|^438793-66Primary Industry Group":{"r":[["Software"]],"a":["'VC Top deals by size'!N11"]},"D|^529085-26Primary Industry Sector":{"r":[["Healthcare"]],"a":["'VC Top deals by size'!M12","'VC Top deals by size'!M26"]},"D|^223341-94Primary Industry Sector":{"r":[["Information Technology"]],"a":["'VC Top deals by size'!M47"]},"D|^529085-26HQ City":{"r":[["San Francisco"]],"a":["'VC Top deals by size'!Q12","'VC Top deals by size'!Q26"]},"D|^153355-51HQ Country":{"r":[["United States"]],"a":["'VC Top deals by size'!S9"]},"D|^169624-00State":{"r":[["New York"]],"a":["'VC Top deals by size'!R27"]},"D|^169624-00HQ City":{"r":[["New York"]],"a":["'VC Top deals by size'!Q27"]},"D|^509495-14HQ Country":{"r":[["United States"]],"a":["'VC Top deals by size'!S33"]},"D|^535509-55HQ City":{"r":[["Berlin"]],"a":["'VC Top deals by size'!Q31"]},"D|^769592-80State":{"id":798,"description":null,"headerValues":[{"simpleDate":null,"value":"","description":null}],"financialValues":[],"customValues":[],"error":null},"D|^438793-66State":{"id":799,"description":null,"headerValues":[{"simpleDate":null,"value":"","description":null}],"financialValues":[],"customValues":[],"error":null},"D|^231302-17HQ City":{"r":[["Santa Clara"]],"a":["'VC Top deals by size'!Q35"]},"D|^265355-56State":{"r":[["California"]],"a":["'VC Top deals by size'!R44"]},"D|^153355-51State":{"r":[["California"]],"a":["'VC Top deals by size'!R9"]},"D|^720075-16State":{"r":[["Texas"]],"a":["'VC Top deals by size'!R52"]},"D|^234855-55HQ City":{"r":[["Mountain View"]],"a":["'VC Top deals by size'!Q36"]},"D|^720075-16HQ Country":{"r":[["United States"]],"a":["'VC Top deals by size'!S52"]},"D|^530494-75HQ City":{"r":[["London"]],"a":["'VC Top deals by size'!Q38"]},"D|^509495-14HQ City":{"r":[["Miami"]],"a":["'VC Top deals by size'!Q33"]},"D|^265355-56HQ City":{"r":[["San Francisco"]],"a":["'VC Top deals by size'!Q44"]},"D|^535509-55HQ Country":{"r":[["Germany"]],"a":["'VC Top deals by size'!S31"]},"D|^153355-51HQ City":{"r":[["West Hollywood"]],"a":["'VC Top deals by size'!Q9"]},"D|^720075-16HQ City":{"r":[["Allen"]],"a":["'VC Top deals by size'!Q52"]},"D|^769592-80HQ City":{"r":[["London"]],"a":["'VC Top deals by size'!Q28","'VC Top deals by size'!Q45"]},"D|^489650-77HQ Country":{"r":[["United States"]],"a":["'VC Top deals by size'!S30"]},"D|^61973-20HQ Country":{"r":[["United States"]],"a":["'VC Top deals by size'!S32"]},"D|^321633-19State":{"r":[["Massachusetts"]],"a":["'VC Top deals by size'!R29"]},"D|^438793-66HQ City":{"r":[["Berlin"]],"a":["'VC Top deals by size'!Q11"]},"D|^489650-77State":{"r":[["Texas"]],"a":["'VC Top deals by size'!R30"]},"D|^61973-20HQ City":{"r":[["New Haven"]],"a":["'VC Top deals by size'!Q32"]},"D|^321633-19HQ City":{"r":[["Boston"]],"a":["'VC Top deals by size'!Q29"]},"D|^223431-67State":{"r":[["California"]],"a":["'VC Top deals by size'!R25"]},"D|^820491-31Brief DescriptionUSD":{"r":[["Developer of a security platform designed to use modern AI to make decisions, instead of pre-defined logic."]],"a":["'VC Top deals by size'!E22"]},"D|^231302-17Brief DescriptionUSD":{"r":[["Developer of a customer experience automation platform designed to engage buyers with automated conversations."]],"a":["'VC Top deals by size'!E35"]},"D|^509495-14Brief DescriptionUSD":{"r":[["Developer of a wealth-tech advisory platform designed to improve independent financial advisor capabilities."]],"a":["'VC Top deals by size'!E33"]},"D|^489650-77Brief DescriptionUSD":{"r":[["Developer of a financial intelligence platform designed to connect wealth advisors and their clients to a comprehensive suite of financial products and services."]],"a":["'VC Top deals by size'!E30"]},"D|^169624-00Brief DescriptionUSD":{"r":[["Developer of a voice-based customer service technology designed to automate phone calls and create an improved customer experience."]],"a":["'VC Top deals by size'!E27"]},"D|^720075-16Name":{"r":[["Mia (Business/Productivity Software)"]],"a":["'VC Top deals by size'!D52"]},"D|^223341-94Name":{"r":[["Indigo.ai"]],"a":["'VC Top deals by size'!D47"]},"D|^521679-61Name":{"r":[["Clarity (Middletown)"]],"a":["'VC Top deals by size'!D40"]},"D|^529085-26Name":{"r":[["Assort Health"]],"a":["'VC Top deals by size'!D12","'VC Top deals by size'!D26"]},"D|^820491-31Name":{"r":[["Maze (Network Management Software)"]],"a":["'VC Top deals by size'!D22"]},"D|^55105-75Name":{"r":[["GupShup"]],"a":["'VC Top deals by size'!D16"]},"D|^114095-98Name":{"r":[["Lilt"]],"a":["'VC Top deals by size'!D17"]},"D|^321633-19Name":{"r":[["Outcomes4Me"]],"a":["'VC Top deals by size'!D29"]},"D|^153355-51Verticals":{"r":[["Artificial Intelligence &amp; Machine Learning, Big Data, Marketing Tech, SaaS"]],"a":["'VC Top deals by size'!P9"]},"D|^720075-16Verticals":{"r":[["Artificial Intelligence &amp; Machine Learning"]],"a":["'VC Top deals by size'!P52"]},"D|^438793-66Verticals":{"r":[["Artificial Intelligence &amp; Machine Learning, SaaS"]],"a":["'VC Top deals by size'!P11"]},"D|^114095-98Verticals":{"r":[["Artificial Intelligence &amp; Machine Learning, SaaS"]],"a":["'VC Top deals by size'!P17"]},"D|^399179-62Verticals":{"r":[["Artificial Intelligence &amp; Machine Learning, Big Data, Digital Health, HealthTech, TMT"]],"a":["'VC Top deals by size'!P14"]},"D|^442636-84Verticals":{"r":[["Digital Health, HealthTech, Mobile"]],"a":["'VC Top deals by size'!P57"]},"D|^169624-00Verticals":{"r":[["Artificial Intelligence &amp; Machine Learning, SaaS"]],"a":["'VC Top deals by size'!P27"]},"D|^769592-80Verticals":{"r":[["Artificial Intelligence &amp; Machine Learning, SaaS"]],"a":["'VC Top deals by size'!P28","'VC Top deals by size'!P45"]},"D|^321633-19Verticals":{"r":[["Artificial Intelligence &amp; Machine Learning, Digital Health, HealthTech, Mobile, Oncology"]],"a":["'VC Top deals by size'!P29"]},"D|^534512-08Verticals":{"r":[["Artificial Intelligence &amp; Machine Learning, SaaS"]],"a":["'VC Top deals by size'!P13"]},"D|^529085-26Verticals":{"r":[["Artificial Intelligence &amp; Machine Learning, HealthTech, SaaS"]],"a":["'VC Top deals by size'!P12","'VC Top deals by size'!P26"]},"D|^61973-20Primary Industry Sector":{"r":[["Healthcare"]],"a":["'VC Top deals by size'!M32"]},"D|^265355-56Primary Industry Code":{"r":[["Decision/Risk Analysis"]],"a":["'VC Top deals by size'!O44"]},"D|^502928-20Primary Industry Group":{"r":[["Software"]],"a":["'VC Top deals by size'!N46"]},"D|^321633-19Primary Industry Code":{"r":[["Other Healthcare Technology Systems"]],"a":["'VC Top deals by size'!O29"]},"D|^534512-08Primary Industry Group":{"r":[["Software"]],"a":["'VC Top deals by size'!N13"]},"D|^509495-14Primary Industry Group":{"r":[["Software"]],"a":["'VC Top deals by size'!N33"]},"D|^820491-31Primary Industry Sector":{"r":[["Information Technology"]],"a":["'VC Top deals by size'!M22"]},"D|^321633-19Primary Industry Group":{"r":[["Healthcare Technology Systems"]],"a":["'VC Top deals by size'!N29"]},"D|^521679-61Primary Industry Code":{"r":[["Business/Productivity Software"]],"a":["'VC Top deals by size'!O40"]},"D|^820491-31Primary Industry Code":{"r":[["Network Management Software"]],"a":["'VC Top deals by size'!O22"]},"D|^535509-55Primary Industry Code":{"r":[["Business/Productivity Software"]],"a":["'VC Top deals by size'!O31"]},"D|^114095-98Primary Industry Code":{"r":[["Business/Productivity Software"]],"a":["'VC Top deals by size'!O17"]},"D|^265355-56Primary Industry Sector":{"r":[["Healthcare"]],"a":["'VC Top deals by size'!M44"]},"D|^114095-98Primary Industry Group":{"r":[["Software"]],"a":["'VC Top deals by size'!N17"]},"D|^442636-84Primary Industry Group":{"r":[["Healthcare Technology Systems"]],"a":["'VC Top deals by size'!N57"]},"D|^594055-63Primary Industry Group":{"r":[["Software"]],"a":["'VC Top deals by size'!N37"]},"D|^442636-84Primary Industry Sector":{"r":[["Healthcare"]],"a":["'VC Top deals by size'!M57"]},"D|^223431-67Primary Industry Code":{"r":[["Business/Productivity Software"]],"a":["'VC Top deals by size'!O25"]},"D|^521218-27Primary Industry Group":{"r":[["Software"]],"a":["'VC Top deals by size'!N15"]},"D|^223431-67Primary Industry Group":{"r":[["Software"]],"a":["'VC Top deals by size'!N25"]},"D|^521218-27Primary Industry Sector":{"r":[["Information Technology"]],"a":["'VC Top deals by size'!M15"]},"D|^502928-20Primary Industry Code":{"r":[["Business/Productivity Software"]],"a":["'VC Top deals by size'!O46"]},"D|^223431-67Primary Industry Sector":{"r":[["Information Technology"]],"a":["'VC Top deals by size'!M25"]},"D|^399179-62Primary Industry Group":{"r":[["Healthcare Technology Systems"]],"a":["'VC Top deals by size'!N14"]},"D|^529085-26Primary Industry Code":{"r":[["Other Healthcare Technology Systems"]],"a":["'VC Top deals by size'!O12","'VC Top deals by size'!O26"]},"D|^231302-17HQ Country":{"r":[["United States"]],"a":["'VC Top deals by size'!S35"]},"D|^169624-00HQ Country":{"r":[["United States"]],"a":["'VC Top deals by size'!S27"]},"D|^438793-66HQ Country":{"r":[["Germany"]],"a":["'VC Top deals by size'!S11"]},"D|^231302-17State":{"r":[["California"]],"a":["'VC Top deals by size'!R35"]},"D|^223431-67HQ Country":{"r":[["United States"]],"a":["'VC Top deals by size'!S25"]},"D|^521218-27HQ Country":{"r":[["United States"]],"a":["'VC Top deals by size'!S15"]},"D|^61973-20State":{"r":[["Connecticut"]],"a":["'VC Top deals by size'!R32"]},"D|^223431-67HQ City":{"r":[["San Francisco"]],"a":["'VC Top deals by size'!Q25"]},"D|^502928-20HQ Country":{"r":[["United States"]],"a":["'VC Top deals by size'!S46"]},"D|^769592-80HQ Country":{"r":[["United Kingdom"]],"a":["'VC Top deals by size'!S28","'VC Top deals by size'!S45"]},"D|^502928-20State":{"r":[["New York"]],"a":["'VC Top deals by size'!R46"]},"D|^55105-75HQ Country":{"r":[["United States"]],"a":["'VC Top deals by size'!S16"]},"D|^535509-55State":{"id":835,"description":null,"headerValues":[{"simpleDate":null,"value":"","description":null}],"financialValues":[],"customValues":[],"error":null},"D|^521218-27State":{"r":[["California"]],"a":["'VC Top deals by size'!R15"]},"D|^529085-26State":{"r":[["California"]],"a":["'VC Top deals by size'!R12","'VC Top deals by size'!R26"]},"D|^594055-63State":{"r":[["Utah"]],"a":["'VC Top deals by size'!R37"]},"D|^442636-84State":{"r":[["Arizona"]],"a":["'VC Top deals by size'!R57"]},"D|^594055-63HQ City":{"r":[["Draper"]],"a":["'VC Top deals by size'!Q37"]},"D|^530494-75HQ Country":{"r":[["United Kingdom"]],"a":["'VC Top deals by size'!S38"]},"D|^521679-61HQ Country":{"r":[["United States"]],"a":["'VC Top deals by size'!S40"]},"D|^399179-62HQ Country":{"r":[["United States"]],"a":["'VC Top deals by size'!S14"]},"D|^534512-08HQ Country":{"r":[["United States"]],"a":["'VC Top deals by size'!S13"]},"D|^820491-31HQ Country":{"r":[["United Kingdom"]],"a":["'VC Top deals by size'!S22"]},"D|^502928-20HQ City":{"r":[["New York"]],"a":["'VC Top deals by size'!Q46"]},"D|^55105-75State":{"r":[["California"]],"a":["'VC Top deals by size'!R16"]},"D|^399179-62State":{"r":[["Massachusetts"]],"a":["'VC Top deals by size'!R14"]},"D|^534512-08State":{"r":[["California"]],"a":["'VC Top deals by size'!R13"]},"D|^223341-94HQ Country":{"r":[["Italy"]],"a":["'VC Top deals by size'!S47"]},"D|^521679-61State":{"r":[["Delaware"]],"a":["'VC Top deals by size'!R40"]},"D|^399179-62HQ City":{"r":[["Cambridge"]],"a":["'VC Top deals by size'!Q14"]},"D|^521218-27HQ City":{"r":[["San Francisco"]],"a":["'VC Top deals by size'!Q15"]},"D|^820491-31State":{"id":890,"description":null,"headerValues":[{"simpleDate":null,"value":"","description":null}],"financialValues":[],"customValues":[],"error":null},"D|^223341-94State":{"id":891,"description":null,"headerValues":[{"simpleDate":null,"value":"","description":null}],"financialValues":[],"customValues":[],"error":null},"D|^55105-75HQ City":{"r":[["Fremont"]],"a":["'VC Top deals by size'!Q16"]},"D|^114095-98State":{"r":[["California"]],"a":["'VC Top deals by size'!R17"]},"D|^521679-61HQ City":{"r":[["Middletown"]],"a":["'VC Top deals by size'!Q40"]},"D|^534512-08HQ City":{"r":[["San Francisco"]],"a":["'VC Top deals by size'!Q13"]},"D|^594055-63HQ Country":{"r":[["United States"]],"a":["'VC Top deals by size'!S37"]},"D|^502928-20Brief DescriptionUSD":{"r":[["Developer of AI-powered customer engagement software designed for use in home services and remodeling businesses."]],"a":["'VC Top deals by size'!E46"]},"D|^521218-27Brief DescriptionUSD":{"r":[["Developer of an AI-powered loan servicing platform intended to streamline loan collection, onboarding and compliance."]],"a":["'VC Top deals by size'!E15"]},"D|^153355-51Brief DescriptionUSD":{"r":[["Developer of an automated messaging platform designed to improve customer interactions across digital channels."]],"a":["'VC Top deals by size'!E9"]},"D|^399179-62Brief DescriptionUSD":{"r":[["Developer of a health technology platform designed to gather insights into behavioral health."]],"a":["'VC Top deals by size'!E14"]},"D|^61973-20Brief DescriptionUSD":{"r":[["Developer of a patient billing and benefits management platform designed to improve billing systems."]],"a":["'VC Top deals by size'!E32"]},"D|^438793-66Brief DescriptionUSD":{"r":[["Developer of a conversational artificial intelligence platform designed for building automated dialogs with the help of machine learning."]],"a":["'VC Top deals by size'!E11"]},"D|^534512-08Brief DescriptionUSD":{"r":[["Developer of an open artificial intelligence application programming interface compatibility platform designed to prove how fine-tuned models work."]],"a":["'VC Top deals by size'!E13"]},"D|^223341-94Brief DescriptionUSD":{"r":[["Developer of a no-code platform designed to help businesses evolve their customer experience through next-generation artificial intelligence agents."]],"a":["'VC Top deals by size'!E47"]},"D|^530494-75Brief DescriptionUSD":{"r":[["Developer an AI-based customer support platform intended to resolve complex customer service queries end-to-end."]],"a":["'VC Top deals by size'!E38"]},"D|^55105-75Brief DescriptionUSD":{"r":[["Developer of smart messaging software designed to enhance customer engagement."]],"a":["'VC Top deals by size'!E16"]},"D|^265355-56Brief DescriptionUSD":{"r":[["Developer of a medical platform designed to integrate with neuromodulation therapies to manage data ingestion, labelling, and availability."]],"a":["'VC Top deals by size'!E44"]},"D|^521679-61Brief DescriptionUSD":{"r":[["Developer of a user experience and research platform designed to help make better product decisions by listening to customers."]],"a":["'VC Top deals by size'!E40"]},"D|^529085-26Brief DescriptionUSD":{"r":[["Developer of a conversational artificial intelligence platform designed to augment and automate call center operations for health care for transforming patient care."]],"a":["'VC Top deals by size'!E12","'VC Top deals by size'!E26"]},"D|^769592-80Brief DescriptionUSD":{"r":[["Developer of a drop-in revenue engine designed to grow the artificial intelligence-agent economy."]],"a":["'VC Top deals by size'!E28","'VC Top deals by size'!E45"]},"D|^321633-19Brief DescriptionUSD":{"r":[["Developer of a patient empowerment platform intended to offer a personalized, expert-validated evidence-based experience and disease-related information to patients."]],"a":["'VC Top deals by size'!E29"]},"D|^594055-63Brief DescriptionUSD":{"r":[["Developer of an artificial intelligence-based sales platform intended to improve revenue figures for corporations."]],"a":["'VC Top deals by size'!E37"]},"D|^442636-84Brief DescriptionUSD":{"r":[["Developer of a digital health and connected diagnostics platform intended to empower the private sector and world governments with healthcare technology."]],"a":["'VC Top deals by size'!E57"]},"D|^223431-67Brief DescriptionUSD":{"r":[["Developer of artificial intelligence-powered tools designed to embed relevant information into the daily workflows of employees proactively."]],"a":["'VC Top deals by size'!E25"]},"D|^442636-84Name":{"r":[["Safe Health"]],"a":["'VC Top deals by size'!D57"]},"D|^594055-63Name":{"r":[["AskElephant"]],"a":["'VC Top deals by size'!D37"]},"D|^509495-14Name":{"r":[["Dispatch"]],"a":["'VC Top deals by size'!D33"]},"D|^231302-17Name":{"r":[["Ushur"]],"a":["'VC Top deals by size'!D35"]},"D|^562083-22Name":{"r":[["Sierra"]],"a":["'VC Top deals by size'!D8"]},"D|^521218-27Verticals":{"r":[["Artificial Intelligence &amp; Machine Learning, FinTech, SaaS"]],"a":["'VC Top deals by size'!P15"]},"D|^820491-31Verticals":{"r":[["Artificial Intelligence &amp; Machine Learning"]],"a":["'VC Top deals by size'!P22"]},"D|^55105-75Verticals":{"r":[["Artificial Intelligence &amp; Machine Learning, Mobile, Marketing Tech, SaaS"]],"a":["'VC Top deals by size'!P16"]},"D|^509495-14Verticals":{"r":[["Artificial Intelligence &amp; Machine Learning, FinTech, SaaS"]],"a":["'VC Top deals by size'!P33"]},"D|^521679-61Verticals":{"r":[["Artificial Intell</t>
  </si>
  <si>
    <t>igence &amp; Machine Learning, Marketing Tech, SaaS"]],"a":["'VC Top deals by size'!P40"]},"D|^223341-94Verticals":{"r":[["Artificial Intelligence &amp; Machine Learning, Marketing Tech, SaaS"]],"a":["'VC Top deals by size'!P47"]},"D|^535509-55Verticals":{"r":[["Artificial Intelligence &amp; Machine Learning, SaaS, TMT"]],"a":["'VC Top deals by size'!P31"]},"D|^594055-63Verticals":{"r":[["Artificial Intelligence &amp; Machine Learning, Big Data, SaaS"]],"a":["'VC Top deals by size'!P37"]},"D|^265355-56Verticals":{"r":[["HealthTech"]],"a":["'VC Top deals by size'!P44"]},"D|^489650-77Verticals":{"r":[["Artificial Intelligence &amp; Machine Learning, FinTech"]],"a":["'VC Top deals by size'!P30"]},"D|^61973-20Verticals":{"r":[["Artificial Intelligence &amp; Machine Learning, FinTech, HealthTech"]],"a":["'VC Top deals by size'!P32"]},"D|^562083-22Verticals":{"r":[["Artificial Intelligence &amp; Machine Learning, Big Data, Marketing Tech"]],"a":["'VC Top deals by size'!P8"]},"D|^399179-62Primary Industry Sector":{"r":[["Healthcare"]],"a":["'VC Top deals by size'!M14"]},"D|^534512-08Primary Industry Code":{"r":[["Business/Productivity Software"]],"a":["'VC Top deals by size'!O13"]},"D|^521218-27Primary Industry Code":{"r":[["Financial Software"]],"a":["'VC Top deals by size'!O15"]},"D|^55105-75Primary Industry Code":{"r":[["Business/Productivity Software"]],"a":["'VC Top deals by size'!O16"]},"D|^231302-17Primary Industry Sector":{"r":[["Information Technology"]],"a":["'VC Top deals by size'!M35"]},"D|^114095-98Primary Industry Sector":{"r":[["Information Technology"]],"a":["'VC Top deals by size'!M17"]},"D|^169624-00Primary Industry Group":{"r":[["Software"]],"a":["'VC Top deals by size'!N27"]},"D|^594055-63Primary Industry Sector":{"r":[["Information Technology"]],"a":["'VC Top deals by size'!M37"]},"D|^442636-84Primary Industry Code":{"r":[["Enterprise Systems (Healthcare)"]],"a":["'VC Top deals by size'!O57"]},"D|^720075-16Primary Industry Sector":{"r":[["Information Technology"]],"a":["'VC Top deals by size'!M52"]},"D|^562083-22Primary Industry Code":{"r":[["Business/Productivity Software"]],"a":["'VC Top deals by size'!O8"]},"D|^562083-22Primary Industry Group":{"r":[["Software"]],"a":["'VC Top deals by size'!N8"]},"D|^562083-22Primary Industry Sector":{"r":[["Information Technology"]],"a":["'VC Top deals by size'!M8"]},"D|^223341-94HQ City":{"r":[["Milan"]],"a":["'VC Top deals by size'!Q47"]},"D|^321633-19HQ Country":{"r":[["United States"]],"a":["'VC Top deals by size'!S29"]},"D|^114095-98HQ City":{"r":[["Emeryville"]],"a":["'VC Top deals by size'!Q17"]},"D|^529085-26HQ Country":{"r":[["United States"]],"a":["'VC Top deals by size'!S12","'VC Top deals by size'!S26"]},"D|^820491-31HQ City":{"r":[["London"]],"a":["'VC Top deals by size'!Q22"]},"D|^442636-84HQ Country":{"r":[["United States"]],"a":["'VC Top deals by size'!S57"]},"D|^442636-84HQ City":{"r":[["Scottsdale"]],"a":["'VC Top deals by size'!Q57"]},"D|^234855-55HQ Country":{"r":[["United States"]],"a":["'VC Top deals by size'!S36"]},"D|^114095-98HQ Country":{"r":[["United States"]],"a":["'VC Top deals by size'!S17"]},"D|^234855-55State":{"r":[["California"]],"a":["'VC Top deals by size'!R36"]},"D|^489650-77HQ City":{"r":[["McKinney"]],"a":["'VC Top deals by size'!Q30"]},"D|^509495-14State":{"r":[["Florida"]],"a":["'VC Top deals by size'!R33"]},"D|^530494-75State":{"id":934,"description":null,"headerValues":[{"simpleDate":null,"value":"","description":null}],"financialValues":[],"customValues":[],"error":null},"D|^265355-56HQ Country":{"r":[["United States"]],"a":["'VC Top deals by size'!S44"]},"D|^562083-22State":{"r":[["California"]],"a":["'VC Top deals by size'!R8"]},"D|^562083-22HQ City":{"r":[["San Francisco"]],"a":["'VC Top deals by size'!Q8"]},"D|^562083-22HQ Country":{"r":[["United States"]],"a":["'VC Top deals by size'!S8"]},"D|^114095-98Brief DescriptionUSD":{"r":[["Developer of an enterprise translation platform designed to provide professional translation services to organizations globally."]],"a":["'VC Top deals by size'!E17"]},"D|^234855-55Brief DescriptionUSD":{"r":[["Developer of a voice artificial intelligence and live customer platform designed for restaurants to take phone orders."]],"a":["'VC Top deals by size'!E36"]},"D|^720075-16Brief DescriptionUSD":{"r":[["Developer of a conversational artificial intelligence platform designed to automate phone calls, answer customer inquiries, and book appointments for auto dealerships and service centers."]],"a":["'VC Top deals by size'!E52"]},"D|^535509-55Brief DescriptionUSD":{"r":[["Developer of an artificial intelligence voice agent platform designed to automate and scale phone call interactions for businesses."]],"a":["'VC Top deals by size'!E31"]},"D|^562083-22Brief DescriptionUSD":{"r":[["Developer of a conversational artificial intelligence platform intended to empower enterprises with AI agents."]],"a":["'VC Top deals by size'!E8"]},"D|^596572-75Name":{"r":[["Smallest AI"]],"a":["'VC Top deals by size'!D54"]},"D|^173977-48Name":{"r":[["Osigu"]],"a":["'VC Top deals by size'!D49"]},"D|^521169-22Name":{"r":[["Voc.ai"]],"a":["'VC Top deals by size'!D34"]},"D|^493093-99Name":{"r":[["Intella"]],"a":["'VC Top deals by size'!D39"]},"D|^711617-95Name":{"r":[["Pokee AI"]],"a":["'VC Top deals by size'!D42"]},"D|^534620-53Name":{"r":[["Ezra AI"]],"a":["'VC Top deals by size'!D55"]},"D|^529952-05Name":{"r":[["Veris.AI"]],"a":["'VC Top deals by size'!D53"]},"D|^521927-11Name":{"r":[["Pylon"]],"a":["'VC Top deals by size'!D21"]},"D|^156595-69Name":{"r":[["Servify"]],"a":["'VC Top deals by size'!D23"]},"D|^484738-75Name":{"r":[["April (Accounting, Audit and Tax Services (B2B))"]],"a":["'VC Top deals by size'!D18"]},"D|^435715-84Name":{"r":[["Zaion"]],"a":["'VC Top deals by size'!D43"]},"D|^99117-55Name":{"r":[["Wellth (Healthcare Technology Systems)"]],"a":["'VC Top deals by size'!D20"]},"D|^520977-79Name":{"r":[["Chatlyn"]],"a":["'VC Top deals by size'!D51"]},"D|^225559-36Verticals":{"r":[["Artificial Intelligence &amp; Machine Learning, HealthTech, LOHAS &amp; Wellness, Mobile, SaaS, TMT"]],"a":["'VC Top deals by size'!P56"]},"D|^173977-48Verticals":{"r":[["HealthTech, InsurTech, SaaS"]],"a":["'VC Top deals by size'!P49"]},"D|^529952-05Verticals":{"r":[["Artificial Intelligence &amp; Machine Learning, Big Data"]],"a":["'VC Top deals by size'!P53"]},"D|^99117-55Verticals":{"r":[["Digital Health, HealthTech, LOHAS &amp; Wellness"]],"a":["'VC Top deals by size'!P20"]},"D|^596572-75Verticals":{"r":[["Artificial Intelligence &amp; Machine Learning, SaaS"]],"a":["'VC Top deals by size'!P54"]},"D|^156595-69Verticals":{"r":[["InsurTech"]],"a":["'VC Top deals by size'!P23"]},"D|^138829-42Verticals":{"r":[["HealthTech, SaaS"]],"a":["'VC Top deals by size'!P48"]},"D|^534620-53Verticals":{"r":[["Artificial Intelligence &amp; Machine Learning"]],"a":["'VC Top deals by size'!P55"]},"D|^640224-64Primary Industry Group":{"r":[["Software"]],"a":["'VC Top deals by size'!N41"]},"D|^173977-48Primary Industry Sector":{"r":[["Information Technology"]],"a":["'VC Top deals by size'!M49"]},"D|^484738-75Primary Industry Group":{"r":[["Commercial Services"]],"a":["'VC Top deals by size'!N18"]},"D|^435715-84Primary Industry Sector":{"r":[["Information Technology"]],"a":["'VC Top deals by size'!M43"]},"D|^138829-42Primary Industry Group":{"r":[["Healthcare Technology Systems"]],"a":["'VC Top deals by size'!N48"]},"D|^99117-55Primary Industry Sector":{"r":[["Healthcare"]],"a":["'VC Top deals by size'!M20"]},"D|^156595-69Primary Industry Group":{"r":[["Software"]],"a":["'VC Top deals by size'!N23"]},"D|^138829-42Primary Industry Code":{"r":[["Enterprise Systems (Healthcare)"]],"a":["'VC Top deals by size'!O48"]},"D|^520977-79Primary Industry Sector":{"r":[["Information Technology"]],"a":["'VC Top deals by size'!M51"]},"D|^534620-53Primary Industry Sector":{"r":[["Information Technology"]],"a":["'VC Top deals by size'!M55"]},"D|^521927-11Primary Industry Code":{"r":[["Business/Productivity Software"]],"a":["'VC Top deals by size'!O21"]},"D|^521169-22Primary Industry Code":{"r":[["Business/Productivity Software"]],"a":["'VC Top deals by size'!O34"]},"D|^225559-36Primary Industry Sector":{"r":[["Healthcare"]],"a":["'VC Top deals by size'!M56"]},"D|^596572-75Primary Industry Group":{"r":[["Software"]],"a":["'VC Top deals by size'!N54"]},"D|^539828-92Primary Industry Sector":{"r":[["Information Technology"]],"a":["'VC Top deals by size'!M10"]},"D|^99117-55Primary Industry Code":{"r":[["Other Healthcare Technology Systems"]],"a":["'VC Top deals by size'!O20"]},"D|^173977-48Primary Industry Group":{"r":[["Software"]],"a":["'VC Top deals by size'!N49"]},"D|^529952-05Primary Industry Group":{"r":[["Software"]],"a":["'VC Top deals by size'!N53"]},"D|^521169-22Primary Industry Group":{"r":[["Software"]],"a":["'VC Top deals by size'!N34"]},"D|^435715-84Primary Industry Group":{"r":[["Software"]],"a":["'VC Top deals by size'!N43"]},"D|^596572-75Primary Industry Sector":{"r":[["Information Technology"]],"a":["'VC Top deals by size'!M54"]},"D|^99117-55Primary Industry Group":{"r":[["Healthcare Technology Systems"]],"a":["'VC Top deals by size'!N20"]},"D|^138829-42Primary Industry Sector":{"r":[["Healthcare"]],"a":["'VC Top deals by size'!M48"]},"D|^529952-05Primary Industry Sector":{"r":[["Information Technology"]],"a":["'VC Top deals by size'!M53"]},"D|^596572-75Primary Industry Code":{"r":[["Business/Productivity Software"]],"a":["'VC Top deals by size'!O54"]},"D|^173977-48Primary Industry Code":{"r":[["Business/Productivity Software"]],"a":["'VC Top deals by size'!O49"]},"D|^435715-84Primary Industry Code":{"r":[["Communication Software"]],"a":["'VC Top deals by size'!O43"]},"D|^156595-69Primary Industry Code":{"r":[["Business/Productivity Software"]],"a":["'VC Top deals by size'!O23"]},"D|^520977-79Primary Industry Group":{"r":[["Software"]],"a":["'VC Top deals by size'!N51"]},"D|^156595-69Primary Industry Sector":{"r":[["Information Technology"]],"a":["'VC Top deals by size'!M23"]},"D|^521169-22Primary Industry Sector":{"r":[["Information Technology"]],"a":["'VC Top deals by size'!M34"]},"D|^640224-64Primary Industry Code":{"r":[["Business/Productivity Software"]],"a":["'VC Top deals by size'!O41"]},"D|^521169-22State":{"id":1026,"description":null,"headerValues":[{"simpleDate":null,"value":"","description":null}],"financialValues":[],"customValues":[],"error":null},"D|^493253-74State":{"r":[["New York"]],"a":["'VC Top deals by size'!R50"]},"D|^596572-75HQ Country":{"r":[["United States"]],"a":["'VC Top deals by size'!S54"]},"D|^156595-69State":{"id":1040,"description":null,"headerValues":[{"simpleDate":null,"value":"","description":null}],"financialValues":[],"customValues":[],"error":null},"D|^596572-75HQ City":{"r":[["Lewes"]],"a":["'VC Top deals by size'!Q54"]},"D|^539828-92State":{"r":[["California"]],"a":["'VC Top deals by size'!R10"]},"D|^521927-11HQ Country":{"r":[["United States"]],"a":["'VC Top deals by size'!S21"]},"D|^534620-53State":{"r":[["New Hampshire"]],"a":["'VC Top deals by size'!R55"]},"D|^138829-42State":{"r":[["Maryland"]],"a":["'VC Top deals by size'!R48"]},"D|^279400-42State":{"id":1061,"description":null,"headerValues":[{"simpleDate":null,"value":"","description":null}],"financialValues":[],"customValues":[],"error":null},"D|^493093-99HQ City":{"r":[["Giza"]],"a":["'VC Top deals by size'!Q39"]},"D|^99117-55HQ Country":{"r":[["United States"]],"a":["'VC Top deals by size'!S20"]},"D|^521930-62HQ Country":{"r":[["United States"]],"a":["'VC Top deals by size'!S19"]},"D|^484738-75State":{"r":[["New York"]],"a":["'VC Top deals by size'!R18"]},"D|^156595-69HQ Country":{"r":[["India"]],"a":["'VC Top deals by size'!S23"]},"D|^484738-75HQ Country":{"r":[["United States"]],"a":["'VC Top deals by size'!S18"]},"D|^640224-64State":{"r":[["California"]],"a":["'VC Top deals by size'!R41"]},"D|^173977-48State":{"r":[["Florida"]],"a":["'VC Top deals by size'!R49"]},"D|^173977-48HQ City":{"r":[["Key Biscayne"]],"a":["'VC Top deals by size'!Q49"]},"D|^534620-53HQ Country":{"r":[["United States"]],"a":["'VC Top deals by size'!S55"]},"D|^99117-55HQ City":{"r":[["Los Angeles"]],"a":["'VC Top deals by size'!Q20"]},"D|^435715-84HQ Country":{"r":[["France"]],"a":["'VC Top deals by size'!S43"]},"D|^484738-75HQ City":{"r":[["New York"]],"a":["'VC Top deals by size'!Q18"]},"D|^640224-64HQ City":{"r":[["Burlingame"]],"a":["'VC Top deals by size'!Q41"]},"D|^156595-69HQ City":{"r":[["Mumbai"]],"a":["'VC Top deals by size'!Q23"]},"D|^493093-99HQ Country":{"r":[["Egypt"]],"a":["'VC Top deals by size'!S39"]},"D|^279400-42HQ Country":{"r":[["Canada"]],"a":["'VC Top deals by size'!S24"]},"D|^493093-99State":{"id":1009,"description":null,"headerValues":[{"simpleDate":null,"value":"","description":null}],"financialValues":[],"customValues":[],"error":null},"D|^435715-84State":{"id":1010,"description":null,"headerValues":[{"simpleDate":null,"value":"","description":null}],"financialValues":[],"customValues":[],"error":null},"D|^521927-11State":{"r":[["California"]],"a":["'VC Top deals by size'!R21"]},"D|^435715-84HQ City":{"r":[["Paris"]],"a":["'VC Top deals by size'!Q43"]},"D|^138829-42HQ City":{"r":[["Gaithersburg"]],"a":["'VC Top deals by size'!Q48"]},"D|^493253-74HQ Country":{"r":[["United States"]],"a":["'VC Top deals by size'!S50"]},"D|^493253-74HQ City":{"r":[["New York"]],"a":["'VC Top deals by size'!Q50"]},"D|^596572-75Brief DescriptionUSD":{"r":[["Developer of AI-powered voice automation systems designed for real-time conversational engagement and operational efficiency purposes."]],"a":["'VC Top deals by size'!E54"]},"D|^173977-48Brief DescriptionUSD":{"r":[["Developer of a healthcare and insurance management platform intended to be used for data processes and transfers."]],"a":["'VC Top deals by size'!E49"]},"D|^484738-75Brief DescriptionUSD":{"r":[["Developer of a tax filing platform designed to assist taxpayers in filing their income and deductions."]],"a":["'VC Top deals by size'!E18"]},"D|^435715-84Brief DescriptionUSD":{"r":[["Developer of an AI-powered conversational platform designed to optimize customer relations."]],"a":["'VC Top deals by size'!E43"]},"D|^520977-79Brief DescriptionUSD":{"r":[["Operator of a communication hub platform intended to automate guest engagement and streamline hospitality operations."]],"a":["'VC Top deals by size'!E51"]},"D|^99117-55Brief DescriptionUSD":{"r":[["Developer of a digital healthcare platform designed to improve treatment adherence through behavioral economics."]],"a":["'VC Top deals by size'!E20"]},"D|^529952-05Brief DescriptionUSD":{"r":[["Developer of an artificial intelligence (AI)-powered synthetic data engine designed for AI agents enhancement."]],"a":["'VC Top deals by size'!E53"]},"D|^539828-92Brief DescriptionUSD":{"r":[["Developer of a conversational AI platform designed to offer the support team a competitive edge by reducing costs."]],"a":["'VC Top deals by size'!E10"]},"D|^534620-53Brief DescriptionUSD":{"r":[["Developer of a voice and digital AI call center POS interface designed to automate business order-taking."]],"a":["'VC Top deals by size'!E55"]},"D|^521927-11Brief DescriptionUSD":{"r":[["Developer of a customer operations platform designed to help scale workflow automation."]],"a":["'VC Top deals by size'!E21"]},"D|^138829-42Brief DescriptionUSD":{"r":[["Developer of a patient intake platform designed to improve patient experiences and optimize practice efficiency."]],"a":["'VC Top deals by size'!E48"]},"D|^279400-42Brief DescriptionUSD":{"r":[["Developer of an open-source bot framework designed to let enterprises build, deploy and manage chatbots."]],"a":["'VC Top deals by size'!E24"]},"D|^521169-22Brief DescriptionUSD":{"r":[["Provider and operator of marketing analysis and product development services designed for e-commerce."]],"a":["'VC Top deals by size'!E34"]},"D|^539828-92Name":{"r":[["Decagon"]],"a":["'VC Top deals by size'!D10"]},"D|^640224-64Name":{"r":[["Arcade (Burlingame)"]],"a":["'VC Top deals by size'!D41"]},"D|^521930-62Name":{"r":[["Avoca"]],"a":["'VC Top deals by size'!D19"]},"D|^138829-42Name":{"r":[["CERTIFY Health"]],"a":["'VC Top deals by size'!D48"]},"D|^493253-74Name":{"r":[["1Fort"]],"a":["'VC Top deals by size'!D50"]},"D|^279400-42Name":{"r":[["Botpress"]],"a":["'VC Top deals by size'!D24"]},"D|^225559-36Name":{"r":[["Medsender"]],"a":["'VC Top deals by size'!D56"]},"D|^539828-92Verticals":{"r":[["Artificial Intelligence &amp; Machine Learning, SaaS"]],"a":["'VC Top deals by size'!P10"]},"D|^484738-75Verticals":{"r":[["FinTech, SaaS"]],"a":["'VC Top deals by size'!P18"]},"D|^493253-74Verticals":{"r":[["Artificial Intelligence &amp; Machine Learning, InsurTech, SaaS"]],"a":["'VC Top deals by size'!P50"]},"D|^493093-99Verticals":{"r":[["Artificial Intelligence &amp; Machine Learning, Big Data, Mobile, Marketing Tech, SaaS"]],"a":["'VC Top deals by size'!P39"]},"D|^435715-84Verticals":{"r":[["Artificial Intelligence &amp; Machine Learning, Marketing Tech, SaaS"]],"a":["'VC Top deals by size'!P43"]},"D|^279400-42Verticals":{"r":[["Artificial Intelligence &amp; Machine Learning, SaaS"]],"a":["'VC Top deals by size'!P24"]},"D|^521930-62Verticals":{"r":[["Artificial Intelligence &amp; Machine Learning, SaaS"]],"a":["'VC Top deals by size'!P19"]},"D|^520977-79Verticals":{"r":[["Artificial Intelligence &amp; Machine Learning, SaaS"]],"a":["'VC Top deals by size'!P51"]},"D|^521927-11Verticals":{"r":[["SaaS"]],"a":["'VC Top deals by size'!P21"]},"D|^640224-64Verticals":{"r":[["Artificial Intelligence &amp; Machine Learning, SaaS"]],"a":["'VC Top deals by size'!P41"]},"D|^711617-95Verticals":{"r":[["Artificial Intelligence &amp; Machine Learning, SaaS"]],"a":["'VC Top deals by size'!P42"]},"D|^521169-22Verticals":{"r":[["Artificial Intelligence &amp; Machine Learning, Big Data, E-Commerce, SaaS"]],"a":["'VC Top deals by size'!P34"]},"D|^493253-74Primary Industry Sector":{"r":[["Information Technology"]],"a":["'VC Top deals by size'!M50"]},"D|^484738-75Primary Industry Code":{"r":[["Accounting, Audit and Tax Services (B2B)"]],"a":["'VC Top deals by size'!O18"]},"D|^279400-42Primary Industry Group":{"r":[["Software"]],"a":["'VC Top deals by size'!N24"]},"D|^640224-64Primary Industry Sector":{"r":[["Information Technology"]],"a":["'VC Top deals by size'!M41"]},"D|^225559-36Primary Industry Code":{"r":[["Enterprise Systems (Healthcare)"]],"a":["'VC Top deals by size'!O56"]},"D|^711617-95Primary Industry Code":{"r":[["Business/Productivity Software"]],"a":["'VC Top deals by size'!O42"]},"D|^493093-99Primary Industry Code":{"r":[["Business/Productivity Software"]],"a":["'VC Top deals by size'!O39"]},"D|^534620-53Primary Industry Group":{"r":[["Software"]],"a":["'VC Top deals by size'!N55"]},"D|^521927-11Primary Industry Group":{"r":[["Software"]],"a":["'VC Top deals by size'!N21"]},"D|^711617-95Primary Industry Group":{"r":[["Software"]],"a":["'VC Top deals by size'!N42"]},"D|^279400-42Primary Industry Code":{"r":[["Business/Productivity Software"]],"a":["'VC Top deals by size'!O24"]},"D|^493093-99Primary Industry Group":{"r":[["Software"]],"a":["'VC Top deals by size'!N39"]},"D|^534620-53Primary Industry Code":{"r":[["Business/Productivity Software"]],"a":["'VC Top deals by size'!O55"]},"D|^521930-62Primary Industry Code":{"r":[["Business/Productivity Software"]],"a":["'VC Top deals by size'!O19"]},"D|^711617-95Primary Industry Sector":{"r":[["Information Technology"]],"a":["'VC Top deals by size'!M42"]},"D|^529952-05Primary Industry Code":{"r":[["Other Software"]],"a":["'VC Top deals by size'!O53"]},"D|^493093-99Primary Industry Sector":{"r":[["Information Technology"]],"a":["'VC Top deals by size'!M39"]},"D|^493253-74Primary Industry Code":{"r":[["Business/Productivity Software"]],"a":["'VC Top deals by size'!O50"]},"D|^521927-11Primary Industry Sector":{"r":[["Information Technology"]],"a":["'VC Top deals by size'!M21"]},"D|^521930-62Primary Industry Group":{"r":[["Software"]],"a":["'VC Top deals by size'!N19"]},"D|^279400-42Primary Industry Sector":{"r":[["Information Technology"]],"a":["'VC Top deals by size'!M24"]},"D|^493253-74Primary Industry Group":{"r":[["Software"]],"a":["'VC Top deals by size'!N50"]},"D|^521930-62Primary Industry Sector":{"r":[["Information Technology"]],"a":["'VC Top deals by size'!M19"]},"D|^520977-79Primary Industry Code":{"r":[["Communication Software"]],"a":["'VC Top deals by size'!O51"]},"D|^539828-92Primary Industry Group":{"r":[["Software"]],"a":["'VC Top deals by size'!N10"]},"D|^539828-92Primary Industry Code":{"r":[["Business/Productivity Software"]],"a":["'VC Top deals by size'!O10"]},"D|^225559-36Primary Industry Group":{"r":[["Healthcare Technology Systems"]],"a":["'VC Top deals by size'!N56"]},"D|^484738-75Primary Industry Sector":{"r":[["Business Products and Services (B2B)"]],"a":["'VC Top deals by size'!M18"]},"D|^711617-95HQ City":{"r":[["Bellevue"]],"a":["'VC Top deals by size'!Q42"]},"D|^521169-22HQ City":{"r":[["Hangzhou"]],"a":["'VC Top deals by size'!Q34"]},"D|^529952-05HQ City":{"r":[["New York"]],"a":["'VC Top deals by size'!Q53"]},"D|^225559-36HQ Country":{"r":[["United States"]],"a":["'VC Top deals by size'!S56"]},"D|^225559-36State":{"r":[["New York"]],"a":["'VC Top deals by size'!R56"]},"D|^521930-62State":{"r":[["New York"]],"a":["'VC Top deals by size'!R19"]},"D|^711617-95State":{"r":[["Washington"]],"a":["'VC Top deals by size'!R42"]},"D|^225559-36HQ City":{"r":[["New York"]],"a":["'VC Top deals by size'!Q56"]},"D|^521930-62HQ City":{"r":[["New York"]],"a":["'VC Top deals by size'!Q19"]},"D|^539828-92HQ City":{"r":[["San Francisco"]],"a":["'VC Top deals by size'!Q10"]},"D|^279400-42HQ City":{"r":[["Quebec City"]],"a":["'VC Top deals by size'!Q24"]},"D|^534620-53HQ City":{"r":[["Laconia"]],"a":["'VC Top deals by size'!Q55"]},"D|^521927-11HQ City":{"r":[["San Francisco"]],"a":["'VC Top deals by size'!Q21"]},"D|^138829-42HQ Country":{"r":[["United States"]],"a":["'VC Top deals by size'!S48"]},"D|^99117-55State":{"r":[["California"]],"a":["'VC Top deals by size'!R20"]},"D|^520977-79HQ Country":{"r":[["Austria"]],"a":["'VC Top deals by size'!S51"]},"D|^529952-05HQ Country":{"r":[["United States"]],"a":["'VC Top deals by size'!S53"]},"D|^529952-05State":{"r":[["New York"]],"a":["'VC Top deals by size'!R53"]},"D|^520977-79State":{"id":1120,"description":null,"headerValues":[{"simpleDate":null,"value":"","description":null}],"financialValues":[],"customValues":[],"error":null},"D|^520977-79HQ City":{"r":[["Vienna"]],"a":["'VC Top deals by size'!Q51"]},"D|^711617-95HQ Country":{"r":[["United States"]],"a":["'VC Top deals by size'!S42"]},"D|^539828-92HQ Country":{"r":[["United States"]],"a":["'VC Top deals by size'!S10"]},"D|^521169-22HQ Country":{"r":[["China"]],"a":["'VC Top deals by size'!S34"]},"D|^173977-48HQ Country":{"r":[["United States"]],"a":["'VC Top deals by size'!S49"]},"D|^640224-64HQ Country":{"r":[["United States"]],"a":["'VC Top deals by size'!S41"]},"D|^596572-75State":{"r":[["Delaware"]],"a":["'VC Top deals by size'!R54"]},"D|^521930-62Brief DescriptionUSD":{"r":[["Developer of a customer communications platform designed to help business owners in focusing on their core business."]],"a":["'VC Top deals by size'!E19"]},"D|^493253-74Brief DescriptionUSD":{"r":[["Developer of an artificial intelligence-powered risk management and insurance automation platform designed for the business insurance sector."]],"a":["'VC Top deals by size'!E50"]},"D|^225559-36Brief DescriptionUSD":{"r":[["Developer of a workflow automation platform designed for medical practices."]],"a":["'VC Top deals by size'!E56"]},"D|^711617-95Brief DescriptionUSD":{"r":[["Developer of a foundation AI agent designed to automate complex digital workflows and execute real-world tasks across multiple platforms."]],"a":["'VC Top deals by size'!E42"]},"D|^493093-99Brief DescriptionUSD":{"r":[["Developer of a cloud-based on-demand insights platform designed to deliver real-time consumer insights and create surveys."]],"a":["'VC Top deals by size'!E39"]},"D|^640224-64Brief DescriptionUSD":{"r":[["Developer of a tool-calling platform designed to enable artificial intelligence to act on behalf of users securely."]],"a":["'VC Top deals by size'!E41"]},"D|^156595-69Brief DescriptionUSD":{"r":[["Developer of a self-learning post-purchase service platform designed empower partners to increase their revenues and maximize customer loyalty."]],"a":["'VC Top deals by size'!E23"]}},"Segmentation":{"D|^identifier904253-95USD":{"id":1956,"description":null,"headerValues":[],"financialValues":[],"customValues":[],"error":"PBXLP_FIELD"}}}</t>
  </si>
  <si>
    <t>Top_VC_deals</t>
  </si>
  <si>
    <t>Top_VC_deals_2026</t>
  </si>
  <si>
    <t>Round PBID</t>
  </si>
  <si>
    <t>Company PBID</t>
  </si>
  <si>
    <t>Company Name</t>
  </si>
  <si>
    <t>Close Date</t>
  </si>
  <si>
    <t>Deal Size (millions)</t>
  </si>
  <si>
    <t>Pre Value (millions)</t>
  </si>
  <si>
    <t>Post Value (millions)</t>
  </si>
  <si>
    <t>Deal type</t>
  </si>
  <si>
    <t>Deal type 2</t>
  </si>
  <si>
    <t>Industry sector</t>
  </si>
  <si>
    <t>Industry group</t>
  </si>
  <si>
    <t>Industry code</t>
  </si>
  <si>
    <t>Verticals</t>
  </si>
  <si>
    <t>City</t>
  </si>
  <si>
    <t>State</t>
  </si>
  <si>
    <t>Country</t>
  </si>
  <si>
    <t>Company name</t>
  </si>
  <si>
    <t>Close date</t>
  </si>
  <si>
    <r>
      <t xml:space="preserve">PitchBook contact: </t>
    </r>
    <r>
      <rPr>
        <b/>
        <sz val="13"/>
        <color rgb="FFFFFFFF"/>
        <rFont val="Arial"/>
        <family val="2"/>
      </rPr>
      <t>reports@pitchbook.com</t>
    </r>
  </si>
  <si>
    <r>
      <t xml:space="preserve">NVCA contact: </t>
    </r>
    <r>
      <rPr>
        <b/>
        <sz val="13"/>
        <color rgb="FFFFFFFF"/>
        <rFont val="Arial"/>
        <family val="2"/>
      </rPr>
      <t>info@nvca.org</t>
    </r>
  </si>
  <si>
    <t>Table of contents</t>
  </si>
  <si>
    <t>VC deal activity</t>
  </si>
  <si>
    <t>VC deals by size</t>
  </si>
  <si>
    <t>VC deals by industry</t>
  </si>
  <si>
    <t>Crossover investment rounds</t>
  </si>
  <si>
    <t>VC deals by stage</t>
  </si>
  <si>
    <t>VC deals by series</t>
  </si>
  <si>
    <t>VC deals by grouped series</t>
  </si>
  <si>
    <t>Pre-seed/seed</t>
  </si>
  <si>
    <t>Early-stage activity</t>
  </si>
  <si>
    <t>Early stage x size</t>
  </si>
  <si>
    <t>Late-stage activity</t>
  </si>
  <si>
    <t>Late stage x size</t>
  </si>
  <si>
    <t>Venture-growth activity</t>
  </si>
  <si>
    <t>Venture growth x size</t>
  </si>
  <si>
    <t>Angel activity</t>
  </si>
  <si>
    <t>Angel x size</t>
  </si>
  <si>
    <t>First financings</t>
  </si>
  <si>
    <t>VC deals mega-rounds (&gt;$100m)</t>
  </si>
  <si>
    <t>VC deals by region</t>
  </si>
  <si>
    <t>Deals x state</t>
  </si>
  <si>
    <t>Deals x CSA</t>
  </si>
  <si>
    <t>Deals x lead investor</t>
  </si>
  <si>
    <t>VC deals with CVC</t>
  </si>
  <si>
    <t>VC deals with NTI</t>
  </si>
  <si>
    <t>VC deals by NTI breakout</t>
  </si>
  <si>
    <t>NTI deal leadership</t>
  </si>
  <si>
    <t>VC deals female founders</t>
  </si>
  <si>
    <t>Female founder first financings</t>
  </si>
  <si>
    <t>Female founder x stage</t>
  </si>
  <si>
    <t>Female founder league tables</t>
  </si>
  <si>
    <t>VC deals by vertical ranking</t>
  </si>
  <si>
    <t>Life sciences</t>
  </si>
  <si>
    <t>Tech</t>
  </si>
  <si>
    <t>AI spotlight</t>
  </si>
  <si>
    <t>AI share of VC deal activity</t>
  </si>
  <si>
    <t>AI CVC deal activity</t>
  </si>
  <si>
    <t>AI vs non-AI deal size x series</t>
  </si>
  <si>
    <t>AI pre value premium</t>
  </si>
  <si>
    <t>AI valuation step-ups</t>
  </si>
  <si>
    <t>Unicorn activity</t>
  </si>
  <si>
    <t>Aggregate unicorns</t>
  </si>
  <si>
    <t>Top 20 active unicorns</t>
  </si>
  <si>
    <t>VC deals medians by stage</t>
  </si>
  <si>
    <t>Median deal size</t>
  </si>
  <si>
    <t>Median pre value</t>
  </si>
  <si>
    <t>Median age</t>
  </si>
  <si>
    <t>Median by gender</t>
  </si>
  <si>
    <t>VC exit activity</t>
  </si>
  <si>
    <t>VC exits by size</t>
  </si>
  <si>
    <t>Exits x previous round</t>
  </si>
  <si>
    <t>VC exits by industry</t>
  </si>
  <si>
    <t>VC exits by type</t>
  </si>
  <si>
    <t>VC exits by region</t>
  </si>
  <si>
    <t>VC exits by IPO</t>
  </si>
  <si>
    <t>VC exits female founders</t>
  </si>
  <si>
    <t>VC deals vs exits</t>
  </si>
  <si>
    <t>VC exits by vertical ranking</t>
  </si>
  <si>
    <t>VC exit medians</t>
  </si>
  <si>
    <t>SPAC activity</t>
  </si>
  <si>
    <t>Venture debt activity</t>
  </si>
  <si>
    <t>Venture debt x stage</t>
  </si>
  <si>
    <t>Venture debt medians x stage</t>
  </si>
  <si>
    <t>VC fundraising</t>
  </si>
  <si>
    <t>VC funds by size</t>
  </si>
  <si>
    <t>VC funds by experience</t>
  </si>
  <si>
    <t>VC funds vs previous</t>
  </si>
  <si>
    <t>VC fund medians</t>
  </si>
  <si>
    <t>VC capital raised vs invested</t>
  </si>
  <si>
    <t>Fundraising x CSA</t>
  </si>
  <si>
    <t>Fundraising median x experience</t>
  </si>
  <si>
    <t>Unicorn latest VC</t>
  </si>
  <si>
    <t>Unicorn first VC</t>
  </si>
  <si>
    <t>Unicorn founding</t>
  </si>
  <si>
    <t>Unique investor count</t>
  </si>
  <si>
    <t>Acquisition exit analysis</t>
  </si>
  <si>
    <t>AI share of US VC market value</t>
  </si>
  <si>
    <t>AI VC graduation rate</t>
  </si>
  <si>
    <t>Mega-IPO share of VC exits</t>
  </si>
  <si>
    <t>US VC company inventory</t>
  </si>
  <si>
    <t>VC exit value vs market value</t>
  </si>
  <si>
    <t>US VC deal activity by quarter</t>
  </si>
  <si>
    <t>US VC deal activity</t>
  </si>
  <si>
    <t>Q1</t>
  </si>
  <si>
    <t>Q2</t>
  </si>
  <si>
    <t>Q3</t>
  </si>
  <si>
    <t>Q4</t>
  </si>
  <si>
    <t>Deal value ($B)</t>
  </si>
  <si>
    <t>Deal count</t>
  </si>
  <si>
    <t>Estimated deal count</t>
  </si>
  <si>
    <t>As of 06/30/2026</t>
  </si>
  <si>
    <t>Quarterly US VC deal count by stage</t>
  </si>
  <si>
    <t>US VC deal count by stage</t>
  </si>
  <si>
    <t>Pre-seed/seed deal count</t>
  </si>
  <si>
    <t>Early-stage VC deal count</t>
  </si>
  <si>
    <t>Late-stage VC deal count</t>
  </si>
  <si>
    <t>Venture-growth deal count</t>
  </si>
  <si>
    <t>Pre-seed/seed share of deal count</t>
  </si>
  <si>
    <t>Early-stage VC share of deal count</t>
  </si>
  <si>
    <t>Late-stage VC share of deal count</t>
  </si>
  <si>
    <t>Venture-growth share of deal count</t>
  </si>
  <si>
    <t>Quarterly share of US VC deal value ($B) by size bucket</t>
  </si>
  <si>
    <t>Share of US VC deal value ($B) by size bucket</t>
  </si>
  <si>
    <t>&lt;$1M</t>
  </si>
  <si>
    <t>$1M-$5M</t>
  </si>
  <si>
    <t>$5M-$10M</t>
  </si>
  <si>
    <t>$10M-$25M</t>
  </si>
  <si>
    <t>$25M-$50M</t>
  </si>
  <si>
    <t>$50M+</t>
  </si>
  <si>
    <t>Undisclosed</t>
  </si>
  <si>
    <t>Quarterly share of US VC deal count by size bucket</t>
  </si>
  <si>
    <t>Share of US VC deal count by size bucket</t>
  </si>
  <si>
    <t>Quarterly share of US VC deal value ($B) by sector</t>
  </si>
  <si>
    <t>Share of US VC deal value ($B) by sector</t>
  </si>
  <si>
    <t>Software</t>
  </si>
  <si>
    <t>Media</t>
  </si>
  <si>
    <t>Energy</t>
  </si>
  <si>
    <t>Other</t>
  </si>
  <si>
    <t>Transportation</t>
  </si>
  <si>
    <t>B2B</t>
  </si>
  <si>
    <t>B2C</t>
  </si>
  <si>
    <t>HC devices &amp; supplies</t>
  </si>
  <si>
    <t>HC services &amp; systems</t>
  </si>
  <si>
    <t>IT hardware</t>
  </si>
  <si>
    <t>Pharma &amp; biotech</t>
  </si>
  <si>
    <t>Quarterly share of US VC deal count by sector</t>
  </si>
  <si>
    <t>Share of US VC deal count by sector</t>
  </si>
  <si>
    <t>US VC deal activity with crossover investor participation by quarter</t>
  </si>
  <si>
    <t>US VC deal activity with crossover investor participation</t>
  </si>
  <si>
    <t>Deal activity with crossover investor participation as a share of all US VC deal activity</t>
  </si>
  <si>
    <t>Share of deal value</t>
  </si>
  <si>
    <t>Share of deal count</t>
  </si>
  <si>
    <t>Quarterly share of US VC deal value ($B) by stage</t>
  </si>
  <si>
    <t>Share of US VC deal value ($B) by stage</t>
  </si>
  <si>
    <t>Early-stage VC</t>
  </si>
  <si>
    <t>Late-stage VC</t>
  </si>
  <si>
    <t>Venture growth</t>
  </si>
  <si>
    <t>Quarterly share of US VC deal count by stage</t>
  </si>
  <si>
    <t>Share of US VC deal count by stage</t>
  </si>
  <si>
    <t>Quarterly share of US VC deal value ($B) by series</t>
  </si>
  <si>
    <t>Share of US VC deal value ($B) by series</t>
  </si>
  <si>
    <t>Pre-seed</t>
  </si>
  <si>
    <t>Seed</t>
  </si>
  <si>
    <t>A</t>
  </si>
  <si>
    <t>B</t>
  </si>
  <si>
    <t>C</t>
  </si>
  <si>
    <t>D+</t>
  </si>
  <si>
    <t>Quarterly share of US VC deal count by series</t>
  </si>
  <si>
    <t>Share of US VC deal count by series</t>
  </si>
  <si>
    <t>Quarterly share of US VC deal value ($B) by grouped series</t>
  </si>
  <si>
    <t>Share of US VC deal value ($B) by grouped series</t>
  </si>
  <si>
    <t>Angel</t>
  </si>
  <si>
    <t>A-B</t>
  </si>
  <si>
    <t>C-D</t>
  </si>
  <si>
    <t>E+</t>
  </si>
  <si>
    <t>Quarterly share of US VC deal count by grouped series</t>
  </si>
  <si>
    <t>Share of US VC deal count by grouped series</t>
  </si>
  <si>
    <t>US pre-seed &amp; seed deal activity</t>
  </si>
  <si>
    <t>US pre-seed/seed deal activity (with deal count estimation)</t>
  </si>
  <si>
    <t>Pre-seed deal value ($B)</t>
  </si>
  <si>
    <t>Seed deal value ($B)</t>
  </si>
  <si>
    <t>Pre-seed deal count</t>
  </si>
  <si>
    <t>Seed deal count</t>
  </si>
  <si>
    <t>Actual + estimated deal count</t>
  </si>
  <si>
    <t>US pre-seed &amp; seed deal activity by quarter</t>
  </si>
  <si>
    <t>US pre-seed/seed deal activity (with deal count estimation) by quarter</t>
  </si>
  <si>
    <t>Share of US pre-seed/seed deal count by size bucket</t>
  </si>
  <si>
    <t>Quarterly share of US pre-seed/seed deal count by size bucket</t>
  </si>
  <si>
    <t>&lt;$500K</t>
  </si>
  <si>
    <t>$500K-$1M</t>
  </si>
  <si>
    <t>$25M+</t>
  </si>
  <si>
    <t>Share of US pre-seed/seed deal value ($B) by size bucket</t>
  </si>
  <si>
    <t>Quarterly share of US pre-seed/seed deal value ($B) by size bucket</t>
  </si>
  <si>
    <t>US early-stage VC deal activity (with deal count estimation)</t>
  </si>
  <si>
    <t>US early-stage VC deal activity (with deal count estimation) by quarter</t>
  </si>
  <si>
    <t>Share of US early-stage VC deal count by size bucket</t>
  </si>
  <si>
    <t>Quarterly share of US early-stage VC deal count by size bucket</t>
  </si>
  <si>
    <t>Share of US early-stage VC deal value ($B) by size bucket</t>
  </si>
  <si>
    <t>Quarterly share of US early-stage VC deal value ($B) by size bucket</t>
  </si>
  <si>
    <t>US late-stage VC deal activity (with deal count estimation)</t>
  </si>
  <si>
    <t>US late-stage VC deal activity (with deal count estimation) by quarter</t>
  </si>
  <si>
    <t>Share of US late-stage VC deal count by size bucket</t>
  </si>
  <si>
    <t>Quarterly share of US late-stage VC deal count by size bucket</t>
  </si>
  <si>
    <t>$25-$50M</t>
  </si>
  <si>
    <t>Share of US late-stage VC deal value ($B) by size bucket</t>
  </si>
  <si>
    <t>Quarterly share of US late-stage VC deal value ($B) by size bucket</t>
  </si>
  <si>
    <t>US venture-growth deal activity (with deal count estimation)</t>
  </si>
  <si>
    <t>US venture-growth deal activity (with deal count estimation) by quarter</t>
  </si>
  <si>
    <t>Share of US venture-growth deal count by size bucket</t>
  </si>
  <si>
    <t>Quarterly share of US venture-growth deal count by size bucket</t>
  </si>
  <si>
    <t>Share of US venture-growth deal value ($B) by size bucket</t>
  </si>
  <si>
    <t>Quarterly share of US venture-growth deal value ($B) by size bucket</t>
  </si>
  <si>
    <t>US angel deal activity</t>
  </si>
  <si>
    <t>US angel deal activity by quarter</t>
  </si>
  <si>
    <t>Share of US angel deal count by size bucket</t>
  </si>
  <si>
    <t>Quarterly share of US angel deal count by size bucket</t>
  </si>
  <si>
    <t>Share of US angel deal value ($B) by size bucket</t>
  </si>
  <si>
    <t>Quarterly share of US angel deal value ($B) by size bucket</t>
  </si>
  <si>
    <t>US first-financing VC deal activity</t>
  </si>
  <si>
    <t>US first-financing VC deal activity by quarter</t>
  </si>
  <si>
    <t>US VC megadeal activity (deals over $100 million) by quarter</t>
  </si>
  <si>
    <t>US VC megadeal activity (deals over $100 million)</t>
  </si>
  <si>
    <t>Share of US VC megadeal count by stage</t>
  </si>
  <si>
    <t>Quarterly share of US VC deal value ($B) by region</t>
  </si>
  <si>
    <t>Share of US VC deal value ($B) by region</t>
  </si>
  <si>
    <t>Great Lakes</t>
  </si>
  <si>
    <t>Mid-Atlantic</t>
  </si>
  <si>
    <t>Midwest</t>
  </si>
  <si>
    <t>Mountain</t>
  </si>
  <si>
    <t>New England</t>
  </si>
  <si>
    <t>South</t>
  </si>
  <si>
    <t>Southeast</t>
  </si>
  <si>
    <t>West Coast</t>
  </si>
  <si>
    <t>Other territory</t>
  </si>
  <si>
    <t>Quarterly share of US VC deal count by region</t>
  </si>
  <si>
    <t>Share of US VC deal count by region</t>
  </si>
  <si>
    <t>US VC deal count by state</t>
  </si>
  <si>
    <t>US VC deal value ($M) by state</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</si>
  <si>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</si>
  <si>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</si>
  <si>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</si>
  <si>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</si>
  <si>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</si>
  <si>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</si>
  <si>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</si>
  <si>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</si>
  <si>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</si>
  <si>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</si>
  <si>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</si>
  <si>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</si>
  <si>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</si>
  <si>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</si>
  <si>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</si>
  <si>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</si>
  <si>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</si>
  <si>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</si>
  <si>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</si>
  <si>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</si>
  <si>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</si>
  <si>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</si>
  <si>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</si>
  <si>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</si>
  <si>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</si>
  <si>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</si>
  <si>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</si>
  <si>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</si>
  <si>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</si>
  <si>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</si>
  <si>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</si>
  <si>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</si>
  <si>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</si>
  <si>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</si>
  <si>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</si>
  <si>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</si>
  <si>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</si>
  <si>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</si>
  <si>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</si>
  <si>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</si>
  <si>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</si>
  <si>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</si>
  <si>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</si>
  <si>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</si>
  <si>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</si>
  <si>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</si>
  <si>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</si>
  <si>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</si>
  <si>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</si>
  <si>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</si>
  <si>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</si>
  <si>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</si>
  <si>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</si>
  <si>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Share of US VC deal count by CSA/MSA</t>
  </si>
  <si>
    <t>Quarterly share of US VC deal count by CSA/MSA</t>
  </si>
  <si>
    <t>San Jose-San Francisco-Oakland, CA</t>
  </si>
  <si>
    <t>New York-Newark, NY-NJ-CT-PA</t>
  </si>
  <si>
    <t>Los Angeles-Long Beach, CA</t>
  </si>
  <si>
    <t>Boston-Worcester-Providence, MA-RI-NH-CT</t>
  </si>
  <si>
    <t>Philadelphia-Reading-Camden, PA-NJ-DE-MD</t>
  </si>
  <si>
    <t>Miami-Port St. Lucie-Fort Lauderdale, FL</t>
  </si>
  <si>
    <t>Washington-Baltimore-Arlington, DC-MD-VA-WV-PA</t>
  </si>
  <si>
    <t>Seattle-Tacoma, WA</t>
  </si>
  <si>
    <t>Denver-Aurora, CO</t>
  </si>
  <si>
    <t>Austin-Round Rock, TX MSA</t>
  </si>
  <si>
    <t>Note: The Austin MSA is included in rankings alongside CSAs.</t>
  </si>
  <si>
    <t>The San Diego MSA is excluded from the Los Angeles-Long Beach CSA.</t>
  </si>
  <si>
    <t>Quarterly share of US VC deal value ($B) by CSA</t>
  </si>
  <si>
    <t>Share of US VC deal value ($B) by CSA</t>
  </si>
  <si>
    <t>Share of US VC investor count by lead and follow-on participation</t>
  </si>
  <si>
    <t>All lead investors were follow on</t>
  </si>
  <si>
    <t>At least one lead was new</t>
  </si>
  <si>
    <t>Share of insider-led deals</t>
  </si>
  <si>
    <t>Note: The first round is excluded.</t>
  </si>
  <si>
    <t>US VC deal activity with CVC investor participation</t>
  </si>
  <si>
    <t>US VC deal activity with CVC investor participation by quarter</t>
  </si>
  <si>
    <t>CVC deal value ($B)</t>
  </si>
  <si>
    <t>CVC deal count</t>
  </si>
  <si>
    <t>Known investor deal value ($B)</t>
  </si>
  <si>
    <t>Known investor deal count</t>
  </si>
  <si>
    <t>CVC share of deal value with known investors</t>
  </si>
  <si>
    <t>CVC share of deal count with known investors</t>
  </si>
  <si>
    <t>Share of US VC deal count with CVC investor participation by size bucket</t>
  </si>
  <si>
    <t>Share of US VC deal value ($B) with CVC investor participation by size bucket</t>
  </si>
  <si>
    <t>Share of US VC deal count with CVC investor participation by stage</t>
  </si>
  <si>
    <t>Share of US VC deal value ($B) with CVC investor participation by stage</t>
  </si>
  <si>
    <t>Deal count with CVC investor participation as a share of all VC deal count by stage</t>
  </si>
  <si>
    <t>Deal value with CVC investor participation as a share of all VC deal value by stage</t>
  </si>
  <si>
    <t>US VC deal activity with nontraditional investor participation</t>
  </si>
  <si>
    <t>US VC deal activity with nontraditional investor participation by quarter</t>
  </si>
  <si>
    <t>Nontraditional investor share of all VC deal value</t>
  </si>
  <si>
    <t>Nontraditional investor share of all VC deal count</t>
  </si>
  <si>
    <t>Share of US VC deal value ($B) with nontraditional investor participation by size bucket</t>
  </si>
  <si>
    <t>Share of US VC deal count with nontraditional investor participation by size bucket</t>
  </si>
  <si>
    <t>Share of US VC deal value ($B) with nontraditional investor participation by stage</t>
  </si>
  <si>
    <t>Share of US VC deal count with nontraditional investor participation by stage</t>
  </si>
  <si>
    <t>Deal value with nontraditional investor participation as a share of all VC deal value by stage</t>
  </si>
  <si>
    <t>Deal count with nontraditional investor participation as a share of all VC deal count by stage</t>
  </si>
  <si>
    <t>US VC deal activity with PE investor participation</t>
  </si>
  <si>
    <t>PE share of all VC deal value</t>
  </si>
  <si>
    <t>PE share of all VC deal count</t>
  </si>
  <si>
    <t>US VC deal activity with hedge fund investor participation</t>
  </si>
  <si>
    <t>Hedge fund share of all VC deal value</t>
  </si>
  <si>
    <t>Hedge fund share of all VC deal count</t>
  </si>
  <si>
    <t>US VC deal activity with asset manager investor participation</t>
  </si>
  <si>
    <t>Asset manager share of all VC deal value</t>
  </si>
  <si>
    <t>Asset manager share of all VC deal count</t>
  </si>
  <si>
    <t>US VC deal activity with sovereign wealth fund investor participation</t>
  </si>
  <si>
    <t>Sovereign wealth fund share of all VC deal value</t>
  </si>
  <si>
    <t>Sovereign wealth fund share of all VC deal count</t>
  </si>
  <si>
    <t>US VC deal activity with other investor participation</t>
  </si>
  <si>
    <t>Other investor share of all VC deal value</t>
  </si>
  <si>
    <t>Other investor share of all VC deal count</t>
  </si>
  <si>
    <t>US VC deal activity for deals that were led by at least one nontraditional investor or were solely funded by a nontraditional investor(s)</t>
  </si>
  <si>
    <t>Deal size ($B)</t>
  </si>
  <si>
    <t>US VC deal value ($B) for deals that were led by at least one nontraditional investor or were solely funded by a nontraditional investor(s) by stage</t>
  </si>
  <si>
    <t>US VC deal count for deals that were led by at least one nontraditional investor or were solely funded by a nontraditional investor(s) by stage</t>
  </si>
  <si>
    <t>US VC deal activity in companies with all-female founding teams by quarter</t>
  </si>
  <si>
    <t>US VC deal activity in companies with all-female founding teams</t>
  </si>
  <si>
    <t>US VC deal activity in companies with at least one female founder by quarter</t>
  </si>
  <si>
    <t>US VC deal activity in companies with at least one female founder</t>
  </si>
  <si>
    <t>Female-founded company deal count as a share of all US VC deal count</t>
  </si>
  <si>
    <t>All female founders</t>
  </si>
  <si>
    <t>At least one female founder</t>
  </si>
  <si>
    <t>Female-founded company deal value as a share of all US VC deal value</t>
  </si>
  <si>
    <t>Share of US first-time financing VC deal count by founder gender mix</t>
  </si>
  <si>
    <t>Quarterly share of US first-time financing VC deal count by founder gender mix</t>
  </si>
  <si>
    <t>All male founders</t>
  </si>
  <si>
    <t>At least 1 female founder (missing data)</t>
  </si>
  <si>
    <t>At least 1 male founder (missing data)</t>
  </si>
  <si>
    <t>Mix</t>
  </si>
  <si>
    <t>Total</t>
  </si>
  <si>
    <t>Share of US VC deal count for female-founded companies by stage</t>
  </si>
  <si>
    <t>Share of US VC deal value ($B) for female-founded companies by stage</t>
  </si>
  <si>
    <t>Share of US VC deal count for companies with all female founders by stage</t>
  </si>
  <si>
    <t>Share of US VC deal value ($B) for companies with all female founders by stage</t>
  </si>
  <si>
    <t>Top five US CSAs by VC deal value for companies with all-female founding teams (2016-2026 YTD)</t>
  </si>
  <si>
    <t>Top five US CSAs by VC deal value for companies with all-female founding teams (2025)</t>
  </si>
  <si>
    <t>Top five US CSAs by trailing 12-month VC deal value</t>
  </si>
  <si>
    <t>for companies with all-female founding teams</t>
  </si>
  <si>
    <t>Combined statistical area</t>
  </si>
  <si>
    <t>Top five US CSAs by VC deal count for companies with all-female founding teams (2016-2026 YTD)</t>
  </si>
  <si>
    <t>Top five US CSAs by VC deal count for companies with all-female founding teams (2025)</t>
  </si>
  <si>
    <t>Top five US CSAs by trailing 12-month VC deal count for companies with all-female founding teams</t>
  </si>
  <si>
    <t>Note: The San Diego MSA is excluded from the Los Angeles-Long Beach CSA.</t>
  </si>
  <si>
    <t>Top 20 verticals by US VC deal value ($B)</t>
  </si>
  <si>
    <t>Top 20 verticals ranked by 2026 US VC deal value</t>
  </si>
  <si>
    <t>Artificial intelligence &amp; machine learning</t>
  </si>
  <si>
    <t>SaaS</t>
  </si>
  <si>
    <t>Big Data</t>
  </si>
  <si>
    <t>Mobile</t>
  </si>
  <si>
    <t>Advanced manufacturing</t>
  </si>
  <si>
    <t>Mobility tech</t>
  </si>
  <si>
    <t>Robotics &amp; drones</t>
  </si>
  <si>
    <t>Healthtech</t>
  </si>
  <si>
    <t>Fintech</t>
  </si>
  <si>
    <t>Autonomous cars</t>
  </si>
  <si>
    <t>Manufacturing</t>
  </si>
  <si>
    <t>Cleantech</t>
  </si>
  <si>
    <t>Cloudtech &amp; DevOps</t>
  </si>
  <si>
    <t>Climate tech</t>
  </si>
  <si>
    <t>Augmented reality</t>
  </si>
  <si>
    <t>LOHAS &amp; wellness</t>
  </si>
  <si>
    <t>Space technology</t>
  </si>
  <si>
    <t>Cybersecurity</t>
  </si>
  <si>
    <t>Digital health</t>
  </si>
  <si>
    <t>Top 20 verticals by US VC deal count</t>
  </si>
  <si>
    <t>Top 20 verticals ranked by 2026 US VC deal count</t>
  </si>
  <si>
    <t>US life sciences VC deal activity</t>
  </si>
  <si>
    <t>US life sciences VC deal activity by quarter</t>
  </si>
  <si>
    <t>US tech VC deal activity</t>
  </si>
  <si>
    <t>US tech VC deal activity by quarter</t>
  </si>
  <si>
    <t>US AI VC deal activity</t>
  </si>
  <si>
    <t>Share of US AI VC deal count by series</t>
  </si>
  <si>
    <t>Median and average US AI VC deal value ($M)</t>
  </si>
  <si>
    <t>Median and average US AI VC pre-money valuation ($M)</t>
  </si>
  <si>
    <t>Median</t>
  </si>
  <si>
    <t>Average</t>
  </si>
  <si>
    <t>Count</t>
  </si>
  <si>
    <t>US AI VC deal activity and AI share of all US VC deal activity</t>
  </si>
  <si>
    <t>US AI VC deal activity and AI share of all US VC deal activity by quarter</t>
  </si>
  <si>
    <t>AI share of all VC deal value</t>
  </si>
  <si>
    <t>AI share of all VC deal count</t>
  </si>
  <si>
    <t>US AI VC deal activity with CVC investor participation</t>
  </si>
  <si>
    <t>and CVC share of all US AI VC deal activity</t>
  </si>
  <si>
    <t>and CVC share of all US AI VC deal activity by quarter</t>
  </si>
  <si>
    <t>CVC share of  all AI VC deal value</t>
  </si>
  <si>
    <t>CVC share of  all AI VC deal count</t>
  </si>
  <si>
    <t>Median and average AI and non-AI VC deal value ($M) by quarter</t>
  </si>
  <si>
    <t>Median and average AI and non-AI VC deal value ($M)</t>
  </si>
  <si>
    <t>Median AI deal value</t>
  </si>
  <si>
    <t>Average AI deal value</t>
  </si>
  <si>
    <t>Median non-AI deal value</t>
  </si>
  <si>
    <t>Average non-AI deal value</t>
  </si>
  <si>
    <t>Median AI VC deal value ($M) by series</t>
  </si>
  <si>
    <t>Average AI VC deal value ($M) by series</t>
  </si>
  <si>
    <t>Median non-AI VC deal value ($M) by series</t>
  </si>
  <si>
    <t>Average non-AI VC deal value ($M) by series</t>
  </si>
  <si>
    <t>AI</t>
  </si>
  <si>
    <t>Non-AI</t>
  </si>
  <si>
    <t>AI median</t>
  </si>
  <si>
    <t>Non-AI median</t>
  </si>
  <si>
    <t>AI average</t>
  </si>
  <si>
    <t>Non-AI average</t>
  </si>
  <si>
    <t>US unicorn VC deal activity</t>
  </si>
  <si>
    <t>US unicorn VC deal activity by quarter</t>
  </si>
  <si>
    <t>% of total US VC</t>
  </si>
  <si>
    <t>Active unicorn count</t>
  </si>
  <si>
    <t>New unicorn count</t>
  </si>
  <si>
    <t>466959-97</t>
  </si>
  <si>
    <t>Anthropic</t>
  </si>
  <si>
    <t>Information Technology</t>
  </si>
  <si>
    <t>San Francisco</t>
  </si>
  <si>
    <t>149504-14</t>
  </si>
  <si>
    <t>OpenAI</t>
  </si>
  <si>
    <t>59199-40</t>
  </si>
  <si>
    <t>Databricks</t>
  </si>
  <si>
    <t>169143-76</t>
  </si>
  <si>
    <t>Waymo</t>
  </si>
  <si>
    <t>Consumer Products and Services (B2C)</t>
  </si>
  <si>
    <t>Automotive</t>
  </si>
  <si>
    <t>Mountain View</t>
  </si>
  <si>
    <t>223461-82</t>
  </si>
  <si>
    <t>Anduril Industries</t>
  </si>
  <si>
    <t>Business Products and Services (B2B)</t>
  </si>
  <si>
    <t>Costa Mesa</t>
  </si>
  <si>
    <t>277837-93</t>
  </si>
  <si>
    <t>Ramp</t>
  </si>
  <si>
    <t>1162360-99</t>
  </si>
  <si>
    <t>Prometheus</t>
  </si>
  <si>
    <t>56502-19</t>
  </si>
  <si>
    <t>Ripple</t>
  </si>
  <si>
    <t>Financial Services</t>
  </si>
  <si>
    <t>521074-54</t>
  </si>
  <si>
    <t>Figure</t>
  </si>
  <si>
    <t>San Jose</t>
  </si>
  <si>
    <t>223456-87</t>
  </si>
  <si>
    <t>Juul Labs</t>
  </si>
  <si>
    <t>606742-48</t>
  </si>
  <si>
    <t>Safe Superintelligence</t>
  </si>
  <si>
    <t>Palo Alto</t>
  </si>
  <si>
    <t>182186-74</t>
  </si>
  <si>
    <t>VAST Data</t>
  </si>
  <si>
    <t>519419-89</t>
  </si>
  <si>
    <t>Cursor</t>
  </si>
  <si>
    <t>163154-17</t>
  </si>
  <si>
    <t>Scale AI</t>
  </si>
  <si>
    <t>307867-78</t>
  </si>
  <si>
    <t>Motional</t>
  </si>
  <si>
    <t>Road</t>
  </si>
  <si>
    <t>Boston</t>
  </si>
  <si>
    <t>590473-45</t>
  </si>
  <si>
    <t>Cognition</t>
  </si>
  <si>
    <t>64901-80</t>
  </si>
  <si>
    <t>Epic Games</t>
  </si>
  <si>
    <t>Cary</t>
  </si>
  <si>
    <t>266440-96</t>
  </si>
  <si>
    <t>Kalshi</t>
  </si>
  <si>
    <t>Brokerage</t>
  </si>
  <si>
    <t>51054-76</t>
  </si>
  <si>
    <t>Citadel Securities</t>
  </si>
  <si>
    <t>Miami</t>
  </si>
  <si>
    <t>60921-19</t>
  </si>
  <si>
    <t>Kraken</t>
  </si>
  <si>
    <t>Cheyenne</t>
  </si>
  <si>
    <t>Data point count</t>
  </si>
  <si>
    <t>Low data point count</t>
  </si>
  <si>
    <t>Median US VC deal value ($M) by series</t>
  </si>
  <si>
    <t>Average US VC deal value ($M) by series</t>
  </si>
  <si>
    <t>Range of US pre-seed deal values ($M)</t>
  </si>
  <si>
    <t>Range of US seed deal values ($M)</t>
  </si>
  <si>
    <t>75th percentile</t>
  </si>
  <si>
    <t>25th percentile</t>
  </si>
  <si>
    <t>Range of US Series A deal values ($M)</t>
  </si>
  <si>
    <t>Range of US Series B deal values ($M)</t>
  </si>
  <si>
    <t>Range of US Series C deal values ($M)</t>
  </si>
  <si>
    <t>Median US VC pre-money valuation ($M) by series</t>
  </si>
  <si>
    <t>Average US VC pre-money valuation ($M) by series</t>
  </si>
  <si>
    <t>Range of US pre-seed pre-money valuations ($M)</t>
  </si>
  <si>
    <t>Range of US seed pre-money valuations ($M)</t>
  </si>
  <si>
    <t>Range of US Series A pre-money valuations ($M)</t>
  </si>
  <si>
    <t>Range of US Series B pre-money valuations ($M)</t>
  </si>
  <si>
    <t>Range of US Series C pre-money valuations ($M)</t>
  </si>
  <si>
    <t>Median US VC deal value ($M) by founder gender mix</t>
  </si>
  <si>
    <t>Average US VC deal value ($M) by founder gender mix</t>
  </si>
  <si>
    <t>All male</t>
  </si>
  <si>
    <t>All female</t>
  </si>
  <si>
    <t>Mixed</t>
  </si>
  <si>
    <t>Median US VC pre-money valuation ($M) by founder gender mix</t>
  </si>
  <si>
    <t>Average US VC pre-money valuation ($M) by founder gender mix</t>
  </si>
  <si>
    <t>Top_VC_Exits</t>
  </si>
  <si>
    <t>Top_VC_Exits_2025</t>
  </si>
  <si>
    <t>Exit Size (millions)</t>
  </si>
  <si>
    <t>US VC exit activity</t>
  </si>
  <si>
    <t>Exit value ($B)</t>
  </si>
  <si>
    <t>Exit count</t>
  </si>
  <si>
    <t>Estimated exit count</t>
  </si>
  <si>
    <t>$50M-$100M</t>
  </si>
  <si>
    <t>$100M-$500M</t>
  </si>
  <si>
    <t>$500M+</t>
  </si>
  <si>
    <t>Quarterly %</t>
  </si>
  <si>
    <t>Annual %</t>
  </si>
  <si>
    <t>Share of US VC round count by stage where next round is an exit via acquisition</t>
  </si>
  <si>
    <t>Share of US VC round count by stage where next round is an exit via buyout</t>
  </si>
  <si>
    <t>Share of US VC round count by stage where next round is an exit via public listing</t>
  </si>
  <si>
    <t>Share of US VC round count by series where next round is an exit via acquisition</t>
  </si>
  <si>
    <t>Share of US VC round count by series where next round is an exit via buyout</t>
  </si>
  <si>
    <t>Share of US VC round count by series where next round is an exit via public listing</t>
  </si>
  <si>
    <t>Acquisition</t>
  </si>
  <si>
    <t>Buyout</t>
  </si>
  <si>
    <t>VC_Exits_by_Sector</t>
  </si>
  <si>
    <t>Healthcare</t>
  </si>
  <si>
    <t>Materials and Resources</t>
  </si>
  <si>
    <t>Capital invested ($B)</t>
  </si>
  <si>
    <t>Investment count</t>
  </si>
  <si>
    <t>Infrastructure</t>
  </si>
  <si>
    <t>Oncology</t>
  </si>
  <si>
    <t>Internet of Things</t>
  </si>
  <si>
    <t>US SPAC IPO activity</t>
  </si>
  <si>
    <t>US venture debt activity</t>
  </si>
  <si>
    <t>US tech venture debt activity</t>
  </si>
  <si>
    <t>US healthcare venture debt activity</t>
  </si>
  <si>
    <t>Share of US venture debt deal value ($B) by stage</t>
  </si>
  <si>
    <t>Share of US venture debt deal count by stage</t>
  </si>
  <si>
    <t>Range of debt deal values ($M)</t>
  </si>
  <si>
    <t>Note: A precedence for which debt amount should be used to determine medians was established as follows: If the total debt raised in the "Round" column had value, it was used. If that column had no value, the "Sum of Total Debt Amount" column was used. If that column was empty or 0, the "Total Round Tranche Amount" was used, in that order. This is because the "Total Debt Raised" column should be equal to the "Sum of Total Debt Amount" column, except that it excludes revolvers from the data.</t>
  </si>
  <si>
    <t>Range of early-stage venture debt deal values ($M)</t>
  </si>
  <si>
    <t>Range of late-stage venture debt deal values ($M)</t>
  </si>
  <si>
    <t>Range of venture-growth debt deal values ($M)</t>
  </si>
  <si>
    <t>VC_Top_Funds</t>
  </si>
  <si>
    <t>VC_Top_funds_2026</t>
  </si>
  <si>
    <t>Open_VC_Top_Fundss</t>
  </si>
  <si>
    <t>Fund PBID</t>
  </si>
  <si>
    <t>Fund Name</t>
  </si>
  <si>
    <t>Fund Size (millions)</t>
  </si>
  <si>
    <t>Fund Type</t>
  </si>
  <si>
    <t>Fund City</t>
  </si>
  <si>
    <t>Site Country Clean</t>
  </si>
  <si>
    <t>Target Size ($M)</t>
  </si>
  <si>
    <t>Open Date</t>
  </si>
  <si>
    <t>Fund Country</t>
  </si>
  <si>
    <t>Target Fund Size (millions)</t>
  </si>
  <si>
    <t>US VC fundraising activity</t>
  </si>
  <si>
    <t>Capital raised ($B)</t>
  </si>
  <si>
    <t>Fund count</t>
  </si>
  <si>
    <t>$100M-$250M</t>
  </si>
  <si>
    <t>$250M-$500M</t>
  </si>
  <si>
    <t>$500M-$1B</t>
  </si>
  <si>
    <t>$1B+</t>
  </si>
  <si>
    <t>Larger</t>
  </si>
  <si>
    <t>Same</t>
  </si>
  <si>
    <t>Smaller</t>
  </si>
  <si>
    <t>Range of US VC fund sizes ($M)</t>
  </si>
  <si>
    <t>Median (months)</t>
  </si>
  <si>
    <t>Average (months)</t>
  </si>
  <si>
    <t>Median (years)</t>
  </si>
  <si>
    <t>Average (years)</t>
  </si>
  <si>
    <t>Share of US VC fund count by fund CSA</t>
  </si>
  <si>
    <t>Chicago-Naperville, IL-IN-WI</t>
  </si>
  <si>
    <t>Note: The Austin MSA is included in the rankings alongside CSAs.</t>
  </si>
  <si>
    <t>Share of US venture capital raised ($B) by fund CSA</t>
  </si>
  <si>
    <t>Median and average time (months) to close US VC funds by emerging managers</t>
  </si>
  <si>
    <t>Median and average time (months) to close US VC funds by established managers</t>
  </si>
  <si>
    <t>Emerging</t>
  </si>
  <si>
    <t>Established</t>
  </si>
  <si>
    <t xml:space="preserve"> </t>
  </si>
  <si>
    <t>Median and average time (years) between US VC funds by emerging managers</t>
  </si>
  <si>
    <t>Median and average time (years) between US VC funds by established managers</t>
  </si>
  <si>
    <t>Median time (years) between US VC funds by manager experience</t>
  </si>
  <si>
    <t>Median and average US VC fund size step-up for emerging managers</t>
  </si>
  <si>
    <t>Median and average US VC fund size step-up for established managers</t>
  </si>
  <si>
    <t>Median US VC fund size step-up by manager experience</t>
  </si>
  <si>
    <t>&lt;2010</t>
  </si>
  <si>
    <t>Pre-2011</t>
  </si>
  <si>
    <t/>
  </si>
  <si>
    <t>US AI VC market value ($T)</t>
  </si>
  <si>
    <t>All US VC market value ($T)</t>
  </si>
  <si>
    <t>As of 6/30/2026</t>
  </si>
  <si>
    <t>US VC exit value ($B)</t>
  </si>
  <si>
    <t>US VC exit count</t>
  </si>
  <si>
    <t>Smoothed early-stage VC company count</t>
  </si>
  <si>
    <t>Smoothed late-stage VC company count</t>
  </si>
  <si>
    <t>H4sIAAAAAAAEAO29B3hUVbf/nwlJJpl0OtKGIkoJTMqkKAqTQu8JRZEySSbJwGQmzGSAYMOKXeyIBeyIBexgRVGxgAUrVsQuSu8g/vde53xn1sk5B3nv7/09z//5Pffe+3rfeM767LXWXnvtevbEWGJiYv4R/yP/v/yflFjxj/HjvI1VdcWBwGx7RVODJ2Qf5a0MuoNN/eyTPMGQN+A/K8eRk98/W/yvo5+9JOxrDAc9Z/k94cag29fPPi5c6fNWjfQ0VQRme/xn+cM+X7zkl0ewMwg7Q8X2L/cEvW6fd4G70ucpcVfVefT/pm9FoGGUZ67HR3+VeqsahRpCNk5wrapWiSWB+gZ30BNMHOYO1ZV7F3hShRKT3L6wZ5zbGwzFtIhpkXizpbwp1Oip718S8Pk8hAn1H+rxiwKr8P/L5oRF4Y1N4M3MnjpVlSpvDHr9tf3s9aGqQNDnrYy6JK+/Q/7vv/ujsqDA7axy5mcX5eZ5HIVF06Ylrow9gVLchpk5/1c16Tf1/6SKmlWNKO6/HUbTpk2dJgNU/iephfiH/E+SjIE4+d/+/1i3slFZpYYxFlXxFiv+t7ZPsrbjjorU9L/uOll3UXTN9jTFz5UuscSN/C8qLNkJCeIfbUUmtuc47G7xZK7HHvZ7hYv9oSSrDPFDor5knSUkyYYp3xwS9leHkmziz3j5xn9Tpf83cv/D/++Ed7WocG/V/8W8vxx5/y35X1JkxMnIkoH1daz66A7xj6Q0+W9TkHWlWIsH/9fPJ5Nxd4vW+7+u+p9k26H/JWUp02aIf6TmFBQU5hZkFeWOcdd7UlqKf+UaEgjWuxtD/wcj8Z2igv9bqsr21nYghcPZs2fMKHZXzRZBMMTr8VV3GljqCVUFvQ0yepo/bDdQsaP5v4+1xLVSLexPVOWPlurIKaGVHOlNcNc32OL/FGYYvSvbu5VqZMaMmMSW6hjRsl28LkM7oa34q5UzuygvuyirsGjYeHtJIOxvDDZZfhdPpW8S2kvXT/R7Gz3V9vJGd6MnZLP8Kh7IEon1C1gdxV+d8x1FOdlZ2UXjgt564UL7cH91OCSAAlztsfwEamfxbvuxjXWeoH2I1+/2Vwmv2oVz53qrZAHbeAE/oAC7VDYnJzcvPzurMIcp+z2w3Q2U/ZazvgHrVPmmMyfbUZCX5cyTEWX5CpTTpHOHeGtF8NgsX3LxLyDeR/zVJddRUJhfkFVQaGzsZ+D1o3oKuKttlk84bTNoA8RfGc4iR15BblaeUxomulzLR5DPlrqWu/32IUHpKZFSbJYPOGgTQHnir67Z+bnZzrys7AKdWkODgXCD5X1w88XbieWBmsZ5bmnpuxz5DpBFEmluqYJ8G8gzxdsdxGCh3hOkKq0QGocaAkFRFyLwbZY3eRnrUcbZsoxI8zYp43WUMVir9msc+SqQJdJnEU9Q/b4MQBkBqtw+j9013GZ5kQPWAjBM/NUyEmwivzR6hUTI8gIoI8QLE1zh2nqPX4bbBA8NlC6Y7hJv1njJ+uHiic/nrfX4qzz2XvbRIlV4/R77KI876BeN/ILpEwKVAcEN2d3+antpMOCXAfsc1+dZ6DOagj8/Py/PkVWUz4L/aSg01iD4V3PWKrAmyJYaqdPioNdTY2f5aWJ5qeUJUCvEu6FSudYQaBCtNVBjd9urg2KsG/R5QiF7o6eqzh/wBWqb7F5hrb9aFN4YsNe7Z3vs7nBjwB+oD4RD9rmeOm+VEBDCIXeNp5896PF5ZRLtR6a7q0SzD3nF3+IB+bG/zfIY130ldJ8sdY/EiqHuK6D7OeLdi5rpHmoQSmbVu/3uWo+sOnuDz91YI5KlvdoT8tb6Ff1F3Hnc9T5ZW5XhkPh/IdHJeOsbggExyPfUyPoVldqkaF8Z9vqq7XVC8cY6ryhHBkSwIegNeULCjIe5GQ/BjPPEX/bsvCKnQ8Rnni7ky8U4IxC0PABLpsuuZbi/hpK6MNNeEfG7zXIfL2E5SnDLgMl35Bfk5WTlFbKAuRfQKoOAuZuz7gKrRiaoSMAgQd0JUJ1MmMWBUKNs4ndwwu0gzJbNKS8/v8hZlFVUEG1Ot4JRL1444z9pO8XeWnupu9F9wfRyt7vcZrmZl3sTym2QXojkAeaFG1Fw0MAL13PWdWCFZeg5sx0CVZBvnPOvAXWeeLe70sGVuBu8jcKi0e7gbE9jaMBwf6jR2ximcaTNchUvahGKWqD0pWrlGUb5FSjqAvHuMos2zP12d9SVXu7KoCckXFhVZ/e5KwNBt4iyJgriGuGXaootIVEvbPHZ5WvCLVVyFBVtHSIG7cIue8hTpfx7Kpeakig5FBYq1IVF+9IUK9rBZdzQS2HoxTIunPlOR44YNLDqWQjrLjGonos46kKgLqfMgAxp6LPzQb1SvDtkrFBVOkBJDEFPbVikAlGMZ35Vndtf64lmNLI56K4WgWcX9gpTqwJCTTHply28iaszH+pcLduMJmHLNjMXGlwrO6Exnnn2cwLB2TZLI2eEwLiBhmcYpTD3zAFmsYF7ApzlB+sWqY8mH0h9fADdJueQ49y+gN3laxQDjFkc4gVkieypnUXZRUVZeQ6zrFUL5tITZS0PL6AaBdwj4yHSXqN5ohLMZf+neWImL3cGyr1fBk92flF2Xq5o3IbBMw0qPCjeXWxp3q94fDVZsmOUMcJ6Rd6rBGpq5Ov+rGpPvWxzQS9FVEgd94pm5W5Uuk4vRZiINK8MNhl+DZ5Ag+gepZjoZfy1IepmZXfkDsqmK+JwKrfsXFj2CGXAwpzswvysAh5DU2DPowYxNImzJoL1uBz2RrK4cQosB/ZJ+XKx2nsOGBcMVIflIpmIOnt09DaelzMO5Twl/uqErGBYGWNQyjPiVV+zuqj0Bapmizbs9Rv37kqHXRVsahB/sLqSfnbb54kZe7V9nrexLhButHuq5BjGW2UX2bJazDKFn0dxnUdC5+dl08jPK3KI8aJp0xgOtdecqGkM5QUMQQEvyWqKOJ+GtKXAvSJbr8vfWBeUE1GbpZgTXCCsk4MO83G2quMgQN84kY5n8RIGooS3lGakNl/DmjsD+A3i3YXNm5HogtxZgaBXGVRHao+PLeUgzFvtkQnZK5s4tQkxx/Uq3RchlKo06QLdDQ0+kVWUhRybpZBbUgBL3hN/paM6kS2d0H2jnNKVCO/ZLLlcPAfiHyozMTWfmExpHMB9LN5Oaz5X6s/BWQB/ShnYbBCiVmFfgD+X6dRoht2bw08HfAuNSk3njyq9F+hfnyhAevISeqCE72RSiEx1jTNIN/C3ipe7IVfYS9lIw8Wq0GbpyovqgqJ+lLEYaS+GsdgJJf0s3p3ULBR97qAYA/jESCAs5grqmEifT2SkYY6QJeDUYdnDIY+9yq3MAE7h6nWAer/RaFLNccaOaAf1/jjxckkbXkBrFPCXdLXpeowSgS1Rws4Tl5DBS0hHCXto8IbVo2hnnQrqPvGC4z/prJUuOpmXZkNpB8VfKWiRlP4SUc5h8chWJjKffaj490LfBE6IB+GYzKCRaQwhWgBxXI7HRgeUAbDNYuGAGAAsFjke4ws1al96/LiKaWHR96XHjjPW0eMqK8FCKxRqhiBlDoOSKJ7FT3Y31YuB2EEufQDSyVI6Mpoj6X2QThXP2paLaba9XI7Gee6zWfZw3G7gMoRIV/OOXQmWnSigpUWzAvMXR/4JZBuLHI5jAcWw+f0BYDvx7uX6KUx0/aDaU+PxiyZlMrCSb4oUJCYl4eBcj9cnGm0VxkpiIt8oXm5UVu6pufoxz6E5jByQNISDDQGltf7GrfkV1pwiHSStceZnFZo56GfY00m83aZE5KZwvbBmjBjxlYaDcrlDRMOPnL8N/K4W2ZTUgTULrK1AdjMIrO846lugeoo3O6HdG/r9a0B7iVcnN0t7mOcYjpyUEawychKuC8pFkOh8STocg1nhyS1cvS+hXm+pHjowQ/U+h3p9xav145TunrSriaSmyJiZjwyUcZ0Y/4mBtVCn0tM4z+Px02w1KlmvTMPV6FAWnNRRnlx1+pQr/QmU7i80SYHS1No+hpIOWXNidOCW3UO5ElBeWTsfctIHIOUikKhZmATSRsCdMuGw9VR1FC3o73H6u6AXive7ZGfn5+Tmi1mnce1vAPwM8fK52to3GTE1BgK+kHaBLNwghyrkvSwaMfeziyCoDmWJNtboDs2WAfAW1/FN6HiWjORIr0HOfAMqDRLPEkrCwVAgaLOs4+KvQbxY5pXIfMbQwleAKxXvzjUYYdoDwao6j3C4MmwxDHW5JumTCwTCfG+9J6sxkOX1i8d1ynxM2DzbF3BXZ1EAhuTmf7Nx5Utc/Reh/lBq6JjSR/vMNdB5uHihxlU9V6awatFF+sM1brkEQ/3jf9KXNhM1XGt+nuv4HHQcRV0TFiephp6BemNkDY1t8Pjl0vlTXHw1xMdbaIiqVrBJiD8JYLm2M3mcIx8DcpL0WmTmEvXao6BMES+4/hPviFGOHK0KNwUqvT4Phh6P8OIfRvFTBT0z2qwwHXgQpU+z6Hdo7uek+0CaSc0fq0ImvlkGbqXMlSdeP7yHF3M3ivFIhSLdFdXgUkBrxbOkEeGwzz7KXSkISzjhDhBmkcehaNTjtwHjEy/0KdH0BAOKIxNvnYNtllt4OTejnICFRqnqQMZ4HLwYZc6xnMSSwg28nOtRjtwK7Wy6ckXFXIti5srqlmtGlWIEz8hXc/JVIDdRQkJrMUxIV4J8vni3TpOQ6tXI9KmRaQ/RCYKQdoJRK48biEyrjlNOdmp7OVf4Mih8ESVgjGIpOC6BggtlcJQEasVAgyahF3PCRSBcZqFVdXXsyoYrF4BzhcFwZQFnNYF1FSUb5HPSZh4o10htJrnKK2gFz2YJc0IjCNfL6kLVRiM1CMqN4nnx/2zJUJscGnjxARR/M6U7ZHSTJl0PZW6VysrjVOFGEQDD3MFqJbZmc/YssO+QAW8621fQdUDf+e/ZooaX4kEpdwvBbtH0Zjbvr0JB91pOMO938yJmooj7LHJlAbVsVsJ0lPDAiUo4j5cwFSU8LEQyNOucMkWfA+IKi2a9fTJnTALjMRo+me7KUZaoAPGJk0lGE3g541HOavKG6eqQ6o2xKOlp8XrPyHQCY0DqyDFFt59enFPS22YZzcsbhfKeoxairjVEW8gIFPCCeJ5fnFNsHyfmnB5/Y+iC6SeT2ZVWMYwXORRFviirI9IDoTrKUOLL4rFtsjskl7Jp27CEU4pBeU0mGs3Go5poBgP0ukGiOZuzzgLrTdmjRVhRL5wJ1NvihRH/SZ5wRSeoVe5gSE0XMgCkf2yWIq5HIfR4V+YL8yBTGnU+lHpfOzzK48hcID8QL6Xz2aP0dTYQHxmMTgZwTn9wPpFxaT7LVeOyH8CfnXxc9uHl9UZ5X8omZF4etbfTUNpX4uWO6paq8dT6VF5ITxTyrTTKPD+rRnVHMd+fKPXYeQldUcI2GlugBMMRQGfgfxLvNmlGALRbGvBW24NyhK6dZrmrq4PymEV10C3SeJWyaWsP1clV4lqP4uqgR7jdQ3NZf7i+UoHK6YknKKfH9rBfHrmwzwpUyiFBR27BKbDgVxmTpmuFqovaw4bfLSarym05vA3gf1J0qp0YorMVYDvkWtdor7vea7NkcvkMyO+mTtBs6Ka0lzTg9mrbSwonJoN4gJZI1KVEw/pKAu+QeHWipr7kgCuonvemox6NIivSqnQIS9WasZtXzt5pglgrBjf2KrkgJUoRdWHlyiVAuaPUkfEjC9JfcVDob4PWHMtBFoDkKcGu5n2u4rh//la5sbEax/39N0Me+1tFxsfK7VnkrmgOPQKKNfa/NNY6xMs/iPJtsTIUzBbNFYv2Qxf59dYJ1rT38hL2oIT0WHnywmwbjzLSLhSQKd5tW6YJgagDd3D8X8C3FiIZkYVWVO52ENvG6iv3dw76DaAOsXIIjppgPeMvYHWM1feMP3HWj2B1kV41tVnx6g/A2rVx8j0nfgdij1iabalTDMMW9g2Ap4p3ZzVf+3UNj7Ymj79WxIx4xDOjcoJLc/ykIRiY5ZEdUE0wILcMqzxUmHy7Sgy4fR612X3FVd4ClU8XatjNl8DVHPgFtO4Te4Ju4jNewqcoIStWbmCoSZYmOptBGyAeJYwMumd7xFDoIy79IaRzKPRNuzGKzE3g5YmX05TQj04x3ufc98AtkE06MgGPNul3wCoSL/Q5+SZts7zNy3kL5QyUka85yyIjfz1KOZvCStT8CDG/tVle54x1YLgo/SCjRXV9FZQS8cKY/1n6KfEFwtWyEsV7IhrHNoSQil7murwEXYbI2kSvRLW5FloME49stH4Q9FbNFs3uBU54HoSRskbN8zPV6LNgjo49idnG07ycp1DOuFj1KCuNsqJeWwX2BPFCp7IsdZ1ZpOBRY4e5yoUfJgvnyfJslic4+XGQJ8bSroXazKPklSBPjv0fbQCu4KU9gtLOjVUXtWjpnFz+EAo6T2riEq4Len1wIa3CP8BR9wM1Qwl6pSmy5LkcPLdB8ryXo+4BqppQ7KCAiroLqBoD1J0ctQQor3gzE1pFvXk7SLOlN09+yQ3evJUXdgsK88t8Z77wpua7m1B2w4ny3Y28hBtQQkh2UZFFW+aa6wANG7jmGs66Gqz5sTQoYitOMnssAmiBBI2WeHnoZ5LXM89muYKDLgfowlh1W5Iag2HPdCmoF4t3vdFldKVz8mRVeWtFa2tsVMff8pO/RhnFDZgAGZ1WkfuZPjFSkHuPc+WOivi/SndVVcAeqg/ITz5Ex7SQa3wxNL6UEr/pcjqliQuh8uWxJ3dk4nxe1AIUtYgCUI3laADOB/1q8fzM/6Q5l9GBFpFJh4rxvewb5vJywyj3OhmL5iaqsRiCGjecKBbn8BIaUMJNNCBBCYbV7gf+FvHu3Sd7oDarITDPI6ZgYohhvm3q8dfRjrScozXw1C3jp8rd4KZlA5GvZFnihdqgmyYNyo5q83GQnMb5uJWzYeXtseqiS+QLGdlKvDBsieyXSgKhRrd9tCfktllqOaUGlLti1e9sIks3arutBugeg3ZbyVlusJbHymNULNFKhWaAc7/s9EvqPE0ev190X9M44jwgHpLBcYLVSWV8ei6Yj2jHp1M4czKYK6Va/NixVGsiEI8bjMLLOWcCOKtk2zTfzqG2OQ7Yp+RHmcXBgJiYi6GrzTKGI0cD+Sz1qWy2rDp/JDDPGzh/OEcNA2otaWd63o+0GwLsS7HaSX3Eg6WcXQL2qzJVQM1oqnABt048t6odks0yiDPOBmM9DaHUWqD+fCDE35ID4glekbOEBmdw6SJIv0NJw/QomZo0CkB870RJw8lLyEMJm2iAZnocjvyXA/6HJzNAc/ByBqCczTSsRecWdWYW2J/Gym+N/msrk9E9ub5cnz7Q5wvqbPncUjaP06HNFoPm0YuDTgXom1haVjIbYygttwe432lbbjeOtAP5Q6y6RGl8fkKt9S5g/ihe74laMV+iLO5ts3Ti5XVEeb/IZKiZsKvtsQOK+M2gPbbjrLZgbacpEP/aUvq1NUB/Gfi1JQdlArQrlo7hm4W+4td0cPdo/ZrKkSlA7qfFIvMsS8FuA/LgyQR7Ii/IioKOyKlptCBq9vHgHpM9lMDVe0RXGRaObMEZsWD8Q4sfEUa0xcQAZGkh16H+j09R2CzHjzEF/j6mKiAvWMnQDG1lTR49ppae0EKz2XSYMw6BIb/P72IeyeTwAyAmi5fbuDzBQKjBrR5tK1XOxNks+zh+L/BpLeQ5K3V+ajjg2Q14hnj1GqOT2KIct6+JTo2c4DiYiFgh5ielwn7hWfkNjX+uNxhQ1sTwxZBKrDbdvQ5R45XDm53cpB0wqVUL2fZNe1u17f8Js9q0MFmm/oPTfwe9vfiztfaQh9rUfwXxlBb6pv4zh/0EWGf5ZkRVCvJtoHRtIRd7RLjWeW2WrVz8e4h3l5aaf3WrWvotiD1bnHSW+5qX9xXKO62FTChm66pqcV+iuN5mjv2cwz8DvF8L6kbNdjsp0D8Bu7942Sa7r/qAnCjZLB8zplXeZEGXWMgLLv73EouTupnB8hEqIlsmkRxHgVPEpHOIvIsmEuIfwP+5BiG+kVfr+6Dliz875jidOYViljCkXEiAZi/xedx+y7tgFoo303oMGV42qnTM2IohYyeOKbVZNnDo24CeKUMrR0RKdlZOvqqiTK1vgnWW</t>
  </si>
  <si>
    <t>eCG+NFzpFm3nDY54HYjB4s/22YUir2bl5KkInzw0UyqssbymgpKKZaBZXlERMqYsLwNRRo5y5ucVZjkLFIS8RKds4gTLi5AfSvJrVPl4Kf8C5EcoKjjyhbxDp8JzQIwixDNchaeBGEsqFOQ4irLyc7R1tRq+GG9QV09ynzwBWoVSV0VFOVkFuUZ19Rh0KiSdHuWUFaCco3o2P8/Isw8DMZUQD3KzHgBiukQIo/KcWXl6xH1AzCTEMo64F4gqCpHCIqFFxDMyRO6GWzziBWuxxzuLOvCl3JQ7AakjiCPPkZ+Vl6tAKEnfAcgsmRGH+gKV8tSt6LD8cjouMqvoH8UghwSG2yy3cfitgNdT3RXm54jhc7N2djP4AYO6W8xpN4IWJFVzCwqdYqjB7L0eqEbZn4wK+KvlOYprOeMaMOYRIyensFB0J4xxFRhN4oWk8sZA1ey6gK/eZrmSY64A5gKJyS7KyS/KyuGYy4C5SLq+pE4MxmrF4PUSDlkIyCWK6wsc2VnOPOb6iwC5TDbxsvEV9ik2ywUccT4QV5KD84qynVn52VoHN4FylYGD53HaXNCuVZxTUFCQVZjHrGoE6noZjSIzN4Yqw8FaMZ0Ncs4ccBbrY4o4AXBuZrmrniN8QNxGDtbkLtkPWGYBIe9zypwkRlXy2+ss+1DlXKDNUsdxtcAtVfwkNxgiGql+8oB4t0zOqp9GihZTHRDVX8VxlcAtUyKxMFu0PK7dTLDuk5FYHG4KhBttlumcMQ2MB9XUWJiX5czRJYCpSAAPUwI4hyeAKUA8qqTGItG88hxaqyZBk8cMar+CK1QO2pOSlp2fLRJtUbNEOx601XJoqNJcQXelvazeG1SgYzl0DKDPKPWYJ/rGbO6pUSA+xz01gjOGg7FGCaciMYAvyGbtZCgYL8qkXiKH3nVuMYAWI6oaeUwkGFa+2J9ks5RxcCnAr1AOLswXM9qCIl0VFKMKXqMqGMyrYBAQbxAiV45uCwt0iLOAeJMQZ3LEGUBsUAcjIg3k50b7WDkxKYT8uySfz/tYJ+Q3KvUmfJzlKNDWWy489IF5vWVz1zgA/Vifm6gJ9wfxk2Z5sh/H9AXmc6WL4h6m6u8NzJfihc5oxjiymWUf5ZaHQssbaXnwNI7uBfTXSt/iKMjJys3Xmt0T9G8Ngr87p3UDbSvVo9PpcGY583X12BX1sI3qoTOvx05A/Ey2FmQXZotJE3PZKdDmV5b12nMt2gHxB9mUk1fgzHIUam1qA8qf4p2Ucne42ks16XXbLK04rCVgOzFwKsjKdmjjKgP27CZ70nhcpUJ+n5Lk5AilMJ81u2RockC8kOfyNQz3z/WEGqODA3p10vDhw0VFlssPiqqVaY58iw5V2ixJXONElHhYSRZytJjPe9UElHhUJosKT13QLTr4OM5oAcZxpTXkFhZk5RVqrbbA6pg4abW8kTJi9fGjqnyLOBrxOnOKshzNhizHjqpqxMfpw+rIUabNYdAS4yj+C5zZ2vR3EChbnGH8l7mDvibE/36O3gd0apyM2AKHGP059Mlrj1pAUjrZuusoi9idQLSUtmYX5AvtCou0tv4FBVuLd6yjA8FAlVyF285V+QOcdmRlLnVlfK7yGyAd4uRX+ZVhe2mdiFib5ReO+RmYTnGRNujQ94g/wqIuZNEP3KKtQHQjizSdKmr/O8j3IPlveO1/DflecUraYxNDivktsOR08cIprmq6+kQumQUjn1AOHVcmx2lfcNM+B7dvnK4tURx8Cm5WHOsGN3PGx2A44pQhUY7I87mM8SEYOZyxiTM2guGMUwbkLB/DP+/BPwXkn3e4fzZA/gyyQyQoEXQOpsNb0GEg12E91+ENMAaRDto8qUbdOmBccab91asc+gqgpaSYdoAnQ/AlEIfEsbnBWs5YA8Zwij+H7Eiz9fH3PPwzkvzzLI+/Z4AYA/84s7ILmBpPQY1xcbSd0+SuFqPnVVyNJ8EoVzNQkSNiCurocegwkXRYyevoUchPiVMHp7lZuTyLPgIdzo3TL68/xFV5EKhpilfzxAAzt4g1h/uBmiHTlytY7XXrRl1qL2CzLOfoZUBXximfVeUKNJ/83AN0tXihS1m9J6gsiSI3RnoZ0cHYLHdx9lKwa+PUBRnK4QaT/CXwozLJv51TbgPFF6ebgpAfb4GG/jjN4vZNnLIYlDlKi9NM0tVovwGgkHgnXkwW/aIvv45TrgVlLnkrO1uOEQtZu7saiPm83S3ijCvBOD9OLho7nfnOrBwWV/bT670+n1wx7C1D7HKtay7lqEuAWkhGaSeKqlEXQ6NLDTrJCzntAtCuIOOoJ8vlA40FQC2SoTBKfnEaavAIHPrLSCxMEUP8+Zw9D+xr1EoUc4dc3gGHwb4uzngeGeK4IHA3xskTAUgzLDs0gHeTeCO5x+QJY8cMHT5m3MQKm8XPM0U9SLeSC6nPzG42c58N1u2yUkvcfne1CAwvV6gOmDuVFloo7HPyhFwDxl0yqTVrmszMak6tAvXeON3YGinIjfhYTiloBk9B0yH/QJxuSgPjzoNiDxnEx7lcm3NAW6EkNKeItiJeh5OBWileSC/1yrsKQyGP3BCqFK1gIodVAPYEJXlND8aqcQKsW0XWjeNVNxaIpyWi2eJPFDEaiGcJMZIjRgDxgjIudDjys/J5yA+DSWvlC0M8Pq/Iz4j3kBxfDOFWlYH3spIf8kTbLuRLgSXgvarNVS5OGQzK69RYigryCiLVTo4+G5T1PMsM5IwzwXibGM4CZ762sorAeMekwRVwXD5w7yuO0qwgSsPygNskXkibLOcfwwI+X9O8QKDaZsnhrGywPorTTS9ItQFgbTZRLYvj+gH3mZK2+PyKcH2A+8IEdzrHnQbcV1HtnHyqfCpw35jgenBcd+C+V8b22SJIi5qlaDuIP8gIHRWe76mvDISDtTZLF47qDNRPccqUKic/stqFbNARwf4LBXsHng3aQ/53ygaarQxsIrSF/HaSb83lW0F+B3XnuUWOwqyifKPuPFPbZ6VzK9JA2asEtyOv2ZpdCryx/ySmYjaOTgL6kDLr4Itc8LUV9CPmI9p4Do0D9G8lvIryCqPLOjLyY0H8Jy66nBDDEf8cURGx8TSbyXfkRkajlGX+PqIi4sQLdpe/OuiRidMvmlAwMM/buMA+qnySurQvR1lHjzD6EdCt8bSmmpudpxlPyLA4pBaQlBQvK+TAEVat+yGfEi+rFct6BtW694imWndzLXaBkkla5DhkcDVbA90BM1vFy3us5WBXVOGfHLMdmLaKqzRjf+nt38FoH69JoL9yyi+gdIynnoHHGOsZfoI9nckr246wnuEHIOyKV3mHDq9+D/nuJP8t9+o3kD81ntY0NctiURW+AuI0QnzJVfgCiD7xSuck98j4QtZn8EU/8ULS0LDbX7ugLhC2WT7hztgMzAB99CnXeQOTLXUY7fH7AnIkJ5z6AedsAicvXjdSgkfehzn5ZM673CPvQL6I9NAsK1AreBt6nCleyCz31opZ/BBvZOZis7zJ1VkP3NkUtthBMgjb17Vh+xqnvApKCVWTZmbFqullIMrIrhd5Na0FYhgFm3a9Pop4AYgRhHiOI54FYnS8slzCt2dxmza8M1a8EzecVtxWc1NWATJBJhHttpzBvOIJrVce46iVQE2OjwzOsvUjqxVAnEMmPcxNegiI88SzZAeTegBSN1EXcx+XWg4pd7wc1yMXMel7tdJ3c+m7IF0jpR0GoXCn1ug7uNG3Q3o2Ga2ZCTMFbgWinoy+mStwExAN8brpITW1G1GJQW32up4rch0oYVJEu4wXVeQaKDKPFLmKK7IIiAXkRwzVmfQVWj9exqUvhfTF8eryt8gYzVanFkL+Eir9It7SL4T85eLPDEdzxc+HE64Uj9N7lI2pGF5xTvT4RRNXZT5QV8frRgvKtcWAXRvPFnIauT9DYNxAtaLpmijxzAFjsXS4unoSXShX+l0x1A9wqh/UW+KVxQ1lGm8QdD5t0M3iFC8oS6iutTO0qMtqgVhK3vZwF1UDcQ+5KN+RV6Q9flAJ85ZJ4RJ3yF0pr6ETU9iZXJUZ4NyvxH9eYYHRdGoaVHmQVJnKVTkXiEfI0wW5uUVZDr6YNAWqPCpe6MpWEMbSpV1hvzdyhEGOcyZx/SYC/rhiJx/+kp3lgD8pXrCWz/Mqa4vjOWQcIE8pbUtzdiFq5BgY+QwZOYobORKI5+N1u+o0gB0OPdaIFzrIn1+wl4XkhDpqpfxk3mYZyjUbAuxL1AcU5YnUl9Nsrl4K8ivx+rl6Mae5QFsXrxu1kpKDgHoj3ngWcxbHDQTuLaWzVZuQQbCfoQ32Qk4pAOU9cr52xTnqfCcQG8n5udz5OUB8qARBdoEzMoehCHPAro/FC73KPXPCAa87MntQj80MFaPqxjoWaP25mlko49PoQMXJy+iLMj4XL/QY4nPXhuq8DWewc/v200sC8ioEe7ZwaW5vm6U3L+B0FLCFCtC0NKqcXijg6/h/343tydE9gP6OEn9hthjPFGgSfzdt4u/KvdsF0j9S4s8vyM+OLLUi8XeC/M9UO6fwxN8B8r8p2YyfEGAqtAPiD0K04Sq0BuIvGsVoBmQGo5iW2nDL4L5IB2pPdMDqbLZ6lgr5faRKMrfGBvmD8cpKAD8ZIhNOIqrpsOx7ij3eoFyGSeA6xINxTBnZyTWq3GY7yS2AOW7Qqi2cFgOaJYFST64zNyuf7wMcP6yiWogX2rp8DXVu+2T3XE90xUpG+7HDjHn0sMqUvxrYvtkJg2idHVbJSYkJ0lEHD7M6OwBEcoKyq6YsDETjeR/UShUvpJWKMX1Vo32Ux19N5+D2cHV2g5WRQOtWhUVCHT6E2glWywTNEOovTvkTlDYJNCbX9BVRo/6AUe3IqN+4Ub8CcUqCDETNTNQgEH8+rAnEH7k224DqmqA7z0XVthU2dRMvdJ5Ybh/u9wfmKt9jsqQiBWyW7zj6W6B7JujWnQn9NdC9xAsdR4X9sh9CJinxeelyWgW8hYO/BLh3gu5kHYE/B7iveKFVRV2g3m0vDrrnBpS0KncAPuXATwDsn0Atge8AoDV+DCc6qD4+PMxa4weQz03QDUrRkjZCJ2eC7kzGe1yZdwErlAU5olZtgAZXUj54iwu9CaGzKKi0y0vRoHoDiEFkxDoeVK8BUUyNTbtKEkW8AkQpIV7iiBeBGJqg7KTkO7LyeGNbAycMTzDu2Z/nRj0H3KiE6HInXz19BrgxJrinOG41cOMTdMvO5OAngSsXL7SWn+QUu/2z7ZO88gy5GoiPc+JjIE5SvJ4vBg3Z+hHbo3DZFHLZI9xlDwMxNUG3BovQexDy00j+fh5690F+ZoLuwCsZtQxGVcpGNrxkqEjfci2x1ltlL5sTjgxqRZu4h9t2N8AeyjE4BW2WY5Zqc8wSjroDqFnUPDRDbzSP26CmL0Hf0dzCaTeDFohGRT5v/YuBmiNeyCj21nvq7MXuBe6gWoU3cNr1oDWSbrm52fptymsBnGug29WcdhVoTQqtINeZVdhsseRK0M5PiO7kXs4pl4FyUYKyu89WoxATl8DfCykmLuYxcRHkL0tQBqK50ZigdnMBVLgige3RLOA6NIFxVYJu5kaMeWBcI144pfkpSvkNid1VXe0R/g5zbiO41yeox+KjKYI1mSDMu5HMa+BNJgDEzTK7R7agmHQ9pJVx5GwuPQvSd1CDwSg0algdDLtTho8yHB9QNr/B7Q/R5Z413BwPaHcrrUT9rsOslVRpW4mbo2YCdR/LdnwANR2KPSAVk6ts9gq3Tx4uUuL6PE6bCtrDCo2nJjLzHNBWJPz7VsZkjp4E9GPKAIbPc1glVMDWJ6gKJ/BKGA/E6gTdqTJE+FjIP03yo3mEj4L8cwmR4wAOvhE2Ata9YNIzDOMWDQXuRX3/jd2nMqjzMqlTwtUphvxrSkzlFIkkks3UGQx1Xj8JZ5/NVTsL6DcTdDsoyChngv42yyhFnFIIyrv6npRiKx+I92WKK6/zNDUEAkiYeRyVC9QHCZEVwGz9PCob7vqI3DWA135/ID5J0J1GRu33g/xnJN+Hu7s35L9UfNJ8HiblT4P8VyR/KpfvCflvE3SncKm6usMb35tEj517pCtw2xKUOTk/DiqnBZ2B+ymBf+jRkUNOAeTXaAg6nVqb2sOm38mmttymNpD/U82rbAjLqqUVEDsIkcmrJQOI3aSCJooRamkwZa9BV5jCDUoG7YDqFXaUiEIuCahD4oV2kzxB0RZCkTYRWdi0cmgCoEeVnpEPSqBiHLh/G6gYy2kW0OSvf7eKxBFz1z+HNB3J34eYu44dUqXlj9K3154iZogjQFitEnGIIw4CYbPKZlmQ48iPfDpHPtqvCiekiBfs5U0i/MRca7RHeEj5UHW08mNOirdslr2HmHl7QE+36kbjRN8FeqZ4ofXQoPzZh3L5cwQKz5V1rs2ygxP/ArG1lRbJNPvNUZO3w+S2ZPLv3OTfgOhgpWUczUouLuODXh2tBpfxcYV+BK2LVYl6dt6VKfQDFLKTQt9zhb4DoodVmftxhKrQN1DoVAOFvuIKbQHtdKtumx89yRfQpg9p89kh1ow/hXyWNXJ4NpsvMWyGKgOsbE/hI67Dh2DkWJWj1jkF2oHEJjDyrHIlRi69oNmVheXHenQU833OfA/MAqtuhgwvvQNskYGX3ua0t0AbaNUtpFACXg/U2VbjBPw6x60DzkXKOXMFrsihdfqrcHoJOf1l7vSXID+EYrKgME+kqmbT97XQaJh4J7lcDJjr7CMDQY/oaV/gujwP1kil0fFFNTLtWYBGm5j2NMc9Bdw4q+4rMoqHVcBNsDY7n/ME5zwOzkTiaD7SJbVWgjNZvHBKqfyp4pByKcG4oHeuXIhRJos2ywrOfQTcc63KB2G52o1d2W09BNefR65/gLv+fsjPUORzc3N009/lkHeT/L1c/h7IV1t1X/5C/i7I15D8nVx+CeS9lNG0BxCiCeR2IGYT4laeQG4Bwm/VnVKmKroJrm2w6s9S38i9eQNQIePsIa25DqqESZVruDVXQ34+skf02yBq+YugygLxQu/RZUOGlzSrX7bbJW/WIlGnzXIFV/NyFHOhknU1C8dRp10KTS8mTRdyp10MxKVW3UcYaHIXQtnLxTvWUZ5Kt1/Ov87nqiwAZxE1N81QkuJ6PiBXW9lUdy5nhMG4jmJIMyOELiFgbtA1/zmc1QDWTVZldMxyL3ONH665hVzj466ZDcTtpI72c0FVHS/UWWJlp35ruSY1wNyljC34FItioRqMe2Tv71oQDkaWdiOrXZWc6AZxuVV35oeIM0C8X7zQN3Lmxz6Mftl4gickEpO8VCNyicWE0cVqQdN4QeehoIesujOmVNC5KOgRq7xRx+eumi1/Rtvg4L8cQU7h7Mlgr7TqNh+JPRHsx8UL6UOHlrvsExYE1d05m6WcwyYAtsqq+1QGVTUOvKfEO/Ej3A3ycMwYThkNyrNW3RcUFMMjgXjeqj+fXRKQh9t98tqf4Zw6DNS1iqHZDmf0w1+ZloaA+pJBWirlqBKgXlVCia9Rks9cQK2T9VEyqURfEcoaI21oDuLss8Feb9WdSibjB4L9lvXEO9ZncGwRsO+osVog+gX+kVYBsO/JBk1j34B7dsieb7M4OSgPoE36jpNAOQB9SIMp32xvvbuZ2cJmB2cOAHMzJb8Ch8OhO4+YBeynMmxEi5H7BH05pQ8oXyh5gn8vhs7idOSZLZRnevHO4lTIf2ONHMB3NutsekD+O5LvxuXtkP9BmQxoLt2IprouQPxIiE481XUE4heagGHxmkl3gLQyAWvHpdtCertV90khhU5r+PAvq8HWXkvuzEywdll1H/URKx2sPbwfSeWMFDD2ywbl0DjSBjuUvZtE7kgr5I5YleOY7KA/c0U8EMfIkS24K2KB+Ec/BiH1Y6C+JdF41Hn8ILPk74MqLi5RGe3zRVo1QI8eVIkJifrR/mFOOwRaUqJu5x60A6AlJ7Ljt/s4Zi8waYm6Azxk424wMkxs3MlxO4BrlajMZfnFCFGv/6lCk9okSq//cZB5/Xcg2ifqlv0oxf4KjU5J1P5O/M9ck5+A6ZyomzIod2AB01W80K/CW+tBfxQZvEU/mGYfOg2fZLNs5SV9j5K6JyqXGfAvJaI2fwube5LNX3ObvwLitETdl4eozC+hb2+D0PicK/QZaP0SKQGo</t>
  </si>
  <si>
    <t>u/NMl08OahLAx1yXjyCdTf53yjDN5qd2P4AiudKQ8skTIvl4I9fifXDyE3XLMBRZ74JTKF5IV5dfeqmLLzbLBg57G7AzEyO3IuTzr0zfBOysxGZHmt/gnNfBGZyoripGdxaI8xo4xYl8VfEVDnkZkLJE3e4WUtOL8PBQqu01B1lqegHyIxLVj7yi3Shq+znoMcqgtp/h2jwN2thEXY8TuaYJtPEyEZTP81TLy/2f5JgngKlI1G3/U3U9BsakRJarH+WMFWCco6iiuX5GVeVhYKYmmn6O8SCHPgDodKV5ab7jZPc1weEzyeHLeEjfC0SVopfmlJKq193QyyMrvtTjr6foWcpVuROcukTdgj9Fzx2AzEpk1yTcxhm3glGfqNtCIsbNYAQSNcddFnPKjaAEo+3BydP29aA08tq6ljOuAWOedKx255459io4tokceyV37BVAXECZBqcbmPRl2kxzCZdeCOlL1HbAP3dQq+Ui2HFZYnQX5gJuxvmgXKlUbm5BQfS7QtzEBMpVVC/h4GxPk80yj2PmAnNtom7OS2mvEYzrpbtGDzcYjtNAPMipc0BdrCrHzm8hVQTgopvJwfU8Vfggf1uibr6h3MYEre5I/PeDg3VctVqglybKTVbNBN1gk9UDLZVN1iqOqgRqWWLka4b8ZsvPM6HofYmRrxmmc8g0QB5MVJdZ2HEf2TCmgvBwIlukPYczpoDxKCmimeNG7mUC5jGDzFrBaeWgPZmofmcYHYtTSIwHarV4oYMYXy3wCmeP8sqfO6/yyo/m5XhBxMRYjh0D7DOJutPpZOgoYJ+TMS+iyys0G8ERw4FYk6i7awV2DgXlRQM7yzitFLRXEnVfPoFWDNpr5ml7MIcOAvSNRN3nYYj8sxBTb1Lkn8kj/wzIb1AGMeqCDUsthdrUks9TixPSGxOVs/rKgMrg+HKuNq6zuQ0OUD5WcgL/0IcCoD+88ol4oe3oUqOcYLP048y+YH6uMHnVKRczgfklz9yncUYvML4mhmZpnvTqCca34oUe5e55IoaiJ0LHiAl+nd1VExSDm8jYrTsvoBsK2JoYuT0yX78W2RW+20b115nXQCcgfqYawPqLQQ2coq2B9lyRdqD8oW+C1FbawNI/Zbdd7nE3NsrLxFtxSEtAdupHtOTyDEB2ywZHv1Vks6RxRCoQ+xJ1y4eI5mTYcYC8kcSjORHyhxMNj2bIzZQEyB8l+Tgu3wLyx6U3I4nNwJsWrTf/OcCsOH5ApbRI0l0iQ3Fz7IDqiPik/2AlO8dmOcKLOYxiEqkYzekKKuYgirElyRtGlN2x0Z5qeXE2n3Qpq5j7OXsf2KlJyq6U/Mqy2TruHuDTk+TtjbVNDaIB7eKUnaC0TFLPBbANQdy/BErrJN3R0u0c9gdg7QimuUUDsN8A65CkT8a/cNrPoHVKorVuzd4Uu4tJBSZ1SaK7mA6wprcViG6wLnrqAQp9B4V66K37huvzNWC9FOv4CASRvwXKnE7KfHGARe7nkO+bpDv/APlPIZ9F8pu5/MeQd5C87lS2lP8Q8jkkv4nLb4S8M0k3PETLew/yBST/DpffAPkzKOA001g48y04c2CSaee4njv1DUAHkVLam4JwExOgLoOQeZXTXgGtNEl3TaNyBRNQQ6R90WsabZa1nLMGnOFJytEGMa/N5jP258EZmfTvB66e5ehngB5DKmpWqwj9FNDjTgK9iqOfBLo8SbftTdnmcaAnJtGZypD8CM3gBhubZSXnPgrulCTl8gR+s4daR48Afa5BHT3EaQ+CNi1JuWKNr/BEm/X9iMQZFInLebNeBkRlkm5DHS3hHshXk/xdPJKXQr42SVlkYmeHYNASGOQ1MOh2btBtoPmSdHfDKJc0AeUXLySPCoTsLn+th34c9yYOWgzQHMXP/BNamHUDzAqRWddxs66F/FxqoNoPRlWzroYu8/XZbhFX5krAzk/SfahFVl0O0oVJmtn5pZxyCSgLk3Rf9sGki2HSpWTShdykCyB/hZIzNWvXqkkLoMgig5qaz7WZB9o1ZJNmAYUaSBio68QLDvW2avsI8Y/acMBeUqdsOXrtyk/Fy2eje7nYNmOIlxZEaTcqqU2zV6vq3oACb0oyuPDXz3H1wN2qV54Sx2ywbk8yXp/2clwdcHcm0Y0mqnYG46iaA5pxVDWnVIFyr2KjJvZVG93Qa7lB/czgtOmgPZCkO96OaDkP2jxE0XIuj5ZzIL8iSc6U0K5ZVpkMaWWmNJFnlQpIP6EMFjT3cqu2TIAtq5LY8uE4bsRYYJ5O0t2IDCNGQ41nyYiR3IgRkH8hSXdnKtQYBjXWGrh0CNemDLSXySW4nZu5pETrEhd3yWBIv54U2XKCDmdDTtlyGshLPRNybydFvjFSbl7SChVwoXwIvZ+kbvgxw6P65gGxiXyXw/XNBuKjJN3GEnw/APKbST6L+74f5D/Tj0Yg3wfyX5D86Vz+NMh/laQ7EklJ81RU3DdJ+k3xHtwb3YH6Pkl3MotylR2oH8QLncw3xeURhS6c3Bnkn6BknvZSwY4g/yIz+/BQo9tfGRb5owOntAfl9yTd/gFVdVtQtiex2XtrzmgFxg69JmRjJhi7ZG/lmm0fVxaZpqdzUhpIe5NoBVfz6WQ0dlJQd/up7mw8dpKAOJRkeMpP1r0V8kdIPp7XfRzk/05Stln5Gm5UhVgg/iFEDFfhn/0qItamW/hTLkvar/ojTryQPVqk9dnNZ6X0chb9fK7yg0TeWjFBXUCnbmyWo/uZ046gOKuNvsjTXKEY1fiQWmhSko0uUNrPNN4PRIpNd1UxnLYX8mkkv3s/c9ouyGeSxZrVBLJ4ByxuZZO/phMMBGbXeD2+amxQVgTldzORI0X0je+f3MjtKKGtTU0JeVnOZrOu36Fhe9LwV67hL5DvaIvch52tXe9I6SweTS6bX+Xxlfrd/eVVvLVBcnj0F2Lox2FO5udhanJynJ6ifGdRobPAU13psfwE5bqQcj9w47ZCuW5Ug9ptpmgNfgdED0J8w2vwayB6UQ1oroembLAFNXC6rdl+4hdclc/B6UuqaA+5RlX5FKpkkSqbuSofA+Gw6b4ro2D4EKrkiBe6yEXGZsHP9h/E5JertxFsp1KNsh/MZpmdJr/QrYB0e4eHwQbIn2HTnalBGL0F+YEkv57LvwH5QUqga74DlG5eB9tcNr7d+io34hVASpEfnNrL1F4CZIjtP1i1yhezX17MGhQz3Kb71F6Z/aKYkTbjkeazHPcMcGPIdZrdNbjuKbhuHLluFXfdk5Avtyl37ykHkQxGqo+DooxUV3ItHgVlik13iyMZ9QiMOtfEqIc47kHgphFO86WIci0xcDOk1cXyF5A1357Q6YnlHLkMyErV7Wx9RrmOGMhq8UKrUeHqMLuOU5mA3MWBSwGstdGtWM1PcDXb11qi9d7tHHUbUD6b7gIzZY4L3fw2/cDmJo5aDNQcm+7eUaqIG4AKmVTEdRx3LXBzbcqcoVB/QvxqWDafomsRj64rIX++TXfrHnn9cqhzofSi2u00OyQZvQhazH+5dpeAvtAW+dTW2Wz+ejEKuNSmm5JfyGEXAHaFTbcJQ55bANIiGxtyzeeMeWBco3SHmk13VaEwMNfZ9LOLEKcFQbvRpvvaBs5vgPNvIuf7ufPrIX+rTfdpmzKnhSq3c4u8XIc6MO606baRqAJrwLhLVuCJTvMq50erOb0K9HuV5KNOcA2Sj1vbfGZwynRQHrCp8wr9ysx5UPMhW7MvLc7lqHOAWkH9rHYxjk10oc1K8vpE3s9WAPEEeV3TVZPHJkCVVbIbEW5S/KVeHVQepi6k+faE3PwYxzUdi2KeporRrP1QMaNRzLPSt5H7EEaJoZPf7qr3RHblxAyZg0cA/IJNd585om4Y7F9L9g/hUVcG+ZdtusO7yk3FUOxVg2Tm4qoMBup1Gx37UNcMWEWcHQl/ml4P5BVxJqTfprrU/mJAFFEExDtkSwFH5APxvk03DSMn58GWTeKF1gZ3lYiIz+EmZYP4kT46yDsDQNwsXogv9wTk3DCLI/oB8Vl0nOLgO7t9gPiCN+vTOeM0ML6yKcvEfI026ptT4ZtvyDc9uG+6A/G9TXd+UplCQ40fbHIKXecO+kRPOkF+nBRJCnXeBvsUOYXmynUG+Sf9RI0M7AjyL9zADpzRHozfbbqjIojitrBuO1nXmkdxK8jvsOk+gCUdMqHDLq5DOtchDYy9Nt2nfMqFxGDstxkccbZxVhJYh2yGVyzT/Bn2HCF74rk9cZD/m/yhvctPzZGxUOcfG/8lmBiuxz/7MIlOjml+3T7F79/7MIlO1ixcH93H58agWJNp55b/qh155hAoSckn/m7gAMfuBzYlmX4xm68xGgzJ9u7T9Cm7OWoXUJnJuk85ScMd0LBVMqv/PzljOxhtk2mLVTMriTay36FG+2SaH+9jjewXIDom0+ier7yg2n+CfGeS37aPVfsPkLcnK/NzttWGav8elnRP1o2QvuX2fAPYqcnKhV78R1XZzcPQ5zTS50tuzxdA9EnWrRdAn8+gT79kdojuE67JZmAGJOsG88rNw2BkJ2sW2T7glE2g5Cl1zGetlMHeByVfesY1cXRkQmCzvMtJ74BUlKzbdlRuIAbpzGTlciIvfawVGSRNEf3Em5y4HsSzk5VDkyLJG3yf/jp8PZh8/Rr39atAlChNlX+PSEq9DKXKxAudRp9gvm+zvMiVWwvyMAoE7Vo+u5gYyo0g5Z7jyj0LxOhk3VdJ1L6ehnJjeftazdVYBcaEZN3xJIqCJ8CoSJaHOt3eoEhnj3HESiAmJ8c0/3lNtK8VMOMcMuNh3r4egvx5ybqrQ8nHD0CF6eKF7uq3c/QL0so9TmJ8W+f2+Tz+WlyWdh/Xbzn4bkU/PoaBfvdCvyrS726u312Qr1EaiuZHaKWL7oR+deIFa4XI+X75icMdXInbAZmdrLtNiIy8FZB6GUjqgS+jHwkSgXQzJ98EcoO+HVMU3AhyMPnft+uv5+jrgA4n67Zr4blr4Ll55LmruOcWQX5Bsm5OTqpdAdUuSDaeSF/G1bkUuIuTdVc+kg8XAneJfKHEU+0O2keLp96I5y7ivAvBuzxZ2QfjlzmoifR8IK9MNj0u0sSh8wG9Oll3MEO5ExnEa5P5ncicEQLjhmTdORooNgeYxcn6KXCA0/yg3ZKsO0CFWvShFm+jWpzF5b2QX0LymvVXyNdCfinJe3gUVEP+Hn37oWqrhCnL5JCDraAb/kaWzTKTazcD9Pspj2ovRGEXI0PBB0nBqTyPngvEI8nKd4Tshky4ewp0fDTZYBt8EtdoInCPJ+tOIWEhtxzqPEnqjOf+Ggf5p2gEpsunzUZgY7QjsFFclZFAPZ8c0/z30ZXbkGHWGjlGLAl6qr2N9vIGTxWlV29jmDYJREQN5dghwL6UHDlF52h2uqUUar1CFhZzC12QX5esO6cGhw+CZm8YxPdZXJuBoL2VrLvPjOLrDKA2SCPHRH6CkN0zPCZgz7ZZCjm2ANj3jKtRGumEkRvJyFxuZA7kP0zWfQZFvndArY9Nkl9/rk4WcJ8mK59ts0175d5j4D4XL3QdO8xlL/f4vYFgZESiTorULrI3h58O+JZk3YcuBO8F+Nfihb4n/wGeaK09eUE9UNB3ycpljfx6QJkdu6Ggrcn819i7ckgXQH5M1p32ilyEjJr5mWrmFF4zHSD/mz5Fk7XtoMQf0pXKJia76RVVhU6lDVeuNeB/JesO1FK1twR8p0m1Z3BcOnB7kiObe45myTsVtu4jW5O5vA3yB9XBFbteRLkmGeocluO7isDsJjF0SeCIeCCOUYbV3g4RzbAtoMVx0sLCM2wMEJYU+hUbtUMzWKM8vleTzY7tZYoc3atSElKUa/dyDa+HPwxEYopEHNzLFDkARHKKzh3KZciqcEJqinHt7OEa7QYug3CaPTfC7QSuZcq/j73+4ug/gW6Toosjqrg/gG4nXkgsr3P7a+vkjxv9xim/gnIKuUz7oX3UZT/DZZ3IZT9yl20DomsKVb9m+zWK2ApEN0J8xxHfAtEzRb3yks1Yo4ivgehFiC0c8SUQvVN0YzV0qp9Dvi/Jf8od8Qnk+5MK2nlOVIWPgXAQ4kOuwgdA5FKNaIYJlDY2okac4oVcOu+idKiRfKgcn3f77dp1KjWTiGT5Htf5XRRYSDZrbl5A298Ahc8ghd/ay/Lcm5A/K0V3QJIUfgMKDxIvdKuoC8orrQ1uEFG7SptlHVfvNeCL1VrlI112XTI0LCUNX+IufRGIoRRbmtUDhlgDxHBCPM8RzwExKkV3lSEZ+QyMHCNeyCh3N7mrAsEG+wT3AtE3iuz9FLdpNWjjlRSjSZdRhZ6EQuWk0ONcoceAmES1prlQCbX2KOSnkPwjvNYehvzUFMND8HQfMuSnkfz9XP4+yM9M0X2pCfllkK8k+Xu4/N2Q96QokzZ2+ply2lI4tDaFrSos4W68A4xZKbpv+6DDbdDBRzrcwnW4GfKBFN2qBOmwGDrMOYm8egNX7XqgG1N0J7oIfS3Qc1MMb7+9mtOuAq0pRTe3IdqVoJ0vXmhlcHONzXI5B14G4EVR9Zx8VfcSABcaq3cxp10E2mWKHzWfDctO5ALQrkiJ9v4LOKIJiKtSdOeflGuQgbgm5YR384Q5tRHU61OiX2fzLZwgqDemsK+zGzgjAMbNKbobS4hRD8atFKgBuUdos8zmjFlg3KFYx/fmlbuQwbgzRV57pf7skFdOQmo4yAPQ3Sm6Y+CI+CpE/L0U8W4e8TMhf1+K7sZrTImmQ5cHUvRTovO4NlNBezhFuZSO7cNDm3OgzQrSZjLXZhLkH0vRna8h11ZAlSdk3Iz2uuvFyGMCV2E8EKtTdFdKEGIsEE+nRH+ZcTRHjALiuRTdijAhRgDxQkr049thHDEUiBdTdEc5CFEGxMspzc6OlXBOMTivpUTW3Jv/9spgOPR1cujZ3KFnQf5N6ug0XTnrV84E4m1CFPF+pRCId1NoY6b5R7rNlgXytQPpPG5NLlAfpOiOBlHUZ8MrH/EUP4Az+oPxSYru2irqd/uB8ZkcXLBDDXwnin/R04fjewP/ZYruA5jIDccw8Svy1qnc4T0h/63SA2l+flhtT92h4fcG7cnOtekK2rYU3TaAcsExUD+JF5JclWF7aZ27UgR0R445BZhfCaNZTyWftQfmd9lbjJkwVHt6Sg5X2nJgGwD/VMbmmvt32J3HcNQOclQmD6sMIHan6LYRSac06LQ3RS4RyY7Vp1Qi394Q9ZfCNUsG9kCK7vI9CrEkYA+dRA9u5egEoI+m6NZ7qDLigP47Jbr9H8sRFiBiUpVL69kYx6At/bNH05b+3sNQx/aoqPjUyEa7k/dCR1ThBGsqW+89xBkHwbClyukxLDKYHu/XarKXU/aAkp6qu9EFTWYX5DNTpfyOPazJ/AX51qm6FSaqsu2wpG2qwVb771yX38DqkErbnJoOJBqYv0CdjqTOT3tYYP4IRJdUZSTEriWmwPwB6tjFC6cO8/h88pLFXvYhonuulv9VN5MRQfo91/I7FNEjVTl+yGZ0BmHwjdb5X3HUFqBOT1V/lNNpNBn6Aog+ZPBn3OBPgchK1X0/T/7fDIMHpP57k/mIa/ch0DmpyniafYlN6E1A56Uajirf57T3QCtIVUYX/OcPcBUygEWpBlchc9pboA1MVRaD2QQOYbsebjub3PY6l18HeRe5TbO9R7a9ClVKUk98DuJljn0J2CGpum+toNZaqDWM1HqBt6bnIT8yVXfoj/LCs1BrdKrmkMfTXIunQBmXqh4Ey9H+2PwqUCYYx4TmTpknOPpxoCcq4cY/hVcuRAZ68kmE2wqOfgToc1N1yZ9sfwjo86Tj+I9ePsA594MzI1W3hE4pYDk4bpmR3Nn5C+xVwaaGxgAtptzLWfeAVZ2qG/OQTneBVZPKZgt3csYSMLyptDrA7x3idyUjLGZTWNzKG/ktQPhTdeMShNVNkG8g+Rt5WN0A+ZBxkpfrYNdBPkzy13D5qyE/X0l5/HNIg5S3SJvyruDeuByoC5Gv2Ndw0qOXwqMXS4+6wqKVCY8u5IyLwbhUqRXNuFgyLgTj8lTNIZTzOWUBKItSdZ8uKHcgg3K1Uc81l7PCYF2n73ZIoxBYN6Tqj17O4agGoG5KjZyfczbLbH44+BaqKx+vq9mQvz1Vt/EauQcZ2iwxyLO1</t>
  </si>
  <si>
    <t>XJsa0O5K1V00Dlo1aPekRq/qreQUNyjLU3Wf08KmGbDpfrJpGrfpPMg/lKo7+6bcbAwVHhEvtC4JuBvDHs1WnWjYU7hGk0FcqXg5Ny9fd7nmREAfN/BSOadNAG0VDcWwIGAwFBunbRpjOGU0KM8qnQf/bg1eGgn558lLw7mXhkF+rX5QSQE9BAa9lMomaKVchxIwXk3VnQ6iQHaBsS612XHuQZxzNjjrySOYIBh4ZKDWI2dwShEo76TqDuGhlgqg0HsGteTktDzQNqXqPlpAFsyBNh+Sfx3cvwMgv1kZM2h+WF76JguqfJoaXVnoy1XoA8QXSuPkX+tELh+GCltIhV5chVMh/w1LDs2WeXtA/juS78bl7ZD/IVX5mJMfEWeXDwPxIyE68b6oIxC/KFHGhzgUZR3ghd9S/+UXztpx17QFd3uqbpOX2nhrcP8SL3Rr/jPAdHFg5MoC+iWOlhyfCfyuVMMtUVn56TB7D5mdyuVTIL8/VfeRClW+DeodTNVO5hM5xgrMEaoAzbdL/NJiaHKMNGnBKyAWiH/IEs2lxYiBGMhb0qT88d0sBv7ercrHpSnJlKU+cvTR3aolCeKFTubXqciPSg7vZsYdAjkpTbmFk61rQ7MDKjwpmTTbxzXbC/m0NMNvWmUd7YZ8Bsnv5PI7IN8qjdbL+DVg/G5iINoQ4o/dzLm/A9E+TXfaGxnnV/jnlDTT010/c7/8BGjnNN1xV4qdbSB2TdPGzlaO+R6Y7uQe3e9/Sfd8C9t6km1fc/d8BfnT0tQf3dN+1NxsFPflbk1i/pyr8hlQ/dIMz/hJVT6BfH9S5WOuykeQz6aa0t6vEa2pD4DIJcRGXlPvA5Gfpnz4yH5EgML4XTi1UOo4OTDX0+xTRRm/G7hVbwN5Zppu3qTcQQzkWWn6UdwbHPU6UIPTaESgboAY9H+vad38Cqe8DEpZmu4sPNn4IhQamvYffBiba7Os4cW8gGJGpOkOJFAxz6GYUWlsUjdM5IV57iZ+yEW69BmOfhrosWmGn5nLQFkND4ynWn6Syz8B+Yo0w++bZaA+BvlJJP8oD7QVkD+HYl7zJYhBzD+srYwHuSoPADU9TXcLHFS5D/IzSZVlXJV7IV+VpvteOHJHMRztSYsOpZdyLe4EpU7JcZr7raMt5w4oMosUuY23nFuBqFcV4SfcVUVuhiKBNP2oajFX6EbQgojRaMdKjeZ6oBrT2FLmtZxxDRjz0nRXCsG1V8GiJrLoSu7aKyB/QZruY1cak1wGHS5KO+F24yVcq4WgXpKmu9o3cnsxwJcZ+OkCTjsftCvTdHeCw8Ym2HgV2TiP2zgX8tem6bp9aNMIba430CbItZkD2mKi6X6mmK4thjY3kzb1XBsf5G8jj2tvlJW1Pguq3NGsS6vjatQCs1TfM1LFeYC5O+3fl5OqOLoS6GVpunEqJbWZQN8nXjilbHxF85PDk4arpx6nc+40cB9MMzxTJD03FZ57mDx3DpefAvlHZUbSn3JolpEmaTNSBUeVA/VkWgx+ySOb78KMh4mrxQsZZT5PVWPQW9Ok3gxrs4zltDGgPaOnKbcWg/ZcGv9iYQSHDAdkTVrkhiQSHgo7lBuSyrhQKYReoZym3bKN5rRiIF4jrw7mOW0QEG+kyQ9WkQGY9FmQVj5YPZNLnwHpDWmRTw40P4lSCNPflUXTNXdqbORzQ5zgbEzTHfYiL+SC80EaffHl9Tfah3l8XnkdbTYnOUD6OE05g8FztCT1B+mTNM1CcD9O6QvK52peZT/1gpzRG6AvzUezp3FoL0C/1qum3E0M4rfihQ6uhoDPF9B9VS2vb+rOsd2A3ZqmXrlTqLuAtyvqcBtFQGeekTpB/meKAGQ0FgGnaCOgPY+AdpD+g0rXzu1VT7WBXX+msR9bacWNaAnMzjRa69V87BnVJAOa7CY70rgmqUDsU/zAJzEYMSVD/gDJJ3E/JEL+sDKJ4j+LAj8mQP4oycdx+RaQP56m+16G2oIFbohJNz7s+s8u5pHju1Rci3SlSfAJrwzkY7tUXHy67CjqQ42eYLW73mY5wjGHgUlM140jUT8HQbKl6z6n3M9h+wBLTY8MqzUfMe4BKT2dDVl2ccZOMFqmG1aTdPNfKiapdbp08/ZdzM1/QL5dekzz30+F/G+Q70Dyv3D5nyHfKV1Zj2DbaVRNP8KGLibV9AM3Zytw3dJ1n9MR7jvgepjgvuG4r4HrpXiYHzsh3BbgTk9nS5FfcMbnYPRVIofPESnPfApGlnihy1j37Magx2M036GVis2c/THYjnTlRkUl2bAm+uEuTbLYtIs10Y2QdqbrPpAhzd6DZgXihXb4/WHd5PMdrtIGQM9I190SRUH5FqAD07UjqvUc8wYwgyguNefbEFfrYJuL4upVHlevQL4UDS1P92MbL0GTIfqGtpYrswaw4em6rkK5cQmkkTwMnuWMZ8AYQ1WFuQGrqqe0VbWKV9WTkC6nqtKcqyUNHocGE9P/fSt0JVfsUaCnpOuutY1cHwz6uekG1wdz2oOgTUuXPYfmVhF+fTBsnUFVt5zbugyIynTdhpZy0RK0qZa2ji4Zgo99Sj2VjbhhL8eRXZQlgvMurt1SoGvTdZeyI6qWQDUvqXY7j6rbIO9L1x1QVe5Zgmr+dM2O3U1ci8WgzEnXnSolyg2ghNL5CPU6DrkWkLnpykUzfIUv6uirYc18smYRd/SVQJxPCO1XFlHE5UBcSIhLOeISIBam685WkCkXw5RLxQtxQ70L5K1J3I4LQLgiXXfBAMYJC6DBItJgPq+SeZC/Jl13zwZpEIYG16VrRpghrkUQlBuV9sVvJqf21QDKTelmR5n9HFgP4K3UDrSnAKK+nQ3LbifLvNy3dUDcma47o0CW1UCnu9KbHd+s5qpUgXNvuu6QG3Hc4CyXnMnuUJ3XX0sHAGZwznRwHtDXNbXL88B5KF3ORBdUe+rcQTv9rIF9tLc6S2QjdbZxLueeA+6KdN3NImiUk+GnleSniTwCKiD/RHpM81/CjFwMDNVWiXeSx3jkL2f45G/d2yzjuC5jwXpaPxwCazRYz6bzHyYeyTkjwHkhPab5dXbkq2GArBUvpJUEQvXeKpG1ij2N9jybZQhnlYH1crruFi5ilYD1qnihI79DqFQu6crrcrB57OLgwQC/nq772IEC42yA18uumn4ldZ63SgwhB3LMmcC8bdyCZf0Vof7eofor4PWXD/n303VnmJQ7kqDGJvFCn387TBv5DXt5cxLXMxvlfKQ0Sc2h7GiTHABVN5OqWbxJ9gPis3T1Ny9yjX76ug8QXxDidI44DYiv0uVKribTGKybnAqUsm7SgxvUHajvlfEb77mVC5TguB/EC91KfO6mRnnpaWm40ivn6vZe9gneKg8bXHbh+M7A/ySNdZhp2FGrYQeOaA/E7+m6nTQ0p7ZQcns6+zHr1hzTCpgd6bo9VeUuJTB2mYzq0zkuDbi96epxRfYDXuw2Yhi2n2rRxmsxCYhDlAu1wxzZdKzQ6Eh69BuBeK5FHBB/p+suNI5cqATKP+nRH4iJ4RT5mCixGRFbnPqd8L93qrbEZUhbju5kthwBwkoI7WfJ7J5hIJIIcYAj9gORkqEcr2HTLtiyV5VPSMswuERg905m1C7gMjPUzYFoxmMa7YBGrUijP7lG24FomxHT/PfoqG38DnXayzKGCCWrI3dyqydu6LrBX7liv4DaMUN36ouoP4HaWbyQXDipJLqNv42DfgDInqGbniBnfg/zupN533L5byB/aobukww4/CvocloGuwbpS475Apg+GcqHoXz4FnX0Z9CkH2nyCXf0ZiAGZBieYJXjt48gn03yH3AVNkE+L0P5DVil92alvw9pZV70Li/9HUgXZej21eCHt+GHMzNMVwbf5CqtB/RsJZo1U1gV+jqgg82hr3Hoq4CWUExrR3NRY1+GsWXkqhe5sWuBGJah2/BC0LwA+REk/9xO1tE+C/nRFL3awY1MWk/DqLFSuFgYM7w66A0JU1ZzU1aBM4FM0Q4oo6Y8AVUqSJXHuCkrgZicETkx7tB3pCuAOIcQD3PEQ0CcR9Zo+mLqFB6ANdMzjDuF+7hRy4FzZ8Q0/+nVyEVJUKeK1LmbO/cuyNdk6K4FQdDcCY3qMvTT6Du4NreDNjtDdysLtLkV2tSTNjdzbW6CfIMSbfzXspl/bwQiSIjruX+vAyKcEdkQ1Sw5XANr5mWwRY+ruBmLwFiQEdP8t60p4q4A44IMzeTsMk65FJSLiaL9sUxJWQjKJVrKRZxyISiXK/Gi+b0XSTkflCulPaMC/mo5rG/ijPlgXJ1BxwHVoarBcYi58KwyKmrklBAoN2ToBg/k2TnQZHHGv+8WBjjaD/QtFDe630ql646g2m1U6bO4vBfyS0g17SFv6aRaqLY0Q7t65+GYamDuydAd/kVjqARpWUbkd1ZncsgMQO7P0O2kADINkAcNWtRUTjsXtEcydJdfUNc9BahHM+RiJ667neQNaX69YBKHTgT08QzdXiPVZDmgT2bQGTTNskGzLzDGc/I4kJ/KUFd2aQjE2u4Ybbc4irfdkZB+PiPys5hO/Qh3OBBrKBKGcsQQIF6iDKJdFowiSoF4hRDFHOECYl0GHVpp/luUzSYSg7RN5izujoFAvaUkI36mmBx9Bhy9wSTZF3JcAXDvZUSWVhz80JUTuI3ihVNHyZODoQaPiC3d8cFyj9yOphFeLi8iB0V8qIyqNXuoUf85YPTH5L/+3H9ZQHyaoVttVG49gpafy+h3jYz+/orQpjfX5nSgtugNpnbdC6ivM5qtJfXknB7gfJeh22FWrjACZ2sG23LqyhldwPhR0YXfYEx12QmMn03q8hSO6wDcb2pLUVYxmI/baVtKG+7j1pD+S+m2eUeJhNkS8jupjjJ4R5sO+T0Zuu8GySGpMGaftm9K5jbYQDmYoTsEqFxUBMrhDHZREUfEA3GMmrz2xDu7qAi2HCdbLNwXMUBYMnWftsEXx3eo8i0y6YqiHcwXR3eo8gmZuitbkLAPq/IJiZlsUnJwB7PkADDJmbo78KHGPqiRSmrs4WrshnxGpm5LkZy5Ezq0zGwW639xPf4Ep02m7qcLYM4fQLXLNJjU/sZxvwJ3SqbuswZqzT+D1Um8cNpJHoK0WX7khWxDIV0zDb8NkL7bCt91I999x333LeR7ZuqOUJLvvoaSvcQLSaKHrHX7aPV7C1fjS2B6Z+rG5mTr58D0FS9kaGff8kjFp5z2CWj9M+lOwOZ3mDbrRz7eoelHPuSoD4DKzaTtKc1QMtpKNgLhJBe9t4O1kneBKMyk2Y/myFgUsQGIMwjxFke8CcRZmbqvdlBLb0B+EMmv47X0GuSLM5UPjPntxezyISBKCfESV+FFIIZm6s4IUw2tQQ0NFy+0rSgZai8JBkKh6GoyrY48z537HJijMnXrycptRGCOka2lIuitludopqiB/BRnrQZrvKofu8iHOoknwSrPNO4kHue4x4CbRDjtfEjG9aPATWmeEx7hnIfBmZqp+6WIyP1EcPs0cvv9vObug/xMqjnt5Y/RmlsGRCUh7uE1dzcQnkzdFUtIS0thTW2mfli8hBt0B2izEAfR45zk59uA8pn4+RaOuxm4QGZkQOzkYbUYuDlSs4qgu9pT4/WrEXADR10PVKOiGf8AkFDXAjVXvNC/+Yc0E8sHlOlHa+pSt8gwV7OyrMXin7Gx1Acq/4lNTIiR//Puz4OtQ40ffjpq++0u6ygTya0bfhpsnWry0D5WYGeaPFze4ZfB1odNHg7eLrCvmWHrheSbZg/94uG7xg8/umr9Lpd1m5nkeqHtbuOH67q/uslljYkzerhu/bIe7Yut6YYPxeO5QqEuJg8HTxYPe5g87BO+wmUtMHl4+RcbXNaRZmW6BXai8cMly2fHF1uXGz8c3HHGJy7rKhPs1rbCQ8+alfmnePiLwcPgwCusPa476rJuN5RcmJD0/TqXNSle/7BixQ9b2kza57J2NnhIVfaGKLO78cPVN+zqWGw9zUQyRoZJ/okky0wkBweE5AiThwuThULnmJU5XjysN3m4fKLAzjOzs0hIXmLwsP6Z4c5OdZe6rEvNtP1USD5o8nBdoSjzGZOHWyeIhxvNFPpMYH82eLjBsazvgPDbLusfZgpVCOw+k4eeTU+4rPK/Gnqop5BsZ/JwplUo5DB8uLpPq/0tiq2DTCQphkrNHo4WZU4xU0hmzWkGD2d9NKQ8rrJdsXWhiaRnk8gmN5qZ0lmU+YSZQjISnjZ4uDz9mX73vr/QZX3Z4OFTt6x+ccMg8fAjE+y6nQL7mfHD5S+O/tJl/cqozLkbF61pnVRs/d3g4R2LH/9x0GuizB1mpowUdlqtJr6dLBRqa/JwZjchaTd5GPOEkOxj8PDNu1+6IyH8pstaYvBw5cqVRx65+jqX9TwTLFWZ2/jhg4ce6F9srTF+qKTU2SbYdW8KbcOGDxe2aNlV5PiLzSSXCclbTB5uHSU8tMX4oUhvycXW7wweznQ+/Mumzm2LrT+a1YpHYI+ZPFw4Qzxsk2hSZbIX7GnycKFPPBxq/HBQ5xmiIc00kYwJC8kmk4frOgoP3Wz80D5jeWyx9U3jh0oHsM0Ea39HjE0OmGJbFluPGjx8Javtqs9fv8hl7ZJkUmWJwpTTjR9u/aX7bpc1y/jhuuRzRb7NMX6469T5wn0FJmUu+Sjoss4webiwSihUbfxQ2LnHZQ0ZP8zYli/GQ5eeSPIhg4dDfB2DNet3uqzPmijk2fS3y7rJ5GFMudB284nK/MJE8s59G13W/WZO6Cli6IjJw4v/Wuyy/mNWn3IMJn+r2LA5yIdpxg8z1vc77rK2N3hoi+vf/7d7LnLFy9/g7Wr0S7/96V+WBYOBoJSxzpXf78+YEWOVvw3cJ8baw0SfhbLPyTJ5uC5fPCwwePjYypULSj8UITTQWHL1wnfF4G2c8cOlcfvzi63zjR82OC+MK7beZPjQ/uia88QwfqWZa4+JGltr8LDvc2u/vmSOiK93zJwgB+PfmDlhlni43eBhp7vfGD4lvthlPWIsudXW7g1RncnG2MGyP+9s/DD/4ssOuqynmUjGyJHdYJOH6w6KHDXCTHKSMOUc44diihRTbK0yeNg6dVDj45+LgdQ8E+zc1ctdFvnTIl2UWFtq/J6Srh40gSyXc7snjR/WFdy0ymV9xfDh4Mz3j29xWTeaYB/44SmX9WfDh3bn4Gs6FVv2RRU/blZXsg+T980b9grxojo6mTxceKt42M3k4fIGge11AkmLvOpc1c1h8t7M5aKEM0wePpV4p8taavIw5m0hOdyseNkHlJs8XFcjJKcYP1RS7jQzbX+c67JWGjxcv6NvyqKXP3VZfYaSC5felt+62HqvMXZh4+b3XNYVxg/FMOxHl/V1g4ettz/bK7Rrqcv6tpkTZHL8yrRMW7F1h5mH5HhJ3sJo9PDFskdd1o4mDwe/JUexZg9FZVvkLXlqUAwzeK/rq1tX7726TbF1tgnE/pQoocH44aib7xOjwLDBw4kTJ36b1eMRl/UWE+zCy7u4rPebPPRsSi22Pm/8sCLnwq9c1g9NJP1Tx7isW4wftr9t7Q8u63cGD/v88YA/LvFMl/VHE6zspC17op48ZvJejMz+8nIW06lBsvFDZSiZYfDw2LwRkwK9m1zWNiZYml72NHg4cdaBFj8vEY2kv9HDiRPjx1x1j8uaa4KdOU6YLK9uUE2eZPLewJ1hl3Wm8UN7/NlbXdZZZiVMl4Nyg4cbxo29bNuVGcXWq0ywM5Zvc1lvNn44c00rW7Hl4ajir5kUPzgkit9m/FAJ7N0mklt7C48fMHlYsetcl/Wo8UPHvfsPuazys0HjJjHdZe1g/PAj71qhkMv44W9zh4nB+wwTLKVfr8nDv0tudVnnmzxc3l546EKTh7T8sMjgYcsll064w3ehy3q7maRfKLTS+OHMz24QjeQdg4f7//ztGf+KhS7rZhPs1g0C+4XJQ1qN22/mIdmC5ElgQ8lvxRApyeRhzLdCspXJQxnfFnlYVQ3EfibvrWst0nR29L0ys/fkuGKE8UP3V1YRAhUmkvYaOZIzM/BCYUOVwcNxLw99rPh+a7G13uDhor1tPNvWJhRbgyfQ1nJb1Ko1Ju8tP08U/4qZC21C8Y9NHi6UY8Cdhg+Xn/9b428u63ETya3SZLljr3/40dRrAmJalWr4cEXd</t>
  </si>
  <si>
    <t>zieTi63dDB/GxFzVZ7zL6jR5OFOOps8weUibHIOMHyprBaVmknLIOM3g4dHNjs2r5otOpdJEcp2YxiT/f/o34QKvOAEA</t>
  </si>
  <si>
    <t>Cumulative VC exit value ($T)</t>
  </si>
  <si>
    <t>Pre-seed &amp; seed</t>
  </si>
  <si>
    <t>Pre-seed &amp; seed x size</t>
  </si>
  <si>
    <t>Average US AI VC pre-money valuation ($M) by series</t>
  </si>
  <si>
    <t>Average US non-AI VC pre-money valuation ($M) by series</t>
  </si>
  <si>
    <t>Average US AI VC pre-money valuation premium by series</t>
  </si>
  <si>
    <t>Median US AI VC pre-money valuation ($M) by series</t>
  </si>
  <si>
    <t>Median US non-AI VC pre-money valuation ($M) by series</t>
  </si>
  <si>
    <t>Median US AI VC pre-money valuation premium by series</t>
  </si>
  <si>
    <t>YTD median AI and non-AI VC pre-money valuation ($M) by series</t>
  </si>
  <si>
    <t>Median and average US AI VC valuation step-ups</t>
  </si>
  <si>
    <t>Median and average US non-AI VC valuation step-ups</t>
  </si>
  <si>
    <t>Average US AI VC valuation step-up by series</t>
  </si>
  <si>
    <t>Average US non-AI VC valuation step-up by series</t>
  </si>
  <si>
    <t>Median US AI VC valuation step-up by series</t>
  </si>
  <si>
    <t>Median US non-AI VC valuation step-up by series</t>
  </si>
  <si>
    <t>Aggregate post-money valuation ($B)</t>
  </si>
  <si>
    <t>US unicorn count and aggregate post-money valuation</t>
  </si>
  <si>
    <t>US unicorn count and aggregate post-money valuation by quarter</t>
  </si>
  <si>
    <t>Top 20 active US unicorns by latest post-money valuation</t>
  </si>
  <si>
    <t>Company</t>
  </si>
  <si>
    <t>Most recent post-money valuation ($B)</t>
  </si>
  <si>
    <t>Vertical(s)</t>
  </si>
  <si>
    <t>US</t>
  </si>
  <si>
    <t>Financial services</t>
  </si>
  <si>
    <t>IT</t>
  </si>
  <si>
    <t>Business/productivity software</t>
  </si>
  <si>
    <t>Database software</t>
  </si>
  <si>
    <t>Commercial products</t>
  </si>
  <si>
    <t>Financial software</t>
  </si>
  <si>
    <t>Other financial services</t>
  </si>
  <si>
    <t>Computer hardware</t>
  </si>
  <si>
    <t>Other hardware</t>
  </si>
  <si>
    <t>Software development applications</t>
  </si>
  <si>
    <t>Commercial transportation</t>
  </si>
  <si>
    <t>Entertainment software</t>
  </si>
  <si>
    <t>Capital markets/institutions</t>
  </si>
  <si>
    <t>Other capital markets/institutions</t>
  </si>
  <si>
    <t>Consumer nondurables</t>
  </si>
  <si>
    <t>Aerospace &amp; defense</t>
  </si>
  <si>
    <t>Other consumer nondurables</t>
  </si>
  <si>
    <t>Artificial intelligence &amp; machine learning, autonomous cars, mobility tech, mobile</t>
  </si>
  <si>
    <t>Artificial intelligence &amp; machine learning, fintech, mobile, SaaS</t>
  </si>
  <si>
    <t>Advanced manufacturing, artificial intelligence &amp; machine learning</t>
  </si>
  <si>
    <t>B2B payments, cryptocurrency/blockchain, fintech, SaaS</t>
  </si>
  <si>
    <t>Artificial intelligence &amp; machine learning, SaaS</t>
  </si>
  <si>
    <t>Artificial intelligence &amp; machine learning, autonomous cars, mobility tech</t>
  </si>
  <si>
    <t>Artificial intelligence &amp; machine learning, esports, gaming</t>
  </si>
  <si>
    <t>Cryptocurrency/blockchain, fintech, mobile</t>
  </si>
  <si>
    <t>Cryptocurrency/blockchain, fintech, mobile, SaaS</t>
  </si>
  <si>
    <t>Artificial intelligence &amp; machine learning, Big Data, SaaS</t>
  </si>
  <si>
    <t>Artificial intelligence &amp; machine learning, Big Data, mobile, SaaS</t>
  </si>
  <si>
    <t>E-commerce, LOHAS &amp; wellness</t>
  </si>
  <si>
    <t>Artificial intelligence &amp; machine learning, Big Data, cloudtech &amp; DevOps, SaaS</t>
  </si>
  <si>
    <t>Augmented reality, artificial intelligence &amp; machine learning, robotics &amp; drones</t>
  </si>
  <si>
    <t>Advanced manufacturing, artificial intelligence &amp; machine learning, manufacturing, robotics &amp; drones</t>
  </si>
  <si>
    <t>Median US VC deal value ($M)</t>
  </si>
  <si>
    <t>Median US VC deal value ($M) by stage</t>
  </si>
  <si>
    <t>Median US VC pre-money valuation ($M)</t>
  </si>
  <si>
    <t>Median US VC pre-money valuation ($M) by stage</t>
  </si>
  <si>
    <t>Median US VC post-money valuation ($M)</t>
  </si>
  <si>
    <t>Median US VC post-money valuation ($M) by stage</t>
  </si>
  <si>
    <t>Median US VC time (years) since last VC round</t>
  </si>
  <si>
    <t>Median US VC time (years) since last VC round by stage</t>
  </si>
  <si>
    <t>Median US VC time (years) since founding</t>
  </si>
  <si>
    <t>Median US VC time (years) since founding by stage</t>
  </si>
  <si>
    <t>Median US VC time (years) since founding by series</t>
  </si>
  <si>
    <t>Average US VC time (years) since founding by series</t>
  </si>
  <si>
    <t>Range of US pre-seed time (years) since founding</t>
  </si>
  <si>
    <t>Range of US seed time (years) since founding</t>
  </si>
  <si>
    <t>Range of US Series A time (years) since founding</t>
  </si>
  <si>
    <t>Range of US Series B time (years) since founding</t>
  </si>
  <si>
    <t>Range of US Series C time (years) since founding</t>
  </si>
  <si>
    <t>US VC exit activity by quarter</t>
  </si>
  <si>
    <t>Share of US VC exit value ($B) by size bucket</t>
  </si>
  <si>
    <t>Quarterly share of US VC exit value ($B) by size bucket</t>
  </si>
  <si>
    <t>Share of US VC exit count by size bucket</t>
  </si>
  <si>
    <t>Quarterly share of US VC exit count by size bucket</t>
  </si>
  <si>
    <t>&lt;$25M</t>
  </si>
  <si>
    <t>Share of US VC exit value ($B) by sector</t>
  </si>
  <si>
    <t>Quarterly share of US VC exit value ($B) by sector</t>
  </si>
  <si>
    <t>Share of US VC exit count by sector</t>
  </si>
  <si>
    <t>Quarterly share of US VC exit count by sector</t>
  </si>
  <si>
    <t>Public listing</t>
  </si>
  <si>
    <t>Share of US VC exit value ($B) by type</t>
  </si>
  <si>
    <t>Quarterly share of US VC exit value ($B) by type</t>
  </si>
  <si>
    <t>Share of US VC exit count by type</t>
  </si>
  <si>
    <t>Quarterly share of US VC exit count by type</t>
  </si>
  <si>
    <t>Share of US VC exit value ($B) by region</t>
  </si>
  <si>
    <t>Quarterly share of US VC exit value ($B) by region</t>
  </si>
  <si>
    <t>Share of US VC exit count by region</t>
  </si>
  <si>
    <t>Quarterly share of US VC exit count by region</t>
  </si>
  <si>
    <t>US VC exit activity via IPO</t>
  </si>
  <si>
    <t>US VC exit activity via IPO by quarter</t>
  </si>
  <si>
    <t>US VC exit activity in companies with all-female founding teams</t>
  </si>
  <si>
    <t>US VC exit activity in companies with all-female founding teams by quarter</t>
  </si>
  <si>
    <t>US VC exit activity in companies with at least one female founder</t>
  </si>
  <si>
    <t>US VC exit activity in companies with at least one female founder by quarter</t>
  </si>
  <si>
    <t>US venture capital invested/exited ratio</t>
  </si>
  <si>
    <t>US VC investment/exit ratio</t>
  </si>
  <si>
    <t>Capital invested/exited ratio</t>
  </si>
  <si>
    <t>Investment/exit ratio</t>
  </si>
  <si>
    <t>Top 20 verticals by US VC exit value ($B)</t>
  </si>
  <si>
    <t>Top 20 verticals by US VC exit count</t>
  </si>
  <si>
    <t>Top 20 verticals ranked by 2026 US VC exit value</t>
  </si>
  <si>
    <t>Top 20 verticals ranked by 2026 US VC exit count</t>
  </si>
  <si>
    <t>E-commerce</t>
  </si>
  <si>
    <t>Median US VC exit value ($M)</t>
  </si>
  <si>
    <t>Median US VC exit value ($M) by type</t>
  </si>
  <si>
    <t>Median US VC post-money valuation ($M) by type</t>
  </si>
  <si>
    <t>Median US VC time (years) to exit</t>
  </si>
  <si>
    <t>Median US VC time (years) to exit by type</t>
  </si>
  <si>
    <t>Range of pre-seed/seed debt deal values ($M)</t>
  </si>
  <si>
    <t>US VC first-time fundraising activity</t>
  </si>
  <si>
    <t>&lt;$50M</t>
  </si>
  <si>
    <t>Share of US venture capital raised ($B) by size bucket</t>
  </si>
  <si>
    <t>Share of US VC fund count by size bucket</t>
  </si>
  <si>
    <t>US VC fund count by size bucket</t>
  </si>
  <si>
    <t>US venture capital raised ($B) by size bucket</t>
  </si>
  <si>
    <t>Emerging firm</t>
  </si>
  <si>
    <t>US venture capital raised ($B) by manager experience</t>
  </si>
  <si>
    <t>Established firm</t>
  </si>
  <si>
    <t>Share of US venture capital raised ($B) by manager experience</t>
  </si>
  <si>
    <t>US VC fund count by manager experience</t>
  </si>
  <si>
    <t>Share of US VC fund count by manager experience</t>
  </si>
  <si>
    <t xml:space="preserve">US venture capital raised ($B) versus previous fund </t>
  </si>
  <si>
    <t xml:space="preserve">Share of US venture capital raised ($B) versus previous fund </t>
  </si>
  <si>
    <t xml:space="preserve">US VC fund count versus previous fund </t>
  </si>
  <si>
    <t xml:space="preserve">Share of US VC fund count versus previous fund </t>
  </si>
  <si>
    <t>Median and average US VC first-time fund size ($M)</t>
  </si>
  <si>
    <t>Median and average time (months) to close a US VC fund</t>
  </si>
  <si>
    <t>Median and average US VC fund step-up</t>
  </si>
  <si>
    <t>Median and average US VC fund size ($M)</t>
  </si>
  <si>
    <t>US venture capital invested/raised ratio</t>
  </si>
  <si>
    <t>Capital invested/raised ratio</t>
  </si>
  <si>
    <t>US unicorn count by most recent VC deal year</t>
  </si>
  <si>
    <t>US unicorn count by first VC deal year</t>
  </si>
  <si>
    <t>US unicorn count by founding year</t>
  </si>
  <si>
    <t>Count of unique CVC and nontraditional investors that invested in US-headquartered target companies by close year</t>
  </si>
  <si>
    <t>Unique CVC investor count</t>
  </si>
  <si>
    <t>Unique crossover investor count</t>
  </si>
  <si>
    <t>Total unique investors</t>
  </si>
  <si>
    <t>Note: The close year is that of the deal that the investor invested in.</t>
  </si>
  <si>
    <t>Categories are not mutually exclusive.</t>
  </si>
  <si>
    <t>Unique nontraditional investor count</t>
  </si>
  <si>
    <t>A CVC investor is defined as a corporation or a corporate venture capital firm.</t>
  </si>
  <si>
    <t>US VC exit activity via acquisition</t>
  </si>
  <si>
    <t>Note: Data uses extrapolated values.</t>
  </si>
  <si>
    <t>US VC exit activity via acquisition with VC-backed buyer</t>
  </si>
  <si>
    <t>VC-backed buyer share of US VC exit activity via acquisition</t>
  </si>
  <si>
    <t>Share of total exit count</t>
  </si>
  <si>
    <t>Share of total exit value</t>
  </si>
  <si>
    <t>AI share of all US VC market value</t>
  </si>
  <si>
    <t>Share of US first-time-financed AI companies that raised a second round by year of first VC deal</t>
  </si>
  <si>
    <t>Share of US first-time-financed non-AI companies that raised a second round by year of first VC deal</t>
  </si>
  <si>
    <t>Company raising first financing count</t>
  </si>
  <si>
    <t>Company raising subsequent VC round count</t>
  </si>
  <si>
    <t>Mega-IPO share of US VC exit activity</t>
  </si>
  <si>
    <t>Mega-IPO value ($B)</t>
  </si>
  <si>
    <t>Mega-IPO count</t>
  </si>
  <si>
    <t>Mega-IPO share of exit value</t>
  </si>
  <si>
    <t>Mega-IPO share of exit count</t>
  </si>
  <si>
    <t>US VC company inventory monthly</t>
  </si>
  <si>
    <t>Smoothed pre-seed/seed company count</t>
  </si>
  <si>
    <t>Smoothed venture-growth company count</t>
  </si>
  <si>
    <t>US cumulative VC exit value versus VC market value</t>
  </si>
  <si>
    <t>Market value/exit value ratio</t>
  </si>
  <si>
    <t>Range of US Series D+ deal values ($M)</t>
  </si>
  <si>
    <t>Range of US Series D+ pre-money valuations ($M)</t>
  </si>
  <si>
    <t>Range of US Series D+ time (years) since founding</t>
  </si>
  <si>
    <t>Median and average time (years) between US VC funds</t>
  </si>
  <si>
    <t>Median time (months) to close US VC funds by manager experience</t>
  </si>
  <si>
    <t>No VC date on file</t>
  </si>
  <si>
    <t>No founding date on file</t>
  </si>
  <si>
    <t>Share of companies raising subsequent VC round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</si>
</sst>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7" formatCode="&quot;$&quot;#,##0.00_);\(&quot;$&quot;#,##0.00\)"/>
    <numFmt numFmtId="44" formatCode="_(&quot;$&quot;* #,##0.00_);_(&quot;$&quot;* \(#,##0.00\);_(&quot;$&quot;* &quot;-&quot;??_);_(@_)"/>
    <numFmt numFmtId="43" formatCode="_(* #,##0.00_);_(* \(#,##0.00\);_(* &quot;-&quot;??_);_(@_)"/>
    <numFmt numFmtId="164" formatCode="[$€]#,##0.0"/>
    <numFmt numFmtId="165" formatCode="[$€-2]\ #,##0.00"/>
    <numFmt numFmtId="166" formatCode="[$€-2]\ #,##0.0"/>
    <numFmt numFmtId="167" formatCode="0.0%"/>
    <numFmt numFmtId="168" formatCode="&quot;$&quot;#,##0.0_);[Red]\(&quot;$&quot;#,##0.0\)"/>
    <numFmt numFmtId="169" formatCode="#,##0;;;"/>
    <numFmt numFmtId="170" formatCode="#,##0.0\x"/>
    <numFmt numFmtId="171" formatCode="#,##0.0"/>
    <numFmt numFmtId="172" formatCode="&quot;$&quot;#,##0.0"/>
    <numFmt numFmtId="173" formatCode="\€#,##0.0;;;"/>
    <numFmt numFmtId="174" formatCode="0.0\x"/>
    <numFmt numFmtId="175" formatCode="[$€-83C]#,##0.00"/>
    <numFmt numFmtId="176" formatCode="[$€-83C]#,##0.00;[Red]\-[$€-83C]#,##0.00"/>
    <numFmt numFmtId="177" formatCode="0.0"/>
    <numFmt numFmtId="178" formatCode="&quot;$&quot;#,##0.00"/>
    <numFmt numFmtId="179" formatCode="&quot;$&quot;#,##0.0;;;"/>
    <numFmt numFmtId="180" formatCode="&quot;$&quot;#,##0"/>
    <numFmt numFmtId="181" formatCode="0.00\x"/>
    <numFmt numFmtId="182" formatCode="&quot;$&quot;#,##0.0_);\(&quot;$&quot;#,##0.0\)"/>
  </numFmts>
  <fonts count="78">
    <font>
      <sz val="11"/>
      <color theme="1"/>
      <name val="Arial"/>
      <family val="2"/>
      <scheme val="minor"/>
    </font>
    <font>
      <sz val="11"/>
      <color theme="1"/>
      <name val="Arial"/>
      <family val="2"/>
      <scheme val="minor"/>
    </font>
    <font>
      <u/>
      <sz val="8"/>
      <color theme="10"/>
      <name val="Arial"/>
      <family val="2"/>
    </font>
    <font>
      <sz val="8.5"/>
      <color theme="1"/>
      <name val="Arial"/>
      <family val="2"/>
      <scheme val="major"/>
    </font>
    <font>
      <sz val="8.5"/>
      <color theme="0"/>
      <name val="Arial"/>
      <family val="2"/>
      <scheme val="major"/>
    </font>
    <font>
      <sz val="8"/>
      <color theme="1"/>
      <name val="Calibri"/>
      <family val="2"/>
    </font>
    <font>
      <sz val="11"/>
      <color theme="1"/>
      <name val="Calibri"/>
      <family val="2"/>
    </font>
    <font>
      <u/>
      <sz val="11"/>
      <color theme="10"/>
      <name val="Arial"/>
      <family val="2"/>
      <scheme val="minor"/>
    </font>
    <font>
      <u/>
      <sz val="8.5"/>
      <color theme="10"/>
      <name val="Arial"/>
      <family val="2"/>
      <scheme val="major"/>
    </font>
    <font>
      <sz val="8.5"/>
      <color theme="1"/>
      <name val="Arial"/>
      <family val="2"/>
    </font>
    <font>
      <sz val="8.5"/>
      <name val="Arial"/>
      <family val="2"/>
      <scheme val="major"/>
    </font>
    <font>
      <sz val="8.5"/>
      <color theme="0"/>
      <name val="Arial"/>
      <family val="2"/>
    </font>
    <font>
      <b/>
      <sz val="8.5"/>
      <color rgb="FF0070C0"/>
      <name val="Arial"/>
      <family val="2"/>
      <scheme val="major"/>
    </font>
    <font>
      <sz val="8"/>
      <color theme="1"/>
      <name val="Arial"/>
      <family val="2"/>
    </font>
    <font>
      <sz val="8.5"/>
      <color rgb="FFFF0000"/>
      <name val="Arial"/>
      <family val="2"/>
      <scheme val="major"/>
    </font>
    <font>
      <sz val="3"/>
      <color theme="0"/>
      <name val="Arial"/>
      <family val="2"/>
      <scheme val="major"/>
    </font>
    <font>
      <i/>
      <sz val="8.5"/>
      <color rgb="FFFF0000"/>
      <name val="Arial"/>
      <family val="2"/>
      <scheme val="major"/>
    </font>
    <font>
      <sz val="10"/>
      <color theme="1"/>
      <name val="Arial"/>
      <family val="2"/>
      <scheme val="major"/>
    </font>
    <font>
      <b/>
      <sz val="8.5"/>
      <color theme="1"/>
      <name val="Arial"/>
      <family val="2"/>
      <scheme val="major"/>
    </font>
    <font>
      <sz val="8"/>
      <color theme="1"/>
      <name val="Arial"/>
      <family val="2"/>
      <scheme val="major"/>
    </font>
    <font>
      <sz val="8"/>
      <color rgb="FFFF0000"/>
      <name val="Arial"/>
      <family val="2"/>
      <scheme val="major"/>
    </font>
    <font>
      <sz val="10"/>
      <name val="Arial"/>
      <family val="2"/>
      <scheme val="major"/>
    </font>
    <font>
      <sz val="8"/>
      <color theme="0"/>
      <name val="Arial"/>
      <family val="2"/>
      <scheme val="major"/>
    </font>
    <font>
      <sz val="11"/>
      <color theme="1"/>
      <name val="Arial"/>
      <family val="2"/>
      <scheme val="major"/>
    </font>
    <font>
      <b/>
      <sz val="8"/>
      <color rgb="FF7030A0"/>
      <name val="Arial"/>
      <family val="2"/>
      <scheme val="major"/>
    </font>
    <font>
      <sz val="12"/>
      <name val="Arial"/>
      <family val="2"/>
      <scheme val="major"/>
    </font>
    <font>
      <sz val="8"/>
      <color rgb="FFCE9178"/>
      <name val="Arial"/>
      <family val="2"/>
      <scheme val="major"/>
    </font>
    <font>
      <sz val="11"/>
      <color rgb="FFFF0000"/>
      <name val="Arial"/>
      <family val="2"/>
      <scheme val="minor"/>
    </font>
    <font>
      <b/>
      <sz val="8.5"/>
      <color rgb="FFFF0000"/>
      <name val="Arial"/>
      <family val="2"/>
    </font>
    <font>
      <sz val="8"/>
      <color rgb="FFFF0000"/>
      <name val="Arial"/>
      <family val="2"/>
      <scheme val="minor"/>
    </font>
    <font>
      <sz val="8"/>
      <color theme="1"/>
      <name val="Arial"/>
      <family val="2"/>
      <scheme val="minor"/>
    </font>
    <font>
      <b/>
      <sz val="8.5"/>
      <color theme="1"/>
      <name val="Arial"/>
      <family val="2"/>
    </font>
    <font>
      <sz val="8.5"/>
      <color rgb="FFFF0000"/>
      <name val="Arial"/>
      <family val="2"/>
    </font>
    <font>
      <sz val="12"/>
      <name val="Arial"/>
      <family val="2"/>
    </font>
    <font>
      <sz val="8"/>
      <name val="Arial"/>
      <family val="2"/>
      <scheme val="major"/>
    </font>
    <font>
      <sz val="10"/>
      <color rgb="FFFF0000"/>
      <name val="Arial"/>
      <family val="2"/>
      <scheme val="major"/>
    </font>
    <font>
      <sz val="12"/>
      <color theme="1"/>
      <name val="Arial"/>
      <family val="2"/>
      <scheme val="minor"/>
    </font>
    <font>
      <sz val="12"/>
      <color rgb="FFFF0000"/>
      <name val="Arial"/>
      <family val="2"/>
      <scheme val="minor"/>
    </font>
    <font>
      <sz val="8.5"/>
      <color rgb="FFFFFFFF"/>
      <name val="Arial"/>
      <family val="2"/>
    </font>
    <font>
      <sz val="8.5"/>
      <name val="Arial"/>
      <family val="2"/>
    </font>
    <font>
      <sz val="8.5"/>
      <color theme="1"/>
      <name val="Arial"/>
      <family val="2"/>
      <scheme val="minor"/>
    </font>
    <font>
      <u/>
      <sz val="8"/>
      <color theme="10"/>
      <name val="Arial"/>
      <family val="2"/>
      <scheme val="major"/>
    </font>
    <font>
      <sz val="8.5"/>
      <color rgb="FFFF0000"/>
      <name val="Arial"/>
      <family val="2"/>
      <scheme val="minor"/>
    </font>
    <font>
      <sz val="8.5"/>
      <color rgb="FFFFFFFF"/>
      <name val="Arial"/>
      <family val="2"/>
      <scheme val="major"/>
    </font>
    <font>
      <sz val="9"/>
      <color theme="1"/>
      <name val="Calibri Light"/>
      <family val="2"/>
    </font>
    <font>
      <u/>
      <sz val="11"/>
      <name val="Arial"/>
      <family val="2"/>
      <scheme val="minor"/>
    </font>
    <font>
      <sz val="11"/>
      <color theme="1"/>
      <name val="Calibri Light"/>
      <family val="2"/>
    </font>
    <font>
      <sz val="11"/>
      <name val="Arial"/>
      <family val="2"/>
      <scheme val="minor"/>
    </font>
    <font>
      <sz val="12"/>
      <name val="Arial"/>
      <family val="2"/>
      <scheme val="minor"/>
    </font>
    <font>
      <sz val="8"/>
      <color theme="0"/>
      <name val="Arial"/>
      <family val="2"/>
      <scheme val="minor"/>
    </font>
    <font>
      <sz val="8"/>
      <name val="Arial"/>
      <family val="2"/>
      <scheme val="minor"/>
    </font>
    <font>
      <sz val="12"/>
      <color theme="1"/>
      <name val="Arial"/>
      <family val="2"/>
    </font>
    <font>
      <i/>
      <sz val="8.5"/>
      <color theme="1"/>
      <name val="Arial"/>
      <family val="2"/>
    </font>
    <font>
      <i/>
      <sz val="8"/>
      <color theme="1"/>
      <name val="Arial"/>
      <family val="2"/>
      <scheme val="minor"/>
    </font>
    <font>
      <sz val="8.5"/>
      <color rgb="FF000000"/>
      <name val="Arial"/>
      <family val="2"/>
    </font>
    <font>
      <sz val="8.5"/>
      <color theme="1"/>
      <name val="Whith"/>
    </font>
    <font>
      <sz val="8.5"/>
      <color theme="9" tint="0.79998168889431442"/>
      <name val="Arial"/>
      <family val="2"/>
    </font>
    <font>
      <i/>
      <sz val="8.5"/>
      <name val="Arial"/>
      <family val="2"/>
    </font>
    <font>
      <sz val="11"/>
      <name val="Arial"/>
      <family val="2"/>
    </font>
    <font>
      <u/>
      <sz val="8.5"/>
      <color theme="10"/>
      <name val="Arial"/>
      <family val="2"/>
    </font>
    <font>
      <sz val="12"/>
      <color rgb="FF051C38"/>
      <name val="Arial"/>
      <family val="2"/>
    </font>
    <font>
      <sz val="11"/>
      <color theme="1"/>
      <name val="Arial"/>
      <family val="2"/>
    </font>
    <font>
      <sz val="8"/>
      <color theme="0"/>
      <name val="Arial"/>
      <family val="2"/>
    </font>
    <font>
      <i/>
      <sz val="8"/>
      <color theme="1"/>
      <name val="Arial"/>
      <family val="2"/>
    </font>
    <font>
      <b/>
      <sz val="8"/>
      <color rgb="FF7030A0"/>
      <name val="Arial"/>
      <family val="2"/>
    </font>
    <font>
      <sz val="11"/>
      <color rgb="FFFFFFFF"/>
      <name val="Arial"/>
      <family val="2"/>
      <scheme val="minor"/>
    </font>
    <font>
      <sz val="30"/>
      <color rgb="FFFFFFFF"/>
      <name val="Calibri Light"/>
      <family val="2"/>
    </font>
    <font>
      <sz val="11"/>
      <color rgb="FFFFFFFF"/>
      <name val="Arial"/>
      <family val="2"/>
    </font>
    <font>
      <sz val="13"/>
      <color rgb="FFFFFFFF"/>
      <name val="Arial"/>
      <family val="2"/>
    </font>
    <font>
      <b/>
      <sz val="13"/>
      <color rgb="FFFFFFFF"/>
      <name val="Arial"/>
      <family val="2"/>
    </font>
    <font>
      <sz val="11"/>
      <color theme="0"/>
      <name val="Arial"/>
      <family val="2"/>
    </font>
    <font>
      <u/>
      <sz val="8"/>
      <color theme="0"/>
      <name val="Arial"/>
      <family val="2"/>
    </font>
    <font>
      <u/>
      <sz val="11"/>
      <color theme="0"/>
      <name val="Arial"/>
      <family val="2"/>
    </font>
    <font>
      <b/>
      <sz val="11"/>
      <color rgb="FFFFFFFF"/>
      <name val="Arial"/>
      <family val="2"/>
    </font>
    <font>
      <sz val="10"/>
      <color rgb="FF000000"/>
      <name val="Arial"/>
      <family val="2"/>
    </font>
    <font>
      <sz val="10"/>
      <color rgb="FF000000"/>
      <name val="Arial"/>
      <charset val="1"/>
    </font>
    <font>
      <sz val="12"/>
      <color rgb="FF000000"/>
      <name val="Arial"/>
      <charset val="1"/>
    </font>
    <font>
      <i/>
      <sz val="8.5"/>
      <color theme="1"/>
      <name val="Arial"/>
      <family val="2"/>
      <scheme val="minor"/>
    </font>
  </fonts>
  <fills count="11">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0.14999847407452621"/>
        <bgColor indexed="64"/>
      </patternFill>
    </fill>
    <fill>
      <patternFill patternType="solid">
        <fgColor rgb="FFFFCCCC"/>
        <bgColor indexed="64"/>
      </patternFill>
    </fill>
    <fill>
      <patternFill patternType="solid">
        <fgColor theme="2" tint="-9.9978637043366805E-2"/>
        <bgColor indexed="64"/>
      </patternFill>
    </fill>
    <fill>
      <patternFill patternType="solid">
        <fgColor rgb="FF1D5080"/>
        <bgColor indexed="64"/>
      </patternFill>
    </fill>
    <fill>
      <patternFill patternType="solid">
        <fgColor rgb="FFFFFFFF"/>
        <bgColor indexed="64"/>
      </patternFill>
    </fill>
    <fill>
      <patternFill patternType="solid">
        <fgColor rgb="FFD9D9D9"/>
        <bgColor indexed="64"/>
      </patternFill>
    </fill>
    <fill>
      <patternFill patternType="solid">
        <fgColor rgb="FF1C5080"/>
        <bgColor rgb="FF000000"/>
      </patternFill>
    </fill>
  </fills>
  <borders count="21">
    <border>
      <left/>
      <right/>
      <top/>
      <bottom/>
      <diagonal/>
    </border>
    <border>
      <left style="thin">
        <color theme="0" tint="-0.1498764000366222"/>
      </left>
      <right/>
      <top/>
      <bottom style="thin">
        <color theme="0" tint="-0.14999847407452621"/>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0" tint="-0.14993743705557422"/>
      </left>
      <right/>
      <top/>
      <bottom style="thin">
        <color theme="0" tint="-0.14999847407452621"/>
      </bottom>
      <diagonal/>
    </border>
    <border>
      <left style="thin">
        <color theme="0" tint="-0.14996795556505021"/>
      </left>
      <right/>
      <top/>
      <bottom style="thin">
        <color theme="0" tint="-0.14999847407452621"/>
      </bottom>
      <diagonal/>
    </border>
    <border>
      <left/>
      <right/>
      <top/>
      <bottom style="thin">
        <color theme="0" tint="-0.499984740745262"/>
      </bottom>
      <diagonal/>
    </border>
    <border>
      <left/>
      <right/>
      <top/>
      <bottom style="thin">
        <color theme="1" tint="0.499984740745262"/>
      </bottom>
      <diagonal/>
    </border>
    <border>
      <left/>
      <right/>
      <top/>
      <bottom style="thin">
        <color rgb="FF808080"/>
      </bottom>
      <diagonal/>
    </border>
  </borders>
  <cellStyleXfs count="57">
    <xf numFmtId="0" fontId="0" fillId="0" borderId="0"/>
    <xf numFmtId="0" fontId="1" fillId="0" borderId="0"/>
    <xf numFmtId="0" fontId="2" fillId="0" borderId="0"/>
    <xf numFmtId="9" fontId="5" fillId="0" borderId="0"/>
    <xf numFmtId="0" fontId="5" fillId="0" borderId="0"/>
    <xf numFmtId="44" fontId="5" fillId="0" borderId="0"/>
    <xf numFmtId="0" fontId="6" fillId="3" borderId="1">
      <alignment horizontal="left"/>
    </xf>
    <xf numFmtId="0" fontId="1" fillId="0" borderId="0"/>
    <xf numFmtId="0" fontId="1" fillId="0" borderId="0"/>
    <xf numFmtId="43" fontId="1" fillId="0" borderId="0"/>
    <xf numFmtId="44" fontId="1" fillId="0" borderId="0"/>
    <xf numFmtId="0" fontId="7" fillId="0" borderId="0"/>
    <xf numFmtId="43" fontId="1" fillId="0" borderId="0" applyFont="0" applyFill="0" applyBorder="0" applyAlignment="0" applyProtection="0"/>
    <xf numFmtId="0" fontId="13" fillId="0" borderId="0"/>
    <xf numFmtId="0" fontId="1" fillId="0" borderId="0"/>
    <xf numFmtId="0" fontId="2" fillId="0" borderId="0" applyNumberFormat="0" applyFill="0" applyBorder="0" applyAlignment="0" applyProtection="0"/>
    <xf numFmtId="0" fontId="1" fillId="0" borderId="0"/>
    <xf numFmtId="0" fontId="1" fillId="0" borderId="0"/>
    <xf numFmtId="0" fontId="1" fillId="0" borderId="0"/>
    <xf numFmtId="0" fontId="5"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36"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3" fillId="0" borderId="0"/>
    <xf numFmtId="9" fontId="1" fillId="0" borderId="0" applyFont="0" applyFill="0" applyBorder="0" applyAlignment="0" applyProtection="0"/>
    <xf numFmtId="9" fontId="13" fillId="0" borderId="0" applyFont="0" applyFill="0" applyBorder="0" applyAlignment="0" applyProtection="0"/>
    <xf numFmtId="0" fontId="2" fillId="0" borderId="0" applyNumberFormat="0" applyFill="0" applyBorder="0" applyAlignment="0" applyProtection="0"/>
    <xf numFmtId="0" fontId="1" fillId="0" borderId="0"/>
    <xf numFmtId="43" fontId="1" fillId="0" borderId="0" applyFont="0" applyFill="0" applyBorder="0" applyAlignment="0" applyProtection="0"/>
    <xf numFmtId="0" fontId="13"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43" fontId="13" fillId="0" borderId="0" applyFont="0" applyFill="0" applyBorder="0" applyAlignment="0" applyProtection="0"/>
    <xf numFmtId="0" fontId="13" fillId="0" borderId="0"/>
    <xf numFmtId="0" fontId="1" fillId="0" borderId="0"/>
    <xf numFmtId="0" fontId="36" fillId="0" borderId="0"/>
    <xf numFmtId="9" fontId="36" fillId="0" borderId="0" applyFont="0" applyFill="0" applyBorder="0" applyAlignment="0" applyProtection="0"/>
    <xf numFmtId="0" fontId="44" fillId="0" borderId="0"/>
    <xf numFmtId="0" fontId="6" fillId="3" borderId="16">
      <alignment horizontal="left"/>
    </xf>
    <xf numFmtId="0" fontId="7" fillId="0" borderId="0" applyNumberFormat="0" applyFill="0" applyBorder="0" applyAlignment="0" applyProtection="0"/>
    <xf numFmtId="0" fontId="46" fillId="0" borderId="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6" fillId="3" borderId="17" applyNumberFormat="0">
      <alignment horizontal="left"/>
    </xf>
    <xf numFmtId="0" fontId="7" fillId="0" borderId="0" applyNumberFormat="0" applyFill="0" applyBorder="0" applyAlignment="0" applyProtection="0"/>
  </cellStyleXfs>
  <cellXfs count="1067">
    <xf numFmtId="0" fontId="0" fillId="0" borderId="0" xfId="0"/>
    <xf numFmtId="0" fontId="16" fillId="0" borderId="0" xfId="0" applyFont="1" applyAlignment="1">
      <alignment horizontal="center" vertical="center"/>
    </xf>
    <xf numFmtId="0" fontId="3" fillId="0" borderId="0" xfId="0" applyFont="1" applyAlignment="1">
      <alignment horizontal="center" vertical="center"/>
    </xf>
    <xf numFmtId="1" fontId="4" fillId="2" borderId="13" xfId="0" applyNumberFormat="1" applyFont="1" applyFill="1" applyBorder="1" applyAlignment="1">
      <alignment horizontal="center" vertical="center"/>
    </xf>
    <xf numFmtId="1" fontId="4" fillId="2" borderId="2" xfId="0" applyNumberFormat="1" applyFont="1" applyFill="1" applyBorder="1" applyAlignment="1">
      <alignment horizontal="center" vertical="center"/>
    </xf>
    <xf numFmtId="0" fontId="4" fillId="2" borderId="9" xfId="0" applyFont="1" applyFill="1" applyBorder="1" applyAlignment="1">
      <alignment horizontal="center" vertical="center"/>
    </xf>
    <xf numFmtId="0" fontId="4" fillId="2" borderId="0" xfId="0" applyFont="1" applyFill="1" applyAlignment="1">
      <alignment horizontal="center" vertical="center"/>
    </xf>
    <xf numFmtId="0" fontId="4" fillId="2" borderId="6" xfId="0" applyFont="1" applyFill="1" applyBorder="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xf>
    <xf numFmtId="0" fontId="17" fillId="0" borderId="0" xfId="0" applyFont="1" applyAlignment="1">
      <alignment horizontal="left" vertical="center"/>
    </xf>
    <xf numFmtId="14" fontId="9" fillId="0" borderId="0" xfId="0" applyNumberFormat="1" applyFont="1" applyAlignment="1">
      <alignment horizontal="center" vertical="center"/>
    </xf>
    <xf numFmtId="0" fontId="10" fillId="0" borderId="0" xfId="0" applyFont="1" applyAlignment="1">
      <alignment horizontal="center" vertical="center"/>
    </xf>
    <xf numFmtId="164" fontId="3" fillId="0" borderId="0" xfId="10" applyNumberFormat="1" applyFont="1" applyAlignment="1">
      <alignment horizontal="center" vertical="center"/>
    </xf>
    <xf numFmtId="164" fontId="8" fillId="0" borderId="0" xfId="11" quotePrefix="1" applyNumberFormat="1" applyFont="1" applyAlignment="1">
      <alignment horizontal="center" vertical="center"/>
    </xf>
    <xf numFmtId="164" fontId="3" fillId="0" borderId="0" xfId="0" applyNumberFormat="1" applyFont="1" applyAlignment="1">
      <alignment horizontal="center" vertical="center"/>
    </xf>
    <xf numFmtId="0" fontId="12" fillId="0" borderId="0" xfId="0" applyFont="1" applyAlignment="1">
      <alignment horizontal="center" vertical="center"/>
    </xf>
    <xf numFmtId="0" fontId="14" fillId="0" borderId="0" xfId="0" applyFont="1" applyAlignment="1">
      <alignment horizontal="left" vertical="center"/>
    </xf>
    <xf numFmtId="14" fontId="3" fillId="0" borderId="2" xfId="0" applyNumberFormat="1" applyFont="1" applyBorder="1" applyAlignment="1">
      <alignment horizontal="left" vertical="center"/>
    </xf>
    <xf numFmtId="0" fontId="14" fillId="0" borderId="0" xfId="0" applyFont="1" applyAlignment="1">
      <alignment horizontal="left" vertical="top"/>
    </xf>
    <xf numFmtId="0" fontId="10" fillId="0" borderId="0" xfId="0" applyFont="1" applyAlignment="1">
      <alignment horizontal="left" vertical="top"/>
    </xf>
    <xf numFmtId="169" fontId="3" fillId="0" borderId="13" xfId="9" applyNumberFormat="1" applyFont="1" applyBorder="1" applyAlignment="1">
      <alignment horizontal="center" vertical="center"/>
    </xf>
    <xf numFmtId="169" fontId="3" fillId="0" borderId="2" xfId="9" applyNumberFormat="1" applyFont="1" applyBorder="1" applyAlignment="1">
      <alignment horizontal="center" vertical="center"/>
    </xf>
    <xf numFmtId="169" fontId="3" fillId="0" borderId="3" xfId="9" applyNumberFormat="1" applyFont="1" applyBorder="1" applyAlignment="1">
      <alignment horizontal="center" vertical="center"/>
    </xf>
    <xf numFmtId="169" fontId="3" fillId="4" borderId="9" xfId="9" applyNumberFormat="1" applyFont="1" applyFill="1" applyBorder="1" applyAlignment="1">
      <alignment horizontal="center" vertical="center"/>
    </xf>
    <xf numFmtId="169" fontId="3" fillId="4" borderId="6" xfId="9" applyNumberFormat="1" applyFont="1" applyFill="1" applyBorder="1" applyAlignment="1">
      <alignment horizontal="center" vertical="center"/>
    </xf>
    <xf numFmtId="169" fontId="3" fillId="0" borderId="10" xfId="9" applyNumberFormat="1" applyFont="1" applyBorder="1" applyAlignment="1">
      <alignment horizontal="center" vertical="center"/>
    </xf>
    <xf numFmtId="169" fontId="3" fillId="0" borderId="11" xfId="9" applyNumberFormat="1" applyFont="1" applyBorder="1" applyAlignment="1">
      <alignment horizontal="center" vertical="center"/>
    </xf>
    <xf numFmtId="169" fontId="3" fillId="0" borderId="12" xfId="9" applyNumberFormat="1" applyFont="1" applyBorder="1" applyAlignment="1">
      <alignment horizontal="center" vertical="center"/>
    </xf>
    <xf numFmtId="169" fontId="3" fillId="4" borderId="10" xfId="12" applyNumberFormat="1" applyFont="1" applyFill="1" applyBorder="1" applyAlignment="1">
      <alignment horizontal="center" vertical="center"/>
    </xf>
    <xf numFmtId="169" fontId="3" fillId="4" borderId="11" xfId="12" applyNumberFormat="1" applyFont="1" applyFill="1" applyBorder="1" applyAlignment="1">
      <alignment horizontal="center" vertical="center"/>
    </xf>
    <xf numFmtId="169" fontId="3" fillId="4" borderId="12" xfId="12" applyNumberFormat="1" applyFont="1" applyFill="1" applyBorder="1" applyAlignment="1">
      <alignment horizontal="center" vertical="center"/>
    </xf>
    <xf numFmtId="169" fontId="3" fillId="4" borderId="0" xfId="9" applyNumberFormat="1" applyFont="1" applyFill="1" applyAlignment="1">
      <alignment horizontal="center" vertical="center"/>
    </xf>
    <xf numFmtId="169" fontId="3" fillId="0" borderId="9" xfId="9" applyNumberFormat="1" applyFont="1" applyBorder="1" applyAlignment="1">
      <alignment horizontal="center" vertical="center"/>
    </xf>
    <xf numFmtId="169" fontId="3" fillId="0" borderId="0" xfId="9" applyNumberFormat="1" applyFont="1" applyAlignment="1">
      <alignment horizontal="center" vertical="center"/>
    </xf>
    <xf numFmtId="169" fontId="3" fillId="0" borderId="6" xfId="9" applyNumberFormat="1" applyFont="1" applyBorder="1" applyAlignment="1">
      <alignment horizontal="center" vertical="center"/>
    </xf>
    <xf numFmtId="14" fontId="3" fillId="0" borderId="0" xfId="0" applyNumberFormat="1" applyFont="1" applyAlignment="1">
      <alignment horizontal="left" vertical="center"/>
    </xf>
    <xf numFmtId="0" fontId="4" fillId="2" borderId="10" xfId="0" applyFont="1" applyFill="1" applyBorder="1" applyAlignment="1">
      <alignment horizontal="center" vertical="center"/>
    </xf>
    <xf numFmtId="169" fontId="3" fillId="4" borderId="10" xfId="9" applyNumberFormat="1" applyFont="1" applyFill="1" applyBorder="1" applyAlignment="1">
      <alignment horizontal="center" vertical="center"/>
    </xf>
    <xf numFmtId="169" fontId="3" fillId="4" borderId="11" xfId="9" applyNumberFormat="1" applyFont="1" applyFill="1" applyBorder="1" applyAlignment="1">
      <alignment horizontal="center" vertical="center"/>
    </xf>
    <xf numFmtId="169" fontId="3" fillId="4" borderId="12" xfId="9" applyNumberFormat="1" applyFont="1" applyFill="1" applyBorder="1" applyAlignment="1">
      <alignment horizontal="center" vertical="center"/>
    </xf>
    <xf numFmtId="0" fontId="4" fillId="2" borderId="13" xfId="0" applyFont="1" applyFill="1" applyBorder="1" applyAlignment="1">
      <alignment horizontal="center" vertical="center"/>
    </xf>
    <xf numFmtId="0" fontId="4" fillId="2" borderId="2" xfId="0" applyFont="1" applyFill="1" applyBorder="1" applyAlignment="1">
      <alignment horizontal="center" vertical="center"/>
    </xf>
    <xf numFmtId="3" fontId="3" fillId="0" borderId="13" xfId="9" applyNumberFormat="1" applyFont="1" applyBorder="1" applyAlignment="1">
      <alignment horizontal="center" vertical="center"/>
    </xf>
    <xf numFmtId="3" fontId="3" fillId="0" borderId="2" xfId="9" applyNumberFormat="1" applyFont="1" applyBorder="1" applyAlignment="1">
      <alignment horizontal="center" vertical="center"/>
    </xf>
    <xf numFmtId="3" fontId="3" fillId="0" borderId="3" xfId="9" applyNumberFormat="1" applyFont="1" applyBorder="1" applyAlignment="1">
      <alignment horizontal="center" vertical="center"/>
    </xf>
    <xf numFmtId="3" fontId="3" fillId="4" borderId="9" xfId="9" applyNumberFormat="1" applyFont="1" applyFill="1" applyBorder="1" applyAlignment="1">
      <alignment horizontal="center" vertical="center"/>
    </xf>
    <xf numFmtId="3" fontId="3" fillId="4" borderId="0" xfId="9" applyNumberFormat="1" applyFont="1" applyFill="1" applyAlignment="1">
      <alignment horizontal="center" vertical="center"/>
    </xf>
    <xf numFmtId="3" fontId="3" fillId="4" borderId="6" xfId="9" applyNumberFormat="1" applyFont="1" applyFill="1" applyBorder="1" applyAlignment="1">
      <alignment horizontal="center" vertical="center"/>
    </xf>
    <xf numFmtId="3" fontId="3" fillId="0" borderId="9" xfId="9" applyNumberFormat="1" applyFont="1" applyBorder="1" applyAlignment="1">
      <alignment horizontal="center" vertical="center"/>
    </xf>
    <xf numFmtId="3" fontId="3" fillId="0" borderId="0" xfId="9" applyNumberFormat="1" applyFont="1" applyAlignment="1">
      <alignment horizontal="center" vertical="center"/>
    </xf>
    <xf numFmtId="3" fontId="3" fillId="0" borderId="6" xfId="9" applyNumberFormat="1" applyFont="1" applyBorder="1" applyAlignment="1">
      <alignment horizontal="center" vertical="center"/>
    </xf>
    <xf numFmtId="3" fontId="3" fillId="4" borderId="10" xfId="9" applyNumberFormat="1" applyFont="1" applyFill="1" applyBorder="1" applyAlignment="1">
      <alignment horizontal="center" vertical="center"/>
    </xf>
    <xf numFmtId="3" fontId="3" fillId="4" borderId="11" xfId="9" applyNumberFormat="1" applyFont="1" applyFill="1" applyBorder="1" applyAlignment="1">
      <alignment horizontal="center" vertical="center"/>
    </xf>
    <xf numFmtId="3" fontId="3" fillId="4" borderId="12" xfId="9" applyNumberFormat="1" applyFont="1" applyFill="1" applyBorder="1" applyAlignment="1">
      <alignment horizontal="center" vertical="center"/>
    </xf>
    <xf numFmtId="3" fontId="3" fillId="0" borderId="10" xfId="9" applyNumberFormat="1" applyFont="1" applyBorder="1" applyAlignment="1">
      <alignment horizontal="center" vertical="center"/>
    </xf>
    <xf numFmtId="3" fontId="3" fillId="0" borderId="11" xfId="9" applyNumberFormat="1" applyFont="1" applyBorder="1" applyAlignment="1">
      <alignment horizontal="center" vertical="center"/>
    </xf>
    <xf numFmtId="3" fontId="3" fillId="0" borderId="12" xfId="9" applyNumberFormat="1" applyFont="1" applyBorder="1" applyAlignment="1">
      <alignment horizontal="center" vertical="center"/>
    </xf>
    <xf numFmtId="0" fontId="19" fillId="0" borderId="0" xfId="0" applyFont="1"/>
    <xf numFmtId="0" fontId="20" fillId="0" borderId="0" xfId="0" applyFont="1" applyAlignment="1">
      <alignment horizontal="center"/>
    </xf>
    <xf numFmtId="0" fontId="20" fillId="0" borderId="0" xfId="0" applyFont="1"/>
    <xf numFmtId="0" fontId="21" fillId="0" borderId="0" xfId="0" applyFont="1" applyAlignment="1">
      <alignment vertical="center"/>
    </xf>
    <xf numFmtId="0" fontId="20" fillId="0" borderId="0" xfId="0" applyFont="1" applyAlignment="1">
      <alignment vertical="center"/>
    </xf>
    <xf numFmtId="0" fontId="22" fillId="2" borderId="4" xfId="0" applyFont="1" applyFill="1" applyBorder="1" applyAlignment="1">
      <alignment horizontal="center" vertical="center"/>
    </xf>
    <xf numFmtId="0" fontId="22" fillId="2" borderId="5" xfId="0" applyFont="1" applyFill="1" applyBorder="1" applyAlignment="1">
      <alignment horizontal="center" vertical="center"/>
    </xf>
    <xf numFmtId="0" fontId="22" fillId="2" borderId="8" xfId="0" applyFont="1" applyFill="1" applyBorder="1" applyAlignment="1">
      <alignment horizontal="center" vertical="center"/>
    </xf>
    <xf numFmtId="0" fontId="19" fillId="0" borderId="0" xfId="0" applyFont="1" applyAlignment="1">
      <alignment vertical="center"/>
    </xf>
    <xf numFmtId="168" fontId="19" fillId="0" borderId="0" xfId="23" applyNumberFormat="1" applyFont="1" applyBorder="1" applyAlignment="1">
      <alignment horizontal="center" vertical="center"/>
    </xf>
    <xf numFmtId="168" fontId="19" fillId="0" borderId="6" xfId="23" applyNumberFormat="1" applyFont="1" applyBorder="1" applyAlignment="1">
      <alignment horizontal="center" vertical="center"/>
    </xf>
    <xf numFmtId="9" fontId="19" fillId="0" borderId="0" xfId="22" applyFont="1" applyBorder="1" applyAlignment="1">
      <alignment vertical="center"/>
    </xf>
    <xf numFmtId="165" fontId="19" fillId="0" borderId="0" xfId="0" applyNumberFormat="1" applyFont="1" applyAlignment="1">
      <alignment vertical="center"/>
    </xf>
    <xf numFmtId="168" fontId="19" fillId="4" borderId="0" xfId="23" applyNumberFormat="1" applyFont="1" applyFill="1" applyBorder="1" applyAlignment="1">
      <alignment horizontal="center" vertical="center"/>
    </xf>
    <xf numFmtId="168" fontId="19" fillId="4" borderId="6" xfId="23" applyNumberFormat="1" applyFont="1" applyFill="1" applyBorder="1" applyAlignment="1">
      <alignment horizontal="center" vertical="center"/>
    </xf>
    <xf numFmtId="166" fontId="19" fillId="0" borderId="0" xfId="0" applyNumberFormat="1" applyFont="1" applyAlignment="1">
      <alignment vertical="center"/>
    </xf>
    <xf numFmtId="0" fontId="20" fillId="5" borderId="0" xfId="0" applyFont="1" applyFill="1"/>
    <xf numFmtId="0" fontId="23" fillId="0" borderId="0" xfId="0" applyFont="1"/>
    <xf numFmtId="166" fontId="19" fillId="0" borderId="0" xfId="23" applyNumberFormat="1" applyFont="1" applyBorder="1" applyAlignment="1">
      <alignment horizontal="center"/>
    </xf>
    <xf numFmtId="10" fontId="19" fillId="0" borderId="0" xfId="0" applyNumberFormat="1" applyFont="1"/>
    <xf numFmtId="169" fontId="19" fillId="0" borderId="0" xfId="0" applyNumberFormat="1" applyFont="1" applyAlignment="1">
      <alignment horizontal="center"/>
    </xf>
    <xf numFmtId="167" fontId="19" fillId="0" borderId="0" xfId="0" applyNumberFormat="1" applyFont="1"/>
    <xf numFmtId="0" fontId="24" fillId="0" borderId="0" xfId="0" applyFont="1"/>
    <xf numFmtId="0" fontId="25" fillId="0" borderId="0" xfId="0" applyFont="1" applyAlignment="1">
      <alignment vertical="center"/>
    </xf>
    <xf numFmtId="0" fontId="22" fillId="2" borderId="7" xfId="0" applyFont="1" applyFill="1" applyBorder="1" applyAlignment="1">
      <alignment horizontal="center" vertical="center"/>
    </xf>
    <xf numFmtId="0" fontId="22" fillId="2" borderId="14" xfId="0" applyFont="1" applyFill="1" applyBorder="1" applyAlignment="1">
      <alignment horizontal="center" vertical="center"/>
    </xf>
    <xf numFmtId="169" fontId="19" fillId="0" borderId="5" xfId="0" applyNumberFormat="1" applyFont="1" applyBorder="1" applyAlignment="1">
      <alignment horizontal="center" vertical="center"/>
    </xf>
    <xf numFmtId="169" fontId="19" fillId="0" borderId="8" xfId="0" applyNumberFormat="1" applyFont="1" applyBorder="1" applyAlignment="1">
      <alignment horizontal="center" vertical="center"/>
    </xf>
    <xf numFmtId="171" fontId="19" fillId="0" borderId="0" xfId="23" applyNumberFormat="1" applyFont="1" applyBorder="1" applyAlignment="1">
      <alignment horizontal="center" vertical="center"/>
    </xf>
    <xf numFmtId="171" fontId="19" fillId="0" borderId="6" xfId="23" applyNumberFormat="1" applyFont="1" applyBorder="1" applyAlignment="1">
      <alignment horizontal="center" vertical="center"/>
    </xf>
    <xf numFmtId="171" fontId="19" fillId="4" borderId="0" xfId="23" applyNumberFormat="1" applyFont="1" applyFill="1" applyBorder="1" applyAlignment="1">
      <alignment horizontal="center" vertical="center"/>
    </xf>
    <xf numFmtId="171" fontId="19" fillId="4" borderId="6" xfId="23" applyNumberFormat="1" applyFont="1" applyFill="1" applyBorder="1" applyAlignment="1">
      <alignment horizontal="center" vertical="center"/>
    </xf>
    <xf numFmtId="170" fontId="19" fillId="0" borderId="0" xfId="23" applyNumberFormat="1" applyFont="1" applyBorder="1" applyAlignment="1">
      <alignment horizontal="center" vertical="center"/>
    </xf>
    <xf numFmtId="170" fontId="19" fillId="0" borderId="6" xfId="23" applyNumberFormat="1" applyFont="1" applyBorder="1" applyAlignment="1">
      <alignment horizontal="center" vertical="center"/>
    </xf>
    <xf numFmtId="170" fontId="19" fillId="4" borderId="0" xfId="23" applyNumberFormat="1" applyFont="1" applyFill="1" applyBorder="1" applyAlignment="1">
      <alignment horizontal="center" vertical="center"/>
    </xf>
    <xf numFmtId="170" fontId="19" fillId="4" borderId="6" xfId="23" applyNumberFormat="1" applyFont="1" applyFill="1" applyBorder="1" applyAlignment="1">
      <alignment horizontal="center" vertical="center"/>
    </xf>
    <xf numFmtId="1" fontId="4" fillId="2" borderId="3" xfId="0" applyNumberFormat="1" applyFont="1" applyFill="1" applyBorder="1" applyAlignment="1">
      <alignment horizontal="center" vertical="center"/>
    </xf>
    <xf numFmtId="0" fontId="14" fillId="0" borderId="0" xfId="4" applyFont="1" applyAlignment="1">
      <alignment horizontal="left" vertical="center"/>
    </xf>
    <xf numFmtId="0" fontId="14" fillId="0" borderId="0" xfId="4" applyFont="1" applyAlignment="1">
      <alignment horizontal="center" vertical="center"/>
    </xf>
    <xf numFmtId="0" fontId="3" fillId="0" borderId="0" xfId="4" applyFont="1" applyAlignment="1">
      <alignment horizontal="center" vertical="center"/>
    </xf>
    <xf numFmtId="0" fontId="18" fillId="0" borderId="0" xfId="4" applyFont="1" applyAlignment="1">
      <alignment horizontal="center" vertical="center"/>
    </xf>
    <xf numFmtId="0" fontId="10" fillId="0" borderId="0" xfId="4" applyFont="1" applyAlignment="1">
      <alignment horizontal="center" vertical="center"/>
    </xf>
    <xf numFmtId="0" fontId="4" fillId="2" borderId="13" xfId="4" applyFont="1" applyFill="1" applyBorder="1" applyAlignment="1">
      <alignment horizontal="center" vertical="center"/>
    </xf>
    <xf numFmtId="0" fontId="4" fillId="2" borderId="10" xfId="4" applyFont="1" applyFill="1" applyBorder="1" applyAlignment="1">
      <alignment horizontal="center" vertical="center"/>
    </xf>
    <xf numFmtId="0" fontId="22" fillId="2" borderId="13"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3" xfId="0" applyFont="1" applyFill="1" applyBorder="1" applyAlignment="1">
      <alignment horizontal="center" vertical="center"/>
    </xf>
    <xf numFmtId="169" fontId="19" fillId="0" borderId="13" xfId="23" applyNumberFormat="1" applyFont="1" applyBorder="1" applyAlignment="1">
      <alignment horizontal="center" vertical="center"/>
    </xf>
    <xf numFmtId="169" fontId="19" fillId="0" borderId="2" xfId="23" applyNumberFormat="1" applyFont="1" applyBorder="1" applyAlignment="1">
      <alignment horizontal="center" vertical="center"/>
    </xf>
    <xf numFmtId="169" fontId="19" fillId="0" borderId="3" xfId="23" applyNumberFormat="1" applyFont="1" applyBorder="1" applyAlignment="1">
      <alignment horizontal="center" vertical="center"/>
    </xf>
    <xf numFmtId="164" fontId="3" fillId="0" borderId="0" xfId="9" applyNumberFormat="1" applyFont="1" applyAlignment="1">
      <alignment horizontal="center" vertical="center"/>
    </xf>
    <xf numFmtId="169" fontId="19" fillId="0" borderId="11" xfId="23" applyNumberFormat="1" applyFont="1" applyBorder="1" applyAlignment="1">
      <alignment horizontal="center" vertical="center"/>
    </xf>
    <xf numFmtId="169" fontId="19" fillId="0" borderId="12" xfId="23" applyNumberFormat="1" applyFont="1" applyBorder="1" applyAlignment="1">
      <alignment horizontal="center" vertical="center"/>
    </xf>
    <xf numFmtId="169" fontId="19" fillId="4" borderId="9" xfId="23" applyNumberFormat="1" applyFont="1" applyFill="1" applyBorder="1" applyAlignment="1">
      <alignment horizontal="center" vertical="center"/>
    </xf>
    <xf numFmtId="169" fontId="19" fillId="4" borderId="0" xfId="23" applyNumberFormat="1" applyFont="1" applyFill="1" applyBorder="1" applyAlignment="1">
      <alignment horizontal="center" vertical="center"/>
    </xf>
    <xf numFmtId="169" fontId="19" fillId="4" borderId="6" xfId="23" applyNumberFormat="1" applyFont="1" applyFill="1" applyBorder="1" applyAlignment="1">
      <alignment horizontal="center" vertical="center"/>
    </xf>
    <xf numFmtId="169" fontId="19" fillId="0" borderId="10" xfId="23" applyNumberFormat="1" applyFont="1" applyBorder="1" applyAlignment="1">
      <alignment horizontal="center" vertical="center"/>
    </xf>
    <xf numFmtId="0" fontId="27" fillId="0" borderId="0" xfId="0" applyFont="1"/>
    <xf numFmtId="0" fontId="28" fillId="0" borderId="0" xfId="4" applyFont="1"/>
    <xf numFmtId="0" fontId="29" fillId="0" borderId="0" xfId="0" applyFont="1" applyAlignment="1">
      <alignment horizontal="center"/>
    </xf>
    <xf numFmtId="0" fontId="11" fillId="2" borderId="1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9" fillId="0" borderId="13" xfId="4" applyFont="1" applyBorder="1" applyAlignment="1">
      <alignment horizontal="center" vertical="center"/>
    </xf>
    <xf numFmtId="14" fontId="9" fillId="0" borderId="2" xfId="0" applyNumberFormat="1" applyFont="1" applyBorder="1" applyAlignment="1">
      <alignment horizontal="center" vertical="center"/>
    </xf>
    <xf numFmtId="15" fontId="9" fillId="0" borderId="2" xfId="0" applyNumberFormat="1" applyFont="1" applyBorder="1" applyAlignment="1">
      <alignment horizontal="center" vertical="center"/>
    </xf>
    <xf numFmtId="172" fontId="9" fillId="0" borderId="2" xfId="0" applyNumberFormat="1" applyFont="1" applyBorder="1" applyAlignment="1">
      <alignment horizontal="center" vertical="center"/>
    </xf>
    <xf numFmtId="172" fontId="9" fillId="0" borderId="3" xfId="0" applyNumberFormat="1" applyFont="1" applyBorder="1" applyAlignment="1">
      <alignment horizontal="center" vertical="center"/>
    </xf>
    <xf numFmtId="0" fontId="9" fillId="6" borderId="9" xfId="0" quotePrefix="1" applyFont="1" applyFill="1" applyBorder="1" applyAlignment="1">
      <alignment horizontal="center" vertical="center"/>
    </xf>
    <xf numFmtId="14" fontId="9" fillId="6" borderId="0" xfId="0" applyNumberFormat="1" applyFont="1" applyFill="1" applyAlignment="1">
      <alignment horizontal="center" vertical="center"/>
    </xf>
    <xf numFmtId="15" fontId="9" fillId="6" borderId="0" xfId="0" applyNumberFormat="1" applyFont="1" applyFill="1" applyAlignment="1">
      <alignment horizontal="center" vertical="center"/>
    </xf>
    <xf numFmtId="172" fontId="9" fillId="6" borderId="0" xfId="0" applyNumberFormat="1" applyFont="1" applyFill="1" applyAlignment="1">
      <alignment horizontal="center" vertical="center"/>
    </xf>
    <xf numFmtId="172" fontId="9" fillId="6" borderId="6" xfId="0" applyNumberFormat="1" applyFont="1" applyFill="1" applyBorder="1" applyAlignment="1">
      <alignment horizontal="center" vertical="center"/>
    </xf>
    <xf numFmtId="0" fontId="9" fillId="0" borderId="9" xfId="4" applyFont="1" applyBorder="1" applyAlignment="1">
      <alignment horizontal="center" vertical="center"/>
    </xf>
    <xf numFmtId="15" fontId="9" fillId="0" borderId="0" xfId="0" applyNumberFormat="1" applyFont="1" applyAlignment="1">
      <alignment horizontal="center" vertical="center"/>
    </xf>
    <xf numFmtId="172" fontId="9" fillId="0" borderId="0" xfId="0" applyNumberFormat="1" applyFont="1" applyAlignment="1">
      <alignment horizontal="center" vertical="center"/>
    </xf>
    <xf numFmtId="172" fontId="9" fillId="0" borderId="6" xfId="0" applyNumberFormat="1" applyFont="1" applyBorder="1" applyAlignment="1">
      <alignment horizontal="center" vertical="center"/>
    </xf>
    <xf numFmtId="0" fontId="9" fillId="6" borderId="10" xfId="0" quotePrefix="1" applyFont="1" applyFill="1" applyBorder="1" applyAlignment="1">
      <alignment horizontal="center" vertical="center"/>
    </xf>
    <xf numFmtId="14" fontId="9" fillId="6" borderId="11" xfId="0" applyNumberFormat="1" applyFont="1" applyFill="1" applyBorder="1" applyAlignment="1">
      <alignment horizontal="center" vertical="center"/>
    </xf>
    <xf numFmtId="15" fontId="9" fillId="6" borderId="11" xfId="0" applyNumberFormat="1" applyFont="1" applyFill="1" applyBorder="1" applyAlignment="1">
      <alignment horizontal="center" vertical="center"/>
    </xf>
    <xf numFmtId="172" fontId="9" fillId="6" borderId="11" xfId="0" applyNumberFormat="1" applyFont="1" applyFill="1" applyBorder="1" applyAlignment="1">
      <alignment horizontal="center" vertical="center"/>
    </xf>
    <xf numFmtId="172" fontId="9" fillId="6" borderId="12" xfId="0" applyNumberFormat="1" applyFont="1" applyFill="1" applyBorder="1" applyAlignment="1">
      <alignment horizontal="center" vertical="center"/>
    </xf>
    <xf numFmtId="0" fontId="30" fillId="0" borderId="0" xfId="0" applyFont="1" applyAlignment="1">
      <alignment horizontal="left" vertical="top"/>
    </xf>
    <xf numFmtId="0" fontId="9" fillId="0" borderId="0" xfId="4" applyFont="1"/>
    <xf numFmtId="0" fontId="31" fillId="0" borderId="0" xfId="4" applyFont="1"/>
    <xf numFmtId="0" fontId="32" fillId="0" borderId="0" xfId="4" applyFont="1"/>
    <xf numFmtId="0" fontId="32" fillId="0" borderId="0" xfId="4" applyFont="1" applyAlignment="1">
      <alignment horizontal="center"/>
    </xf>
    <xf numFmtId="0" fontId="9" fillId="0" borderId="0" xfId="4" applyFont="1" applyAlignment="1">
      <alignment vertical="center"/>
    </xf>
    <xf numFmtId="0" fontId="11" fillId="2" borderId="4" xfId="4" applyFont="1" applyFill="1" applyBorder="1" applyAlignment="1">
      <alignment horizontal="center" vertical="center" wrapText="1"/>
    </xf>
    <xf numFmtId="0" fontId="11" fillId="2" borderId="5" xfId="4" applyFont="1" applyFill="1" applyBorder="1" applyAlignment="1">
      <alignment horizontal="center" vertical="center" wrapText="1"/>
    </xf>
    <xf numFmtId="0" fontId="11" fillId="2" borderId="8" xfId="4" applyFont="1" applyFill="1" applyBorder="1" applyAlignment="1">
      <alignment horizontal="center" vertical="center" wrapText="1"/>
    </xf>
    <xf numFmtId="0" fontId="11" fillId="0" borderId="0" xfId="4" applyFont="1" applyAlignment="1">
      <alignment vertical="center"/>
    </xf>
    <xf numFmtId="0" fontId="9" fillId="0" borderId="0" xfId="4" applyFont="1" applyAlignment="1">
      <alignment horizontal="center" vertical="center"/>
    </xf>
    <xf numFmtId="0" fontId="9" fillId="0" borderId="0" xfId="4" applyFont="1" applyAlignment="1">
      <alignment horizontal="left" vertical="center"/>
    </xf>
    <xf numFmtId="15" fontId="9" fillId="0" borderId="0" xfId="4" applyNumberFormat="1" applyFont="1" applyAlignment="1">
      <alignment horizontal="center" vertical="center"/>
    </xf>
    <xf numFmtId="0" fontId="9" fillId="0" borderId="6" xfId="4" applyFont="1" applyBorder="1" applyAlignment="1">
      <alignment horizontal="center" vertical="center"/>
    </xf>
    <xf numFmtId="0" fontId="9" fillId="4" borderId="9" xfId="4" applyFont="1" applyFill="1" applyBorder="1" applyAlignment="1">
      <alignment horizontal="center" vertical="center"/>
    </xf>
    <xf numFmtId="0" fontId="9" fillId="4" borderId="0" xfId="4" applyFont="1" applyFill="1" applyAlignment="1">
      <alignment horizontal="center" vertical="center"/>
    </xf>
    <xf numFmtId="0" fontId="9" fillId="4" borderId="0" xfId="4" applyFont="1" applyFill="1" applyAlignment="1">
      <alignment horizontal="left" vertical="center"/>
    </xf>
    <xf numFmtId="15" fontId="9" fillId="4" borderId="0" xfId="4" applyNumberFormat="1" applyFont="1" applyFill="1" applyAlignment="1">
      <alignment horizontal="center" vertical="center"/>
    </xf>
    <xf numFmtId="0" fontId="9" fillId="4" borderId="6" xfId="4" applyFont="1" applyFill="1" applyBorder="1" applyAlignment="1">
      <alignment horizontal="center" vertical="center"/>
    </xf>
    <xf numFmtId="0" fontId="9" fillId="4" borderId="10" xfId="4" applyFont="1" applyFill="1" applyBorder="1" applyAlignment="1">
      <alignment horizontal="center" vertical="center"/>
    </xf>
    <xf numFmtId="0" fontId="9" fillId="4" borderId="11" xfId="4" applyFont="1" applyFill="1" applyBorder="1" applyAlignment="1">
      <alignment horizontal="center" vertical="center"/>
    </xf>
    <xf numFmtId="0" fontId="9" fillId="4" borderId="11" xfId="4" applyFont="1" applyFill="1" applyBorder="1" applyAlignment="1">
      <alignment horizontal="left" vertical="center"/>
    </xf>
    <xf numFmtId="15" fontId="9" fillId="4" borderId="11" xfId="4" applyNumberFormat="1" applyFont="1" applyFill="1" applyBorder="1" applyAlignment="1">
      <alignment horizontal="center" vertical="center"/>
    </xf>
    <xf numFmtId="0" fontId="9" fillId="4" borderId="12" xfId="4" applyFont="1" applyFill="1" applyBorder="1" applyAlignment="1">
      <alignment horizontal="center" vertical="center"/>
    </xf>
    <xf numFmtId="0" fontId="13" fillId="0" borderId="0" xfId="4" applyFont="1"/>
    <xf numFmtId="171" fontId="10" fillId="0" borderId="13" xfId="12" applyNumberFormat="1" applyFont="1" applyBorder="1" applyAlignment="1">
      <alignment horizontal="center" vertical="center"/>
    </xf>
    <xf numFmtId="171" fontId="10" fillId="0" borderId="2" xfId="12" applyNumberFormat="1" applyFont="1" applyBorder="1" applyAlignment="1">
      <alignment horizontal="center" vertical="center"/>
    </xf>
    <xf numFmtId="171" fontId="10" fillId="0" borderId="3" xfId="12" applyNumberFormat="1" applyFont="1" applyBorder="1" applyAlignment="1">
      <alignment horizontal="center" vertical="center"/>
    </xf>
    <xf numFmtId="171" fontId="10" fillId="4" borderId="9" xfId="12" applyNumberFormat="1" applyFont="1" applyFill="1" applyBorder="1" applyAlignment="1">
      <alignment horizontal="center" vertical="center"/>
    </xf>
    <xf numFmtId="171" fontId="10" fillId="4" borderId="0" xfId="12" applyNumberFormat="1" applyFont="1" applyFill="1" applyBorder="1" applyAlignment="1">
      <alignment horizontal="center" vertical="center"/>
    </xf>
    <xf numFmtId="171" fontId="10" fillId="4" borderId="6" xfId="12" applyNumberFormat="1" applyFont="1" applyFill="1" applyBorder="1" applyAlignment="1">
      <alignment horizontal="center" vertical="center"/>
    </xf>
    <xf numFmtId="171" fontId="10" fillId="0" borderId="10" xfId="12" applyNumberFormat="1" applyFont="1" applyBorder="1" applyAlignment="1">
      <alignment horizontal="center" vertical="center"/>
    </xf>
    <xf numFmtId="171" fontId="10" fillId="0" borderId="11" xfId="12" applyNumberFormat="1" applyFont="1" applyBorder="1" applyAlignment="1">
      <alignment horizontal="center" vertical="center"/>
    </xf>
    <xf numFmtId="171" fontId="10" fillId="0" borderId="12" xfId="12" applyNumberFormat="1" applyFont="1" applyBorder="1" applyAlignment="1">
      <alignment horizontal="center" vertical="center"/>
    </xf>
    <xf numFmtId="1" fontId="32" fillId="0" borderId="0" xfId="4" applyNumberFormat="1" applyFont="1" applyAlignment="1">
      <alignment vertical="center"/>
    </xf>
    <xf numFmtId="0" fontId="32" fillId="0" borderId="0" xfId="4" applyFont="1" applyAlignment="1">
      <alignment vertical="center"/>
    </xf>
    <xf numFmtId="167" fontId="3" fillId="0" borderId="13" xfId="9" applyNumberFormat="1" applyFont="1" applyBorder="1" applyAlignment="1">
      <alignment horizontal="center" vertical="center"/>
    </xf>
    <xf numFmtId="167" fontId="3" fillId="0" borderId="2" xfId="9" applyNumberFormat="1" applyFont="1" applyBorder="1" applyAlignment="1">
      <alignment horizontal="center" vertical="center"/>
    </xf>
    <xf numFmtId="167" fontId="3" fillId="0" borderId="3" xfId="9" applyNumberFormat="1" applyFont="1" applyBorder="1" applyAlignment="1">
      <alignment horizontal="center" vertical="center"/>
    </xf>
    <xf numFmtId="167" fontId="3" fillId="4" borderId="9" xfId="9" applyNumberFormat="1" applyFont="1" applyFill="1" applyBorder="1" applyAlignment="1">
      <alignment horizontal="center" vertical="center"/>
    </xf>
    <xf numFmtId="167" fontId="3" fillId="4" borderId="0" xfId="9" applyNumberFormat="1" applyFont="1" applyFill="1" applyAlignment="1">
      <alignment horizontal="center" vertical="center"/>
    </xf>
    <xf numFmtId="167" fontId="3" fillId="4" borderId="6" xfId="9" applyNumberFormat="1" applyFont="1" applyFill="1" applyBorder="1" applyAlignment="1">
      <alignment horizontal="center" vertical="center"/>
    </xf>
    <xf numFmtId="167" fontId="3" fillId="0" borderId="9" xfId="9" applyNumberFormat="1" applyFont="1" applyBorder="1" applyAlignment="1">
      <alignment horizontal="center" vertical="center"/>
    </xf>
    <xf numFmtId="167" fontId="3" fillId="0" borderId="0" xfId="9" applyNumberFormat="1" applyFont="1" applyAlignment="1">
      <alignment horizontal="center" vertical="center"/>
    </xf>
    <xf numFmtId="167" fontId="3" fillId="0" borderId="6" xfId="9" applyNumberFormat="1" applyFont="1" applyBorder="1" applyAlignment="1">
      <alignment horizontal="center" vertical="center"/>
    </xf>
    <xf numFmtId="167" fontId="3" fillId="0" borderId="10" xfId="9" applyNumberFormat="1" applyFont="1" applyBorder="1" applyAlignment="1">
      <alignment horizontal="center" vertical="center"/>
    </xf>
    <xf numFmtId="167" fontId="3" fillId="0" borderId="11" xfId="9" applyNumberFormat="1" applyFont="1" applyBorder="1" applyAlignment="1">
      <alignment horizontal="center" vertical="center"/>
    </xf>
    <xf numFmtId="167" fontId="3" fillId="0" borderId="12" xfId="9" applyNumberFormat="1" applyFont="1" applyBorder="1" applyAlignment="1">
      <alignment horizontal="center" vertical="center"/>
    </xf>
    <xf numFmtId="173" fontId="3" fillId="0" borderId="13" xfId="9" applyNumberFormat="1" applyFont="1" applyBorder="1" applyAlignment="1">
      <alignment horizontal="center" vertical="center"/>
    </xf>
    <xf numFmtId="173" fontId="3" fillId="0" borderId="2" xfId="9" applyNumberFormat="1" applyFont="1" applyBorder="1" applyAlignment="1">
      <alignment horizontal="center" vertical="center"/>
    </xf>
    <xf numFmtId="173" fontId="3" fillId="0" borderId="3" xfId="9" applyNumberFormat="1" applyFont="1" applyBorder="1" applyAlignment="1">
      <alignment horizontal="center" vertical="center"/>
    </xf>
    <xf numFmtId="173" fontId="3" fillId="4" borderId="9" xfId="9" applyNumberFormat="1" applyFont="1" applyFill="1" applyBorder="1" applyAlignment="1">
      <alignment horizontal="center" vertical="center"/>
    </xf>
    <xf numFmtId="173" fontId="3" fillId="4" borderId="0" xfId="9" applyNumberFormat="1" applyFont="1" applyFill="1" applyAlignment="1">
      <alignment horizontal="center" vertical="center"/>
    </xf>
    <xf numFmtId="173" fontId="3" fillId="4" borderId="6" xfId="9" applyNumberFormat="1" applyFont="1" applyFill="1" applyBorder="1" applyAlignment="1">
      <alignment horizontal="center" vertical="center"/>
    </xf>
    <xf numFmtId="173" fontId="3" fillId="0" borderId="9" xfId="9" applyNumberFormat="1" applyFont="1" applyBorder="1" applyAlignment="1">
      <alignment horizontal="center" vertical="center"/>
    </xf>
    <xf numFmtId="173" fontId="3" fillId="0" borderId="0" xfId="9" applyNumberFormat="1" applyFont="1" applyAlignment="1">
      <alignment horizontal="center" vertical="center"/>
    </xf>
    <xf numFmtId="173" fontId="3" fillId="0" borderId="6" xfId="9" applyNumberFormat="1" applyFont="1" applyBorder="1" applyAlignment="1">
      <alignment horizontal="center" vertical="center"/>
    </xf>
    <xf numFmtId="173" fontId="3" fillId="0" borderId="10" xfId="9" applyNumberFormat="1" applyFont="1" applyBorder="1" applyAlignment="1">
      <alignment horizontal="center" vertical="center"/>
    </xf>
    <xf numFmtId="173" fontId="3" fillId="0" borderId="11" xfId="9" applyNumberFormat="1" applyFont="1" applyBorder="1" applyAlignment="1">
      <alignment horizontal="center" vertical="center"/>
    </xf>
    <xf numFmtId="173" fontId="3" fillId="0" borderId="12" xfId="9" applyNumberFormat="1" applyFont="1" applyBorder="1" applyAlignment="1">
      <alignment horizontal="center" vertical="center"/>
    </xf>
    <xf numFmtId="167" fontId="3" fillId="4" borderId="10" xfId="9" applyNumberFormat="1" applyFont="1" applyFill="1" applyBorder="1" applyAlignment="1">
      <alignment horizontal="center" vertical="center"/>
    </xf>
    <xf numFmtId="167" fontId="3" fillId="4" borderId="11" xfId="9" applyNumberFormat="1" applyFont="1" applyFill="1" applyBorder="1" applyAlignment="1">
      <alignment horizontal="center" vertical="center"/>
    </xf>
    <xf numFmtId="167" fontId="3" fillId="4" borderId="12" xfId="9" applyNumberFormat="1" applyFont="1" applyFill="1" applyBorder="1" applyAlignment="1">
      <alignment horizontal="center" vertical="center"/>
    </xf>
    <xf numFmtId="174" fontId="3" fillId="0" borderId="10" xfId="9" applyNumberFormat="1" applyFont="1" applyBorder="1" applyAlignment="1">
      <alignment horizontal="center" vertical="center"/>
    </xf>
    <xf numFmtId="174" fontId="3" fillId="0" borderId="11" xfId="9" applyNumberFormat="1" applyFont="1" applyBorder="1" applyAlignment="1">
      <alignment horizontal="center" vertical="center"/>
    </xf>
    <xf numFmtId="174" fontId="3" fillId="0" borderId="12" xfId="9" applyNumberFormat="1" applyFont="1" applyBorder="1" applyAlignment="1">
      <alignment horizontal="center" vertical="center"/>
    </xf>
    <xf numFmtId="0" fontId="19" fillId="0" borderId="0" xfId="13" applyFont="1" applyAlignment="1">
      <alignment vertical="center"/>
    </xf>
    <xf numFmtId="0" fontId="20" fillId="0" borderId="0" xfId="14" applyFont="1" applyAlignment="1">
      <alignment vertical="center"/>
    </xf>
    <xf numFmtId="0" fontId="34" fillId="0" borderId="0" xfId="17" applyFont="1" applyAlignment="1">
      <alignment horizontal="right" vertical="center"/>
    </xf>
    <xf numFmtId="0" fontId="22" fillId="2" borderId="13" xfId="17" applyFont="1" applyFill="1" applyBorder="1" applyAlignment="1">
      <alignment horizontal="center" vertical="center"/>
    </xf>
    <xf numFmtId="0" fontId="22" fillId="2" borderId="10" xfId="17" applyFont="1" applyFill="1" applyBorder="1" applyAlignment="1">
      <alignment horizontal="center" vertical="center"/>
    </xf>
    <xf numFmtId="3" fontId="19" fillId="4" borderId="10" xfId="17" applyNumberFormat="1" applyFont="1" applyFill="1" applyBorder="1" applyAlignment="1">
      <alignment horizontal="center" vertical="center"/>
    </xf>
    <xf numFmtId="3" fontId="19" fillId="4" borderId="11" xfId="17" applyNumberFormat="1" applyFont="1" applyFill="1" applyBorder="1" applyAlignment="1">
      <alignment horizontal="center" vertical="center"/>
    </xf>
    <xf numFmtId="3" fontId="19" fillId="4" borderId="12" xfId="17" applyNumberFormat="1" applyFont="1" applyFill="1" applyBorder="1" applyAlignment="1">
      <alignment horizontal="center" vertical="center"/>
    </xf>
    <xf numFmtId="167" fontId="19" fillId="0" borderId="13" xfId="17" applyNumberFormat="1" applyFont="1" applyBorder="1" applyAlignment="1">
      <alignment horizontal="center" vertical="center"/>
    </xf>
    <xf numFmtId="167" fontId="19" fillId="0" borderId="2" xfId="17" applyNumberFormat="1" applyFont="1" applyBorder="1" applyAlignment="1">
      <alignment horizontal="center" vertical="center"/>
    </xf>
    <xf numFmtId="167" fontId="19" fillId="0" borderId="3" xfId="17" applyNumberFormat="1" applyFont="1" applyBorder="1" applyAlignment="1">
      <alignment horizontal="center" vertical="center"/>
    </xf>
    <xf numFmtId="167" fontId="19" fillId="4" borderId="10" xfId="17" applyNumberFormat="1" applyFont="1" applyFill="1" applyBorder="1" applyAlignment="1">
      <alignment horizontal="center" vertical="center"/>
    </xf>
    <xf numFmtId="167" fontId="19" fillId="4" borderId="11" xfId="17" applyNumberFormat="1" applyFont="1" applyFill="1" applyBorder="1" applyAlignment="1">
      <alignment horizontal="center" vertical="center"/>
    </xf>
    <xf numFmtId="167" fontId="19" fillId="4" borderId="12" xfId="17" applyNumberFormat="1" applyFont="1" applyFill="1" applyBorder="1" applyAlignment="1">
      <alignment horizontal="center" vertical="center"/>
    </xf>
    <xf numFmtId="0" fontId="19" fillId="0" borderId="0" xfId="17" applyFont="1" applyAlignment="1">
      <alignment vertical="center"/>
    </xf>
    <xf numFmtId="3" fontId="19" fillId="0" borderId="13" xfId="17" applyNumberFormat="1" applyFont="1" applyBorder="1" applyAlignment="1">
      <alignment horizontal="center" vertical="center"/>
    </xf>
    <xf numFmtId="3" fontId="19" fillId="0" borderId="2" xfId="17" applyNumberFormat="1" applyFont="1" applyBorder="1" applyAlignment="1">
      <alignment horizontal="center" vertical="center"/>
    </xf>
    <xf numFmtId="3" fontId="19" fillId="4" borderId="9" xfId="17" applyNumberFormat="1" applyFont="1" applyFill="1" applyBorder="1" applyAlignment="1">
      <alignment horizontal="center" vertical="center"/>
    </xf>
    <xf numFmtId="3" fontId="19" fillId="4" borderId="0" xfId="17" applyNumberFormat="1" applyFont="1" applyFill="1" applyAlignment="1">
      <alignment horizontal="center" vertical="center"/>
    </xf>
    <xf numFmtId="3" fontId="19" fillId="0" borderId="9" xfId="17" applyNumberFormat="1" applyFont="1" applyBorder="1" applyAlignment="1">
      <alignment horizontal="center" vertical="center"/>
    </xf>
    <xf numFmtId="3" fontId="19" fillId="0" borderId="0" xfId="17" applyNumberFormat="1" applyFont="1" applyAlignment="1">
      <alignment horizontal="center" vertical="center"/>
    </xf>
    <xf numFmtId="0" fontId="19" fillId="0" borderId="0" xfId="17" applyFont="1" applyAlignment="1">
      <alignment horizontal="center" vertical="center"/>
    </xf>
    <xf numFmtId="3" fontId="19" fillId="0" borderId="3" xfId="17" applyNumberFormat="1" applyFont="1" applyBorder="1" applyAlignment="1">
      <alignment horizontal="center" vertical="center"/>
    </xf>
    <xf numFmtId="3" fontId="19" fillId="4" borderId="6" xfId="17" applyNumberFormat="1" applyFont="1" applyFill="1" applyBorder="1" applyAlignment="1">
      <alignment horizontal="center" vertical="center"/>
    </xf>
    <xf numFmtId="3" fontId="19" fillId="0" borderId="6" xfId="17" applyNumberFormat="1" applyFont="1" applyBorder="1" applyAlignment="1">
      <alignment horizontal="center" vertical="center"/>
    </xf>
    <xf numFmtId="175" fontId="9" fillId="0" borderId="2" xfId="0" applyNumberFormat="1" applyFont="1" applyBorder="1" applyAlignment="1">
      <alignment horizontal="center" vertical="center"/>
    </xf>
    <xf numFmtId="175" fontId="9" fillId="6" borderId="0" xfId="0" applyNumberFormat="1" applyFont="1" applyFill="1" applyAlignment="1">
      <alignment horizontal="center" vertical="center"/>
    </xf>
    <xf numFmtId="175" fontId="9" fillId="0" borderId="0" xfId="0" applyNumberFormat="1" applyFont="1" applyAlignment="1">
      <alignment horizontal="center" vertical="center"/>
    </xf>
    <xf numFmtId="175" fontId="9" fillId="6" borderId="11" xfId="0" applyNumberFormat="1" applyFont="1" applyFill="1" applyBorder="1" applyAlignment="1">
      <alignment horizontal="center" vertical="center"/>
    </xf>
    <xf numFmtId="175" fontId="19" fillId="0" borderId="0" xfId="0" applyNumberFormat="1" applyFont="1" applyAlignment="1">
      <alignment vertical="center"/>
    </xf>
    <xf numFmtId="175" fontId="19" fillId="0" borderId="0" xfId="0" applyNumberFormat="1" applyFont="1"/>
    <xf numFmtId="175" fontId="0" fillId="0" borderId="0" xfId="0" applyNumberFormat="1"/>
    <xf numFmtId="175" fontId="11" fillId="2" borderId="2" xfId="0" applyNumberFormat="1" applyFont="1" applyFill="1" applyBorder="1" applyAlignment="1">
      <alignment horizontal="center" vertical="center" wrapText="1"/>
    </xf>
    <xf numFmtId="169" fontId="3" fillId="4" borderId="0" xfId="12" applyNumberFormat="1" applyFont="1" applyFill="1" applyBorder="1" applyAlignment="1">
      <alignment horizontal="center" vertical="center"/>
    </xf>
    <xf numFmtId="0" fontId="4" fillId="2" borderId="4" xfId="4" applyFont="1" applyFill="1" applyBorder="1" applyAlignment="1">
      <alignment horizontal="center" vertical="center"/>
    </xf>
    <xf numFmtId="169" fontId="3" fillId="0" borderId="5" xfId="12" applyNumberFormat="1" applyFont="1" applyFill="1" applyBorder="1" applyAlignment="1">
      <alignment horizontal="center" vertical="center"/>
    </xf>
    <xf numFmtId="169" fontId="3" fillId="0" borderId="8" xfId="12" applyNumberFormat="1" applyFont="1" applyFill="1" applyBorder="1" applyAlignment="1">
      <alignment horizontal="center" vertical="center"/>
    </xf>
    <xf numFmtId="169" fontId="3" fillId="0" borderId="4" xfId="12" applyNumberFormat="1" applyFont="1" applyFill="1" applyBorder="1" applyAlignment="1">
      <alignment horizontal="center" vertical="center"/>
    </xf>
    <xf numFmtId="169" fontId="3" fillId="4" borderId="9" xfId="12" applyNumberFormat="1" applyFont="1" applyFill="1" applyBorder="1" applyAlignment="1">
      <alignment horizontal="center" vertical="center"/>
    </xf>
    <xf numFmtId="169" fontId="3" fillId="4" borderId="6" xfId="12" applyNumberFormat="1" applyFont="1" applyFill="1" applyBorder="1" applyAlignment="1">
      <alignment horizontal="center" vertical="center"/>
    </xf>
    <xf numFmtId="3" fontId="19" fillId="0" borderId="10" xfId="17" applyNumberFormat="1" applyFont="1" applyBorder="1" applyAlignment="1">
      <alignment horizontal="center" vertical="center"/>
    </xf>
    <xf numFmtId="3" fontId="19" fillId="0" borderId="11" xfId="17" applyNumberFormat="1" applyFont="1" applyBorder="1" applyAlignment="1">
      <alignment horizontal="center" vertical="center"/>
    </xf>
    <xf numFmtId="3" fontId="19" fillId="0" borderId="12" xfId="17" applyNumberFormat="1" applyFont="1" applyBorder="1" applyAlignment="1">
      <alignment horizontal="center" vertical="center"/>
    </xf>
    <xf numFmtId="0" fontId="29" fillId="0" borderId="0" xfId="0" applyFont="1"/>
    <xf numFmtId="0" fontId="17" fillId="0" borderId="0" xfId="14" applyFont="1" applyAlignment="1">
      <alignment vertical="center"/>
    </xf>
    <xf numFmtId="0" fontId="17" fillId="0" borderId="0" xfId="13" applyFont="1" applyAlignment="1">
      <alignment vertical="center"/>
    </xf>
    <xf numFmtId="0" fontId="35" fillId="0" borderId="0" xfId="14" applyFont="1" applyAlignment="1">
      <alignment vertical="center"/>
    </xf>
    <xf numFmtId="0" fontId="17" fillId="0" borderId="0" xfId="17" applyFont="1" applyAlignment="1">
      <alignment vertical="center"/>
    </xf>
    <xf numFmtId="0" fontId="9" fillId="0" borderId="0" xfId="25" applyFont="1"/>
    <xf numFmtId="0" fontId="9" fillId="0" borderId="0" xfId="25" applyFont="1" applyAlignment="1">
      <alignment vertical="center"/>
    </xf>
    <xf numFmtId="167" fontId="39" fillId="4" borderId="11" xfId="28" applyNumberFormat="1" applyFont="1" applyFill="1" applyBorder="1" applyAlignment="1">
      <alignment horizontal="center" vertical="center"/>
    </xf>
    <xf numFmtId="167" fontId="39" fillId="4" borderId="12" xfId="28" applyNumberFormat="1" applyFont="1" applyFill="1" applyBorder="1" applyAlignment="1">
      <alignment horizontal="center" vertical="center"/>
    </xf>
    <xf numFmtId="0" fontId="33" fillId="0" borderId="0" xfId="25" applyFont="1" applyAlignment="1">
      <alignment horizontal="left" vertical="center"/>
    </xf>
    <xf numFmtId="0" fontId="23" fillId="0" borderId="0" xfId="25" applyFont="1" applyAlignment="1">
      <alignment horizontal="center" vertical="center"/>
    </xf>
    <xf numFmtId="0" fontId="23" fillId="0" borderId="0" xfId="16" applyFont="1" applyAlignment="1">
      <alignment horizontal="center" vertical="center"/>
    </xf>
    <xf numFmtId="0" fontId="20" fillId="0" borderId="0" xfId="29" applyFont="1" applyAlignment="1">
      <alignment horizontal="center" vertical="center"/>
    </xf>
    <xf numFmtId="0" fontId="20" fillId="0" borderId="0" xfId="33" applyFont="1" applyAlignment="1">
      <alignment horizontal="center" vertical="center"/>
    </xf>
    <xf numFmtId="0" fontId="19" fillId="0" borderId="0" xfId="33" applyFont="1" applyAlignment="1">
      <alignment horizontal="center" vertical="center"/>
    </xf>
    <xf numFmtId="0" fontId="19" fillId="0" borderId="0" xfId="16" applyFont="1" applyAlignment="1">
      <alignment horizontal="center" vertical="center"/>
    </xf>
    <xf numFmtId="0" fontId="34" fillId="0" borderId="0" xfId="25" applyFont="1" applyAlignment="1">
      <alignment horizontal="center" vertical="center"/>
    </xf>
    <xf numFmtId="14" fontId="3" fillId="0" borderId="0" xfId="19" applyNumberFormat="1" applyFont="1" applyAlignment="1">
      <alignment vertical="center"/>
    </xf>
    <xf numFmtId="0" fontId="4" fillId="2" borderId="13" xfId="19" applyFont="1" applyFill="1" applyBorder="1" applyAlignment="1">
      <alignment horizontal="center" vertical="center"/>
    </xf>
    <xf numFmtId="0" fontId="22" fillId="2" borderId="13" xfId="25" applyFont="1" applyFill="1" applyBorder="1" applyAlignment="1">
      <alignment horizontal="center" vertical="center"/>
    </xf>
    <xf numFmtId="3" fontId="19" fillId="0" borderId="13" xfId="25" applyNumberFormat="1" applyFont="1" applyBorder="1" applyAlignment="1">
      <alignment horizontal="center" vertical="center"/>
    </xf>
    <xf numFmtId="3" fontId="19" fillId="0" borderId="2" xfId="25" applyNumberFormat="1" applyFont="1" applyBorder="1" applyAlignment="1">
      <alignment horizontal="center" vertical="center"/>
    </xf>
    <xf numFmtId="3" fontId="19" fillId="0" borderId="3" xfId="25" applyNumberFormat="1" applyFont="1" applyBorder="1" applyAlignment="1">
      <alignment horizontal="center" vertical="center"/>
    </xf>
    <xf numFmtId="1" fontId="3" fillId="0" borderId="13" xfId="34" applyNumberFormat="1" applyFont="1" applyBorder="1" applyAlignment="1">
      <alignment horizontal="center" vertical="center"/>
    </xf>
    <xf numFmtId="1" fontId="3" fillId="0" borderId="2" xfId="34" applyNumberFormat="1" applyFont="1" applyBorder="1" applyAlignment="1">
      <alignment horizontal="center" vertical="center"/>
    </xf>
    <xf numFmtId="1" fontId="3" fillId="0" borderId="3" xfId="34" applyNumberFormat="1" applyFont="1" applyBorder="1" applyAlignment="1">
      <alignment horizontal="center" vertical="center"/>
    </xf>
    <xf numFmtId="0" fontId="22" fillId="2" borderId="9" xfId="25" applyFont="1" applyFill="1" applyBorder="1" applyAlignment="1">
      <alignment horizontal="center" vertical="center"/>
    </xf>
    <xf numFmtId="3" fontId="19" fillId="4" borderId="9" xfId="25" applyNumberFormat="1" applyFont="1" applyFill="1" applyBorder="1" applyAlignment="1">
      <alignment horizontal="center" vertical="center"/>
    </xf>
    <xf numFmtId="3" fontId="19" fillId="4" borderId="0" xfId="25" applyNumberFormat="1" applyFont="1" applyFill="1" applyAlignment="1">
      <alignment horizontal="center" vertical="center"/>
    </xf>
    <xf numFmtId="3" fontId="19" fillId="4" borderId="6" xfId="25" applyNumberFormat="1" applyFont="1" applyFill="1" applyBorder="1" applyAlignment="1">
      <alignment horizontal="center" vertical="center"/>
    </xf>
    <xf numFmtId="0" fontId="4" fillId="2" borderId="9" xfId="19" applyFont="1" applyFill="1" applyBorder="1" applyAlignment="1">
      <alignment horizontal="center" vertical="center"/>
    </xf>
    <xf numFmtId="1" fontId="3" fillId="0" borderId="9" xfId="34" applyNumberFormat="1" applyFont="1" applyBorder="1" applyAlignment="1">
      <alignment horizontal="center" vertical="center"/>
    </xf>
    <xf numFmtId="1" fontId="3" fillId="0" borderId="0" xfId="34" applyNumberFormat="1" applyFont="1" applyBorder="1" applyAlignment="1">
      <alignment horizontal="center" vertical="center"/>
    </xf>
    <xf numFmtId="1" fontId="3" fillId="0" borderId="6" xfId="34" applyNumberFormat="1" applyFont="1" applyBorder="1" applyAlignment="1">
      <alignment horizontal="center" vertical="center"/>
    </xf>
    <xf numFmtId="3" fontId="19" fillId="0" borderId="9" xfId="25" applyNumberFormat="1" applyFont="1" applyBorder="1" applyAlignment="1">
      <alignment horizontal="center" vertical="center"/>
    </xf>
    <xf numFmtId="3" fontId="19" fillId="0" borderId="0" xfId="25" applyNumberFormat="1" applyFont="1" applyAlignment="1">
      <alignment horizontal="center" vertical="center"/>
    </xf>
    <xf numFmtId="3" fontId="19" fillId="0" borderId="6" xfId="25" applyNumberFormat="1" applyFont="1" applyBorder="1" applyAlignment="1">
      <alignment horizontal="center" vertical="center"/>
    </xf>
    <xf numFmtId="0" fontId="22" fillId="2" borderId="10" xfId="25" applyFont="1" applyFill="1" applyBorder="1" applyAlignment="1">
      <alignment horizontal="center" vertical="center"/>
    </xf>
    <xf numFmtId="3" fontId="19" fillId="4" borderId="10" xfId="25" applyNumberFormat="1" applyFont="1" applyFill="1" applyBorder="1" applyAlignment="1">
      <alignment horizontal="center" vertical="center"/>
    </xf>
    <xf numFmtId="3" fontId="19" fillId="4" borderId="11" xfId="25" applyNumberFormat="1" applyFont="1" applyFill="1" applyBorder="1" applyAlignment="1">
      <alignment horizontal="center" vertical="center"/>
    </xf>
    <xf numFmtId="3" fontId="19" fillId="4" borderId="12" xfId="25" applyNumberFormat="1" applyFont="1" applyFill="1" applyBorder="1" applyAlignment="1">
      <alignment horizontal="center" vertical="center"/>
    </xf>
    <xf numFmtId="0" fontId="4" fillId="2" borderId="10" xfId="19" applyFont="1" applyFill="1" applyBorder="1" applyAlignment="1">
      <alignment horizontal="center" vertical="center"/>
    </xf>
    <xf numFmtId="1" fontId="3" fillId="0" borderId="10" xfId="34" applyNumberFormat="1" applyFont="1" applyBorder="1" applyAlignment="1">
      <alignment horizontal="center" vertical="center"/>
    </xf>
    <xf numFmtId="1" fontId="3" fillId="0" borderId="11" xfId="34" applyNumberFormat="1" applyFont="1" applyBorder="1" applyAlignment="1">
      <alignment horizontal="center" vertical="center"/>
    </xf>
    <xf numFmtId="1" fontId="3" fillId="0" borderId="12" xfId="34" applyNumberFormat="1" applyFont="1" applyBorder="1" applyAlignment="1">
      <alignment horizontal="center" vertical="center"/>
    </xf>
    <xf numFmtId="0" fontId="19" fillId="0" borderId="0" xfId="21" applyFont="1" applyAlignment="1">
      <alignment horizontal="center" vertical="center"/>
    </xf>
    <xf numFmtId="0" fontId="23" fillId="0" borderId="0" xfId="25" applyFont="1" applyAlignment="1">
      <alignment vertical="center"/>
    </xf>
    <xf numFmtId="0" fontId="19" fillId="0" borderId="0" xfId="33" applyFont="1" applyAlignment="1">
      <alignment vertical="center"/>
    </xf>
    <xf numFmtId="0" fontId="19" fillId="0" borderId="0" xfId="29" applyFont="1" applyAlignment="1">
      <alignment vertical="center"/>
    </xf>
    <xf numFmtId="0" fontId="20" fillId="0" borderId="0" xfId="33" applyFont="1" applyAlignment="1">
      <alignment vertical="center"/>
    </xf>
    <xf numFmtId="10" fontId="19" fillId="0" borderId="0" xfId="33" applyNumberFormat="1" applyFont="1" applyAlignment="1">
      <alignment vertical="center"/>
    </xf>
    <xf numFmtId="0" fontId="34" fillId="0" borderId="0" xfId="25" applyFont="1" applyAlignment="1">
      <alignment horizontal="right" vertical="center"/>
    </xf>
    <xf numFmtId="0" fontId="20" fillId="0" borderId="0" xfId="29" applyFont="1" applyAlignment="1">
      <alignment vertical="center"/>
    </xf>
    <xf numFmtId="176" fontId="9" fillId="0" borderId="0" xfId="4" applyNumberFormat="1" applyFont="1" applyAlignment="1">
      <alignment horizontal="center" vertical="center"/>
    </xf>
    <xf numFmtId="176" fontId="9" fillId="4" borderId="0" xfId="4" applyNumberFormat="1" applyFont="1" applyFill="1" applyAlignment="1">
      <alignment horizontal="center" vertical="center"/>
    </xf>
    <xf numFmtId="176" fontId="9" fillId="4" borderId="11" xfId="4" applyNumberFormat="1" applyFont="1" applyFill="1" applyBorder="1" applyAlignment="1">
      <alignment horizontal="center" vertical="center"/>
    </xf>
    <xf numFmtId="169" fontId="19" fillId="0" borderId="0" xfId="23" applyNumberFormat="1" applyFont="1" applyBorder="1" applyAlignment="1">
      <alignment horizontal="center" vertical="center"/>
    </xf>
    <xf numFmtId="169" fontId="19" fillId="0" borderId="9" xfId="23" applyNumberFormat="1" applyFont="1" applyBorder="1" applyAlignment="1">
      <alignment horizontal="center" vertical="center"/>
    </xf>
    <xf numFmtId="169" fontId="19" fillId="0" borderId="6" xfId="23" applyNumberFormat="1" applyFont="1" applyBorder="1" applyAlignment="1">
      <alignment horizontal="center" vertical="center"/>
    </xf>
    <xf numFmtId="169" fontId="19" fillId="4" borderId="10" xfId="23" applyNumberFormat="1" applyFont="1" applyFill="1" applyBorder="1" applyAlignment="1">
      <alignment horizontal="center" vertical="center"/>
    </xf>
    <xf numFmtId="169" fontId="19" fillId="4" borderId="11" xfId="23" applyNumberFormat="1" applyFont="1" applyFill="1" applyBorder="1" applyAlignment="1">
      <alignment horizontal="center" vertical="center"/>
    </xf>
    <xf numFmtId="169" fontId="19" fillId="4" borderId="12" xfId="23" applyNumberFormat="1" applyFont="1" applyFill="1" applyBorder="1" applyAlignment="1">
      <alignment horizontal="center" vertical="center"/>
    </xf>
    <xf numFmtId="171" fontId="10" fillId="0" borderId="9" xfId="12" applyNumberFormat="1" applyFont="1" applyBorder="1" applyAlignment="1">
      <alignment horizontal="center" vertical="center"/>
    </xf>
    <xf numFmtId="171" fontId="10" fillId="0" borderId="0" xfId="12" applyNumberFormat="1" applyFont="1" applyBorder="1" applyAlignment="1">
      <alignment horizontal="center" vertical="center"/>
    </xf>
    <xf numFmtId="171" fontId="10" fillId="0" borderId="6" xfId="12" applyNumberFormat="1" applyFont="1" applyBorder="1" applyAlignment="1">
      <alignment horizontal="center" vertical="center"/>
    </xf>
    <xf numFmtId="171" fontId="10" fillId="4" borderId="10" xfId="12" applyNumberFormat="1" applyFont="1" applyFill="1" applyBorder="1" applyAlignment="1">
      <alignment horizontal="center" vertical="center"/>
    </xf>
    <xf numFmtId="171" fontId="10" fillId="4" borderId="11" xfId="12" applyNumberFormat="1" applyFont="1" applyFill="1" applyBorder="1" applyAlignment="1">
      <alignment horizontal="center" vertical="center"/>
    </xf>
    <xf numFmtId="171" fontId="10" fillId="4" borderId="12" xfId="12" applyNumberFormat="1" applyFont="1" applyFill="1" applyBorder="1" applyAlignment="1">
      <alignment horizontal="center" vertical="center"/>
    </xf>
    <xf numFmtId="0" fontId="14" fillId="0" borderId="0" xfId="4" applyFont="1" applyAlignment="1">
      <alignment horizontal="left" vertical="top"/>
    </xf>
    <xf numFmtId="167" fontId="19" fillId="4" borderId="9" xfId="17" applyNumberFormat="1" applyFont="1" applyFill="1" applyBorder="1" applyAlignment="1">
      <alignment horizontal="center" vertical="center"/>
    </xf>
    <xf numFmtId="167" fontId="19" fillId="4" borderId="0" xfId="17" applyNumberFormat="1" applyFont="1" applyFill="1" applyAlignment="1">
      <alignment horizontal="center" vertical="center"/>
    </xf>
    <xf numFmtId="167" fontId="19" fillId="4" borderId="6" xfId="17" applyNumberFormat="1" applyFont="1" applyFill="1" applyBorder="1" applyAlignment="1">
      <alignment horizontal="center" vertical="center"/>
    </xf>
    <xf numFmtId="167" fontId="19" fillId="0" borderId="9" xfId="17" applyNumberFormat="1" applyFont="1" applyBorder="1" applyAlignment="1">
      <alignment horizontal="center" vertical="center"/>
    </xf>
    <xf numFmtId="167" fontId="19" fillId="0" borderId="0" xfId="17" applyNumberFormat="1" applyFont="1" applyAlignment="1">
      <alignment horizontal="center" vertical="center"/>
    </xf>
    <xf numFmtId="167" fontId="19" fillId="0" borderId="6" xfId="17" applyNumberFormat="1" applyFont="1" applyBorder="1" applyAlignment="1">
      <alignment horizontal="center" vertical="center"/>
    </xf>
    <xf numFmtId="0" fontId="3" fillId="0" borderId="0" xfId="35" applyFont="1"/>
    <xf numFmtId="0" fontId="20" fillId="0" borderId="0" xfId="17" applyFont="1"/>
    <xf numFmtId="0" fontId="23" fillId="0" borderId="0" xfId="14" applyFont="1" applyAlignment="1">
      <alignment wrapText="1"/>
    </xf>
    <xf numFmtId="0" fontId="3" fillId="0" borderId="0" xfId="36" applyFont="1"/>
    <xf numFmtId="0" fontId="10" fillId="0" borderId="0" xfId="36" applyFont="1" applyAlignment="1">
      <alignment horizontal="center" vertical="center"/>
    </xf>
    <xf numFmtId="1" fontId="4" fillId="2" borderId="2" xfId="14" applyNumberFormat="1" applyFont="1" applyFill="1" applyBorder="1" applyAlignment="1">
      <alignment horizontal="center" vertical="center"/>
    </xf>
    <xf numFmtId="0" fontId="4" fillId="2" borderId="2" xfId="18" applyFont="1" applyFill="1" applyBorder="1" applyAlignment="1">
      <alignment horizontal="center" vertical="center"/>
    </xf>
    <xf numFmtId="0" fontId="43" fillId="2" borderId="0" xfId="36" applyFont="1" applyFill="1" applyAlignment="1">
      <alignment horizontal="center" vertical="center"/>
    </xf>
    <xf numFmtId="0" fontId="10" fillId="4" borderId="9" xfId="27" applyNumberFormat="1" applyFont="1" applyFill="1" applyBorder="1" applyAlignment="1">
      <alignment horizontal="center" vertical="center"/>
    </xf>
    <xf numFmtId="0" fontId="10" fillId="4" borderId="0" xfId="27" applyNumberFormat="1" applyFont="1" applyFill="1" applyBorder="1" applyAlignment="1">
      <alignment horizontal="center" vertical="center"/>
    </xf>
    <xf numFmtId="0" fontId="22" fillId="2" borderId="0" xfId="14" applyFont="1" applyFill="1" applyAlignment="1">
      <alignment horizontal="center" vertical="center"/>
    </xf>
    <xf numFmtId="0" fontId="10" fillId="0" borderId="9" xfId="27" applyNumberFormat="1" applyFont="1" applyBorder="1" applyAlignment="1">
      <alignment horizontal="center" vertical="center"/>
    </xf>
    <xf numFmtId="0" fontId="10" fillId="0" borderId="0" xfId="27" applyNumberFormat="1" applyFont="1" applyBorder="1" applyAlignment="1">
      <alignment horizontal="center" vertical="center"/>
    </xf>
    <xf numFmtId="0" fontId="10" fillId="4" borderId="10" xfId="27" applyNumberFormat="1" applyFont="1" applyFill="1" applyBorder="1" applyAlignment="1">
      <alignment horizontal="center" vertical="center"/>
    </xf>
    <xf numFmtId="0" fontId="10" fillId="4" borderId="11" xfId="27" applyNumberFormat="1" applyFont="1" applyFill="1" applyBorder="1" applyAlignment="1">
      <alignment horizontal="center" vertical="center"/>
    </xf>
    <xf numFmtId="0" fontId="3" fillId="0" borderId="0" xfId="36" applyFont="1" applyAlignment="1">
      <alignment horizontal="center"/>
    </xf>
    <xf numFmtId="0" fontId="10" fillId="0" borderId="0" xfId="36" applyFont="1" applyAlignment="1">
      <alignment horizontal="center"/>
    </xf>
    <xf numFmtId="0" fontId="4" fillId="0" borderId="0" xfId="36" applyFont="1" applyAlignment="1">
      <alignment horizontal="center"/>
    </xf>
    <xf numFmtId="167" fontId="10" fillId="0" borderId="13" xfId="37" applyNumberFormat="1" applyFont="1" applyBorder="1" applyAlignment="1">
      <alignment horizontal="center" vertical="center"/>
    </xf>
    <xf numFmtId="167" fontId="10" fillId="0" borderId="2" xfId="37" applyNumberFormat="1" applyFont="1" applyBorder="1" applyAlignment="1">
      <alignment horizontal="center" vertical="center"/>
    </xf>
    <xf numFmtId="167" fontId="10" fillId="0" borderId="3" xfId="37" applyNumberFormat="1" applyFont="1" applyBorder="1" applyAlignment="1">
      <alignment horizontal="center" vertical="center"/>
    </xf>
    <xf numFmtId="167" fontId="10" fillId="4" borderId="9" xfId="37" applyNumberFormat="1" applyFont="1" applyFill="1" applyBorder="1" applyAlignment="1">
      <alignment horizontal="center" vertical="center"/>
    </xf>
    <xf numFmtId="167" fontId="10" fillId="4" borderId="0" xfId="37" applyNumberFormat="1" applyFont="1" applyFill="1" applyBorder="1" applyAlignment="1">
      <alignment horizontal="center" vertical="center"/>
    </xf>
    <xf numFmtId="167" fontId="10" fillId="4" borderId="6" xfId="37" applyNumberFormat="1" applyFont="1" applyFill="1" applyBorder="1" applyAlignment="1">
      <alignment horizontal="center" vertical="center"/>
    </xf>
    <xf numFmtId="167" fontId="10" fillId="0" borderId="9" xfId="37" applyNumberFormat="1" applyFont="1" applyBorder="1" applyAlignment="1">
      <alignment horizontal="center" vertical="center"/>
    </xf>
    <xf numFmtId="167" fontId="10" fillId="0" borderId="0" xfId="37" applyNumberFormat="1" applyFont="1" applyBorder="1" applyAlignment="1">
      <alignment horizontal="center" vertical="center"/>
    </xf>
    <xf numFmtId="167" fontId="10" fillId="0" borderId="6" xfId="37" applyNumberFormat="1" applyFont="1" applyBorder="1" applyAlignment="1">
      <alignment horizontal="center" vertical="center"/>
    </xf>
    <xf numFmtId="167" fontId="10" fillId="4" borderId="10" xfId="37" applyNumberFormat="1" applyFont="1" applyFill="1" applyBorder="1" applyAlignment="1">
      <alignment horizontal="center" vertical="center"/>
    </xf>
    <xf numFmtId="167" fontId="10" fillId="4" borderId="11" xfId="37" applyNumberFormat="1" applyFont="1" applyFill="1" applyBorder="1" applyAlignment="1">
      <alignment horizontal="center" vertical="center"/>
    </xf>
    <xf numFmtId="167" fontId="10" fillId="4" borderId="12" xfId="37" applyNumberFormat="1" applyFont="1" applyFill="1" applyBorder="1" applyAlignment="1">
      <alignment horizontal="center" vertical="center"/>
    </xf>
    <xf numFmtId="0" fontId="14" fillId="0" borderId="0" xfId="36" applyFont="1"/>
    <xf numFmtId="0" fontId="3" fillId="0" borderId="0" xfId="29" applyFont="1"/>
    <xf numFmtId="0" fontId="43" fillId="2" borderId="13" xfId="36" applyFont="1" applyFill="1" applyBorder="1" applyAlignment="1">
      <alignment horizontal="center" vertical="center"/>
    </xf>
    <xf numFmtId="0" fontId="43" fillId="2" borderId="10" xfId="36" applyFont="1" applyFill="1" applyBorder="1" applyAlignment="1">
      <alignment horizontal="center" vertical="center"/>
    </xf>
    <xf numFmtId="178" fontId="10" fillId="0" borderId="13" xfId="12" applyNumberFormat="1" applyFont="1" applyBorder="1" applyAlignment="1">
      <alignment horizontal="center" vertical="center"/>
    </xf>
    <xf numFmtId="178" fontId="10" fillId="0" borderId="2" xfId="12" applyNumberFormat="1" applyFont="1" applyBorder="1" applyAlignment="1">
      <alignment horizontal="center" vertical="center"/>
    </xf>
    <xf numFmtId="178" fontId="10" fillId="0" borderId="3" xfId="12" applyNumberFormat="1" applyFont="1" applyBorder="1" applyAlignment="1">
      <alignment horizontal="center" vertical="center"/>
    </xf>
    <xf numFmtId="172" fontId="3" fillId="0" borderId="13" xfId="9" applyNumberFormat="1" applyFont="1" applyBorder="1" applyAlignment="1">
      <alignment horizontal="center" vertical="center"/>
    </xf>
    <xf numFmtId="172" fontId="3" fillId="0" borderId="2" xfId="9" applyNumberFormat="1" applyFont="1" applyBorder="1" applyAlignment="1">
      <alignment horizontal="center" vertical="center"/>
    </xf>
    <xf numFmtId="172" fontId="3" fillId="4" borderId="9" xfId="9" applyNumberFormat="1" applyFont="1" applyFill="1" applyBorder="1" applyAlignment="1">
      <alignment horizontal="center" vertical="center"/>
    </xf>
    <xf numFmtId="172" fontId="3" fillId="4" borderId="0" xfId="9" applyNumberFormat="1" applyFont="1" applyFill="1" applyAlignment="1">
      <alignment horizontal="center" vertical="center"/>
    </xf>
    <xf numFmtId="172" fontId="3" fillId="0" borderId="9" xfId="9" applyNumberFormat="1" applyFont="1" applyBorder="1" applyAlignment="1">
      <alignment horizontal="center" vertical="center"/>
    </xf>
    <xf numFmtId="172" fontId="3" fillId="0" borderId="0" xfId="9" applyNumberFormat="1" applyFont="1" applyAlignment="1">
      <alignment horizontal="center" vertical="center"/>
    </xf>
    <xf numFmtId="172" fontId="3" fillId="0" borderId="10" xfId="9" applyNumberFormat="1" applyFont="1" applyBorder="1" applyAlignment="1">
      <alignment horizontal="center" vertical="center"/>
    </xf>
    <xf numFmtId="172" fontId="3" fillId="0" borderId="11" xfId="9" applyNumberFormat="1" applyFont="1" applyBorder="1" applyAlignment="1">
      <alignment horizontal="center" vertical="center"/>
    </xf>
    <xf numFmtId="172" fontId="3" fillId="0" borderId="3" xfId="9" applyNumberFormat="1" applyFont="1" applyBorder="1" applyAlignment="1">
      <alignment horizontal="center" vertical="center"/>
    </xf>
    <xf numFmtId="172" fontId="3" fillId="4" borderId="6" xfId="9" applyNumberFormat="1" applyFont="1" applyFill="1" applyBorder="1" applyAlignment="1">
      <alignment horizontal="center" vertical="center"/>
    </xf>
    <xf numFmtId="172" fontId="3" fillId="0" borderId="6" xfId="9" applyNumberFormat="1" applyFont="1" applyBorder="1" applyAlignment="1">
      <alignment horizontal="center" vertical="center"/>
    </xf>
    <xf numFmtId="172" fontId="3" fillId="0" borderId="12" xfId="9" applyNumberFormat="1" applyFont="1" applyBorder="1" applyAlignment="1">
      <alignment horizontal="center" vertical="center"/>
    </xf>
    <xf numFmtId="172" fontId="3" fillId="4" borderId="10" xfId="9" applyNumberFormat="1" applyFont="1" applyFill="1" applyBorder="1" applyAlignment="1">
      <alignment horizontal="center" vertical="center"/>
    </xf>
    <xf numFmtId="172" fontId="3" fillId="4" borderId="11" xfId="9" applyNumberFormat="1" applyFont="1" applyFill="1" applyBorder="1" applyAlignment="1">
      <alignment horizontal="center" vertical="center"/>
    </xf>
    <xf numFmtId="172" fontId="3" fillId="4" borderId="12" xfId="9" applyNumberFormat="1" applyFont="1" applyFill="1" applyBorder="1" applyAlignment="1">
      <alignment horizontal="center" vertical="center"/>
    </xf>
    <xf numFmtId="179" fontId="10" fillId="0" borderId="13" xfId="12" applyNumberFormat="1" applyFont="1" applyBorder="1" applyAlignment="1">
      <alignment horizontal="center" vertical="center"/>
    </xf>
    <xf numFmtId="179" fontId="10" fillId="0" borderId="2" xfId="12" applyNumberFormat="1" applyFont="1" applyBorder="1" applyAlignment="1">
      <alignment horizontal="center" vertical="center"/>
    </xf>
    <xf numFmtId="179" fontId="10" fillId="0" borderId="3" xfId="12" applyNumberFormat="1" applyFont="1" applyBorder="1" applyAlignment="1">
      <alignment horizontal="center" vertical="center"/>
    </xf>
    <xf numFmtId="0" fontId="9" fillId="0" borderId="0" xfId="38" applyFont="1"/>
    <xf numFmtId="0" fontId="33" fillId="0" borderId="0" xfId="39" applyFont="1" applyAlignment="1">
      <alignment horizontal="left" vertical="center"/>
    </xf>
    <xf numFmtId="0" fontId="39" fillId="0" borderId="0" xfId="40" applyFont="1" applyAlignment="1">
      <alignment horizontal="center" vertical="center"/>
    </xf>
    <xf numFmtId="0" fontId="38" fillId="2" borderId="0" xfId="40" applyFont="1" applyFill="1" applyAlignment="1">
      <alignment horizontal="center" vertical="center"/>
    </xf>
    <xf numFmtId="167" fontId="39" fillId="0" borderId="13" xfId="22" applyNumberFormat="1" applyFont="1" applyFill="1" applyBorder="1" applyAlignment="1">
      <alignment horizontal="center" vertical="center"/>
    </xf>
    <xf numFmtId="167" fontId="39" fillId="0" borderId="2" xfId="22" applyNumberFormat="1" applyFont="1" applyFill="1" applyBorder="1" applyAlignment="1">
      <alignment horizontal="center" vertical="center"/>
    </xf>
    <xf numFmtId="167" fontId="39" fillId="0" borderId="3" xfId="22" applyNumberFormat="1" applyFont="1" applyFill="1" applyBorder="1" applyAlignment="1">
      <alignment horizontal="center" vertical="center"/>
    </xf>
    <xf numFmtId="167" fontId="39" fillId="4" borderId="10" xfId="22" applyNumberFormat="1" applyFont="1" applyFill="1" applyBorder="1" applyAlignment="1">
      <alignment horizontal="center" vertical="center"/>
    </xf>
    <xf numFmtId="167" fontId="39" fillId="4" borderId="11" xfId="22" applyNumberFormat="1" applyFont="1" applyFill="1" applyBorder="1" applyAlignment="1">
      <alignment horizontal="center" vertical="center"/>
    </xf>
    <xf numFmtId="167" fontId="39" fillId="4" borderId="12" xfId="22" applyNumberFormat="1" applyFont="1" applyFill="1" applyBorder="1" applyAlignment="1">
      <alignment horizontal="center" vertical="center"/>
    </xf>
    <xf numFmtId="0" fontId="9" fillId="0" borderId="0" xfId="40" applyFont="1"/>
    <xf numFmtId="0" fontId="33" fillId="0" borderId="0" xfId="40" applyFont="1" applyAlignment="1">
      <alignment horizontal="left" vertical="center"/>
    </xf>
    <xf numFmtId="0" fontId="32" fillId="0" borderId="0" xfId="40" applyFont="1"/>
    <xf numFmtId="172" fontId="9" fillId="0" borderId="13" xfId="41" applyNumberFormat="1" applyFont="1" applyBorder="1" applyAlignment="1">
      <alignment horizontal="center" vertical="center"/>
    </xf>
    <xf numFmtId="172" fontId="9" fillId="0" borderId="2" xfId="41" applyNumberFormat="1" applyFont="1" applyBorder="1" applyAlignment="1">
      <alignment horizontal="center" vertical="center"/>
    </xf>
    <xf numFmtId="172" fontId="9" fillId="0" borderId="3" xfId="41" applyNumberFormat="1" applyFont="1" applyBorder="1" applyAlignment="1">
      <alignment horizontal="center" vertical="center"/>
    </xf>
    <xf numFmtId="172" fontId="39" fillId="4" borderId="9" xfId="41" applyNumberFormat="1" applyFont="1" applyFill="1" applyBorder="1" applyAlignment="1">
      <alignment horizontal="center" vertical="center"/>
    </xf>
    <xf numFmtId="172" fontId="39" fillId="4" borderId="0" xfId="41" applyNumberFormat="1" applyFont="1" applyFill="1" applyBorder="1" applyAlignment="1">
      <alignment horizontal="center" vertical="center"/>
    </xf>
    <xf numFmtId="172" fontId="39" fillId="4" borderId="6" xfId="41" applyNumberFormat="1" applyFont="1" applyFill="1" applyBorder="1" applyAlignment="1">
      <alignment horizontal="center" vertical="center"/>
    </xf>
    <xf numFmtId="0" fontId="39" fillId="4" borderId="9" xfId="41" applyNumberFormat="1" applyFont="1" applyFill="1" applyBorder="1" applyAlignment="1">
      <alignment horizontal="center" vertical="center"/>
    </xf>
    <xf numFmtId="0" fontId="39" fillId="4" borderId="0" xfId="41" applyNumberFormat="1" applyFont="1" applyFill="1" applyBorder="1" applyAlignment="1">
      <alignment horizontal="center" vertical="center"/>
    </xf>
    <xf numFmtId="0" fontId="39" fillId="4" borderId="6" xfId="41" applyNumberFormat="1" applyFont="1" applyFill="1" applyBorder="1" applyAlignment="1">
      <alignment horizontal="center" vertical="center"/>
    </xf>
    <xf numFmtId="0" fontId="9" fillId="0" borderId="9" xfId="41" applyNumberFormat="1" applyFont="1" applyBorder="1" applyAlignment="1">
      <alignment horizontal="center" vertical="center"/>
    </xf>
    <xf numFmtId="0" fontId="9" fillId="0" borderId="0" xfId="41" applyNumberFormat="1" applyFont="1" applyBorder="1" applyAlignment="1">
      <alignment horizontal="center" vertical="center"/>
    </xf>
    <xf numFmtId="0" fontId="9" fillId="0" borderId="6" xfId="41" applyNumberFormat="1" applyFont="1" applyBorder="1" applyAlignment="1">
      <alignment horizontal="center" vertical="center"/>
    </xf>
    <xf numFmtId="0" fontId="39" fillId="4" borderId="10" xfId="41" applyNumberFormat="1" applyFont="1" applyFill="1" applyBorder="1" applyAlignment="1">
      <alignment horizontal="center" vertical="center"/>
    </xf>
    <xf numFmtId="0" fontId="39" fillId="4" borderId="11" xfId="41" applyNumberFormat="1" applyFont="1" applyFill="1" applyBorder="1" applyAlignment="1">
      <alignment horizontal="center" vertical="center"/>
    </xf>
    <xf numFmtId="0" fontId="39" fillId="4" borderId="12" xfId="41" applyNumberFormat="1" applyFont="1" applyFill="1" applyBorder="1" applyAlignment="1">
      <alignment horizontal="center" vertical="center"/>
    </xf>
    <xf numFmtId="0" fontId="39" fillId="0" borderId="0" xfId="40" applyFont="1"/>
    <xf numFmtId="0" fontId="9" fillId="0" borderId="0" xfId="39" applyFont="1"/>
    <xf numFmtId="0" fontId="9" fillId="0" borderId="10" xfId="40" applyFont="1" applyBorder="1"/>
    <xf numFmtId="0" fontId="9" fillId="0" borderId="11" xfId="40" applyFont="1" applyBorder="1"/>
    <xf numFmtId="0" fontId="39" fillId="0" borderId="11" xfId="41" applyNumberFormat="1" applyFont="1" applyFill="1" applyBorder="1" applyAlignment="1">
      <alignment horizontal="center" vertical="center"/>
    </xf>
    <xf numFmtId="0" fontId="39" fillId="0" borderId="0" xfId="40" applyFont="1" applyAlignment="1">
      <alignment horizontal="center"/>
    </xf>
    <xf numFmtId="0" fontId="9" fillId="0" borderId="0" xfId="40" applyFont="1" applyAlignment="1">
      <alignment horizontal="right"/>
    </xf>
    <xf numFmtId="0" fontId="39" fillId="0" borderId="13" xfId="41" applyNumberFormat="1" applyFont="1" applyBorder="1" applyAlignment="1">
      <alignment horizontal="center" vertical="center"/>
    </xf>
    <xf numFmtId="0" fontId="39" fillId="0" borderId="2" xfId="41" applyNumberFormat="1" applyFont="1" applyBorder="1" applyAlignment="1">
      <alignment horizontal="center" vertical="center"/>
    </xf>
    <xf numFmtId="0" fontId="39" fillId="0" borderId="3" xfId="41" applyNumberFormat="1" applyFont="1" applyBorder="1" applyAlignment="1">
      <alignment horizontal="center" vertical="center"/>
    </xf>
    <xf numFmtId="0" fontId="39" fillId="0" borderId="9" xfId="41" applyNumberFormat="1" applyFont="1" applyBorder="1" applyAlignment="1">
      <alignment horizontal="center" vertical="center"/>
    </xf>
    <xf numFmtId="0" fontId="39" fillId="0" borderId="0" xfId="41" applyNumberFormat="1" applyFont="1" applyBorder="1" applyAlignment="1">
      <alignment horizontal="center" vertical="center"/>
    </xf>
    <xf numFmtId="0" fontId="39" fillId="0" borderId="6" xfId="41" applyNumberFormat="1" applyFont="1" applyBorder="1" applyAlignment="1">
      <alignment horizontal="center" vertical="center"/>
    </xf>
    <xf numFmtId="0" fontId="39" fillId="0" borderId="10" xfId="41" applyNumberFormat="1" applyFont="1" applyBorder="1" applyAlignment="1">
      <alignment horizontal="center" vertical="center"/>
    </xf>
    <xf numFmtId="0" fontId="39" fillId="0" borderId="11" xfId="41" applyNumberFormat="1" applyFont="1" applyBorder="1" applyAlignment="1">
      <alignment horizontal="center" vertical="center"/>
    </xf>
    <xf numFmtId="0" fontId="39" fillId="0" borderId="12" xfId="41" applyNumberFormat="1" applyFont="1" applyBorder="1" applyAlignment="1">
      <alignment horizontal="center" vertical="center"/>
    </xf>
    <xf numFmtId="172" fontId="39" fillId="0" borderId="13" xfId="41" applyNumberFormat="1" applyFont="1" applyBorder="1" applyAlignment="1">
      <alignment horizontal="center" vertical="center"/>
    </xf>
    <xf numFmtId="172" fontId="39" fillId="0" borderId="2" xfId="41" applyNumberFormat="1" applyFont="1" applyBorder="1" applyAlignment="1">
      <alignment horizontal="center" vertical="center"/>
    </xf>
    <xf numFmtId="172" fontId="39" fillId="0" borderId="3" xfId="41" applyNumberFormat="1" applyFont="1" applyBorder="1" applyAlignment="1">
      <alignment horizontal="center" vertical="center"/>
    </xf>
    <xf numFmtId="172" fontId="39" fillId="0" borderId="9" xfId="41" applyNumberFormat="1" applyFont="1" applyBorder="1" applyAlignment="1">
      <alignment horizontal="center" vertical="center"/>
    </xf>
    <xf numFmtId="172" fontId="39" fillId="0" borderId="0" xfId="41" applyNumberFormat="1" applyFont="1" applyBorder="1" applyAlignment="1">
      <alignment horizontal="center" vertical="center"/>
    </xf>
    <xf numFmtId="172" fontId="39" fillId="0" borderId="6" xfId="41" applyNumberFormat="1" applyFont="1" applyBorder="1" applyAlignment="1">
      <alignment horizontal="center" vertical="center"/>
    </xf>
    <xf numFmtId="172" fontId="39" fillId="4" borderId="10" xfId="41" applyNumberFormat="1" applyFont="1" applyFill="1" applyBorder="1" applyAlignment="1">
      <alignment horizontal="center" vertical="center"/>
    </xf>
    <xf numFmtId="172" fontId="39" fillId="4" borderId="11" xfId="41" applyNumberFormat="1" applyFont="1" applyFill="1" applyBorder="1" applyAlignment="1">
      <alignment horizontal="center" vertical="center"/>
    </xf>
    <xf numFmtId="172" fontId="39" fillId="4" borderId="12" xfId="41" applyNumberFormat="1" applyFont="1" applyFill="1" applyBorder="1" applyAlignment="1">
      <alignment horizontal="center" vertical="center"/>
    </xf>
    <xf numFmtId="167" fontId="9" fillId="0" borderId="0" xfId="22" applyNumberFormat="1" applyFont="1" applyBorder="1"/>
    <xf numFmtId="0" fontId="33" fillId="0" borderId="0" xfId="42" applyFont="1" applyAlignment="1">
      <alignment horizontal="left" vertical="center"/>
    </xf>
    <xf numFmtId="0" fontId="38" fillId="2" borderId="0" xfId="40" applyFont="1" applyFill="1" applyAlignment="1">
      <alignment horizontal="center"/>
    </xf>
    <xf numFmtId="172" fontId="10" fillId="0" borderId="13" xfId="12" applyNumberFormat="1" applyFont="1" applyBorder="1" applyAlignment="1">
      <alignment horizontal="center" vertical="center"/>
    </xf>
    <xf numFmtId="172" fontId="10" fillId="0" borderId="2" xfId="12" applyNumberFormat="1" applyFont="1" applyBorder="1" applyAlignment="1">
      <alignment horizontal="center" vertical="center"/>
    </xf>
    <xf numFmtId="172" fontId="10" fillId="0" borderId="3" xfId="12" applyNumberFormat="1" applyFont="1" applyBorder="1" applyAlignment="1">
      <alignment horizontal="center" vertical="center"/>
    </xf>
    <xf numFmtId="0" fontId="9" fillId="0" borderId="0" xfId="42" applyFont="1"/>
    <xf numFmtId="0" fontId="9" fillId="0" borderId="0" xfId="7" applyFont="1"/>
    <xf numFmtId="0" fontId="33" fillId="0" borderId="0" xfId="7" applyFont="1" applyAlignment="1">
      <alignment horizontal="left" vertical="center"/>
    </xf>
    <xf numFmtId="0" fontId="39" fillId="0" borderId="0" xfId="39" applyFont="1" applyAlignment="1">
      <alignment horizontal="center" vertical="center"/>
    </xf>
    <xf numFmtId="0" fontId="38" fillId="2" borderId="0" xfId="39" applyFont="1" applyFill="1" applyAlignment="1">
      <alignment horizontal="center" vertical="center"/>
    </xf>
    <xf numFmtId="9" fontId="9" fillId="0" borderId="0" xfId="22" applyFont="1"/>
    <xf numFmtId="0" fontId="9" fillId="0" borderId="13" xfId="41" applyNumberFormat="1" applyFont="1" applyBorder="1" applyAlignment="1">
      <alignment horizontal="center" vertical="center"/>
    </xf>
    <xf numFmtId="0" fontId="9" fillId="0" borderId="2" xfId="41" applyNumberFormat="1" applyFont="1" applyBorder="1" applyAlignment="1">
      <alignment horizontal="center" vertical="center"/>
    </xf>
    <xf numFmtId="0" fontId="9" fillId="0" borderId="3" xfId="41" applyNumberFormat="1" applyFont="1" applyBorder="1" applyAlignment="1">
      <alignment horizontal="center" vertical="center"/>
    </xf>
    <xf numFmtId="172" fontId="9" fillId="0" borderId="9" xfId="41" applyNumberFormat="1" applyFont="1" applyBorder="1" applyAlignment="1">
      <alignment horizontal="center" vertical="center"/>
    </xf>
    <xf numFmtId="172" fontId="9" fillId="0" borderId="0" xfId="41" applyNumberFormat="1" applyFont="1" applyBorder="1" applyAlignment="1">
      <alignment horizontal="center" vertical="center"/>
    </xf>
    <xf numFmtId="172" fontId="9" fillId="0" borderId="6" xfId="41" applyNumberFormat="1" applyFont="1" applyBorder="1" applyAlignment="1">
      <alignment horizontal="center" vertical="center"/>
    </xf>
    <xf numFmtId="0" fontId="4" fillId="2" borderId="3" xfId="0" applyFont="1" applyFill="1" applyBorder="1" applyAlignment="1">
      <alignment horizontal="center" vertical="center"/>
    </xf>
    <xf numFmtId="172" fontId="19" fillId="0" borderId="13" xfId="17" applyNumberFormat="1" applyFont="1" applyBorder="1" applyAlignment="1">
      <alignment horizontal="center" vertical="center"/>
    </xf>
    <xf numFmtId="172" fontId="19" fillId="0" borderId="2" xfId="17" applyNumberFormat="1" applyFont="1" applyBorder="1" applyAlignment="1">
      <alignment horizontal="center" vertical="center"/>
    </xf>
    <xf numFmtId="172" fontId="19" fillId="0" borderId="3" xfId="17" applyNumberFormat="1" applyFont="1" applyBorder="1" applyAlignment="1">
      <alignment horizontal="center" vertical="center"/>
    </xf>
    <xf numFmtId="172" fontId="19" fillId="4" borderId="9" xfId="17" applyNumberFormat="1" applyFont="1" applyFill="1" applyBorder="1" applyAlignment="1">
      <alignment horizontal="center" vertical="center"/>
    </xf>
    <xf numFmtId="172" fontId="19" fillId="4" borderId="0" xfId="17" applyNumberFormat="1" applyFont="1" applyFill="1" applyAlignment="1">
      <alignment horizontal="center" vertical="center"/>
    </xf>
    <xf numFmtId="172" fontId="19" fillId="4" borderId="6" xfId="17" applyNumberFormat="1" applyFont="1" applyFill="1" applyBorder="1" applyAlignment="1">
      <alignment horizontal="center" vertical="center"/>
    </xf>
    <xf numFmtId="172" fontId="19" fillId="0" borderId="9" xfId="17" applyNumberFormat="1" applyFont="1" applyBorder="1" applyAlignment="1">
      <alignment horizontal="center" vertical="center"/>
    </xf>
    <xf numFmtId="172" fontId="19" fillId="0" borderId="0" xfId="17" applyNumberFormat="1" applyFont="1" applyAlignment="1">
      <alignment horizontal="center" vertical="center"/>
    </xf>
    <xf numFmtId="172" fontId="19" fillId="0" borderId="6" xfId="17" applyNumberFormat="1" applyFont="1" applyBorder="1" applyAlignment="1">
      <alignment horizontal="center" vertical="center"/>
    </xf>
    <xf numFmtId="172" fontId="19" fillId="0" borderId="10" xfId="17" applyNumberFormat="1" applyFont="1" applyBorder="1" applyAlignment="1">
      <alignment horizontal="center" vertical="center"/>
    </xf>
    <xf numFmtId="172" fontId="19" fillId="0" borderId="11" xfId="17" applyNumberFormat="1" applyFont="1" applyBorder="1" applyAlignment="1">
      <alignment horizontal="center" vertical="center"/>
    </xf>
    <xf numFmtId="172" fontId="19" fillId="0" borderId="12" xfId="17" applyNumberFormat="1" applyFont="1" applyBorder="1" applyAlignment="1">
      <alignment horizontal="center" vertical="center"/>
    </xf>
    <xf numFmtId="172" fontId="19" fillId="4" borderId="10" xfId="17" applyNumberFormat="1" applyFont="1" applyFill="1" applyBorder="1" applyAlignment="1">
      <alignment horizontal="center" vertical="center"/>
    </xf>
    <xf numFmtId="172" fontId="19" fillId="4" borderId="11" xfId="17" applyNumberFormat="1" applyFont="1" applyFill="1" applyBorder="1" applyAlignment="1">
      <alignment horizontal="center" vertical="center"/>
    </xf>
    <xf numFmtId="172" fontId="19" fillId="4" borderId="12" xfId="17" applyNumberFormat="1" applyFont="1" applyFill="1" applyBorder="1" applyAlignment="1">
      <alignment horizontal="center" vertical="center"/>
    </xf>
    <xf numFmtId="0" fontId="9" fillId="0" borderId="0" xfId="40" applyFont="1" applyAlignment="1">
      <alignment vertical="center"/>
    </xf>
    <xf numFmtId="0" fontId="11" fillId="0" borderId="0" xfId="42" applyFont="1"/>
    <xf numFmtId="178" fontId="9" fillId="0" borderId="13" xfId="41" applyNumberFormat="1" applyFont="1" applyBorder="1" applyAlignment="1">
      <alignment horizontal="center" vertical="center"/>
    </xf>
    <xf numFmtId="178" fontId="9" fillId="0" borderId="2" xfId="41" applyNumberFormat="1" applyFont="1" applyBorder="1" applyAlignment="1">
      <alignment horizontal="center" vertical="center"/>
    </xf>
    <xf numFmtId="178" fontId="9" fillId="0" borderId="3" xfId="41" applyNumberFormat="1" applyFont="1" applyBorder="1" applyAlignment="1">
      <alignment horizontal="center" vertical="center"/>
    </xf>
    <xf numFmtId="10" fontId="9" fillId="0" borderId="0" xfId="22" applyNumberFormat="1" applyFont="1"/>
    <xf numFmtId="178" fontId="39" fillId="4" borderId="9" xfId="41" applyNumberFormat="1" applyFont="1" applyFill="1" applyBorder="1" applyAlignment="1">
      <alignment horizontal="center" vertical="center"/>
    </xf>
    <xf numFmtId="178" fontId="39" fillId="4" borderId="0" xfId="41" applyNumberFormat="1" applyFont="1" applyFill="1" applyBorder="1" applyAlignment="1">
      <alignment horizontal="center" vertical="center"/>
    </xf>
    <xf numFmtId="178" fontId="39" fillId="4" borderId="6" xfId="41" applyNumberFormat="1" applyFont="1" applyFill="1" applyBorder="1" applyAlignment="1">
      <alignment horizontal="center" vertical="center"/>
    </xf>
    <xf numFmtId="178" fontId="9" fillId="0" borderId="9" xfId="41" applyNumberFormat="1" applyFont="1" applyBorder="1" applyAlignment="1">
      <alignment horizontal="center" vertical="center"/>
    </xf>
    <xf numFmtId="178" fontId="9" fillId="0" borderId="0" xfId="41" applyNumberFormat="1" applyFont="1" applyBorder="1" applyAlignment="1">
      <alignment horizontal="center" vertical="center"/>
    </xf>
    <xf numFmtId="178" fontId="9" fillId="0" borderId="6" xfId="41" applyNumberFormat="1" applyFont="1" applyBorder="1" applyAlignment="1">
      <alignment horizontal="center" vertical="center"/>
    </xf>
    <xf numFmtId="178" fontId="39" fillId="4" borderId="10" xfId="41" applyNumberFormat="1" applyFont="1" applyFill="1" applyBorder="1" applyAlignment="1">
      <alignment horizontal="center" vertical="center"/>
    </xf>
    <xf numFmtId="178" fontId="39" fillId="4" borderId="11" xfId="41" applyNumberFormat="1" applyFont="1" applyFill="1" applyBorder="1" applyAlignment="1">
      <alignment horizontal="center" vertical="center"/>
    </xf>
    <xf numFmtId="178" fontId="39" fillId="4" borderId="12" xfId="41" applyNumberFormat="1" applyFont="1" applyFill="1" applyBorder="1" applyAlignment="1">
      <alignment horizontal="center" vertical="center"/>
    </xf>
    <xf numFmtId="1" fontId="9" fillId="0" borderId="9" xfId="41" applyNumberFormat="1" applyFont="1" applyBorder="1" applyAlignment="1">
      <alignment horizontal="center" vertical="center"/>
    </xf>
    <xf numFmtId="1" fontId="9" fillId="0" borderId="0" xfId="41" applyNumberFormat="1" applyFont="1" applyBorder="1" applyAlignment="1">
      <alignment horizontal="center" vertical="center"/>
    </xf>
    <xf numFmtId="1" fontId="9" fillId="0" borderId="6" xfId="41" applyNumberFormat="1" applyFont="1" applyBorder="1" applyAlignment="1">
      <alignment horizontal="center" vertical="center"/>
    </xf>
    <xf numFmtId="1" fontId="39" fillId="4" borderId="9" xfId="41" applyNumberFormat="1" applyFont="1" applyFill="1" applyBorder="1" applyAlignment="1">
      <alignment horizontal="center" vertical="center"/>
    </xf>
    <xf numFmtId="1" fontId="39" fillId="4" borderId="0" xfId="41" applyNumberFormat="1" applyFont="1" applyFill="1" applyBorder="1" applyAlignment="1">
      <alignment horizontal="center" vertical="center"/>
    </xf>
    <xf numFmtId="1" fontId="39" fillId="4" borderId="6" xfId="41" applyNumberFormat="1" applyFont="1" applyFill="1" applyBorder="1" applyAlignment="1">
      <alignment horizontal="center" vertical="center"/>
    </xf>
    <xf numFmtId="1" fontId="39" fillId="4" borderId="10" xfId="41" applyNumberFormat="1" applyFont="1" applyFill="1" applyBorder="1" applyAlignment="1">
      <alignment horizontal="center" vertical="center"/>
    </xf>
    <xf numFmtId="1" fontId="39" fillId="4" borderId="11" xfId="41" applyNumberFormat="1" applyFont="1" applyFill="1" applyBorder="1" applyAlignment="1">
      <alignment horizontal="center" vertical="center"/>
    </xf>
    <xf numFmtId="1" fontId="39" fillId="4" borderId="12" xfId="41" applyNumberFormat="1" applyFont="1" applyFill="1" applyBorder="1" applyAlignment="1">
      <alignment horizontal="center" vertical="center"/>
    </xf>
    <xf numFmtId="0" fontId="39" fillId="0" borderId="0" xfId="39" applyFont="1" applyAlignment="1">
      <alignment horizontal="left" vertical="center"/>
    </xf>
    <xf numFmtId="1" fontId="9" fillId="0" borderId="13" xfId="41" applyNumberFormat="1" applyFont="1" applyBorder="1" applyAlignment="1">
      <alignment horizontal="center" vertical="center"/>
    </xf>
    <xf numFmtId="1" fontId="9" fillId="0" borderId="2" xfId="41" applyNumberFormat="1" applyFont="1" applyBorder="1" applyAlignment="1">
      <alignment horizontal="center" vertical="center"/>
    </xf>
    <xf numFmtId="1" fontId="9" fillId="0" borderId="3" xfId="41" applyNumberFormat="1" applyFont="1" applyBorder="1" applyAlignment="1">
      <alignment horizontal="center" vertical="center"/>
    </xf>
    <xf numFmtId="172" fontId="9" fillId="0" borderId="0" xfId="7" applyNumberFormat="1" applyFont="1"/>
    <xf numFmtId="0" fontId="38" fillId="2" borderId="11" xfId="40" applyFont="1" applyFill="1" applyBorder="1" applyAlignment="1">
      <alignment horizontal="center"/>
    </xf>
    <xf numFmtId="172" fontId="39" fillId="0" borderId="10" xfId="41" applyNumberFormat="1" applyFont="1" applyBorder="1" applyAlignment="1">
      <alignment horizontal="center" vertical="center"/>
    </xf>
    <xf numFmtId="172" fontId="39" fillId="0" borderId="11" xfId="41" applyNumberFormat="1" applyFont="1" applyBorder="1" applyAlignment="1">
      <alignment horizontal="center" vertical="center"/>
    </xf>
    <xf numFmtId="172" fontId="39" fillId="0" borderId="12" xfId="41" applyNumberFormat="1" applyFont="1" applyBorder="1" applyAlignment="1">
      <alignment horizontal="center" vertical="center"/>
    </xf>
    <xf numFmtId="0" fontId="38" fillId="2" borderId="13" xfId="40" applyFont="1" applyFill="1" applyBorder="1" applyAlignment="1">
      <alignment horizontal="center"/>
    </xf>
    <xf numFmtId="0" fontId="38" fillId="2" borderId="9" xfId="40" applyFont="1" applyFill="1" applyBorder="1" applyAlignment="1">
      <alignment horizontal="center"/>
    </xf>
    <xf numFmtId="0" fontId="38" fillId="2" borderId="10" xfId="40" applyFont="1" applyFill="1" applyBorder="1" applyAlignment="1">
      <alignment horizontal="center"/>
    </xf>
    <xf numFmtId="0" fontId="9" fillId="0" borderId="0" xfId="42" applyFont="1" applyAlignment="1">
      <alignment horizontal="center"/>
    </xf>
    <xf numFmtId="10" fontId="39" fillId="0" borderId="10" xfId="22" applyNumberFormat="1" applyFont="1" applyBorder="1" applyAlignment="1">
      <alignment horizontal="center" vertical="center"/>
    </xf>
    <xf numFmtId="10" fontId="39" fillId="0" borderId="11" xfId="22" applyNumberFormat="1" applyFont="1" applyBorder="1" applyAlignment="1">
      <alignment horizontal="center" vertical="center"/>
    </xf>
    <xf numFmtId="10" fontId="39" fillId="0" borderId="12" xfId="22" applyNumberFormat="1" applyFont="1" applyBorder="1" applyAlignment="1">
      <alignment horizontal="center" vertical="center"/>
    </xf>
    <xf numFmtId="172" fontId="19" fillId="0" borderId="0" xfId="23" applyNumberFormat="1" applyFont="1" applyBorder="1" applyAlignment="1">
      <alignment horizontal="center" vertical="center"/>
    </xf>
    <xf numFmtId="172" fontId="19" fillId="0" borderId="6" xfId="23" applyNumberFormat="1" applyFont="1" applyBorder="1" applyAlignment="1">
      <alignment horizontal="center" vertical="center"/>
    </xf>
    <xf numFmtId="172" fontId="19" fillId="4" borderId="0" xfId="23" applyNumberFormat="1" applyFont="1" applyFill="1" applyBorder="1" applyAlignment="1">
      <alignment horizontal="center" vertical="center"/>
    </xf>
    <xf numFmtId="172" fontId="19" fillId="4" borderId="6" xfId="23" applyNumberFormat="1" applyFont="1" applyFill="1" applyBorder="1" applyAlignment="1">
      <alignment horizontal="center" vertical="center"/>
    </xf>
    <xf numFmtId="172" fontId="10" fillId="4" borderId="9" xfId="12" applyNumberFormat="1" applyFont="1" applyFill="1" applyBorder="1" applyAlignment="1">
      <alignment horizontal="center" vertical="center"/>
    </xf>
    <xf numFmtId="172" fontId="10" fillId="4" borderId="0" xfId="12" applyNumberFormat="1" applyFont="1" applyFill="1" applyBorder="1" applyAlignment="1">
      <alignment horizontal="center" vertical="center"/>
    </xf>
    <xf numFmtId="172" fontId="10" fillId="4" borderId="6" xfId="12" applyNumberFormat="1" applyFont="1" applyFill="1" applyBorder="1" applyAlignment="1">
      <alignment horizontal="center" vertical="center"/>
    </xf>
    <xf numFmtId="172" fontId="10" fillId="0" borderId="9" xfId="12" applyNumberFormat="1" applyFont="1" applyBorder="1" applyAlignment="1">
      <alignment horizontal="center" vertical="center"/>
    </xf>
    <xf numFmtId="172" fontId="10" fillId="0" borderId="0" xfId="12" applyNumberFormat="1" applyFont="1" applyBorder="1" applyAlignment="1">
      <alignment horizontal="center" vertical="center"/>
    </xf>
    <xf numFmtId="172" fontId="10" fillId="0" borderId="6" xfId="12" applyNumberFormat="1" applyFont="1" applyBorder="1" applyAlignment="1">
      <alignment horizontal="center" vertical="center"/>
    </xf>
    <xf numFmtId="172" fontId="10" fillId="4" borderId="10" xfId="12" applyNumberFormat="1" applyFont="1" applyFill="1" applyBorder="1" applyAlignment="1">
      <alignment horizontal="center" vertical="center"/>
    </xf>
    <xf numFmtId="172" fontId="10" fillId="4" borderId="11" xfId="12" applyNumberFormat="1" applyFont="1" applyFill="1" applyBorder="1" applyAlignment="1">
      <alignment horizontal="center" vertical="center"/>
    </xf>
    <xf numFmtId="172" fontId="10" fillId="4" borderId="12" xfId="12" applyNumberFormat="1" applyFont="1" applyFill="1" applyBorder="1" applyAlignment="1">
      <alignment horizontal="center" vertical="center"/>
    </xf>
    <xf numFmtId="172" fontId="3" fillId="0" borderId="13" xfId="27" applyNumberFormat="1" applyFont="1" applyBorder="1" applyAlignment="1">
      <alignment horizontal="center" vertical="center"/>
    </xf>
    <xf numFmtId="172" fontId="3" fillId="0" borderId="2" xfId="27" applyNumberFormat="1" applyFont="1" applyBorder="1" applyAlignment="1">
      <alignment horizontal="center" vertical="center"/>
    </xf>
    <xf numFmtId="167" fontId="9" fillId="0" borderId="0" xfId="31" applyNumberFormat="1" applyFont="1" applyBorder="1"/>
    <xf numFmtId="0" fontId="11" fillId="0" borderId="0" xfId="40" applyFont="1" applyAlignment="1">
      <alignment horizontal="center"/>
    </xf>
    <xf numFmtId="0" fontId="9" fillId="0" borderId="0" xfId="40" applyFont="1" applyAlignment="1">
      <alignment horizontal="center"/>
    </xf>
    <xf numFmtId="167" fontId="39" fillId="0" borderId="13" xfId="22" applyNumberFormat="1" applyFont="1" applyBorder="1" applyAlignment="1">
      <alignment horizontal="center" vertical="center"/>
    </xf>
    <xf numFmtId="167" fontId="39" fillId="0" borderId="2" xfId="22" applyNumberFormat="1" applyFont="1" applyBorder="1" applyAlignment="1">
      <alignment horizontal="center" vertical="center"/>
    </xf>
    <xf numFmtId="167" fontId="39" fillId="0" borderId="3" xfId="22" applyNumberFormat="1" applyFont="1" applyBorder="1" applyAlignment="1">
      <alignment horizontal="center" vertical="center"/>
    </xf>
    <xf numFmtId="167" fontId="39" fillId="4" borderId="9" xfId="22" applyNumberFormat="1" applyFont="1" applyFill="1" applyBorder="1" applyAlignment="1">
      <alignment horizontal="center" vertical="center"/>
    </xf>
    <xf numFmtId="167" fontId="39" fillId="4" borderId="0" xfId="22" applyNumberFormat="1" applyFont="1" applyFill="1" applyBorder="1" applyAlignment="1">
      <alignment horizontal="center" vertical="center"/>
    </xf>
    <xf numFmtId="167" fontId="39" fillId="4" borderId="6" xfId="22" applyNumberFormat="1" applyFont="1" applyFill="1" applyBorder="1" applyAlignment="1">
      <alignment horizontal="center" vertical="center"/>
    </xf>
    <xf numFmtId="167" fontId="39" fillId="0" borderId="9" xfId="22" applyNumberFormat="1" applyFont="1" applyBorder="1" applyAlignment="1">
      <alignment horizontal="center" vertical="center"/>
    </xf>
    <xf numFmtId="167" fontId="39" fillId="0" borderId="0" xfId="22" applyNumberFormat="1" applyFont="1" applyBorder="1" applyAlignment="1">
      <alignment horizontal="center" vertical="center"/>
    </xf>
    <xf numFmtId="167" fontId="39" fillId="0" borderId="6" xfId="22" applyNumberFormat="1" applyFont="1" applyBorder="1" applyAlignment="1">
      <alignment horizontal="center" vertical="center"/>
    </xf>
    <xf numFmtId="7" fontId="9" fillId="0" borderId="0" xfId="40" applyNumberFormat="1" applyFont="1"/>
    <xf numFmtId="0" fontId="9" fillId="0" borderId="0" xfId="43" applyFont="1"/>
    <xf numFmtId="0" fontId="36" fillId="0" borderId="0" xfId="44"/>
    <xf numFmtId="0" fontId="33" fillId="0" borderId="0" xfId="43" applyFont="1" applyAlignment="1">
      <alignment horizontal="left" vertical="center"/>
    </xf>
    <xf numFmtId="0" fontId="39" fillId="0" borderId="0" xfId="43" applyFont="1" applyAlignment="1">
      <alignment horizontal="center" vertical="center"/>
    </xf>
    <xf numFmtId="0" fontId="38" fillId="2" borderId="13" xfId="43" applyFont="1" applyFill="1" applyBorder="1" applyAlignment="1">
      <alignment horizontal="center" vertical="center"/>
    </xf>
    <xf numFmtId="0" fontId="9" fillId="0" borderId="0" xfId="43" applyFont="1" applyAlignment="1">
      <alignment horizontal="right"/>
    </xf>
    <xf numFmtId="168" fontId="9" fillId="0" borderId="13" xfId="41" applyNumberFormat="1" applyFont="1" applyBorder="1" applyAlignment="1">
      <alignment horizontal="center" vertical="center"/>
    </xf>
    <xf numFmtId="168" fontId="9" fillId="0" borderId="2" xfId="41" applyNumberFormat="1" applyFont="1" applyBorder="1" applyAlignment="1">
      <alignment horizontal="center" vertical="center"/>
    </xf>
    <xf numFmtId="168" fontId="9" fillId="0" borderId="3" xfId="41" applyNumberFormat="1" applyFont="1" applyBorder="1" applyAlignment="1">
      <alignment horizontal="center" vertical="center"/>
    </xf>
    <xf numFmtId="0" fontId="38" fillId="2" borderId="10" xfId="43" applyFont="1" applyFill="1" applyBorder="1" applyAlignment="1">
      <alignment horizontal="center" vertical="center"/>
    </xf>
    <xf numFmtId="10" fontId="9" fillId="0" borderId="0" xfId="43" applyNumberFormat="1" applyFont="1"/>
    <xf numFmtId="167" fontId="9" fillId="0" borderId="13" xfId="45" applyNumberFormat="1" applyFont="1" applyBorder="1" applyAlignment="1">
      <alignment horizontal="center" vertical="center"/>
    </xf>
    <xf numFmtId="167" fontId="9" fillId="0" borderId="2" xfId="45" applyNumberFormat="1" applyFont="1" applyBorder="1" applyAlignment="1">
      <alignment horizontal="center" vertical="center"/>
    </xf>
    <xf numFmtId="167" fontId="9" fillId="0" borderId="3" xfId="45" applyNumberFormat="1" applyFont="1" applyBorder="1" applyAlignment="1">
      <alignment horizontal="center" vertical="center"/>
    </xf>
    <xf numFmtId="167" fontId="39" fillId="4" borderId="10" xfId="45" applyNumberFormat="1" applyFont="1" applyFill="1" applyBorder="1" applyAlignment="1">
      <alignment horizontal="center" vertical="center"/>
    </xf>
    <xf numFmtId="167" fontId="39" fillId="4" borderId="11" xfId="45" applyNumberFormat="1" applyFont="1" applyFill="1" applyBorder="1" applyAlignment="1">
      <alignment horizontal="center" vertical="center"/>
    </xf>
    <xf numFmtId="167" fontId="39" fillId="4" borderId="12" xfId="45" applyNumberFormat="1" applyFont="1" applyFill="1" applyBorder="1" applyAlignment="1">
      <alignment horizontal="center" vertical="center"/>
    </xf>
    <xf numFmtId="0" fontId="39" fillId="0" borderId="0" xfId="43" applyFont="1"/>
    <xf numFmtId="0" fontId="32" fillId="0" borderId="0" xfId="43" applyFont="1"/>
    <xf numFmtId="7" fontId="9" fillId="0" borderId="0" xfId="43" applyNumberFormat="1" applyFont="1"/>
    <xf numFmtId="0" fontId="38" fillId="2" borderId="0" xfId="43" applyFont="1" applyFill="1" applyAlignment="1">
      <alignment horizontal="center" vertical="center"/>
    </xf>
    <xf numFmtId="0" fontId="44" fillId="0" borderId="0" xfId="46"/>
    <xf numFmtId="3" fontId="39" fillId="4" borderId="9" xfId="41" applyNumberFormat="1" applyFont="1" applyFill="1" applyBorder="1" applyAlignment="1">
      <alignment horizontal="center" vertical="center"/>
    </xf>
    <xf numFmtId="3" fontId="39" fillId="4" borderId="0" xfId="41" applyNumberFormat="1" applyFont="1" applyFill="1" applyBorder="1" applyAlignment="1">
      <alignment horizontal="center" vertical="center"/>
    </xf>
    <xf numFmtId="3" fontId="39" fillId="4" borderId="6" xfId="41" applyNumberFormat="1" applyFont="1" applyFill="1" applyBorder="1" applyAlignment="1">
      <alignment horizontal="center" vertical="center"/>
    </xf>
    <xf numFmtId="0" fontId="10" fillId="0" borderId="13" xfId="27" applyNumberFormat="1" applyFont="1" applyBorder="1" applyAlignment="1">
      <alignment horizontal="center" vertical="center"/>
    </xf>
    <xf numFmtId="0" fontId="10" fillId="0" borderId="2" xfId="27" applyNumberFormat="1" applyFont="1" applyBorder="1" applyAlignment="1">
      <alignment horizontal="center" vertical="center"/>
    </xf>
    <xf numFmtId="0" fontId="10" fillId="0" borderId="3" xfId="27" applyNumberFormat="1" applyFont="1" applyBorder="1" applyAlignment="1">
      <alignment horizontal="center" vertical="center"/>
    </xf>
    <xf numFmtId="0" fontId="10" fillId="4" borderId="6" xfId="27" applyNumberFormat="1" applyFont="1" applyFill="1" applyBorder="1" applyAlignment="1">
      <alignment horizontal="center" vertical="center"/>
    </xf>
    <xf numFmtId="0" fontId="10" fillId="0" borderId="6" xfId="27" applyNumberFormat="1" applyFont="1" applyBorder="1" applyAlignment="1">
      <alignment horizontal="center" vertical="center"/>
    </xf>
    <xf numFmtId="0" fontId="10" fillId="4" borderId="12" xfId="27" applyNumberFormat="1" applyFont="1" applyFill="1" applyBorder="1" applyAlignment="1">
      <alignment horizontal="center" vertical="center"/>
    </xf>
    <xf numFmtId="0" fontId="4" fillId="2" borderId="0" xfId="4" applyFont="1" applyFill="1" applyAlignment="1">
      <alignment horizontal="center" vertical="center"/>
    </xf>
    <xf numFmtId="172" fontId="10" fillId="0" borderId="10" xfId="12" applyNumberFormat="1" applyFont="1" applyBorder="1" applyAlignment="1">
      <alignment horizontal="center" vertical="center"/>
    </xf>
    <xf numFmtId="172" fontId="10" fillId="0" borderId="11" xfId="12" applyNumberFormat="1" applyFont="1" applyBorder="1" applyAlignment="1">
      <alignment horizontal="center" vertical="center"/>
    </xf>
    <xf numFmtId="172" fontId="10" fillId="0" borderId="12" xfId="12" applyNumberFormat="1" applyFont="1" applyBorder="1" applyAlignment="1">
      <alignment horizontal="center" vertical="center"/>
    </xf>
    <xf numFmtId="169" fontId="3" fillId="0" borderId="11" xfId="12" applyNumberFormat="1" applyFont="1" applyFill="1" applyBorder="1" applyAlignment="1">
      <alignment horizontal="center" vertical="center"/>
    </xf>
    <xf numFmtId="172" fontId="19" fillId="0" borderId="13" xfId="25" applyNumberFormat="1" applyFont="1" applyBorder="1" applyAlignment="1">
      <alignment horizontal="center" vertical="center"/>
    </xf>
    <xf numFmtId="172" fontId="19" fillId="0" borderId="2" xfId="25" applyNumberFormat="1" applyFont="1" applyBorder="1" applyAlignment="1">
      <alignment horizontal="center" vertical="center"/>
    </xf>
    <xf numFmtId="172" fontId="19" fillId="0" borderId="3" xfId="25" applyNumberFormat="1" applyFont="1" applyBorder="1" applyAlignment="1">
      <alignment horizontal="center" vertical="center"/>
    </xf>
    <xf numFmtId="172" fontId="19" fillId="4" borderId="9" xfId="25" applyNumberFormat="1" applyFont="1" applyFill="1" applyBorder="1" applyAlignment="1">
      <alignment horizontal="center" vertical="center"/>
    </xf>
    <xf numFmtId="172" fontId="19" fillId="4" borderId="0" xfId="25" applyNumberFormat="1" applyFont="1" applyFill="1" applyAlignment="1">
      <alignment horizontal="center" vertical="center"/>
    </xf>
    <xf numFmtId="172" fontId="19" fillId="4" borderId="6" xfId="25" applyNumberFormat="1" applyFont="1" applyFill="1" applyBorder="1" applyAlignment="1">
      <alignment horizontal="center" vertical="center"/>
    </xf>
    <xf numFmtId="172" fontId="19" fillId="0" borderId="9" xfId="25" applyNumberFormat="1" applyFont="1" applyBorder="1" applyAlignment="1">
      <alignment horizontal="center" vertical="center"/>
    </xf>
    <xf numFmtId="172" fontId="19" fillId="0" borderId="0" xfId="25" applyNumberFormat="1" applyFont="1" applyAlignment="1">
      <alignment horizontal="center" vertical="center"/>
    </xf>
    <xf numFmtId="172" fontId="19" fillId="0" borderId="6" xfId="25" applyNumberFormat="1" applyFont="1" applyBorder="1" applyAlignment="1">
      <alignment horizontal="center" vertical="center"/>
    </xf>
    <xf numFmtId="172" fontId="19" fillId="4" borderId="10" xfId="25" applyNumberFormat="1" applyFont="1" applyFill="1" applyBorder="1" applyAlignment="1">
      <alignment horizontal="center" vertical="center"/>
    </xf>
    <xf numFmtId="172" fontId="19" fillId="4" borderId="11" xfId="25" applyNumberFormat="1" applyFont="1" applyFill="1" applyBorder="1" applyAlignment="1">
      <alignment horizontal="center" vertical="center"/>
    </xf>
    <xf numFmtId="172" fontId="19" fillId="4" borderId="12" xfId="25" applyNumberFormat="1" applyFont="1" applyFill="1" applyBorder="1" applyAlignment="1">
      <alignment horizontal="center" vertical="center"/>
    </xf>
    <xf numFmtId="1" fontId="3" fillId="0" borderId="13" xfId="9" applyNumberFormat="1" applyFont="1" applyBorder="1" applyAlignment="1">
      <alignment horizontal="center" vertical="center"/>
    </xf>
    <xf numFmtId="1" fontId="3" fillId="0" borderId="2" xfId="9" applyNumberFormat="1" applyFont="1" applyBorder="1" applyAlignment="1">
      <alignment horizontal="center" vertical="center"/>
    </xf>
    <xf numFmtId="1" fontId="3" fillId="0" borderId="3" xfId="9" applyNumberFormat="1" applyFont="1" applyBorder="1" applyAlignment="1">
      <alignment horizontal="center" vertical="center"/>
    </xf>
    <xf numFmtId="1" fontId="3" fillId="4" borderId="9" xfId="9" applyNumberFormat="1" applyFont="1" applyFill="1" applyBorder="1" applyAlignment="1">
      <alignment horizontal="center" vertical="center"/>
    </xf>
    <xf numFmtId="1" fontId="3" fillId="4" borderId="6" xfId="9" applyNumberFormat="1" applyFont="1" applyFill="1" applyBorder="1" applyAlignment="1">
      <alignment horizontal="center" vertical="center"/>
    </xf>
    <xf numFmtId="1" fontId="3" fillId="4" borderId="0" xfId="9" applyNumberFormat="1" applyFont="1" applyFill="1" applyAlignment="1">
      <alignment horizontal="center" vertical="center"/>
    </xf>
    <xf numFmtId="174" fontId="3" fillId="0" borderId="4" xfId="9" applyNumberFormat="1" applyFont="1" applyBorder="1" applyAlignment="1">
      <alignment horizontal="center" vertical="center"/>
    </xf>
    <xf numFmtId="174" fontId="3" fillId="0" borderId="5" xfId="9" applyNumberFormat="1" applyFont="1" applyBorder="1" applyAlignment="1">
      <alignment horizontal="center" vertical="center"/>
    </xf>
    <xf numFmtId="174" fontId="3" fillId="0" borderId="8" xfId="9" applyNumberFormat="1" applyFont="1" applyBorder="1" applyAlignment="1">
      <alignment horizontal="center" vertical="center"/>
    </xf>
    <xf numFmtId="178" fontId="19" fillId="0" borderId="13" xfId="25" applyNumberFormat="1" applyFont="1" applyBorder="1" applyAlignment="1">
      <alignment horizontal="center" vertical="center"/>
    </xf>
    <xf numFmtId="178" fontId="19" fillId="0" borderId="2" xfId="25" applyNumberFormat="1" applyFont="1" applyBorder="1" applyAlignment="1">
      <alignment horizontal="center" vertical="center"/>
    </xf>
    <xf numFmtId="178" fontId="19" fillId="4" borderId="9" xfId="25" applyNumberFormat="1" applyFont="1" applyFill="1" applyBorder="1" applyAlignment="1">
      <alignment horizontal="center" vertical="center"/>
    </xf>
    <xf numFmtId="178" fontId="19" fillId="0" borderId="9" xfId="25" applyNumberFormat="1" applyFont="1" applyBorder="1" applyAlignment="1">
      <alignment horizontal="center" vertical="center"/>
    </xf>
    <xf numFmtId="178" fontId="19" fillId="4" borderId="10" xfId="25" applyNumberFormat="1" applyFont="1" applyFill="1" applyBorder="1" applyAlignment="1">
      <alignment horizontal="center" vertical="center"/>
    </xf>
    <xf numFmtId="178" fontId="19" fillId="4" borderId="11" xfId="25" applyNumberFormat="1" applyFont="1" applyFill="1" applyBorder="1" applyAlignment="1">
      <alignment horizontal="center" vertical="center"/>
    </xf>
    <xf numFmtId="178" fontId="19" fillId="0" borderId="13" xfId="17" applyNumberFormat="1" applyFont="1" applyBorder="1" applyAlignment="1">
      <alignment horizontal="center" vertical="center"/>
    </xf>
    <xf numFmtId="178" fontId="19" fillId="0" borderId="2" xfId="17" applyNumberFormat="1" applyFont="1" applyBorder="1" applyAlignment="1">
      <alignment horizontal="center" vertical="center"/>
    </xf>
    <xf numFmtId="178" fontId="19" fillId="0" borderId="3" xfId="17" applyNumberFormat="1" applyFont="1" applyBorder="1" applyAlignment="1">
      <alignment horizontal="center" vertical="center"/>
    </xf>
    <xf numFmtId="178" fontId="19" fillId="4" borderId="9" xfId="17" applyNumberFormat="1" applyFont="1" applyFill="1" applyBorder="1" applyAlignment="1">
      <alignment horizontal="center" vertical="center"/>
    </xf>
    <xf numFmtId="178" fontId="19" fillId="4" borderId="0" xfId="17" applyNumberFormat="1" applyFont="1" applyFill="1" applyAlignment="1">
      <alignment horizontal="center" vertical="center"/>
    </xf>
    <xf numFmtId="178" fontId="19" fillId="4" borderId="6" xfId="17" applyNumberFormat="1" applyFont="1" applyFill="1" applyBorder="1" applyAlignment="1">
      <alignment horizontal="center" vertical="center"/>
    </xf>
    <xf numFmtId="178" fontId="19" fillId="0" borderId="9" xfId="17" applyNumberFormat="1" applyFont="1" applyBorder="1" applyAlignment="1">
      <alignment horizontal="center" vertical="center"/>
    </xf>
    <xf numFmtId="178" fontId="19" fillId="0" borderId="0" xfId="17" applyNumberFormat="1" applyFont="1" applyAlignment="1">
      <alignment horizontal="center" vertical="center"/>
    </xf>
    <xf numFmtId="178" fontId="19" fillId="0" borderId="6" xfId="17" applyNumberFormat="1" applyFont="1" applyBorder="1" applyAlignment="1">
      <alignment horizontal="center" vertical="center"/>
    </xf>
    <xf numFmtId="178" fontId="19" fillId="4" borderId="10" xfId="17" applyNumberFormat="1" applyFont="1" applyFill="1" applyBorder="1" applyAlignment="1">
      <alignment horizontal="center" vertical="center"/>
    </xf>
    <xf numFmtId="178" fontId="19" fillId="4" borderId="11" xfId="17" applyNumberFormat="1" applyFont="1" applyFill="1" applyBorder="1" applyAlignment="1">
      <alignment horizontal="center" vertical="center"/>
    </xf>
    <xf numFmtId="178" fontId="19" fillId="4" borderId="12" xfId="17" applyNumberFormat="1" applyFont="1" applyFill="1" applyBorder="1" applyAlignment="1">
      <alignment horizontal="center" vertical="center"/>
    </xf>
    <xf numFmtId="0" fontId="38" fillId="2" borderId="2" xfId="25" applyFont="1" applyFill="1" applyBorder="1" applyAlignment="1">
      <alignment horizontal="center" vertical="center"/>
    </xf>
    <xf numFmtId="0" fontId="38" fillId="2" borderId="0" xfId="25" applyFont="1" applyFill="1" applyAlignment="1">
      <alignment horizontal="center" vertical="center"/>
    </xf>
    <xf numFmtId="0" fontId="38" fillId="2" borderId="13" xfId="25" applyFont="1" applyFill="1" applyBorder="1" applyAlignment="1">
      <alignment horizontal="center" vertical="center"/>
    </xf>
    <xf numFmtId="167" fontId="9" fillId="0" borderId="0" xfId="31" applyNumberFormat="1" applyFont="1" applyFill="1" applyBorder="1"/>
    <xf numFmtId="0" fontId="33" fillId="0" borderId="0" xfId="29" applyFont="1" applyAlignment="1">
      <alignment horizontal="left" vertical="center"/>
    </xf>
    <xf numFmtId="1" fontId="38" fillId="2" borderId="0" xfId="40" applyNumberFormat="1" applyFont="1" applyFill="1" applyAlignment="1">
      <alignment horizontal="center" vertical="center"/>
    </xf>
    <xf numFmtId="0" fontId="38" fillId="2" borderId="0" xfId="26" applyFont="1" applyFill="1" applyAlignment="1">
      <alignment horizontal="center" vertical="center"/>
    </xf>
    <xf numFmtId="0" fontId="45" fillId="0" borderId="0" xfId="48" applyFont="1" applyFill="1"/>
    <xf numFmtId="0" fontId="47" fillId="0" borderId="0" xfId="49" applyFont="1"/>
    <xf numFmtId="0" fontId="1" fillId="0" borderId="0" xfId="49" applyFont="1"/>
    <xf numFmtId="0" fontId="48" fillId="0" borderId="0" xfId="49" applyFont="1" applyAlignment="1">
      <alignment horizontal="left" vertical="center"/>
    </xf>
    <xf numFmtId="0" fontId="49" fillId="2" borderId="2" xfId="49" applyFont="1" applyFill="1" applyBorder="1" applyAlignment="1">
      <alignment horizontal="center"/>
    </xf>
    <xf numFmtId="0" fontId="49" fillId="2" borderId="3" xfId="49" applyFont="1" applyFill="1" applyBorder="1" applyAlignment="1">
      <alignment horizontal="center"/>
    </xf>
    <xf numFmtId="0" fontId="49" fillId="2" borderId="13" xfId="49" applyFont="1" applyFill="1" applyBorder="1" applyAlignment="1">
      <alignment horizontal="center"/>
    </xf>
    <xf numFmtId="0" fontId="50" fillId="0" borderId="13" xfId="49" applyFont="1" applyBorder="1" applyAlignment="1">
      <alignment horizontal="center"/>
    </xf>
    <xf numFmtId="0" fontId="50" fillId="0" borderId="2" xfId="49" applyFont="1" applyBorder="1" applyAlignment="1">
      <alignment horizontal="center"/>
    </xf>
    <xf numFmtId="0" fontId="50" fillId="0" borderId="3" xfId="49" applyFont="1" applyBorder="1" applyAlignment="1">
      <alignment horizontal="center"/>
    </xf>
    <xf numFmtId="0" fontId="49" fillId="2" borderId="9" xfId="49" applyFont="1" applyFill="1" applyBorder="1" applyAlignment="1">
      <alignment horizontal="center"/>
    </xf>
    <xf numFmtId="180" fontId="50" fillId="4" borderId="9" xfId="49" applyNumberFormat="1" applyFont="1" applyFill="1" applyBorder="1" applyAlignment="1">
      <alignment horizontal="center"/>
    </xf>
    <xf numFmtId="180" fontId="50" fillId="4" borderId="6" xfId="49" applyNumberFormat="1" applyFont="1" applyFill="1" applyBorder="1" applyAlignment="1">
      <alignment horizontal="center"/>
    </xf>
    <xf numFmtId="0" fontId="49" fillId="2" borderId="10" xfId="49" applyFont="1" applyFill="1" applyBorder="1" applyAlignment="1">
      <alignment horizontal="center"/>
    </xf>
    <xf numFmtId="0" fontId="50" fillId="0" borderId="10" xfId="49" applyFont="1" applyBorder="1" applyAlignment="1">
      <alignment horizontal="center"/>
    </xf>
    <xf numFmtId="0" fontId="50" fillId="0" borderId="11" xfId="49" applyFont="1" applyBorder="1" applyAlignment="1">
      <alignment horizontal="center"/>
    </xf>
    <xf numFmtId="0" fontId="50" fillId="0" borderId="12" xfId="49" applyFont="1" applyBorder="1" applyAlignment="1">
      <alignment horizontal="center"/>
    </xf>
    <xf numFmtId="0" fontId="50" fillId="0" borderId="0" xfId="49" applyFont="1"/>
    <xf numFmtId="0" fontId="29" fillId="0" borderId="0" xfId="48" applyFont="1" applyFill="1"/>
    <xf numFmtId="180" fontId="50" fillId="4" borderId="0" xfId="49" applyNumberFormat="1" applyFont="1" applyFill="1" applyAlignment="1">
      <alignment horizontal="center"/>
    </xf>
    <xf numFmtId="0" fontId="51" fillId="0" borderId="0" xfId="40" applyFont="1"/>
    <xf numFmtId="0" fontId="39" fillId="0" borderId="0" xfId="25" applyFont="1" applyAlignment="1">
      <alignment horizontal="center" vertical="center"/>
    </xf>
    <xf numFmtId="0" fontId="11" fillId="2" borderId="2" xfId="40" applyFont="1" applyFill="1" applyBorder="1" applyAlignment="1">
      <alignment horizontal="center"/>
    </xf>
    <xf numFmtId="0" fontId="11" fillId="2" borderId="3" xfId="40" applyFont="1" applyFill="1" applyBorder="1" applyAlignment="1">
      <alignment horizontal="center"/>
    </xf>
    <xf numFmtId="9" fontId="9" fillId="0" borderId="0" xfId="37" applyFont="1" applyBorder="1"/>
    <xf numFmtId="0" fontId="1" fillId="0" borderId="0" xfId="40"/>
    <xf numFmtId="1" fontId="38" fillId="2" borderId="3" xfId="25" applyNumberFormat="1" applyFont="1" applyFill="1" applyBorder="1" applyAlignment="1">
      <alignment horizontal="center" vertical="center"/>
    </xf>
    <xf numFmtId="0" fontId="9" fillId="0" borderId="0" xfId="25" applyFont="1" applyAlignment="1">
      <alignment wrapText="1"/>
    </xf>
    <xf numFmtId="0" fontId="9" fillId="0" borderId="0" xfId="41" applyNumberFormat="1" applyFont="1" applyBorder="1" applyAlignment="1">
      <alignment horizontal="left" vertical="center"/>
    </xf>
    <xf numFmtId="167" fontId="9" fillId="0" borderId="0" xfId="37" applyNumberFormat="1" applyFont="1" applyBorder="1"/>
    <xf numFmtId="1" fontId="9" fillId="0" borderId="10" xfId="41" applyNumberFormat="1" applyFont="1" applyBorder="1" applyAlignment="1">
      <alignment horizontal="center" vertical="center"/>
    </xf>
    <xf numFmtId="1" fontId="9" fillId="0" borderId="11" xfId="41" applyNumberFormat="1" applyFont="1" applyBorder="1" applyAlignment="1">
      <alignment horizontal="center" vertical="center"/>
    </xf>
    <xf numFmtId="1" fontId="9" fillId="0" borderId="12" xfId="41" applyNumberFormat="1" applyFont="1" applyBorder="1" applyAlignment="1">
      <alignment horizontal="center" vertical="center"/>
    </xf>
    <xf numFmtId="0" fontId="52" fillId="0" borderId="0" xfId="41" applyNumberFormat="1" applyFont="1" applyBorder="1" applyAlignment="1">
      <alignment horizontal="left" vertical="center"/>
    </xf>
    <xf numFmtId="178" fontId="9" fillId="0" borderId="4" xfId="41" applyNumberFormat="1" applyFont="1" applyBorder="1" applyAlignment="1">
      <alignment horizontal="center" vertical="center"/>
    </xf>
    <xf numFmtId="178" fontId="9" fillId="0" borderId="5" xfId="41" applyNumberFormat="1" applyFont="1" applyBorder="1" applyAlignment="1">
      <alignment horizontal="center" vertical="center"/>
    </xf>
    <xf numFmtId="178" fontId="9" fillId="0" borderId="8" xfId="41" applyNumberFormat="1" applyFont="1" applyBorder="1" applyAlignment="1">
      <alignment horizontal="center" vertical="center"/>
    </xf>
    <xf numFmtId="1" fontId="9" fillId="0" borderId="4" xfId="41" applyNumberFormat="1" applyFont="1" applyBorder="1" applyAlignment="1">
      <alignment horizontal="center" vertical="center"/>
    </xf>
    <xf numFmtId="1" fontId="9" fillId="0" borderId="5" xfId="41" applyNumberFormat="1" applyFont="1" applyBorder="1" applyAlignment="1">
      <alignment horizontal="center" vertical="center"/>
    </xf>
    <xf numFmtId="1" fontId="9" fillId="0" borderId="8" xfId="41" applyNumberFormat="1" applyFont="1" applyBorder="1" applyAlignment="1">
      <alignment horizontal="center" vertical="center"/>
    </xf>
    <xf numFmtId="0" fontId="39" fillId="0" borderId="4" xfId="41" applyNumberFormat="1" applyFont="1" applyBorder="1" applyAlignment="1">
      <alignment horizontal="center" vertical="center"/>
    </xf>
    <xf numFmtId="0" fontId="39" fillId="0" borderId="5" xfId="41" applyNumberFormat="1" applyFont="1" applyBorder="1" applyAlignment="1">
      <alignment horizontal="center" vertical="center"/>
    </xf>
    <xf numFmtId="0" fontId="39" fillId="0" borderId="8" xfId="41" applyNumberFormat="1" applyFont="1" applyBorder="1" applyAlignment="1">
      <alignment horizontal="center" vertical="center"/>
    </xf>
    <xf numFmtId="172" fontId="3" fillId="0" borderId="3" xfId="27" applyNumberFormat="1" applyFont="1" applyBorder="1" applyAlignment="1">
      <alignment horizontal="center" vertical="center"/>
    </xf>
    <xf numFmtId="178" fontId="19" fillId="0" borderId="3" xfId="25" applyNumberFormat="1" applyFont="1" applyBorder="1" applyAlignment="1">
      <alignment horizontal="center" vertical="center"/>
    </xf>
    <xf numFmtId="178" fontId="19" fillId="4" borderId="0" xfId="25" applyNumberFormat="1" applyFont="1" applyFill="1" applyAlignment="1">
      <alignment horizontal="center" vertical="center"/>
    </xf>
    <xf numFmtId="178" fontId="19" fillId="4" borderId="6" xfId="25" applyNumberFormat="1" applyFont="1" applyFill="1" applyBorder="1" applyAlignment="1">
      <alignment horizontal="center" vertical="center"/>
    </xf>
    <xf numFmtId="178" fontId="19" fillId="0" borderId="0" xfId="25" applyNumberFormat="1" applyFont="1" applyAlignment="1">
      <alignment horizontal="center" vertical="center"/>
    </xf>
    <xf numFmtId="178" fontId="19" fillId="0" borderId="6" xfId="25" applyNumberFormat="1" applyFont="1" applyBorder="1" applyAlignment="1">
      <alignment horizontal="center" vertical="center"/>
    </xf>
    <xf numFmtId="178" fontId="19" fillId="4" borderId="12" xfId="25" applyNumberFormat="1" applyFont="1" applyFill="1" applyBorder="1" applyAlignment="1">
      <alignment horizontal="center" vertical="center"/>
    </xf>
    <xf numFmtId="0" fontId="37" fillId="0" borderId="0" xfId="44" applyFont="1"/>
    <xf numFmtId="0" fontId="33" fillId="0" borderId="0" xfId="4" applyFont="1" applyAlignment="1">
      <alignment vertical="center"/>
    </xf>
    <xf numFmtId="0" fontId="11" fillId="2" borderId="13" xfId="4" applyFont="1" applyFill="1" applyBorder="1" applyAlignment="1">
      <alignment horizontal="center" vertical="center" wrapText="1"/>
    </xf>
    <xf numFmtId="0" fontId="11" fillId="2" borderId="2" xfId="4" applyFont="1" applyFill="1" applyBorder="1" applyAlignment="1">
      <alignment horizontal="center" vertical="center" wrapText="1"/>
    </xf>
    <xf numFmtId="0" fontId="11" fillId="2" borderId="3" xfId="4" applyFont="1" applyFill="1" applyBorder="1" applyAlignment="1">
      <alignment horizontal="center" vertical="center" wrapText="1"/>
    </xf>
    <xf numFmtId="0" fontId="11" fillId="0" borderId="0" xfId="4" applyFont="1"/>
    <xf numFmtId="0" fontId="9" fillId="0" borderId="13" xfId="4" applyFont="1" applyBorder="1" applyAlignment="1">
      <alignment horizontal="center"/>
    </xf>
    <xf numFmtId="0" fontId="9" fillId="0" borderId="2" xfId="4" applyFont="1" applyBorder="1" applyAlignment="1">
      <alignment horizontal="center"/>
    </xf>
    <xf numFmtId="15" fontId="9" fillId="0" borderId="2" xfId="4" applyNumberFormat="1" applyFont="1" applyBorder="1" applyAlignment="1">
      <alignment horizontal="center"/>
    </xf>
    <xf numFmtId="0" fontId="9" fillId="0" borderId="2" xfId="4" applyFont="1" applyBorder="1" applyAlignment="1">
      <alignment horizontal="left"/>
    </xf>
    <xf numFmtId="0" fontId="9" fillId="0" borderId="3" xfId="4" applyFont="1" applyBorder="1" applyAlignment="1">
      <alignment horizontal="center"/>
    </xf>
    <xf numFmtId="0" fontId="9" fillId="4" borderId="9" xfId="4" applyFont="1" applyFill="1" applyBorder="1" applyAlignment="1">
      <alignment horizontal="center"/>
    </xf>
    <xf numFmtId="0" fontId="9" fillId="4" borderId="6" xfId="4" applyFont="1" applyFill="1" applyBorder="1" applyAlignment="1">
      <alignment horizontal="center" wrapText="1"/>
    </xf>
    <xf numFmtId="0" fontId="9" fillId="0" borderId="9" xfId="4" applyFont="1" applyBorder="1" applyAlignment="1">
      <alignment horizontal="center"/>
    </xf>
    <xf numFmtId="0" fontId="9" fillId="0" borderId="6" xfId="4" applyFont="1" applyBorder="1" applyAlignment="1">
      <alignment horizontal="center"/>
    </xf>
    <xf numFmtId="0" fontId="9" fillId="4" borderId="10" xfId="4" applyFont="1" applyFill="1" applyBorder="1" applyAlignment="1">
      <alignment horizontal="center"/>
    </xf>
    <xf numFmtId="0" fontId="9" fillId="4" borderId="11" xfId="4" applyFont="1" applyFill="1" applyBorder="1" applyAlignment="1">
      <alignment horizontal="center"/>
    </xf>
    <xf numFmtId="0" fontId="9" fillId="4" borderId="11" xfId="4" applyFont="1" applyFill="1" applyBorder="1" applyAlignment="1">
      <alignment horizontal="left"/>
    </xf>
    <xf numFmtId="0" fontId="9" fillId="4" borderId="11" xfId="4" applyFont="1" applyFill="1" applyBorder="1" applyAlignment="1">
      <alignment horizontal="center" wrapText="1"/>
    </xf>
    <xf numFmtId="0" fontId="9" fillId="4" borderId="12" xfId="4" applyFont="1" applyFill="1" applyBorder="1" applyAlignment="1">
      <alignment horizontal="center" wrapText="1"/>
    </xf>
    <xf numFmtId="0" fontId="53" fillId="0" borderId="0" xfId="0" applyFont="1"/>
    <xf numFmtId="178" fontId="9" fillId="0" borderId="2" xfId="4" applyNumberFormat="1" applyFont="1" applyBorder="1" applyAlignment="1">
      <alignment horizontal="center"/>
    </xf>
    <xf numFmtId="178" fontId="9" fillId="4" borderId="11" xfId="4" applyNumberFormat="1" applyFont="1" applyFill="1" applyBorder="1" applyAlignment="1">
      <alignment horizontal="center"/>
    </xf>
    <xf numFmtId="0" fontId="9" fillId="0" borderId="0" xfId="4" applyFont="1" applyAlignment="1">
      <alignment horizontal="center"/>
    </xf>
    <xf numFmtId="178" fontId="9" fillId="0" borderId="0" xfId="4" applyNumberFormat="1" applyFont="1" applyAlignment="1">
      <alignment horizontal="center"/>
    </xf>
    <xf numFmtId="15" fontId="9" fillId="0" borderId="0" xfId="4" applyNumberFormat="1" applyFont="1" applyAlignment="1">
      <alignment horizontal="center"/>
    </xf>
    <xf numFmtId="0" fontId="9" fillId="0" borderId="0" xfId="4" applyFont="1" applyAlignment="1">
      <alignment horizontal="left"/>
    </xf>
    <xf numFmtId="0" fontId="9" fillId="4" borderId="0" xfId="4" applyFont="1" applyFill="1" applyAlignment="1">
      <alignment horizontal="center"/>
    </xf>
    <xf numFmtId="178" fontId="9" fillId="4" borderId="0" xfId="4" applyNumberFormat="1" applyFont="1" applyFill="1" applyAlignment="1">
      <alignment horizontal="center"/>
    </xf>
    <xf numFmtId="0" fontId="9" fillId="4" borderId="0" xfId="4" applyFont="1" applyFill="1" applyAlignment="1">
      <alignment horizontal="left"/>
    </xf>
    <xf numFmtId="0" fontId="9" fillId="4" borderId="0" xfId="4" applyFont="1" applyFill="1" applyAlignment="1">
      <alignment horizontal="center" wrapText="1"/>
    </xf>
    <xf numFmtId="1" fontId="10" fillId="0" borderId="0" xfId="12" applyNumberFormat="1" applyFont="1" applyBorder="1" applyAlignment="1">
      <alignment horizontal="center" vertical="center"/>
    </xf>
    <xf numFmtId="1" fontId="10" fillId="0" borderId="6" xfId="12" applyNumberFormat="1" applyFont="1" applyBorder="1" applyAlignment="1">
      <alignment horizontal="center" vertical="center"/>
    </xf>
    <xf numFmtId="1" fontId="3" fillId="4" borderId="9" xfId="12" applyNumberFormat="1" applyFont="1" applyFill="1" applyBorder="1" applyAlignment="1">
      <alignment horizontal="center" vertical="center"/>
    </xf>
    <xf numFmtId="1" fontId="3" fillId="4" borderId="0" xfId="12" applyNumberFormat="1" applyFont="1" applyFill="1" applyBorder="1" applyAlignment="1">
      <alignment horizontal="center" vertical="center"/>
    </xf>
    <xf numFmtId="1" fontId="3" fillId="4" borderId="6" xfId="12" applyNumberFormat="1" applyFont="1" applyFill="1" applyBorder="1" applyAlignment="1">
      <alignment horizontal="center" vertical="center"/>
    </xf>
    <xf numFmtId="1" fontId="10" fillId="0" borderId="9" xfId="12" applyNumberFormat="1" applyFont="1" applyBorder="1" applyAlignment="1">
      <alignment horizontal="center" vertical="center"/>
    </xf>
    <xf numFmtId="1" fontId="10" fillId="0" borderId="10" xfId="12" applyNumberFormat="1" applyFont="1" applyBorder="1" applyAlignment="1">
      <alignment horizontal="center" vertical="center"/>
    </xf>
    <xf numFmtId="1" fontId="10" fillId="0" borderId="11" xfId="12" applyNumberFormat="1" applyFont="1" applyBorder="1" applyAlignment="1">
      <alignment horizontal="center" vertical="center"/>
    </xf>
    <xf numFmtId="1" fontId="10" fillId="0" borderId="12" xfId="12" applyNumberFormat="1" applyFont="1" applyBorder="1" applyAlignment="1">
      <alignment horizontal="center" vertical="center"/>
    </xf>
    <xf numFmtId="169" fontId="3" fillId="0" borderId="12" xfId="12" applyNumberFormat="1" applyFont="1" applyFill="1" applyBorder="1" applyAlignment="1">
      <alignment horizontal="center" vertical="center"/>
    </xf>
    <xf numFmtId="0" fontId="23" fillId="0" borderId="0" xfId="14" applyFont="1" applyAlignment="1">
      <alignment vertical="center"/>
    </xf>
    <xf numFmtId="0" fontId="3" fillId="0" borderId="1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4" borderId="9"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10" fontId="39" fillId="0" borderId="10" xfId="22" applyNumberFormat="1" applyFont="1" applyFill="1" applyBorder="1" applyAlignment="1">
      <alignment horizontal="center" vertical="center"/>
    </xf>
    <xf numFmtId="10" fontId="39" fillId="0" borderId="11" xfId="22" applyNumberFormat="1" applyFont="1" applyFill="1" applyBorder="1" applyAlignment="1">
      <alignment horizontal="center" vertical="center"/>
    </xf>
    <xf numFmtId="10" fontId="39" fillId="0" borderId="12" xfId="22" applyNumberFormat="1" applyFont="1" applyFill="1" applyBorder="1" applyAlignment="1">
      <alignment horizontal="center" vertical="center"/>
    </xf>
    <xf numFmtId="10" fontId="39" fillId="0" borderId="4" xfId="22" applyNumberFormat="1" applyFont="1" applyFill="1" applyBorder="1" applyAlignment="1">
      <alignment horizontal="center" vertical="center"/>
    </xf>
    <xf numFmtId="10" fontId="39" fillId="0" borderId="5" xfId="22" applyNumberFormat="1" applyFont="1" applyFill="1" applyBorder="1" applyAlignment="1">
      <alignment horizontal="center" vertical="center"/>
    </xf>
    <xf numFmtId="10" fontId="39" fillId="0" borderId="8" xfId="22" applyNumberFormat="1" applyFont="1" applyFill="1" applyBorder="1" applyAlignment="1">
      <alignment horizontal="center" vertical="center"/>
    </xf>
    <xf numFmtId="1" fontId="54" fillId="8" borderId="13" xfId="41" applyNumberFormat="1" applyFont="1" applyFill="1" applyBorder="1" applyAlignment="1">
      <alignment horizontal="center"/>
    </xf>
    <xf numFmtId="1" fontId="54" fillId="8" borderId="2" xfId="41" applyNumberFormat="1" applyFont="1" applyFill="1" applyBorder="1" applyAlignment="1">
      <alignment horizontal="center"/>
    </xf>
    <xf numFmtId="1" fontId="54" fillId="8" borderId="3" xfId="41" applyNumberFormat="1" applyFont="1" applyFill="1" applyBorder="1" applyAlignment="1">
      <alignment horizontal="center"/>
    </xf>
    <xf numFmtId="1" fontId="54" fillId="9" borderId="9" xfId="41" applyNumberFormat="1" applyFont="1" applyFill="1" applyBorder="1" applyAlignment="1">
      <alignment horizontal="center"/>
    </xf>
    <xf numFmtId="1" fontId="54" fillId="9" borderId="0" xfId="41" applyNumberFormat="1" applyFont="1" applyFill="1" applyBorder="1" applyAlignment="1">
      <alignment horizontal="center"/>
    </xf>
    <xf numFmtId="1" fontId="54" fillId="9" borderId="6" xfId="41" applyNumberFormat="1" applyFont="1" applyFill="1" applyBorder="1" applyAlignment="1">
      <alignment horizontal="center"/>
    </xf>
    <xf numFmtId="10" fontId="9" fillId="0" borderId="0" xfId="25" applyNumberFormat="1" applyFont="1"/>
    <xf numFmtId="1" fontId="54" fillId="8" borderId="9" xfId="41" applyNumberFormat="1" applyFont="1" applyFill="1" applyBorder="1" applyAlignment="1">
      <alignment horizontal="center"/>
    </xf>
    <xf numFmtId="1" fontId="54" fillId="8" borderId="0" xfId="41" applyNumberFormat="1" applyFont="1" applyFill="1" applyBorder="1" applyAlignment="1">
      <alignment horizontal="center"/>
    </xf>
    <xf numFmtId="1" fontId="54" fillId="8" borderId="6" xfId="41" applyNumberFormat="1" applyFont="1" applyFill="1" applyBorder="1" applyAlignment="1">
      <alignment horizontal="center"/>
    </xf>
    <xf numFmtId="0" fontId="54" fillId="8" borderId="9" xfId="25" applyFont="1" applyFill="1" applyBorder="1" applyAlignment="1">
      <alignment horizontal="center" wrapText="1"/>
    </xf>
    <xf numFmtId="0" fontId="54" fillId="8" borderId="6" xfId="25" applyFont="1" applyFill="1" applyBorder="1" applyAlignment="1">
      <alignment horizontal="center" wrapText="1"/>
    </xf>
    <xf numFmtId="0" fontId="54" fillId="9" borderId="10" xfId="25" applyFont="1" applyFill="1" applyBorder="1" applyAlignment="1">
      <alignment horizontal="center" wrapText="1"/>
    </xf>
    <xf numFmtId="0" fontId="54" fillId="9" borderId="11" xfId="25" applyFont="1" applyFill="1" applyBorder="1" applyAlignment="1">
      <alignment horizontal="center" wrapText="1"/>
    </xf>
    <xf numFmtId="0" fontId="54" fillId="9" borderId="12" xfId="25" applyFont="1" applyFill="1" applyBorder="1" applyAlignment="1">
      <alignment horizontal="center" wrapText="1"/>
    </xf>
    <xf numFmtId="0" fontId="9" fillId="0" borderId="10" xfId="41" applyNumberFormat="1" applyFont="1" applyBorder="1" applyAlignment="1">
      <alignment horizontal="center" vertical="center"/>
    </xf>
    <xf numFmtId="0" fontId="9" fillId="0" borderId="11" xfId="41" applyNumberFormat="1" applyFont="1" applyBorder="1" applyAlignment="1">
      <alignment horizontal="center" vertical="center"/>
    </xf>
    <xf numFmtId="0" fontId="9" fillId="0" borderId="12" xfId="41" applyNumberFormat="1" applyFont="1" applyBorder="1" applyAlignment="1">
      <alignment horizontal="center" vertical="center"/>
    </xf>
    <xf numFmtId="0" fontId="55" fillId="0" borderId="0" xfId="46" applyFont="1"/>
    <xf numFmtId="0" fontId="11" fillId="0" borderId="0" xfId="40" applyFont="1"/>
    <xf numFmtId="10" fontId="9" fillId="0" borderId="0" xfId="50" applyNumberFormat="1" applyFont="1"/>
    <xf numFmtId="16" fontId="9" fillId="0" borderId="0" xfId="40" applyNumberFormat="1" applyFont="1"/>
    <xf numFmtId="0" fontId="38" fillId="2" borderId="0" xfId="17" applyFont="1" applyFill="1" applyAlignment="1">
      <alignment horizontal="center"/>
    </xf>
    <xf numFmtId="177" fontId="9" fillId="0" borderId="13" xfId="41" applyNumberFormat="1" applyFont="1" applyBorder="1" applyAlignment="1">
      <alignment horizontal="center" vertical="center"/>
    </xf>
    <xf numFmtId="177" fontId="9" fillId="0" borderId="2" xfId="41" applyNumberFormat="1" applyFont="1" applyBorder="1" applyAlignment="1">
      <alignment horizontal="center" vertical="center"/>
    </xf>
    <xf numFmtId="177" fontId="9" fillId="0" borderId="3" xfId="41" applyNumberFormat="1" applyFont="1" applyBorder="1" applyAlignment="1">
      <alignment horizontal="center" vertical="center"/>
    </xf>
    <xf numFmtId="177" fontId="39" fillId="4" borderId="9" xfId="41" applyNumberFormat="1" applyFont="1" applyFill="1" applyBorder="1" applyAlignment="1">
      <alignment horizontal="center" vertical="center"/>
    </xf>
    <xf numFmtId="177" fontId="39" fillId="4" borderId="0" xfId="41" applyNumberFormat="1" applyFont="1" applyFill="1" applyBorder="1" applyAlignment="1">
      <alignment horizontal="center" vertical="center"/>
    </xf>
    <xf numFmtId="177" fontId="39" fillId="4" borderId="6" xfId="41" applyNumberFormat="1" applyFont="1" applyFill="1" applyBorder="1" applyAlignment="1">
      <alignment horizontal="center" vertical="center"/>
    </xf>
    <xf numFmtId="177" fontId="9" fillId="0" borderId="9" xfId="41" applyNumberFormat="1" applyFont="1" applyBorder="1" applyAlignment="1">
      <alignment horizontal="center" vertical="center"/>
    </xf>
    <xf numFmtId="177" fontId="9" fillId="0" borderId="0" xfId="41" applyNumberFormat="1" applyFont="1" applyBorder="1" applyAlignment="1">
      <alignment horizontal="center" vertical="center"/>
    </xf>
    <xf numFmtId="177" fontId="9" fillId="0" borderId="6" xfId="41" applyNumberFormat="1" applyFont="1" applyBorder="1" applyAlignment="1">
      <alignment horizontal="center" vertical="center"/>
    </xf>
    <xf numFmtId="177" fontId="39" fillId="4" borderId="10" xfId="41" applyNumberFormat="1" applyFont="1" applyFill="1" applyBorder="1" applyAlignment="1">
      <alignment horizontal="center" vertical="center"/>
    </xf>
    <xf numFmtId="177" fontId="39" fillId="4" borderId="11" xfId="41" applyNumberFormat="1" applyFont="1" applyFill="1" applyBorder="1" applyAlignment="1">
      <alignment horizontal="center" vertical="center"/>
    </xf>
    <xf numFmtId="177" fontId="39" fillId="4" borderId="12" xfId="41" applyNumberFormat="1" applyFont="1" applyFill="1" applyBorder="1" applyAlignment="1">
      <alignment horizontal="center" vertical="center"/>
    </xf>
    <xf numFmtId="0" fontId="56" fillId="0" borderId="0" xfId="40" applyFont="1"/>
    <xf numFmtId="0" fontId="38" fillId="0" borderId="0" xfId="40" applyFont="1"/>
    <xf numFmtId="172" fontId="9" fillId="0" borderId="10" xfId="41" applyNumberFormat="1" applyFont="1" applyBorder="1" applyAlignment="1">
      <alignment horizontal="center" vertical="center"/>
    </xf>
    <xf numFmtId="172" fontId="9" fillId="0" borderId="11" xfId="41" applyNumberFormat="1" applyFont="1" applyBorder="1" applyAlignment="1">
      <alignment horizontal="center" vertical="center"/>
    </xf>
    <xf numFmtId="172" fontId="9" fillId="0" borderId="12" xfId="41" applyNumberFormat="1" applyFont="1" applyBorder="1" applyAlignment="1">
      <alignment horizontal="center" vertical="center"/>
    </xf>
    <xf numFmtId="3" fontId="39" fillId="4" borderId="10" xfId="41" applyNumberFormat="1" applyFont="1" applyFill="1" applyBorder="1" applyAlignment="1">
      <alignment horizontal="center" vertical="center"/>
    </xf>
    <xf numFmtId="3" fontId="39" fillId="4" borderId="11" xfId="41" applyNumberFormat="1" applyFont="1" applyFill="1" applyBorder="1" applyAlignment="1">
      <alignment horizontal="center" vertical="center"/>
    </xf>
    <xf numFmtId="3" fontId="39" fillId="4" borderId="12" xfId="41" applyNumberFormat="1" applyFont="1" applyFill="1" applyBorder="1" applyAlignment="1">
      <alignment horizontal="center" vertical="center"/>
    </xf>
    <xf numFmtId="0" fontId="38" fillId="7" borderId="13" xfId="25" applyFont="1" applyFill="1" applyBorder="1" applyAlignment="1">
      <alignment horizontal="center"/>
    </xf>
    <xf numFmtId="0" fontId="38" fillId="7" borderId="9" xfId="25" applyFont="1" applyFill="1" applyBorder="1" applyAlignment="1">
      <alignment horizontal="center"/>
    </xf>
    <xf numFmtId="0" fontId="38" fillId="7" borderId="9" xfId="25" applyFont="1" applyFill="1" applyBorder="1" applyAlignment="1">
      <alignment horizontal="center" wrapText="1"/>
    </xf>
    <xf numFmtId="0" fontId="38" fillId="7" borderId="10" xfId="25" applyFont="1" applyFill="1" applyBorder="1" applyAlignment="1">
      <alignment horizontal="center" wrapText="1"/>
    </xf>
    <xf numFmtId="0" fontId="54" fillId="8" borderId="0" xfId="25" applyFont="1" applyFill="1" applyAlignment="1">
      <alignment horizontal="center" wrapText="1"/>
    </xf>
    <xf numFmtId="172" fontId="19" fillId="0" borderId="13" xfId="23" applyNumberFormat="1" applyFont="1" applyBorder="1" applyAlignment="1">
      <alignment horizontal="center" vertical="center"/>
    </xf>
    <xf numFmtId="172" fontId="19" fillId="0" borderId="2" xfId="23" applyNumberFormat="1" applyFont="1" applyBorder="1" applyAlignment="1">
      <alignment horizontal="center" vertical="center"/>
    </xf>
    <xf numFmtId="172" fontId="19" fillId="0" borderId="3" xfId="23" applyNumberFormat="1" applyFont="1" applyBorder="1" applyAlignment="1">
      <alignment horizontal="center" vertical="center"/>
    </xf>
    <xf numFmtId="172" fontId="19" fillId="4" borderId="9" xfId="23" applyNumberFormat="1" applyFont="1" applyFill="1" applyBorder="1" applyAlignment="1">
      <alignment horizontal="center" vertical="center"/>
    </xf>
    <xf numFmtId="169" fontId="19" fillId="0" borderId="10" xfId="0" applyNumberFormat="1" applyFont="1" applyBorder="1" applyAlignment="1">
      <alignment horizontal="center" vertical="center"/>
    </xf>
    <xf numFmtId="169" fontId="19" fillId="0" borderId="11" xfId="0" applyNumberFormat="1" applyFont="1" applyBorder="1" applyAlignment="1">
      <alignment horizontal="center" vertical="center"/>
    </xf>
    <xf numFmtId="169" fontId="19" fillId="0" borderId="12" xfId="0" applyNumberFormat="1" applyFont="1" applyBorder="1" applyAlignment="1">
      <alignment horizontal="center" vertical="center"/>
    </xf>
    <xf numFmtId="0" fontId="9" fillId="0" borderId="0" xfId="51" applyFont="1"/>
    <xf numFmtId="0" fontId="54" fillId="9" borderId="12" xfId="41" applyNumberFormat="1" applyFont="1" applyFill="1" applyBorder="1" applyAlignment="1">
      <alignment horizontal="center"/>
    </xf>
    <xf numFmtId="0" fontId="54" fillId="9" borderId="11" xfId="41" applyNumberFormat="1" applyFont="1" applyFill="1" applyBorder="1" applyAlignment="1">
      <alignment horizontal="center"/>
    </xf>
    <xf numFmtId="0" fontId="54" fillId="9" borderId="10" xfId="41" applyNumberFormat="1" applyFont="1" applyFill="1" applyBorder="1" applyAlignment="1">
      <alignment horizontal="center"/>
    </xf>
    <xf numFmtId="0" fontId="38" fillId="7" borderId="14" xfId="52" applyFont="1" applyFill="1" applyBorder="1" applyAlignment="1">
      <alignment horizontal="center"/>
    </xf>
    <xf numFmtId="0" fontId="54" fillId="8" borderId="6" xfId="41" applyNumberFormat="1" applyFont="1" applyFill="1" applyBorder="1" applyAlignment="1">
      <alignment horizontal="center"/>
    </xf>
    <xf numFmtId="0" fontId="54" fillId="8" borderId="0" xfId="41" applyNumberFormat="1" applyFont="1" applyFill="1" applyBorder="1" applyAlignment="1">
      <alignment horizontal="center"/>
    </xf>
    <xf numFmtId="0" fontId="54" fillId="8" borderId="9" xfId="41" applyNumberFormat="1" applyFont="1" applyFill="1" applyBorder="1" applyAlignment="1">
      <alignment horizontal="center"/>
    </xf>
    <xf numFmtId="0" fontId="38" fillId="7" borderId="15" xfId="52" applyFont="1" applyFill="1" applyBorder="1" applyAlignment="1">
      <alignment horizontal="center"/>
    </xf>
    <xf numFmtId="0" fontId="54" fillId="9" borderId="6" xfId="41" applyNumberFormat="1" applyFont="1" applyFill="1" applyBorder="1" applyAlignment="1">
      <alignment horizontal="center"/>
    </xf>
    <xf numFmtId="0" fontId="54" fillId="9" borderId="0" xfId="41" applyNumberFormat="1" applyFont="1" applyFill="1" applyBorder="1" applyAlignment="1">
      <alignment horizontal="center"/>
    </xf>
    <xf numFmtId="0" fontId="54" fillId="9" borderId="9" xfId="41" applyNumberFormat="1" applyFont="1" applyFill="1" applyBorder="1" applyAlignment="1">
      <alignment horizontal="center"/>
    </xf>
    <xf numFmtId="0" fontId="54" fillId="8" borderId="3" xfId="41" applyNumberFormat="1" applyFont="1" applyFill="1" applyBorder="1" applyAlignment="1">
      <alignment horizontal="center"/>
    </xf>
    <xf numFmtId="0" fontId="54" fillId="8" borderId="2" xfId="41" applyNumberFormat="1" applyFont="1" applyFill="1" applyBorder="1" applyAlignment="1">
      <alignment horizontal="center"/>
    </xf>
    <xf numFmtId="0" fontId="54" fillId="8" borderId="13" xfId="41" applyNumberFormat="1" applyFont="1" applyFill="1" applyBorder="1" applyAlignment="1">
      <alignment horizontal="center"/>
    </xf>
    <xf numFmtId="0" fontId="38" fillId="7" borderId="7" xfId="52" applyFont="1" applyFill="1" applyBorder="1" applyAlignment="1">
      <alignment horizontal="center"/>
    </xf>
    <xf numFmtId="0" fontId="13" fillId="0" borderId="0" xfId="42"/>
    <xf numFmtId="0" fontId="33" fillId="0" borderId="0" xfId="51" applyFont="1" applyAlignment="1">
      <alignment horizontal="left" vertical="center"/>
    </xf>
    <xf numFmtId="0" fontId="9" fillId="0" borderId="0" xfId="52" applyFont="1"/>
    <xf numFmtId="0" fontId="38" fillId="2" borderId="0" xfId="52" applyFont="1" applyFill="1" applyAlignment="1">
      <alignment horizontal="center" vertical="center"/>
    </xf>
    <xf numFmtId="0" fontId="39" fillId="0" borderId="0" xfId="52" applyFont="1" applyAlignment="1">
      <alignment horizontal="center"/>
    </xf>
    <xf numFmtId="0" fontId="38" fillId="2" borderId="0" xfId="25" applyFont="1" applyFill="1" applyAlignment="1">
      <alignment horizontal="center"/>
    </xf>
    <xf numFmtId="0" fontId="57" fillId="0" borderId="0" xfId="25" applyFont="1"/>
    <xf numFmtId="0" fontId="39" fillId="0" borderId="0" xfId="25" applyFont="1" applyAlignment="1">
      <alignment horizontal="center"/>
    </xf>
    <xf numFmtId="172" fontId="9" fillId="0" borderId="0" xfId="40" applyNumberFormat="1" applyFont="1"/>
    <xf numFmtId="0" fontId="58" fillId="0" borderId="0" xfId="40" applyFont="1" applyAlignment="1">
      <alignment horizontal="left" vertical="center"/>
    </xf>
    <xf numFmtId="168" fontId="19" fillId="0" borderId="13" xfId="23" applyNumberFormat="1" applyFont="1" applyBorder="1" applyAlignment="1">
      <alignment horizontal="center" vertical="center"/>
    </xf>
    <xf numFmtId="168" fontId="19" fillId="0" borderId="2" xfId="23" applyNumberFormat="1" applyFont="1" applyBorder="1" applyAlignment="1">
      <alignment horizontal="center" vertical="center"/>
    </xf>
    <xf numFmtId="168" fontId="19" fillId="0" borderId="3" xfId="23" applyNumberFormat="1" applyFont="1" applyBorder="1" applyAlignment="1">
      <alignment horizontal="center" vertical="center"/>
    </xf>
    <xf numFmtId="168" fontId="19" fillId="4" borderId="9" xfId="23" applyNumberFormat="1" applyFont="1" applyFill="1" applyBorder="1" applyAlignment="1">
      <alignment horizontal="center" vertical="center"/>
    </xf>
    <xf numFmtId="168" fontId="19" fillId="0" borderId="9" xfId="23" applyNumberFormat="1" applyFont="1" applyBorder="1" applyAlignment="1">
      <alignment horizontal="center" vertical="center"/>
    </xf>
    <xf numFmtId="1" fontId="19" fillId="0" borderId="10" xfId="23" applyNumberFormat="1" applyFont="1" applyBorder="1" applyAlignment="1">
      <alignment horizontal="center" vertical="center"/>
    </xf>
    <xf numFmtId="1" fontId="19" fillId="0" borderId="11" xfId="23" applyNumberFormat="1" applyFont="1" applyBorder="1" applyAlignment="1">
      <alignment horizontal="center" vertical="center"/>
    </xf>
    <xf numFmtId="1" fontId="19" fillId="0" borderId="12" xfId="23" applyNumberFormat="1" applyFont="1" applyBorder="1" applyAlignment="1">
      <alignment horizontal="center" vertical="center"/>
    </xf>
    <xf numFmtId="0" fontId="32" fillId="0" borderId="0" xfId="51" applyFont="1"/>
    <xf numFmtId="0" fontId="38" fillId="7" borderId="13" xfId="52" applyFont="1" applyFill="1" applyBorder="1" applyAlignment="1">
      <alignment horizontal="center"/>
    </xf>
    <xf numFmtId="0" fontId="38" fillId="7" borderId="9" xfId="52" applyFont="1" applyFill="1" applyBorder="1" applyAlignment="1">
      <alignment horizontal="center"/>
    </xf>
    <xf numFmtId="0" fontId="38" fillId="7" borderId="10" xfId="52" applyFont="1" applyFill="1" applyBorder="1" applyAlignment="1">
      <alignment horizontal="center"/>
    </xf>
    <xf numFmtId="0" fontId="32" fillId="0" borderId="0" xfId="40" applyFont="1" applyAlignment="1">
      <alignment horizontal="left" vertical="top"/>
    </xf>
    <xf numFmtId="181" fontId="39" fillId="0" borderId="13" xfId="50" applyNumberFormat="1" applyFont="1" applyFill="1" applyBorder="1" applyAlignment="1">
      <alignment horizontal="center"/>
    </xf>
    <xf numFmtId="181" fontId="39" fillId="0" borderId="2" xfId="50" applyNumberFormat="1" applyFont="1" applyFill="1" applyBorder="1" applyAlignment="1">
      <alignment horizontal="center"/>
    </xf>
    <xf numFmtId="181" fontId="39" fillId="0" borderId="3" xfId="50" applyNumberFormat="1" applyFont="1" applyFill="1" applyBorder="1" applyAlignment="1">
      <alignment horizontal="center"/>
    </xf>
    <xf numFmtId="181" fontId="39" fillId="4" borderId="10" xfId="50" applyNumberFormat="1" applyFont="1" applyFill="1" applyBorder="1" applyAlignment="1">
      <alignment horizontal="center"/>
    </xf>
    <xf numFmtId="181" fontId="39" fillId="4" borderId="11" xfId="50" applyNumberFormat="1" applyFont="1" applyFill="1" applyBorder="1" applyAlignment="1">
      <alignment horizontal="center"/>
    </xf>
    <xf numFmtId="181" fontId="39" fillId="4" borderId="12" xfId="50" applyNumberFormat="1" applyFont="1" applyFill="1" applyBorder="1" applyAlignment="1">
      <alignment horizontal="center"/>
    </xf>
    <xf numFmtId="177" fontId="9" fillId="4" borderId="10" xfId="41" applyNumberFormat="1" applyFont="1" applyFill="1" applyBorder="1" applyAlignment="1">
      <alignment horizontal="center" vertical="center"/>
    </xf>
    <xf numFmtId="177" fontId="9" fillId="4" borderId="11" xfId="41" applyNumberFormat="1" applyFont="1" applyFill="1" applyBorder="1" applyAlignment="1">
      <alignment horizontal="center" vertical="center"/>
    </xf>
    <xf numFmtId="177" fontId="9" fillId="4" borderId="12" xfId="41" applyNumberFormat="1" applyFont="1" applyFill="1" applyBorder="1" applyAlignment="1">
      <alignment horizontal="center" vertical="center"/>
    </xf>
    <xf numFmtId="0" fontId="38" fillId="7" borderId="2" xfId="25" applyFont="1" applyFill="1" applyBorder="1" applyAlignment="1">
      <alignment horizontal="center"/>
    </xf>
    <xf numFmtId="0" fontId="38" fillId="7" borderId="3" xfId="25" applyFont="1" applyFill="1" applyBorder="1" applyAlignment="1">
      <alignment horizontal="center"/>
    </xf>
    <xf numFmtId="172" fontId="54" fillId="8" borderId="13" xfId="41" applyNumberFormat="1" applyFont="1" applyFill="1" applyBorder="1" applyAlignment="1">
      <alignment horizontal="center"/>
    </xf>
    <xf numFmtId="172" fontId="54" fillId="8" borderId="2" xfId="41" applyNumberFormat="1" applyFont="1" applyFill="1" applyBorder="1" applyAlignment="1">
      <alignment horizontal="center"/>
    </xf>
    <xf numFmtId="172" fontId="54" fillId="8" borderId="3" xfId="41" applyNumberFormat="1" applyFont="1" applyFill="1" applyBorder="1" applyAlignment="1">
      <alignment horizontal="center"/>
    </xf>
    <xf numFmtId="167" fontId="54" fillId="8" borderId="13" xfId="41" applyNumberFormat="1" applyFont="1" applyFill="1" applyBorder="1" applyAlignment="1">
      <alignment horizontal="center"/>
    </xf>
    <xf numFmtId="167" fontId="54" fillId="8" borderId="2" xfId="41" applyNumberFormat="1" applyFont="1" applyFill="1" applyBorder="1" applyAlignment="1">
      <alignment horizontal="center"/>
    </xf>
    <xf numFmtId="167" fontId="54" fillId="8" borderId="3" xfId="41" applyNumberFormat="1" applyFont="1" applyFill="1" applyBorder="1" applyAlignment="1">
      <alignment horizontal="center"/>
    </xf>
    <xf numFmtId="172" fontId="54" fillId="9" borderId="9" xfId="41" applyNumberFormat="1" applyFont="1" applyFill="1" applyBorder="1" applyAlignment="1">
      <alignment horizontal="center"/>
    </xf>
    <xf numFmtId="172" fontId="54" fillId="9" borderId="0" xfId="41" applyNumberFormat="1" applyFont="1" applyFill="1" applyBorder="1" applyAlignment="1">
      <alignment horizontal="center"/>
    </xf>
    <xf numFmtId="172" fontId="54" fillId="9" borderId="6" xfId="41" applyNumberFormat="1" applyFont="1" applyFill="1" applyBorder="1" applyAlignment="1">
      <alignment horizontal="center"/>
    </xf>
    <xf numFmtId="167" fontId="54" fillId="9" borderId="9" xfId="41" applyNumberFormat="1" applyFont="1" applyFill="1" applyBorder="1" applyAlignment="1">
      <alignment horizontal="center"/>
    </xf>
    <xf numFmtId="167" fontId="54" fillId="9" borderId="0" xfId="41" applyNumberFormat="1" applyFont="1" applyFill="1" applyBorder="1" applyAlignment="1">
      <alignment horizontal="center"/>
    </xf>
    <xf numFmtId="167" fontId="54" fillId="9" borderId="6" xfId="41" applyNumberFormat="1" applyFont="1" applyFill="1" applyBorder="1" applyAlignment="1">
      <alignment horizontal="center"/>
    </xf>
    <xf numFmtId="172" fontId="54" fillId="8" borderId="9" xfId="41" applyNumberFormat="1" applyFont="1" applyFill="1" applyBorder="1" applyAlignment="1">
      <alignment horizontal="center"/>
    </xf>
    <xf numFmtId="172" fontId="54" fillId="8" borderId="0" xfId="41" applyNumberFormat="1" applyFont="1" applyFill="1" applyBorder="1" applyAlignment="1">
      <alignment horizontal="center"/>
    </xf>
    <xf numFmtId="172" fontId="54" fillId="8" borderId="6" xfId="41" applyNumberFormat="1" applyFont="1" applyFill="1" applyBorder="1" applyAlignment="1">
      <alignment horizontal="center"/>
    </xf>
    <xf numFmtId="167" fontId="54" fillId="8" borderId="9" xfId="41" applyNumberFormat="1" applyFont="1" applyFill="1" applyBorder="1" applyAlignment="1">
      <alignment horizontal="center"/>
    </xf>
    <xf numFmtId="167" fontId="54" fillId="8" borderId="0" xfId="41" applyNumberFormat="1" applyFont="1" applyFill="1" applyBorder="1" applyAlignment="1">
      <alignment horizontal="center"/>
    </xf>
    <xf numFmtId="167" fontId="54" fillId="8" borderId="6" xfId="41" applyNumberFormat="1" applyFont="1" applyFill="1" applyBorder="1" applyAlignment="1">
      <alignment horizontal="center"/>
    </xf>
    <xf numFmtId="172" fontId="54" fillId="8" borderId="9" xfId="25" applyNumberFormat="1" applyFont="1" applyFill="1" applyBorder="1" applyAlignment="1">
      <alignment horizontal="center" wrapText="1"/>
    </xf>
    <xf numFmtId="172" fontId="54" fillId="8" borderId="6" xfId="25" applyNumberFormat="1" applyFont="1" applyFill="1" applyBorder="1" applyAlignment="1">
      <alignment horizontal="center" wrapText="1"/>
    </xf>
    <xf numFmtId="167" fontId="54" fillId="8" borderId="9" xfId="25" applyNumberFormat="1" applyFont="1" applyFill="1" applyBorder="1" applyAlignment="1">
      <alignment horizontal="center" wrapText="1"/>
    </xf>
    <xf numFmtId="167" fontId="54" fillId="8" borderId="0" xfId="25" applyNumberFormat="1" applyFont="1" applyFill="1" applyAlignment="1">
      <alignment horizontal="center" wrapText="1"/>
    </xf>
    <xf numFmtId="167" fontId="54" fillId="8" borderId="6" xfId="25" applyNumberFormat="1" applyFont="1" applyFill="1" applyBorder="1" applyAlignment="1">
      <alignment horizontal="center" wrapText="1"/>
    </xf>
    <xf numFmtId="172" fontId="54" fillId="9" borderId="10" xfId="25" applyNumberFormat="1" applyFont="1" applyFill="1" applyBorder="1" applyAlignment="1">
      <alignment horizontal="center" wrapText="1"/>
    </xf>
    <xf numFmtId="172" fontId="54" fillId="9" borderId="11" xfId="25" applyNumberFormat="1" applyFont="1" applyFill="1" applyBorder="1" applyAlignment="1">
      <alignment horizontal="center" wrapText="1"/>
    </xf>
    <xf numFmtId="172" fontId="54" fillId="9" borderId="12" xfId="25" applyNumberFormat="1" applyFont="1" applyFill="1" applyBorder="1" applyAlignment="1">
      <alignment horizontal="center" wrapText="1"/>
    </xf>
    <xf numFmtId="167" fontId="54" fillId="9" borderId="10" xfId="25" applyNumberFormat="1" applyFont="1" applyFill="1" applyBorder="1" applyAlignment="1">
      <alignment horizontal="center" wrapText="1"/>
    </xf>
    <xf numFmtId="167" fontId="54" fillId="9" borderId="11" xfId="25" applyNumberFormat="1" applyFont="1" applyFill="1" applyBorder="1" applyAlignment="1">
      <alignment horizontal="center" wrapText="1"/>
    </xf>
    <xf numFmtId="167" fontId="54" fillId="9" borderId="12" xfId="25" applyNumberFormat="1" applyFont="1" applyFill="1" applyBorder="1" applyAlignment="1">
      <alignment horizontal="center" wrapText="1"/>
    </xf>
    <xf numFmtId="181" fontId="54" fillId="8" borderId="13" xfId="41" applyNumberFormat="1" applyFont="1" applyFill="1" applyBorder="1" applyAlignment="1">
      <alignment horizontal="center"/>
    </xf>
    <xf numFmtId="181" fontId="54" fillId="8" borderId="2" xfId="41" applyNumberFormat="1" applyFont="1" applyFill="1" applyBorder="1" applyAlignment="1">
      <alignment horizontal="center"/>
    </xf>
    <xf numFmtId="181" fontId="54" fillId="8" borderId="3" xfId="41" applyNumberFormat="1" applyFont="1" applyFill="1" applyBorder="1" applyAlignment="1">
      <alignment horizontal="center"/>
    </xf>
    <xf numFmtId="181" fontId="54" fillId="9" borderId="9" xfId="41" applyNumberFormat="1" applyFont="1" applyFill="1" applyBorder="1" applyAlignment="1">
      <alignment horizontal="center"/>
    </xf>
    <xf numFmtId="181" fontId="54" fillId="9" borderId="0" xfId="41" applyNumberFormat="1" applyFont="1" applyFill="1" applyBorder="1" applyAlignment="1">
      <alignment horizontal="center"/>
    </xf>
    <xf numFmtId="181" fontId="54" fillId="9" borderId="6" xfId="41" applyNumberFormat="1" applyFont="1" applyFill="1" applyBorder="1" applyAlignment="1">
      <alignment horizontal="center"/>
    </xf>
    <xf numFmtId="181" fontId="54" fillId="8" borderId="9" xfId="41" applyNumberFormat="1" applyFont="1" applyFill="1" applyBorder="1" applyAlignment="1">
      <alignment horizontal="center"/>
    </xf>
    <xf numFmtId="181" fontId="54" fillId="8" borderId="0" xfId="41" applyNumberFormat="1" applyFont="1" applyFill="1" applyBorder="1" applyAlignment="1">
      <alignment horizontal="center"/>
    </xf>
    <xf numFmtId="181" fontId="54" fillId="8" borderId="6" xfId="41" applyNumberFormat="1" applyFont="1" applyFill="1" applyBorder="1" applyAlignment="1">
      <alignment horizontal="center"/>
    </xf>
    <xf numFmtId="181" fontId="54" fillId="8" borderId="9" xfId="25" applyNumberFormat="1" applyFont="1" applyFill="1" applyBorder="1" applyAlignment="1">
      <alignment horizontal="center" wrapText="1"/>
    </xf>
    <xf numFmtId="181" fontId="54" fillId="8" borderId="6" xfId="25" applyNumberFormat="1" applyFont="1" applyFill="1" applyBorder="1" applyAlignment="1">
      <alignment horizontal="center" wrapText="1"/>
    </xf>
    <xf numFmtId="181" fontId="54" fillId="9" borderId="10" xfId="25" applyNumberFormat="1" applyFont="1" applyFill="1" applyBorder="1" applyAlignment="1">
      <alignment horizontal="center" wrapText="1"/>
    </xf>
    <xf numFmtId="181" fontId="54" fillId="9" borderId="11" xfId="25" applyNumberFormat="1" applyFont="1" applyFill="1" applyBorder="1" applyAlignment="1">
      <alignment horizontal="center" wrapText="1"/>
    </xf>
    <xf numFmtId="181" fontId="54" fillId="9" borderId="12" xfId="25" applyNumberFormat="1" applyFont="1" applyFill="1" applyBorder="1" applyAlignment="1">
      <alignment horizontal="center" wrapText="1"/>
    </xf>
    <xf numFmtId="0" fontId="32" fillId="0" borderId="0" xfId="25" applyFont="1" applyAlignment="1">
      <alignment horizontal="left" vertical="top"/>
    </xf>
    <xf numFmtId="172" fontId="54" fillId="8" borderId="0" xfId="25" applyNumberFormat="1" applyFont="1" applyFill="1" applyAlignment="1">
      <alignment horizontal="center" wrapText="1"/>
    </xf>
    <xf numFmtId="181" fontId="54" fillId="8" borderId="0" xfId="25" applyNumberFormat="1" applyFont="1" applyFill="1" applyAlignment="1">
      <alignment horizontal="center" wrapText="1"/>
    </xf>
    <xf numFmtId="167" fontId="39" fillId="4" borderId="10" xfId="28" applyNumberFormat="1" applyFont="1" applyFill="1" applyBorder="1" applyAlignment="1">
      <alignment horizontal="center" vertical="center"/>
    </xf>
    <xf numFmtId="167" fontId="9" fillId="0" borderId="13" xfId="28" applyNumberFormat="1" applyFont="1" applyBorder="1" applyAlignment="1">
      <alignment horizontal="center" vertical="center"/>
    </xf>
    <xf numFmtId="167" fontId="9" fillId="0" borderId="2" xfId="28" applyNumberFormat="1" applyFont="1" applyBorder="1" applyAlignment="1">
      <alignment horizontal="center" vertical="center"/>
    </xf>
    <xf numFmtId="167" fontId="9" fillId="0" borderId="3" xfId="28" applyNumberFormat="1" applyFont="1" applyBorder="1" applyAlignment="1">
      <alignment horizontal="center" vertical="center"/>
    </xf>
    <xf numFmtId="0" fontId="9" fillId="0" borderId="0" xfId="53" applyFont="1"/>
    <xf numFmtId="0" fontId="51" fillId="0" borderId="0" xfId="53" applyFont="1" applyAlignment="1">
      <alignment horizontal="left" vertical="center"/>
    </xf>
    <xf numFmtId="0" fontId="60" fillId="0" borderId="0" xfId="0" applyFont="1"/>
    <xf numFmtId="0" fontId="38" fillId="2" borderId="13" xfId="53" applyFont="1" applyFill="1" applyBorder="1" applyAlignment="1">
      <alignment horizontal="center"/>
    </xf>
    <xf numFmtId="0" fontId="38" fillId="2" borderId="3" xfId="53" applyFont="1" applyFill="1" applyBorder="1" applyAlignment="1">
      <alignment horizontal="center"/>
    </xf>
    <xf numFmtId="182" fontId="39" fillId="0" borderId="9" xfId="54" applyNumberFormat="1" applyFont="1" applyBorder="1" applyAlignment="1">
      <alignment horizontal="center"/>
    </xf>
    <xf numFmtId="178" fontId="39" fillId="0" borderId="6" xfId="54" applyNumberFormat="1" applyFont="1" applyBorder="1" applyAlignment="1">
      <alignment horizontal="center"/>
    </xf>
    <xf numFmtId="3" fontId="9" fillId="4" borderId="9" xfId="55" applyNumberFormat="1" applyFont="1" applyFill="1" applyBorder="1" applyAlignment="1">
      <alignment horizontal="center" vertical="center"/>
    </xf>
    <xf numFmtId="178" fontId="9" fillId="4" borderId="6" xfId="55" applyNumberFormat="1" applyFont="1" applyFill="1" applyBorder="1" applyAlignment="1">
      <alignment horizontal="center" vertical="center"/>
    </xf>
    <xf numFmtId="182" fontId="39" fillId="0" borderId="10" xfId="54" applyNumberFormat="1" applyFont="1" applyBorder="1" applyAlignment="1">
      <alignment horizontal="center"/>
    </xf>
    <xf numFmtId="178" fontId="39" fillId="0" borderId="12" xfId="54" applyNumberFormat="1" applyFont="1" applyBorder="1" applyAlignment="1">
      <alignment horizontal="center"/>
    </xf>
    <xf numFmtId="0" fontId="38" fillId="2" borderId="0" xfId="53" applyFont="1" applyFill="1" applyAlignment="1">
      <alignment horizontal="center"/>
    </xf>
    <xf numFmtId="0" fontId="39" fillId="0" borderId="3" xfId="54" applyNumberFormat="1" applyFont="1" applyBorder="1" applyAlignment="1">
      <alignment horizontal="center"/>
    </xf>
    <xf numFmtId="182" fontId="39" fillId="0" borderId="13" xfId="54" applyNumberFormat="1" applyFont="1" applyBorder="1" applyAlignment="1">
      <alignment horizontal="center"/>
    </xf>
    <xf numFmtId="0" fontId="9" fillId="4" borderId="6" xfId="55" applyNumberFormat="1" applyFont="1" applyFill="1" applyBorder="1" applyAlignment="1">
      <alignment horizontal="center" vertical="center"/>
    </xf>
    <xf numFmtId="0" fontId="39" fillId="0" borderId="6" xfId="54" applyNumberFormat="1" applyFont="1" applyBorder="1" applyAlignment="1">
      <alignment horizontal="center"/>
    </xf>
    <xf numFmtId="0" fontId="39" fillId="0" borderId="12" xfId="54" applyNumberFormat="1" applyFont="1" applyBorder="1" applyAlignment="1">
      <alignment horizontal="center"/>
    </xf>
    <xf numFmtId="0" fontId="13" fillId="0" borderId="0" xfId="42" applyAlignment="1">
      <alignment horizontal="left"/>
    </xf>
    <xf numFmtId="0" fontId="32" fillId="0" borderId="0" xfId="53" applyFont="1" applyAlignment="1">
      <alignment horizontal="left" vertical="top"/>
    </xf>
    <xf numFmtId="0" fontId="32" fillId="0" borderId="0" xfId="53" applyFont="1"/>
    <xf numFmtId="0" fontId="38" fillId="7" borderId="0" xfId="25" applyFont="1" applyFill="1" applyAlignment="1">
      <alignment horizontal="center"/>
    </xf>
    <xf numFmtId="0" fontId="38" fillId="7" borderId="0" xfId="25" applyFont="1" applyFill="1" applyAlignment="1">
      <alignment horizontal="center" wrapText="1"/>
    </xf>
    <xf numFmtId="172" fontId="54" fillId="9" borderId="10" xfId="41" applyNumberFormat="1" applyFont="1" applyFill="1" applyBorder="1" applyAlignment="1">
      <alignment horizontal="center"/>
    </xf>
    <xf numFmtId="172" fontId="54" fillId="9" borderId="11" xfId="41" applyNumberFormat="1" applyFont="1" applyFill="1" applyBorder="1" applyAlignment="1">
      <alignment horizontal="center"/>
    </xf>
    <xf numFmtId="172" fontId="54" fillId="9" borderId="12" xfId="41" applyNumberFormat="1" applyFont="1" applyFill="1" applyBorder="1" applyAlignment="1">
      <alignment horizontal="center"/>
    </xf>
    <xf numFmtId="0" fontId="22" fillId="2" borderId="0" xfId="17" applyFont="1" applyFill="1" applyAlignment="1">
      <alignment horizontal="center" vertical="center"/>
    </xf>
    <xf numFmtId="0" fontId="26" fillId="0" borderId="0" xfId="0" applyFont="1" applyAlignment="1">
      <alignment vertical="center"/>
    </xf>
    <xf numFmtId="14" fontId="9" fillId="0" borderId="0" xfId="40" applyNumberFormat="1" applyFont="1"/>
    <xf numFmtId="0" fontId="20" fillId="0" borderId="0" xfId="0" applyFont="1" applyAlignment="1">
      <alignment horizontal="left" vertical="top"/>
    </xf>
    <xf numFmtId="0" fontId="40" fillId="0" borderId="0" xfId="1" applyFont="1" applyAlignment="1">
      <alignment horizontal="left" vertical="center"/>
    </xf>
    <xf numFmtId="0" fontId="41" fillId="0" borderId="0" xfId="32" quotePrefix="1" applyFont="1" applyFill="1" applyAlignment="1">
      <alignment horizontal="center" vertical="center"/>
    </xf>
    <xf numFmtId="0" fontId="10" fillId="0" borderId="0" xfId="4" applyFont="1" applyAlignment="1">
      <alignment horizontal="left" vertical="top"/>
    </xf>
    <xf numFmtId="0" fontId="10" fillId="0" borderId="0" xfId="0" applyFont="1" applyAlignment="1">
      <alignment horizontal="left" vertical="center"/>
    </xf>
    <xf numFmtId="167" fontId="9" fillId="0" borderId="0" xfId="50" applyNumberFormat="1" applyFont="1" applyFill="1"/>
    <xf numFmtId="0" fontId="32" fillId="0" borderId="0" xfId="43" applyFont="1" applyAlignment="1">
      <alignment horizontal="left"/>
    </xf>
    <xf numFmtId="0" fontId="40" fillId="0" borderId="0" xfId="1" applyFont="1" applyAlignment="1">
      <alignment horizontal="left" vertical="top"/>
    </xf>
    <xf numFmtId="0" fontId="42" fillId="0" borderId="0" xfId="1" applyFont="1" applyAlignment="1">
      <alignment horizontal="left" vertical="top"/>
    </xf>
    <xf numFmtId="0" fontId="32" fillId="0" borderId="0" xfId="25" applyFont="1"/>
    <xf numFmtId="0" fontId="42" fillId="0" borderId="0" xfId="1" applyFont="1" applyAlignment="1">
      <alignment horizontal="left" vertical="center"/>
    </xf>
    <xf numFmtId="0" fontId="2" fillId="0" borderId="0" xfId="32" applyFill="1"/>
    <xf numFmtId="0" fontId="59" fillId="0" borderId="0" xfId="32" applyFont="1" applyFill="1" applyBorder="1"/>
    <xf numFmtId="0" fontId="32" fillId="0" borderId="0" xfId="42" applyFont="1"/>
    <xf numFmtId="9" fontId="32" fillId="0" borderId="0" xfId="22" applyFont="1" applyFill="1" applyBorder="1"/>
    <xf numFmtId="9" fontId="9" fillId="0" borderId="0" xfId="22" applyFont="1" applyFill="1" applyBorder="1"/>
    <xf numFmtId="0" fontId="61" fillId="0" borderId="0" xfId="0" applyFont="1"/>
    <xf numFmtId="0" fontId="38" fillId="7" borderId="2" xfId="0" applyFont="1" applyFill="1" applyBorder="1" applyAlignment="1">
      <alignment horizontal="center"/>
    </xf>
    <xf numFmtId="0" fontId="38" fillId="7" borderId="4" xfId="0" applyFont="1" applyFill="1" applyBorder="1" applyAlignment="1">
      <alignment horizontal="center"/>
    </xf>
    <xf numFmtId="0" fontId="54" fillId="8" borderId="4" xfId="0" applyFont="1" applyFill="1" applyBorder="1" applyAlignment="1">
      <alignment horizontal="center"/>
    </xf>
    <xf numFmtId="0" fontId="54" fillId="8" borderId="5" xfId="0" applyFont="1" applyFill="1" applyBorder="1" applyAlignment="1">
      <alignment horizontal="center"/>
    </xf>
    <xf numFmtId="0" fontId="54" fillId="8" borderId="8" xfId="0" applyFont="1" applyFill="1" applyBorder="1" applyAlignment="1">
      <alignment horizontal="center"/>
    </xf>
    <xf numFmtId="0" fontId="38" fillId="7" borderId="0" xfId="0" applyFont="1" applyFill="1" applyAlignment="1">
      <alignment horizontal="center"/>
    </xf>
    <xf numFmtId="0" fontId="9" fillId="0" borderId="0" xfId="0" applyFont="1"/>
    <xf numFmtId="0" fontId="38" fillId="7" borderId="13" xfId="0" applyFont="1" applyFill="1" applyBorder="1" applyAlignment="1">
      <alignment horizontal="center"/>
    </xf>
    <xf numFmtId="0" fontId="38" fillId="7" borderId="3" xfId="0" applyFont="1" applyFill="1" applyBorder="1" applyAlignment="1">
      <alignment horizontal="center"/>
    </xf>
    <xf numFmtId="0" fontId="38" fillId="2" borderId="2" xfId="40" applyFont="1" applyFill="1" applyBorder="1" applyAlignment="1">
      <alignment horizontal="center" vertical="center"/>
    </xf>
    <xf numFmtId="0" fontId="38" fillId="2" borderId="3" xfId="40" applyFont="1" applyFill="1" applyBorder="1" applyAlignment="1">
      <alignment horizontal="center" vertical="center"/>
    </xf>
    <xf numFmtId="0" fontId="39" fillId="0" borderId="13" xfId="41" applyNumberFormat="1" applyFont="1" applyFill="1" applyBorder="1" applyAlignment="1">
      <alignment horizontal="center" vertical="center"/>
    </xf>
    <xf numFmtId="0" fontId="39" fillId="0" borderId="2" xfId="41" applyNumberFormat="1" applyFont="1" applyFill="1" applyBorder="1" applyAlignment="1">
      <alignment horizontal="center" vertical="center"/>
    </xf>
    <xf numFmtId="0" fontId="39" fillId="0" borderId="3" xfId="41" applyNumberFormat="1" applyFont="1" applyFill="1" applyBorder="1" applyAlignment="1">
      <alignment horizontal="center" vertical="center"/>
    </xf>
    <xf numFmtId="0" fontId="39" fillId="0" borderId="9" xfId="41" applyNumberFormat="1" applyFont="1" applyFill="1" applyBorder="1" applyAlignment="1">
      <alignment horizontal="center" vertical="center"/>
    </xf>
    <xf numFmtId="0" fontId="39" fillId="0" borderId="0" xfId="41" applyNumberFormat="1" applyFont="1" applyFill="1" applyBorder="1" applyAlignment="1">
      <alignment horizontal="center" vertical="center"/>
    </xf>
    <xf numFmtId="0" fontId="39" fillId="0" borderId="6" xfId="41" applyNumberFormat="1" applyFont="1" applyFill="1" applyBorder="1" applyAlignment="1">
      <alignment horizontal="center" vertical="center"/>
    </xf>
    <xf numFmtId="0" fontId="33" fillId="0" borderId="0" xfId="0" applyFont="1" applyAlignment="1">
      <alignment vertical="center"/>
    </xf>
    <xf numFmtId="0" fontId="9" fillId="0" borderId="0" xfId="0" applyFont="1" applyAlignment="1">
      <alignment horizontal="center"/>
    </xf>
    <xf numFmtId="0" fontId="11" fillId="2" borderId="13" xfId="0" applyFont="1" applyFill="1" applyBorder="1" applyAlignment="1">
      <alignment horizontal="center"/>
    </xf>
    <xf numFmtId="0" fontId="11" fillId="2" borderId="2" xfId="0" applyFont="1" applyFill="1" applyBorder="1" applyAlignment="1">
      <alignment horizontal="center"/>
    </xf>
    <xf numFmtId="1" fontId="11" fillId="2" borderId="0" xfId="0" applyNumberFormat="1" applyFont="1" applyFill="1" applyAlignment="1">
      <alignment horizontal="center"/>
    </xf>
    <xf numFmtId="0" fontId="11" fillId="2" borderId="0" xfId="0" applyFont="1" applyFill="1" applyAlignment="1">
      <alignment horizontal="center"/>
    </xf>
    <xf numFmtId="182" fontId="39" fillId="0" borderId="2" xfId="54" applyNumberFormat="1" applyFont="1" applyBorder="1" applyAlignment="1">
      <alignment horizontal="center"/>
    </xf>
    <xf numFmtId="182" fontId="39" fillId="0" borderId="3" xfId="54" applyNumberFormat="1" applyFont="1" applyBorder="1" applyAlignment="1">
      <alignment horizontal="center"/>
    </xf>
    <xf numFmtId="0" fontId="11" fillId="2" borderId="10" xfId="0" applyFont="1" applyFill="1" applyBorder="1" applyAlignment="1">
      <alignment horizontal="center"/>
    </xf>
    <xf numFmtId="3" fontId="9" fillId="4" borderId="10" xfId="55" applyNumberFormat="1" applyFont="1" applyFill="1" applyBorder="1" applyAlignment="1">
      <alignment horizontal="center" vertical="center"/>
    </xf>
    <xf numFmtId="3" fontId="9" fillId="4" borderId="11" xfId="55" applyNumberFormat="1" applyFont="1" applyFill="1" applyBorder="1" applyAlignment="1">
      <alignment horizontal="center" vertical="center"/>
    </xf>
    <xf numFmtId="3" fontId="9" fillId="4" borderId="12" xfId="55" applyNumberFormat="1" applyFont="1" applyFill="1" applyBorder="1" applyAlignment="1">
      <alignment horizontal="center" vertical="center"/>
    </xf>
    <xf numFmtId="0" fontId="40" fillId="0" borderId="0" xfId="0" applyFont="1"/>
    <xf numFmtId="167" fontId="39" fillId="0" borderId="13" xfId="22" applyNumberFormat="1" applyFont="1" applyBorder="1" applyAlignment="1">
      <alignment horizontal="center"/>
    </xf>
    <xf numFmtId="167" fontId="39" fillId="0" borderId="2" xfId="22" applyNumberFormat="1" applyFont="1" applyBorder="1" applyAlignment="1">
      <alignment horizontal="center"/>
    </xf>
    <xf numFmtId="167" fontId="39" fillId="0" borderId="3" xfId="22" applyNumberFormat="1" applyFont="1" applyBorder="1" applyAlignment="1">
      <alignment horizontal="center"/>
    </xf>
    <xf numFmtId="167" fontId="39" fillId="4" borderId="10" xfId="22" applyNumberFormat="1" applyFont="1" applyFill="1" applyBorder="1" applyAlignment="1">
      <alignment horizontal="center"/>
    </xf>
    <xf numFmtId="167" fontId="39" fillId="4" borderId="11" xfId="22" applyNumberFormat="1" applyFont="1" applyFill="1" applyBorder="1" applyAlignment="1">
      <alignment horizontal="center"/>
    </xf>
    <xf numFmtId="167" fontId="39" fillId="4" borderId="12" xfId="22" applyNumberFormat="1" applyFont="1" applyFill="1" applyBorder="1" applyAlignment="1">
      <alignment horizontal="center"/>
    </xf>
    <xf numFmtId="0" fontId="13" fillId="0" borderId="0" xfId="7" applyFont="1" applyAlignment="1">
      <alignment horizontal="left" vertical="top"/>
    </xf>
    <xf numFmtId="0" fontId="13" fillId="0" borderId="0" xfId="7" applyFont="1"/>
    <xf numFmtId="0" fontId="33" fillId="0" borderId="0" xfId="7" applyFont="1" applyAlignment="1">
      <alignment vertical="center"/>
    </xf>
    <xf numFmtId="0" fontId="13" fillId="0" borderId="0" xfId="7" applyFont="1" applyAlignment="1">
      <alignment vertical="center"/>
    </xf>
    <xf numFmtId="0" fontId="62" fillId="2" borderId="13" xfId="7" applyFont="1" applyFill="1" applyBorder="1" applyAlignment="1">
      <alignment horizontal="center" vertical="center"/>
    </xf>
    <xf numFmtId="0" fontId="62" fillId="2" borderId="2" xfId="7" applyFont="1" applyFill="1" applyBorder="1" applyAlignment="1">
      <alignment horizontal="center" vertical="center"/>
    </xf>
    <xf numFmtId="0" fontId="62" fillId="2" borderId="3" xfId="7" applyFont="1" applyFill="1" applyBorder="1" applyAlignment="1">
      <alignment horizontal="center" vertical="center"/>
    </xf>
    <xf numFmtId="0" fontId="62" fillId="2" borderId="0" xfId="7" applyFont="1" applyFill="1" applyAlignment="1">
      <alignment horizontal="center" vertical="center"/>
    </xf>
    <xf numFmtId="172" fontId="13" fillId="0" borderId="13" xfId="54" applyNumberFormat="1" applyFont="1" applyBorder="1" applyAlignment="1">
      <alignment horizontal="center" vertical="center"/>
    </xf>
    <xf numFmtId="172" fontId="13" fillId="0" borderId="2" xfId="54" applyNumberFormat="1" applyFont="1" applyBorder="1" applyAlignment="1">
      <alignment horizontal="center" vertical="center"/>
    </xf>
    <xf numFmtId="172" fontId="13" fillId="0" borderId="3" xfId="54" applyNumberFormat="1" applyFont="1" applyBorder="1" applyAlignment="1">
      <alignment horizontal="center" vertical="center"/>
    </xf>
    <xf numFmtId="9" fontId="13" fillId="0" borderId="0" xfId="50" applyFont="1" applyBorder="1" applyAlignment="1">
      <alignment vertical="center"/>
    </xf>
    <xf numFmtId="165" fontId="13" fillId="0" borderId="0" xfId="7" applyNumberFormat="1" applyFont="1" applyAlignment="1">
      <alignment vertical="center"/>
    </xf>
    <xf numFmtId="172" fontId="13" fillId="4" borderId="9" xfId="54" applyNumberFormat="1" applyFont="1" applyFill="1" applyBorder="1" applyAlignment="1">
      <alignment horizontal="center" vertical="center"/>
    </xf>
    <xf numFmtId="172" fontId="13" fillId="4" borderId="0" xfId="54" applyNumberFormat="1" applyFont="1" applyFill="1" applyBorder="1" applyAlignment="1">
      <alignment horizontal="center" vertical="center"/>
    </xf>
    <xf numFmtId="172" fontId="13" fillId="4" borderId="6" xfId="54" applyNumberFormat="1" applyFont="1" applyFill="1" applyBorder="1" applyAlignment="1">
      <alignment horizontal="center" vertical="center"/>
    </xf>
    <xf numFmtId="14" fontId="63" fillId="0" borderId="0" xfId="7" applyNumberFormat="1" applyFont="1"/>
    <xf numFmtId="166" fontId="13" fillId="0" borderId="0" xfId="7" applyNumberFormat="1" applyFont="1"/>
    <xf numFmtId="0" fontId="61" fillId="0" borderId="0" xfId="7" applyFont="1"/>
    <xf numFmtId="166" fontId="13" fillId="0" borderId="0" xfId="54" applyNumberFormat="1" applyFont="1" applyBorder="1" applyAlignment="1">
      <alignment horizontal="center"/>
    </xf>
    <xf numFmtId="10" fontId="13" fillId="0" borderId="0" xfId="7" applyNumberFormat="1" applyFont="1"/>
    <xf numFmtId="3" fontId="13" fillId="0" borderId="0" xfId="7" applyNumberFormat="1" applyFont="1" applyAlignment="1">
      <alignment horizontal="center"/>
    </xf>
    <xf numFmtId="167" fontId="13" fillId="0" borderId="0" xfId="7" applyNumberFormat="1" applyFont="1"/>
    <xf numFmtId="0" fontId="64" fillId="0" borderId="0" xfId="7" applyFont="1"/>
    <xf numFmtId="3" fontId="13" fillId="0" borderId="13" xfId="7" applyNumberFormat="1" applyFont="1" applyBorder="1" applyAlignment="1">
      <alignment horizontal="center" vertical="center"/>
    </xf>
    <xf numFmtId="3" fontId="13" fillId="0" borderId="2" xfId="7" applyNumberFormat="1" applyFont="1" applyBorder="1" applyAlignment="1">
      <alignment horizontal="center" vertical="center"/>
    </xf>
    <xf numFmtId="3" fontId="13" fillId="0" borderId="3" xfId="7" applyNumberFormat="1" applyFont="1" applyBorder="1" applyAlignment="1">
      <alignment horizontal="center" vertical="center"/>
    </xf>
    <xf numFmtId="1" fontId="13" fillId="0" borderId="0" xfId="7" applyNumberFormat="1" applyFont="1" applyAlignment="1">
      <alignment vertical="center"/>
    </xf>
    <xf numFmtId="3" fontId="13" fillId="4" borderId="9" xfId="7" applyNumberFormat="1" applyFont="1" applyFill="1" applyBorder="1" applyAlignment="1">
      <alignment horizontal="center" vertical="center"/>
    </xf>
    <xf numFmtId="3" fontId="13" fillId="4" borderId="0" xfId="7" applyNumberFormat="1" applyFont="1" applyFill="1" applyAlignment="1">
      <alignment horizontal="center" vertical="center"/>
    </xf>
    <xf numFmtId="3" fontId="13" fillId="4" borderId="6" xfId="7" applyNumberFormat="1" applyFont="1" applyFill="1" applyBorder="1" applyAlignment="1">
      <alignment horizontal="center" vertical="center"/>
    </xf>
    <xf numFmtId="167" fontId="13" fillId="0" borderId="4" xfId="7" applyNumberFormat="1" applyFont="1" applyBorder="1" applyAlignment="1">
      <alignment horizontal="center" vertical="center"/>
    </xf>
    <xf numFmtId="167" fontId="13" fillId="0" borderId="5" xfId="7" applyNumberFormat="1" applyFont="1" applyBorder="1" applyAlignment="1">
      <alignment horizontal="center" vertical="center"/>
    </xf>
    <xf numFmtId="167" fontId="13" fillId="0" borderId="8" xfId="7" applyNumberFormat="1" applyFont="1" applyBorder="1" applyAlignment="1">
      <alignment horizontal="center" vertical="center"/>
    </xf>
    <xf numFmtId="167" fontId="13" fillId="0" borderId="10" xfId="7" applyNumberFormat="1" applyFont="1" applyBorder="1" applyAlignment="1">
      <alignment horizontal="center" vertical="center"/>
    </xf>
    <xf numFmtId="167" fontId="13" fillId="0" borderId="11" xfId="7" applyNumberFormat="1" applyFont="1" applyBorder="1" applyAlignment="1">
      <alignment horizontal="center" vertical="center"/>
    </xf>
    <xf numFmtId="167" fontId="13" fillId="0" borderId="12" xfId="7" applyNumberFormat="1" applyFont="1" applyBorder="1" applyAlignment="1">
      <alignment horizontal="center" vertical="center"/>
    </xf>
    <xf numFmtId="167" fontId="13" fillId="0" borderId="4" xfId="54" applyNumberFormat="1" applyFont="1" applyBorder="1" applyAlignment="1">
      <alignment horizontal="center" vertical="center"/>
    </xf>
    <xf numFmtId="167" fontId="13" fillId="0" borderId="5" xfId="54" applyNumberFormat="1" applyFont="1" applyBorder="1" applyAlignment="1">
      <alignment horizontal="center" vertical="center"/>
    </xf>
    <xf numFmtId="167" fontId="13" fillId="0" borderId="8" xfId="54" applyNumberFormat="1" applyFont="1" applyBorder="1" applyAlignment="1">
      <alignment horizontal="center" vertical="center"/>
    </xf>
    <xf numFmtId="0" fontId="61" fillId="0" borderId="0" xfId="40" applyFont="1"/>
    <xf numFmtId="1" fontId="39" fillId="4" borderId="12" xfId="54" applyNumberFormat="1" applyFont="1" applyFill="1" applyBorder="1" applyAlignment="1">
      <alignment horizontal="center"/>
    </xf>
    <xf numFmtId="1" fontId="39" fillId="4" borderId="11" xfId="54" applyNumberFormat="1" applyFont="1" applyFill="1" applyBorder="1" applyAlignment="1">
      <alignment horizontal="center"/>
    </xf>
    <xf numFmtId="9" fontId="39" fillId="4" borderId="11" xfId="50" applyFont="1" applyFill="1" applyBorder="1" applyAlignment="1">
      <alignment horizontal="center"/>
    </xf>
    <xf numFmtId="9" fontId="39" fillId="4" borderId="10" xfId="50" applyFont="1" applyFill="1" applyBorder="1" applyAlignment="1">
      <alignment horizontal="center"/>
    </xf>
    <xf numFmtId="14" fontId="11" fillId="2" borderId="0" xfId="40" applyNumberFormat="1" applyFont="1" applyFill="1" applyAlignment="1">
      <alignment horizontal="center" vertical="center"/>
    </xf>
    <xf numFmtId="1" fontId="39" fillId="0" borderId="6" xfId="54" applyNumberFormat="1" applyFont="1" applyBorder="1" applyAlignment="1">
      <alignment horizontal="center"/>
    </xf>
    <xf numFmtId="1" fontId="39" fillId="0" borderId="0" xfId="54" applyNumberFormat="1" applyFont="1" applyBorder="1" applyAlignment="1">
      <alignment horizontal="center"/>
    </xf>
    <xf numFmtId="9" fontId="39" fillId="0" borderId="0" xfId="50" applyFont="1" applyBorder="1" applyAlignment="1">
      <alignment horizontal="center"/>
    </xf>
    <xf numFmtId="9" fontId="39" fillId="0" borderId="9" xfId="50" applyFont="1" applyBorder="1" applyAlignment="1">
      <alignment horizontal="center"/>
    </xf>
    <xf numFmtId="1" fontId="39" fillId="4" borderId="6" xfId="54" applyNumberFormat="1" applyFont="1" applyFill="1" applyBorder="1" applyAlignment="1">
      <alignment horizontal="center"/>
    </xf>
    <xf numFmtId="1" fontId="39" fillId="4" borderId="0" xfId="54" applyNumberFormat="1" applyFont="1" applyFill="1" applyBorder="1" applyAlignment="1">
      <alignment horizontal="center"/>
    </xf>
    <xf numFmtId="9" fontId="39" fillId="4" borderId="0" xfId="50" applyFont="1" applyFill="1" applyBorder="1" applyAlignment="1">
      <alignment horizontal="center"/>
    </xf>
    <xf numFmtId="9" fontId="39" fillId="4" borderId="9" xfId="50" applyFont="1" applyFill="1" applyBorder="1" applyAlignment="1">
      <alignment horizontal="center"/>
    </xf>
    <xf numFmtId="14" fontId="11" fillId="2" borderId="9" xfId="40" applyNumberFormat="1" applyFont="1" applyFill="1" applyBorder="1" applyAlignment="1">
      <alignment horizontal="center" vertical="center"/>
    </xf>
    <xf numFmtId="1" fontId="61" fillId="0" borderId="0" xfId="40" applyNumberFormat="1" applyFont="1"/>
    <xf numFmtId="14" fontId="11" fillId="2" borderId="10" xfId="40" applyNumberFormat="1" applyFont="1" applyFill="1" applyBorder="1" applyAlignment="1">
      <alignment horizontal="center" vertical="center"/>
    </xf>
    <xf numFmtId="9" fontId="61" fillId="0" borderId="0" xfId="40" applyNumberFormat="1" applyFont="1"/>
    <xf numFmtId="1" fontId="39" fillId="0" borderId="3" xfId="54" applyNumberFormat="1" applyFont="1" applyBorder="1" applyAlignment="1">
      <alignment horizontal="center"/>
    </xf>
    <xf numFmtId="1" fontId="39" fillId="0" borderId="2" xfId="54" applyNumberFormat="1" applyFont="1" applyBorder="1" applyAlignment="1">
      <alignment horizontal="center"/>
    </xf>
    <xf numFmtId="9" fontId="39" fillId="0" borderId="2" xfId="50" applyFont="1" applyBorder="1" applyAlignment="1">
      <alignment horizontal="center"/>
    </xf>
    <xf numFmtId="9" fontId="39" fillId="0" borderId="13" xfId="50" applyFont="1" applyBorder="1" applyAlignment="1">
      <alignment horizontal="center"/>
    </xf>
    <xf numFmtId="14" fontId="11" fillId="2" borderId="13" xfId="40" applyNumberFormat="1" applyFont="1" applyFill="1" applyBorder="1" applyAlignment="1">
      <alignment horizontal="center" vertical="center"/>
    </xf>
    <xf numFmtId="0" fontId="11" fillId="2" borderId="3" xfId="40" applyFont="1" applyFill="1" applyBorder="1" applyAlignment="1">
      <alignment horizontal="center" vertical="center" wrapText="1"/>
    </xf>
    <xf numFmtId="0" fontId="11" fillId="2" borderId="2" xfId="40" applyFont="1" applyFill="1" applyBorder="1" applyAlignment="1">
      <alignment horizontal="center" vertical="center" wrapText="1"/>
    </xf>
    <xf numFmtId="0" fontId="11" fillId="2" borderId="13" xfId="40" applyFont="1" applyFill="1" applyBorder="1" applyAlignment="1">
      <alignment horizontal="center" vertical="center" wrapText="1"/>
    </xf>
    <xf numFmtId="172" fontId="13" fillId="0" borderId="9" xfId="54" applyNumberFormat="1" applyFont="1" applyFill="1" applyBorder="1" applyAlignment="1">
      <alignment horizontal="center" vertical="center"/>
    </xf>
    <xf numFmtId="172" fontId="13" fillId="0" borderId="0" xfId="54" applyNumberFormat="1" applyFont="1" applyFill="1" applyBorder="1" applyAlignment="1">
      <alignment horizontal="center" vertical="center"/>
    </xf>
    <xf numFmtId="172" fontId="13" fillId="0" borderId="6" xfId="54" applyNumberFormat="1" applyFont="1" applyFill="1" applyBorder="1" applyAlignment="1">
      <alignment horizontal="center" vertical="center"/>
    </xf>
    <xf numFmtId="181" fontId="13" fillId="0" borderId="4" xfId="54" applyNumberFormat="1" applyFont="1" applyBorder="1" applyAlignment="1">
      <alignment horizontal="center" vertical="center"/>
    </xf>
    <xf numFmtId="181" fontId="13" fillId="0" borderId="5" xfId="54" applyNumberFormat="1" applyFont="1" applyBorder="1" applyAlignment="1">
      <alignment horizontal="center" vertical="center"/>
    </xf>
    <xf numFmtId="181" fontId="13" fillId="0" borderId="8" xfId="54" applyNumberFormat="1" applyFont="1" applyBorder="1" applyAlignment="1">
      <alignment horizontal="center" vertical="center"/>
    </xf>
    <xf numFmtId="0" fontId="3" fillId="4" borderId="0" xfId="0" applyFont="1" applyFill="1" applyAlignment="1">
      <alignment horizontal="center" vertical="center"/>
    </xf>
    <xf numFmtId="167" fontId="3" fillId="0" borderId="13" xfId="12" applyNumberFormat="1" applyFont="1" applyFill="1" applyBorder="1" applyAlignment="1">
      <alignment horizontal="center" vertical="center"/>
    </xf>
    <xf numFmtId="167" fontId="3" fillId="0" borderId="2" xfId="12" applyNumberFormat="1" applyFont="1" applyFill="1" applyBorder="1" applyAlignment="1">
      <alignment horizontal="center" vertical="center"/>
    </xf>
    <xf numFmtId="167" fontId="3" fillId="0" borderId="3" xfId="12" applyNumberFormat="1" applyFont="1" applyFill="1" applyBorder="1" applyAlignment="1">
      <alignment horizontal="center" vertical="center"/>
    </xf>
    <xf numFmtId="167" fontId="3" fillId="4" borderId="10" xfId="12" applyNumberFormat="1" applyFont="1" applyFill="1" applyBorder="1" applyAlignment="1">
      <alignment horizontal="center" vertical="center"/>
    </xf>
    <xf numFmtId="167" fontId="3" fillId="4" borderId="11" xfId="12" applyNumberFormat="1" applyFont="1" applyFill="1" applyBorder="1" applyAlignment="1">
      <alignment horizontal="center" vertical="center"/>
    </xf>
    <xf numFmtId="167" fontId="3" fillId="4" borderId="12" xfId="12" applyNumberFormat="1" applyFont="1" applyFill="1" applyBorder="1" applyAlignment="1">
      <alignment horizontal="center" vertical="center"/>
    </xf>
    <xf numFmtId="0" fontId="65" fillId="2" borderId="18" xfId="25" applyFont="1" applyFill="1" applyBorder="1"/>
    <xf numFmtId="0" fontId="66" fillId="2" borderId="0" xfId="25" applyFont="1" applyFill="1"/>
    <xf numFmtId="0" fontId="65" fillId="2" borderId="0" xfId="25" applyFont="1" applyFill="1"/>
    <xf numFmtId="0" fontId="67" fillId="2" borderId="0" xfId="25" applyFont="1" applyFill="1"/>
    <xf numFmtId="0" fontId="68" fillId="2" borderId="0" xfId="25" applyFont="1" applyFill="1"/>
    <xf numFmtId="0" fontId="70" fillId="2" borderId="0" xfId="25" applyFont="1" applyFill="1"/>
    <xf numFmtId="0" fontId="71" fillId="2" borderId="19" xfId="32" applyFont="1" applyFill="1" applyBorder="1" applyAlignment="1">
      <alignment horizontal="right" vertical="center" wrapText="1"/>
    </xf>
    <xf numFmtId="0" fontId="72" fillId="2" borderId="19" xfId="56" applyFont="1" applyFill="1" applyBorder="1" applyAlignment="1">
      <alignment horizontal="right" vertical="center"/>
    </xf>
    <xf numFmtId="0" fontId="73" fillId="2" borderId="19" xfId="56" applyFont="1" applyFill="1" applyBorder="1" applyAlignment="1">
      <alignment horizontal="left" vertical="center"/>
    </xf>
    <xf numFmtId="0" fontId="67" fillId="10" borderId="20" xfId="0" applyFont="1" applyFill="1" applyBorder="1"/>
    <xf numFmtId="0" fontId="74" fillId="0" borderId="0" xfId="0" applyFont="1"/>
    <xf numFmtId="0" fontId="75" fillId="0" borderId="0" xfId="0" applyFont="1"/>
    <xf numFmtId="0" fontId="76" fillId="0" borderId="0" xfId="0" applyFont="1"/>
    <xf numFmtId="0" fontId="57" fillId="0" borderId="0" xfId="40" applyFont="1"/>
    <xf numFmtId="0" fontId="52" fillId="0" borderId="0" xfId="53" applyFont="1"/>
    <xf numFmtId="49" fontId="39" fillId="0" borderId="0" xfId="40" applyNumberFormat="1" applyFont="1"/>
    <xf numFmtId="14" fontId="57" fillId="0" borderId="0" xfId="40" applyNumberFormat="1" applyFont="1"/>
    <xf numFmtId="0" fontId="77" fillId="0" borderId="0" xfId="0" applyFont="1"/>
    <xf numFmtId="0" fontId="4" fillId="2" borderId="2" xfId="0" applyFont="1" applyFill="1" applyBorder="1" applyAlignment="1">
      <alignment horizontal="center" vertical="center"/>
    </xf>
    <xf numFmtId="0" fontId="4" fillId="2" borderId="13" xfId="0" applyFont="1" applyFill="1" applyBorder="1" applyAlignment="1">
      <alignment horizontal="center" vertical="center"/>
    </xf>
    <xf numFmtId="0" fontId="23" fillId="0" borderId="2" xfId="0" applyFont="1" applyBorder="1" applyAlignment="1">
      <alignment horizontal="center" vertical="center"/>
    </xf>
    <xf numFmtId="0" fontId="51" fillId="0" borderId="0" xfId="53" applyFont="1" applyAlignment="1">
      <alignment horizontal="left" vertical="center" wrapText="1"/>
    </xf>
    <xf numFmtId="0" fontId="51" fillId="0" borderId="11" xfId="53" applyFont="1" applyBorder="1" applyAlignment="1">
      <alignment horizontal="left" vertical="center" wrapText="1"/>
    </xf>
    <xf numFmtId="0" fontId="38" fillId="2" borderId="2" xfId="40" applyFont="1" applyFill="1" applyBorder="1" applyAlignment="1">
      <alignment horizontal="center"/>
    </xf>
    <xf numFmtId="0" fontId="38" fillId="2" borderId="13" xfId="40" applyFont="1" applyFill="1" applyBorder="1" applyAlignment="1">
      <alignment horizontal="center"/>
    </xf>
    <xf numFmtId="0" fontId="38" fillId="2" borderId="0" xfId="40" applyFont="1" applyFill="1" applyAlignment="1">
      <alignment horizontal="center"/>
    </xf>
    <xf numFmtId="0" fontId="4" fillId="2" borderId="3" xfId="0" applyFont="1" applyFill="1" applyBorder="1" applyAlignment="1">
      <alignment horizontal="center" vertical="center"/>
    </xf>
    <xf numFmtId="0" fontId="23" fillId="0" borderId="3" xfId="0" applyFont="1" applyBorder="1" applyAlignment="1">
      <alignment horizontal="center" vertical="center"/>
    </xf>
  </cellXfs>
  <cellStyles count="57">
    <cellStyle name="Comma" xfId="9" builtinId="3"/>
    <cellStyle name="Comma 2" xfId="12" xr:uid="{83755315-C551-4CBA-B61F-D71CF0831816}"/>
    <cellStyle name="Comma 2 2" xfId="41" xr:uid="{C1F6DBEA-0B17-45F6-8AEF-7754BE4C3ADB}"/>
    <cellStyle name="Comma 2 3" xfId="20" xr:uid="{E27BE4E4-7D46-481C-A3AA-571221167005}"/>
    <cellStyle name="Comma 2 3 2" xfId="27" xr:uid="{7D4E0A77-6CA0-43F0-B9E1-0A20D16AA790}"/>
    <cellStyle name="Comma 2 3 2 2" xfId="34" xr:uid="{A3D98E3D-8306-4CC4-BC8F-BFE6C8342575}"/>
    <cellStyle name="Currency" xfId="10" builtinId="4"/>
    <cellStyle name="Currency 2" xfId="5" xr:uid="{00000000-0005-0000-0000-000005000000}"/>
    <cellStyle name="Currency 2 2" xfId="54" xr:uid="{726A5F8A-58A5-4C78-B7A4-8ADAD314A92E}"/>
    <cellStyle name="Currency 3" xfId="23" xr:uid="{8991A008-2BA0-4217-9809-3DC6D5AC39CA}"/>
    <cellStyle name="Data cell (odd row)" xfId="6" xr:uid="{00000000-0005-0000-0000-000006000000}"/>
    <cellStyle name="Data cell (odd row) 2" xfId="47" xr:uid="{CEC4B6D7-F7B2-46B7-A1E0-ACF31C66943D}"/>
    <cellStyle name="Data cell (odd row) 3" xfId="55" xr:uid="{3608EA62-C0C3-4558-B7DE-3DF94265C037}"/>
    <cellStyle name="Hyperlink" xfId="11" builtinId="8"/>
    <cellStyle name="Hyperlink 2" xfId="2" xr:uid="{00000000-0005-0000-0000-000002000000}"/>
    <cellStyle name="Hyperlink 2 2" xfId="32" xr:uid="{064A0368-B03B-4F9A-A464-794D0D0EB100}"/>
    <cellStyle name="Hyperlink 2 2 2" xfId="48" xr:uid="{C7F8F7B0-4D58-4814-B43D-71D3C6B6AF6A}"/>
    <cellStyle name="Hyperlink 3" xfId="15" xr:uid="{DA68B24C-4374-4D5D-95AA-E0BDE8CE0BCF}"/>
    <cellStyle name="Hyperlink 3 2" xfId="56" xr:uid="{769B8BC2-AA7E-48B3-9764-1CB4EE4A08EC}"/>
    <cellStyle name="Normal" xfId="0" builtinId="0"/>
    <cellStyle name="Normal 10 2 2" xfId="1" xr:uid="{00000000-0005-0000-0000-000001000000}"/>
    <cellStyle name="Normal 11" xfId="49" xr:uid="{028F41ED-B192-4135-B7F1-A8F2BDE360A6}"/>
    <cellStyle name="Normal 13" xfId="51" xr:uid="{39C0B5C8-5203-434C-982B-DA8EF0B18118}"/>
    <cellStyle name="Normal 16" xfId="38" xr:uid="{28B3D8F9-4AA8-4342-B0F1-B39A87BCA2BB}"/>
    <cellStyle name="Normal 19" xfId="19" xr:uid="{8FE738C9-7344-4763-A750-823FE6E2AA8C}"/>
    <cellStyle name="Normal 2" xfId="4" xr:uid="{00000000-0005-0000-0000-000004000000}"/>
    <cellStyle name="Normal 2 2" xfId="42" xr:uid="{DFFEC3D6-EE26-43E0-8320-ED38768EA802}"/>
    <cellStyle name="Normal 2 2 14" xfId="40" xr:uid="{A3C41B23-4313-4D14-8C32-2EFC9AFB0EF6}"/>
    <cellStyle name="Normal 2 2 2" xfId="14" xr:uid="{0D1F15D2-7C39-405C-AEE3-1704BCA800AC}"/>
    <cellStyle name="Normal 2 2 2 18" xfId="39" xr:uid="{4DE99679-E3DB-4C3F-9D69-D6C39514DEAA}"/>
    <cellStyle name="Normal 2 2 2 2 2" xfId="25" xr:uid="{959CCFD9-4FEF-418B-B965-A7D3A7265171}"/>
    <cellStyle name="Normal 2 2 2 2 6 2" xfId="16" xr:uid="{060AFE54-1D75-4F92-AB5D-922C09BD7249}"/>
    <cellStyle name="Normal 2 2 2 3" xfId="36" xr:uid="{BB22CE70-9926-4B1F-BF89-CDC606BA3CDA}"/>
    <cellStyle name="Normal 2 2 2 4" xfId="18" xr:uid="{031B87B4-608A-4CC1-945D-38FB7B8D1A45}"/>
    <cellStyle name="Normal 2 2 3" xfId="26" xr:uid="{B11D2578-EBE6-4206-80CE-0F060948D239}"/>
    <cellStyle name="Normal 2 2 3 2" xfId="53" xr:uid="{DF305C3B-8999-4695-9F75-D41610CDD7EF}"/>
    <cellStyle name="Normal 2 2 3 4" xfId="43" xr:uid="{2DF15005-4CDE-4992-A452-72A02D3FDBCE}"/>
    <cellStyle name="Normal 2 2 7 2" xfId="52" xr:uid="{86169DAD-3AA3-4399-846C-81F9203F7210}"/>
    <cellStyle name="Normal 2 3 2" xfId="17" xr:uid="{ABA3B47D-65BC-4BDA-B94E-F25795238C58}"/>
    <cellStyle name="Normal 2 3 2 2 2" xfId="33" xr:uid="{E61D6B0F-48DF-46D0-8427-DC461F98258C}"/>
    <cellStyle name="Normal 2 3 2 3" xfId="21" xr:uid="{2F86BC41-BBA4-4316-A2C5-59C55928C8C4}"/>
    <cellStyle name="Normal 2 4" xfId="46" xr:uid="{A5E2BC28-2985-4C86-B282-6659041DD7F0}"/>
    <cellStyle name="Normal 3" xfId="7" xr:uid="{00000000-0005-0000-0000-000007000000}"/>
    <cellStyle name="Normal 3 2" xfId="29" xr:uid="{918EA5CA-5D2C-44C5-8743-0DF80F498AEC}"/>
    <cellStyle name="Normal 3 2 2" xfId="35" xr:uid="{91CF2DF1-C47F-4779-868D-42EDA17AB5AB}"/>
    <cellStyle name="Normal 3 4" xfId="44" xr:uid="{F5D26BAF-B303-46B1-B12C-4A91236AEBE9}"/>
    <cellStyle name="Normal 4" xfId="13" xr:uid="{DAD3E5E8-158E-4F42-B71B-A00E81A1FDD2}"/>
    <cellStyle name="Normal 5" xfId="8" xr:uid="{00000000-0005-0000-0000-000008000000}"/>
    <cellStyle name="Normal 6" xfId="24" xr:uid="{B42309B3-47F2-4E0E-8EA8-6738916F2A5F}"/>
    <cellStyle name="Percent" xfId="22" builtinId="5"/>
    <cellStyle name="Percent 2" xfId="3" xr:uid="{00000000-0005-0000-0000-000003000000}"/>
    <cellStyle name="Percent 2 2" xfId="31" xr:uid="{88428D92-88DE-4972-8946-478E66E1BF8B}"/>
    <cellStyle name="Percent 2 2 2" xfId="50" xr:uid="{FD045A38-ADFB-4BDC-8537-C90E1338D6D7}"/>
    <cellStyle name="Percent 2 3" xfId="37" xr:uid="{1A9361B1-5413-4B82-945A-789CA8B00E60}"/>
    <cellStyle name="Percent 3" xfId="28" xr:uid="{51520BD0-B42C-4656-BAA9-8BF126A207FF}"/>
    <cellStyle name="Percent 3 2" xfId="30" xr:uid="{B4DD7031-DB1C-497E-B3DD-03AF8204886A}"/>
    <cellStyle name="Percent 3 3" xfId="45" xr:uid="{59D801E0-DF4B-48C3-92EE-001DEFF2CF14}"/>
  </cellStyles>
  <dxfs count="5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u val="double"/>
        <color rgb="FFFF0000"/>
      </font>
    </dxf>
    <dxf>
      <font>
        <u val="double"/>
        <color rgb="FFFF0000"/>
      </font>
    </dxf>
    <dxf>
      <font>
        <u val="double"/>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u val="double"/>
        <color rgb="FFFF0000"/>
      </font>
    </dxf>
    <dxf>
      <font>
        <color rgb="FF9C0006"/>
      </font>
      <fill>
        <patternFill>
          <bgColor rgb="FFFFC7CE"/>
        </patternFill>
      </fill>
    </dxf>
    <dxf>
      <font>
        <color rgb="FF9C0006"/>
      </font>
      <fill>
        <patternFill>
          <bgColor rgb="FFFFC7CE"/>
        </patternFill>
      </fill>
    </dxf>
    <dxf>
      <font>
        <u val="double"/>
        <color rgb="FFFF0000"/>
      </font>
    </dxf>
    <dxf>
      <font>
        <u val="double"/>
        <color rgb="FFFF0000"/>
      </font>
    </dxf>
    <dxf>
      <font>
        <color rgb="FF9C0006"/>
      </font>
      <fill>
        <patternFill>
          <bgColor rgb="FFFFC7CE"/>
        </patternFill>
      </fill>
    </dxf>
    <dxf>
      <font>
        <color rgb="FF9C0006"/>
      </font>
      <fill>
        <patternFill>
          <bgColor rgb="FFFFC7CE"/>
        </patternFill>
      </fill>
    </dxf>
    <dxf>
      <font>
        <u val="double"/>
        <color rgb="FFFF0000"/>
      </font>
    </dxf>
    <dxf>
      <font>
        <u val="double"/>
        <color rgb="FFFF0000"/>
      </font>
    </dxf>
    <dxf>
      <font>
        <u val="double"/>
        <color rgb="FFFF0000"/>
      </font>
    </dxf>
    <dxf>
      <font>
        <u val="double"/>
        <color rgb="FFFF0000"/>
      </font>
    </dxf>
    <dxf>
      <font>
        <u val="double"/>
        <color rgb="FFFF0000"/>
      </font>
    </dxf>
    <dxf>
      <font>
        <u val="double"/>
        <color rgb="FFFF0000"/>
      </font>
    </dxf>
    <dxf>
      <font>
        <u val="double"/>
        <color rgb="FFFF0000"/>
      </font>
    </dxf>
    <dxf>
      <font>
        <u val="double"/>
        <color rgb="FFFF0000"/>
      </font>
    </dxf>
    <dxf>
      <font>
        <u val="double"/>
        <color rgb="FFFF0000"/>
      </font>
    </dxf>
    <dxf>
      <font>
        <u val="double"/>
        <color rgb="FFFF0000"/>
      </font>
    </dxf>
    <dxf>
      <font>
        <u val="double"/>
        <color rgb="FFFF0000"/>
      </font>
    </dxf>
    <dxf>
      <font>
        <u val="double"/>
        <color rgb="FFFF0000"/>
      </font>
    </dxf>
    <dxf>
      <font>
        <u val="double"/>
        <color rgb="FFFF0000"/>
      </font>
    </dxf>
    <dxf>
      <font>
        <u val="double"/>
        <color rgb="FFFF0000"/>
      </font>
    </dxf>
    <dxf>
      <font>
        <u val="double"/>
        <color rgb="FFFF0000"/>
      </font>
    </dxf>
    <dxf>
      <font>
        <u val="double"/>
        <color rgb="FFFF0000"/>
      </font>
    </dxf>
    <dxf>
      <font>
        <u val="double"/>
        <color rgb="FFFF0000"/>
      </font>
    </dxf>
    <dxf>
      <font>
        <u val="double"/>
        <color rgb="FFFF0000"/>
      </font>
    </dxf>
    <dxf>
      <font>
        <u val="double"/>
        <color rgb="FFFF0000"/>
      </font>
    </dxf>
    <dxf>
      <font>
        <u val="double"/>
        <color rgb="FFFF0000"/>
      </font>
    </dxf>
  </dxfs>
  <tableStyles count="0" defaultTableStyle="TableStyleMedium2" defaultPivotStyle="PivotStyleLight16"/>
  <colors>
    <mruColors>
      <color rgb="FF40C2C9"/>
      <color rgb="FF1C5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1.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9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eetMetadata" Target="metadata.xml"/><Relationship Id="rId9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sharedStrings" Target="sharedStrings.xml"/><Relationship Id="rId98"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01.xml.rels><?xml version="1.0" encoding="UTF-8" standalone="yes"?>
<Relationships xmlns="http://schemas.openxmlformats.org/package/2006/relationships"><Relationship Id="rId1" Type="http://schemas.openxmlformats.org/officeDocument/2006/relationships/themeOverride" Target="../theme/themeOverride58.xml"/></Relationships>
</file>

<file path=xl/charts/_rels/chart102.xml.rels><?xml version="1.0" encoding="UTF-8" standalone="yes"?>
<Relationships xmlns="http://schemas.openxmlformats.org/package/2006/relationships"><Relationship Id="rId1" Type="http://schemas.openxmlformats.org/officeDocument/2006/relationships/themeOverride" Target="../theme/themeOverride59.xml"/></Relationships>
</file>

<file path=xl/charts/_rels/chart103.xml.rels><?xml version="1.0" encoding="UTF-8" standalone="yes"?>
<Relationships xmlns="http://schemas.openxmlformats.org/package/2006/relationships"><Relationship Id="rId1" Type="http://schemas.openxmlformats.org/officeDocument/2006/relationships/themeOverride" Target="../theme/themeOverride60.xml"/></Relationships>
</file>

<file path=xl/charts/_rels/chart104.xml.rels><?xml version="1.0" encoding="UTF-8" standalone="yes"?>
<Relationships xmlns="http://schemas.openxmlformats.org/package/2006/relationships"><Relationship Id="rId1" Type="http://schemas.openxmlformats.org/officeDocument/2006/relationships/themeOverride" Target="../theme/themeOverride61.xml"/></Relationships>
</file>

<file path=xl/charts/_rels/chart105.xml.rels><?xml version="1.0" encoding="UTF-8" standalone="yes"?>
<Relationships xmlns="http://schemas.openxmlformats.org/package/2006/relationships"><Relationship Id="rId1" Type="http://schemas.openxmlformats.org/officeDocument/2006/relationships/themeOverride" Target="../theme/themeOverride62.xml"/></Relationships>
</file>

<file path=xl/charts/_rels/chart106.xml.rels><?xml version="1.0" encoding="UTF-8" standalone="yes"?>
<Relationships xmlns="http://schemas.openxmlformats.org/package/2006/relationships"><Relationship Id="rId1" Type="http://schemas.openxmlformats.org/officeDocument/2006/relationships/themeOverride" Target="../theme/themeOverride63.xml"/></Relationships>
</file>

<file path=xl/charts/_rels/chart10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108.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10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10.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111.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112.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114.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11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21.xml.rels><?xml version="1.0" encoding="UTF-8" standalone="yes"?>
<Relationships xmlns="http://schemas.openxmlformats.org/package/2006/relationships"><Relationship Id="rId1" Type="http://schemas.openxmlformats.org/officeDocument/2006/relationships/themeOverride" Target="../theme/themeOverride64.xml"/></Relationships>
</file>

<file path=xl/charts/_rels/chart122.xml.rels><?xml version="1.0" encoding="UTF-8" standalone="yes"?>
<Relationships xmlns="http://schemas.openxmlformats.org/package/2006/relationships"><Relationship Id="rId1" Type="http://schemas.openxmlformats.org/officeDocument/2006/relationships/themeOverride" Target="../theme/themeOverride65.xml"/></Relationships>
</file>

<file path=xl/charts/_rels/chart123.xml.rels><?xml version="1.0" encoding="UTF-8" standalone="yes"?>
<Relationships xmlns="http://schemas.openxmlformats.org/package/2006/relationships"><Relationship Id="rId1" Type="http://schemas.openxmlformats.org/officeDocument/2006/relationships/themeOverride" Target="../theme/themeOverride66.xml"/></Relationships>
</file>

<file path=xl/charts/_rels/chart124.xml.rels><?xml version="1.0" encoding="UTF-8" standalone="yes"?>
<Relationships xmlns="http://schemas.openxmlformats.org/package/2006/relationships"><Relationship Id="rId1" Type="http://schemas.openxmlformats.org/officeDocument/2006/relationships/themeOverride" Target="../theme/themeOverride67.xml"/></Relationships>
</file>

<file path=xl/charts/_rels/chart125.xml.rels><?xml version="1.0" encoding="UTF-8" standalone="yes"?>
<Relationships xmlns="http://schemas.openxmlformats.org/package/2006/relationships"><Relationship Id="rId1" Type="http://schemas.openxmlformats.org/officeDocument/2006/relationships/themeOverride" Target="../theme/themeOverride68.xml"/></Relationships>
</file>

<file path=xl/charts/_rels/chart126.xml.rels><?xml version="1.0" encoding="UTF-8" standalone="yes"?>
<Relationships xmlns="http://schemas.openxmlformats.org/package/2006/relationships"><Relationship Id="rId1" Type="http://schemas.openxmlformats.org/officeDocument/2006/relationships/themeOverride" Target="../theme/themeOverride69.xml"/></Relationships>
</file>

<file path=xl/charts/_rels/chart127.xml.rels><?xml version="1.0" encoding="UTF-8" standalone="yes"?>
<Relationships xmlns="http://schemas.openxmlformats.org/package/2006/relationships"><Relationship Id="rId1" Type="http://schemas.openxmlformats.org/officeDocument/2006/relationships/themeOverride" Target="../theme/themeOverride70.xml"/></Relationships>
</file>

<file path=xl/charts/_rels/chart128.xml.rels><?xml version="1.0" encoding="UTF-8" standalone="yes"?>
<Relationships xmlns="http://schemas.openxmlformats.org/package/2006/relationships"><Relationship Id="rId1" Type="http://schemas.openxmlformats.org/officeDocument/2006/relationships/themeOverride" Target="../theme/themeOverride71.xml"/></Relationships>
</file>

<file path=xl/charts/_rels/chart129.xml.rels><?xml version="1.0" encoding="UTF-8" standalone="yes"?>
<Relationships xmlns="http://schemas.openxmlformats.org/package/2006/relationships"><Relationship Id="rId1" Type="http://schemas.openxmlformats.org/officeDocument/2006/relationships/themeOverride" Target="../theme/themeOverride72.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30.xml.rels><?xml version="1.0" encoding="UTF-8" standalone="yes"?>
<Relationships xmlns="http://schemas.openxmlformats.org/package/2006/relationships"><Relationship Id="rId1" Type="http://schemas.openxmlformats.org/officeDocument/2006/relationships/themeOverride" Target="../theme/themeOverride73.xml"/></Relationships>
</file>

<file path=xl/charts/_rels/chart131.xml.rels><?xml version="1.0" encoding="UTF-8" standalone="yes"?>
<Relationships xmlns="http://schemas.openxmlformats.org/package/2006/relationships"><Relationship Id="rId1" Type="http://schemas.openxmlformats.org/officeDocument/2006/relationships/themeOverride" Target="../theme/themeOverride74.xml"/></Relationships>
</file>

<file path=xl/charts/_rels/chart132.xml.rels><?xml version="1.0" encoding="UTF-8" standalone="yes"?>
<Relationships xmlns="http://schemas.openxmlformats.org/package/2006/relationships"><Relationship Id="rId1" Type="http://schemas.openxmlformats.org/officeDocument/2006/relationships/themeOverride" Target="../theme/themeOverride75.xml"/></Relationships>
</file>

<file path=xl/charts/_rels/chart133.xml.rels><?xml version="1.0" encoding="UTF-8" standalone="yes"?>
<Relationships xmlns="http://schemas.openxmlformats.org/package/2006/relationships"><Relationship Id="rId1" Type="http://schemas.openxmlformats.org/officeDocument/2006/relationships/themeOverride" Target="../theme/themeOverride76.xml"/></Relationships>
</file>

<file path=xl/charts/_rels/chart134.xml.rels><?xml version="1.0" encoding="UTF-8" standalone="yes"?>
<Relationships xmlns="http://schemas.openxmlformats.org/package/2006/relationships"><Relationship Id="rId1" Type="http://schemas.openxmlformats.org/officeDocument/2006/relationships/themeOverride" Target="../theme/themeOverride77.xml"/></Relationships>
</file>

<file path=xl/charts/_rels/chart135.xml.rels><?xml version="1.0" encoding="UTF-8" standalone="yes"?>
<Relationships xmlns="http://schemas.openxmlformats.org/package/2006/relationships"><Relationship Id="rId1" Type="http://schemas.openxmlformats.org/officeDocument/2006/relationships/themeOverride" Target="../theme/themeOverride78.xml"/></Relationships>
</file>

<file path=xl/charts/_rels/chart136.xml.rels><?xml version="1.0" encoding="UTF-8" standalone="yes"?>
<Relationships xmlns="http://schemas.openxmlformats.org/package/2006/relationships"><Relationship Id="rId1" Type="http://schemas.openxmlformats.org/officeDocument/2006/relationships/themeOverride" Target="../theme/themeOverride79.xml"/></Relationships>
</file>

<file path=xl/charts/_rels/chart137.xml.rels><?xml version="1.0" encoding="UTF-8" standalone="yes"?>
<Relationships xmlns="http://schemas.openxmlformats.org/package/2006/relationships"><Relationship Id="rId1" Type="http://schemas.openxmlformats.org/officeDocument/2006/relationships/themeOverride" Target="../theme/themeOverride80.xml"/></Relationships>
</file>

<file path=xl/charts/_rels/chart138.xml.rels><?xml version="1.0" encoding="UTF-8" standalone="yes"?>
<Relationships xmlns="http://schemas.openxmlformats.org/package/2006/relationships"><Relationship Id="rId1" Type="http://schemas.openxmlformats.org/officeDocument/2006/relationships/themeOverride" Target="../theme/themeOverride81.xml"/></Relationships>
</file>

<file path=xl/charts/_rels/chart139.xml.rels><?xml version="1.0" encoding="UTF-8" standalone="yes"?>
<Relationships xmlns="http://schemas.openxmlformats.org/package/2006/relationships"><Relationship Id="rId1" Type="http://schemas.openxmlformats.org/officeDocument/2006/relationships/themeOverride" Target="../theme/themeOverride82.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40.xml.rels><?xml version="1.0" encoding="UTF-8" standalone="yes"?>
<Relationships xmlns="http://schemas.openxmlformats.org/package/2006/relationships"><Relationship Id="rId1" Type="http://schemas.openxmlformats.org/officeDocument/2006/relationships/themeOverride" Target="../theme/themeOverride83.xml"/></Relationships>
</file>

<file path=xl/charts/_rels/chart141.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142.xml.rels><?xml version="1.0" encoding="UTF-8" standalone="yes"?>
<Relationships xmlns="http://schemas.openxmlformats.org/package/2006/relationships"><Relationship Id="rId1" Type="http://schemas.openxmlformats.org/officeDocument/2006/relationships/themeOverride" Target="../theme/themeOverride84.xml"/></Relationships>
</file>

<file path=xl/charts/_rels/chart143.xml.rels><?xml version="1.0" encoding="UTF-8" standalone="yes"?>
<Relationships xmlns="http://schemas.openxmlformats.org/package/2006/relationships"><Relationship Id="rId1" Type="http://schemas.openxmlformats.org/officeDocument/2006/relationships/themeOverride" Target="../theme/themeOverride85.xml"/></Relationships>
</file>

<file path=xl/charts/_rels/chart144.xml.rels><?xml version="1.0" encoding="UTF-8" standalone="yes"?>
<Relationships xmlns="http://schemas.openxmlformats.org/package/2006/relationships"><Relationship Id="rId1" Type="http://schemas.openxmlformats.org/officeDocument/2006/relationships/themeOverride" Target="../theme/themeOverride86.xml"/></Relationships>
</file>

<file path=xl/charts/_rels/chart145.xml.rels><?xml version="1.0" encoding="UTF-8" standalone="yes"?>
<Relationships xmlns="http://schemas.openxmlformats.org/package/2006/relationships"><Relationship Id="rId1" Type="http://schemas.openxmlformats.org/officeDocument/2006/relationships/themeOverride" Target="../theme/themeOverride87.xml"/></Relationships>
</file>

<file path=xl/charts/_rels/chart146.xml.rels><?xml version="1.0" encoding="UTF-8" standalone="yes"?>
<Relationships xmlns="http://schemas.openxmlformats.org/package/2006/relationships"><Relationship Id="rId1" Type="http://schemas.openxmlformats.org/officeDocument/2006/relationships/themeOverride" Target="../theme/themeOverride88.xml"/></Relationships>
</file>

<file path=xl/charts/_rels/chart147.xml.rels><?xml version="1.0" encoding="UTF-8" standalone="yes"?>
<Relationships xmlns="http://schemas.openxmlformats.org/package/2006/relationships"><Relationship Id="rId1" Type="http://schemas.openxmlformats.org/officeDocument/2006/relationships/themeOverride" Target="../theme/themeOverride89.xml"/></Relationships>
</file>

<file path=xl/charts/_rels/chart148.xml.rels><?xml version="1.0" encoding="UTF-8" standalone="yes"?>
<Relationships xmlns="http://schemas.openxmlformats.org/package/2006/relationships"><Relationship Id="rId1" Type="http://schemas.openxmlformats.org/officeDocument/2006/relationships/themeOverride" Target="../theme/themeOverride90.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50.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164.xml.rels><?xml version="1.0" encoding="UTF-8" standalone="yes"?>
<Relationships xmlns="http://schemas.openxmlformats.org/package/2006/relationships"><Relationship Id="rId1" Type="http://schemas.openxmlformats.org/officeDocument/2006/relationships/themeOverride" Target="../theme/themeOverride91.xml"/></Relationships>
</file>

<file path=xl/charts/_rels/chart166.xml.rels><?xml version="1.0" encoding="UTF-8" standalone="yes"?>
<Relationships xmlns="http://schemas.openxmlformats.org/package/2006/relationships"><Relationship Id="rId1" Type="http://schemas.openxmlformats.org/officeDocument/2006/relationships/themeOverride" Target="../theme/themeOverride92.xml"/></Relationships>
</file>

<file path=xl/charts/_rels/chart167.xml.rels><?xml version="1.0" encoding="UTF-8" standalone="yes"?>
<Relationships xmlns="http://schemas.openxmlformats.org/package/2006/relationships"><Relationship Id="rId1" Type="http://schemas.openxmlformats.org/officeDocument/2006/relationships/themeOverride" Target="../theme/themeOverride93.xml"/></Relationships>
</file>

<file path=xl/charts/_rels/chart168.xml.rels><?xml version="1.0" encoding="UTF-8" standalone="yes"?>
<Relationships xmlns="http://schemas.openxmlformats.org/package/2006/relationships"><Relationship Id="rId1" Type="http://schemas.openxmlformats.org/officeDocument/2006/relationships/themeOverride" Target="../theme/themeOverride94.xml"/></Relationships>
</file>

<file path=xl/charts/_rels/chart169.xml.rels><?xml version="1.0" encoding="UTF-8" standalone="yes"?>
<Relationships xmlns="http://schemas.openxmlformats.org/package/2006/relationships"><Relationship Id="rId1" Type="http://schemas.openxmlformats.org/officeDocument/2006/relationships/themeOverride" Target="../theme/themeOverride95.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170.xml.rels><?xml version="1.0" encoding="UTF-8" standalone="yes"?>
<Relationships xmlns="http://schemas.openxmlformats.org/package/2006/relationships"><Relationship Id="rId1" Type="http://schemas.openxmlformats.org/officeDocument/2006/relationships/themeOverride" Target="../theme/themeOverride96.xml"/></Relationships>
</file>

<file path=xl/charts/_rels/chart171.xml.rels><?xml version="1.0" encoding="UTF-8" standalone="yes"?>
<Relationships xmlns="http://schemas.openxmlformats.org/package/2006/relationships"><Relationship Id="rId1" Type="http://schemas.openxmlformats.org/officeDocument/2006/relationships/themeOverride" Target="../theme/themeOverride97.xml"/></Relationships>
</file>

<file path=xl/charts/_rels/chart172.xml.rels><?xml version="1.0" encoding="UTF-8" standalone="yes"?>
<Relationships xmlns="http://schemas.openxmlformats.org/package/2006/relationships"><Relationship Id="rId1" Type="http://schemas.openxmlformats.org/officeDocument/2006/relationships/themeOverride" Target="../theme/themeOverride98.xml"/></Relationships>
</file>

<file path=xl/charts/_rels/chart173.xml.rels><?xml version="1.0" encoding="UTF-8" standalone="yes"?>
<Relationships xmlns="http://schemas.openxmlformats.org/package/2006/relationships"><Relationship Id="rId1" Type="http://schemas.openxmlformats.org/officeDocument/2006/relationships/themeOverride" Target="../theme/themeOverride99.xml"/></Relationships>
</file>

<file path=xl/charts/_rels/chart174.xml.rels><?xml version="1.0" encoding="UTF-8" standalone="yes"?>
<Relationships xmlns="http://schemas.openxmlformats.org/package/2006/relationships"><Relationship Id="rId1" Type="http://schemas.openxmlformats.org/officeDocument/2006/relationships/themeOverride" Target="../theme/themeOverride100.xml"/></Relationships>
</file>

<file path=xl/charts/_rels/chart175.xml.rels><?xml version="1.0" encoding="UTF-8" standalone="yes"?>
<Relationships xmlns="http://schemas.openxmlformats.org/package/2006/relationships"><Relationship Id="rId1" Type="http://schemas.openxmlformats.org/officeDocument/2006/relationships/themeOverride" Target="../theme/themeOverride101.xml"/></Relationships>
</file>

<file path=xl/charts/_rels/chart176.xml.rels><?xml version="1.0" encoding="UTF-8" standalone="yes"?>
<Relationships xmlns="http://schemas.openxmlformats.org/package/2006/relationships"><Relationship Id="rId1" Type="http://schemas.openxmlformats.org/officeDocument/2006/relationships/themeOverride" Target="../theme/themeOverride102.xml"/></Relationships>
</file>

<file path=xl/charts/_rels/chart177.xml.rels><?xml version="1.0" encoding="UTF-8" standalone="yes"?>
<Relationships xmlns="http://schemas.openxmlformats.org/package/2006/relationships"><Relationship Id="rId1" Type="http://schemas.openxmlformats.org/officeDocument/2006/relationships/themeOverride" Target="../theme/themeOverride103.xml"/></Relationships>
</file>

<file path=xl/charts/_rels/chart178.xml.rels><?xml version="1.0" encoding="UTF-8" standalone="yes"?>
<Relationships xmlns="http://schemas.openxmlformats.org/package/2006/relationships"><Relationship Id="rId1" Type="http://schemas.openxmlformats.org/officeDocument/2006/relationships/themeOverride" Target="../theme/themeOverride104.xml"/></Relationships>
</file>

<file path=xl/charts/_rels/chart179.xml.rels><?xml version="1.0" encoding="UTF-8" standalone="yes"?>
<Relationships xmlns="http://schemas.openxmlformats.org/package/2006/relationships"><Relationship Id="rId1" Type="http://schemas.openxmlformats.org/officeDocument/2006/relationships/themeOverride" Target="../theme/themeOverride105.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180.xml.rels><?xml version="1.0" encoding="UTF-8" standalone="yes"?>
<Relationships xmlns="http://schemas.openxmlformats.org/package/2006/relationships"><Relationship Id="rId1" Type="http://schemas.openxmlformats.org/officeDocument/2006/relationships/themeOverride" Target="../theme/themeOverride106.xml"/></Relationships>
</file>

<file path=xl/charts/_rels/chart183.xml.rels><?xml version="1.0" encoding="UTF-8" standalone="yes"?>
<Relationships xmlns="http://schemas.openxmlformats.org/package/2006/relationships"><Relationship Id="rId1" Type="http://schemas.openxmlformats.org/officeDocument/2006/relationships/themeOverride" Target="../theme/themeOverride107.xml"/></Relationships>
</file>

<file path=xl/charts/_rels/chart185.xml.rels><?xml version="1.0" encoding="UTF-8" standalone="yes"?>
<Relationships xmlns="http://schemas.openxmlformats.org/package/2006/relationships"><Relationship Id="rId1" Type="http://schemas.openxmlformats.org/officeDocument/2006/relationships/themeOverride" Target="../theme/themeOverride108.xml"/></Relationships>
</file>

<file path=xl/charts/_rels/chart186.xml.rels><?xml version="1.0" encoding="UTF-8" standalone="yes"?>
<Relationships xmlns="http://schemas.openxmlformats.org/package/2006/relationships"><Relationship Id="rId1" Type="http://schemas.openxmlformats.org/officeDocument/2006/relationships/themeOverride" Target="../theme/themeOverride109.xml"/></Relationships>
</file>

<file path=xl/charts/_rels/chart187.xml.rels><?xml version="1.0" encoding="UTF-8" standalone="yes"?>
<Relationships xmlns="http://schemas.openxmlformats.org/package/2006/relationships"><Relationship Id="rId1" Type="http://schemas.openxmlformats.org/officeDocument/2006/relationships/themeOverride" Target="../theme/themeOverride110.xml"/></Relationships>
</file>

<file path=xl/charts/_rels/chart188.xml.rels><?xml version="1.0" encoding="UTF-8" standalone="yes"?>
<Relationships xmlns="http://schemas.openxmlformats.org/package/2006/relationships"><Relationship Id="rId1" Type="http://schemas.openxmlformats.org/officeDocument/2006/relationships/themeOverride" Target="../theme/themeOverride111.xml"/></Relationships>
</file>

<file path=xl/charts/_rels/chart189.xml.rels><?xml version="1.0" encoding="UTF-8" standalone="yes"?>
<Relationships xmlns="http://schemas.openxmlformats.org/package/2006/relationships"><Relationship Id="rId1" Type="http://schemas.openxmlformats.org/officeDocument/2006/relationships/themeOverride" Target="../theme/themeOverride112.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3.xml"/><Relationship Id="rId1" Type="http://schemas.microsoft.com/office/2011/relationships/chartStyle" Target="style3.xml"/></Relationships>
</file>

<file path=xl/charts/_rels/chart190.xml.rels><?xml version="1.0" encoding="UTF-8" standalone="yes"?>
<Relationships xmlns="http://schemas.openxmlformats.org/package/2006/relationships"><Relationship Id="rId1" Type="http://schemas.openxmlformats.org/officeDocument/2006/relationships/themeOverride" Target="../theme/themeOverride113.xml"/></Relationships>
</file>

<file path=xl/charts/_rels/chart191.xml.rels><?xml version="1.0" encoding="UTF-8" standalone="yes"?>
<Relationships xmlns="http://schemas.openxmlformats.org/package/2006/relationships"><Relationship Id="rId1" Type="http://schemas.openxmlformats.org/officeDocument/2006/relationships/themeOverride" Target="../theme/themeOverride114.xml"/></Relationships>
</file>

<file path=xl/charts/_rels/chart192.xml.rels><?xml version="1.0" encoding="UTF-8" standalone="yes"?>
<Relationships xmlns="http://schemas.openxmlformats.org/package/2006/relationships"><Relationship Id="rId1" Type="http://schemas.openxmlformats.org/officeDocument/2006/relationships/themeOverride" Target="../theme/themeOverride115.xml"/></Relationships>
</file>

<file path=xl/charts/_rels/chart193.xml.rels><?xml version="1.0" encoding="UTF-8" standalone="yes"?>
<Relationships xmlns="http://schemas.openxmlformats.org/package/2006/relationships"><Relationship Id="rId1" Type="http://schemas.openxmlformats.org/officeDocument/2006/relationships/themeOverride" Target="../theme/themeOverride116.xml"/></Relationships>
</file>

<file path=xl/charts/_rels/chart194.xml.rels><?xml version="1.0" encoding="UTF-8" standalone="yes"?>
<Relationships xmlns="http://schemas.openxmlformats.org/package/2006/relationships"><Relationship Id="rId3" Type="http://schemas.openxmlformats.org/officeDocument/2006/relationships/themeOverride" Target="../theme/themeOverride117.xml"/><Relationship Id="rId2" Type="http://schemas.microsoft.com/office/2011/relationships/chartColorStyle" Target="colors29.xml"/><Relationship Id="rId1" Type="http://schemas.microsoft.com/office/2011/relationships/chartStyle" Target="style29.xml"/></Relationships>
</file>

<file path=xl/charts/_rels/chart195.xml.rels><?xml version="1.0" encoding="UTF-8" standalone="yes"?>
<Relationships xmlns="http://schemas.openxmlformats.org/package/2006/relationships"><Relationship Id="rId1" Type="http://schemas.openxmlformats.org/officeDocument/2006/relationships/themeOverride" Target="../theme/themeOverride118.xml"/></Relationships>
</file>

<file path=xl/charts/_rels/chart196.xml.rels><?xml version="1.0" encoding="UTF-8" standalone="yes"?>
<Relationships xmlns="http://schemas.openxmlformats.org/package/2006/relationships"><Relationship Id="rId1" Type="http://schemas.openxmlformats.org/officeDocument/2006/relationships/themeOverride" Target="../theme/themeOverride119.xml"/></Relationships>
</file>

<file path=xl/charts/_rels/chart197.xml.rels><?xml version="1.0" encoding="UTF-8" standalone="yes"?>
<Relationships xmlns="http://schemas.openxmlformats.org/package/2006/relationships"><Relationship Id="rId1" Type="http://schemas.openxmlformats.org/officeDocument/2006/relationships/themeOverride" Target="../theme/themeOverride120.xml"/></Relationships>
</file>

<file path=xl/charts/_rels/chart198.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199.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200.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201.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202.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203.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204.xml.rels><?xml version="1.0" encoding="UTF-8" standalone="yes"?>
<Relationships xmlns="http://schemas.openxmlformats.org/package/2006/relationships"><Relationship Id="rId1" Type="http://schemas.openxmlformats.org/officeDocument/2006/relationships/themeOverride" Target="../theme/themeOverride121.xml"/></Relationships>
</file>

<file path=xl/charts/_rels/chart205.xml.rels><?xml version="1.0" encoding="UTF-8" standalone="yes"?>
<Relationships xmlns="http://schemas.openxmlformats.org/package/2006/relationships"><Relationship Id="rId1" Type="http://schemas.openxmlformats.org/officeDocument/2006/relationships/themeOverride" Target="../theme/themeOverride122.xml"/></Relationships>
</file>

<file path=xl/charts/_rels/chart206.xml.rels><?xml version="1.0" encoding="UTF-8" standalone="yes"?>
<Relationships xmlns="http://schemas.openxmlformats.org/package/2006/relationships"><Relationship Id="rId1" Type="http://schemas.openxmlformats.org/officeDocument/2006/relationships/themeOverride" Target="../theme/themeOverride123.xml"/></Relationships>
</file>

<file path=xl/charts/_rels/chart207.xml.rels><?xml version="1.0" encoding="UTF-8" standalone="yes"?>
<Relationships xmlns="http://schemas.openxmlformats.org/package/2006/relationships"><Relationship Id="rId1" Type="http://schemas.openxmlformats.org/officeDocument/2006/relationships/themeOverride" Target="../theme/themeOverride124.xml"/></Relationships>
</file>

<file path=xl/charts/_rels/chart208.xml.rels><?xml version="1.0" encoding="UTF-8" standalone="yes"?>
<Relationships xmlns="http://schemas.openxmlformats.org/package/2006/relationships"><Relationship Id="rId1" Type="http://schemas.openxmlformats.org/officeDocument/2006/relationships/themeOverride" Target="../theme/themeOverride125.xml"/></Relationships>
</file>

<file path=xl/charts/_rels/chart209.xml.rels><?xml version="1.0" encoding="UTF-8" standalone="yes"?>
<Relationships xmlns="http://schemas.openxmlformats.org/package/2006/relationships"><Relationship Id="rId1" Type="http://schemas.openxmlformats.org/officeDocument/2006/relationships/themeOverride" Target="../theme/themeOverride126.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210.xml.rels><?xml version="1.0" encoding="UTF-8" standalone="yes"?>
<Relationships xmlns="http://schemas.openxmlformats.org/package/2006/relationships"><Relationship Id="rId1" Type="http://schemas.openxmlformats.org/officeDocument/2006/relationships/themeOverride" Target="../theme/themeOverride127.xml"/></Relationships>
</file>

<file path=xl/charts/_rels/chart211.xml.rels><?xml version="1.0" encoding="UTF-8" standalone="yes"?>
<Relationships xmlns="http://schemas.openxmlformats.org/package/2006/relationships"><Relationship Id="rId1" Type="http://schemas.openxmlformats.org/officeDocument/2006/relationships/themeOverride" Target="../theme/themeOverride128.xml"/></Relationships>
</file>

<file path=xl/charts/_rels/chart212.xml.rels><?xml version="1.0" encoding="UTF-8" standalone="yes"?>
<Relationships xmlns="http://schemas.openxmlformats.org/package/2006/relationships"><Relationship Id="rId1" Type="http://schemas.openxmlformats.org/officeDocument/2006/relationships/themeOverride" Target="../theme/themeOverride129.xml"/></Relationships>
</file>

<file path=xl/charts/_rels/chart213.xml.rels><?xml version="1.0" encoding="UTF-8" standalone="yes"?>
<Relationships xmlns="http://schemas.openxmlformats.org/package/2006/relationships"><Relationship Id="rId3" Type="http://schemas.openxmlformats.org/officeDocument/2006/relationships/themeOverride" Target="../theme/themeOverride130.xml"/><Relationship Id="rId2" Type="http://schemas.microsoft.com/office/2011/relationships/chartColorStyle" Target="colors36.xml"/><Relationship Id="rId1" Type="http://schemas.microsoft.com/office/2011/relationships/chartStyle" Target="style36.xml"/></Relationships>
</file>

<file path=xl/charts/_rels/chart214.xml.rels><?xml version="1.0" encoding="UTF-8" standalone="yes"?>
<Relationships xmlns="http://schemas.openxmlformats.org/package/2006/relationships"><Relationship Id="rId1" Type="http://schemas.openxmlformats.org/officeDocument/2006/relationships/themeOverride" Target="../theme/themeOverride131.xml"/></Relationships>
</file>

<file path=xl/charts/_rels/chart215.xml.rels><?xml version="1.0" encoding="UTF-8" standalone="yes"?>
<Relationships xmlns="http://schemas.openxmlformats.org/package/2006/relationships"><Relationship Id="rId1" Type="http://schemas.openxmlformats.org/officeDocument/2006/relationships/themeOverride" Target="../theme/themeOverride132.xml"/></Relationships>
</file>

<file path=xl/charts/_rels/chart216.xml.rels><?xml version="1.0" encoding="UTF-8" standalone="yes"?>
<Relationships xmlns="http://schemas.openxmlformats.org/package/2006/relationships"><Relationship Id="rId1" Type="http://schemas.openxmlformats.org/officeDocument/2006/relationships/themeOverride" Target="../theme/themeOverride133.xml"/></Relationships>
</file>

<file path=xl/charts/_rels/chart22.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221.xml.rels><?xml version="1.0" encoding="UTF-8" standalone="yes"?>
<Relationships xmlns="http://schemas.openxmlformats.org/package/2006/relationships"><Relationship Id="rId1" Type="http://schemas.openxmlformats.org/officeDocument/2006/relationships/themeOverride" Target="../theme/themeOverride134.xml"/></Relationships>
</file>

<file path=xl/charts/_rels/chart222.xml.rels><?xml version="1.0" encoding="UTF-8" standalone="yes"?>
<Relationships xmlns="http://schemas.openxmlformats.org/package/2006/relationships"><Relationship Id="rId1" Type="http://schemas.openxmlformats.org/officeDocument/2006/relationships/themeOverride" Target="../theme/themeOverride135.xml"/></Relationships>
</file>

<file path=xl/charts/_rels/chart223.xml.rels><?xml version="1.0" encoding="UTF-8" standalone="yes"?>
<Relationships xmlns="http://schemas.openxmlformats.org/package/2006/relationships"><Relationship Id="rId1" Type="http://schemas.openxmlformats.org/officeDocument/2006/relationships/themeOverride" Target="../theme/themeOverride136.xml"/></Relationships>
</file>

<file path=xl/charts/_rels/chart224.xml.rels><?xml version="1.0" encoding="UTF-8" standalone="yes"?>
<Relationships xmlns="http://schemas.openxmlformats.org/package/2006/relationships"><Relationship Id="rId1" Type="http://schemas.openxmlformats.org/officeDocument/2006/relationships/themeOverride" Target="../theme/themeOverride137.xml"/></Relationships>
</file>

<file path=xl/charts/_rels/chart225.xml.rels><?xml version="1.0" encoding="UTF-8" standalone="yes"?>
<Relationships xmlns="http://schemas.openxmlformats.org/package/2006/relationships"><Relationship Id="rId1" Type="http://schemas.openxmlformats.org/officeDocument/2006/relationships/themeOverride" Target="../theme/themeOverride138.xml"/></Relationships>
</file>

<file path=xl/charts/_rels/chart226.xml.rels><?xml version="1.0" encoding="UTF-8" standalone="yes"?>
<Relationships xmlns="http://schemas.openxmlformats.org/package/2006/relationships"><Relationship Id="rId1" Type="http://schemas.openxmlformats.org/officeDocument/2006/relationships/themeOverride" Target="../theme/themeOverride139.xml"/></Relationships>
</file>

<file path=xl/charts/_rels/chart227.xml.rels><?xml version="1.0" encoding="UTF-8" standalone="yes"?>
<Relationships xmlns="http://schemas.openxmlformats.org/package/2006/relationships"><Relationship Id="rId1" Type="http://schemas.openxmlformats.org/officeDocument/2006/relationships/themeOverride" Target="../theme/themeOverride140.xml"/></Relationships>
</file>

<file path=xl/charts/_rels/chart228.xml.rels><?xml version="1.0" encoding="UTF-8" standalone="yes"?>
<Relationships xmlns="http://schemas.openxmlformats.org/package/2006/relationships"><Relationship Id="rId1" Type="http://schemas.openxmlformats.org/officeDocument/2006/relationships/themeOverride" Target="../theme/themeOverride141.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4.xml"/><Relationship Id="rId1" Type="http://schemas.microsoft.com/office/2011/relationships/chartStyle" Target="style4.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243.xml.rels><?xml version="1.0" encoding="UTF-8" standalone="yes"?>
<Relationships xmlns="http://schemas.openxmlformats.org/package/2006/relationships"><Relationship Id="rId1" Type="http://schemas.openxmlformats.org/officeDocument/2006/relationships/themeOverride" Target="../theme/themeOverride142.xml"/></Relationships>
</file>

<file path=xl/charts/_rels/chart244.xml.rels><?xml version="1.0" encoding="UTF-8" standalone="yes"?>
<Relationships xmlns="http://schemas.openxmlformats.org/package/2006/relationships"><Relationship Id="rId1" Type="http://schemas.openxmlformats.org/officeDocument/2006/relationships/themeOverride" Target="../theme/themeOverride143.xml"/></Relationships>
</file>

<file path=xl/charts/_rels/chart247.xml.rels><?xml version="1.0" encoding="UTF-8" standalone="yes"?>
<Relationships xmlns="http://schemas.openxmlformats.org/package/2006/relationships"><Relationship Id="rId1" Type="http://schemas.openxmlformats.org/officeDocument/2006/relationships/themeOverride" Target="../theme/themeOverride144.xml"/></Relationships>
</file>

<file path=xl/charts/_rels/chart248.xml.rels><?xml version="1.0" encoding="UTF-8" standalone="yes"?>
<Relationships xmlns="http://schemas.openxmlformats.org/package/2006/relationships"><Relationship Id="rId1" Type="http://schemas.openxmlformats.org/officeDocument/2006/relationships/themeOverride" Target="../theme/themeOverride145.xml"/></Relationships>
</file>

<file path=xl/charts/_rels/chart249.xml.rels><?xml version="1.0" encoding="UTF-8" standalone="yes"?>
<Relationships xmlns="http://schemas.openxmlformats.org/package/2006/relationships"><Relationship Id="rId1" Type="http://schemas.openxmlformats.org/officeDocument/2006/relationships/themeOverride" Target="../theme/themeOverride146.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250.xml.rels><?xml version="1.0" encoding="UTF-8" standalone="yes"?>
<Relationships xmlns="http://schemas.openxmlformats.org/package/2006/relationships"><Relationship Id="rId1" Type="http://schemas.openxmlformats.org/officeDocument/2006/relationships/themeOverride" Target="../theme/themeOverride147.xml"/></Relationships>
</file>

<file path=xl/charts/_rels/chart251.xml.rels><?xml version="1.0" encoding="UTF-8" standalone="yes"?>
<Relationships xmlns="http://schemas.openxmlformats.org/package/2006/relationships"><Relationship Id="rId1" Type="http://schemas.openxmlformats.org/officeDocument/2006/relationships/themeOverride" Target="../theme/themeOverride148.xml"/></Relationships>
</file>

<file path=xl/charts/_rels/chart252.xml.rels><?xml version="1.0" encoding="UTF-8" standalone="yes"?>
<Relationships xmlns="http://schemas.openxmlformats.org/package/2006/relationships"><Relationship Id="rId1" Type="http://schemas.openxmlformats.org/officeDocument/2006/relationships/themeOverride" Target="../theme/themeOverride149.xml"/></Relationships>
</file>

<file path=xl/charts/_rels/chart253.xml.rels><?xml version="1.0" encoding="UTF-8" standalone="yes"?>
<Relationships xmlns="http://schemas.openxmlformats.org/package/2006/relationships"><Relationship Id="rId1" Type="http://schemas.openxmlformats.org/officeDocument/2006/relationships/themeOverride" Target="../theme/themeOverride150.xml"/></Relationships>
</file>

<file path=xl/charts/_rels/chart254.xml.rels><?xml version="1.0" encoding="UTF-8" standalone="yes"?>
<Relationships xmlns="http://schemas.openxmlformats.org/package/2006/relationships"><Relationship Id="rId1" Type="http://schemas.openxmlformats.org/officeDocument/2006/relationships/themeOverride" Target="../theme/themeOverride151.xml"/></Relationships>
</file>

<file path=xl/charts/_rels/chart255.xml.rels><?xml version="1.0" encoding="UTF-8" standalone="yes"?>
<Relationships xmlns="http://schemas.openxmlformats.org/package/2006/relationships"><Relationship Id="rId1" Type="http://schemas.openxmlformats.org/officeDocument/2006/relationships/themeOverride" Target="../theme/themeOverride152.xml"/></Relationships>
</file>

<file path=xl/charts/_rels/chart256.xml.rels><?xml version="1.0" encoding="UTF-8" standalone="yes"?>
<Relationships xmlns="http://schemas.openxmlformats.org/package/2006/relationships"><Relationship Id="rId1" Type="http://schemas.openxmlformats.org/officeDocument/2006/relationships/themeOverride" Target="../theme/themeOverride153.xml"/></Relationships>
</file>

<file path=xl/charts/_rels/chart257.xml.rels><?xml version="1.0" encoding="UTF-8" standalone="yes"?>
<Relationships xmlns="http://schemas.openxmlformats.org/package/2006/relationships"><Relationship Id="rId1" Type="http://schemas.openxmlformats.org/officeDocument/2006/relationships/themeOverride" Target="../theme/themeOverride154.xml"/></Relationships>
</file>

<file path=xl/charts/_rels/chart258.xml.rels><?xml version="1.0" encoding="UTF-8" standalone="yes"?>
<Relationships xmlns="http://schemas.openxmlformats.org/package/2006/relationships"><Relationship Id="rId1" Type="http://schemas.openxmlformats.org/officeDocument/2006/relationships/themeOverride" Target="../theme/themeOverride155.xml"/></Relationships>
</file>

<file path=xl/charts/_rels/chart259.xml.rels><?xml version="1.0" encoding="UTF-8" standalone="yes"?>
<Relationships xmlns="http://schemas.openxmlformats.org/package/2006/relationships"><Relationship Id="rId1" Type="http://schemas.openxmlformats.org/officeDocument/2006/relationships/themeOverride" Target="../theme/themeOverride156.xml"/></Relationships>
</file>

<file path=xl/charts/_rels/chart26.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260.xml.rels><?xml version="1.0" encoding="UTF-8" standalone="yes"?>
<Relationships xmlns="http://schemas.openxmlformats.org/package/2006/relationships"><Relationship Id="rId1" Type="http://schemas.openxmlformats.org/officeDocument/2006/relationships/themeOverride" Target="../theme/themeOverride157.xml"/></Relationships>
</file>

<file path=xl/charts/_rels/chart261.xml.rels><?xml version="1.0" encoding="UTF-8" standalone="yes"?>
<Relationships xmlns="http://schemas.openxmlformats.org/package/2006/relationships"><Relationship Id="rId1" Type="http://schemas.openxmlformats.org/officeDocument/2006/relationships/themeOverride" Target="../theme/themeOverride158.xml"/></Relationships>
</file>

<file path=xl/charts/_rels/chart262.xml.rels><?xml version="1.0" encoding="UTF-8" standalone="yes"?>
<Relationships xmlns="http://schemas.openxmlformats.org/package/2006/relationships"><Relationship Id="rId1" Type="http://schemas.openxmlformats.org/officeDocument/2006/relationships/themeOverride" Target="../theme/themeOverride159.xml"/></Relationships>
</file>

<file path=xl/charts/_rels/chart263.xml.rels><?xml version="1.0" encoding="UTF-8" standalone="yes"?>
<Relationships xmlns="http://schemas.openxmlformats.org/package/2006/relationships"><Relationship Id="rId1" Type="http://schemas.openxmlformats.org/officeDocument/2006/relationships/themeOverride" Target="../theme/themeOverride160.xml"/></Relationships>
</file>

<file path=xl/charts/_rels/chart264.xml.rels><?xml version="1.0" encoding="UTF-8" standalone="yes"?>
<Relationships xmlns="http://schemas.openxmlformats.org/package/2006/relationships"><Relationship Id="rId1" Type="http://schemas.openxmlformats.org/officeDocument/2006/relationships/themeOverride" Target="../theme/themeOverride161.xml"/></Relationships>
</file>

<file path=xl/charts/_rels/chart265.xml.rels><?xml version="1.0" encoding="UTF-8" standalone="yes"?>
<Relationships xmlns="http://schemas.openxmlformats.org/package/2006/relationships"><Relationship Id="rId1" Type="http://schemas.openxmlformats.org/officeDocument/2006/relationships/themeOverride" Target="../theme/themeOverride162.xml"/></Relationships>
</file>

<file path=xl/charts/_rels/chart267.xml.rels><?xml version="1.0" encoding="UTF-8" standalone="yes"?>
<Relationships xmlns="http://schemas.openxmlformats.org/package/2006/relationships"><Relationship Id="rId1" Type="http://schemas.openxmlformats.org/officeDocument/2006/relationships/themeOverride" Target="../theme/themeOverride163.xml"/></Relationships>
</file>

<file path=xl/charts/_rels/chart268.xml.rels><?xml version="1.0" encoding="UTF-8" standalone="yes"?>
<Relationships xmlns="http://schemas.openxmlformats.org/package/2006/relationships"><Relationship Id="rId1" Type="http://schemas.openxmlformats.org/officeDocument/2006/relationships/themeOverride" Target="../theme/themeOverride164.xml"/></Relationships>
</file>

<file path=xl/charts/_rels/chart2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271.xml.rels><?xml version="1.0" encoding="UTF-8" standalone="yes"?>
<Relationships xmlns="http://schemas.openxmlformats.org/package/2006/relationships"><Relationship Id="rId1" Type="http://schemas.openxmlformats.org/officeDocument/2006/relationships/themeOverride" Target="../theme/themeOverride165.xml"/></Relationships>
</file>

<file path=xl/charts/_rels/chart272.xml.rels><?xml version="1.0" encoding="UTF-8" standalone="yes"?>
<Relationships xmlns="http://schemas.openxmlformats.org/package/2006/relationships"><Relationship Id="rId1" Type="http://schemas.openxmlformats.org/officeDocument/2006/relationships/themeOverride" Target="../theme/themeOverride166.xml"/></Relationships>
</file>

<file path=xl/charts/_rels/chart273.xml.rels><?xml version="1.0" encoding="UTF-8" standalone="yes"?>
<Relationships xmlns="http://schemas.openxmlformats.org/package/2006/relationships"><Relationship Id="rId1" Type="http://schemas.openxmlformats.org/officeDocument/2006/relationships/themeOverride" Target="../theme/themeOverride167.xml"/></Relationships>
</file>

<file path=xl/charts/_rels/chart274.xml.rels><?xml version="1.0" encoding="UTF-8" standalone="yes"?>
<Relationships xmlns="http://schemas.openxmlformats.org/package/2006/relationships"><Relationship Id="rId1" Type="http://schemas.openxmlformats.org/officeDocument/2006/relationships/themeOverride" Target="../theme/themeOverride168.xml"/></Relationships>
</file>

<file path=xl/charts/_rels/chart275.xml.rels><?xml version="1.0" encoding="UTF-8" standalone="yes"?>
<Relationships xmlns="http://schemas.openxmlformats.org/package/2006/relationships"><Relationship Id="rId1" Type="http://schemas.openxmlformats.org/officeDocument/2006/relationships/themeOverride" Target="../theme/themeOverride169.xml"/></Relationships>
</file>

<file path=xl/charts/_rels/chart276.xml.rels><?xml version="1.0" encoding="UTF-8" standalone="yes"?>
<Relationships xmlns="http://schemas.openxmlformats.org/package/2006/relationships"><Relationship Id="rId1" Type="http://schemas.openxmlformats.org/officeDocument/2006/relationships/themeOverride" Target="../theme/themeOverride170.xml"/></Relationships>
</file>

<file path=xl/charts/_rels/chart27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2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280.xml.rels><?xml version="1.0" encoding="UTF-8" standalone="yes"?>
<Relationships xmlns="http://schemas.openxmlformats.org/package/2006/relationships"><Relationship Id="rId3" Type="http://schemas.openxmlformats.org/officeDocument/2006/relationships/themeOverride" Target="../theme/themeOverride171.xml"/><Relationship Id="rId2" Type="http://schemas.microsoft.com/office/2011/relationships/chartColorStyle" Target="colors38.xml"/><Relationship Id="rId1" Type="http://schemas.microsoft.com/office/2011/relationships/chartStyle" Target="style38.xml"/></Relationships>
</file>

<file path=xl/charts/_rels/chart281.xml.rels><?xml version="1.0" encoding="UTF-8" standalone="yes"?>
<Relationships xmlns="http://schemas.openxmlformats.org/package/2006/relationships"><Relationship Id="rId3" Type="http://schemas.openxmlformats.org/officeDocument/2006/relationships/themeOverride" Target="../theme/themeOverride172.xml"/><Relationship Id="rId2" Type="http://schemas.microsoft.com/office/2011/relationships/chartColorStyle" Target="colors39.xml"/><Relationship Id="rId1" Type="http://schemas.microsoft.com/office/2011/relationships/chartStyle" Target="style39.xml"/></Relationships>
</file>

<file path=xl/charts/_rels/chart282.xml.rels><?xml version="1.0" encoding="UTF-8" standalone="yes"?>
<Relationships xmlns="http://schemas.openxmlformats.org/package/2006/relationships"><Relationship Id="rId3" Type="http://schemas.openxmlformats.org/officeDocument/2006/relationships/themeOverride" Target="../theme/themeOverride173.xml"/><Relationship Id="rId2" Type="http://schemas.microsoft.com/office/2011/relationships/chartColorStyle" Target="colors40.xml"/><Relationship Id="rId1" Type="http://schemas.microsoft.com/office/2011/relationships/chartStyle" Target="style40.xml"/></Relationships>
</file>

<file path=xl/charts/_rels/chart283.xml.rels><?xml version="1.0" encoding="UTF-8" standalone="yes"?>
<Relationships xmlns="http://schemas.openxmlformats.org/package/2006/relationships"><Relationship Id="rId3" Type="http://schemas.openxmlformats.org/officeDocument/2006/relationships/themeOverride" Target="../theme/themeOverride174.xml"/><Relationship Id="rId2" Type="http://schemas.microsoft.com/office/2011/relationships/chartColorStyle" Target="colors41.xml"/><Relationship Id="rId1" Type="http://schemas.microsoft.com/office/2011/relationships/chartStyle" Target="style41.xml"/></Relationships>
</file>

<file path=xl/charts/_rels/chart287.xml.rels><?xml version="1.0" encoding="UTF-8" standalone="yes"?>
<Relationships xmlns="http://schemas.openxmlformats.org/package/2006/relationships"><Relationship Id="rId1" Type="http://schemas.openxmlformats.org/officeDocument/2006/relationships/themeOverride" Target="../theme/themeOverride175.xml"/></Relationships>
</file>

<file path=xl/charts/_rels/chart288.xml.rels><?xml version="1.0" encoding="UTF-8" standalone="yes"?>
<Relationships xmlns="http://schemas.openxmlformats.org/package/2006/relationships"><Relationship Id="rId1" Type="http://schemas.openxmlformats.org/officeDocument/2006/relationships/themeOverride" Target="../theme/themeOverride176.xml"/></Relationships>
</file>

<file path=xl/charts/_rels/chart289.xml.rels><?xml version="1.0" encoding="UTF-8" standalone="yes"?>
<Relationships xmlns="http://schemas.openxmlformats.org/package/2006/relationships"><Relationship Id="rId1" Type="http://schemas.openxmlformats.org/officeDocument/2006/relationships/themeOverride" Target="../theme/themeOverride177.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290.xml.rels><?xml version="1.0" encoding="UTF-8" standalone="yes"?>
<Relationships xmlns="http://schemas.openxmlformats.org/package/2006/relationships"><Relationship Id="rId1" Type="http://schemas.openxmlformats.org/officeDocument/2006/relationships/themeOverride" Target="../theme/themeOverride178.xml"/></Relationships>
</file>

<file path=xl/charts/_rels/chart291.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292.xml.rels><?xml version="1.0" encoding="UTF-8" standalone="yes"?>
<Relationships xmlns="http://schemas.openxmlformats.org/package/2006/relationships"><Relationship Id="rId1" Type="http://schemas.openxmlformats.org/officeDocument/2006/relationships/themeOverride" Target="../theme/themeOverride179.xml"/></Relationships>
</file>

<file path=xl/charts/_rels/chart293.xml.rels><?xml version="1.0" encoding="UTF-8" standalone="yes"?>
<Relationships xmlns="http://schemas.openxmlformats.org/package/2006/relationships"><Relationship Id="rId1" Type="http://schemas.openxmlformats.org/officeDocument/2006/relationships/themeOverride" Target="../theme/themeOverride180.xml"/></Relationships>
</file>

<file path=xl/charts/_rels/chart294.xml.rels><?xml version="1.0" encoding="UTF-8" standalone="yes"?>
<Relationships xmlns="http://schemas.openxmlformats.org/package/2006/relationships"><Relationship Id="rId1" Type="http://schemas.openxmlformats.org/officeDocument/2006/relationships/themeOverride" Target="../theme/themeOverride181.xml"/></Relationships>
</file>

<file path=xl/charts/_rels/chart295.xml.rels><?xml version="1.0" encoding="UTF-8" standalone="yes"?>
<Relationships xmlns="http://schemas.openxmlformats.org/package/2006/relationships"><Relationship Id="rId1" Type="http://schemas.openxmlformats.org/officeDocument/2006/relationships/themeOverride" Target="../theme/themeOverride182.xml"/></Relationships>
</file>

<file path=xl/charts/_rels/chart296.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297.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299.xml.rels><?xml version="1.0" encoding="UTF-8" standalone="yes"?>
<Relationships xmlns="http://schemas.openxmlformats.org/package/2006/relationships"><Relationship Id="rId1" Type="http://schemas.openxmlformats.org/officeDocument/2006/relationships/themeOverride" Target="../theme/themeOverride183.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27.xml"/></Relationships>
</file>

<file path=xl/charts/_rels/chart300.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3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35.xml.rels><?xml version="1.0" encoding="UTF-8" standalone="yes"?>
<Relationships xmlns="http://schemas.openxmlformats.org/package/2006/relationships"><Relationship Id="rId1" Type="http://schemas.openxmlformats.org/officeDocument/2006/relationships/themeOverride" Target="../theme/themeOverride28.xml"/></Relationships>
</file>

<file path=xl/charts/_rels/chart36.xml.rels><?xml version="1.0" encoding="UTF-8" standalone="yes"?>
<Relationships xmlns="http://schemas.openxmlformats.org/package/2006/relationships"><Relationship Id="rId1" Type="http://schemas.openxmlformats.org/officeDocument/2006/relationships/themeOverride" Target="../theme/themeOverride29.xml"/></Relationships>
</file>

<file path=xl/charts/_rels/chart3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2.xml"/><Relationship Id="rId1" Type="http://schemas.microsoft.com/office/2011/relationships/chartStyle" Target="style2.xml"/></Relationships>
</file>

<file path=xl/charts/_rels/chart4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41.xml.rels><?xml version="1.0" encoding="UTF-8" standalone="yes"?>
<Relationships xmlns="http://schemas.openxmlformats.org/package/2006/relationships"><Relationship Id="rId1" Type="http://schemas.openxmlformats.org/officeDocument/2006/relationships/themeOverride" Target="../theme/themeOverride30.xml"/></Relationships>
</file>

<file path=xl/charts/_rels/chart42.xml.rels><?xml version="1.0" encoding="UTF-8" standalone="yes"?>
<Relationships xmlns="http://schemas.openxmlformats.org/package/2006/relationships"><Relationship Id="rId1" Type="http://schemas.openxmlformats.org/officeDocument/2006/relationships/themeOverride" Target="../theme/themeOverride31.xml"/></Relationships>
</file>

<file path=xl/charts/_rels/chart45.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46.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47.xml.rels><?xml version="1.0" encoding="UTF-8" standalone="yes"?>
<Relationships xmlns="http://schemas.openxmlformats.org/package/2006/relationships"><Relationship Id="rId1" Type="http://schemas.openxmlformats.org/officeDocument/2006/relationships/themeOverride" Target="../theme/themeOverride32.xml"/></Relationships>
</file>

<file path=xl/charts/_rels/chart48.xml.rels><?xml version="1.0" encoding="UTF-8" standalone="yes"?>
<Relationships xmlns="http://schemas.openxmlformats.org/package/2006/relationships"><Relationship Id="rId1" Type="http://schemas.openxmlformats.org/officeDocument/2006/relationships/themeOverride" Target="../theme/themeOverride33.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5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5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53.xml.rels><?xml version="1.0" encoding="UTF-8" standalone="yes"?>
<Relationships xmlns="http://schemas.openxmlformats.org/package/2006/relationships"><Relationship Id="rId1" Type="http://schemas.openxmlformats.org/officeDocument/2006/relationships/themeOverride" Target="../theme/themeOverride34.xml"/></Relationships>
</file>

<file path=xl/charts/_rels/chart54.xml.rels><?xml version="1.0" encoding="UTF-8" standalone="yes"?>
<Relationships xmlns="http://schemas.openxmlformats.org/package/2006/relationships"><Relationship Id="rId1" Type="http://schemas.openxmlformats.org/officeDocument/2006/relationships/themeOverride" Target="../theme/themeOverride35.xml"/></Relationships>
</file>

<file path=xl/charts/_rels/chart57.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58.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59.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61.xml.rels><?xml version="1.0" encoding="UTF-8" standalone="yes"?>
<Relationships xmlns="http://schemas.openxmlformats.org/package/2006/relationships"><Relationship Id="rId1" Type="http://schemas.openxmlformats.org/officeDocument/2006/relationships/themeOverride" Target="../theme/themeOverride36.xml"/></Relationships>
</file>

<file path=xl/charts/_rels/chart62.xml.rels><?xml version="1.0" encoding="UTF-8" standalone="yes"?>
<Relationships xmlns="http://schemas.openxmlformats.org/package/2006/relationships"><Relationship Id="rId1" Type="http://schemas.openxmlformats.org/officeDocument/2006/relationships/themeOverride" Target="../theme/themeOverride37.xml"/></Relationships>
</file>

<file path=xl/charts/_rels/chart63.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64.xml.rels><?xml version="1.0" encoding="UTF-8" standalone="yes"?>
<Relationships xmlns="http://schemas.openxmlformats.org/package/2006/relationships"><Relationship Id="rId1" Type="http://schemas.openxmlformats.org/officeDocument/2006/relationships/themeOverride" Target="../theme/themeOverride38.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4.xml.rels><?xml version="1.0" encoding="UTF-8" standalone="yes"?>
<Relationships xmlns="http://schemas.openxmlformats.org/package/2006/relationships"><Relationship Id="rId1" Type="http://schemas.openxmlformats.org/officeDocument/2006/relationships/themeOverride" Target="../theme/themeOverride39.xml"/></Relationships>
</file>

<file path=xl/charts/_rels/chart75.xml.rels><?xml version="1.0" encoding="UTF-8" standalone="yes"?>
<Relationships xmlns="http://schemas.openxmlformats.org/package/2006/relationships"><Relationship Id="rId1" Type="http://schemas.openxmlformats.org/officeDocument/2006/relationships/themeOverride" Target="../theme/themeOverride40.xml"/></Relationships>
</file>

<file path=xl/charts/_rels/chart76.xml.rels><?xml version="1.0" encoding="UTF-8" standalone="yes"?>
<Relationships xmlns="http://schemas.openxmlformats.org/package/2006/relationships"><Relationship Id="rId1" Type="http://schemas.openxmlformats.org/officeDocument/2006/relationships/themeOverride" Target="../theme/themeOverride41.xml"/></Relationships>
</file>

<file path=xl/charts/_rels/chart77.xml.rels><?xml version="1.0" encoding="UTF-8" standalone="yes"?>
<Relationships xmlns="http://schemas.openxmlformats.org/package/2006/relationships"><Relationship Id="rId1" Type="http://schemas.openxmlformats.org/officeDocument/2006/relationships/themeOverride" Target="../theme/themeOverride42.xml"/></Relationships>
</file>

<file path=xl/charts/_rels/chart78.xml.rels><?xml version="1.0" encoding="UTF-8" standalone="yes"?>
<Relationships xmlns="http://schemas.openxmlformats.org/package/2006/relationships"><Relationship Id="rId1" Type="http://schemas.openxmlformats.org/officeDocument/2006/relationships/themeOverride" Target="../theme/themeOverride43.xml"/></Relationships>
</file>

<file path=xl/charts/_rels/chart79.xml.rels><?xml version="1.0" encoding="UTF-8" standalone="yes"?>
<Relationships xmlns="http://schemas.openxmlformats.org/package/2006/relationships"><Relationship Id="rId1" Type="http://schemas.openxmlformats.org/officeDocument/2006/relationships/themeOverride" Target="../theme/themeOverride44.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81.xml.rels><?xml version="1.0" encoding="UTF-8" standalone="yes"?>
<Relationships xmlns="http://schemas.openxmlformats.org/package/2006/relationships"><Relationship Id="rId1" Type="http://schemas.openxmlformats.org/officeDocument/2006/relationships/themeOverride" Target="../theme/themeOverride45.xml"/></Relationships>
</file>

<file path=xl/charts/_rels/chart82.xml.rels><?xml version="1.0" encoding="UTF-8" standalone="yes"?>
<Relationships xmlns="http://schemas.openxmlformats.org/package/2006/relationships"><Relationship Id="rId1" Type="http://schemas.openxmlformats.org/officeDocument/2006/relationships/themeOverride" Target="../theme/themeOverride46.xml"/></Relationships>
</file>

<file path=xl/charts/_rels/chart85.xml.rels><?xml version="1.0" encoding="UTF-8" standalone="yes"?>
<Relationships xmlns="http://schemas.openxmlformats.org/package/2006/relationships"><Relationship Id="rId1" Type="http://schemas.openxmlformats.org/officeDocument/2006/relationships/themeOverride" Target="../theme/themeOverride47.xml"/></Relationships>
</file>

<file path=xl/charts/_rels/chart86.xml.rels><?xml version="1.0" encoding="UTF-8" standalone="yes"?>
<Relationships xmlns="http://schemas.openxmlformats.org/package/2006/relationships"><Relationship Id="rId1" Type="http://schemas.openxmlformats.org/officeDocument/2006/relationships/themeOverride" Target="../theme/themeOverride48.xml"/></Relationships>
</file>

<file path=xl/charts/_rels/chart87.xml.rels><?xml version="1.0" encoding="UTF-8" standalone="yes"?>
<Relationships xmlns="http://schemas.openxmlformats.org/package/2006/relationships"><Relationship Id="rId1" Type="http://schemas.openxmlformats.org/officeDocument/2006/relationships/themeOverride" Target="../theme/themeOverride49.xml"/></Relationships>
</file>

<file path=xl/charts/_rels/chart88.xml.rels><?xml version="1.0" encoding="UTF-8" standalone="yes"?>
<Relationships xmlns="http://schemas.openxmlformats.org/package/2006/relationships"><Relationship Id="rId1" Type="http://schemas.openxmlformats.org/officeDocument/2006/relationships/themeOverride" Target="../theme/themeOverride50.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90.xml.rels><?xml version="1.0" encoding="UTF-8" standalone="yes"?>
<Relationships xmlns="http://schemas.openxmlformats.org/package/2006/relationships"><Relationship Id="rId1" Type="http://schemas.openxmlformats.org/officeDocument/2006/relationships/themeOverride" Target="../theme/themeOverride51.xml"/></Relationships>
</file>

<file path=xl/charts/_rels/chart91.xml.rels><?xml version="1.0" encoding="UTF-8" standalone="yes"?>
<Relationships xmlns="http://schemas.openxmlformats.org/package/2006/relationships"><Relationship Id="rId1" Type="http://schemas.openxmlformats.org/officeDocument/2006/relationships/themeOverride" Target="../theme/themeOverride52.xml"/></Relationships>
</file>

<file path=xl/charts/_rels/chart94.xml.rels><?xml version="1.0" encoding="UTF-8" standalone="yes"?>
<Relationships xmlns="http://schemas.openxmlformats.org/package/2006/relationships"><Relationship Id="rId1" Type="http://schemas.openxmlformats.org/officeDocument/2006/relationships/themeOverride" Target="../theme/themeOverride53.xml"/></Relationships>
</file>

<file path=xl/charts/_rels/chart95.xml.rels><?xml version="1.0" encoding="UTF-8" standalone="yes"?>
<Relationships xmlns="http://schemas.openxmlformats.org/package/2006/relationships"><Relationship Id="rId1" Type="http://schemas.openxmlformats.org/officeDocument/2006/relationships/themeOverride" Target="../theme/themeOverride54.xml"/></Relationships>
</file>

<file path=xl/charts/_rels/chart96.xml.rels><?xml version="1.0" encoding="UTF-8" standalone="yes"?>
<Relationships xmlns="http://schemas.openxmlformats.org/package/2006/relationships"><Relationship Id="rId1" Type="http://schemas.openxmlformats.org/officeDocument/2006/relationships/themeOverride" Target="../theme/themeOverride55.xml"/></Relationships>
</file>

<file path=xl/charts/_rels/chart97.xml.rels><?xml version="1.0" encoding="UTF-8" standalone="yes"?>
<Relationships xmlns="http://schemas.openxmlformats.org/package/2006/relationships"><Relationship Id="rId1" Type="http://schemas.openxmlformats.org/officeDocument/2006/relationships/themeOverride" Target="../theme/themeOverride56.xml"/></Relationships>
</file>

<file path=xl/charts/_rels/chart98.xml.rels><?xml version="1.0" encoding="UTF-8" standalone="yes"?>
<Relationships xmlns="http://schemas.openxmlformats.org/package/2006/relationships"><Relationship Id="rId1" Type="http://schemas.openxmlformats.org/officeDocument/2006/relationships/themeOverride" Target="../theme/themeOverride5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deal activity'!$B$9</c:f>
              <c:strCache>
                <c:ptCount val="1"/>
                <c:pt idx="0">
                  <c:v>Deal value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 activity'!$C$8:$M$8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 activity'!$C$9:$M$9</c:f>
              <c:numCache>
                <c:formatCode>"$"#,##0.00</c:formatCode>
                <c:ptCount val="11"/>
                <c:pt idx="0">
                  <c:v>83.744228847087086</c:v>
                </c:pt>
                <c:pt idx="1">
                  <c:v>93.662606361251008</c:v>
                </c:pt>
                <c:pt idx="2">
                  <c:v>149.67015124055149</c:v>
                </c:pt>
                <c:pt idx="3">
                  <c:v>156.27466869117251</c:v>
                </c:pt>
                <c:pt idx="4">
                  <c:v>176.1029931582616</c:v>
                </c:pt>
                <c:pt idx="5">
                  <c:v>358.63736671148757</c:v>
                </c:pt>
                <c:pt idx="6">
                  <c:v>236.5918968059068</c:v>
                </c:pt>
                <c:pt idx="7">
                  <c:v>166.18528214209209</c:v>
                </c:pt>
                <c:pt idx="8">
                  <c:v>215.17962712612271</c:v>
                </c:pt>
                <c:pt idx="9">
                  <c:v>319.19674114904262</c:v>
                </c:pt>
                <c:pt idx="10">
                  <c:v>412.73272958003707</c:v>
                </c:pt>
              </c:numCache>
            </c:numRef>
          </c:val>
          <c:extLst>
            <c:ext xmlns:c16="http://schemas.microsoft.com/office/drawing/2014/chart" uri="{C3380CC4-5D6E-409C-BE32-E72D297353CC}">
              <c16:uniqueId val="{00000000-B7F6-4790-87E8-2386BFD30A6E}"/>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deal activity'!$B$10</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1-B7F6-4790-87E8-2386BFD30A6E}"/>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03-B7F6-4790-87E8-2386BFD30A6E}"/>
              </c:ext>
            </c:extLst>
          </c:dPt>
          <c:dPt>
            <c:idx val="11"/>
            <c:bubble3D val="0"/>
            <c:extLst>
              <c:ext xmlns:c16="http://schemas.microsoft.com/office/drawing/2014/chart" uri="{C3380CC4-5D6E-409C-BE32-E72D297353CC}">
                <c16:uniqueId val="{00000004-B7F6-4790-87E8-2386BFD30A6E}"/>
              </c:ext>
            </c:extLst>
          </c:dPt>
          <c:dLbls>
            <c:dLbl>
              <c:idx val="9"/>
              <c:delete val="1"/>
              <c:extLst>
                <c:ext xmlns:c15="http://schemas.microsoft.com/office/drawing/2012/chart" uri="{CE6537A1-D6FC-4f65-9D91-7224C49458BB}"/>
                <c:ext xmlns:c16="http://schemas.microsoft.com/office/drawing/2014/chart" uri="{C3380CC4-5D6E-409C-BE32-E72D297353CC}">
                  <c16:uniqueId val="{00000005-1694-444A-90B6-094BBD71DB50}"/>
                </c:ext>
              </c:extLst>
            </c:dLbl>
            <c:dLbl>
              <c:idx val="10"/>
              <c:delete val="1"/>
              <c:extLst>
                <c:ext xmlns:c15="http://schemas.microsoft.com/office/drawing/2012/chart" uri="{CE6537A1-D6FC-4f65-9D91-7224C49458BB}"/>
                <c:ext xmlns:c16="http://schemas.microsoft.com/office/drawing/2014/chart" uri="{C3380CC4-5D6E-409C-BE32-E72D297353CC}">
                  <c16:uniqueId val="{00000003-B7F6-4790-87E8-2386BFD30A6E}"/>
                </c:ext>
              </c:extLst>
            </c:dLbl>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 activity'!$C$8:$M$8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 activity'!$C$10:$M$10</c:f>
              <c:numCache>
                <c:formatCode>#,##0;;;</c:formatCode>
                <c:ptCount val="11"/>
                <c:pt idx="0">
                  <c:v>11338</c:v>
                </c:pt>
                <c:pt idx="1">
                  <c:v>12124</c:v>
                </c:pt>
                <c:pt idx="2">
                  <c:v>12943</c:v>
                </c:pt>
                <c:pt idx="3">
                  <c:v>14023</c:v>
                </c:pt>
                <c:pt idx="4">
                  <c:v>14221</c:v>
                </c:pt>
                <c:pt idx="5">
                  <c:v>19699</c:v>
                </c:pt>
                <c:pt idx="6">
                  <c:v>18303</c:v>
                </c:pt>
                <c:pt idx="7">
                  <c:v>15475</c:v>
                </c:pt>
                <c:pt idx="8">
                  <c:v>15407</c:v>
                </c:pt>
                <c:pt idx="9">
                  <c:v>15762</c:v>
                </c:pt>
                <c:pt idx="10">
                  <c:v>7541</c:v>
                </c:pt>
              </c:numCache>
            </c:numRef>
          </c:val>
          <c:smooth val="0"/>
          <c:extLst>
            <c:ext xmlns:c16="http://schemas.microsoft.com/office/drawing/2014/chart" uri="{C3380CC4-5D6E-409C-BE32-E72D297353CC}">
              <c16:uniqueId val="{00000005-B7F6-4790-87E8-2386BFD30A6E}"/>
            </c:ext>
          </c:extLst>
        </c:ser>
        <c:ser>
          <c:idx val="2"/>
          <c:order val="2"/>
          <c:tx>
            <c:strRef>
              <c:f>'VC deal activity'!$B$11</c:f>
              <c:strCache>
                <c:ptCount val="1"/>
                <c:pt idx="0">
                  <c:v>Estimated deal count</c:v>
                </c:pt>
              </c:strCache>
            </c:strRef>
          </c:tx>
          <c:spPr>
            <a:ln>
              <a:noFill/>
            </a:ln>
          </c:spPr>
          <c:marker>
            <c:symbol val="circle"/>
            <c:size val="5"/>
            <c:spPr>
              <a:solidFill>
                <a:srgbClr val="F5C914"/>
              </a:solidFill>
              <a:ln>
                <a:noFill/>
              </a:ln>
            </c:spPr>
          </c:marker>
          <c:dPt>
            <c:idx val="0"/>
            <c:bubble3D val="0"/>
            <c:extLst>
              <c:ext xmlns:c16="http://schemas.microsoft.com/office/drawing/2014/chart" uri="{C3380CC4-5D6E-409C-BE32-E72D297353CC}">
                <c16:uniqueId val="{00000004-1694-444A-90B6-094BBD71DB50}"/>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694-444A-90B6-094BBD71DB50}"/>
                </c:ext>
              </c:extLst>
            </c:dLbl>
            <c:dLbl>
              <c:idx val="10"/>
              <c:spPr>
                <a:noFill/>
                <a:ln>
                  <a:noFill/>
                </a:ln>
                <a:effectLst/>
              </c:spPr>
              <c:txPr>
                <a:bodyPr wrap="square" lIns="38100" tIns="19050" rIns="38100" bIns="19050" anchor="ctr">
                  <a:spAutoFit/>
                </a:bodyPr>
                <a:lstStyle/>
                <a:p>
                  <a:pPr>
                    <a:defRPr>
                      <a:solidFill>
                        <a:schemeClr val="bg1"/>
                      </a:solidFill>
                    </a:defRPr>
                  </a:pPr>
                  <a:endParaRPr 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C9-4E64-93DE-80DD48A277EA}"/>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'VC deal activity'!$C$8:$M$8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 activity'!$C$11:$M$11</c:f>
              <c:numCache>
                <c:formatCode>#,##0;;;</c:formatCode>
                <c:ptCount val="11"/>
                <c:pt idx="9">
                  <c:v>16348</c:v>
                </c:pt>
                <c:pt idx="10">
                  <c:v>9646</c:v>
                </c:pt>
              </c:numCache>
            </c:numRef>
          </c:val>
          <c:smooth val="0"/>
          <c:extLst>
            <c:ext xmlns:c16="http://schemas.microsoft.com/office/drawing/2014/chart" uri="{C3380CC4-5D6E-409C-BE32-E72D297353CC}">
              <c16:uniqueId val="{00000004-3DD2-450B-BA9F-EB146CA7A028}"/>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0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by industry'!$O$9</c:f>
              <c:strCache>
                <c:ptCount val="1"/>
                <c:pt idx="0">
                  <c:v>Software</c:v>
                </c:pt>
              </c:strCache>
            </c:strRef>
          </c:tx>
          <c:spPr>
            <a:solidFill>
              <a:schemeClr val="accent1"/>
            </a:solidFill>
            <a:ln>
              <a:noFill/>
            </a:ln>
            <a:effectLst/>
          </c:spPr>
          <c:invertIfNegative val="0"/>
          <c:cat>
            <c:multiLvlStrRef>
              <c:f>'VC deals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industry'!$P$9:$BE$9</c:f>
              <c:numCache>
                <c:formatCode>"$"#,##0.0</c:formatCode>
                <c:ptCount val="42"/>
                <c:pt idx="0">
                  <c:v>6.847748418054783</c:v>
                </c:pt>
                <c:pt idx="1">
                  <c:v>7.8927548837529553</c:v>
                </c:pt>
                <c:pt idx="2">
                  <c:v>6.0174520278641772</c:v>
                </c:pt>
                <c:pt idx="3">
                  <c:v>5.6360714783385353</c:v>
                </c:pt>
                <c:pt idx="4">
                  <c:v>5.4734477804058654</c:v>
                </c:pt>
                <c:pt idx="5">
                  <c:v>8.7900236557400895</c:v>
                </c:pt>
                <c:pt idx="6">
                  <c:v>7.7022242033048052</c:v>
                </c:pt>
                <c:pt idx="7">
                  <c:v>7.1338214611916744</c:v>
                </c:pt>
                <c:pt idx="8">
                  <c:v>8.1594838241115966</c:v>
                </c:pt>
                <c:pt idx="9">
                  <c:v>10.33927206656753</c:v>
                </c:pt>
                <c:pt idx="10">
                  <c:v>9.919559418616501</c:v>
                </c:pt>
                <c:pt idx="11">
                  <c:v>13.649267195894719</c:v>
                </c:pt>
                <c:pt idx="12">
                  <c:v>10.89070665946589</c:v>
                </c:pt>
                <c:pt idx="13">
                  <c:v>13.229490949872551</c:v>
                </c:pt>
                <c:pt idx="14">
                  <c:v>14.013507211395179</c:v>
                </c:pt>
                <c:pt idx="15">
                  <c:v>11.340221135316989</c:v>
                </c:pt>
                <c:pt idx="16">
                  <c:v>12.43909254652179</c:v>
                </c:pt>
                <c:pt idx="17">
                  <c:v>11.10284809915982</c:v>
                </c:pt>
                <c:pt idx="18">
                  <c:v>13.478689917002191</c:v>
                </c:pt>
                <c:pt idx="19">
                  <c:v>16.98574189949246</c:v>
                </c:pt>
                <c:pt idx="20">
                  <c:v>26.16443563600135</c:v>
                </c:pt>
                <c:pt idx="21">
                  <c:v>30.191778540052169</c:v>
                </c:pt>
                <c:pt idx="22">
                  <c:v>36.997679316723257</c:v>
                </c:pt>
                <c:pt idx="23">
                  <c:v>41.273133968964267</c:v>
                </c:pt>
                <c:pt idx="24">
                  <c:v>29.917849940268962</c:v>
                </c:pt>
                <c:pt idx="25">
                  <c:v>29.23506383834933</c:v>
                </c:pt>
                <c:pt idx="26">
                  <c:v>15.997166547314279</c:v>
                </c:pt>
                <c:pt idx="27">
                  <c:v>12.612896046094541</c:v>
                </c:pt>
                <c:pt idx="28">
                  <c:v>22.529421132433541</c:v>
                </c:pt>
                <c:pt idx="29">
                  <c:v>12.70283993384645</c:v>
                </c:pt>
                <c:pt idx="30">
                  <c:v>10.906862540227189</c:v>
                </c:pt>
                <c:pt idx="31">
                  <c:v>13.91409321832589</c:v>
                </c:pt>
                <c:pt idx="32">
                  <c:v>11.7861853208134</c:v>
                </c:pt>
                <c:pt idx="33">
                  <c:v>19.760425094253911</c:v>
                </c:pt>
                <c:pt idx="34">
                  <c:v>17.534903179000001</c:v>
                </c:pt>
                <c:pt idx="35">
                  <c:v>48.504475833118903</c:v>
                </c:pt>
                <c:pt idx="36">
                  <c:v>60.792390323584563</c:v>
                </c:pt>
                <c:pt idx="37">
                  <c:v>48.608101523906257</c:v>
                </c:pt>
                <c:pt idx="38">
                  <c:v>34.380535121000001</c:v>
                </c:pt>
                <c:pt idx="39">
                  <c:v>31.567685804849098</c:v>
                </c:pt>
                <c:pt idx="40">
                  <c:v>202.0056015308657</c:v>
                </c:pt>
                <c:pt idx="41">
                  <c:v>102.264042973</c:v>
                </c:pt>
              </c:numCache>
            </c:numRef>
          </c:val>
          <c:extLst>
            <c:ext xmlns:c16="http://schemas.microsoft.com/office/drawing/2014/chart" uri="{C3380CC4-5D6E-409C-BE32-E72D297353CC}">
              <c16:uniqueId val="{00000001-96EE-4E02-9BF8-67277D2CD95F}"/>
            </c:ext>
          </c:extLst>
        </c:ser>
        <c:ser>
          <c:idx val="1"/>
          <c:order val="1"/>
          <c:tx>
            <c:strRef>
              <c:f>'VC deals by industry'!$O$10</c:f>
              <c:strCache>
                <c:ptCount val="1"/>
                <c:pt idx="0">
                  <c:v>Media</c:v>
                </c:pt>
              </c:strCache>
            </c:strRef>
          </c:tx>
          <c:spPr>
            <a:solidFill>
              <a:schemeClr val="accent2"/>
            </a:solidFill>
            <a:ln>
              <a:noFill/>
            </a:ln>
            <a:effectLst/>
          </c:spPr>
          <c:invertIfNegative val="0"/>
          <c:cat>
            <c:multiLvlStrRef>
              <c:f>'VC deals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industry'!$P$10:$BE$10</c:f>
              <c:numCache>
                <c:formatCode>"$"#,##0.0</c:formatCode>
                <c:ptCount val="42"/>
                <c:pt idx="0">
                  <c:v>0.43044099299999988</c:v>
                </c:pt>
                <c:pt idx="1">
                  <c:v>0.314978076</c:v>
                </c:pt>
                <c:pt idx="2">
                  <c:v>0.47471026500000002</c:v>
                </c:pt>
                <c:pt idx="3">
                  <c:v>0.67870292099999985</c:v>
                </c:pt>
                <c:pt idx="4">
                  <c:v>0.65192842899999981</c:v>
                </c:pt>
                <c:pt idx="5">
                  <c:v>0.365775452</c:v>
                </c:pt>
                <c:pt idx="6">
                  <c:v>0.28849936399999998</c:v>
                </c:pt>
                <c:pt idx="7">
                  <c:v>0.41179598071896412</c:v>
                </c:pt>
                <c:pt idx="8">
                  <c:v>0.37380245600000001</c:v>
                </c:pt>
                <c:pt idx="9">
                  <c:v>0.31414235499999998</c:v>
                </c:pt>
                <c:pt idx="10">
                  <c:v>0.48841453899999993</c:v>
                </c:pt>
                <c:pt idx="11">
                  <c:v>0.23357109599999989</c:v>
                </c:pt>
                <c:pt idx="12">
                  <c:v>0.50665110000000002</c:v>
                </c:pt>
                <c:pt idx="13">
                  <c:v>0.63479083499999989</c:v>
                </c:pt>
                <c:pt idx="14">
                  <c:v>0.27228126035877481</c:v>
                </c:pt>
                <c:pt idx="15">
                  <c:v>0.57651853100000006</c:v>
                </c:pt>
                <c:pt idx="16">
                  <c:v>0.38389777000000003</c:v>
                </c:pt>
                <c:pt idx="17">
                  <c:v>0.34615594100000002</c:v>
                </c:pt>
                <c:pt idx="18">
                  <c:v>0.73271301499999997</c:v>
                </c:pt>
                <c:pt idx="19">
                  <c:v>0.59040882099999992</c:v>
                </c:pt>
                <c:pt idx="20">
                  <c:v>0.645984734</c:v>
                </c:pt>
                <c:pt idx="21">
                  <c:v>0.94764723899999992</c:v>
                </c:pt>
                <c:pt idx="22">
                  <c:v>0.76031755099999987</c:v>
                </c:pt>
                <c:pt idx="23">
                  <c:v>0.8726282729999999</c:v>
                </c:pt>
                <c:pt idx="24">
                  <c:v>1.124421318</c:v>
                </c:pt>
                <c:pt idx="25">
                  <c:v>1.062586751585751</c:v>
                </c:pt>
                <c:pt idx="26">
                  <c:v>0.69638751399999999</c:v>
                </c:pt>
                <c:pt idx="27">
                  <c:v>0.26424325599999998</c:v>
                </c:pt>
                <c:pt idx="28">
                  <c:v>0.42705785299999999</c:v>
                </c:pt>
                <c:pt idx="29">
                  <c:v>0.26970266100000001</c:v>
                </c:pt>
                <c:pt idx="30">
                  <c:v>0.25076879099999999</c:v>
                </c:pt>
                <c:pt idx="31">
                  <c:v>0.35210556799999998</c:v>
                </c:pt>
                <c:pt idx="32">
                  <c:v>0.37506075999999999</c:v>
                </c:pt>
                <c:pt idx="33">
                  <c:v>0.19706395499999979</c:v>
                </c:pt>
                <c:pt idx="34">
                  <c:v>0.37624776399999998</c:v>
                </c:pt>
                <c:pt idx="35">
                  <c:v>0.20301858599999989</c:v>
                </c:pt>
                <c:pt idx="36">
                  <c:v>0.79388517400000003</c:v>
                </c:pt>
                <c:pt idx="37">
                  <c:v>0.39367253099999999</c:v>
                </c:pt>
                <c:pt idx="38">
                  <c:v>0.566253593</c:v>
                </c:pt>
                <c:pt idx="39">
                  <c:v>0.46001198399999998</c:v>
                </c:pt>
                <c:pt idx="40">
                  <c:v>0.19697909299999999</c:v>
                </c:pt>
                <c:pt idx="41">
                  <c:v>0.37146911299999991</c:v>
                </c:pt>
              </c:numCache>
            </c:numRef>
          </c:val>
          <c:extLst>
            <c:ext xmlns:c16="http://schemas.microsoft.com/office/drawing/2014/chart" uri="{C3380CC4-5D6E-409C-BE32-E72D297353CC}">
              <c16:uniqueId val="{00000003-96EE-4E02-9BF8-67277D2CD95F}"/>
            </c:ext>
          </c:extLst>
        </c:ser>
        <c:ser>
          <c:idx val="2"/>
          <c:order val="2"/>
          <c:tx>
            <c:strRef>
              <c:f>'VC deals by industry'!$O$11</c:f>
              <c:strCache>
                <c:ptCount val="1"/>
                <c:pt idx="0">
                  <c:v>Energy</c:v>
                </c:pt>
              </c:strCache>
            </c:strRef>
          </c:tx>
          <c:spPr>
            <a:solidFill>
              <a:schemeClr val="accent3"/>
            </a:solidFill>
            <a:ln>
              <a:noFill/>
            </a:ln>
            <a:effectLst/>
          </c:spPr>
          <c:invertIfNegative val="0"/>
          <c:cat>
            <c:multiLvlStrRef>
              <c:f>'VC deals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industry'!$P$11:$BE$11</c:f>
              <c:numCache>
                <c:formatCode>"$"#,##0.0</c:formatCode>
                <c:ptCount val="42"/>
                <c:pt idx="0">
                  <c:v>0.31566464799999999</c:v>
                </c:pt>
                <c:pt idx="1">
                  <c:v>0.254548632</c:v>
                </c:pt>
                <c:pt idx="2">
                  <c:v>0.22022326599999989</c:v>
                </c:pt>
                <c:pt idx="3">
                  <c:v>0.1062779869999998</c:v>
                </c:pt>
                <c:pt idx="4">
                  <c:v>0.2110950411600806</c:v>
                </c:pt>
                <c:pt idx="5">
                  <c:v>0.12678843200000001</c:v>
                </c:pt>
                <c:pt idx="6">
                  <c:v>0.13961491500000001</c:v>
                </c:pt>
                <c:pt idx="7">
                  <c:v>0.18968197899999989</c:v>
                </c:pt>
                <c:pt idx="8">
                  <c:v>0.26772901799999999</c:v>
                </c:pt>
                <c:pt idx="9">
                  <c:v>0.31101107099999997</c:v>
                </c:pt>
                <c:pt idx="10">
                  <c:v>0.15709084600000001</c:v>
                </c:pt>
                <c:pt idx="11">
                  <c:v>0.2066702719999999</c:v>
                </c:pt>
                <c:pt idx="12">
                  <c:v>0.13684629799999989</c:v>
                </c:pt>
                <c:pt idx="13">
                  <c:v>0.24561359599999999</c:v>
                </c:pt>
                <c:pt idx="14">
                  <c:v>0.42785143237008921</c:v>
                </c:pt>
                <c:pt idx="15">
                  <c:v>0.34798309199999999</c:v>
                </c:pt>
                <c:pt idx="16">
                  <c:v>0.30796443599999979</c:v>
                </c:pt>
                <c:pt idx="17">
                  <c:v>0.20316852599999999</c:v>
                </c:pt>
                <c:pt idx="18">
                  <c:v>0.37875971899999988</c:v>
                </c:pt>
                <c:pt idx="19">
                  <c:v>0.89540434193480978</c:v>
                </c:pt>
                <c:pt idx="20">
                  <c:v>0.45055548400000001</c:v>
                </c:pt>
                <c:pt idx="21">
                  <c:v>0.97893385699999991</c:v>
                </c:pt>
                <c:pt idx="22">
                  <c:v>1.4392282460000001</c:v>
                </c:pt>
                <c:pt idx="23">
                  <c:v>2.9068779290000002</c:v>
                </c:pt>
                <c:pt idx="24">
                  <c:v>1.5038762417430289</c:v>
                </c:pt>
                <c:pt idx="25">
                  <c:v>1.0236947089999999</c:v>
                </c:pt>
                <c:pt idx="26">
                  <c:v>2.5693155220000001</c:v>
                </c:pt>
                <c:pt idx="27">
                  <c:v>1.5672825480000001</c:v>
                </c:pt>
                <c:pt idx="28">
                  <c:v>0.65598413</c:v>
                </c:pt>
                <c:pt idx="29">
                  <c:v>1.1325696999999999</c:v>
                </c:pt>
                <c:pt idx="30">
                  <c:v>1.3927326040000001</c:v>
                </c:pt>
                <c:pt idx="31">
                  <c:v>0.79771825799999996</c:v>
                </c:pt>
                <c:pt idx="32">
                  <c:v>1.142238144</c:v>
                </c:pt>
                <c:pt idx="33">
                  <c:v>1.3468484869999999</c:v>
                </c:pt>
                <c:pt idx="34">
                  <c:v>0.79564083599999991</c:v>
                </c:pt>
                <c:pt idx="35">
                  <c:v>1.3873366760000001</c:v>
                </c:pt>
                <c:pt idx="36">
                  <c:v>2.1374577819999998</c:v>
                </c:pt>
                <c:pt idx="37">
                  <c:v>2.508685045</c:v>
                </c:pt>
                <c:pt idx="38">
                  <c:v>1.6534949590000001</c:v>
                </c:pt>
                <c:pt idx="39">
                  <c:v>2.373123203</c:v>
                </c:pt>
                <c:pt idx="40">
                  <c:v>2.5467866699999999</c:v>
                </c:pt>
                <c:pt idx="41">
                  <c:v>1.7779017660000001</c:v>
                </c:pt>
              </c:numCache>
            </c:numRef>
          </c:val>
          <c:extLst>
            <c:ext xmlns:c16="http://schemas.microsoft.com/office/drawing/2014/chart" uri="{C3380CC4-5D6E-409C-BE32-E72D297353CC}">
              <c16:uniqueId val="{00000005-96EE-4E02-9BF8-67277D2CD95F}"/>
            </c:ext>
          </c:extLst>
        </c:ser>
        <c:ser>
          <c:idx val="3"/>
          <c:order val="3"/>
          <c:tx>
            <c:strRef>
              <c:f>'VC deals by industry'!$O$12</c:f>
              <c:strCache>
                <c:ptCount val="1"/>
                <c:pt idx="0">
                  <c:v>Other</c:v>
                </c:pt>
              </c:strCache>
            </c:strRef>
          </c:tx>
          <c:spPr>
            <a:solidFill>
              <a:schemeClr val="accent4"/>
            </a:solidFill>
            <a:ln>
              <a:noFill/>
            </a:ln>
            <a:effectLst/>
          </c:spPr>
          <c:invertIfNegative val="0"/>
          <c:cat>
            <c:multiLvlStrRef>
              <c:f>'VC deals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industry'!$P$12:$BE$12</c:f>
              <c:numCache>
                <c:formatCode>"$"#,##0.0</c:formatCode>
                <c:ptCount val="42"/>
                <c:pt idx="0">
                  <c:v>1.396817247</c:v>
                </c:pt>
                <c:pt idx="1">
                  <c:v>1.2797618719999999</c:v>
                </c:pt>
                <c:pt idx="2">
                  <c:v>1.704278035</c:v>
                </c:pt>
                <c:pt idx="3">
                  <c:v>1.490290331</c:v>
                </c:pt>
                <c:pt idx="4">
                  <c:v>1.38955959</c:v>
                </c:pt>
                <c:pt idx="5">
                  <c:v>0.9448883983297085</c:v>
                </c:pt>
                <c:pt idx="6">
                  <c:v>1.827026823</c:v>
                </c:pt>
                <c:pt idx="7">
                  <c:v>1.7267383409999999</c:v>
                </c:pt>
                <c:pt idx="8">
                  <c:v>2.220958091</c:v>
                </c:pt>
                <c:pt idx="9">
                  <c:v>2.80555588</c:v>
                </c:pt>
                <c:pt idx="10">
                  <c:v>2.891907121370191</c:v>
                </c:pt>
                <c:pt idx="11">
                  <c:v>2.1649114796512001</c:v>
                </c:pt>
                <c:pt idx="12">
                  <c:v>1.480499025960506</c:v>
                </c:pt>
                <c:pt idx="13">
                  <c:v>3.8793611609999998</c:v>
                </c:pt>
                <c:pt idx="14">
                  <c:v>3.6280055</c:v>
                </c:pt>
                <c:pt idx="15">
                  <c:v>2.1583147029999998</c:v>
                </c:pt>
                <c:pt idx="16">
                  <c:v>4.1848371032041678</c:v>
                </c:pt>
                <c:pt idx="17">
                  <c:v>4.2246413467634483</c:v>
                </c:pt>
                <c:pt idx="18">
                  <c:v>4.7518627154707787</c:v>
                </c:pt>
                <c:pt idx="19">
                  <c:v>4.2977022375102374</c:v>
                </c:pt>
                <c:pt idx="20">
                  <c:v>11.77223139422572</c:v>
                </c:pt>
                <c:pt idx="21">
                  <c:v>10.523205491000001</c:v>
                </c:pt>
                <c:pt idx="22">
                  <c:v>8.0086369019999992</c:v>
                </c:pt>
                <c:pt idx="23">
                  <c:v>7.8207873919999988</c:v>
                </c:pt>
                <c:pt idx="24">
                  <c:v>8.3017946570000003</c:v>
                </c:pt>
                <c:pt idx="25">
                  <c:v>6.9746811062307206</c:v>
                </c:pt>
                <c:pt idx="26">
                  <c:v>5.6745508689999999</c:v>
                </c:pt>
                <c:pt idx="27">
                  <c:v>3.598293428977934</c:v>
                </c:pt>
                <c:pt idx="28">
                  <c:v>8.8351365049999995</c:v>
                </c:pt>
                <c:pt idx="29">
                  <c:v>3.0311040510681422</c:v>
                </c:pt>
                <c:pt idx="30">
                  <c:v>3.280398015999999</c:v>
                </c:pt>
                <c:pt idx="31">
                  <c:v>3.9358831702554582</c:v>
                </c:pt>
                <c:pt idx="32">
                  <c:v>3.830445201014447</c:v>
                </c:pt>
                <c:pt idx="33">
                  <c:v>3.3083058319999989</c:v>
                </c:pt>
                <c:pt idx="34">
                  <c:v>3.5035550450000001</c:v>
                </c:pt>
                <c:pt idx="35">
                  <c:v>3.318062726</c:v>
                </c:pt>
                <c:pt idx="36">
                  <c:v>3.292550737852709</c:v>
                </c:pt>
                <c:pt idx="37">
                  <c:v>2.765771913</c:v>
                </c:pt>
                <c:pt idx="38">
                  <c:v>4.5062142339999998</c:v>
                </c:pt>
                <c:pt idx="39">
                  <c:v>7.2554679939104956</c:v>
                </c:pt>
                <c:pt idx="40">
                  <c:v>7.3124256589999996</c:v>
                </c:pt>
                <c:pt idx="41">
                  <c:v>4.8933991007383284</c:v>
                </c:pt>
              </c:numCache>
            </c:numRef>
          </c:val>
          <c:extLst>
            <c:ext xmlns:c16="http://schemas.microsoft.com/office/drawing/2014/chart" uri="{C3380CC4-5D6E-409C-BE32-E72D297353CC}">
              <c16:uniqueId val="{00000007-96EE-4E02-9BF8-67277D2CD95F}"/>
            </c:ext>
          </c:extLst>
        </c:ser>
        <c:ser>
          <c:idx val="4"/>
          <c:order val="4"/>
          <c:tx>
            <c:strRef>
              <c:f>'VC deals by industry'!$O$13</c:f>
              <c:strCache>
                <c:ptCount val="1"/>
                <c:pt idx="0">
                  <c:v>Transportation</c:v>
                </c:pt>
              </c:strCache>
            </c:strRef>
          </c:tx>
          <c:spPr>
            <a:solidFill>
              <a:schemeClr val="accent5"/>
            </a:solidFill>
            <a:ln>
              <a:noFill/>
            </a:ln>
            <a:effectLst/>
          </c:spPr>
          <c:invertIfNegative val="0"/>
          <c:cat>
            <c:multiLvlStrRef>
              <c:f>'VC deals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industry'!$P$13:$BE$13</c:f>
              <c:numCache>
                <c:formatCode>"$"#,##0.0</c:formatCode>
                <c:ptCount val="42"/>
                <c:pt idx="0">
                  <c:v>1.1764174679999999</c:v>
                </c:pt>
                <c:pt idx="1">
                  <c:v>6.9001552570000007</c:v>
                </c:pt>
                <c:pt idx="2">
                  <c:v>1.727268563</c:v>
                </c:pt>
                <c:pt idx="3">
                  <c:v>0.16592346299999999</c:v>
                </c:pt>
                <c:pt idx="4">
                  <c:v>0.43971946699999992</c:v>
                </c:pt>
                <c:pt idx="5">
                  <c:v>0.66943100200000005</c:v>
                </c:pt>
                <c:pt idx="6">
                  <c:v>0.87806978300000005</c:v>
                </c:pt>
                <c:pt idx="7">
                  <c:v>0.70646984999999995</c:v>
                </c:pt>
                <c:pt idx="8">
                  <c:v>3.3309442109999998</c:v>
                </c:pt>
                <c:pt idx="9">
                  <c:v>2.6756292340000001</c:v>
                </c:pt>
                <c:pt idx="10">
                  <c:v>2.1498601000000002</c:v>
                </c:pt>
                <c:pt idx="11">
                  <c:v>0.95349884299999998</c:v>
                </c:pt>
                <c:pt idx="12">
                  <c:v>3.9894302439999998</c:v>
                </c:pt>
                <c:pt idx="13">
                  <c:v>2.457761026</c:v>
                </c:pt>
                <c:pt idx="14">
                  <c:v>1.3123630209999999</c:v>
                </c:pt>
                <c:pt idx="15">
                  <c:v>1.868742412</c:v>
                </c:pt>
                <c:pt idx="16">
                  <c:v>1.2717310989999999</c:v>
                </c:pt>
                <c:pt idx="17">
                  <c:v>3.7029382200000001</c:v>
                </c:pt>
                <c:pt idx="18">
                  <c:v>3.359186206</c:v>
                </c:pt>
                <c:pt idx="19">
                  <c:v>0.71481694799999984</c:v>
                </c:pt>
                <c:pt idx="20">
                  <c:v>4.3591853939999998</c:v>
                </c:pt>
                <c:pt idx="21">
                  <c:v>3.1320729190000001</c:v>
                </c:pt>
                <c:pt idx="22">
                  <c:v>3.7251062959999999</c:v>
                </c:pt>
                <c:pt idx="23">
                  <c:v>2.186316068</c:v>
                </c:pt>
                <c:pt idx="24">
                  <c:v>0.66346255899999995</c:v>
                </c:pt>
                <c:pt idx="25">
                  <c:v>0.73194586500000003</c:v>
                </c:pt>
                <c:pt idx="26">
                  <c:v>1.3814410880000001</c:v>
                </c:pt>
                <c:pt idx="27">
                  <c:v>0.59172212300000004</c:v>
                </c:pt>
                <c:pt idx="28">
                  <c:v>0.50428264799999989</c:v>
                </c:pt>
                <c:pt idx="29">
                  <c:v>0.42694613399999998</c:v>
                </c:pt>
                <c:pt idx="30">
                  <c:v>0.33462971400000002</c:v>
                </c:pt>
                <c:pt idx="31">
                  <c:v>0.43254573600000001</c:v>
                </c:pt>
                <c:pt idx="32">
                  <c:v>0.72859236899999991</c:v>
                </c:pt>
                <c:pt idx="33">
                  <c:v>0.59479200499999996</c:v>
                </c:pt>
                <c:pt idx="34">
                  <c:v>0.380676497</c:v>
                </c:pt>
                <c:pt idx="35">
                  <c:v>6.0276495859999999</c:v>
                </c:pt>
                <c:pt idx="36">
                  <c:v>1.0534288220000001</c:v>
                </c:pt>
                <c:pt idx="37">
                  <c:v>0.34207424800000003</c:v>
                </c:pt>
                <c:pt idx="38">
                  <c:v>0.34852032499999991</c:v>
                </c:pt>
                <c:pt idx="39">
                  <c:v>0.37424442399999952</c:v>
                </c:pt>
                <c:pt idx="40">
                  <c:v>16.427834130000001</c:v>
                </c:pt>
                <c:pt idx="41">
                  <c:v>1.226093423</c:v>
                </c:pt>
              </c:numCache>
            </c:numRef>
          </c:val>
          <c:extLst>
            <c:ext xmlns:c16="http://schemas.microsoft.com/office/drawing/2014/chart" uri="{C3380CC4-5D6E-409C-BE32-E72D297353CC}">
              <c16:uniqueId val="{00000009-96EE-4E02-9BF8-67277D2CD95F}"/>
            </c:ext>
          </c:extLst>
        </c:ser>
        <c:ser>
          <c:idx val="5"/>
          <c:order val="5"/>
          <c:tx>
            <c:strRef>
              <c:f>'VC deals by industry'!$O$14</c:f>
              <c:strCache>
                <c:ptCount val="1"/>
                <c:pt idx="0">
                  <c:v>B2B</c:v>
                </c:pt>
              </c:strCache>
            </c:strRef>
          </c:tx>
          <c:spPr>
            <a:solidFill>
              <a:schemeClr val="accent6"/>
            </a:solidFill>
            <a:ln>
              <a:noFill/>
            </a:ln>
            <a:effectLst/>
          </c:spPr>
          <c:invertIfNegative val="0"/>
          <c:cat>
            <c:multiLvlStrRef>
              <c:f>'VC deals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industry'!$P$14:$BE$14</c:f>
              <c:numCache>
                <c:formatCode>"$"#,##0.0</c:formatCode>
                <c:ptCount val="42"/>
                <c:pt idx="0">
                  <c:v>2.2447569041661919</c:v>
                </c:pt>
                <c:pt idx="1">
                  <c:v>2.2870926329999999</c:v>
                </c:pt>
                <c:pt idx="2">
                  <c:v>1.6848095256500639</c:v>
                </c:pt>
                <c:pt idx="3">
                  <c:v>2.229589684</c:v>
                </c:pt>
                <c:pt idx="4">
                  <c:v>1.9967894690000001</c:v>
                </c:pt>
                <c:pt idx="5">
                  <c:v>2.0290683906704858</c:v>
                </c:pt>
                <c:pt idx="6">
                  <c:v>5.242354457905285</c:v>
                </c:pt>
                <c:pt idx="7">
                  <c:v>2.7616975385680091</c:v>
                </c:pt>
                <c:pt idx="8">
                  <c:v>3.2997649320782179</c:v>
                </c:pt>
                <c:pt idx="9">
                  <c:v>2.2713902849321341</c:v>
                </c:pt>
                <c:pt idx="10">
                  <c:v>3.64192429</c:v>
                </c:pt>
                <c:pt idx="11">
                  <c:v>3.3591694849999998</c:v>
                </c:pt>
                <c:pt idx="12">
                  <c:v>10.224370810333721</c:v>
                </c:pt>
                <c:pt idx="13">
                  <c:v>3.3986579369156091</c:v>
                </c:pt>
                <c:pt idx="14">
                  <c:v>3.6165387668219569</c:v>
                </c:pt>
                <c:pt idx="15">
                  <c:v>6.1569537556530838</c:v>
                </c:pt>
                <c:pt idx="16">
                  <c:v>3.8320596240000002</c:v>
                </c:pt>
                <c:pt idx="17">
                  <c:v>3.331017786044749</c:v>
                </c:pt>
                <c:pt idx="18">
                  <c:v>5.1942919949349227</c:v>
                </c:pt>
                <c:pt idx="19">
                  <c:v>5.3626668568829086</c:v>
                </c:pt>
                <c:pt idx="20">
                  <c:v>5.2462634387271336</c:v>
                </c:pt>
                <c:pt idx="21">
                  <c:v>12.061504800067979</c:v>
                </c:pt>
                <c:pt idx="22">
                  <c:v>8.6162562908464579</c:v>
                </c:pt>
                <c:pt idx="23">
                  <c:v>15.300926227318371</c:v>
                </c:pt>
                <c:pt idx="24">
                  <c:v>8.9099816406158947</c:v>
                </c:pt>
                <c:pt idx="25">
                  <c:v>11.53954794059438</c:v>
                </c:pt>
                <c:pt idx="26">
                  <c:v>5.1293401985379568</c:v>
                </c:pt>
                <c:pt idx="27">
                  <c:v>4.8236123056497711</c:v>
                </c:pt>
                <c:pt idx="28">
                  <c:v>7.0817379669999987</c:v>
                </c:pt>
                <c:pt idx="29">
                  <c:v>4.441962502304257</c:v>
                </c:pt>
                <c:pt idx="30">
                  <c:v>5.7286355149999988</c:v>
                </c:pt>
                <c:pt idx="31">
                  <c:v>5.6190084790271104</c:v>
                </c:pt>
                <c:pt idx="32">
                  <c:v>4.7645176459999989</c:v>
                </c:pt>
                <c:pt idx="33">
                  <c:v>6.0071411519999991</c:v>
                </c:pt>
                <c:pt idx="34">
                  <c:v>6.4784015710455574</c:v>
                </c:pt>
                <c:pt idx="35">
                  <c:v>5.4827098969999994</c:v>
                </c:pt>
                <c:pt idx="36">
                  <c:v>5.6254548270000004</c:v>
                </c:pt>
                <c:pt idx="37">
                  <c:v>11.682361344</c:v>
                </c:pt>
                <c:pt idx="38">
                  <c:v>6.5160515490045059</c:v>
                </c:pt>
                <c:pt idx="39">
                  <c:v>12.105956175999999</c:v>
                </c:pt>
                <c:pt idx="40">
                  <c:v>13.548801127000001</c:v>
                </c:pt>
                <c:pt idx="41">
                  <c:v>16.814067744999999</c:v>
                </c:pt>
              </c:numCache>
            </c:numRef>
          </c:val>
          <c:extLst>
            <c:ext xmlns:c16="http://schemas.microsoft.com/office/drawing/2014/chart" uri="{C3380CC4-5D6E-409C-BE32-E72D297353CC}">
              <c16:uniqueId val="{0000000B-96EE-4E02-9BF8-67277D2CD95F}"/>
            </c:ext>
          </c:extLst>
        </c:ser>
        <c:ser>
          <c:idx val="6"/>
          <c:order val="6"/>
          <c:tx>
            <c:strRef>
              <c:f>'VC deals by industry'!$O$15</c:f>
              <c:strCache>
                <c:ptCount val="1"/>
                <c:pt idx="0">
                  <c:v>B2C</c:v>
                </c:pt>
              </c:strCache>
            </c:strRef>
          </c:tx>
          <c:spPr>
            <a:solidFill>
              <a:srgbClr val="051C38"/>
            </a:solidFill>
            <a:ln>
              <a:noFill/>
            </a:ln>
            <a:effectLst/>
          </c:spPr>
          <c:invertIfNegative val="0"/>
          <c:cat>
            <c:multiLvlStrRef>
              <c:f>'VC deals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industry'!$P$15:$BE$15</c:f>
              <c:numCache>
                <c:formatCode>"$"#,##0.0</c:formatCode>
                <c:ptCount val="42"/>
                <c:pt idx="0">
                  <c:v>2.0797378557476081</c:v>
                </c:pt>
                <c:pt idx="1">
                  <c:v>1.571582217</c:v>
                </c:pt>
                <c:pt idx="2">
                  <c:v>1.7203162059752</c:v>
                </c:pt>
                <c:pt idx="3">
                  <c:v>1.619669647</c:v>
                </c:pt>
                <c:pt idx="4">
                  <c:v>2.512585152559462</c:v>
                </c:pt>
                <c:pt idx="5">
                  <c:v>3.283685309</c:v>
                </c:pt>
                <c:pt idx="6">
                  <c:v>3.928178031307489</c:v>
                </c:pt>
                <c:pt idx="7">
                  <c:v>2.8779620619999999</c:v>
                </c:pt>
                <c:pt idx="8">
                  <c:v>2.9691068652786838</c:v>
                </c:pt>
                <c:pt idx="9">
                  <c:v>3.2815836209999989</c:v>
                </c:pt>
                <c:pt idx="10">
                  <c:v>5.7660536748250824</c:v>
                </c:pt>
                <c:pt idx="11">
                  <c:v>19.718065192000001</c:v>
                </c:pt>
                <c:pt idx="12">
                  <c:v>4.3207425929999994</c:v>
                </c:pt>
                <c:pt idx="13">
                  <c:v>4.6008841910165792</c:v>
                </c:pt>
                <c:pt idx="14">
                  <c:v>6.7925413783349002</c:v>
                </c:pt>
                <c:pt idx="15">
                  <c:v>3.1128640719999989</c:v>
                </c:pt>
                <c:pt idx="16">
                  <c:v>3.9300654633304908</c:v>
                </c:pt>
                <c:pt idx="17">
                  <c:v>3.6668071310000001</c:v>
                </c:pt>
                <c:pt idx="18">
                  <c:v>4.7836912989999991</c:v>
                </c:pt>
                <c:pt idx="19">
                  <c:v>3.6699443610000002</c:v>
                </c:pt>
                <c:pt idx="20">
                  <c:v>7.1524630458514844</c:v>
                </c:pt>
                <c:pt idx="21">
                  <c:v>6.7293499379670809</c:v>
                </c:pt>
                <c:pt idx="22">
                  <c:v>8.5803272565079052</c:v>
                </c:pt>
                <c:pt idx="23">
                  <c:v>8.619414784937165</c:v>
                </c:pt>
                <c:pt idx="24">
                  <c:v>6.4970943218805779</c:v>
                </c:pt>
                <c:pt idx="25">
                  <c:v>4.860845821999999</c:v>
                </c:pt>
                <c:pt idx="26">
                  <c:v>3.206674509</c:v>
                </c:pt>
                <c:pt idx="27">
                  <c:v>2.900942896388683</c:v>
                </c:pt>
                <c:pt idx="28">
                  <c:v>3.005220974999999</c:v>
                </c:pt>
                <c:pt idx="29">
                  <c:v>2.3251087020000001</c:v>
                </c:pt>
                <c:pt idx="30">
                  <c:v>2.3763879426789511</c:v>
                </c:pt>
                <c:pt idx="31">
                  <c:v>2.3202322780000002</c:v>
                </c:pt>
                <c:pt idx="32">
                  <c:v>2.357886897999999</c:v>
                </c:pt>
                <c:pt idx="33">
                  <c:v>2.1557918329999999</c:v>
                </c:pt>
                <c:pt idx="34">
                  <c:v>1.83472888105136</c:v>
                </c:pt>
                <c:pt idx="35">
                  <c:v>4.8733205797897323</c:v>
                </c:pt>
                <c:pt idx="36">
                  <c:v>2.155168663</c:v>
                </c:pt>
                <c:pt idx="37">
                  <c:v>2.8404498263710201</c:v>
                </c:pt>
                <c:pt idx="38">
                  <c:v>2.0174092629999998</c:v>
                </c:pt>
                <c:pt idx="39">
                  <c:v>2.441553715</c:v>
                </c:pt>
                <c:pt idx="40">
                  <c:v>3.430760147</c:v>
                </c:pt>
                <c:pt idx="41">
                  <c:v>1.344093935999999</c:v>
                </c:pt>
              </c:numCache>
            </c:numRef>
          </c:val>
          <c:extLst>
            <c:ext xmlns:c16="http://schemas.microsoft.com/office/drawing/2014/chart" uri="{C3380CC4-5D6E-409C-BE32-E72D297353CC}">
              <c16:uniqueId val="{0000000C-96EE-4E02-9BF8-67277D2CD95F}"/>
            </c:ext>
          </c:extLst>
        </c:ser>
        <c:ser>
          <c:idx val="7"/>
          <c:order val="7"/>
          <c:tx>
            <c:strRef>
              <c:f>'VC deals by industry'!$O$16</c:f>
              <c:strCache>
                <c:ptCount val="1"/>
                <c:pt idx="0">
                  <c:v>HC devices &amp; supplies</c:v>
                </c:pt>
              </c:strCache>
            </c:strRef>
          </c:tx>
          <c:spPr>
            <a:solidFill>
              <a:srgbClr val="1D5080"/>
            </a:solidFill>
            <a:ln>
              <a:noFill/>
            </a:ln>
            <a:effectLst/>
          </c:spPr>
          <c:invertIfNegative val="0"/>
          <c:cat>
            <c:multiLvlStrRef>
              <c:f>'VC deals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industry'!$P$16:$BE$16</c:f>
              <c:numCache>
                <c:formatCode>"$"#,##0.0</c:formatCode>
                <c:ptCount val="42"/>
                <c:pt idx="0">
                  <c:v>1.115058387145561</c:v>
                </c:pt>
                <c:pt idx="1">
                  <c:v>0.90050371559052766</c:v>
                </c:pt>
                <c:pt idx="2">
                  <c:v>1.303876569</c:v>
                </c:pt>
                <c:pt idx="3">
                  <c:v>0.69282358599999994</c:v>
                </c:pt>
                <c:pt idx="4">
                  <c:v>1.4783095944256419</c:v>
                </c:pt>
                <c:pt idx="5">
                  <c:v>1.6107736459999999</c:v>
                </c:pt>
                <c:pt idx="6">
                  <c:v>1.382963908</c:v>
                </c:pt>
                <c:pt idx="7">
                  <c:v>1.1296570020000001</c:v>
                </c:pt>
                <c:pt idx="8">
                  <c:v>1.691912627</c:v>
                </c:pt>
                <c:pt idx="9">
                  <c:v>1.3027334530000001</c:v>
                </c:pt>
                <c:pt idx="10">
                  <c:v>1.9039649008098449</c:v>
                </c:pt>
                <c:pt idx="11">
                  <c:v>1.536951663</c:v>
                </c:pt>
                <c:pt idx="12">
                  <c:v>1.6305061861126271</c:v>
                </c:pt>
                <c:pt idx="13">
                  <c:v>1.750439979328597</c:v>
                </c:pt>
                <c:pt idx="14">
                  <c:v>1.2148339109999999</c:v>
                </c:pt>
                <c:pt idx="15">
                  <c:v>1.182156057</c:v>
                </c:pt>
                <c:pt idx="16">
                  <c:v>2.160594045999999</c:v>
                </c:pt>
                <c:pt idx="17">
                  <c:v>2.052072799122167</c:v>
                </c:pt>
                <c:pt idx="18">
                  <c:v>2.0549514139999991</c:v>
                </c:pt>
                <c:pt idx="19">
                  <c:v>2.569556036999999</c:v>
                </c:pt>
                <c:pt idx="20">
                  <c:v>2.0734258520563231</c:v>
                </c:pt>
                <c:pt idx="21">
                  <c:v>3.069941245181397</c:v>
                </c:pt>
                <c:pt idx="22">
                  <c:v>2.886135828</c:v>
                </c:pt>
                <c:pt idx="23">
                  <c:v>2.0888879159999991</c:v>
                </c:pt>
                <c:pt idx="24">
                  <c:v>2.536644203801139</c:v>
                </c:pt>
                <c:pt idx="25">
                  <c:v>1.7892770099999999</c:v>
                </c:pt>
                <c:pt idx="26">
                  <c:v>1.8974275620000001</c:v>
                </c:pt>
                <c:pt idx="27">
                  <c:v>1.9756556279999999</c:v>
                </c:pt>
                <c:pt idx="28">
                  <c:v>1.781737538</c:v>
                </c:pt>
                <c:pt idx="29">
                  <c:v>2.135788372403594</c:v>
                </c:pt>
                <c:pt idx="30">
                  <c:v>1.5247482830000001</c:v>
                </c:pt>
                <c:pt idx="31">
                  <c:v>1.9692756985688411</c:v>
                </c:pt>
                <c:pt idx="32">
                  <c:v>1.8443885769999999</c:v>
                </c:pt>
                <c:pt idx="33">
                  <c:v>2.2186202426522059</c:v>
                </c:pt>
                <c:pt idx="34">
                  <c:v>2.2443143270000001</c:v>
                </c:pt>
                <c:pt idx="35">
                  <c:v>1.9262401639999991</c:v>
                </c:pt>
                <c:pt idx="36">
                  <c:v>2.5469074969999999</c:v>
                </c:pt>
                <c:pt idx="37">
                  <c:v>2.2035172040000002</c:v>
                </c:pt>
                <c:pt idx="38">
                  <c:v>1.944257486016248</c:v>
                </c:pt>
                <c:pt idx="39">
                  <c:v>2.045334145</c:v>
                </c:pt>
                <c:pt idx="40">
                  <c:v>2.365774577999999</c:v>
                </c:pt>
                <c:pt idx="41">
                  <c:v>3.0479541028243968</c:v>
                </c:pt>
              </c:numCache>
            </c:numRef>
          </c:val>
          <c:extLst>
            <c:ext xmlns:c16="http://schemas.microsoft.com/office/drawing/2014/chart" uri="{C3380CC4-5D6E-409C-BE32-E72D297353CC}">
              <c16:uniqueId val="{0000000D-96EE-4E02-9BF8-67277D2CD95F}"/>
            </c:ext>
          </c:extLst>
        </c:ser>
        <c:ser>
          <c:idx val="8"/>
          <c:order val="8"/>
          <c:tx>
            <c:strRef>
              <c:f>'VC deals by industry'!$O$17</c:f>
              <c:strCache>
                <c:ptCount val="1"/>
                <c:pt idx="0">
                  <c:v>HC services &amp; systems</c:v>
                </c:pt>
              </c:strCache>
            </c:strRef>
          </c:tx>
          <c:spPr>
            <a:solidFill>
              <a:srgbClr val="6185A6"/>
            </a:solidFill>
            <a:ln>
              <a:noFill/>
            </a:ln>
            <a:effectLst/>
          </c:spPr>
          <c:invertIfNegative val="0"/>
          <c:cat>
            <c:multiLvlStrRef>
              <c:f>'VC deals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industry'!$P$17:$BE$17</c:f>
              <c:numCache>
                <c:formatCode>"$"#,##0.0</c:formatCode>
                <c:ptCount val="42"/>
                <c:pt idx="0">
                  <c:v>1.3771538632538269</c:v>
                </c:pt>
                <c:pt idx="1">
                  <c:v>1.5666323150000001</c:v>
                </c:pt>
                <c:pt idx="2">
                  <c:v>1.2525224735901781</c:v>
                </c:pt>
                <c:pt idx="3">
                  <c:v>1.439056379824216</c:v>
                </c:pt>
                <c:pt idx="4">
                  <c:v>1.185979348</c:v>
                </c:pt>
                <c:pt idx="5">
                  <c:v>2.3062440120000001</c:v>
                </c:pt>
                <c:pt idx="6">
                  <c:v>1.2726720264234961</c:v>
                </c:pt>
                <c:pt idx="7">
                  <c:v>1.180610594</c:v>
                </c:pt>
                <c:pt idx="8">
                  <c:v>2.2715360208372219</c:v>
                </c:pt>
                <c:pt idx="9">
                  <c:v>1.9733088009999999</c:v>
                </c:pt>
                <c:pt idx="10">
                  <c:v>2.8482012449999989</c:v>
                </c:pt>
                <c:pt idx="11">
                  <c:v>1.9841178498534671</c:v>
                </c:pt>
                <c:pt idx="12">
                  <c:v>2.4351006251417742</c:v>
                </c:pt>
                <c:pt idx="13">
                  <c:v>2.8584637074344008</c:v>
                </c:pt>
                <c:pt idx="14">
                  <c:v>2.511687271</c:v>
                </c:pt>
                <c:pt idx="15">
                  <c:v>2.5996740649999999</c:v>
                </c:pt>
                <c:pt idx="16">
                  <c:v>2.568237890345626</c:v>
                </c:pt>
                <c:pt idx="17">
                  <c:v>3.0614365383718969</c:v>
                </c:pt>
                <c:pt idx="18">
                  <c:v>3.8638672264123621</c:v>
                </c:pt>
                <c:pt idx="19">
                  <c:v>4.2660041712716312</c:v>
                </c:pt>
                <c:pt idx="20">
                  <c:v>8.2072555499999993</c:v>
                </c:pt>
                <c:pt idx="21">
                  <c:v>7.482595750999999</c:v>
                </c:pt>
                <c:pt idx="22">
                  <c:v>7.8749673965184499</c:v>
                </c:pt>
                <c:pt idx="23">
                  <c:v>7.9052716249999992</c:v>
                </c:pt>
                <c:pt idx="24">
                  <c:v>6.9071933769999987</c:v>
                </c:pt>
                <c:pt idx="25">
                  <c:v>4.0983066359999993</c:v>
                </c:pt>
                <c:pt idx="26">
                  <c:v>3.217363670496618</c:v>
                </c:pt>
                <c:pt idx="27">
                  <c:v>3.5585981589999989</c:v>
                </c:pt>
                <c:pt idx="28">
                  <c:v>4.0837295769999997</c:v>
                </c:pt>
                <c:pt idx="29">
                  <c:v>3.709467722165491</c:v>
                </c:pt>
                <c:pt idx="30">
                  <c:v>2.563787198</c:v>
                </c:pt>
                <c:pt idx="31">
                  <c:v>2.7978970478815151</c:v>
                </c:pt>
                <c:pt idx="32">
                  <c:v>3.6326758084456832</c:v>
                </c:pt>
                <c:pt idx="33">
                  <c:v>3.028511299999999</c:v>
                </c:pt>
                <c:pt idx="34">
                  <c:v>4.1145162150000001</c:v>
                </c:pt>
                <c:pt idx="35">
                  <c:v>3.1189961289999988</c:v>
                </c:pt>
                <c:pt idx="36">
                  <c:v>3.864373375</c:v>
                </c:pt>
                <c:pt idx="37">
                  <c:v>4.3196484219999993</c:v>
                </c:pt>
                <c:pt idx="38">
                  <c:v>4.3192295279999993</c:v>
                </c:pt>
                <c:pt idx="39">
                  <c:v>3.5094926209999988</c:v>
                </c:pt>
                <c:pt idx="40">
                  <c:v>3.781287039</c:v>
                </c:pt>
                <c:pt idx="41">
                  <c:v>3.0199742759999988</c:v>
                </c:pt>
              </c:numCache>
            </c:numRef>
          </c:val>
          <c:extLst>
            <c:ext xmlns:c16="http://schemas.microsoft.com/office/drawing/2014/chart" uri="{C3380CC4-5D6E-409C-BE32-E72D297353CC}">
              <c16:uniqueId val="{0000000E-96EE-4E02-9BF8-67277D2CD95F}"/>
            </c:ext>
          </c:extLst>
        </c:ser>
        <c:ser>
          <c:idx val="9"/>
          <c:order val="9"/>
          <c:tx>
            <c:strRef>
              <c:f>'VC deals by industry'!$O$18</c:f>
              <c:strCache>
                <c:ptCount val="1"/>
                <c:pt idx="0">
                  <c:v>IT hardware</c:v>
                </c:pt>
              </c:strCache>
            </c:strRef>
          </c:tx>
          <c:spPr>
            <a:solidFill>
              <a:schemeClr val="accent4"/>
            </a:solidFill>
            <a:ln>
              <a:noFill/>
            </a:ln>
            <a:effectLst/>
          </c:spPr>
          <c:invertIfNegative val="0"/>
          <c:cat>
            <c:multiLvlStrRef>
              <c:f>'VC deals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industry'!$P$18:$BE$18</c:f>
              <c:numCache>
                <c:formatCode>"$"#,##0.0</c:formatCode>
                <c:ptCount val="42"/>
                <c:pt idx="0">
                  <c:v>1.65761625</c:v>
                </c:pt>
                <c:pt idx="1">
                  <c:v>0.65847869617855626</c:v>
                </c:pt>
                <c:pt idx="2">
                  <c:v>0.63835314099999996</c:v>
                </c:pt>
                <c:pt idx="3">
                  <c:v>0.73249799599999987</c:v>
                </c:pt>
                <c:pt idx="4">
                  <c:v>1.186984687</c:v>
                </c:pt>
                <c:pt idx="5">
                  <c:v>0.76598823599999988</c:v>
                </c:pt>
                <c:pt idx="6">
                  <c:v>1.2889031049999999</c:v>
                </c:pt>
                <c:pt idx="7">
                  <c:v>0.93659304779829378</c:v>
                </c:pt>
                <c:pt idx="8">
                  <c:v>2.3204868098164462</c:v>
                </c:pt>
                <c:pt idx="9">
                  <c:v>0.95083244099999986</c:v>
                </c:pt>
                <c:pt idx="10">
                  <c:v>1.170150045282363</c:v>
                </c:pt>
                <c:pt idx="11">
                  <c:v>1.2780665541522991</c:v>
                </c:pt>
                <c:pt idx="12">
                  <c:v>0.97200670274228107</c:v>
                </c:pt>
                <c:pt idx="13">
                  <c:v>1.9938133709999999</c:v>
                </c:pt>
                <c:pt idx="14">
                  <c:v>1.1423336489076239</c:v>
                </c:pt>
                <c:pt idx="15">
                  <c:v>2.0066310349999998</c:v>
                </c:pt>
                <c:pt idx="16">
                  <c:v>2.5321138319999998</c:v>
                </c:pt>
                <c:pt idx="17">
                  <c:v>1.3720770149999999</c:v>
                </c:pt>
                <c:pt idx="18">
                  <c:v>1.8456387350000001</c:v>
                </c:pt>
                <c:pt idx="19">
                  <c:v>1.5874224210000001</c:v>
                </c:pt>
                <c:pt idx="20">
                  <c:v>2.2311355642454709</c:v>
                </c:pt>
                <c:pt idx="21">
                  <c:v>2.649693474999999</c:v>
                </c:pt>
                <c:pt idx="22">
                  <c:v>2.4895725479999991</c:v>
                </c:pt>
                <c:pt idx="23">
                  <c:v>2.842064041</c:v>
                </c:pt>
                <c:pt idx="24">
                  <c:v>2.735326693927211</c:v>
                </c:pt>
                <c:pt idx="25">
                  <c:v>2.627936083881738</c:v>
                </c:pt>
                <c:pt idx="26">
                  <c:v>1.6771011464508041</c:v>
                </c:pt>
                <c:pt idx="27">
                  <c:v>1.3639212346369061</c:v>
                </c:pt>
                <c:pt idx="28">
                  <c:v>1.271860652</c:v>
                </c:pt>
                <c:pt idx="29">
                  <c:v>1.7848981310000001</c:v>
                </c:pt>
                <c:pt idx="30">
                  <c:v>1.5172360410000001</c:v>
                </c:pt>
                <c:pt idx="31">
                  <c:v>1.4052920596028791</c:v>
                </c:pt>
                <c:pt idx="32">
                  <c:v>2.3073587779415239</c:v>
                </c:pt>
                <c:pt idx="33">
                  <c:v>1.889727172</c:v>
                </c:pt>
                <c:pt idx="34">
                  <c:v>1.2664256140000001</c:v>
                </c:pt>
                <c:pt idx="35">
                  <c:v>4.4514105634740648</c:v>
                </c:pt>
                <c:pt idx="36">
                  <c:v>2.0873187030000002</c:v>
                </c:pt>
                <c:pt idx="37">
                  <c:v>5.3632907934321414</c:v>
                </c:pt>
                <c:pt idx="38">
                  <c:v>4.970778080655581</c:v>
                </c:pt>
                <c:pt idx="39">
                  <c:v>4.1088895040000004</c:v>
                </c:pt>
                <c:pt idx="40">
                  <c:v>10.70664607608364</c:v>
                </c:pt>
                <c:pt idx="41">
                  <c:v>3.0121520321550488</c:v>
                </c:pt>
              </c:numCache>
            </c:numRef>
          </c:val>
          <c:extLst>
            <c:ext xmlns:c16="http://schemas.microsoft.com/office/drawing/2014/chart" uri="{C3380CC4-5D6E-409C-BE32-E72D297353CC}">
              <c16:uniqueId val="{0000000F-96EE-4E02-9BF8-67277D2CD95F}"/>
            </c:ext>
          </c:extLst>
        </c:ser>
        <c:ser>
          <c:idx val="10"/>
          <c:order val="10"/>
          <c:tx>
            <c:strRef>
              <c:f>'VC deals by industry'!$O$19</c:f>
              <c:strCache>
                <c:ptCount val="1"/>
                <c:pt idx="0">
                  <c:v>Pharma &amp; biotech</c:v>
                </c:pt>
              </c:strCache>
            </c:strRef>
          </c:tx>
          <c:spPr>
            <a:solidFill>
              <a:srgbClr val="40C2C9"/>
            </a:solidFill>
            <a:ln>
              <a:noFill/>
            </a:ln>
            <a:effectLst/>
          </c:spPr>
          <c:invertIfNegative val="0"/>
          <c:cat>
            <c:multiLvlStrRef>
              <c:f>'VC deals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industry'!$P$19:$BE$19</c:f>
              <c:numCache>
                <c:formatCode>"$"#,##0.0</c:formatCode>
                <c:ptCount val="42"/>
                <c:pt idx="0">
                  <c:v>3.3095359420000001</c:v>
                </c:pt>
                <c:pt idx="1">
                  <c:v>2.3516378279999999</c:v>
                </c:pt>
                <c:pt idx="2">
                  <c:v>2.1044500322461559</c:v>
                </c:pt>
                <c:pt idx="3">
                  <c:v>2.1759911677085562</c:v>
                </c:pt>
                <c:pt idx="4">
                  <c:v>3.047538971999999</c:v>
                </c:pt>
                <c:pt idx="5">
                  <c:v>2.2802521099999988</c:v>
                </c:pt>
                <c:pt idx="6">
                  <c:v>3.365668806</c:v>
                </c:pt>
                <c:pt idx="7">
                  <c:v>4.5445469077416689</c:v>
                </c:pt>
                <c:pt idx="8">
                  <c:v>5.1135156984748171</c:v>
                </c:pt>
                <c:pt idx="9">
                  <c:v>5.7927176723341187</c:v>
                </c:pt>
                <c:pt idx="10">
                  <c:v>4.5942949459999998</c:v>
                </c:pt>
                <c:pt idx="11">
                  <c:v>5.0170230496650428</c:v>
                </c:pt>
                <c:pt idx="12">
                  <c:v>5.8552390656096103</c:v>
                </c:pt>
                <c:pt idx="13">
                  <c:v>4.4176056439999991</c:v>
                </c:pt>
                <c:pt idx="14">
                  <c:v>4.0282774210797569</c:v>
                </c:pt>
                <c:pt idx="15">
                  <c:v>4.0554073029999991</c:v>
                </c:pt>
                <c:pt idx="16">
                  <c:v>6.1053201226862317</c:v>
                </c:pt>
                <c:pt idx="17">
                  <c:v>6.1567671093820362</c:v>
                </c:pt>
                <c:pt idx="18">
                  <c:v>8.4706345749999983</c:v>
                </c:pt>
                <c:pt idx="19">
                  <c:v>7.313193801416916</c:v>
                </c:pt>
                <c:pt idx="20">
                  <c:v>12.51303250743838</c:v>
                </c:pt>
                <c:pt idx="21">
                  <c:v>9.3236481408572889</c:v>
                </c:pt>
                <c:pt idx="22">
                  <c:v>8.8509290939999996</c:v>
                </c:pt>
                <c:pt idx="23">
                  <c:v>8.6855617639999991</c:v>
                </c:pt>
                <c:pt idx="24">
                  <c:v>10.81956024773749</c:v>
                </c:pt>
                <c:pt idx="25">
                  <c:v>7.3083942657430656</c:v>
                </c:pt>
                <c:pt idx="26">
                  <c:v>4.3980027119999994</c:v>
                </c:pt>
                <c:pt idx="27">
                  <c:v>6.3204726119999997</c:v>
                </c:pt>
                <c:pt idx="28">
                  <c:v>5.3151708099999997</c:v>
                </c:pt>
                <c:pt idx="29">
                  <c:v>4.5448124674213419</c:v>
                </c:pt>
                <c:pt idx="30">
                  <c:v>6.3784343899999989</c:v>
                </c:pt>
                <c:pt idx="31">
                  <c:v>4.3900694288815156</c:v>
                </c:pt>
                <c:pt idx="32">
                  <c:v>6.031888665828796</c:v>
                </c:pt>
                <c:pt idx="33">
                  <c:v>7.5956781859999989</c:v>
                </c:pt>
                <c:pt idx="34">
                  <c:v>5.2378285559999993</c:v>
                </c:pt>
                <c:pt idx="35">
                  <c:v>5.2150244736931182</c:v>
                </c:pt>
                <c:pt idx="36">
                  <c:v>5.4446638374600038</c:v>
                </c:pt>
                <c:pt idx="37">
                  <c:v>4.8125049489999991</c:v>
                </c:pt>
                <c:pt idx="38">
                  <c:v>8.9490362349999995</c:v>
                </c:pt>
                <c:pt idx="39">
                  <c:v>7.1495236629999992</c:v>
                </c:pt>
                <c:pt idx="40">
                  <c:v>6.5523116879999996</c:v>
                </c:pt>
                <c:pt idx="41">
                  <c:v>6.0863733743700603</c:v>
                </c:pt>
              </c:numCache>
            </c:numRef>
          </c:val>
          <c:extLst>
            <c:ext xmlns:c16="http://schemas.microsoft.com/office/drawing/2014/chart" uri="{C3380CC4-5D6E-409C-BE32-E72D297353CC}">
              <c16:uniqueId val="{00000010-96EE-4E02-9BF8-67277D2CD95F}"/>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4861763821024349E-2"/>
          <c:y val="1.5648656390111593E-2"/>
          <c:w val="0.91727241604680843"/>
          <c:h val="0.89323091851825887"/>
        </c:manualLayout>
      </c:layout>
      <c:barChart>
        <c:barDir val="col"/>
        <c:grouping val="stacked"/>
        <c:varyColors val="0"/>
        <c:ser>
          <c:idx val="0"/>
          <c:order val="0"/>
          <c:tx>
            <c:strRef>
              <c:f>'NTI deal leadership'!$B$52</c:f>
              <c:strCache>
                <c:ptCount val="1"/>
                <c:pt idx="0">
                  <c:v>Pre-seed/seed</c:v>
                </c:pt>
              </c:strCache>
            </c:strRef>
          </c:tx>
          <c:invertIfNegative val="0"/>
          <c:cat>
            <c:numRef>
              <c:f>'NTI deal leadership'!$C$51:$M$51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'NTI deal leadership'!$C$52:$M$52</c:f>
              <c:numCache>
                <c:formatCode>0</c:formatCode>
                <c:ptCount val="11"/>
                <c:pt idx="0">
                  <c:v>130</c:v>
                </c:pt>
                <c:pt idx="1">
                  <c:v>117</c:v>
                </c:pt>
                <c:pt idx="2">
                  <c:v>154</c:v>
                </c:pt>
                <c:pt idx="3">
                  <c:v>149</c:v>
                </c:pt>
                <c:pt idx="4">
                  <c:v>194</c:v>
                </c:pt>
                <c:pt idx="5">
                  <c:v>323</c:v>
                </c:pt>
                <c:pt idx="6">
                  <c:v>344</c:v>
                </c:pt>
                <c:pt idx="7">
                  <c:v>248</c:v>
                </c:pt>
                <c:pt idx="8">
                  <c:v>259</c:v>
                </c:pt>
                <c:pt idx="9">
                  <c:v>230</c:v>
                </c:pt>
                <c:pt idx="10">
                  <c:v>103</c:v>
                </c:pt>
              </c:numCache>
            </c:numRef>
          </c:val>
          <c:extLst>
            <c:ext xmlns:c16="http://schemas.microsoft.com/office/drawing/2014/chart" uri="{C3380CC4-5D6E-409C-BE32-E72D297353CC}">
              <c16:uniqueId val="{00000000-54CB-433D-9CBD-9DEA57441C3F}"/>
            </c:ext>
          </c:extLst>
        </c:ser>
        <c:ser>
          <c:idx val="1"/>
          <c:order val="1"/>
          <c:tx>
            <c:strRef>
              <c:f>'NTI deal leadership'!$B$53</c:f>
              <c:strCache>
                <c:ptCount val="1"/>
                <c:pt idx="0">
                  <c:v>Early-stage VC</c:v>
                </c:pt>
              </c:strCache>
            </c:strRef>
          </c:tx>
          <c:invertIfNegative val="0"/>
          <c:cat>
            <c:numRef>
              <c:f>'NTI deal leadership'!$C$51:$M$51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'NTI deal leadership'!$C$53:$M$53</c:f>
              <c:numCache>
                <c:formatCode>0</c:formatCode>
                <c:ptCount val="11"/>
                <c:pt idx="0">
                  <c:v>326</c:v>
                </c:pt>
                <c:pt idx="1">
                  <c:v>383</c:v>
                </c:pt>
                <c:pt idx="2">
                  <c:v>412</c:v>
                </c:pt>
                <c:pt idx="3">
                  <c:v>364</c:v>
                </c:pt>
                <c:pt idx="4">
                  <c:v>344</c:v>
                </c:pt>
                <c:pt idx="5">
                  <c:v>645</c:v>
                </c:pt>
                <c:pt idx="6">
                  <c:v>517</c:v>
                </c:pt>
                <c:pt idx="7">
                  <c:v>316</c:v>
                </c:pt>
                <c:pt idx="8">
                  <c:v>281</c:v>
                </c:pt>
                <c:pt idx="9">
                  <c:v>287</c:v>
                </c:pt>
                <c:pt idx="10">
                  <c:v>166</c:v>
                </c:pt>
              </c:numCache>
            </c:numRef>
          </c:val>
          <c:extLst>
            <c:ext xmlns:c16="http://schemas.microsoft.com/office/drawing/2014/chart" uri="{C3380CC4-5D6E-409C-BE32-E72D297353CC}">
              <c16:uniqueId val="{00000001-54CB-433D-9CBD-9DEA57441C3F}"/>
            </c:ext>
          </c:extLst>
        </c:ser>
        <c:ser>
          <c:idx val="2"/>
          <c:order val="2"/>
          <c:tx>
            <c:strRef>
              <c:f>'NTI deal leadership'!$B$54</c:f>
              <c:strCache>
                <c:ptCount val="1"/>
                <c:pt idx="0">
                  <c:v>Late-stage VC</c:v>
                </c:pt>
              </c:strCache>
            </c:strRef>
          </c:tx>
          <c:invertIfNegative val="0"/>
          <c:cat>
            <c:numRef>
              <c:f>'NTI deal leadership'!$C$51:$M$51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'NTI deal leadership'!$C$54:$M$54</c:f>
              <c:numCache>
                <c:formatCode>0</c:formatCode>
                <c:ptCount val="11"/>
                <c:pt idx="0">
                  <c:v>362</c:v>
                </c:pt>
                <c:pt idx="1">
                  <c:v>357</c:v>
                </c:pt>
                <c:pt idx="2">
                  <c:v>438</c:v>
                </c:pt>
                <c:pt idx="3">
                  <c:v>462</c:v>
                </c:pt>
                <c:pt idx="4">
                  <c:v>534</c:v>
                </c:pt>
                <c:pt idx="5">
                  <c:v>905</c:v>
                </c:pt>
                <c:pt idx="6">
                  <c:v>777</c:v>
                </c:pt>
                <c:pt idx="7">
                  <c:v>486</c:v>
                </c:pt>
                <c:pt idx="8">
                  <c:v>471</c:v>
                </c:pt>
                <c:pt idx="9">
                  <c:v>471</c:v>
                </c:pt>
                <c:pt idx="10">
                  <c:v>211</c:v>
                </c:pt>
              </c:numCache>
            </c:numRef>
          </c:val>
          <c:extLst>
            <c:ext xmlns:c16="http://schemas.microsoft.com/office/drawing/2014/chart" uri="{C3380CC4-5D6E-409C-BE32-E72D297353CC}">
              <c16:uniqueId val="{00000002-54CB-433D-9CBD-9DEA57441C3F}"/>
            </c:ext>
          </c:extLst>
        </c:ser>
        <c:ser>
          <c:idx val="3"/>
          <c:order val="3"/>
          <c:tx>
            <c:strRef>
              <c:f>'NTI deal leadership'!$B$55</c:f>
              <c:strCache>
                <c:ptCount val="1"/>
                <c:pt idx="0">
                  <c:v>Venture growth</c:v>
                </c:pt>
              </c:strCache>
            </c:strRef>
          </c:tx>
          <c:invertIfNegative val="0"/>
          <c:cat>
            <c:numRef>
              <c:f>'NTI deal leadership'!$C$51:$M$51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'NTI deal leadership'!$C$55:$M$55</c:f>
              <c:numCache>
                <c:formatCode>0</c:formatCode>
                <c:ptCount val="11"/>
                <c:pt idx="0">
                  <c:v>84</c:v>
                </c:pt>
                <c:pt idx="1">
                  <c:v>110</c:v>
                </c:pt>
                <c:pt idx="2">
                  <c:v>137</c:v>
                </c:pt>
                <c:pt idx="3">
                  <c:v>129</c:v>
                </c:pt>
                <c:pt idx="4">
                  <c:v>161</c:v>
                </c:pt>
                <c:pt idx="5">
                  <c:v>289</c:v>
                </c:pt>
                <c:pt idx="6">
                  <c:v>196</c:v>
                </c:pt>
                <c:pt idx="7">
                  <c:v>139</c:v>
                </c:pt>
                <c:pt idx="8">
                  <c:v>144</c:v>
                </c:pt>
                <c:pt idx="9">
                  <c:v>175</c:v>
                </c:pt>
                <c:pt idx="10">
                  <c:v>92</c:v>
                </c:pt>
              </c:numCache>
            </c:numRef>
          </c:val>
          <c:extLst>
            <c:ext xmlns:c16="http://schemas.microsoft.com/office/drawing/2014/chart" uri="{C3380CC4-5D6E-409C-BE32-E72D297353CC}">
              <c16:uniqueId val="{00000003-54CB-433D-9CBD-9DEA57441C3F}"/>
            </c:ext>
          </c:extLst>
        </c:ser>
        <c:dLbls>
          <c:showLegendKey val="0"/>
          <c:showVal val="0"/>
          <c:showCatName val="0"/>
          <c:showSerName val="0"/>
          <c:showPercent val="0"/>
          <c:showBubbleSize val="0"/>
        </c:dLbls>
        <c:gapWidth val="50"/>
        <c:overlap val="100"/>
        <c:axId val="1993389984"/>
        <c:axId val="1993391856"/>
      </c:barChart>
      <c:catAx>
        <c:axId val="1993389984"/>
        <c:scaling>
          <c:orientation val="minMax"/>
        </c:scaling>
        <c:delete val="0"/>
        <c:axPos val="b"/>
        <c:numFmt formatCode="0" sourceLinked="1"/>
        <c:majorTickMark val="none"/>
        <c:minorTickMark val="none"/>
        <c:tickLblPos val="nextTo"/>
        <c:spPr>
          <a:noFill/>
          <a:ln w="9525" cap="flat" cmpd="sng" algn="ctr">
            <a:solidFill>
              <a:schemeClr val="bg1">
                <a:lumMod val="85000"/>
              </a:schemeClr>
            </a:solidFill>
            <a:prstDash val="solid"/>
            <a:round/>
          </a:ln>
          <a:effectLst/>
        </c:spPr>
        <c:txPr>
          <a:bodyPr rot="-60000000" vert="horz"/>
          <a:lstStyle/>
          <a:p>
            <a:pPr>
              <a:defRPr/>
            </a:pPr>
            <a:endParaRPr lang="en-US"/>
          </a:p>
        </c:txPr>
        <c:crossAx val="1993391856"/>
        <c:crosses val="autoZero"/>
        <c:auto val="1"/>
        <c:lblAlgn val="ctr"/>
        <c:lblOffset val="100"/>
        <c:noMultiLvlLbl val="0"/>
      </c:catAx>
      <c:valAx>
        <c:axId val="1993391856"/>
        <c:scaling>
          <c:orientation val="minMax"/>
        </c:scaling>
        <c:delete val="0"/>
        <c:axPos val="l"/>
        <c:numFmt formatCode="General" sourceLinked="0"/>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1993389984"/>
        <c:crosses val="autoZero"/>
        <c:crossBetween val="between"/>
      </c:valAx>
      <c:spPr>
        <a:noFill/>
        <a:ln>
          <a:noFill/>
        </a:ln>
        <a:effectLst/>
      </c:spPr>
    </c:plotArea>
    <c:legend>
      <c:legendPos val="b"/>
      <c:layout>
        <c:manualLayout>
          <c:xMode val="edge"/>
          <c:yMode val="edge"/>
          <c:x val="5.9521140259477627E-2"/>
          <c:y val="0.96147902990186274"/>
          <c:w val="0.94047887294720567"/>
          <c:h val="3.8521064599664465E-2"/>
        </c:manualLayout>
      </c:layout>
      <c:overlay val="0"/>
      <c:spPr>
        <a:noFill/>
        <a:ln>
          <a:noFill/>
        </a:ln>
        <a:effectLst/>
      </c:spPr>
      <c:txPr>
        <a:bodyPr rot="0" vert="horz"/>
        <a:lstStyle/>
        <a:p>
          <a:pPr>
            <a:defRPr/>
          </a:pPr>
          <a:endParaRPr lang="en-US"/>
        </a:p>
      </c:txPr>
    </c:legend>
    <c:plotVisOnly val="1"/>
    <c:dispBlanksAs val="gap"/>
    <c:showDLblsOverMax val="0"/>
  </c:chart>
  <c:spPr>
    <a:noFill/>
    <a:ln w="9525" cap="flat" cmpd="sng" algn="ctr">
      <a:noFill/>
      <a:prstDash val="solid"/>
      <a:round/>
    </a:ln>
    <a:effectLst/>
  </c:spPr>
  <c:txPr>
    <a:bodyPr/>
    <a:lstStyle/>
    <a:p>
      <a:pPr>
        <a:defRPr sz="850">
          <a:solidFill>
            <a:sysClr val="windowText" lastClr="000000"/>
          </a:solidFill>
          <a:latin typeface="Whitney Cond SSm Light" pitchFamily="50" charset="0"/>
        </a:defRPr>
      </a:pPr>
      <a:endParaRPr lang="en-US"/>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deals female founders'!$B$9</c:f>
              <c:strCache>
                <c:ptCount val="1"/>
                <c:pt idx="0">
                  <c:v>Deal value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deals female founders'!$C$8:$M$8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female founders'!$C$9:$M$9</c:f>
              <c:numCache>
                <c:formatCode>"$"#,##0.0</c:formatCode>
                <c:ptCount val="11"/>
                <c:pt idx="0">
                  <c:v>1.3452076301661919</c:v>
                </c:pt>
                <c:pt idx="1">
                  <c:v>2.3087063249052848</c:v>
                </c:pt>
                <c:pt idx="2">
                  <c:v>3.2006894651896038</c:v>
                </c:pt>
                <c:pt idx="3">
                  <c:v>3.3871502820587271</c:v>
                </c:pt>
                <c:pt idx="4">
                  <c:v>3.541952483905495</c:v>
                </c:pt>
                <c:pt idx="5">
                  <c:v>7.3014467591185497</c:v>
                </c:pt>
                <c:pt idx="6">
                  <c:v>4.8465971663122591</c:v>
                </c:pt>
                <c:pt idx="7">
                  <c:v>3.2809861338815161</c:v>
                </c:pt>
                <c:pt idx="8">
                  <c:v>4.0168752828410934</c:v>
                </c:pt>
                <c:pt idx="9">
                  <c:v>3.366239988999999</c:v>
                </c:pt>
                <c:pt idx="10">
                  <c:v>2.8977676029999988</c:v>
                </c:pt>
              </c:numCache>
            </c:numRef>
          </c:val>
          <c:extLst>
            <c:ext xmlns:c16="http://schemas.microsoft.com/office/drawing/2014/chart" uri="{C3380CC4-5D6E-409C-BE32-E72D297353CC}">
              <c16:uniqueId val="{00000000-CFF3-48BA-9917-D2722F4E96CD}"/>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deals female founders'!$B$10</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1-CFF3-48BA-9917-D2722F4E96CD}"/>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03-CFF3-48BA-9917-D2722F4E96CD}"/>
              </c:ext>
            </c:extLst>
          </c:dPt>
          <c:dPt>
            <c:idx val="11"/>
            <c:bubble3D val="0"/>
            <c:extLst>
              <c:ext xmlns:c16="http://schemas.microsoft.com/office/drawing/2014/chart" uri="{C3380CC4-5D6E-409C-BE32-E72D297353CC}">
                <c16:uniqueId val="{00000004-CFF3-48BA-9917-D2722F4E96CD}"/>
              </c:ext>
            </c:extLst>
          </c:dPt>
          <c:dLbls>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deals female founders'!$C$8:$M$8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female founders'!$C$10:$M$10</c:f>
              <c:numCache>
                <c:formatCode>#,##0;;;</c:formatCode>
                <c:ptCount val="11"/>
                <c:pt idx="0">
                  <c:v>488</c:v>
                </c:pt>
                <c:pt idx="1">
                  <c:v>585</c:v>
                </c:pt>
                <c:pt idx="2">
                  <c:v>669</c:v>
                </c:pt>
                <c:pt idx="3">
                  <c:v>738</c:v>
                </c:pt>
                <c:pt idx="4">
                  <c:v>816</c:v>
                </c:pt>
                <c:pt idx="5">
                  <c:v>1230</c:v>
                </c:pt>
                <c:pt idx="6">
                  <c:v>1140</c:v>
                </c:pt>
                <c:pt idx="7">
                  <c:v>967</c:v>
                </c:pt>
                <c:pt idx="8">
                  <c:v>904</c:v>
                </c:pt>
                <c:pt idx="9">
                  <c:v>841</c:v>
                </c:pt>
                <c:pt idx="10">
                  <c:v>383</c:v>
                </c:pt>
              </c:numCache>
            </c:numRef>
          </c:val>
          <c:smooth val="0"/>
          <c:extLst>
            <c:ext xmlns:c16="http://schemas.microsoft.com/office/drawing/2014/chart" uri="{C3380CC4-5D6E-409C-BE32-E72D297353CC}">
              <c16:uniqueId val="{00000005-CFF3-48BA-9917-D2722F4E96CD}"/>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deals female founders'!$O$9</c:f>
              <c:strCache>
                <c:ptCount val="1"/>
                <c:pt idx="0">
                  <c:v>Deal value ($B)</c:v>
                </c:pt>
              </c:strCache>
            </c:strRef>
          </c:tx>
          <c:spPr>
            <a:solidFill>
              <a:schemeClr val="accent1"/>
            </a:solidFill>
            <a:ln>
              <a:noFill/>
            </a:ln>
            <a:effectLst/>
          </c:spPr>
          <c:invertIfNegative val="0"/>
          <c:cat>
            <c:multiLvlStrRef>
              <c:f>'VC deals female founders'!$P$7:$BE$8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female founders'!$P$9:$BE$9</c:f>
              <c:numCache>
                <c:formatCode>"$"#,##0.0</c:formatCode>
                <c:ptCount val="42"/>
                <c:pt idx="0">
                  <c:v>0.33807690616619251</c:v>
                </c:pt>
                <c:pt idx="1">
                  <c:v>0.34715426500000002</c:v>
                </c:pt>
                <c:pt idx="2">
                  <c:v>0.26377745399999991</c:v>
                </c:pt>
                <c:pt idx="3">
                  <c:v>0.39619900499999983</c:v>
                </c:pt>
                <c:pt idx="4">
                  <c:v>0.42160763299999998</c:v>
                </c:pt>
                <c:pt idx="5">
                  <c:v>0.45282863899999992</c:v>
                </c:pt>
                <c:pt idx="6">
                  <c:v>0.70463222490528521</c:v>
                </c:pt>
                <c:pt idx="7">
                  <c:v>0.72963782799999999</c:v>
                </c:pt>
                <c:pt idx="8">
                  <c:v>0.8527567291454502</c:v>
                </c:pt>
                <c:pt idx="9">
                  <c:v>0.82812509904415377</c:v>
                </c:pt>
                <c:pt idx="10">
                  <c:v>0.7653262019999999</c:v>
                </c:pt>
                <c:pt idx="11">
                  <c:v>0.75448143499999998</c:v>
                </c:pt>
                <c:pt idx="12">
                  <c:v>1.064340875058728</c:v>
                </c:pt>
                <c:pt idx="13">
                  <c:v>0.82461078399999987</c:v>
                </c:pt>
                <c:pt idx="14">
                  <c:v>0.74801964999999992</c:v>
                </c:pt>
                <c:pt idx="15">
                  <c:v>0.7501789729999998</c:v>
                </c:pt>
                <c:pt idx="16">
                  <c:v>0.85142853734562562</c:v>
                </c:pt>
                <c:pt idx="17">
                  <c:v>0.91193201600000007</c:v>
                </c:pt>
                <c:pt idx="18">
                  <c:v>0.62284962600000005</c:v>
                </c:pt>
                <c:pt idx="19">
                  <c:v>1.15574230455987</c:v>
                </c:pt>
                <c:pt idx="20">
                  <c:v>1.799644153302947</c:v>
                </c:pt>
                <c:pt idx="21">
                  <c:v>1.717545471</c:v>
                </c:pt>
                <c:pt idx="22">
                  <c:v>1.5289551268784369</c:v>
                </c:pt>
                <c:pt idx="23">
                  <c:v>2.255302007937166</c:v>
                </c:pt>
                <c:pt idx="24">
                  <c:v>1.7921536760000001</c:v>
                </c:pt>
                <c:pt idx="25">
                  <c:v>1.2491786743122599</c:v>
                </c:pt>
                <c:pt idx="26">
                  <c:v>0.83327466599999978</c:v>
                </c:pt>
                <c:pt idx="27">
                  <c:v>0.97199014999999966</c:v>
                </c:pt>
                <c:pt idx="28">
                  <c:v>0.84797396999999974</c:v>
                </c:pt>
                <c:pt idx="29">
                  <c:v>0.7028193009999999</c:v>
                </c:pt>
                <c:pt idx="30">
                  <c:v>0.73613718399999972</c:v>
                </c:pt>
                <c:pt idx="31">
                  <c:v>0.99405567888151625</c:v>
                </c:pt>
                <c:pt idx="32">
                  <c:v>0.97616132499999986</c:v>
                </c:pt>
                <c:pt idx="33">
                  <c:v>1.38257406</c:v>
                </c:pt>
                <c:pt idx="34">
                  <c:v>0.97867771405136039</c:v>
                </c:pt>
                <c:pt idx="35">
                  <c:v>0.67946218378973222</c:v>
                </c:pt>
                <c:pt idx="36">
                  <c:v>0.65042219599999995</c:v>
                </c:pt>
                <c:pt idx="37">
                  <c:v>0.87131496799999975</c:v>
                </c:pt>
                <c:pt idx="38">
                  <c:v>0.86074859100000001</c:v>
                </c:pt>
                <c:pt idx="39">
                  <c:v>0.98375423399999995</c:v>
                </c:pt>
                <c:pt idx="40">
                  <c:v>1.8269300909999999</c:v>
                </c:pt>
                <c:pt idx="41">
                  <c:v>1.070837512</c:v>
                </c:pt>
              </c:numCache>
            </c:numRef>
          </c:val>
          <c:extLst>
            <c:ext xmlns:c16="http://schemas.microsoft.com/office/drawing/2014/chart" uri="{C3380CC4-5D6E-409C-BE32-E72D297353CC}">
              <c16:uniqueId val="{00000000-43E1-4408-B612-929201A059C5}"/>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deals female founders'!$O$10</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1-43E1-4408-B612-929201A059C5}"/>
              </c:ext>
            </c:extLst>
          </c:dPt>
          <c:dPt>
            <c:idx val="10"/>
            <c:bubble3D val="0"/>
            <c:extLst>
              <c:ext xmlns:c16="http://schemas.microsoft.com/office/drawing/2014/chart" uri="{C3380CC4-5D6E-409C-BE32-E72D297353CC}">
                <c16:uniqueId val="{00000002-43E1-4408-B612-929201A059C5}"/>
              </c:ext>
            </c:extLst>
          </c:dPt>
          <c:dPt>
            <c:idx val="11"/>
            <c:bubble3D val="0"/>
            <c:extLst>
              <c:ext xmlns:c16="http://schemas.microsoft.com/office/drawing/2014/chart" uri="{C3380CC4-5D6E-409C-BE32-E72D297353CC}">
                <c16:uniqueId val="{00000003-43E1-4408-B612-929201A059C5}"/>
              </c:ext>
            </c:extLst>
          </c:dPt>
          <c:cat>
            <c:multiLvlStrRef>
              <c:f>'VC deals female founders'!$P$7:$BE$8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female founders'!$P$10:$BE$10</c:f>
              <c:numCache>
                <c:formatCode>#,##0;;;</c:formatCode>
                <c:ptCount val="42"/>
                <c:pt idx="0">
                  <c:v>153</c:v>
                </c:pt>
                <c:pt idx="1">
                  <c:v>112</c:v>
                </c:pt>
                <c:pt idx="2">
                  <c:v>111</c:v>
                </c:pt>
                <c:pt idx="3">
                  <c:v>112</c:v>
                </c:pt>
                <c:pt idx="4">
                  <c:v>144</c:v>
                </c:pt>
                <c:pt idx="5">
                  <c:v>155</c:v>
                </c:pt>
                <c:pt idx="6">
                  <c:v>143</c:v>
                </c:pt>
                <c:pt idx="7">
                  <c:v>143</c:v>
                </c:pt>
                <c:pt idx="8">
                  <c:v>184</c:v>
                </c:pt>
                <c:pt idx="9">
                  <c:v>159</c:v>
                </c:pt>
                <c:pt idx="10">
                  <c:v>156</c:v>
                </c:pt>
                <c:pt idx="11">
                  <c:v>170</c:v>
                </c:pt>
                <c:pt idx="12">
                  <c:v>199</c:v>
                </c:pt>
                <c:pt idx="13">
                  <c:v>167</c:v>
                </c:pt>
                <c:pt idx="14">
                  <c:v>184</c:v>
                </c:pt>
                <c:pt idx="15">
                  <c:v>188</c:v>
                </c:pt>
                <c:pt idx="16">
                  <c:v>263</c:v>
                </c:pt>
                <c:pt idx="17">
                  <c:v>162</c:v>
                </c:pt>
                <c:pt idx="18">
                  <c:v>188</c:v>
                </c:pt>
                <c:pt idx="19">
                  <c:v>203</c:v>
                </c:pt>
                <c:pt idx="20">
                  <c:v>336</c:v>
                </c:pt>
                <c:pt idx="21">
                  <c:v>295</c:v>
                </c:pt>
                <c:pt idx="22">
                  <c:v>286</c:v>
                </c:pt>
                <c:pt idx="23">
                  <c:v>313</c:v>
                </c:pt>
                <c:pt idx="24">
                  <c:v>322</c:v>
                </c:pt>
                <c:pt idx="25">
                  <c:v>308</c:v>
                </c:pt>
                <c:pt idx="26">
                  <c:v>255</c:v>
                </c:pt>
                <c:pt idx="27">
                  <c:v>255</c:v>
                </c:pt>
                <c:pt idx="28">
                  <c:v>274</c:v>
                </c:pt>
                <c:pt idx="29">
                  <c:v>260</c:v>
                </c:pt>
                <c:pt idx="30">
                  <c:v>218</c:v>
                </c:pt>
                <c:pt idx="31">
                  <c:v>215</c:v>
                </c:pt>
                <c:pt idx="32">
                  <c:v>245</c:v>
                </c:pt>
                <c:pt idx="33">
                  <c:v>273</c:v>
                </c:pt>
                <c:pt idx="34">
                  <c:v>184</c:v>
                </c:pt>
                <c:pt idx="35">
                  <c:v>202</c:v>
                </c:pt>
                <c:pt idx="36">
                  <c:v>251</c:v>
                </c:pt>
                <c:pt idx="37">
                  <c:v>189</c:v>
                </c:pt>
                <c:pt idx="38">
                  <c:v>186</c:v>
                </c:pt>
                <c:pt idx="39">
                  <c:v>215</c:v>
                </c:pt>
                <c:pt idx="40">
                  <c:v>219</c:v>
                </c:pt>
                <c:pt idx="41">
                  <c:v>164</c:v>
                </c:pt>
              </c:numCache>
            </c:numRef>
          </c:val>
          <c:smooth val="0"/>
          <c:extLst>
            <c:ext xmlns:c16="http://schemas.microsoft.com/office/drawing/2014/chart" uri="{C3380CC4-5D6E-409C-BE32-E72D297353CC}">
              <c16:uniqueId val="{00000004-43E1-4408-B612-929201A059C5}"/>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General"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deals female founders'!$B$41</c:f>
              <c:strCache>
                <c:ptCount val="1"/>
                <c:pt idx="0">
                  <c:v>Deal value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deals female founders'!$C$40:$M$40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female founders'!$C$41:$M$41</c:f>
              <c:numCache>
                <c:formatCode>"$"#,##0.0</c:formatCode>
                <c:ptCount val="11"/>
                <c:pt idx="0">
                  <c:v>10.10264249946057</c:v>
                </c:pt>
                <c:pt idx="1">
                  <c:v>15.77700438830724</c:v>
                </c:pt>
                <c:pt idx="2">
                  <c:v>21.18486342290856</c:v>
                </c:pt>
                <c:pt idx="3">
                  <c:v>23.625092905803381</c:v>
                </c:pt>
                <c:pt idx="4">
                  <c:v>24.013247632323079</c:v>
                </c:pt>
                <c:pt idx="5">
                  <c:v>64.371334278957093</c:v>
                </c:pt>
                <c:pt idx="6">
                  <c:v>42.882399926007018</c:v>
                </c:pt>
                <c:pt idx="7">
                  <c:v>39.778529122509248</c:v>
                </c:pt>
                <c:pt idx="8">
                  <c:v>44.847823233499042</c:v>
                </c:pt>
                <c:pt idx="9">
                  <c:v>111.3143503664682</c:v>
                </c:pt>
                <c:pt idx="10">
                  <c:v>235.8641153023521</c:v>
                </c:pt>
              </c:numCache>
            </c:numRef>
          </c:val>
          <c:extLst>
            <c:ext xmlns:c16="http://schemas.microsoft.com/office/drawing/2014/chart" uri="{C3380CC4-5D6E-409C-BE32-E72D297353CC}">
              <c16:uniqueId val="{00000000-E1D4-443C-B011-34DE99DF06F7}"/>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deals female founders'!$B$42</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1-E1D4-443C-B011-34DE99DF06F7}"/>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03-E1D4-443C-B011-34DE99DF06F7}"/>
              </c:ext>
            </c:extLst>
          </c:dPt>
          <c:dPt>
            <c:idx val="11"/>
            <c:bubble3D val="0"/>
            <c:extLst>
              <c:ext xmlns:c16="http://schemas.microsoft.com/office/drawing/2014/chart" uri="{C3380CC4-5D6E-409C-BE32-E72D297353CC}">
                <c16:uniqueId val="{00000004-E1D4-443C-B011-34DE99DF06F7}"/>
              </c:ext>
            </c:extLst>
          </c:dPt>
          <c:dLbls>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deals female founders'!$C$40:$M$40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female founders'!$C$42:$M$42</c:f>
              <c:numCache>
                <c:formatCode>#,##0;;;</c:formatCode>
                <c:ptCount val="11"/>
                <c:pt idx="0">
                  <c:v>1879</c:v>
                </c:pt>
                <c:pt idx="1">
                  <c:v>2173</c:v>
                </c:pt>
                <c:pt idx="2">
                  <c:v>2437</c:v>
                </c:pt>
                <c:pt idx="3">
                  <c:v>2784</c:v>
                </c:pt>
                <c:pt idx="4">
                  <c:v>2812</c:v>
                </c:pt>
                <c:pt idx="5">
                  <c:v>4052</c:v>
                </c:pt>
                <c:pt idx="6">
                  <c:v>3680</c:v>
                </c:pt>
                <c:pt idx="7">
                  <c:v>2951</c:v>
                </c:pt>
                <c:pt idx="8">
                  <c:v>2812</c:v>
                </c:pt>
                <c:pt idx="9">
                  <c:v>2556</c:v>
                </c:pt>
                <c:pt idx="10">
                  <c:v>1041</c:v>
                </c:pt>
              </c:numCache>
            </c:numRef>
          </c:val>
          <c:smooth val="0"/>
          <c:extLst>
            <c:ext xmlns:c16="http://schemas.microsoft.com/office/drawing/2014/chart" uri="{C3380CC4-5D6E-409C-BE32-E72D297353CC}">
              <c16:uniqueId val="{00000005-E1D4-443C-B011-34DE99DF06F7}"/>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deals female founders'!$O$41</c:f>
              <c:strCache>
                <c:ptCount val="1"/>
                <c:pt idx="0">
                  <c:v>Deal value ($B)</c:v>
                </c:pt>
              </c:strCache>
            </c:strRef>
          </c:tx>
          <c:spPr>
            <a:solidFill>
              <a:schemeClr val="accent1"/>
            </a:solidFill>
            <a:ln>
              <a:noFill/>
            </a:ln>
            <a:effectLst/>
          </c:spPr>
          <c:invertIfNegative val="0"/>
          <c:cat>
            <c:multiLvlStrRef>
              <c:f>'VC deals female founders'!$P$39:$BE$40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female founders'!$P$41:$BE$41</c:f>
              <c:numCache>
                <c:formatCode>"$"#,##0.0</c:formatCode>
                <c:ptCount val="42"/>
                <c:pt idx="0">
                  <c:v>2.8106154577489599</c:v>
                </c:pt>
                <c:pt idx="1">
                  <c:v>2.664094296711609</c:v>
                </c:pt>
                <c:pt idx="2">
                  <c:v>2.3190158109999999</c:v>
                </c:pt>
                <c:pt idx="3">
                  <c:v>2.308916934</c:v>
                </c:pt>
                <c:pt idx="4">
                  <c:v>2.4649011725274081</c:v>
                </c:pt>
                <c:pt idx="5">
                  <c:v>4.4345826558936849</c:v>
                </c:pt>
                <c:pt idx="6">
                  <c:v>5.0279127436043076</c:v>
                </c:pt>
                <c:pt idx="7">
                  <c:v>3.8496078162818388</c:v>
                </c:pt>
                <c:pt idx="8">
                  <c:v>3.6656602329032122</c:v>
                </c:pt>
                <c:pt idx="9">
                  <c:v>4.4881139369999987</c:v>
                </c:pt>
                <c:pt idx="10">
                  <c:v>5.8769725878250823</c:v>
                </c:pt>
                <c:pt idx="11">
                  <c:v>7.1541166651802648</c:v>
                </c:pt>
                <c:pt idx="12">
                  <c:v>5.5387708396125799</c:v>
                </c:pt>
                <c:pt idx="13">
                  <c:v>5.7946815313458728</c:v>
                </c:pt>
                <c:pt idx="14">
                  <c:v>7.4027255188449246</c:v>
                </c:pt>
                <c:pt idx="15">
                  <c:v>4.8889150159999986</c:v>
                </c:pt>
                <c:pt idx="16">
                  <c:v>5.8097797619999989</c:v>
                </c:pt>
                <c:pt idx="17">
                  <c:v>5.7824098485182764</c:v>
                </c:pt>
                <c:pt idx="18">
                  <c:v>6.1690277633824033</c:v>
                </c:pt>
                <c:pt idx="19">
                  <c:v>6.2520302584223986</c:v>
                </c:pt>
                <c:pt idx="20">
                  <c:v>12.63223845672713</c:v>
                </c:pt>
                <c:pt idx="21">
                  <c:v>14.621347051083911</c:v>
                </c:pt>
                <c:pt idx="22">
                  <c:v>19.38875424014606</c:v>
                </c:pt>
                <c:pt idx="23">
                  <c:v>17.728994531000001</c:v>
                </c:pt>
                <c:pt idx="24">
                  <c:v>13.06135948143057</c:v>
                </c:pt>
                <c:pt idx="25">
                  <c:v>12.06114154081647</c:v>
                </c:pt>
                <c:pt idx="26">
                  <c:v>10.20273325251496</c:v>
                </c:pt>
                <c:pt idx="27">
                  <c:v>7.5571656512450121</c:v>
                </c:pt>
                <c:pt idx="28">
                  <c:v>17.008500310477341</c:v>
                </c:pt>
                <c:pt idx="29">
                  <c:v>6.9876699121491077</c:v>
                </c:pt>
                <c:pt idx="30">
                  <c:v>6.6074193106273427</c:v>
                </c:pt>
                <c:pt idx="31">
                  <c:v>9.1749395892554571</c:v>
                </c:pt>
                <c:pt idx="32">
                  <c:v>6.4563248132006086</c:v>
                </c:pt>
                <c:pt idx="33">
                  <c:v>7.1047408802984338</c:v>
                </c:pt>
                <c:pt idx="34">
                  <c:v>9.8550792429999987</c:v>
                </c:pt>
                <c:pt idx="35">
                  <c:v>21.431678297000001</c:v>
                </c:pt>
                <c:pt idx="36">
                  <c:v>52.246521975460013</c:v>
                </c:pt>
                <c:pt idx="37">
                  <c:v>27.83137523700821</c:v>
                </c:pt>
                <c:pt idx="38">
                  <c:v>20.096056566000001</c:v>
                </c:pt>
                <c:pt idx="39">
                  <c:v>11.140396588</c:v>
                </c:pt>
                <c:pt idx="40">
                  <c:v>163.566471345</c:v>
                </c:pt>
                <c:pt idx="41">
                  <c:v>72.297643957352136</c:v>
                </c:pt>
              </c:numCache>
            </c:numRef>
          </c:val>
          <c:extLst>
            <c:ext xmlns:c16="http://schemas.microsoft.com/office/drawing/2014/chart" uri="{C3380CC4-5D6E-409C-BE32-E72D297353CC}">
              <c16:uniqueId val="{00000000-04C8-4A92-B758-98B2B12B722A}"/>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deals female founders'!$O$42</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1-04C8-4A92-B758-98B2B12B722A}"/>
              </c:ext>
            </c:extLst>
          </c:dPt>
          <c:dPt>
            <c:idx val="10"/>
            <c:bubble3D val="0"/>
            <c:extLst>
              <c:ext xmlns:c16="http://schemas.microsoft.com/office/drawing/2014/chart" uri="{C3380CC4-5D6E-409C-BE32-E72D297353CC}">
                <c16:uniqueId val="{00000002-04C8-4A92-B758-98B2B12B722A}"/>
              </c:ext>
            </c:extLst>
          </c:dPt>
          <c:dPt>
            <c:idx val="11"/>
            <c:bubble3D val="0"/>
            <c:extLst>
              <c:ext xmlns:c16="http://schemas.microsoft.com/office/drawing/2014/chart" uri="{C3380CC4-5D6E-409C-BE32-E72D297353CC}">
                <c16:uniqueId val="{00000003-04C8-4A92-B758-98B2B12B722A}"/>
              </c:ext>
            </c:extLst>
          </c:dPt>
          <c:cat>
            <c:multiLvlStrRef>
              <c:f>'VC deals female founders'!$P$39:$BE$40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female founders'!$P$42:$BE$42</c:f>
              <c:numCache>
                <c:formatCode>#,##0;;;</c:formatCode>
                <c:ptCount val="42"/>
                <c:pt idx="0">
                  <c:v>563</c:v>
                </c:pt>
                <c:pt idx="1">
                  <c:v>449</c:v>
                </c:pt>
                <c:pt idx="2">
                  <c:v>430</c:v>
                </c:pt>
                <c:pt idx="3">
                  <c:v>437</c:v>
                </c:pt>
                <c:pt idx="4">
                  <c:v>593</c:v>
                </c:pt>
                <c:pt idx="5">
                  <c:v>537</c:v>
                </c:pt>
                <c:pt idx="6">
                  <c:v>520</c:v>
                </c:pt>
                <c:pt idx="7">
                  <c:v>523</c:v>
                </c:pt>
                <c:pt idx="8">
                  <c:v>684</c:v>
                </c:pt>
                <c:pt idx="9">
                  <c:v>568</c:v>
                </c:pt>
                <c:pt idx="10">
                  <c:v>557</c:v>
                </c:pt>
                <c:pt idx="11">
                  <c:v>628</c:v>
                </c:pt>
                <c:pt idx="12">
                  <c:v>739</c:v>
                </c:pt>
                <c:pt idx="13">
                  <c:v>680</c:v>
                </c:pt>
                <c:pt idx="14">
                  <c:v>666</c:v>
                </c:pt>
                <c:pt idx="15">
                  <c:v>699</c:v>
                </c:pt>
                <c:pt idx="16">
                  <c:v>793</c:v>
                </c:pt>
                <c:pt idx="17">
                  <c:v>626</c:v>
                </c:pt>
                <c:pt idx="18">
                  <c:v>647</c:v>
                </c:pt>
                <c:pt idx="19">
                  <c:v>746</c:v>
                </c:pt>
                <c:pt idx="20">
                  <c:v>1062</c:v>
                </c:pt>
                <c:pt idx="21">
                  <c:v>998</c:v>
                </c:pt>
                <c:pt idx="22">
                  <c:v>981</c:v>
                </c:pt>
                <c:pt idx="23">
                  <c:v>1011</c:v>
                </c:pt>
                <c:pt idx="24">
                  <c:v>1139</c:v>
                </c:pt>
                <c:pt idx="25">
                  <c:v>952</c:v>
                </c:pt>
                <c:pt idx="26">
                  <c:v>823</c:v>
                </c:pt>
                <c:pt idx="27">
                  <c:v>766</c:v>
                </c:pt>
                <c:pt idx="28">
                  <c:v>853</c:v>
                </c:pt>
                <c:pt idx="29">
                  <c:v>750</c:v>
                </c:pt>
                <c:pt idx="30">
                  <c:v>678</c:v>
                </c:pt>
                <c:pt idx="31">
                  <c:v>670</c:v>
                </c:pt>
                <c:pt idx="32">
                  <c:v>805</c:v>
                </c:pt>
                <c:pt idx="33">
                  <c:v>701</c:v>
                </c:pt>
                <c:pt idx="34">
                  <c:v>647</c:v>
                </c:pt>
                <c:pt idx="35">
                  <c:v>659</c:v>
                </c:pt>
                <c:pt idx="36">
                  <c:v>710</c:v>
                </c:pt>
                <c:pt idx="37">
                  <c:v>627</c:v>
                </c:pt>
                <c:pt idx="38">
                  <c:v>568</c:v>
                </c:pt>
                <c:pt idx="39">
                  <c:v>651</c:v>
                </c:pt>
                <c:pt idx="40">
                  <c:v>587</c:v>
                </c:pt>
                <c:pt idx="41">
                  <c:v>454</c:v>
                </c:pt>
              </c:numCache>
            </c:numRef>
          </c:val>
          <c:smooth val="0"/>
          <c:extLst>
            <c:ext xmlns:c16="http://schemas.microsoft.com/office/drawing/2014/chart" uri="{C3380CC4-5D6E-409C-BE32-E72D297353CC}">
              <c16:uniqueId val="{00000004-04C8-4A92-B758-98B2B12B722A}"/>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General"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8599154522501E-2"/>
          <c:y val="2.0855163187704029E-2"/>
          <c:w val="0.93308140084547753"/>
          <c:h val="0.86784959475649348"/>
        </c:manualLayout>
      </c:layout>
      <c:lineChart>
        <c:grouping val="standard"/>
        <c:varyColors val="0"/>
        <c:ser>
          <c:idx val="0"/>
          <c:order val="0"/>
          <c:tx>
            <c:strRef>
              <c:f>'VC deals female founders'!$B$69</c:f>
              <c:strCache>
                <c:ptCount val="1"/>
                <c:pt idx="0">
                  <c:v>All female founders</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00-A826-4F28-A3CA-E7308F41C626}"/>
              </c:ext>
            </c:extLst>
          </c:dPt>
          <c:dPt>
            <c:idx val="4"/>
            <c:bubble3D val="0"/>
            <c:spPr>
              <a:ln w="19050" cap="rnd">
                <a:solidFill>
                  <a:schemeClr val="accent1"/>
                </a:solidFill>
                <a:round/>
              </a:ln>
              <a:effectLst/>
            </c:spPr>
            <c:extLst>
              <c:ext xmlns:c16="http://schemas.microsoft.com/office/drawing/2014/chart" uri="{C3380CC4-5D6E-409C-BE32-E72D297353CC}">
                <c16:uniqueId val="{00000002-A826-4F28-A3CA-E7308F41C626}"/>
              </c:ext>
            </c:extLst>
          </c:dPt>
          <c:dPt>
            <c:idx val="5"/>
            <c:bubble3D val="0"/>
            <c:spPr>
              <a:ln w="19050" cap="rnd">
                <a:solidFill>
                  <a:schemeClr val="accent1"/>
                </a:solidFill>
                <a:round/>
              </a:ln>
              <a:effectLst/>
            </c:spPr>
            <c:extLst>
              <c:ext xmlns:c16="http://schemas.microsoft.com/office/drawing/2014/chart" uri="{C3380CC4-5D6E-409C-BE32-E72D297353CC}">
                <c16:uniqueId val="{00000004-A826-4F28-A3CA-E7308F41C626}"/>
              </c:ext>
            </c:extLst>
          </c:dPt>
          <c:dPt>
            <c:idx val="6"/>
            <c:bubble3D val="0"/>
            <c:spPr>
              <a:ln w="19050" cap="rnd">
                <a:solidFill>
                  <a:schemeClr val="accent1"/>
                </a:solidFill>
                <a:round/>
              </a:ln>
              <a:effectLst/>
            </c:spPr>
            <c:extLst>
              <c:ext xmlns:c16="http://schemas.microsoft.com/office/drawing/2014/chart" uri="{C3380CC4-5D6E-409C-BE32-E72D297353CC}">
                <c16:uniqueId val="{00000006-A826-4F28-A3CA-E7308F41C626}"/>
              </c:ext>
            </c:extLst>
          </c:dPt>
          <c:dPt>
            <c:idx val="9"/>
            <c:bubble3D val="0"/>
            <c:extLst>
              <c:ext xmlns:c16="http://schemas.microsoft.com/office/drawing/2014/chart" uri="{C3380CC4-5D6E-409C-BE32-E72D297353CC}">
                <c16:uniqueId val="{00000007-A826-4F28-A3CA-E7308F41C626}"/>
              </c:ext>
            </c:extLst>
          </c:dPt>
          <c:dPt>
            <c:idx val="10"/>
            <c:marker>
              <c:symbol val="circle"/>
              <c:size val="5"/>
            </c:marker>
            <c:bubble3D val="0"/>
            <c:spPr>
              <a:ln w="19050" cap="rnd">
                <a:noFill/>
                <a:round/>
              </a:ln>
              <a:effectLst/>
            </c:spPr>
            <c:extLst>
              <c:ext xmlns:c16="http://schemas.microsoft.com/office/drawing/2014/chart" uri="{C3380CC4-5D6E-409C-BE32-E72D297353CC}">
                <c16:uniqueId val="{00000009-A826-4F28-A3CA-E7308F41C626}"/>
              </c:ext>
            </c:extLst>
          </c:dPt>
          <c:dPt>
            <c:idx val="15"/>
            <c:bubble3D val="0"/>
            <c:extLst>
              <c:ext xmlns:c16="http://schemas.microsoft.com/office/drawing/2014/chart" uri="{C3380CC4-5D6E-409C-BE32-E72D297353CC}">
                <c16:uniqueId val="{0000000A-A826-4F28-A3CA-E7308F41C626}"/>
              </c:ext>
            </c:extLst>
          </c:dPt>
          <c:dLbls>
            <c:dLbl>
              <c:idx val="0"/>
              <c:delete val="1"/>
              <c:extLst>
                <c:ext xmlns:c15="http://schemas.microsoft.com/office/drawing/2012/chart" uri="{CE6537A1-D6FC-4f65-9D91-7224C49458BB}"/>
                <c:ext xmlns:c16="http://schemas.microsoft.com/office/drawing/2014/chart" uri="{C3380CC4-5D6E-409C-BE32-E72D297353CC}">
                  <c16:uniqueId val="{0000000B-A826-4F28-A3CA-E7308F41C626}"/>
                </c:ext>
              </c:extLst>
            </c:dLbl>
            <c:dLbl>
              <c:idx val="1"/>
              <c:delete val="1"/>
              <c:extLst>
                <c:ext xmlns:c15="http://schemas.microsoft.com/office/drawing/2012/chart" uri="{CE6537A1-D6FC-4f65-9D91-7224C49458BB}"/>
                <c:ext xmlns:c16="http://schemas.microsoft.com/office/drawing/2014/chart" uri="{C3380CC4-5D6E-409C-BE32-E72D297353CC}">
                  <c16:uniqueId val="{00000000-A826-4F28-A3CA-E7308F41C626}"/>
                </c:ext>
              </c:extLst>
            </c:dLbl>
            <c:dLbl>
              <c:idx val="2"/>
              <c:delete val="1"/>
              <c:extLst>
                <c:ext xmlns:c15="http://schemas.microsoft.com/office/drawing/2012/chart" uri="{CE6537A1-D6FC-4f65-9D91-7224C49458BB}"/>
                <c:ext xmlns:c16="http://schemas.microsoft.com/office/drawing/2014/chart" uri="{C3380CC4-5D6E-409C-BE32-E72D297353CC}">
                  <c16:uniqueId val="{0000000C-A826-4F28-A3CA-E7308F41C626}"/>
                </c:ext>
              </c:extLst>
            </c:dLbl>
            <c:dLbl>
              <c:idx val="3"/>
              <c:delete val="1"/>
              <c:extLst>
                <c:ext xmlns:c15="http://schemas.microsoft.com/office/drawing/2012/chart" uri="{CE6537A1-D6FC-4f65-9D91-7224C49458BB}"/>
                <c:ext xmlns:c16="http://schemas.microsoft.com/office/drawing/2014/chart" uri="{C3380CC4-5D6E-409C-BE32-E72D297353CC}">
                  <c16:uniqueId val="{0000000D-A826-4F28-A3CA-E7308F41C626}"/>
                </c:ext>
              </c:extLst>
            </c:dLbl>
            <c:dLbl>
              <c:idx val="4"/>
              <c:delete val="1"/>
              <c:extLst>
                <c:ext xmlns:c15="http://schemas.microsoft.com/office/drawing/2012/chart" uri="{CE6537A1-D6FC-4f65-9D91-7224C49458BB}"/>
                <c:ext xmlns:c16="http://schemas.microsoft.com/office/drawing/2014/chart" uri="{C3380CC4-5D6E-409C-BE32-E72D297353CC}">
                  <c16:uniqueId val="{00000002-A826-4F28-A3CA-E7308F41C626}"/>
                </c:ext>
              </c:extLst>
            </c:dLbl>
            <c:dLbl>
              <c:idx val="5"/>
              <c:delete val="1"/>
              <c:extLst>
                <c:ext xmlns:c15="http://schemas.microsoft.com/office/drawing/2012/chart" uri="{CE6537A1-D6FC-4f65-9D91-7224C49458BB}"/>
                <c:ext xmlns:c16="http://schemas.microsoft.com/office/drawing/2014/chart" uri="{C3380CC4-5D6E-409C-BE32-E72D297353CC}">
                  <c16:uniqueId val="{00000004-A826-4F28-A3CA-E7308F41C626}"/>
                </c:ext>
              </c:extLst>
            </c:dLbl>
            <c:dLbl>
              <c:idx val="6"/>
              <c:delete val="1"/>
              <c:extLst>
                <c:ext xmlns:c15="http://schemas.microsoft.com/office/drawing/2012/chart" uri="{CE6537A1-D6FC-4f65-9D91-7224C49458BB}"/>
                <c:ext xmlns:c16="http://schemas.microsoft.com/office/drawing/2014/chart" uri="{C3380CC4-5D6E-409C-BE32-E72D297353CC}">
                  <c16:uniqueId val="{00000006-A826-4F28-A3CA-E7308F41C626}"/>
                </c:ext>
              </c:extLst>
            </c:dLbl>
            <c:dLbl>
              <c:idx val="7"/>
              <c:delete val="1"/>
              <c:extLst>
                <c:ext xmlns:c15="http://schemas.microsoft.com/office/drawing/2012/chart" uri="{CE6537A1-D6FC-4f65-9D91-7224C49458BB}"/>
                <c:ext xmlns:c16="http://schemas.microsoft.com/office/drawing/2014/chart" uri="{C3380CC4-5D6E-409C-BE32-E72D297353CC}">
                  <c16:uniqueId val="{0000000E-A826-4F28-A3CA-E7308F41C626}"/>
                </c:ext>
              </c:extLst>
            </c:dLbl>
            <c:dLbl>
              <c:idx val="8"/>
              <c:delete val="1"/>
              <c:extLst>
                <c:ext xmlns:c15="http://schemas.microsoft.com/office/drawing/2012/chart" uri="{CE6537A1-D6FC-4f65-9D91-7224C49458BB}"/>
                <c:ext xmlns:c16="http://schemas.microsoft.com/office/drawing/2014/chart" uri="{C3380CC4-5D6E-409C-BE32-E72D297353CC}">
                  <c16:uniqueId val="{0000000F-A826-4F28-A3CA-E7308F41C626}"/>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'VC deals female founders'!$C$68:$M$68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female founders'!$C$69:$M$69</c:f>
              <c:numCache>
                <c:formatCode>0.0%</c:formatCode>
                <c:ptCount val="11"/>
                <c:pt idx="0">
                  <c:v>4.3041100723231612E-2</c:v>
                </c:pt>
                <c:pt idx="1">
                  <c:v>4.8251402177499174E-2</c:v>
                </c:pt>
                <c:pt idx="2">
                  <c:v>5.1688171212238274E-2</c:v>
                </c:pt>
                <c:pt idx="3">
                  <c:v>5.2627825714896957E-2</c:v>
                </c:pt>
                <c:pt idx="4">
                  <c:v>5.7379931087827858E-2</c:v>
                </c:pt>
                <c:pt idx="5">
                  <c:v>6.2439717752170158E-2</c:v>
                </c:pt>
                <c:pt idx="6">
                  <c:v>6.228487133256843E-2</c:v>
                </c:pt>
                <c:pt idx="7">
                  <c:v>6.2487883683360258E-2</c:v>
                </c:pt>
                <c:pt idx="8">
                  <c:v>5.8674628415655225E-2</c:v>
                </c:pt>
                <c:pt idx="9">
                  <c:v>5.3356173074482934E-2</c:v>
                </c:pt>
                <c:pt idx="10">
                  <c:v>5.0789020023869515E-2</c:v>
                </c:pt>
              </c:numCache>
            </c:numRef>
          </c:val>
          <c:smooth val="0"/>
          <c:extLst>
            <c:ext xmlns:c16="http://schemas.microsoft.com/office/drawing/2014/chart" uri="{C3380CC4-5D6E-409C-BE32-E72D297353CC}">
              <c16:uniqueId val="{00000010-A826-4F28-A3CA-E7308F41C626}"/>
            </c:ext>
          </c:extLst>
        </c:ser>
        <c:ser>
          <c:idx val="1"/>
          <c:order val="1"/>
          <c:tx>
            <c:strRef>
              <c:f>'VC deals female founders'!$B$70</c:f>
              <c:strCache>
                <c:ptCount val="1"/>
                <c:pt idx="0">
                  <c:v>At least one female founder</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11-A826-4F28-A3CA-E7308F41C626}"/>
              </c:ext>
            </c:extLst>
          </c:dPt>
          <c:dPt>
            <c:idx val="4"/>
            <c:bubble3D val="0"/>
            <c:extLst>
              <c:ext xmlns:c16="http://schemas.microsoft.com/office/drawing/2014/chart" uri="{C3380CC4-5D6E-409C-BE32-E72D297353CC}">
                <c16:uniqueId val="{00000012-A826-4F28-A3CA-E7308F41C626}"/>
              </c:ext>
            </c:extLst>
          </c:dPt>
          <c:dPt>
            <c:idx val="5"/>
            <c:bubble3D val="0"/>
            <c:extLst>
              <c:ext xmlns:c16="http://schemas.microsoft.com/office/drawing/2014/chart" uri="{C3380CC4-5D6E-409C-BE32-E72D297353CC}">
                <c16:uniqueId val="{00000013-A826-4F28-A3CA-E7308F41C626}"/>
              </c:ext>
            </c:extLst>
          </c:dPt>
          <c:dPt>
            <c:idx val="6"/>
            <c:bubble3D val="0"/>
            <c:extLst>
              <c:ext xmlns:c16="http://schemas.microsoft.com/office/drawing/2014/chart" uri="{C3380CC4-5D6E-409C-BE32-E72D297353CC}">
                <c16:uniqueId val="{00000014-A826-4F28-A3CA-E7308F41C626}"/>
              </c:ext>
            </c:extLst>
          </c:dPt>
          <c:dPt>
            <c:idx val="9"/>
            <c:bubble3D val="0"/>
            <c:extLst>
              <c:ext xmlns:c16="http://schemas.microsoft.com/office/drawing/2014/chart" uri="{C3380CC4-5D6E-409C-BE32-E72D297353CC}">
                <c16:uniqueId val="{00000015-A826-4F28-A3CA-E7308F41C626}"/>
              </c:ext>
            </c:extLst>
          </c:dPt>
          <c:dPt>
            <c:idx val="10"/>
            <c:marker>
              <c:symbol val="circle"/>
              <c:size val="5"/>
            </c:marker>
            <c:bubble3D val="0"/>
            <c:spPr>
              <a:ln w="19050" cap="rnd">
                <a:noFill/>
                <a:round/>
              </a:ln>
              <a:effectLst/>
            </c:spPr>
            <c:extLst>
              <c:ext xmlns:c16="http://schemas.microsoft.com/office/drawing/2014/chart" uri="{C3380CC4-5D6E-409C-BE32-E72D297353CC}">
                <c16:uniqueId val="{00000017-A826-4F28-A3CA-E7308F41C626}"/>
              </c:ext>
            </c:extLst>
          </c:dPt>
          <c:dPt>
            <c:idx val="15"/>
            <c:bubble3D val="0"/>
            <c:extLst>
              <c:ext xmlns:c16="http://schemas.microsoft.com/office/drawing/2014/chart" uri="{C3380CC4-5D6E-409C-BE32-E72D297353CC}">
                <c16:uniqueId val="{00000018-A826-4F28-A3CA-E7308F41C626}"/>
              </c:ext>
            </c:extLst>
          </c:dPt>
          <c:dLbls>
            <c:dLbl>
              <c:idx val="0"/>
              <c:delete val="1"/>
              <c:extLst>
                <c:ext xmlns:c15="http://schemas.microsoft.com/office/drawing/2012/chart" uri="{CE6537A1-D6FC-4f65-9D91-7224C49458BB}"/>
                <c:ext xmlns:c16="http://schemas.microsoft.com/office/drawing/2014/chart" uri="{C3380CC4-5D6E-409C-BE32-E72D297353CC}">
                  <c16:uniqueId val="{00000019-A826-4F28-A3CA-E7308F41C626}"/>
                </c:ext>
              </c:extLst>
            </c:dLbl>
            <c:dLbl>
              <c:idx val="1"/>
              <c:delete val="1"/>
              <c:extLst>
                <c:ext xmlns:c15="http://schemas.microsoft.com/office/drawing/2012/chart" uri="{CE6537A1-D6FC-4f65-9D91-7224C49458BB}"/>
                <c:ext xmlns:c16="http://schemas.microsoft.com/office/drawing/2014/chart" uri="{C3380CC4-5D6E-409C-BE32-E72D297353CC}">
                  <c16:uniqueId val="{00000011-A826-4F28-A3CA-E7308F41C626}"/>
                </c:ext>
              </c:extLst>
            </c:dLbl>
            <c:dLbl>
              <c:idx val="2"/>
              <c:delete val="1"/>
              <c:extLst>
                <c:ext xmlns:c15="http://schemas.microsoft.com/office/drawing/2012/chart" uri="{CE6537A1-D6FC-4f65-9D91-7224C49458BB}"/>
                <c:ext xmlns:c16="http://schemas.microsoft.com/office/drawing/2014/chart" uri="{C3380CC4-5D6E-409C-BE32-E72D297353CC}">
                  <c16:uniqueId val="{0000001A-A826-4F28-A3CA-E7308F41C626}"/>
                </c:ext>
              </c:extLst>
            </c:dLbl>
            <c:dLbl>
              <c:idx val="3"/>
              <c:delete val="1"/>
              <c:extLst>
                <c:ext xmlns:c15="http://schemas.microsoft.com/office/drawing/2012/chart" uri="{CE6537A1-D6FC-4f65-9D91-7224C49458BB}"/>
                <c:ext xmlns:c16="http://schemas.microsoft.com/office/drawing/2014/chart" uri="{C3380CC4-5D6E-409C-BE32-E72D297353CC}">
                  <c16:uniqueId val="{0000001B-A826-4F28-A3CA-E7308F41C626}"/>
                </c:ext>
              </c:extLst>
            </c:dLbl>
            <c:dLbl>
              <c:idx val="4"/>
              <c:delete val="1"/>
              <c:extLst>
                <c:ext xmlns:c15="http://schemas.microsoft.com/office/drawing/2012/chart" uri="{CE6537A1-D6FC-4f65-9D91-7224C49458BB}"/>
                <c:ext xmlns:c16="http://schemas.microsoft.com/office/drawing/2014/chart" uri="{C3380CC4-5D6E-409C-BE32-E72D297353CC}">
                  <c16:uniqueId val="{00000012-A826-4F28-A3CA-E7308F41C626}"/>
                </c:ext>
              </c:extLst>
            </c:dLbl>
            <c:dLbl>
              <c:idx val="5"/>
              <c:delete val="1"/>
              <c:extLst>
                <c:ext xmlns:c15="http://schemas.microsoft.com/office/drawing/2012/chart" uri="{CE6537A1-D6FC-4f65-9D91-7224C49458BB}"/>
                <c:ext xmlns:c16="http://schemas.microsoft.com/office/drawing/2014/chart" uri="{C3380CC4-5D6E-409C-BE32-E72D297353CC}">
                  <c16:uniqueId val="{00000013-A826-4F28-A3CA-E7308F41C626}"/>
                </c:ext>
              </c:extLst>
            </c:dLbl>
            <c:dLbl>
              <c:idx val="6"/>
              <c:delete val="1"/>
              <c:extLst>
                <c:ext xmlns:c15="http://schemas.microsoft.com/office/drawing/2012/chart" uri="{CE6537A1-D6FC-4f65-9D91-7224C49458BB}"/>
                <c:ext xmlns:c16="http://schemas.microsoft.com/office/drawing/2014/chart" uri="{C3380CC4-5D6E-409C-BE32-E72D297353CC}">
                  <c16:uniqueId val="{00000014-A826-4F28-A3CA-E7308F41C626}"/>
                </c:ext>
              </c:extLst>
            </c:dLbl>
            <c:dLbl>
              <c:idx val="7"/>
              <c:delete val="1"/>
              <c:extLst>
                <c:ext xmlns:c15="http://schemas.microsoft.com/office/drawing/2012/chart" uri="{CE6537A1-D6FC-4f65-9D91-7224C49458BB}"/>
                <c:ext xmlns:c16="http://schemas.microsoft.com/office/drawing/2014/chart" uri="{C3380CC4-5D6E-409C-BE32-E72D297353CC}">
                  <c16:uniqueId val="{0000001C-A826-4F28-A3CA-E7308F41C626}"/>
                </c:ext>
              </c:extLst>
            </c:dLbl>
            <c:dLbl>
              <c:idx val="8"/>
              <c:delete val="1"/>
              <c:extLst>
                <c:ext xmlns:c15="http://schemas.microsoft.com/office/drawing/2012/chart" uri="{CE6537A1-D6FC-4f65-9D91-7224C49458BB}"/>
                <c:ext xmlns:c16="http://schemas.microsoft.com/office/drawing/2014/chart" uri="{C3380CC4-5D6E-409C-BE32-E72D297353CC}">
                  <c16:uniqueId val="{0000001D-A826-4F28-A3CA-E7308F41C626}"/>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'VC deals female founders'!$C$68:$M$68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female founders'!$C$70:$M$70</c:f>
              <c:numCache>
                <c:formatCode>0.0%</c:formatCode>
                <c:ptCount val="11"/>
                <c:pt idx="0">
                  <c:v>0.16572587757982007</c:v>
                </c:pt>
                <c:pt idx="1">
                  <c:v>0.17923127680633455</c:v>
                </c:pt>
                <c:pt idx="2">
                  <c:v>0.18828710499884108</c:v>
                </c:pt>
                <c:pt idx="3">
                  <c:v>0.19853098481066819</c:v>
                </c:pt>
                <c:pt idx="4">
                  <c:v>0.1977357429154068</c:v>
                </c:pt>
                <c:pt idx="5">
                  <c:v>0.20569572059495406</c:v>
                </c:pt>
                <c:pt idx="6">
                  <c:v>0.20105993552969459</c:v>
                </c:pt>
                <c:pt idx="7">
                  <c:v>0.19069466882067851</c:v>
                </c:pt>
                <c:pt idx="8">
                  <c:v>0.18251444148763549</c:v>
                </c:pt>
                <c:pt idx="9">
                  <c:v>0.16216216216216217</c:v>
                </c:pt>
                <c:pt idx="10">
                  <c:v>0.13804535207532156</c:v>
                </c:pt>
              </c:numCache>
            </c:numRef>
          </c:val>
          <c:smooth val="0"/>
          <c:extLst>
            <c:ext xmlns:c16="http://schemas.microsoft.com/office/drawing/2014/chart" uri="{C3380CC4-5D6E-409C-BE32-E72D297353CC}">
              <c16:uniqueId val="{0000001E-A826-4F28-A3CA-E7308F41C626}"/>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8599154522501E-2"/>
          <c:y val="2.0855163187704029E-2"/>
          <c:w val="0.93308140084547753"/>
          <c:h val="0.86784959475649348"/>
        </c:manualLayout>
      </c:layout>
      <c:lineChart>
        <c:grouping val="standard"/>
        <c:varyColors val="0"/>
        <c:ser>
          <c:idx val="0"/>
          <c:order val="0"/>
          <c:tx>
            <c:strRef>
              <c:f>'VC deals female founders'!$B$98</c:f>
              <c:strCache>
                <c:ptCount val="1"/>
                <c:pt idx="0">
                  <c:v>All female founders</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00-FD05-4296-B7A5-853BABE5DE85}"/>
              </c:ext>
            </c:extLst>
          </c:dPt>
          <c:dPt>
            <c:idx val="4"/>
            <c:bubble3D val="0"/>
            <c:spPr>
              <a:ln w="19050" cap="rnd">
                <a:solidFill>
                  <a:schemeClr val="accent1"/>
                </a:solidFill>
                <a:round/>
              </a:ln>
              <a:effectLst/>
            </c:spPr>
            <c:extLst>
              <c:ext xmlns:c16="http://schemas.microsoft.com/office/drawing/2014/chart" uri="{C3380CC4-5D6E-409C-BE32-E72D297353CC}">
                <c16:uniqueId val="{00000002-FD05-4296-B7A5-853BABE5DE85}"/>
              </c:ext>
            </c:extLst>
          </c:dPt>
          <c:dPt>
            <c:idx val="5"/>
            <c:bubble3D val="0"/>
            <c:spPr>
              <a:ln w="19050" cap="rnd">
                <a:solidFill>
                  <a:schemeClr val="accent1"/>
                </a:solidFill>
                <a:round/>
              </a:ln>
              <a:effectLst/>
            </c:spPr>
            <c:extLst>
              <c:ext xmlns:c16="http://schemas.microsoft.com/office/drawing/2014/chart" uri="{C3380CC4-5D6E-409C-BE32-E72D297353CC}">
                <c16:uniqueId val="{00000004-FD05-4296-B7A5-853BABE5DE85}"/>
              </c:ext>
            </c:extLst>
          </c:dPt>
          <c:dPt>
            <c:idx val="6"/>
            <c:bubble3D val="0"/>
            <c:spPr>
              <a:ln w="19050" cap="rnd">
                <a:solidFill>
                  <a:schemeClr val="accent1"/>
                </a:solidFill>
                <a:round/>
              </a:ln>
              <a:effectLst/>
            </c:spPr>
            <c:extLst>
              <c:ext xmlns:c16="http://schemas.microsoft.com/office/drawing/2014/chart" uri="{C3380CC4-5D6E-409C-BE32-E72D297353CC}">
                <c16:uniqueId val="{00000006-FD05-4296-B7A5-853BABE5DE85}"/>
              </c:ext>
            </c:extLst>
          </c:dPt>
          <c:dPt>
            <c:idx val="9"/>
            <c:bubble3D val="0"/>
            <c:extLst>
              <c:ext xmlns:c16="http://schemas.microsoft.com/office/drawing/2014/chart" uri="{C3380CC4-5D6E-409C-BE32-E72D297353CC}">
                <c16:uniqueId val="{00000007-FD05-4296-B7A5-853BABE5DE85}"/>
              </c:ext>
            </c:extLst>
          </c:dPt>
          <c:dPt>
            <c:idx val="10"/>
            <c:marker>
              <c:symbol val="circle"/>
              <c:size val="5"/>
            </c:marker>
            <c:bubble3D val="0"/>
            <c:spPr>
              <a:ln w="19050" cap="rnd">
                <a:noFill/>
                <a:round/>
              </a:ln>
              <a:effectLst/>
            </c:spPr>
            <c:extLst>
              <c:ext xmlns:c16="http://schemas.microsoft.com/office/drawing/2014/chart" uri="{C3380CC4-5D6E-409C-BE32-E72D297353CC}">
                <c16:uniqueId val="{00000009-FD05-4296-B7A5-853BABE5DE85}"/>
              </c:ext>
            </c:extLst>
          </c:dPt>
          <c:dPt>
            <c:idx val="15"/>
            <c:bubble3D val="0"/>
            <c:extLst>
              <c:ext xmlns:c16="http://schemas.microsoft.com/office/drawing/2014/chart" uri="{C3380CC4-5D6E-409C-BE32-E72D297353CC}">
                <c16:uniqueId val="{0000000A-FD05-4296-B7A5-853BABE5DE85}"/>
              </c:ext>
            </c:extLst>
          </c:dPt>
          <c:dLbls>
            <c:dLbl>
              <c:idx val="0"/>
              <c:delete val="1"/>
              <c:extLst>
                <c:ext xmlns:c15="http://schemas.microsoft.com/office/drawing/2012/chart" uri="{CE6537A1-D6FC-4f65-9D91-7224C49458BB}"/>
                <c:ext xmlns:c16="http://schemas.microsoft.com/office/drawing/2014/chart" uri="{C3380CC4-5D6E-409C-BE32-E72D297353CC}">
                  <c16:uniqueId val="{0000000B-FD05-4296-B7A5-853BABE5DE85}"/>
                </c:ext>
              </c:extLst>
            </c:dLbl>
            <c:dLbl>
              <c:idx val="1"/>
              <c:delete val="1"/>
              <c:extLst>
                <c:ext xmlns:c15="http://schemas.microsoft.com/office/drawing/2012/chart" uri="{CE6537A1-D6FC-4f65-9D91-7224C49458BB}"/>
                <c:ext xmlns:c16="http://schemas.microsoft.com/office/drawing/2014/chart" uri="{C3380CC4-5D6E-409C-BE32-E72D297353CC}">
                  <c16:uniqueId val="{00000000-FD05-4296-B7A5-853BABE5DE85}"/>
                </c:ext>
              </c:extLst>
            </c:dLbl>
            <c:dLbl>
              <c:idx val="2"/>
              <c:delete val="1"/>
              <c:extLst>
                <c:ext xmlns:c15="http://schemas.microsoft.com/office/drawing/2012/chart" uri="{CE6537A1-D6FC-4f65-9D91-7224C49458BB}"/>
                <c:ext xmlns:c16="http://schemas.microsoft.com/office/drawing/2014/chart" uri="{C3380CC4-5D6E-409C-BE32-E72D297353CC}">
                  <c16:uniqueId val="{0000000C-FD05-4296-B7A5-853BABE5DE85}"/>
                </c:ext>
              </c:extLst>
            </c:dLbl>
            <c:dLbl>
              <c:idx val="3"/>
              <c:delete val="1"/>
              <c:extLst>
                <c:ext xmlns:c15="http://schemas.microsoft.com/office/drawing/2012/chart" uri="{CE6537A1-D6FC-4f65-9D91-7224C49458BB}"/>
                <c:ext xmlns:c16="http://schemas.microsoft.com/office/drawing/2014/chart" uri="{C3380CC4-5D6E-409C-BE32-E72D297353CC}">
                  <c16:uniqueId val="{0000000D-FD05-4296-B7A5-853BABE5DE85}"/>
                </c:ext>
              </c:extLst>
            </c:dLbl>
            <c:dLbl>
              <c:idx val="4"/>
              <c:delete val="1"/>
              <c:extLst>
                <c:ext xmlns:c15="http://schemas.microsoft.com/office/drawing/2012/chart" uri="{CE6537A1-D6FC-4f65-9D91-7224C49458BB}"/>
                <c:ext xmlns:c16="http://schemas.microsoft.com/office/drawing/2014/chart" uri="{C3380CC4-5D6E-409C-BE32-E72D297353CC}">
                  <c16:uniqueId val="{00000002-FD05-4296-B7A5-853BABE5DE85}"/>
                </c:ext>
              </c:extLst>
            </c:dLbl>
            <c:dLbl>
              <c:idx val="5"/>
              <c:delete val="1"/>
              <c:extLst>
                <c:ext xmlns:c15="http://schemas.microsoft.com/office/drawing/2012/chart" uri="{CE6537A1-D6FC-4f65-9D91-7224C49458BB}"/>
                <c:ext xmlns:c16="http://schemas.microsoft.com/office/drawing/2014/chart" uri="{C3380CC4-5D6E-409C-BE32-E72D297353CC}">
                  <c16:uniqueId val="{00000004-FD05-4296-B7A5-853BABE5DE85}"/>
                </c:ext>
              </c:extLst>
            </c:dLbl>
            <c:dLbl>
              <c:idx val="6"/>
              <c:delete val="1"/>
              <c:extLst>
                <c:ext xmlns:c15="http://schemas.microsoft.com/office/drawing/2012/chart" uri="{CE6537A1-D6FC-4f65-9D91-7224C49458BB}"/>
                <c:ext xmlns:c16="http://schemas.microsoft.com/office/drawing/2014/chart" uri="{C3380CC4-5D6E-409C-BE32-E72D297353CC}">
                  <c16:uniqueId val="{00000006-FD05-4296-B7A5-853BABE5DE85}"/>
                </c:ext>
              </c:extLst>
            </c:dLbl>
            <c:dLbl>
              <c:idx val="7"/>
              <c:delete val="1"/>
              <c:extLst>
                <c:ext xmlns:c15="http://schemas.microsoft.com/office/drawing/2012/chart" uri="{CE6537A1-D6FC-4f65-9D91-7224C49458BB}"/>
                <c:ext xmlns:c16="http://schemas.microsoft.com/office/drawing/2014/chart" uri="{C3380CC4-5D6E-409C-BE32-E72D297353CC}">
                  <c16:uniqueId val="{0000000E-FD05-4296-B7A5-853BABE5DE85}"/>
                </c:ext>
              </c:extLst>
            </c:dLbl>
            <c:dLbl>
              <c:idx val="8"/>
              <c:delete val="1"/>
              <c:extLst>
                <c:ext xmlns:c15="http://schemas.microsoft.com/office/drawing/2012/chart" uri="{CE6537A1-D6FC-4f65-9D91-7224C49458BB}"/>
                <c:ext xmlns:c16="http://schemas.microsoft.com/office/drawing/2014/chart" uri="{C3380CC4-5D6E-409C-BE32-E72D297353CC}">
                  <c16:uniqueId val="{0000000F-FD05-4296-B7A5-853BABE5DE85}"/>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'VC deals female founders'!$C$97:$M$97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female founders'!$C$98:$M$98</c:f>
              <c:numCache>
                <c:formatCode>0.0%</c:formatCode>
                <c:ptCount val="11"/>
                <c:pt idx="0">
                  <c:v>1.6063287568418308E-2</c:v>
                </c:pt>
                <c:pt idx="1">
                  <c:v>2.464917873415506E-2</c:v>
                </c:pt>
                <c:pt idx="2">
                  <c:v>2.1384955107350837E-2</c:v>
                </c:pt>
                <c:pt idx="3">
                  <c:v>2.1674339868557706E-2</c:v>
                </c:pt>
                <c:pt idx="4">
                  <c:v>2.0112960151235964E-2</c:v>
                </c:pt>
                <c:pt idx="5">
                  <c:v>2.0358856708292565E-2</c:v>
                </c:pt>
                <c:pt idx="6">
                  <c:v>2.0485051397547516E-2</c:v>
                </c:pt>
                <c:pt idx="7">
                  <c:v>1.9742940479387339E-2</c:v>
                </c:pt>
                <c:pt idx="8">
                  <c:v>1.8667544583515296E-2</c:v>
                </c:pt>
                <c:pt idx="9">
                  <c:v>1.0545972295588693E-2</c:v>
                </c:pt>
                <c:pt idx="10">
                  <c:v>7.0209299997810422E-3</c:v>
                </c:pt>
              </c:numCache>
            </c:numRef>
          </c:val>
          <c:smooth val="0"/>
          <c:extLst>
            <c:ext xmlns:c16="http://schemas.microsoft.com/office/drawing/2014/chart" uri="{C3380CC4-5D6E-409C-BE32-E72D297353CC}">
              <c16:uniqueId val="{00000010-FD05-4296-B7A5-853BABE5DE85}"/>
            </c:ext>
          </c:extLst>
        </c:ser>
        <c:ser>
          <c:idx val="1"/>
          <c:order val="1"/>
          <c:tx>
            <c:strRef>
              <c:f>'VC deals female founders'!$B$99</c:f>
              <c:strCache>
                <c:ptCount val="1"/>
                <c:pt idx="0">
                  <c:v>At least one female founder</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11-FD05-4296-B7A5-853BABE5DE85}"/>
              </c:ext>
            </c:extLst>
          </c:dPt>
          <c:dPt>
            <c:idx val="4"/>
            <c:bubble3D val="0"/>
            <c:extLst>
              <c:ext xmlns:c16="http://schemas.microsoft.com/office/drawing/2014/chart" uri="{C3380CC4-5D6E-409C-BE32-E72D297353CC}">
                <c16:uniqueId val="{00000012-FD05-4296-B7A5-853BABE5DE85}"/>
              </c:ext>
            </c:extLst>
          </c:dPt>
          <c:dPt>
            <c:idx val="5"/>
            <c:bubble3D val="0"/>
            <c:extLst>
              <c:ext xmlns:c16="http://schemas.microsoft.com/office/drawing/2014/chart" uri="{C3380CC4-5D6E-409C-BE32-E72D297353CC}">
                <c16:uniqueId val="{00000013-FD05-4296-B7A5-853BABE5DE85}"/>
              </c:ext>
            </c:extLst>
          </c:dPt>
          <c:dPt>
            <c:idx val="6"/>
            <c:bubble3D val="0"/>
            <c:extLst>
              <c:ext xmlns:c16="http://schemas.microsoft.com/office/drawing/2014/chart" uri="{C3380CC4-5D6E-409C-BE32-E72D297353CC}">
                <c16:uniqueId val="{00000014-FD05-4296-B7A5-853BABE5DE85}"/>
              </c:ext>
            </c:extLst>
          </c:dPt>
          <c:dPt>
            <c:idx val="9"/>
            <c:bubble3D val="0"/>
            <c:extLst>
              <c:ext xmlns:c16="http://schemas.microsoft.com/office/drawing/2014/chart" uri="{C3380CC4-5D6E-409C-BE32-E72D297353CC}">
                <c16:uniqueId val="{00000015-FD05-4296-B7A5-853BABE5DE85}"/>
              </c:ext>
            </c:extLst>
          </c:dPt>
          <c:dPt>
            <c:idx val="10"/>
            <c:marker>
              <c:symbol val="circle"/>
              <c:size val="5"/>
            </c:marker>
            <c:bubble3D val="0"/>
            <c:spPr>
              <a:ln w="19050" cap="rnd">
                <a:noFill/>
                <a:round/>
              </a:ln>
              <a:effectLst/>
            </c:spPr>
            <c:extLst>
              <c:ext xmlns:c16="http://schemas.microsoft.com/office/drawing/2014/chart" uri="{C3380CC4-5D6E-409C-BE32-E72D297353CC}">
                <c16:uniqueId val="{00000017-FD05-4296-B7A5-853BABE5DE85}"/>
              </c:ext>
            </c:extLst>
          </c:dPt>
          <c:dPt>
            <c:idx val="15"/>
            <c:bubble3D val="0"/>
            <c:extLst>
              <c:ext xmlns:c16="http://schemas.microsoft.com/office/drawing/2014/chart" uri="{C3380CC4-5D6E-409C-BE32-E72D297353CC}">
                <c16:uniqueId val="{00000018-FD05-4296-B7A5-853BABE5DE85}"/>
              </c:ext>
            </c:extLst>
          </c:dPt>
          <c:dLbls>
            <c:dLbl>
              <c:idx val="0"/>
              <c:delete val="1"/>
              <c:extLst>
                <c:ext xmlns:c15="http://schemas.microsoft.com/office/drawing/2012/chart" uri="{CE6537A1-D6FC-4f65-9D91-7224C49458BB}"/>
                <c:ext xmlns:c16="http://schemas.microsoft.com/office/drawing/2014/chart" uri="{C3380CC4-5D6E-409C-BE32-E72D297353CC}">
                  <c16:uniqueId val="{00000019-FD05-4296-B7A5-853BABE5DE85}"/>
                </c:ext>
              </c:extLst>
            </c:dLbl>
            <c:dLbl>
              <c:idx val="1"/>
              <c:delete val="1"/>
              <c:extLst>
                <c:ext xmlns:c15="http://schemas.microsoft.com/office/drawing/2012/chart" uri="{CE6537A1-D6FC-4f65-9D91-7224C49458BB}"/>
                <c:ext xmlns:c16="http://schemas.microsoft.com/office/drawing/2014/chart" uri="{C3380CC4-5D6E-409C-BE32-E72D297353CC}">
                  <c16:uniqueId val="{00000011-FD05-4296-B7A5-853BABE5DE85}"/>
                </c:ext>
              </c:extLst>
            </c:dLbl>
            <c:dLbl>
              <c:idx val="2"/>
              <c:delete val="1"/>
              <c:extLst>
                <c:ext xmlns:c15="http://schemas.microsoft.com/office/drawing/2012/chart" uri="{CE6537A1-D6FC-4f65-9D91-7224C49458BB}"/>
                <c:ext xmlns:c16="http://schemas.microsoft.com/office/drawing/2014/chart" uri="{C3380CC4-5D6E-409C-BE32-E72D297353CC}">
                  <c16:uniqueId val="{0000001A-FD05-4296-B7A5-853BABE5DE85}"/>
                </c:ext>
              </c:extLst>
            </c:dLbl>
            <c:dLbl>
              <c:idx val="3"/>
              <c:delete val="1"/>
              <c:extLst>
                <c:ext xmlns:c15="http://schemas.microsoft.com/office/drawing/2012/chart" uri="{CE6537A1-D6FC-4f65-9D91-7224C49458BB}"/>
                <c:ext xmlns:c16="http://schemas.microsoft.com/office/drawing/2014/chart" uri="{C3380CC4-5D6E-409C-BE32-E72D297353CC}">
                  <c16:uniqueId val="{0000001B-FD05-4296-B7A5-853BABE5DE85}"/>
                </c:ext>
              </c:extLst>
            </c:dLbl>
            <c:dLbl>
              <c:idx val="4"/>
              <c:delete val="1"/>
              <c:extLst>
                <c:ext xmlns:c15="http://schemas.microsoft.com/office/drawing/2012/chart" uri="{CE6537A1-D6FC-4f65-9D91-7224C49458BB}"/>
                <c:ext xmlns:c16="http://schemas.microsoft.com/office/drawing/2014/chart" uri="{C3380CC4-5D6E-409C-BE32-E72D297353CC}">
                  <c16:uniqueId val="{00000012-FD05-4296-B7A5-853BABE5DE85}"/>
                </c:ext>
              </c:extLst>
            </c:dLbl>
            <c:dLbl>
              <c:idx val="5"/>
              <c:delete val="1"/>
              <c:extLst>
                <c:ext xmlns:c15="http://schemas.microsoft.com/office/drawing/2012/chart" uri="{CE6537A1-D6FC-4f65-9D91-7224C49458BB}"/>
                <c:ext xmlns:c16="http://schemas.microsoft.com/office/drawing/2014/chart" uri="{C3380CC4-5D6E-409C-BE32-E72D297353CC}">
                  <c16:uniqueId val="{00000013-FD05-4296-B7A5-853BABE5DE85}"/>
                </c:ext>
              </c:extLst>
            </c:dLbl>
            <c:dLbl>
              <c:idx val="6"/>
              <c:delete val="1"/>
              <c:extLst>
                <c:ext xmlns:c15="http://schemas.microsoft.com/office/drawing/2012/chart" uri="{CE6537A1-D6FC-4f65-9D91-7224C49458BB}"/>
                <c:ext xmlns:c16="http://schemas.microsoft.com/office/drawing/2014/chart" uri="{C3380CC4-5D6E-409C-BE32-E72D297353CC}">
                  <c16:uniqueId val="{00000014-FD05-4296-B7A5-853BABE5DE85}"/>
                </c:ext>
              </c:extLst>
            </c:dLbl>
            <c:dLbl>
              <c:idx val="7"/>
              <c:delete val="1"/>
              <c:extLst>
                <c:ext xmlns:c15="http://schemas.microsoft.com/office/drawing/2012/chart" uri="{CE6537A1-D6FC-4f65-9D91-7224C49458BB}"/>
                <c:ext xmlns:c16="http://schemas.microsoft.com/office/drawing/2014/chart" uri="{C3380CC4-5D6E-409C-BE32-E72D297353CC}">
                  <c16:uniqueId val="{0000001C-FD05-4296-B7A5-853BABE5DE85}"/>
                </c:ext>
              </c:extLst>
            </c:dLbl>
            <c:dLbl>
              <c:idx val="8"/>
              <c:delete val="1"/>
              <c:extLst>
                <c:ext xmlns:c15="http://schemas.microsoft.com/office/drawing/2012/chart" uri="{CE6537A1-D6FC-4f65-9D91-7224C49458BB}"/>
                <c:ext xmlns:c16="http://schemas.microsoft.com/office/drawing/2014/chart" uri="{C3380CC4-5D6E-409C-BE32-E72D297353CC}">
                  <c16:uniqueId val="{0000001D-FD05-4296-B7A5-853BABE5DE85}"/>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'VC deals female founders'!$C$97:$M$97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female founders'!$C$99:$M$99</c:f>
              <c:numCache>
                <c:formatCode>0.0%</c:formatCode>
                <c:ptCount val="11"/>
                <c:pt idx="0">
                  <c:v>0.12063688015931828</c:v>
                </c:pt>
                <c:pt idx="1">
                  <c:v>0.16844507110400375</c:v>
                </c:pt>
                <c:pt idx="2">
                  <c:v>0.1415436761927234</c:v>
                </c:pt>
                <c:pt idx="3">
                  <c:v>0.15117672687242045</c:v>
                </c:pt>
                <c:pt idx="4">
                  <c:v>0.13635911123181574</c:v>
                </c:pt>
                <c:pt idx="5">
                  <c:v>0.17948864299670647</c:v>
                </c:pt>
                <c:pt idx="6">
                  <c:v>0.18125050141166291</c:v>
                </c:pt>
                <c:pt idx="7">
                  <c:v>0.23936252723329449</c:v>
                </c:pt>
                <c:pt idx="8">
                  <c:v>0.20842039663547005</c:v>
                </c:pt>
                <c:pt idx="9">
                  <c:v>0.34873272817811185</c:v>
                </c:pt>
                <c:pt idx="10">
                  <c:v>0.57146937569586032</c:v>
                </c:pt>
              </c:numCache>
            </c:numRef>
          </c:val>
          <c:smooth val="0"/>
          <c:extLst>
            <c:ext xmlns:c16="http://schemas.microsoft.com/office/drawing/2014/chart" uri="{C3380CC4-5D6E-409C-BE32-E72D297353CC}">
              <c16:uniqueId val="{0000001E-FD05-4296-B7A5-853BABE5DE85}"/>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'Female founder first financings'!$B$17</c:f>
              <c:strCache>
                <c:ptCount val="1"/>
                <c:pt idx="0">
                  <c:v>All female founders</c:v>
                </c:pt>
              </c:strCache>
            </c:strRef>
          </c:tx>
          <c:spPr>
            <a:solidFill>
              <a:schemeClr val="accent1"/>
            </a:solidFill>
            <a:ln>
              <a:noFill/>
            </a:ln>
            <a:effectLst/>
          </c:spPr>
          <c:invertIfNegative val="0"/>
          <c:cat>
            <c:numRef>
              <c:f>'Female founder first financings'!$C$7:$M$7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'Female founder first financings'!$C$17:$M$17</c:f>
              <c:numCache>
                <c:formatCode>General</c:formatCode>
                <c:ptCount val="11"/>
                <c:pt idx="0">
                  <c:v>266</c:v>
                </c:pt>
                <c:pt idx="1">
                  <c:v>346</c:v>
                </c:pt>
                <c:pt idx="2">
                  <c:v>350</c:v>
                </c:pt>
                <c:pt idx="3">
                  <c:v>414</c:v>
                </c:pt>
                <c:pt idx="4">
                  <c:v>423</c:v>
                </c:pt>
                <c:pt idx="5">
                  <c:v>648</c:v>
                </c:pt>
                <c:pt idx="6">
                  <c:v>558</c:v>
                </c:pt>
                <c:pt idx="7">
                  <c:v>456</c:v>
                </c:pt>
                <c:pt idx="8">
                  <c:v>451</c:v>
                </c:pt>
                <c:pt idx="9">
                  <c:v>449</c:v>
                </c:pt>
                <c:pt idx="10">
                  <c:v>204</c:v>
                </c:pt>
              </c:numCache>
            </c:numRef>
          </c:val>
          <c:extLst>
            <c:ext xmlns:c16="http://schemas.microsoft.com/office/drawing/2014/chart" uri="{C3380CC4-5D6E-409C-BE32-E72D297353CC}">
              <c16:uniqueId val="{00000000-CE3E-47AB-9AE6-43EF143D3A2D}"/>
            </c:ext>
          </c:extLst>
        </c:ser>
        <c:ser>
          <c:idx val="1"/>
          <c:order val="1"/>
          <c:tx>
            <c:strRef>
              <c:f>'Female founder first financings'!$B$18</c:f>
              <c:strCache>
                <c:ptCount val="1"/>
                <c:pt idx="0">
                  <c:v>All male founders</c:v>
                </c:pt>
              </c:strCache>
            </c:strRef>
          </c:tx>
          <c:spPr>
            <a:solidFill>
              <a:schemeClr val="accent2"/>
            </a:solidFill>
            <a:ln>
              <a:noFill/>
            </a:ln>
            <a:effectLst/>
          </c:spPr>
          <c:invertIfNegative val="0"/>
          <c:cat>
            <c:numRef>
              <c:f>'Female founder first financings'!$C$7:$M$7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'Female founder first financings'!$C$18:$M$18</c:f>
              <c:numCache>
                <c:formatCode>General</c:formatCode>
                <c:ptCount val="11"/>
                <c:pt idx="0">
                  <c:v>3584</c:v>
                </c:pt>
                <c:pt idx="1">
                  <c:v>3713</c:v>
                </c:pt>
                <c:pt idx="2">
                  <c:v>3817</c:v>
                </c:pt>
                <c:pt idx="3">
                  <c:v>4094</c:v>
                </c:pt>
                <c:pt idx="4">
                  <c:v>4083</c:v>
                </c:pt>
                <c:pt idx="5">
                  <c:v>5509</c:v>
                </c:pt>
                <c:pt idx="6">
                  <c:v>5315</c:v>
                </c:pt>
                <c:pt idx="7">
                  <c:v>4479</c:v>
                </c:pt>
                <c:pt idx="8">
                  <c:v>4491</c:v>
                </c:pt>
                <c:pt idx="9">
                  <c:v>4485</c:v>
                </c:pt>
                <c:pt idx="10">
                  <c:v>2104</c:v>
                </c:pt>
              </c:numCache>
            </c:numRef>
          </c:val>
          <c:extLst>
            <c:ext xmlns:c16="http://schemas.microsoft.com/office/drawing/2014/chart" uri="{C3380CC4-5D6E-409C-BE32-E72D297353CC}">
              <c16:uniqueId val="{00000001-CE3E-47AB-9AE6-43EF143D3A2D}"/>
            </c:ext>
          </c:extLst>
        </c:ser>
        <c:ser>
          <c:idx val="2"/>
          <c:order val="2"/>
          <c:tx>
            <c:strRef>
              <c:f>'Female founder first financings'!$B$19</c:f>
              <c:strCache>
                <c:ptCount val="1"/>
                <c:pt idx="0">
                  <c:v>Mix</c:v>
                </c:pt>
              </c:strCache>
            </c:strRef>
          </c:tx>
          <c:spPr>
            <a:solidFill>
              <a:schemeClr val="accent3"/>
            </a:solidFill>
            <a:ln>
              <a:noFill/>
            </a:ln>
            <a:effectLst/>
          </c:spPr>
          <c:invertIfNegative val="0"/>
          <c:cat>
            <c:numRef>
              <c:f>'Female founder first financings'!$C$7:$M$7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'Female founder first financings'!$C$19:$M$19</c:f>
              <c:numCache>
                <c:formatCode>General</c:formatCode>
                <c:ptCount val="11"/>
                <c:pt idx="0">
                  <c:v>878</c:v>
                </c:pt>
                <c:pt idx="1">
                  <c:v>998</c:v>
                </c:pt>
                <c:pt idx="2">
                  <c:v>1113</c:v>
                </c:pt>
                <c:pt idx="3">
                  <c:v>1186</c:v>
                </c:pt>
                <c:pt idx="4">
                  <c:v>1211</c:v>
                </c:pt>
                <c:pt idx="5">
                  <c:v>1655</c:v>
                </c:pt>
                <c:pt idx="6">
                  <c:v>1406</c:v>
                </c:pt>
                <c:pt idx="7">
                  <c:v>1059</c:v>
                </c:pt>
                <c:pt idx="8">
                  <c:v>1023</c:v>
                </c:pt>
                <c:pt idx="9">
                  <c:v>864</c:v>
                </c:pt>
                <c:pt idx="10">
                  <c:v>384</c:v>
                </c:pt>
              </c:numCache>
            </c:numRef>
          </c:val>
          <c:extLst>
            <c:ext xmlns:c16="http://schemas.microsoft.com/office/drawing/2014/chart" uri="{C3380CC4-5D6E-409C-BE32-E72D297353CC}">
              <c16:uniqueId val="{00000002-CE3E-47AB-9AE6-43EF143D3A2D}"/>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5787826916892307"/>
          <c:y val="0"/>
          <c:w val="0.14212173083107696"/>
          <c:h val="1"/>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174590385456294E-2"/>
          <c:y val="1.5740763525927317E-2"/>
          <c:w val="0.81670027427563141"/>
          <c:h val="0.88134692196911224"/>
        </c:manualLayout>
      </c:layout>
      <c:barChart>
        <c:barDir val="col"/>
        <c:grouping val="percentStacked"/>
        <c:varyColors val="0"/>
        <c:ser>
          <c:idx val="0"/>
          <c:order val="0"/>
          <c:tx>
            <c:strRef>
              <c:f>'Female founder first financings'!$O$17</c:f>
              <c:strCache>
                <c:ptCount val="1"/>
                <c:pt idx="0">
                  <c:v>All female founders</c:v>
                </c:pt>
              </c:strCache>
            </c:strRef>
          </c:tx>
          <c:spPr>
            <a:solidFill>
              <a:schemeClr val="accent1"/>
            </a:solidFill>
            <a:ln>
              <a:noFill/>
            </a:ln>
            <a:effectLst/>
          </c:spPr>
          <c:invertIfNegative val="0"/>
          <c:cat>
            <c:multiLvlStrRef>
              <c:f>'Female founder first financings'!$P$7:$BE$8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'Female founder first financings'!$P$17:$BE$17</c:f>
              <c:numCache>
                <c:formatCode>General</c:formatCode>
                <c:ptCount val="42"/>
                <c:pt idx="0">
                  <c:v>85</c:v>
                </c:pt>
                <c:pt idx="1">
                  <c:v>61</c:v>
                </c:pt>
                <c:pt idx="2">
                  <c:v>57</c:v>
                </c:pt>
                <c:pt idx="3">
                  <c:v>63</c:v>
                </c:pt>
                <c:pt idx="4">
                  <c:v>95</c:v>
                </c:pt>
                <c:pt idx="5">
                  <c:v>80</c:v>
                </c:pt>
                <c:pt idx="6">
                  <c:v>87</c:v>
                </c:pt>
                <c:pt idx="7">
                  <c:v>84</c:v>
                </c:pt>
                <c:pt idx="8">
                  <c:v>101</c:v>
                </c:pt>
                <c:pt idx="9">
                  <c:v>89</c:v>
                </c:pt>
                <c:pt idx="10">
                  <c:v>77</c:v>
                </c:pt>
                <c:pt idx="11">
                  <c:v>83</c:v>
                </c:pt>
                <c:pt idx="12">
                  <c:v>110</c:v>
                </c:pt>
                <c:pt idx="13">
                  <c:v>88</c:v>
                </c:pt>
                <c:pt idx="14">
                  <c:v>107</c:v>
                </c:pt>
                <c:pt idx="15">
                  <c:v>109</c:v>
                </c:pt>
                <c:pt idx="16">
                  <c:v>147</c:v>
                </c:pt>
                <c:pt idx="17">
                  <c:v>66</c:v>
                </c:pt>
                <c:pt idx="18">
                  <c:v>94</c:v>
                </c:pt>
                <c:pt idx="19">
                  <c:v>116</c:v>
                </c:pt>
                <c:pt idx="20">
                  <c:v>188</c:v>
                </c:pt>
                <c:pt idx="21">
                  <c:v>145</c:v>
                </c:pt>
                <c:pt idx="22">
                  <c:v>159</c:v>
                </c:pt>
                <c:pt idx="23">
                  <c:v>156</c:v>
                </c:pt>
                <c:pt idx="24">
                  <c:v>169</c:v>
                </c:pt>
                <c:pt idx="25">
                  <c:v>159</c:v>
                </c:pt>
                <c:pt idx="26">
                  <c:v>117</c:v>
                </c:pt>
                <c:pt idx="27">
                  <c:v>113</c:v>
                </c:pt>
                <c:pt idx="28">
                  <c:v>130</c:v>
                </c:pt>
                <c:pt idx="29">
                  <c:v>121</c:v>
                </c:pt>
                <c:pt idx="30">
                  <c:v>101</c:v>
                </c:pt>
                <c:pt idx="31">
                  <c:v>104</c:v>
                </c:pt>
                <c:pt idx="32">
                  <c:v>121</c:v>
                </c:pt>
                <c:pt idx="33">
                  <c:v>139</c:v>
                </c:pt>
                <c:pt idx="34">
                  <c:v>89</c:v>
                </c:pt>
                <c:pt idx="35">
                  <c:v>102</c:v>
                </c:pt>
                <c:pt idx="36">
                  <c:v>144</c:v>
                </c:pt>
                <c:pt idx="37">
                  <c:v>84</c:v>
                </c:pt>
                <c:pt idx="38">
                  <c:v>93</c:v>
                </c:pt>
                <c:pt idx="39">
                  <c:v>128</c:v>
                </c:pt>
                <c:pt idx="40">
                  <c:v>112</c:v>
                </c:pt>
                <c:pt idx="41">
                  <c:v>92</c:v>
                </c:pt>
              </c:numCache>
            </c:numRef>
          </c:val>
          <c:extLst>
            <c:ext xmlns:c16="http://schemas.microsoft.com/office/drawing/2014/chart" uri="{C3380CC4-5D6E-409C-BE32-E72D297353CC}">
              <c16:uniqueId val="{00000000-58B6-49C4-8CAF-79DB47978A17}"/>
            </c:ext>
          </c:extLst>
        </c:ser>
        <c:ser>
          <c:idx val="1"/>
          <c:order val="1"/>
          <c:tx>
            <c:strRef>
              <c:f>'Female founder first financings'!$O$18</c:f>
              <c:strCache>
                <c:ptCount val="1"/>
                <c:pt idx="0">
                  <c:v>All male founders</c:v>
                </c:pt>
              </c:strCache>
            </c:strRef>
          </c:tx>
          <c:spPr>
            <a:solidFill>
              <a:srgbClr val="6185A6"/>
            </a:solidFill>
            <a:ln>
              <a:noFill/>
            </a:ln>
            <a:effectLst/>
          </c:spPr>
          <c:invertIfNegative val="0"/>
          <c:cat>
            <c:multiLvlStrRef>
              <c:f>'Female founder first financings'!$P$7:$BE$8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'Female founder first financings'!$P$18:$BE$18</c:f>
              <c:numCache>
                <c:formatCode>General</c:formatCode>
                <c:ptCount val="42"/>
                <c:pt idx="0">
                  <c:v>1103</c:v>
                </c:pt>
                <c:pt idx="1">
                  <c:v>858</c:v>
                </c:pt>
                <c:pt idx="2">
                  <c:v>819</c:v>
                </c:pt>
                <c:pt idx="3">
                  <c:v>804</c:v>
                </c:pt>
                <c:pt idx="4">
                  <c:v>1084</c:v>
                </c:pt>
                <c:pt idx="5">
                  <c:v>858</c:v>
                </c:pt>
                <c:pt idx="6">
                  <c:v>870</c:v>
                </c:pt>
                <c:pt idx="7">
                  <c:v>901</c:v>
                </c:pt>
                <c:pt idx="8">
                  <c:v>1117</c:v>
                </c:pt>
                <c:pt idx="9">
                  <c:v>894</c:v>
                </c:pt>
                <c:pt idx="10">
                  <c:v>847</c:v>
                </c:pt>
                <c:pt idx="11">
                  <c:v>959</c:v>
                </c:pt>
                <c:pt idx="12">
                  <c:v>1212</c:v>
                </c:pt>
                <c:pt idx="13">
                  <c:v>950</c:v>
                </c:pt>
                <c:pt idx="14">
                  <c:v>1029</c:v>
                </c:pt>
                <c:pt idx="15">
                  <c:v>903</c:v>
                </c:pt>
                <c:pt idx="16">
                  <c:v>1266</c:v>
                </c:pt>
                <c:pt idx="17">
                  <c:v>833</c:v>
                </c:pt>
                <c:pt idx="18">
                  <c:v>918</c:v>
                </c:pt>
                <c:pt idx="19">
                  <c:v>1066</c:v>
                </c:pt>
                <c:pt idx="20">
                  <c:v>1549</c:v>
                </c:pt>
                <c:pt idx="21">
                  <c:v>1245</c:v>
                </c:pt>
                <c:pt idx="22">
                  <c:v>1294</c:v>
                </c:pt>
                <c:pt idx="23">
                  <c:v>1421</c:v>
                </c:pt>
                <c:pt idx="24">
                  <c:v>1691</c:v>
                </c:pt>
                <c:pt idx="25">
                  <c:v>1313</c:v>
                </c:pt>
                <c:pt idx="26">
                  <c:v>1225</c:v>
                </c:pt>
                <c:pt idx="27">
                  <c:v>1086</c:v>
                </c:pt>
                <c:pt idx="28">
                  <c:v>1313</c:v>
                </c:pt>
                <c:pt idx="29">
                  <c:v>1082</c:v>
                </c:pt>
                <c:pt idx="30">
                  <c:v>1053</c:v>
                </c:pt>
                <c:pt idx="31">
                  <c:v>1031</c:v>
                </c:pt>
                <c:pt idx="32">
                  <c:v>1271</c:v>
                </c:pt>
                <c:pt idx="33">
                  <c:v>1181</c:v>
                </c:pt>
                <c:pt idx="34">
                  <c:v>1038</c:v>
                </c:pt>
                <c:pt idx="35">
                  <c:v>1001</c:v>
                </c:pt>
                <c:pt idx="36">
                  <c:v>1285</c:v>
                </c:pt>
                <c:pt idx="37">
                  <c:v>1046</c:v>
                </c:pt>
                <c:pt idx="38">
                  <c:v>1094</c:v>
                </c:pt>
                <c:pt idx="39">
                  <c:v>1060</c:v>
                </c:pt>
                <c:pt idx="40">
                  <c:v>1035</c:v>
                </c:pt>
                <c:pt idx="41">
                  <c:v>1069</c:v>
                </c:pt>
              </c:numCache>
            </c:numRef>
          </c:val>
          <c:extLst>
            <c:ext xmlns:c16="http://schemas.microsoft.com/office/drawing/2014/chart" uri="{C3380CC4-5D6E-409C-BE32-E72D297353CC}">
              <c16:uniqueId val="{00000001-58B6-49C4-8CAF-79DB47978A17}"/>
            </c:ext>
          </c:extLst>
        </c:ser>
        <c:ser>
          <c:idx val="2"/>
          <c:order val="2"/>
          <c:tx>
            <c:strRef>
              <c:f>'Female founder first financings'!$O$19</c:f>
              <c:strCache>
                <c:ptCount val="1"/>
                <c:pt idx="0">
                  <c:v>Mix</c:v>
                </c:pt>
              </c:strCache>
            </c:strRef>
          </c:tx>
          <c:spPr>
            <a:solidFill>
              <a:schemeClr val="accent3"/>
            </a:solidFill>
            <a:ln>
              <a:noFill/>
            </a:ln>
            <a:effectLst/>
          </c:spPr>
          <c:invertIfNegative val="0"/>
          <c:cat>
            <c:multiLvlStrRef>
              <c:f>'Female founder first financings'!$P$7:$BE$8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'Female founder first financings'!$P$19:$BE$19</c:f>
              <c:numCache>
                <c:formatCode>General</c:formatCode>
                <c:ptCount val="42"/>
                <c:pt idx="0">
                  <c:v>279</c:v>
                </c:pt>
                <c:pt idx="1">
                  <c:v>204</c:v>
                </c:pt>
                <c:pt idx="2">
                  <c:v>205</c:v>
                </c:pt>
                <c:pt idx="3">
                  <c:v>190</c:v>
                </c:pt>
                <c:pt idx="4">
                  <c:v>292</c:v>
                </c:pt>
                <c:pt idx="5">
                  <c:v>244</c:v>
                </c:pt>
                <c:pt idx="6">
                  <c:v>224</c:v>
                </c:pt>
                <c:pt idx="7">
                  <c:v>238</c:v>
                </c:pt>
                <c:pt idx="8">
                  <c:v>340</c:v>
                </c:pt>
                <c:pt idx="9">
                  <c:v>247</c:v>
                </c:pt>
                <c:pt idx="10">
                  <c:v>243</c:v>
                </c:pt>
                <c:pt idx="11">
                  <c:v>283</c:v>
                </c:pt>
                <c:pt idx="12">
                  <c:v>340</c:v>
                </c:pt>
                <c:pt idx="13">
                  <c:v>271</c:v>
                </c:pt>
                <c:pt idx="14">
                  <c:v>285</c:v>
                </c:pt>
                <c:pt idx="15">
                  <c:v>290</c:v>
                </c:pt>
                <c:pt idx="16">
                  <c:v>348</c:v>
                </c:pt>
                <c:pt idx="17">
                  <c:v>254</c:v>
                </c:pt>
                <c:pt idx="18">
                  <c:v>277</c:v>
                </c:pt>
                <c:pt idx="19">
                  <c:v>332</c:v>
                </c:pt>
                <c:pt idx="20">
                  <c:v>461</c:v>
                </c:pt>
                <c:pt idx="21">
                  <c:v>411</c:v>
                </c:pt>
                <c:pt idx="22">
                  <c:v>381</c:v>
                </c:pt>
                <c:pt idx="23">
                  <c:v>402</c:v>
                </c:pt>
                <c:pt idx="24">
                  <c:v>469</c:v>
                </c:pt>
                <c:pt idx="25">
                  <c:v>355</c:v>
                </c:pt>
                <c:pt idx="26">
                  <c:v>300</c:v>
                </c:pt>
                <c:pt idx="27">
                  <c:v>282</c:v>
                </c:pt>
                <c:pt idx="28">
                  <c:v>293</c:v>
                </c:pt>
                <c:pt idx="29">
                  <c:v>268</c:v>
                </c:pt>
                <c:pt idx="30">
                  <c:v>243</c:v>
                </c:pt>
                <c:pt idx="31">
                  <c:v>255</c:v>
                </c:pt>
                <c:pt idx="32">
                  <c:v>293</c:v>
                </c:pt>
                <c:pt idx="33">
                  <c:v>250</c:v>
                </c:pt>
                <c:pt idx="34">
                  <c:v>223</c:v>
                </c:pt>
                <c:pt idx="35">
                  <c:v>257</c:v>
                </c:pt>
                <c:pt idx="36">
                  <c:v>265</c:v>
                </c:pt>
                <c:pt idx="37">
                  <c:v>200</c:v>
                </c:pt>
                <c:pt idx="38">
                  <c:v>179</c:v>
                </c:pt>
                <c:pt idx="39">
                  <c:v>220</c:v>
                </c:pt>
                <c:pt idx="40">
                  <c:v>198</c:v>
                </c:pt>
                <c:pt idx="41">
                  <c:v>186</c:v>
                </c:pt>
              </c:numCache>
            </c:numRef>
          </c:val>
          <c:extLst>
            <c:ext xmlns:c16="http://schemas.microsoft.com/office/drawing/2014/chart" uri="{C3380CC4-5D6E-409C-BE32-E72D297353CC}">
              <c16:uniqueId val="{00000002-58B6-49C4-8CAF-79DB47978A17}"/>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General" sourceLinked="1"/>
        <c:majorTickMark val="none"/>
        <c:minorTickMark val="none"/>
        <c:tickLblPos val="nextTo"/>
        <c:spPr>
          <a:noFill/>
          <a:ln w="9525" cap="flat" cmpd="sng" algn="ctr">
            <a:noFill/>
            <a:round/>
          </a:ln>
          <a:effectLst/>
        </c:spPr>
        <c:txPr>
          <a:bodyPr rot="0" spcFirstLastPara="1" vertOverflow="ellipsis" wrap="square" anchor="ctr" anchorCtr="1"/>
          <a:lstStyle/>
          <a:p>
            <a:pPr>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2690176"/>
        <c:crosses val="autoZero"/>
        <c:crossBetween val="between"/>
      </c:valAx>
      <c:spPr>
        <a:noFill/>
        <a:ln>
          <a:noFill/>
        </a:ln>
        <a:effectLst/>
      </c:spPr>
    </c:plotArea>
    <c:legend>
      <c:legendPos val="tr"/>
      <c:layout>
        <c:manualLayout>
          <c:xMode val="edge"/>
          <c:yMode val="edge"/>
          <c:x val="0.85796339092953133"/>
          <c:y val="2.9483171609237936E-3"/>
          <c:w val="0.14203660907046864"/>
          <c:h val="0.13621225283467928"/>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sz="850" b="0" i="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7627919039764304"/>
          <c:h val="0.91464210324313955"/>
        </c:manualLayout>
      </c:layout>
      <c:barChart>
        <c:barDir val="col"/>
        <c:grouping val="percentStacked"/>
        <c:varyColors val="0"/>
        <c:ser>
          <c:idx val="0"/>
          <c:order val="0"/>
          <c:tx>
            <c:strRef>
              <c:f>'Female founder x stage'!$B$8</c:f>
              <c:strCache>
                <c:ptCount val="1"/>
                <c:pt idx="0">
                  <c:v>Pre-seed/seed</c:v>
                </c:pt>
              </c:strCache>
            </c:strRef>
          </c:tx>
          <c:spPr>
            <a:solidFill>
              <a:schemeClr val="accent1"/>
            </a:solidFill>
            <a:ln>
              <a:noFill/>
            </a:ln>
            <a:effectLst/>
          </c:spPr>
          <c:invertIfNegative val="0"/>
          <c:cat>
            <c:numRef>
              <c:f>'Female founder x stage'!$C$7:$M$7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'Female founder x stage'!$C$8:$M$8</c:f>
              <c:numCache>
                <c:formatCode>General</c:formatCode>
                <c:ptCount val="11"/>
                <c:pt idx="0">
                  <c:v>735</c:v>
                </c:pt>
                <c:pt idx="1">
                  <c:v>836</c:v>
                </c:pt>
                <c:pt idx="2">
                  <c:v>1010</c:v>
                </c:pt>
                <c:pt idx="3">
                  <c:v>1173</c:v>
                </c:pt>
                <c:pt idx="4">
                  <c:v>1181</c:v>
                </c:pt>
                <c:pt idx="5">
                  <c:v>1630</c:v>
                </c:pt>
                <c:pt idx="6">
                  <c:v>1502</c:v>
                </c:pt>
                <c:pt idx="7">
                  <c:v>1114</c:v>
                </c:pt>
                <c:pt idx="8">
                  <c:v>990</c:v>
                </c:pt>
                <c:pt idx="9">
                  <c:v>777</c:v>
                </c:pt>
                <c:pt idx="10">
                  <c:v>284</c:v>
                </c:pt>
              </c:numCache>
            </c:numRef>
          </c:val>
          <c:extLst>
            <c:ext xmlns:c16="http://schemas.microsoft.com/office/drawing/2014/chart" uri="{C3380CC4-5D6E-409C-BE32-E72D297353CC}">
              <c16:uniqueId val="{00000000-26AB-4AFD-BFE5-21982AC145B2}"/>
            </c:ext>
          </c:extLst>
        </c:ser>
        <c:ser>
          <c:idx val="1"/>
          <c:order val="1"/>
          <c:tx>
            <c:strRef>
              <c:f>'Female founder x stage'!$B$9</c:f>
              <c:strCache>
                <c:ptCount val="1"/>
                <c:pt idx="0">
                  <c:v>Early-stage VC</c:v>
                </c:pt>
              </c:strCache>
            </c:strRef>
          </c:tx>
          <c:spPr>
            <a:solidFill>
              <a:schemeClr val="accent2"/>
            </a:solidFill>
            <a:ln>
              <a:noFill/>
            </a:ln>
            <a:effectLst/>
          </c:spPr>
          <c:invertIfNegative val="0"/>
          <c:cat>
            <c:numRef>
              <c:f>'Female founder x stage'!$C$7:$M$7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'Female founder x stage'!$C$9:$M$9</c:f>
              <c:numCache>
                <c:formatCode>General</c:formatCode>
                <c:ptCount val="11"/>
                <c:pt idx="0">
                  <c:v>746</c:v>
                </c:pt>
                <c:pt idx="1">
                  <c:v>806</c:v>
                </c:pt>
                <c:pt idx="2">
                  <c:v>822</c:v>
                </c:pt>
                <c:pt idx="3">
                  <c:v>868</c:v>
                </c:pt>
                <c:pt idx="4">
                  <c:v>836</c:v>
                </c:pt>
                <c:pt idx="5">
                  <c:v>1260</c:v>
                </c:pt>
                <c:pt idx="6">
                  <c:v>1074</c:v>
                </c:pt>
                <c:pt idx="7">
                  <c:v>857</c:v>
                </c:pt>
                <c:pt idx="8">
                  <c:v>813</c:v>
                </c:pt>
                <c:pt idx="9">
                  <c:v>763</c:v>
                </c:pt>
                <c:pt idx="10">
                  <c:v>315</c:v>
                </c:pt>
              </c:numCache>
            </c:numRef>
          </c:val>
          <c:extLst>
            <c:ext xmlns:c16="http://schemas.microsoft.com/office/drawing/2014/chart" uri="{C3380CC4-5D6E-409C-BE32-E72D297353CC}">
              <c16:uniqueId val="{00000001-26AB-4AFD-BFE5-21982AC145B2}"/>
            </c:ext>
          </c:extLst>
        </c:ser>
        <c:ser>
          <c:idx val="2"/>
          <c:order val="2"/>
          <c:tx>
            <c:strRef>
              <c:f>'Female founder x stage'!$B$10</c:f>
              <c:strCache>
                <c:ptCount val="1"/>
                <c:pt idx="0">
                  <c:v>Late-stage VC</c:v>
                </c:pt>
              </c:strCache>
            </c:strRef>
          </c:tx>
          <c:spPr>
            <a:solidFill>
              <a:schemeClr val="accent3"/>
            </a:solidFill>
            <a:ln>
              <a:noFill/>
            </a:ln>
            <a:effectLst/>
          </c:spPr>
          <c:invertIfNegative val="0"/>
          <c:cat>
            <c:numRef>
              <c:f>'Female founder x stage'!$C$7:$M$7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'Female founder x stage'!$C$10:$M$10</c:f>
              <c:numCache>
                <c:formatCode>General</c:formatCode>
                <c:ptCount val="11"/>
                <c:pt idx="0">
                  <c:v>360</c:v>
                </c:pt>
                <c:pt idx="1">
                  <c:v>469</c:v>
                </c:pt>
                <c:pt idx="2">
                  <c:v>531</c:v>
                </c:pt>
                <c:pt idx="3">
                  <c:v>649</c:v>
                </c:pt>
                <c:pt idx="4">
                  <c:v>685</c:v>
                </c:pt>
                <c:pt idx="5">
                  <c:v>1013</c:v>
                </c:pt>
                <c:pt idx="6">
                  <c:v>978</c:v>
                </c:pt>
                <c:pt idx="7">
                  <c:v>849</c:v>
                </c:pt>
                <c:pt idx="8">
                  <c:v>841</c:v>
                </c:pt>
                <c:pt idx="9">
                  <c:v>829</c:v>
                </c:pt>
                <c:pt idx="10">
                  <c:v>342</c:v>
                </c:pt>
              </c:numCache>
            </c:numRef>
          </c:val>
          <c:extLst>
            <c:ext xmlns:c16="http://schemas.microsoft.com/office/drawing/2014/chart" uri="{C3380CC4-5D6E-409C-BE32-E72D297353CC}">
              <c16:uniqueId val="{00000002-26AB-4AFD-BFE5-21982AC145B2}"/>
            </c:ext>
          </c:extLst>
        </c:ser>
        <c:ser>
          <c:idx val="3"/>
          <c:order val="3"/>
          <c:tx>
            <c:strRef>
              <c:f>'Female founder x stage'!$B$11</c:f>
              <c:strCache>
                <c:ptCount val="1"/>
                <c:pt idx="0">
                  <c:v>Venture growth</c:v>
                </c:pt>
              </c:strCache>
            </c:strRef>
          </c:tx>
          <c:spPr>
            <a:solidFill>
              <a:schemeClr val="accent4"/>
            </a:solidFill>
            <a:ln>
              <a:noFill/>
            </a:ln>
            <a:effectLst/>
          </c:spPr>
          <c:invertIfNegative val="0"/>
          <c:cat>
            <c:numRef>
              <c:f>'Female founder x stage'!$C$7:$M$7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'Female founder x stage'!$C$11:$M$11</c:f>
              <c:numCache>
                <c:formatCode>General</c:formatCode>
                <c:ptCount val="11"/>
                <c:pt idx="0">
                  <c:v>37</c:v>
                </c:pt>
                <c:pt idx="1">
                  <c:v>60</c:v>
                </c:pt>
                <c:pt idx="2">
                  <c:v>70</c:v>
                </c:pt>
                <c:pt idx="3">
                  <c:v>88</c:v>
                </c:pt>
                <c:pt idx="4">
                  <c:v>110</c:v>
                </c:pt>
                <c:pt idx="5">
                  <c:v>148</c:v>
                </c:pt>
                <c:pt idx="6">
                  <c:v>125</c:v>
                </c:pt>
                <c:pt idx="7">
                  <c:v>130</c:v>
                </c:pt>
                <c:pt idx="8">
                  <c:v>165</c:v>
                </c:pt>
                <c:pt idx="9">
                  <c:v>183</c:v>
                </c:pt>
                <c:pt idx="10">
                  <c:v>99</c:v>
                </c:pt>
              </c:numCache>
            </c:numRef>
          </c:val>
          <c:extLst>
            <c:ext xmlns:c16="http://schemas.microsoft.com/office/drawing/2014/chart" uri="{C3380CC4-5D6E-409C-BE32-E72D297353CC}">
              <c16:uniqueId val="{00000003-26AB-4AFD-BFE5-21982AC145B2}"/>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3679790026246725"/>
          <c:y val="0"/>
          <c:w val="0.1632020997375328"/>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by industry'!$O$61</c:f>
              <c:strCache>
                <c:ptCount val="1"/>
                <c:pt idx="0">
                  <c:v>Software</c:v>
                </c:pt>
              </c:strCache>
            </c:strRef>
          </c:tx>
          <c:spPr>
            <a:solidFill>
              <a:schemeClr val="accent1"/>
            </a:solidFill>
            <a:ln>
              <a:noFill/>
            </a:ln>
            <a:effectLst/>
          </c:spPr>
          <c:invertIfNegative val="0"/>
          <c:cat>
            <c:multiLvlStrRef>
              <c:f>'VC deals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industry'!$P$61:$BE$61</c:f>
              <c:numCache>
                <c:formatCode>#,##0;;;</c:formatCode>
                <c:ptCount val="42"/>
                <c:pt idx="0">
                  <c:v>1164</c:v>
                </c:pt>
                <c:pt idx="1">
                  <c:v>987</c:v>
                </c:pt>
                <c:pt idx="2">
                  <c:v>951</c:v>
                </c:pt>
                <c:pt idx="3">
                  <c:v>925</c:v>
                </c:pt>
                <c:pt idx="4">
                  <c:v>1157</c:v>
                </c:pt>
                <c:pt idx="5">
                  <c:v>1029</c:v>
                </c:pt>
                <c:pt idx="6">
                  <c:v>1057</c:v>
                </c:pt>
                <c:pt idx="7">
                  <c:v>1029</c:v>
                </c:pt>
                <c:pt idx="8">
                  <c:v>1283</c:v>
                </c:pt>
                <c:pt idx="9">
                  <c:v>1132</c:v>
                </c:pt>
                <c:pt idx="10">
                  <c:v>1089</c:v>
                </c:pt>
                <c:pt idx="11">
                  <c:v>1172</c:v>
                </c:pt>
                <c:pt idx="12">
                  <c:v>1375</c:v>
                </c:pt>
                <c:pt idx="13">
                  <c:v>1258</c:v>
                </c:pt>
                <c:pt idx="14">
                  <c:v>1215</c:v>
                </c:pt>
                <c:pt idx="15">
                  <c:v>1173</c:v>
                </c:pt>
                <c:pt idx="16">
                  <c:v>1499</c:v>
                </c:pt>
                <c:pt idx="17">
                  <c:v>1101</c:v>
                </c:pt>
                <c:pt idx="18">
                  <c:v>1189</c:v>
                </c:pt>
                <c:pt idx="19">
                  <c:v>1375</c:v>
                </c:pt>
                <c:pt idx="20">
                  <c:v>1918</c:v>
                </c:pt>
                <c:pt idx="21">
                  <c:v>1789</c:v>
                </c:pt>
                <c:pt idx="22">
                  <c:v>1862</c:v>
                </c:pt>
                <c:pt idx="23">
                  <c:v>1984</c:v>
                </c:pt>
                <c:pt idx="24">
                  <c:v>2317</c:v>
                </c:pt>
                <c:pt idx="25">
                  <c:v>1867</c:v>
                </c:pt>
                <c:pt idx="26">
                  <c:v>1625</c:v>
                </c:pt>
                <c:pt idx="27">
                  <c:v>1430</c:v>
                </c:pt>
                <c:pt idx="28">
                  <c:v>1750</c:v>
                </c:pt>
                <c:pt idx="29">
                  <c:v>1461</c:v>
                </c:pt>
                <c:pt idx="30">
                  <c:v>1389</c:v>
                </c:pt>
                <c:pt idx="31">
                  <c:v>1390</c:v>
                </c:pt>
                <c:pt idx="32">
                  <c:v>1746</c:v>
                </c:pt>
                <c:pt idx="33">
                  <c:v>1595</c:v>
                </c:pt>
                <c:pt idx="34">
                  <c:v>1447</c:v>
                </c:pt>
                <c:pt idx="35">
                  <c:v>1422</c:v>
                </c:pt>
                <c:pt idx="36">
                  <c:v>1848</c:v>
                </c:pt>
                <c:pt idx="37">
                  <c:v>1484</c:v>
                </c:pt>
                <c:pt idx="38">
                  <c:v>1488</c:v>
                </c:pt>
                <c:pt idx="39">
                  <c:v>1494</c:v>
                </c:pt>
                <c:pt idx="40">
                  <c:v>1452</c:v>
                </c:pt>
                <c:pt idx="41">
                  <c:v>1312</c:v>
                </c:pt>
              </c:numCache>
            </c:numRef>
          </c:val>
          <c:extLst>
            <c:ext xmlns:c16="http://schemas.microsoft.com/office/drawing/2014/chart" uri="{C3380CC4-5D6E-409C-BE32-E72D297353CC}">
              <c16:uniqueId val="{00000001-47CB-494B-B5CF-C052ED7A9723}"/>
            </c:ext>
          </c:extLst>
        </c:ser>
        <c:ser>
          <c:idx val="1"/>
          <c:order val="1"/>
          <c:tx>
            <c:strRef>
              <c:f>'VC deals by industry'!$O$62</c:f>
              <c:strCache>
                <c:ptCount val="1"/>
                <c:pt idx="0">
                  <c:v>Media</c:v>
                </c:pt>
              </c:strCache>
            </c:strRef>
          </c:tx>
          <c:spPr>
            <a:solidFill>
              <a:schemeClr val="accent2"/>
            </a:solidFill>
            <a:ln>
              <a:noFill/>
            </a:ln>
            <a:effectLst/>
          </c:spPr>
          <c:invertIfNegative val="0"/>
          <c:cat>
            <c:multiLvlStrRef>
              <c:f>'VC deals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industry'!$P$62:$BE$62</c:f>
              <c:numCache>
                <c:formatCode>#,##0;;;</c:formatCode>
                <c:ptCount val="42"/>
                <c:pt idx="0">
                  <c:v>140</c:v>
                </c:pt>
                <c:pt idx="1">
                  <c:v>87</c:v>
                </c:pt>
                <c:pt idx="2">
                  <c:v>100</c:v>
                </c:pt>
                <c:pt idx="3">
                  <c:v>88</c:v>
                </c:pt>
                <c:pt idx="4">
                  <c:v>111</c:v>
                </c:pt>
                <c:pt idx="5">
                  <c:v>95</c:v>
                </c:pt>
                <c:pt idx="6">
                  <c:v>90</c:v>
                </c:pt>
                <c:pt idx="7">
                  <c:v>81</c:v>
                </c:pt>
                <c:pt idx="8">
                  <c:v>92</c:v>
                </c:pt>
                <c:pt idx="9">
                  <c:v>82</c:v>
                </c:pt>
                <c:pt idx="10">
                  <c:v>72</c:v>
                </c:pt>
                <c:pt idx="11">
                  <c:v>79</c:v>
                </c:pt>
                <c:pt idx="12">
                  <c:v>125</c:v>
                </c:pt>
                <c:pt idx="13">
                  <c:v>79</c:v>
                </c:pt>
                <c:pt idx="14">
                  <c:v>84</c:v>
                </c:pt>
                <c:pt idx="15">
                  <c:v>99</c:v>
                </c:pt>
                <c:pt idx="16">
                  <c:v>121</c:v>
                </c:pt>
                <c:pt idx="17">
                  <c:v>82</c:v>
                </c:pt>
                <c:pt idx="18">
                  <c:v>68</c:v>
                </c:pt>
                <c:pt idx="19">
                  <c:v>98</c:v>
                </c:pt>
                <c:pt idx="20">
                  <c:v>121</c:v>
                </c:pt>
                <c:pt idx="21">
                  <c:v>116</c:v>
                </c:pt>
                <c:pt idx="22">
                  <c:v>127</c:v>
                </c:pt>
                <c:pt idx="23">
                  <c:v>120</c:v>
                </c:pt>
                <c:pt idx="24">
                  <c:v>165</c:v>
                </c:pt>
                <c:pt idx="25">
                  <c:v>142</c:v>
                </c:pt>
                <c:pt idx="26">
                  <c:v>102</c:v>
                </c:pt>
                <c:pt idx="27">
                  <c:v>86</c:v>
                </c:pt>
                <c:pt idx="28">
                  <c:v>112</c:v>
                </c:pt>
                <c:pt idx="29">
                  <c:v>87</c:v>
                </c:pt>
                <c:pt idx="30">
                  <c:v>85</c:v>
                </c:pt>
                <c:pt idx="31">
                  <c:v>97</c:v>
                </c:pt>
                <c:pt idx="32">
                  <c:v>92</c:v>
                </c:pt>
                <c:pt idx="33">
                  <c:v>71</c:v>
                </c:pt>
                <c:pt idx="34">
                  <c:v>64</c:v>
                </c:pt>
                <c:pt idx="35">
                  <c:v>75</c:v>
                </c:pt>
                <c:pt idx="36">
                  <c:v>91</c:v>
                </c:pt>
                <c:pt idx="37">
                  <c:v>60</c:v>
                </c:pt>
                <c:pt idx="38">
                  <c:v>72</c:v>
                </c:pt>
                <c:pt idx="39">
                  <c:v>57</c:v>
                </c:pt>
                <c:pt idx="40">
                  <c:v>70</c:v>
                </c:pt>
                <c:pt idx="41">
                  <c:v>55</c:v>
                </c:pt>
              </c:numCache>
            </c:numRef>
          </c:val>
          <c:extLst>
            <c:ext xmlns:c16="http://schemas.microsoft.com/office/drawing/2014/chart" uri="{C3380CC4-5D6E-409C-BE32-E72D297353CC}">
              <c16:uniqueId val="{00000003-47CB-494B-B5CF-C052ED7A9723}"/>
            </c:ext>
          </c:extLst>
        </c:ser>
        <c:ser>
          <c:idx val="2"/>
          <c:order val="2"/>
          <c:tx>
            <c:strRef>
              <c:f>'VC deals by industry'!$O$63</c:f>
              <c:strCache>
                <c:ptCount val="1"/>
                <c:pt idx="0">
                  <c:v>Energy</c:v>
                </c:pt>
              </c:strCache>
            </c:strRef>
          </c:tx>
          <c:spPr>
            <a:solidFill>
              <a:schemeClr val="accent3"/>
            </a:solidFill>
            <a:ln>
              <a:noFill/>
            </a:ln>
            <a:effectLst/>
          </c:spPr>
          <c:invertIfNegative val="0"/>
          <c:cat>
            <c:multiLvlStrRef>
              <c:f>'VC deals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industry'!$P$63:$BE$63</c:f>
              <c:numCache>
                <c:formatCode>#,##0;;;</c:formatCode>
                <c:ptCount val="42"/>
                <c:pt idx="0">
                  <c:v>62</c:v>
                </c:pt>
                <c:pt idx="1">
                  <c:v>45</c:v>
                </c:pt>
                <c:pt idx="2">
                  <c:v>36</c:v>
                </c:pt>
                <c:pt idx="3">
                  <c:v>29</c:v>
                </c:pt>
                <c:pt idx="4">
                  <c:v>28</c:v>
                </c:pt>
                <c:pt idx="5">
                  <c:v>34</c:v>
                </c:pt>
                <c:pt idx="6">
                  <c:v>32</c:v>
                </c:pt>
                <c:pt idx="7">
                  <c:v>37</c:v>
                </c:pt>
                <c:pt idx="8">
                  <c:v>39</c:v>
                </c:pt>
                <c:pt idx="9">
                  <c:v>43</c:v>
                </c:pt>
                <c:pt idx="10">
                  <c:v>22</c:v>
                </c:pt>
                <c:pt idx="11">
                  <c:v>35</c:v>
                </c:pt>
                <c:pt idx="12">
                  <c:v>36</c:v>
                </c:pt>
                <c:pt idx="13">
                  <c:v>32</c:v>
                </c:pt>
                <c:pt idx="14">
                  <c:v>55</c:v>
                </c:pt>
                <c:pt idx="15">
                  <c:v>32</c:v>
                </c:pt>
                <c:pt idx="16">
                  <c:v>53</c:v>
                </c:pt>
                <c:pt idx="17">
                  <c:v>31</c:v>
                </c:pt>
                <c:pt idx="18">
                  <c:v>31</c:v>
                </c:pt>
                <c:pt idx="19">
                  <c:v>54</c:v>
                </c:pt>
                <c:pt idx="20">
                  <c:v>63</c:v>
                </c:pt>
                <c:pt idx="21">
                  <c:v>68</c:v>
                </c:pt>
                <c:pt idx="22">
                  <c:v>70</c:v>
                </c:pt>
                <c:pt idx="23">
                  <c:v>55</c:v>
                </c:pt>
                <c:pt idx="24">
                  <c:v>66</c:v>
                </c:pt>
                <c:pt idx="25">
                  <c:v>66</c:v>
                </c:pt>
                <c:pt idx="26">
                  <c:v>61</c:v>
                </c:pt>
                <c:pt idx="27">
                  <c:v>60</c:v>
                </c:pt>
                <c:pt idx="28">
                  <c:v>63</c:v>
                </c:pt>
                <c:pt idx="29">
                  <c:v>62</c:v>
                </c:pt>
                <c:pt idx="30">
                  <c:v>71</c:v>
                </c:pt>
                <c:pt idx="31">
                  <c:v>67</c:v>
                </c:pt>
                <c:pt idx="32">
                  <c:v>69</c:v>
                </c:pt>
                <c:pt idx="33">
                  <c:v>63</c:v>
                </c:pt>
                <c:pt idx="34">
                  <c:v>68</c:v>
                </c:pt>
                <c:pt idx="35">
                  <c:v>78</c:v>
                </c:pt>
                <c:pt idx="36">
                  <c:v>75</c:v>
                </c:pt>
                <c:pt idx="37">
                  <c:v>60</c:v>
                </c:pt>
                <c:pt idx="38">
                  <c:v>67</c:v>
                </c:pt>
                <c:pt idx="39">
                  <c:v>60</c:v>
                </c:pt>
                <c:pt idx="40">
                  <c:v>87</c:v>
                </c:pt>
                <c:pt idx="41">
                  <c:v>71</c:v>
                </c:pt>
              </c:numCache>
            </c:numRef>
          </c:val>
          <c:extLst>
            <c:ext xmlns:c16="http://schemas.microsoft.com/office/drawing/2014/chart" uri="{C3380CC4-5D6E-409C-BE32-E72D297353CC}">
              <c16:uniqueId val="{00000005-47CB-494B-B5CF-C052ED7A9723}"/>
            </c:ext>
          </c:extLst>
        </c:ser>
        <c:ser>
          <c:idx val="3"/>
          <c:order val="3"/>
          <c:tx>
            <c:strRef>
              <c:f>'VC deals by industry'!$O$64</c:f>
              <c:strCache>
                <c:ptCount val="1"/>
                <c:pt idx="0">
                  <c:v>Other</c:v>
                </c:pt>
              </c:strCache>
            </c:strRef>
          </c:tx>
          <c:spPr>
            <a:solidFill>
              <a:schemeClr val="accent4"/>
            </a:solidFill>
            <a:ln>
              <a:noFill/>
            </a:ln>
            <a:effectLst/>
          </c:spPr>
          <c:invertIfNegative val="0"/>
          <c:cat>
            <c:multiLvlStrRef>
              <c:f>'VC deals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industry'!$P$64:$BE$64</c:f>
              <c:numCache>
                <c:formatCode>#,##0;;;</c:formatCode>
                <c:ptCount val="42"/>
                <c:pt idx="0">
                  <c:v>149</c:v>
                </c:pt>
                <c:pt idx="1">
                  <c:v>108</c:v>
                </c:pt>
                <c:pt idx="2">
                  <c:v>115</c:v>
                </c:pt>
                <c:pt idx="3">
                  <c:v>116</c:v>
                </c:pt>
                <c:pt idx="4">
                  <c:v>151</c:v>
                </c:pt>
                <c:pt idx="5">
                  <c:v>138</c:v>
                </c:pt>
                <c:pt idx="6">
                  <c:v>137</c:v>
                </c:pt>
                <c:pt idx="7">
                  <c:v>140</c:v>
                </c:pt>
                <c:pt idx="8">
                  <c:v>193</c:v>
                </c:pt>
                <c:pt idx="9">
                  <c:v>190</c:v>
                </c:pt>
                <c:pt idx="10">
                  <c:v>159</c:v>
                </c:pt>
                <c:pt idx="11">
                  <c:v>183</c:v>
                </c:pt>
                <c:pt idx="12">
                  <c:v>213</c:v>
                </c:pt>
                <c:pt idx="13">
                  <c:v>199</c:v>
                </c:pt>
                <c:pt idx="14">
                  <c:v>199</c:v>
                </c:pt>
                <c:pt idx="15">
                  <c:v>187</c:v>
                </c:pt>
                <c:pt idx="16">
                  <c:v>213</c:v>
                </c:pt>
                <c:pt idx="17">
                  <c:v>196</c:v>
                </c:pt>
                <c:pt idx="18">
                  <c:v>221</c:v>
                </c:pt>
                <c:pt idx="19">
                  <c:v>236</c:v>
                </c:pt>
                <c:pt idx="20">
                  <c:v>354</c:v>
                </c:pt>
                <c:pt idx="21">
                  <c:v>337</c:v>
                </c:pt>
                <c:pt idx="22">
                  <c:v>354</c:v>
                </c:pt>
                <c:pt idx="23">
                  <c:v>351</c:v>
                </c:pt>
                <c:pt idx="24">
                  <c:v>461</c:v>
                </c:pt>
                <c:pt idx="25">
                  <c:v>380</c:v>
                </c:pt>
                <c:pt idx="26">
                  <c:v>308</c:v>
                </c:pt>
                <c:pt idx="27">
                  <c:v>275</c:v>
                </c:pt>
                <c:pt idx="28">
                  <c:v>311</c:v>
                </c:pt>
                <c:pt idx="29">
                  <c:v>258</c:v>
                </c:pt>
                <c:pt idx="30">
                  <c:v>264</c:v>
                </c:pt>
                <c:pt idx="31">
                  <c:v>235</c:v>
                </c:pt>
                <c:pt idx="32">
                  <c:v>300</c:v>
                </c:pt>
                <c:pt idx="33">
                  <c:v>257</c:v>
                </c:pt>
                <c:pt idx="34">
                  <c:v>238</c:v>
                </c:pt>
                <c:pt idx="35">
                  <c:v>221</c:v>
                </c:pt>
                <c:pt idx="36">
                  <c:v>261</c:v>
                </c:pt>
                <c:pt idx="37">
                  <c:v>239</c:v>
                </c:pt>
                <c:pt idx="38">
                  <c:v>272</c:v>
                </c:pt>
                <c:pt idx="39">
                  <c:v>249</c:v>
                </c:pt>
                <c:pt idx="40">
                  <c:v>232</c:v>
                </c:pt>
                <c:pt idx="41">
                  <c:v>211</c:v>
                </c:pt>
              </c:numCache>
            </c:numRef>
          </c:val>
          <c:extLst>
            <c:ext xmlns:c16="http://schemas.microsoft.com/office/drawing/2014/chart" uri="{C3380CC4-5D6E-409C-BE32-E72D297353CC}">
              <c16:uniqueId val="{00000007-47CB-494B-B5CF-C052ED7A9723}"/>
            </c:ext>
          </c:extLst>
        </c:ser>
        <c:ser>
          <c:idx val="4"/>
          <c:order val="4"/>
          <c:tx>
            <c:strRef>
              <c:f>'VC deals by industry'!$O$65</c:f>
              <c:strCache>
                <c:ptCount val="1"/>
                <c:pt idx="0">
                  <c:v>Transportation</c:v>
                </c:pt>
              </c:strCache>
            </c:strRef>
          </c:tx>
          <c:spPr>
            <a:solidFill>
              <a:schemeClr val="accent5"/>
            </a:solidFill>
            <a:ln>
              <a:noFill/>
            </a:ln>
            <a:effectLst/>
          </c:spPr>
          <c:invertIfNegative val="0"/>
          <c:cat>
            <c:multiLvlStrRef>
              <c:f>'VC deals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industry'!$P$65:$BE$65</c:f>
              <c:numCache>
                <c:formatCode>#,##0;;;</c:formatCode>
                <c:ptCount val="42"/>
                <c:pt idx="0">
                  <c:v>46</c:v>
                </c:pt>
                <c:pt idx="1">
                  <c:v>32</c:v>
                </c:pt>
                <c:pt idx="2">
                  <c:v>33</c:v>
                </c:pt>
                <c:pt idx="3">
                  <c:v>34</c:v>
                </c:pt>
                <c:pt idx="4">
                  <c:v>44</c:v>
                </c:pt>
                <c:pt idx="5">
                  <c:v>45</c:v>
                </c:pt>
                <c:pt idx="6">
                  <c:v>35</c:v>
                </c:pt>
                <c:pt idx="7">
                  <c:v>50</c:v>
                </c:pt>
                <c:pt idx="8">
                  <c:v>48</c:v>
                </c:pt>
                <c:pt idx="9">
                  <c:v>38</c:v>
                </c:pt>
                <c:pt idx="10">
                  <c:v>47</c:v>
                </c:pt>
                <c:pt idx="11">
                  <c:v>47</c:v>
                </c:pt>
                <c:pt idx="12">
                  <c:v>47</c:v>
                </c:pt>
                <c:pt idx="13">
                  <c:v>36</c:v>
                </c:pt>
                <c:pt idx="14">
                  <c:v>51</c:v>
                </c:pt>
                <c:pt idx="15">
                  <c:v>47</c:v>
                </c:pt>
                <c:pt idx="16">
                  <c:v>44</c:v>
                </c:pt>
                <c:pt idx="17">
                  <c:v>36</c:v>
                </c:pt>
                <c:pt idx="18">
                  <c:v>34</c:v>
                </c:pt>
                <c:pt idx="19">
                  <c:v>38</c:v>
                </c:pt>
                <c:pt idx="20">
                  <c:v>68</c:v>
                </c:pt>
                <c:pt idx="21">
                  <c:v>41</c:v>
                </c:pt>
                <c:pt idx="22">
                  <c:v>50</c:v>
                </c:pt>
                <c:pt idx="23">
                  <c:v>62</c:v>
                </c:pt>
                <c:pt idx="24">
                  <c:v>55</c:v>
                </c:pt>
                <c:pt idx="25">
                  <c:v>44</c:v>
                </c:pt>
                <c:pt idx="26">
                  <c:v>52</c:v>
                </c:pt>
                <c:pt idx="27">
                  <c:v>49</c:v>
                </c:pt>
                <c:pt idx="28">
                  <c:v>37</c:v>
                </c:pt>
                <c:pt idx="29">
                  <c:v>42</c:v>
                </c:pt>
                <c:pt idx="30">
                  <c:v>35</c:v>
                </c:pt>
                <c:pt idx="31">
                  <c:v>41</c:v>
                </c:pt>
                <c:pt idx="32">
                  <c:v>50</c:v>
                </c:pt>
                <c:pt idx="33">
                  <c:v>28</c:v>
                </c:pt>
                <c:pt idx="34">
                  <c:v>40</c:v>
                </c:pt>
                <c:pt idx="35">
                  <c:v>33</c:v>
                </c:pt>
                <c:pt idx="36">
                  <c:v>34</c:v>
                </c:pt>
                <c:pt idx="37">
                  <c:v>27</c:v>
                </c:pt>
                <c:pt idx="38">
                  <c:v>27</c:v>
                </c:pt>
                <c:pt idx="39">
                  <c:v>37</c:v>
                </c:pt>
                <c:pt idx="40">
                  <c:v>21</c:v>
                </c:pt>
                <c:pt idx="41">
                  <c:v>23</c:v>
                </c:pt>
              </c:numCache>
            </c:numRef>
          </c:val>
          <c:extLst>
            <c:ext xmlns:c16="http://schemas.microsoft.com/office/drawing/2014/chart" uri="{C3380CC4-5D6E-409C-BE32-E72D297353CC}">
              <c16:uniqueId val="{00000009-47CB-494B-B5CF-C052ED7A9723}"/>
            </c:ext>
          </c:extLst>
        </c:ser>
        <c:ser>
          <c:idx val="5"/>
          <c:order val="5"/>
          <c:tx>
            <c:strRef>
              <c:f>'VC deals by industry'!$O$66</c:f>
              <c:strCache>
                <c:ptCount val="1"/>
                <c:pt idx="0">
                  <c:v>B2B</c:v>
                </c:pt>
              </c:strCache>
            </c:strRef>
          </c:tx>
          <c:spPr>
            <a:solidFill>
              <a:schemeClr val="accent6"/>
            </a:solidFill>
            <a:ln>
              <a:noFill/>
            </a:ln>
            <a:effectLst/>
          </c:spPr>
          <c:invertIfNegative val="0"/>
          <c:cat>
            <c:multiLvlStrRef>
              <c:f>'VC deals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industry'!$P$66:$BE$66</c:f>
              <c:numCache>
                <c:formatCode>#,##0;;;</c:formatCode>
                <c:ptCount val="42"/>
                <c:pt idx="0">
                  <c:v>527</c:v>
                </c:pt>
                <c:pt idx="1">
                  <c:v>422</c:v>
                </c:pt>
                <c:pt idx="2">
                  <c:v>378</c:v>
                </c:pt>
                <c:pt idx="3">
                  <c:v>358</c:v>
                </c:pt>
                <c:pt idx="4">
                  <c:v>495</c:v>
                </c:pt>
                <c:pt idx="5">
                  <c:v>407</c:v>
                </c:pt>
                <c:pt idx="6">
                  <c:v>413</c:v>
                </c:pt>
                <c:pt idx="7">
                  <c:v>390</c:v>
                </c:pt>
                <c:pt idx="8">
                  <c:v>486</c:v>
                </c:pt>
                <c:pt idx="9">
                  <c:v>385</c:v>
                </c:pt>
                <c:pt idx="10">
                  <c:v>403</c:v>
                </c:pt>
                <c:pt idx="11">
                  <c:v>437</c:v>
                </c:pt>
                <c:pt idx="12">
                  <c:v>493</c:v>
                </c:pt>
                <c:pt idx="13">
                  <c:v>442</c:v>
                </c:pt>
                <c:pt idx="14">
                  <c:v>415</c:v>
                </c:pt>
                <c:pt idx="15">
                  <c:v>431</c:v>
                </c:pt>
                <c:pt idx="16">
                  <c:v>542</c:v>
                </c:pt>
                <c:pt idx="17">
                  <c:v>386</c:v>
                </c:pt>
                <c:pt idx="18">
                  <c:v>416</c:v>
                </c:pt>
                <c:pt idx="19">
                  <c:v>432</c:v>
                </c:pt>
                <c:pt idx="20">
                  <c:v>651</c:v>
                </c:pt>
                <c:pt idx="21">
                  <c:v>542</c:v>
                </c:pt>
                <c:pt idx="22">
                  <c:v>574</c:v>
                </c:pt>
                <c:pt idx="23">
                  <c:v>636</c:v>
                </c:pt>
                <c:pt idx="24">
                  <c:v>660</c:v>
                </c:pt>
                <c:pt idx="25">
                  <c:v>591</c:v>
                </c:pt>
                <c:pt idx="26">
                  <c:v>518</c:v>
                </c:pt>
                <c:pt idx="27">
                  <c:v>518</c:v>
                </c:pt>
                <c:pt idx="28">
                  <c:v>639</c:v>
                </c:pt>
                <c:pt idx="29">
                  <c:v>528</c:v>
                </c:pt>
                <c:pt idx="30">
                  <c:v>515</c:v>
                </c:pt>
                <c:pt idx="31">
                  <c:v>509</c:v>
                </c:pt>
                <c:pt idx="32">
                  <c:v>584</c:v>
                </c:pt>
                <c:pt idx="33">
                  <c:v>596</c:v>
                </c:pt>
                <c:pt idx="34">
                  <c:v>525</c:v>
                </c:pt>
                <c:pt idx="35">
                  <c:v>506</c:v>
                </c:pt>
                <c:pt idx="36">
                  <c:v>642</c:v>
                </c:pt>
                <c:pt idx="37">
                  <c:v>571</c:v>
                </c:pt>
                <c:pt idx="38">
                  <c:v>631</c:v>
                </c:pt>
                <c:pt idx="39">
                  <c:v>738</c:v>
                </c:pt>
                <c:pt idx="40">
                  <c:v>766</c:v>
                </c:pt>
                <c:pt idx="41">
                  <c:v>839</c:v>
                </c:pt>
              </c:numCache>
            </c:numRef>
          </c:val>
          <c:extLst>
            <c:ext xmlns:c16="http://schemas.microsoft.com/office/drawing/2014/chart" uri="{C3380CC4-5D6E-409C-BE32-E72D297353CC}">
              <c16:uniqueId val="{0000000B-47CB-494B-B5CF-C052ED7A9723}"/>
            </c:ext>
          </c:extLst>
        </c:ser>
        <c:ser>
          <c:idx val="6"/>
          <c:order val="6"/>
          <c:tx>
            <c:strRef>
              <c:f>'VC deals by industry'!$O$67</c:f>
              <c:strCache>
                <c:ptCount val="1"/>
                <c:pt idx="0">
                  <c:v>B2C</c:v>
                </c:pt>
              </c:strCache>
            </c:strRef>
          </c:tx>
          <c:spPr>
            <a:solidFill>
              <a:srgbClr val="051C38"/>
            </a:solidFill>
            <a:ln>
              <a:noFill/>
            </a:ln>
            <a:effectLst/>
          </c:spPr>
          <c:invertIfNegative val="0"/>
          <c:cat>
            <c:multiLvlStrRef>
              <c:f>'VC deals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industry'!$P$67:$BE$67</c:f>
              <c:numCache>
                <c:formatCode>#,##0;;;</c:formatCode>
                <c:ptCount val="42"/>
                <c:pt idx="0">
                  <c:v>508</c:v>
                </c:pt>
                <c:pt idx="1">
                  <c:v>414</c:v>
                </c:pt>
                <c:pt idx="2">
                  <c:v>390</c:v>
                </c:pt>
                <c:pt idx="3">
                  <c:v>371</c:v>
                </c:pt>
                <c:pt idx="4">
                  <c:v>517</c:v>
                </c:pt>
                <c:pt idx="5">
                  <c:v>494</c:v>
                </c:pt>
                <c:pt idx="6">
                  <c:v>420</c:v>
                </c:pt>
                <c:pt idx="7">
                  <c:v>444</c:v>
                </c:pt>
                <c:pt idx="8">
                  <c:v>541</c:v>
                </c:pt>
                <c:pt idx="9">
                  <c:v>448</c:v>
                </c:pt>
                <c:pt idx="10">
                  <c:v>437</c:v>
                </c:pt>
                <c:pt idx="11">
                  <c:v>516</c:v>
                </c:pt>
                <c:pt idx="12">
                  <c:v>636</c:v>
                </c:pt>
                <c:pt idx="13">
                  <c:v>500</c:v>
                </c:pt>
                <c:pt idx="14">
                  <c:v>542</c:v>
                </c:pt>
                <c:pt idx="15">
                  <c:v>547</c:v>
                </c:pt>
                <c:pt idx="16">
                  <c:v>593</c:v>
                </c:pt>
                <c:pt idx="17">
                  <c:v>454</c:v>
                </c:pt>
                <c:pt idx="18">
                  <c:v>473</c:v>
                </c:pt>
                <c:pt idx="19">
                  <c:v>517</c:v>
                </c:pt>
                <c:pt idx="20">
                  <c:v>781</c:v>
                </c:pt>
                <c:pt idx="21">
                  <c:v>680</c:v>
                </c:pt>
                <c:pt idx="22">
                  <c:v>653</c:v>
                </c:pt>
                <c:pt idx="23">
                  <c:v>632</c:v>
                </c:pt>
                <c:pt idx="24">
                  <c:v>767</c:v>
                </c:pt>
                <c:pt idx="25">
                  <c:v>596</c:v>
                </c:pt>
                <c:pt idx="26">
                  <c:v>506</c:v>
                </c:pt>
                <c:pt idx="27">
                  <c:v>531</c:v>
                </c:pt>
                <c:pt idx="28">
                  <c:v>561</c:v>
                </c:pt>
                <c:pt idx="29">
                  <c:v>445</c:v>
                </c:pt>
                <c:pt idx="30">
                  <c:v>421</c:v>
                </c:pt>
                <c:pt idx="31">
                  <c:v>404</c:v>
                </c:pt>
                <c:pt idx="32">
                  <c:v>507</c:v>
                </c:pt>
                <c:pt idx="33">
                  <c:v>432</c:v>
                </c:pt>
                <c:pt idx="34">
                  <c:v>387</c:v>
                </c:pt>
                <c:pt idx="35">
                  <c:v>378</c:v>
                </c:pt>
                <c:pt idx="36">
                  <c:v>450</c:v>
                </c:pt>
                <c:pt idx="37">
                  <c:v>381</c:v>
                </c:pt>
                <c:pt idx="38">
                  <c:v>345</c:v>
                </c:pt>
                <c:pt idx="39">
                  <c:v>400</c:v>
                </c:pt>
                <c:pt idx="40">
                  <c:v>380</c:v>
                </c:pt>
                <c:pt idx="41">
                  <c:v>350</c:v>
                </c:pt>
              </c:numCache>
            </c:numRef>
          </c:val>
          <c:extLst>
            <c:ext xmlns:c16="http://schemas.microsoft.com/office/drawing/2014/chart" uri="{C3380CC4-5D6E-409C-BE32-E72D297353CC}">
              <c16:uniqueId val="{0000000D-47CB-494B-B5CF-C052ED7A9723}"/>
            </c:ext>
          </c:extLst>
        </c:ser>
        <c:ser>
          <c:idx val="7"/>
          <c:order val="7"/>
          <c:tx>
            <c:strRef>
              <c:f>'VC deals by industry'!$O$68</c:f>
              <c:strCache>
                <c:ptCount val="1"/>
                <c:pt idx="0">
                  <c:v>HC devices &amp; supplies</c:v>
                </c:pt>
              </c:strCache>
            </c:strRef>
          </c:tx>
          <c:spPr>
            <a:solidFill>
              <a:srgbClr val="1D5080"/>
            </a:solidFill>
            <a:ln>
              <a:noFill/>
            </a:ln>
            <a:effectLst/>
          </c:spPr>
          <c:invertIfNegative val="0"/>
          <c:cat>
            <c:multiLvlStrRef>
              <c:f>'VC deals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industry'!$P$68:$BE$68</c:f>
              <c:numCache>
                <c:formatCode>#,##0;;;</c:formatCode>
                <c:ptCount val="42"/>
                <c:pt idx="0">
                  <c:v>183</c:v>
                </c:pt>
                <c:pt idx="1">
                  <c:v>174</c:v>
                </c:pt>
                <c:pt idx="2">
                  <c:v>160</c:v>
                </c:pt>
                <c:pt idx="3">
                  <c:v>161</c:v>
                </c:pt>
                <c:pt idx="4">
                  <c:v>214</c:v>
                </c:pt>
                <c:pt idx="5">
                  <c:v>192</c:v>
                </c:pt>
                <c:pt idx="6">
                  <c:v>169</c:v>
                </c:pt>
                <c:pt idx="7">
                  <c:v>163</c:v>
                </c:pt>
                <c:pt idx="8">
                  <c:v>218</c:v>
                </c:pt>
                <c:pt idx="9">
                  <c:v>172</c:v>
                </c:pt>
                <c:pt idx="10">
                  <c:v>193</c:v>
                </c:pt>
                <c:pt idx="11">
                  <c:v>206</c:v>
                </c:pt>
                <c:pt idx="12">
                  <c:v>222</c:v>
                </c:pt>
                <c:pt idx="13">
                  <c:v>184</c:v>
                </c:pt>
                <c:pt idx="14">
                  <c:v>185</c:v>
                </c:pt>
                <c:pt idx="15">
                  <c:v>197</c:v>
                </c:pt>
                <c:pt idx="16">
                  <c:v>230</c:v>
                </c:pt>
                <c:pt idx="17">
                  <c:v>187</c:v>
                </c:pt>
                <c:pt idx="18">
                  <c:v>199</c:v>
                </c:pt>
                <c:pt idx="19">
                  <c:v>211</c:v>
                </c:pt>
                <c:pt idx="20">
                  <c:v>250</c:v>
                </c:pt>
                <c:pt idx="21">
                  <c:v>240</c:v>
                </c:pt>
                <c:pt idx="22">
                  <c:v>246</c:v>
                </c:pt>
                <c:pt idx="23">
                  <c:v>229</c:v>
                </c:pt>
                <c:pt idx="24">
                  <c:v>228</c:v>
                </c:pt>
                <c:pt idx="25">
                  <c:v>212</c:v>
                </c:pt>
                <c:pt idx="26">
                  <c:v>196</c:v>
                </c:pt>
                <c:pt idx="27">
                  <c:v>204</c:v>
                </c:pt>
                <c:pt idx="28">
                  <c:v>203</c:v>
                </c:pt>
                <c:pt idx="29">
                  <c:v>203</c:v>
                </c:pt>
                <c:pt idx="30">
                  <c:v>186</c:v>
                </c:pt>
                <c:pt idx="31">
                  <c:v>199</c:v>
                </c:pt>
                <c:pt idx="32">
                  <c:v>175</c:v>
                </c:pt>
                <c:pt idx="33">
                  <c:v>196</c:v>
                </c:pt>
                <c:pt idx="34">
                  <c:v>183</c:v>
                </c:pt>
                <c:pt idx="35">
                  <c:v>177</c:v>
                </c:pt>
                <c:pt idx="36">
                  <c:v>201</c:v>
                </c:pt>
                <c:pt idx="37">
                  <c:v>157</c:v>
                </c:pt>
                <c:pt idx="38">
                  <c:v>165</c:v>
                </c:pt>
                <c:pt idx="39">
                  <c:v>186</c:v>
                </c:pt>
                <c:pt idx="40">
                  <c:v>165</c:v>
                </c:pt>
                <c:pt idx="41">
                  <c:v>147</c:v>
                </c:pt>
              </c:numCache>
            </c:numRef>
          </c:val>
          <c:extLst>
            <c:ext xmlns:c16="http://schemas.microsoft.com/office/drawing/2014/chart" uri="{C3380CC4-5D6E-409C-BE32-E72D297353CC}">
              <c16:uniqueId val="{0000000F-47CB-494B-B5CF-C052ED7A9723}"/>
            </c:ext>
          </c:extLst>
        </c:ser>
        <c:ser>
          <c:idx val="8"/>
          <c:order val="8"/>
          <c:tx>
            <c:strRef>
              <c:f>'VC deals by industry'!$O$69</c:f>
              <c:strCache>
                <c:ptCount val="1"/>
                <c:pt idx="0">
                  <c:v>HC services &amp; systems</c:v>
                </c:pt>
              </c:strCache>
            </c:strRef>
          </c:tx>
          <c:spPr>
            <a:solidFill>
              <a:srgbClr val="6185A6"/>
            </a:solidFill>
            <a:ln>
              <a:noFill/>
            </a:ln>
            <a:effectLst/>
          </c:spPr>
          <c:invertIfNegative val="0"/>
          <c:cat>
            <c:multiLvlStrRef>
              <c:f>'VC deals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industry'!$P$69:$BE$69</c:f>
              <c:numCache>
                <c:formatCode>#,##0;;;</c:formatCode>
                <c:ptCount val="42"/>
                <c:pt idx="0">
                  <c:v>254</c:v>
                </c:pt>
                <c:pt idx="1">
                  <c:v>232</c:v>
                </c:pt>
                <c:pt idx="2">
                  <c:v>203</c:v>
                </c:pt>
                <c:pt idx="3">
                  <c:v>189</c:v>
                </c:pt>
                <c:pt idx="4">
                  <c:v>241</c:v>
                </c:pt>
                <c:pt idx="5">
                  <c:v>230</c:v>
                </c:pt>
                <c:pt idx="6">
                  <c:v>235</c:v>
                </c:pt>
                <c:pt idx="7">
                  <c:v>216</c:v>
                </c:pt>
                <c:pt idx="8">
                  <c:v>281</c:v>
                </c:pt>
                <c:pt idx="9">
                  <c:v>234</c:v>
                </c:pt>
                <c:pt idx="10">
                  <c:v>242</c:v>
                </c:pt>
                <c:pt idx="11">
                  <c:v>252</c:v>
                </c:pt>
                <c:pt idx="12">
                  <c:v>296</c:v>
                </c:pt>
                <c:pt idx="13">
                  <c:v>306</c:v>
                </c:pt>
                <c:pt idx="14">
                  <c:v>300</c:v>
                </c:pt>
                <c:pt idx="15">
                  <c:v>259</c:v>
                </c:pt>
                <c:pt idx="16">
                  <c:v>336</c:v>
                </c:pt>
                <c:pt idx="17">
                  <c:v>281</c:v>
                </c:pt>
                <c:pt idx="18">
                  <c:v>280</c:v>
                </c:pt>
                <c:pt idx="19">
                  <c:v>314</c:v>
                </c:pt>
                <c:pt idx="20">
                  <c:v>442</c:v>
                </c:pt>
                <c:pt idx="21">
                  <c:v>421</c:v>
                </c:pt>
                <c:pt idx="22">
                  <c:v>389</c:v>
                </c:pt>
                <c:pt idx="23">
                  <c:v>405</c:v>
                </c:pt>
                <c:pt idx="24">
                  <c:v>490</c:v>
                </c:pt>
                <c:pt idx="25">
                  <c:v>382</c:v>
                </c:pt>
                <c:pt idx="26">
                  <c:v>335</c:v>
                </c:pt>
                <c:pt idx="27">
                  <c:v>336</c:v>
                </c:pt>
                <c:pt idx="28">
                  <c:v>377</c:v>
                </c:pt>
                <c:pt idx="29">
                  <c:v>341</c:v>
                </c:pt>
                <c:pt idx="30">
                  <c:v>301</c:v>
                </c:pt>
                <c:pt idx="31">
                  <c:v>320</c:v>
                </c:pt>
                <c:pt idx="32">
                  <c:v>370</c:v>
                </c:pt>
                <c:pt idx="33">
                  <c:v>357</c:v>
                </c:pt>
                <c:pt idx="34">
                  <c:v>290</c:v>
                </c:pt>
                <c:pt idx="35">
                  <c:v>343</c:v>
                </c:pt>
                <c:pt idx="36">
                  <c:v>387</c:v>
                </c:pt>
                <c:pt idx="37">
                  <c:v>310</c:v>
                </c:pt>
                <c:pt idx="38">
                  <c:v>315</c:v>
                </c:pt>
                <c:pt idx="39">
                  <c:v>342</c:v>
                </c:pt>
                <c:pt idx="40">
                  <c:v>328</c:v>
                </c:pt>
                <c:pt idx="41">
                  <c:v>297</c:v>
                </c:pt>
              </c:numCache>
            </c:numRef>
          </c:val>
          <c:extLst>
            <c:ext xmlns:c16="http://schemas.microsoft.com/office/drawing/2014/chart" uri="{C3380CC4-5D6E-409C-BE32-E72D297353CC}">
              <c16:uniqueId val="{00000011-47CB-494B-B5CF-C052ED7A9723}"/>
            </c:ext>
          </c:extLst>
        </c:ser>
        <c:ser>
          <c:idx val="9"/>
          <c:order val="9"/>
          <c:tx>
            <c:strRef>
              <c:f>'VC deals by industry'!$O$70</c:f>
              <c:strCache>
                <c:ptCount val="1"/>
                <c:pt idx="0">
                  <c:v>IT hardware</c:v>
                </c:pt>
              </c:strCache>
            </c:strRef>
          </c:tx>
          <c:spPr>
            <a:solidFill>
              <a:schemeClr val="accent4"/>
            </a:solidFill>
            <a:ln>
              <a:noFill/>
            </a:ln>
            <a:effectLst/>
          </c:spPr>
          <c:invertIfNegative val="0"/>
          <c:cat>
            <c:multiLvlStrRef>
              <c:f>'VC deals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industry'!$P$70:$BE$70</c:f>
              <c:numCache>
                <c:formatCode>#,##0;;;</c:formatCode>
                <c:ptCount val="42"/>
                <c:pt idx="0">
                  <c:v>129</c:v>
                </c:pt>
                <c:pt idx="1">
                  <c:v>100</c:v>
                </c:pt>
                <c:pt idx="2">
                  <c:v>103</c:v>
                </c:pt>
                <c:pt idx="3">
                  <c:v>109</c:v>
                </c:pt>
                <c:pt idx="4">
                  <c:v>138</c:v>
                </c:pt>
                <c:pt idx="5">
                  <c:v>119</c:v>
                </c:pt>
                <c:pt idx="6">
                  <c:v>117</c:v>
                </c:pt>
                <c:pt idx="7">
                  <c:v>125</c:v>
                </c:pt>
                <c:pt idx="8">
                  <c:v>160</c:v>
                </c:pt>
                <c:pt idx="9">
                  <c:v>120</c:v>
                </c:pt>
                <c:pt idx="10">
                  <c:v>133</c:v>
                </c:pt>
                <c:pt idx="11">
                  <c:v>126</c:v>
                </c:pt>
                <c:pt idx="12">
                  <c:v>142</c:v>
                </c:pt>
                <c:pt idx="13">
                  <c:v>125</c:v>
                </c:pt>
                <c:pt idx="14">
                  <c:v>123</c:v>
                </c:pt>
                <c:pt idx="15">
                  <c:v>126</c:v>
                </c:pt>
                <c:pt idx="16">
                  <c:v>170</c:v>
                </c:pt>
                <c:pt idx="17">
                  <c:v>112</c:v>
                </c:pt>
                <c:pt idx="18">
                  <c:v>118</c:v>
                </c:pt>
                <c:pt idx="19">
                  <c:v>129</c:v>
                </c:pt>
                <c:pt idx="20">
                  <c:v>146</c:v>
                </c:pt>
                <c:pt idx="21">
                  <c:v>153</c:v>
                </c:pt>
                <c:pt idx="22">
                  <c:v>147</c:v>
                </c:pt>
                <c:pt idx="23">
                  <c:v>159</c:v>
                </c:pt>
                <c:pt idx="24">
                  <c:v>158</c:v>
                </c:pt>
                <c:pt idx="25">
                  <c:v>137</c:v>
                </c:pt>
                <c:pt idx="26">
                  <c:v>131</c:v>
                </c:pt>
                <c:pt idx="27">
                  <c:v>1.3639212346369061</c:v>
                </c:pt>
                <c:pt idx="28">
                  <c:v>1.271860652</c:v>
                </c:pt>
                <c:pt idx="29">
                  <c:v>1.7848981310000001</c:v>
                </c:pt>
                <c:pt idx="30">
                  <c:v>1.5172360410000001</c:v>
                </c:pt>
                <c:pt idx="31">
                  <c:v>1.4052920596028791</c:v>
                </c:pt>
                <c:pt idx="32">
                  <c:v>2.3073587779415239</c:v>
                </c:pt>
                <c:pt idx="33">
                  <c:v>1.889727172</c:v>
                </c:pt>
                <c:pt idx="34">
                  <c:v>1.2664256140000001</c:v>
                </c:pt>
                <c:pt idx="35">
                  <c:v>4.4514105634740648</c:v>
                </c:pt>
                <c:pt idx="36">
                  <c:v>2.0873187030000002</c:v>
                </c:pt>
                <c:pt idx="37">
                  <c:v>5.3632907934321414</c:v>
                </c:pt>
                <c:pt idx="38">
                  <c:v>4.970778080655581</c:v>
                </c:pt>
                <c:pt idx="39">
                  <c:v>4.1088895040000004</c:v>
                </c:pt>
                <c:pt idx="40">
                  <c:v>10.70664607608364</c:v>
                </c:pt>
                <c:pt idx="41">
                  <c:v>3.0121520321550488</c:v>
                </c:pt>
              </c:numCache>
            </c:numRef>
          </c:val>
          <c:extLst>
            <c:ext xmlns:c16="http://schemas.microsoft.com/office/drawing/2014/chart" uri="{C3380CC4-5D6E-409C-BE32-E72D297353CC}">
              <c16:uniqueId val="{00000013-47CB-494B-B5CF-C052ED7A9723}"/>
            </c:ext>
          </c:extLst>
        </c:ser>
        <c:ser>
          <c:idx val="10"/>
          <c:order val="10"/>
          <c:tx>
            <c:strRef>
              <c:f>'VC deals by industry'!$O$71</c:f>
              <c:strCache>
                <c:ptCount val="1"/>
                <c:pt idx="0">
                  <c:v>Pharma &amp; biotech</c:v>
                </c:pt>
              </c:strCache>
            </c:strRef>
          </c:tx>
          <c:spPr>
            <a:solidFill>
              <a:srgbClr val="40C2C9"/>
            </a:solidFill>
            <a:ln>
              <a:noFill/>
            </a:ln>
            <a:effectLst/>
          </c:spPr>
          <c:invertIfNegative val="0"/>
          <c:cat>
            <c:multiLvlStrRef>
              <c:f>'VC deals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industry'!$P$71:$BE$71</c:f>
              <c:numCache>
                <c:formatCode>#,##0;;;</c:formatCode>
                <c:ptCount val="42"/>
                <c:pt idx="0">
                  <c:v>3.3095359420000001</c:v>
                </c:pt>
                <c:pt idx="1">
                  <c:v>2.3516378279999999</c:v>
                </c:pt>
                <c:pt idx="2">
                  <c:v>2.1044500322461559</c:v>
                </c:pt>
                <c:pt idx="3">
                  <c:v>2.1759911677085562</c:v>
                </c:pt>
                <c:pt idx="4">
                  <c:v>3.047538971999999</c:v>
                </c:pt>
                <c:pt idx="5">
                  <c:v>2.2802521099999988</c:v>
                </c:pt>
                <c:pt idx="6">
                  <c:v>3.365668806</c:v>
                </c:pt>
                <c:pt idx="7">
                  <c:v>4.5445469077416689</c:v>
                </c:pt>
                <c:pt idx="8">
                  <c:v>5.1135156984748171</c:v>
                </c:pt>
                <c:pt idx="9">
                  <c:v>5.7927176723341187</c:v>
                </c:pt>
                <c:pt idx="10">
                  <c:v>4.5942949459999998</c:v>
                </c:pt>
                <c:pt idx="11">
                  <c:v>5.0170230496650428</c:v>
                </c:pt>
                <c:pt idx="12">
                  <c:v>5.8552390656096103</c:v>
                </c:pt>
                <c:pt idx="13">
                  <c:v>4.4176056439999991</c:v>
                </c:pt>
                <c:pt idx="14">
                  <c:v>4.0282774210797569</c:v>
                </c:pt>
                <c:pt idx="15">
                  <c:v>4.0554073029999991</c:v>
                </c:pt>
                <c:pt idx="16">
                  <c:v>6.1053201226862317</c:v>
                </c:pt>
                <c:pt idx="17">
                  <c:v>6.1567671093820362</c:v>
                </c:pt>
                <c:pt idx="18">
                  <c:v>8.4706345749999983</c:v>
                </c:pt>
                <c:pt idx="19">
                  <c:v>7.313193801416916</c:v>
                </c:pt>
                <c:pt idx="20">
                  <c:v>12.51303250743838</c:v>
                </c:pt>
                <c:pt idx="21">
                  <c:v>9.3236481408572889</c:v>
                </c:pt>
                <c:pt idx="22">
                  <c:v>8.8509290939999996</c:v>
                </c:pt>
                <c:pt idx="23">
                  <c:v>8.6855617639999991</c:v>
                </c:pt>
                <c:pt idx="24">
                  <c:v>10.81956024773749</c:v>
                </c:pt>
                <c:pt idx="25">
                  <c:v>7.3083942657430656</c:v>
                </c:pt>
                <c:pt idx="26">
                  <c:v>4.3980027119999994</c:v>
                </c:pt>
                <c:pt idx="27">
                  <c:v>6.3204726119999997</c:v>
                </c:pt>
                <c:pt idx="28">
                  <c:v>5.3151708099999997</c:v>
                </c:pt>
                <c:pt idx="29">
                  <c:v>4.5448124674213419</c:v>
                </c:pt>
                <c:pt idx="30">
                  <c:v>6.3784343899999989</c:v>
                </c:pt>
                <c:pt idx="31">
                  <c:v>4.3900694288815156</c:v>
                </c:pt>
                <c:pt idx="32">
                  <c:v>6.031888665828796</c:v>
                </c:pt>
                <c:pt idx="33">
                  <c:v>7.5956781859999989</c:v>
                </c:pt>
                <c:pt idx="34">
                  <c:v>5.2378285559999993</c:v>
                </c:pt>
                <c:pt idx="35">
                  <c:v>5.2150244736931182</c:v>
                </c:pt>
                <c:pt idx="36">
                  <c:v>5.4446638374600038</c:v>
                </c:pt>
                <c:pt idx="37">
                  <c:v>4.8125049489999991</c:v>
                </c:pt>
                <c:pt idx="38">
                  <c:v>8.9490362349999995</c:v>
                </c:pt>
                <c:pt idx="39">
                  <c:v>7.1495236629999992</c:v>
                </c:pt>
                <c:pt idx="40">
                  <c:v>6.5523116879999996</c:v>
                </c:pt>
                <c:pt idx="41">
                  <c:v>6.0863733743700603</c:v>
                </c:pt>
              </c:numCache>
            </c:numRef>
          </c:val>
          <c:extLst>
            <c:ext xmlns:c16="http://schemas.microsoft.com/office/drawing/2014/chart" uri="{C3380CC4-5D6E-409C-BE32-E72D297353CC}">
              <c16:uniqueId val="{00000015-47CB-494B-B5CF-C052ED7A9723}"/>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7627919039764304"/>
          <c:h val="0.91464210324313955"/>
        </c:manualLayout>
      </c:layout>
      <c:barChart>
        <c:barDir val="col"/>
        <c:grouping val="percentStacked"/>
        <c:varyColors val="0"/>
        <c:ser>
          <c:idx val="0"/>
          <c:order val="0"/>
          <c:tx>
            <c:strRef>
              <c:f>'Female founder x stage'!$B$41</c:f>
              <c:strCache>
                <c:ptCount val="1"/>
                <c:pt idx="0">
                  <c:v>Pre-seed/seed</c:v>
                </c:pt>
              </c:strCache>
            </c:strRef>
          </c:tx>
          <c:spPr>
            <a:solidFill>
              <a:schemeClr val="accent1"/>
            </a:solidFill>
            <a:ln>
              <a:noFill/>
            </a:ln>
            <a:effectLst/>
          </c:spPr>
          <c:invertIfNegative val="0"/>
          <c:cat>
            <c:numRef>
              <c:f>'Female founder x stage'!$C$40:$M$40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'Female founder x stage'!$C$41:$M$41</c:f>
              <c:numCache>
                <c:formatCode>General</c:formatCode>
                <c:ptCount val="11"/>
                <c:pt idx="0">
                  <c:v>194</c:v>
                </c:pt>
                <c:pt idx="1">
                  <c:v>245</c:v>
                </c:pt>
                <c:pt idx="2">
                  <c:v>283</c:v>
                </c:pt>
                <c:pt idx="3">
                  <c:v>325</c:v>
                </c:pt>
                <c:pt idx="4">
                  <c:v>363</c:v>
                </c:pt>
                <c:pt idx="5">
                  <c:v>574</c:v>
                </c:pt>
                <c:pt idx="6">
                  <c:v>494</c:v>
                </c:pt>
                <c:pt idx="7">
                  <c:v>377</c:v>
                </c:pt>
                <c:pt idx="8">
                  <c:v>354</c:v>
                </c:pt>
                <c:pt idx="9">
                  <c:v>327</c:v>
                </c:pt>
                <c:pt idx="10">
                  <c:v>137</c:v>
                </c:pt>
              </c:numCache>
            </c:numRef>
          </c:val>
          <c:extLst>
            <c:ext xmlns:c16="http://schemas.microsoft.com/office/drawing/2014/chart" uri="{C3380CC4-5D6E-409C-BE32-E72D297353CC}">
              <c16:uniqueId val="{00000000-39BE-40DB-B13A-B3BF901FF7C2}"/>
            </c:ext>
          </c:extLst>
        </c:ser>
        <c:ser>
          <c:idx val="1"/>
          <c:order val="1"/>
          <c:tx>
            <c:strRef>
              <c:f>'Female founder x stage'!$B$42</c:f>
              <c:strCache>
                <c:ptCount val="1"/>
                <c:pt idx="0">
                  <c:v>Early-stage VC</c:v>
                </c:pt>
              </c:strCache>
            </c:strRef>
          </c:tx>
          <c:spPr>
            <a:solidFill>
              <a:schemeClr val="accent2"/>
            </a:solidFill>
            <a:ln>
              <a:noFill/>
            </a:ln>
            <a:effectLst/>
          </c:spPr>
          <c:invertIfNegative val="0"/>
          <c:cat>
            <c:numRef>
              <c:f>'Female founder x stage'!$C$40:$M$40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'Female founder x stage'!$C$42:$M$42</c:f>
              <c:numCache>
                <c:formatCode>General</c:formatCode>
                <c:ptCount val="11"/>
                <c:pt idx="0">
                  <c:v>179</c:v>
                </c:pt>
                <c:pt idx="1">
                  <c:v>229</c:v>
                </c:pt>
                <c:pt idx="2">
                  <c:v>239</c:v>
                </c:pt>
                <c:pt idx="3">
                  <c:v>254</c:v>
                </c:pt>
                <c:pt idx="4">
                  <c:v>243</c:v>
                </c:pt>
                <c:pt idx="5">
                  <c:v>357</c:v>
                </c:pt>
                <c:pt idx="6">
                  <c:v>360</c:v>
                </c:pt>
                <c:pt idx="7">
                  <c:v>296</c:v>
                </c:pt>
                <c:pt idx="8">
                  <c:v>271</c:v>
                </c:pt>
                <c:pt idx="9">
                  <c:v>260</c:v>
                </c:pt>
                <c:pt idx="10">
                  <c:v>130</c:v>
                </c:pt>
              </c:numCache>
            </c:numRef>
          </c:val>
          <c:extLst>
            <c:ext xmlns:c16="http://schemas.microsoft.com/office/drawing/2014/chart" uri="{C3380CC4-5D6E-409C-BE32-E72D297353CC}">
              <c16:uniqueId val="{00000001-39BE-40DB-B13A-B3BF901FF7C2}"/>
            </c:ext>
          </c:extLst>
        </c:ser>
        <c:ser>
          <c:idx val="2"/>
          <c:order val="2"/>
          <c:tx>
            <c:strRef>
              <c:f>'Female founder x stage'!$B$43</c:f>
              <c:strCache>
                <c:ptCount val="1"/>
                <c:pt idx="0">
                  <c:v>Late-stage VC</c:v>
                </c:pt>
              </c:strCache>
            </c:strRef>
          </c:tx>
          <c:spPr>
            <a:solidFill>
              <a:schemeClr val="accent3"/>
            </a:solidFill>
            <a:ln>
              <a:noFill/>
            </a:ln>
            <a:effectLst/>
          </c:spPr>
          <c:invertIfNegative val="0"/>
          <c:cat>
            <c:numRef>
              <c:f>'Female founder x stage'!$C$40:$M$40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'Female founder x stage'!$C$43:$M$43</c:f>
              <c:numCache>
                <c:formatCode>General</c:formatCode>
                <c:ptCount val="11"/>
                <c:pt idx="0">
                  <c:v>104</c:v>
                </c:pt>
                <c:pt idx="1">
                  <c:v>99</c:v>
                </c:pt>
                <c:pt idx="2">
                  <c:v>133</c:v>
                </c:pt>
                <c:pt idx="3">
                  <c:v>140</c:v>
                </c:pt>
                <c:pt idx="4">
                  <c:v>192</c:v>
                </c:pt>
                <c:pt idx="5">
                  <c:v>282</c:v>
                </c:pt>
                <c:pt idx="6">
                  <c:v>265</c:v>
                </c:pt>
                <c:pt idx="7">
                  <c:v>265</c:v>
                </c:pt>
                <c:pt idx="8">
                  <c:v>248</c:v>
                </c:pt>
                <c:pt idx="9">
                  <c:v>223</c:v>
                </c:pt>
                <c:pt idx="10">
                  <c:v>107</c:v>
                </c:pt>
              </c:numCache>
            </c:numRef>
          </c:val>
          <c:extLst>
            <c:ext xmlns:c16="http://schemas.microsoft.com/office/drawing/2014/chart" uri="{C3380CC4-5D6E-409C-BE32-E72D297353CC}">
              <c16:uniqueId val="{00000002-39BE-40DB-B13A-B3BF901FF7C2}"/>
            </c:ext>
          </c:extLst>
        </c:ser>
        <c:ser>
          <c:idx val="3"/>
          <c:order val="3"/>
          <c:tx>
            <c:strRef>
              <c:f>'Female founder x stage'!$B$44</c:f>
              <c:strCache>
                <c:ptCount val="1"/>
                <c:pt idx="0">
                  <c:v>Venture growth</c:v>
                </c:pt>
              </c:strCache>
            </c:strRef>
          </c:tx>
          <c:spPr>
            <a:solidFill>
              <a:schemeClr val="accent4"/>
            </a:solidFill>
            <a:ln>
              <a:noFill/>
            </a:ln>
            <a:effectLst/>
          </c:spPr>
          <c:invertIfNegative val="0"/>
          <c:cat>
            <c:numRef>
              <c:f>'Female founder x stage'!$C$40:$M$40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'Female founder x stage'!$C$44:$M$44</c:f>
              <c:numCache>
                <c:formatCode>General</c:formatCode>
                <c:ptCount val="11"/>
                <c:pt idx="0">
                  <c:v>7</c:v>
                </c:pt>
                <c:pt idx="1">
                  <c:v>10</c:v>
                </c:pt>
                <c:pt idx="2">
                  <c:v>13</c:v>
                </c:pt>
                <c:pt idx="3">
                  <c:v>18</c:v>
                </c:pt>
                <c:pt idx="4">
                  <c:v>16</c:v>
                </c:pt>
                <c:pt idx="5">
                  <c:v>15</c:v>
                </c:pt>
                <c:pt idx="6">
                  <c:v>20</c:v>
                </c:pt>
                <c:pt idx="7">
                  <c:v>27</c:v>
                </c:pt>
                <c:pt idx="8">
                  <c:v>29</c:v>
                </c:pt>
                <c:pt idx="9">
                  <c:v>28</c:v>
                </c:pt>
                <c:pt idx="10">
                  <c:v>8</c:v>
                </c:pt>
              </c:numCache>
            </c:numRef>
          </c:val>
          <c:extLst>
            <c:ext xmlns:c16="http://schemas.microsoft.com/office/drawing/2014/chart" uri="{C3380CC4-5D6E-409C-BE32-E72D297353CC}">
              <c16:uniqueId val="{00000003-39BE-40DB-B13A-B3BF901FF7C2}"/>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3679790026246725"/>
          <c:y val="0"/>
          <c:w val="0.1632020997375328"/>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7627919039764304"/>
          <c:h val="0.91464210324313955"/>
        </c:manualLayout>
      </c:layout>
      <c:barChart>
        <c:barDir val="col"/>
        <c:grouping val="percentStacked"/>
        <c:varyColors val="0"/>
        <c:ser>
          <c:idx val="0"/>
          <c:order val="0"/>
          <c:tx>
            <c:strRef>
              <c:f>'Female founder x stage'!$O$8</c:f>
              <c:strCache>
                <c:ptCount val="1"/>
                <c:pt idx="0">
                  <c:v>Pre-seed/seed</c:v>
                </c:pt>
              </c:strCache>
            </c:strRef>
          </c:tx>
          <c:spPr>
            <a:solidFill>
              <a:schemeClr val="accent1"/>
            </a:solidFill>
            <a:ln>
              <a:noFill/>
            </a:ln>
            <a:effectLst/>
          </c:spPr>
          <c:invertIfNegative val="0"/>
          <c:cat>
            <c:numRef>
              <c:f>'Female founder x stage'!$P$7:$Z$7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'Female founder x stage'!$P$8:$Z$8</c:f>
              <c:numCache>
                <c:formatCode>"$"#,##0.0</c:formatCode>
                <c:ptCount val="11"/>
                <c:pt idx="0">
                  <c:v>0.99389182635943807</c:v>
                </c:pt>
                <c:pt idx="1">
                  <c:v>1.1678293987869359</c:v>
                </c:pt>
                <c:pt idx="2">
                  <c:v>1.9626657651386901</c:v>
                </c:pt>
                <c:pt idx="3">
                  <c:v>2.2500527773700889</c:v>
                </c:pt>
                <c:pt idx="4">
                  <c:v>2.499887306382405</c:v>
                </c:pt>
                <c:pt idx="5">
                  <c:v>3.9426001876325349</c:v>
                </c:pt>
                <c:pt idx="6">
                  <c:v>4.5893050999281702</c:v>
                </c:pt>
                <c:pt idx="7">
                  <c:v>3.2186270545012459</c:v>
                </c:pt>
                <c:pt idx="8">
                  <c:v>3.2376406617441189</c:v>
                </c:pt>
                <c:pt idx="9">
                  <c:v>5.5121787799999993</c:v>
                </c:pt>
                <c:pt idx="10">
                  <c:v>1.8490361529999999</c:v>
                </c:pt>
              </c:numCache>
            </c:numRef>
          </c:val>
          <c:extLst>
            <c:ext xmlns:c16="http://schemas.microsoft.com/office/drawing/2014/chart" uri="{C3380CC4-5D6E-409C-BE32-E72D297353CC}">
              <c16:uniqueId val="{00000000-1055-4387-9E5D-25D5DF1AD2C6}"/>
            </c:ext>
          </c:extLst>
        </c:ser>
        <c:ser>
          <c:idx val="1"/>
          <c:order val="1"/>
          <c:tx>
            <c:strRef>
              <c:f>'Female founder x stage'!$O$9</c:f>
              <c:strCache>
                <c:ptCount val="1"/>
                <c:pt idx="0">
                  <c:v>Early-stage VC</c:v>
                </c:pt>
              </c:strCache>
            </c:strRef>
          </c:tx>
          <c:spPr>
            <a:solidFill>
              <a:schemeClr val="accent2"/>
            </a:solidFill>
            <a:ln>
              <a:noFill/>
            </a:ln>
            <a:effectLst/>
          </c:spPr>
          <c:invertIfNegative val="0"/>
          <c:cat>
            <c:numRef>
              <c:f>'Female founder x stage'!$P$7:$Z$7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'Female founder x stage'!$P$9:$Z$9</c:f>
              <c:numCache>
                <c:formatCode>"$"#,##0.0</c:formatCode>
                <c:ptCount val="11"/>
                <c:pt idx="0">
                  <c:v>4.2093004671011309</c:v>
                </c:pt>
                <c:pt idx="1">
                  <c:v>4.60565351828064</c:v>
                </c:pt>
                <c:pt idx="2">
                  <c:v>7.3791504180835661</c:v>
                </c:pt>
                <c:pt idx="3">
                  <c:v>8.4585564693744306</c:v>
                </c:pt>
                <c:pt idx="4">
                  <c:v>8.1740239072072356</c:v>
                </c:pt>
                <c:pt idx="5">
                  <c:v>19.461733298251598</c:v>
                </c:pt>
                <c:pt idx="6">
                  <c:v>14.790229014102779</c:v>
                </c:pt>
                <c:pt idx="7">
                  <c:v>7.4850694922769989</c:v>
                </c:pt>
                <c:pt idx="8">
                  <c:v>9.3631833739415224</c:v>
                </c:pt>
                <c:pt idx="9">
                  <c:v>10.384442344</c:v>
                </c:pt>
                <c:pt idx="10">
                  <c:v>3.990990163999999</c:v>
                </c:pt>
              </c:numCache>
            </c:numRef>
          </c:val>
          <c:extLst>
            <c:ext xmlns:c16="http://schemas.microsoft.com/office/drawing/2014/chart" uri="{C3380CC4-5D6E-409C-BE32-E72D297353CC}">
              <c16:uniqueId val="{00000001-1055-4387-9E5D-25D5DF1AD2C6}"/>
            </c:ext>
          </c:extLst>
        </c:ser>
        <c:ser>
          <c:idx val="2"/>
          <c:order val="2"/>
          <c:tx>
            <c:strRef>
              <c:f>'Female founder x stage'!$O$10</c:f>
              <c:strCache>
                <c:ptCount val="1"/>
                <c:pt idx="0">
                  <c:v>Late-stage VC</c:v>
                </c:pt>
              </c:strCache>
            </c:strRef>
          </c:tx>
          <c:spPr>
            <a:solidFill>
              <a:schemeClr val="accent3"/>
            </a:solidFill>
            <a:ln>
              <a:noFill/>
            </a:ln>
            <a:effectLst/>
          </c:spPr>
          <c:invertIfNegative val="0"/>
          <c:cat>
            <c:numRef>
              <c:f>'Female founder x stage'!$P$7:$Z$7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'Female founder x stage'!$P$10:$Z$10</c:f>
              <c:numCache>
                <c:formatCode>"$"#,##0.0</c:formatCode>
                <c:ptCount val="11"/>
                <c:pt idx="0">
                  <c:v>3.8994660129999992</c:v>
                </c:pt>
                <c:pt idx="1">
                  <c:v>5.9025835632396628</c:v>
                </c:pt>
                <c:pt idx="2">
                  <c:v>7.8457584676863021</c:v>
                </c:pt>
                <c:pt idx="3">
                  <c:v>9.7413582966578218</c:v>
                </c:pt>
                <c:pt idx="4">
                  <c:v>10.006294332</c:v>
                </c:pt>
                <c:pt idx="5">
                  <c:v>28.11036281634583</c:v>
                </c:pt>
                <c:pt idx="6">
                  <c:v>17.134099821207979</c:v>
                </c:pt>
                <c:pt idx="7">
                  <c:v>25.2887505811</c:v>
                </c:pt>
                <c:pt idx="8">
                  <c:v>21.4076307538134</c:v>
                </c:pt>
                <c:pt idx="9">
                  <c:v>14.82066485309719</c:v>
                </c:pt>
                <c:pt idx="10">
                  <c:v>7.5012587075336574</c:v>
                </c:pt>
              </c:numCache>
            </c:numRef>
          </c:val>
          <c:extLst>
            <c:ext xmlns:c16="http://schemas.microsoft.com/office/drawing/2014/chart" uri="{C3380CC4-5D6E-409C-BE32-E72D297353CC}">
              <c16:uniqueId val="{00000002-1055-4387-9E5D-25D5DF1AD2C6}"/>
            </c:ext>
          </c:extLst>
        </c:ser>
        <c:ser>
          <c:idx val="3"/>
          <c:order val="3"/>
          <c:tx>
            <c:strRef>
              <c:f>'Female founder x stage'!$O$11</c:f>
              <c:strCache>
                <c:ptCount val="1"/>
                <c:pt idx="0">
                  <c:v>Venture growth</c:v>
                </c:pt>
              </c:strCache>
            </c:strRef>
          </c:tx>
          <c:spPr>
            <a:solidFill>
              <a:schemeClr val="accent4"/>
            </a:solidFill>
            <a:ln>
              <a:noFill/>
            </a:ln>
            <a:effectLst/>
          </c:spPr>
          <c:invertIfNegative val="0"/>
          <c:cat>
            <c:numRef>
              <c:f>'Female founder x stage'!$P$7:$Z$7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'Female founder x stage'!$P$11:$Z$11</c:f>
              <c:numCache>
                <c:formatCode>"$"#,##0.0</c:formatCode>
                <c:ptCount val="11"/>
                <c:pt idx="0">
                  <c:v>0.99985919299999981</c:v>
                </c:pt>
                <c:pt idx="1">
                  <c:v>4.1007679079999999</c:v>
                </c:pt>
                <c:pt idx="2">
                  <c:v>3.9947652819999999</c:v>
                </c:pt>
                <c:pt idx="3">
                  <c:v>3.1738751414010351</c:v>
                </c:pt>
                <c:pt idx="4">
                  <c:v>3.3330420867334398</c:v>
                </c:pt>
                <c:pt idx="5">
                  <c:v>12.85663797672713</c:v>
                </c:pt>
                <c:pt idx="6">
                  <c:v>6.3684059907680846</c:v>
                </c:pt>
                <c:pt idx="7">
                  <c:v>3.7858669946310028</c:v>
                </c:pt>
                <c:pt idx="8">
                  <c:v>10.839211444</c:v>
                </c:pt>
                <c:pt idx="9">
                  <c:v>80.59556438937102</c:v>
                </c:pt>
                <c:pt idx="10">
                  <c:v>222.52283027781851</c:v>
                </c:pt>
              </c:numCache>
            </c:numRef>
          </c:val>
          <c:extLst>
            <c:ext xmlns:c16="http://schemas.microsoft.com/office/drawing/2014/chart" uri="{C3380CC4-5D6E-409C-BE32-E72D297353CC}">
              <c16:uniqueId val="{00000003-1055-4387-9E5D-25D5DF1AD2C6}"/>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3679790026246725"/>
          <c:y val="0"/>
          <c:w val="0.1632020997375328"/>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7627919039764304"/>
          <c:h val="0.91464210324313955"/>
        </c:manualLayout>
      </c:layout>
      <c:barChart>
        <c:barDir val="col"/>
        <c:grouping val="percentStacked"/>
        <c:varyColors val="0"/>
        <c:ser>
          <c:idx val="0"/>
          <c:order val="0"/>
          <c:tx>
            <c:strRef>
              <c:f>'Female founder x stage'!$O$41</c:f>
              <c:strCache>
                <c:ptCount val="1"/>
                <c:pt idx="0">
                  <c:v>Pre-seed/seed</c:v>
                </c:pt>
              </c:strCache>
            </c:strRef>
          </c:tx>
          <c:spPr>
            <a:solidFill>
              <a:schemeClr val="accent1"/>
            </a:solidFill>
            <a:ln>
              <a:noFill/>
            </a:ln>
            <a:effectLst/>
          </c:spPr>
          <c:invertIfNegative val="0"/>
          <c:cat>
            <c:numRef>
              <c:f>'Female founder x stage'!$P$40:$Z$40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'Female founder x stage'!$P$41:$Z$41</c:f>
              <c:numCache>
                <c:formatCode>"$"#,##0.0</c:formatCode>
                <c:ptCount val="11"/>
                <c:pt idx="0">
                  <c:v>0.20685232516619259</c:v>
                </c:pt>
                <c:pt idx="1">
                  <c:v>0.31658191990528528</c:v>
                </c:pt>
                <c:pt idx="2">
                  <c:v>0.36431326818960402</c:v>
                </c:pt>
                <c:pt idx="3">
                  <c:v>0.508685673</c:v>
                </c:pt>
                <c:pt idx="4">
                  <c:v>0.49233181999999998</c:v>
                </c:pt>
                <c:pt idx="5">
                  <c:v>1.0117495910000001</c:v>
                </c:pt>
                <c:pt idx="6">
                  <c:v>1.1248467713122601</c:v>
                </c:pt>
                <c:pt idx="7">
                  <c:v>0.80565160599999985</c:v>
                </c:pt>
                <c:pt idx="8">
                  <c:v>0.67763181878973233</c:v>
                </c:pt>
                <c:pt idx="9">
                  <c:v>0.82563722500000003</c:v>
                </c:pt>
                <c:pt idx="10">
                  <c:v>0.33177774599999998</c:v>
                </c:pt>
              </c:numCache>
            </c:numRef>
          </c:val>
          <c:extLst>
            <c:ext xmlns:c16="http://schemas.microsoft.com/office/drawing/2014/chart" uri="{C3380CC4-5D6E-409C-BE32-E72D297353CC}">
              <c16:uniqueId val="{00000000-4FE7-4366-9E8A-CE4072B8B090}"/>
            </c:ext>
          </c:extLst>
        </c:ser>
        <c:ser>
          <c:idx val="1"/>
          <c:order val="1"/>
          <c:tx>
            <c:strRef>
              <c:f>'Female founder x stage'!$O$42</c:f>
              <c:strCache>
                <c:ptCount val="1"/>
                <c:pt idx="0">
                  <c:v>Early-stage VC</c:v>
                </c:pt>
              </c:strCache>
            </c:strRef>
          </c:tx>
          <c:spPr>
            <a:solidFill>
              <a:schemeClr val="accent2"/>
            </a:solidFill>
            <a:ln>
              <a:noFill/>
            </a:ln>
            <a:effectLst/>
          </c:spPr>
          <c:invertIfNegative val="0"/>
          <c:cat>
            <c:numRef>
              <c:f>'Female founder x stage'!$P$40:$Z$40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'Female founder x stage'!$P$42:$Z$42</c:f>
              <c:numCache>
                <c:formatCode>"$"#,##0.0</c:formatCode>
                <c:ptCount val="11"/>
                <c:pt idx="0">
                  <c:v>0.49886263899999972</c:v>
                </c:pt>
                <c:pt idx="1">
                  <c:v>1.0771776850000001</c:v>
                </c:pt>
                <c:pt idx="2">
                  <c:v>1.1003648260000001</c:v>
                </c:pt>
                <c:pt idx="3">
                  <c:v>1.321520696058728</c:v>
                </c:pt>
                <c:pt idx="4">
                  <c:v>1.0453320383456259</c:v>
                </c:pt>
                <c:pt idx="5">
                  <c:v>2.756657772147006</c:v>
                </c:pt>
                <c:pt idx="6">
                  <c:v>1.3056152860000001</c:v>
                </c:pt>
                <c:pt idx="7">
                  <c:v>0.70523199088151634</c:v>
                </c:pt>
                <c:pt idx="8">
                  <c:v>0.89994954899999968</c:v>
                </c:pt>
                <c:pt idx="9">
                  <c:v>0.83833038699999995</c:v>
                </c:pt>
                <c:pt idx="10">
                  <c:v>1.2585825989999999</c:v>
                </c:pt>
              </c:numCache>
            </c:numRef>
          </c:val>
          <c:extLst>
            <c:ext xmlns:c16="http://schemas.microsoft.com/office/drawing/2014/chart" uri="{C3380CC4-5D6E-409C-BE32-E72D297353CC}">
              <c16:uniqueId val="{00000001-4FE7-4366-9E8A-CE4072B8B090}"/>
            </c:ext>
          </c:extLst>
        </c:ser>
        <c:ser>
          <c:idx val="2"/>
          <c:order val="2"/>
          <c:tx>
            <c:strRef>
              <c:f>'Female founder x stage'!$O$43</c:f>
              <c:strCache>
                <c:ptCount val="1"/>
                <c:pt idx="0">
                  <c:v>Late-stage VC</c:v>
                </c:pt>
              </c:strCache>
            </c:strRef>
          </c:tx>
          <c:spPr>
            <a:solidFill>
              <a:schemeClr val="accent3"/>
            </a:solidFill>
            <a:ln>
              <a:noFill/>
            </a:ln>
            <a:effectLst/>
          </c:spPr>
          <c:invertIfNegative val="0"/>
          <c:cat>
            <c:numRef>
              <c:f>'Female founder x stage'!$P$40:$Z$40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'Female founder x stage'!$P$43:$Z$43</c:f>
              <c:numCache>
                <c:formatCode>"$"#,##0.0</c:formatCode>
                <c:ptCount val="11"/>
                <c:pt idx="0">
                  <c:v>0.53141504699999986</c:v>
                </c:pt>
                <c:pt idx="1">
                  <c:v>0.54241095399999995</c:v>
                </c:pt>
                <c:pt idx="2">
                  <c:v>1.238979066</c:v>
                </c:pt>
                <c:pt idx="3">
                  <c:v>1.1730417950000001</c:v>
                </c:pt>
                <c:pt idx="4">
                  <c:v>1.68098003755987</c:v>
                </c:pt>
                <c:pt idx="5">
                  <c:v>3.172645601971543</c:v>
                </c:pt>
                <c:pt idx="6">
                  <c:v>1.966895796</c:v>
                </c:pt>
                <c:pt idx="7">
                  <c:v>1.489364548</c:v>
                </c:pt>
                <c:pt idx="8">
                  <c:v>1.9778051700513599</c:v>
                </c:pt>
                <c:pt idx="9">
                  <c:v>1.3860704500000001</c:v>
                </c:pt>
                <c:pt idx="10">
                  <c:v>1.101513623</c:v>
                </c:pt>
              </c:numCache>
            </c:numRef>
          </c:val>
          <c:extLst>
            <c:ext xmlns:c16="http://schemas.microsoft.com/office/drawing/2014/chart" uri="{C3380CC4-5D6E-409C-BE32-E72D297353CC}">
              <c16:uniqueId val="{00000002-4FE7-4366-9E8A-CE4072B8B090}"/>
            </c:ext>
          </c:extLst>
        </c:ser>
        <c:ser>
          <c:idx val="3"/>
          <c:order val="3"/>
          <c:tx>
            <c:strRef>
              <c:f>'Female founder x stage'!$O$44</c:f>
              <c:strCache>
                <c:ptCount val="1"/>
                <c:pt idx="0">
                  <c:v>Venture growth</c:v>
                </c:pt>
              </c:strCache>
            </c:strRef>
          </c:tx>
          <c:spPr>
            <a:solidFill>
              <a:schemeClr val="accent4"/>
            </a:solidFill>
            <a:ln>
              <a:noFill/>
            </a:ln>
            <a:effectLst/>
          </c:spPr>
          <c:invertIfNegative val="0"/>
          <c:cat>
            <c:numRef>
              <c:f>'Female founder x stage'!$P$40:$Z$40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'Female founder x stage'!$P$44:$Z$44</c:f>
              <c:numCache>
                <c:formatCode>"$"#,##0.0</c:formatCode>
                <c:ptCount val="11"/>
                <c:pt idx="0">
                  <c:v>0.107622619</c:v>
                </c:pt>
                <c:pt idx="1">
                  <c:v>0.37038576600000001</c:v>
                </c:pt>
                <c:pt idx="2">
                  <c:v>0.49683230499999997</c:v>
                </c:pt>
                <c:pt idx="3">
                  <c:v>0.38384211800000001</c:v>
                </c:pt>
                <c:pt idx="4">
                  <c:v>0.321908588</c:v>
                </c:pt>
                <c:pt idx="5">
                  <c:v>0.35977879299999999</c:v>
                </c:pt>
                <c:pt idx="6">
                  <c:v>0.44316431299999998</c:v>
                </c:pt>
                <c:pt idx="7">
                  <c:v>0.279937989</c:v>
                </c:pt>
                <c:pt idx="8">
                  <c:v>0.457378495</c:v>
                </c:pt>
                <c:pt idx="9">
                  <c:v>0.315736927</c:v>
                </c:pt>
                <c:pt idx="10">
                  <c:v>0.20557063499999989</c:v>
                </c:pt>
              </c:numCache>
            </c:numRef>
          </c:val>
          <c:extLst>
            <c:ext xmlns:c16="http://schemas.microsoft.com/office/drawing/2014/chart" uri="{C3380CC4-5D6E-409C-BE32-E72D297353CC}">
              <c16:uniqueId val="{00000003-4FE7-4366-9E8A-CE4072B8B090}"/>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3679790026246725"/>
          <c:y val="0"/>
          <c:w val="0.1632020997375328"/>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5562540848401856E-2"/>
          <c:y val="2.0604856057274842E-2"/>
          <c:w val="0.87818970257176354"/>
          <c:h val="0.82933165006007947"/>
        </c:manualLayout>
      </c:layout>
      <c:barChart>
        <c:barDir val="col"/>
        <c:grouping val="clustered"/>
        <c:varyColors val="0"/>
        <c:ser>
          <c:idx val="0"/>
          <c:order val="0"/>
          <c:tx>
            <c:strRef>
              <c:f>'Life sciences'!$B$8</c:f>
              <c:strCache>
                <c:ptCount val="1"/>
                <c:pt idx="0">
                  <c:v>Deal value ($B)</c:v>
                </c:pt>
              </c:strCache>
            </c:strRef>
          </c:tx>
          <c:spPr>
            <a:solidFill>
              <a:schemeClr val="accent1"/>
            </a:solidFill>
            <a:ln>
              <a:noFill/>
            </a:ln>
            <a:effectLst/>
          </c:spPr>
          <c:invertIfNegative val="0"/>
          <c:dLbls>
            <c:spPr>
              <a:noFill/>
              <a:ln>
                <a:noFill/>
              </a:ln>
              <a:effectLst/>
            </c:spPr>
            <c:txPr>
              <a:bodyPr rot="-5400000" spcFirstLastPara="1" vertOverflow="ellipsis" vert="horz" wrap="square" lIns="38100" tIns="19050" rIns="38100" bIns="19050" anchor="ctr" anchorCtr="1">
                <a:spAutoFit/>
              </a:bodyPr>
              <a:lstStyle/>
              <a:p>
                <a:pPr>
                  <a:defRPr sz="800" b="0" i="0" u="none" strike="noStrike" kern="1200" baseline="0">
                    <a:solidFill>
                      <a:schemeClr val="bg1"/>
                    </a:solidFill>
                    <a:latin typeface="Gotham Book" panose="02000603040000020004" pitchFamily="2" charset="77"/>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'Life sciences'!$C$7:$M$7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'Life sciences'!$C$8:$M$8</c:f>
              <c:numCache>
                <c:formatCode>"$"#,##0.0</c:formatCode>
                <c:ptCount val="11"/>
                <c:pt idx="0">
                  <c:v>15.7563223086908</c:v>
                </c:pt>
                <c:pt idx="1">
                  <c:v>21.019700819167308</c:v>
                </c:pt>
                <c:pt idx="2">
                  <c:v>29.702433303283819</c:v>
                </c:pt>
                <c:pt idx="3">
                  <c:v>27.327358586378821</c:v>
                </c:pt>
                <c:pt idx="4">
                  <c:v>40.62888503387898</c:v>
                </c:pt>
                <c:pt idx="5">
                  <c:v>55.152081696945537</c:v>
                </c:pt>
                <c:pt idx="6">
                  <c:v>41.048668831428081</c:v>
                </c:pt>
                <c:pt idx="7">
                  <c:v>30.833570897156811</c:v>
                </c:pt>
                <c:pt idx="8">
                  <c:v>36.022650439634248</c:v>
                </c:pt>
                <c:pt idx="9">
                  <c:v>39.035907135386744</c:v>
                </c:pt>
                <c:pt idx="10">
                  <c:v>19.950719734194461</c:v>
                </c:pt>
              </c:numCache>
            </c:numRef>
          </c:val>
          <c:extLst>
            <c:ext xmlns:c16="http://schemas.microsoft.com/office/drawing/2014/chart" uri="{C3380CC4-5D6E-409C-BE32-E72D297353CC}">
              <c16:uniqueId val="{00000000-465C-496C-80D6-FBFA9A82B7C0}"/>
            </c:ext>
          </c:extLst>
        </c:ser>
        <c:dLbls>
          <c:showLegendKey val="0"/>
          <c:showVal val="1"/>
          <c:showCatName val="0"/>
          <c:showSerName val="0"/>
          <c:showPercent val="0"/>
          <c:showBubbleSize val="0"/>
        </c:dLbls>
        <c:gapWidth val="60"/>
        <c:axId val="1993389984"/>
        <c:axId val="1993391856"/>
      </c:barChart>
      <c:lineChart>
        <c:grouping val="stacked"/>
        <c:varyColors val="0"/>
        <c:ser>
          <c:idx val="1"/>
          <c:order val="1"/>
          <c:tx>
            <c:strRef>
              <c:f>'Life sciences'!$B$9</c:f>
              <c:strCache>
                <c:ptCount val="1"/>
                <c:pt idx="0">
                  <c:v>Deal count</c:v>
                </c:pt>
              </c:strCache>
            </c:strRef>
          </c:tx>
          <c:spPr>
            <a:ln w="19050" cap="rnd" cmpd="sng" algn="ctr">
              <a:solidFill>
                <a:schemeClr val="accent3"/>
              </a:solidFill>
              <a:prstDash val="solid"/>
              <a:round/>
            </a:ln>
            <a:effectLst/>
          </c:spPr>
          <c:marker>
            <c:symbol val="none"/>
          </c:marker>
          <c:dPt>
            <c:idx val="1"/>
            <c:bubble3D val="0"/>
            <c:extLst>
              <c:ext xmlns:c16="http://schemas.microsoft.com/office/drawing/2014/chart" uri="{C3380CC4-5D6E-409C-BE32-E72D297353CC}">
                <c16:uniqueId val="{00000001-465C-496C-80D6-FBFA9A82B7C0}"/>
              </c:ext>
            </c:extLst>
          </c:dPt>
          <c:dPt>
            <c:idx val="2"/>
            <c:bubble3D val="0"/>
            <c:extLst>
              <c:ext xmlns:c16="http://schemas.microsoft.com/office/drawing/2014/chart" uri="{C3380CC4-5D6E-409C-BE32-E72D297353CC}">
                <c16:uniqueId val="{00000002-465C-496C-80D6-FBFA9A82B7C0}"/>
              </c:ext>
            </c:extLst>
          </c:dPt>
          <c:dPt>
            <c:idx val="3"/>
            <c:bubble3D val="0"/>
            <c:spPr>
              <a:ln w="19050" cap="rnd" cmpd="sng" algn="ctr">
                <a:solidFill>
                  <a:schemeClr val="accent3"/>
                </a:solidFill>
                <a:prstDash val="solid"/>
                <a:round/>
              </a:ln>
              <a:effectLst/>
            </c:spPr>
            <c:extLst>
              <c:ext xmlns:c16="http://schemas.microsoft.com/office/drawing/2014/chart" uri="{C3380CC4-5D6E-409C-BE32-E72D297353CC}">
                <c16:uniqueId val="{00000004-465C-496C-80D6-FBFA9A82B7C0}"/>
              </c:ext>
            </c:extLst>
          </c:dPt>
          <c:dPt>
            <c:idx val="4"/>
            <c:bubble3D val="0"/>
            <c:spPr>
              <a:ln w="19050" cap="rnd" cmpd="sng" algn="ctr">
                <a:solidFill>
                  <a:schemeClr val="accent3"/>
                </a:solidFill>
                <a:prstDash val="solid"/>
                <a:round/>
              </a:ln>
              <a:effectLst/>
            </c:spPr>
            <c:extLst>
              <c:ext xmlns:c16="http://schemas.microsoft.com/office/drawing/2014/chart" uri="{C3380CC4-5D6E-409C-BE32-E72D297353CC}">
                <c16:uniqueId val="{00000006-465C-496C-80D6-FBFA9A82B7C0}"/>
              </c:ext>
            </c:extLst>
          </c:dPt>
          <c:dPt>
            <c:idx val="5"/>
            <c:bubble3D val="0"/>
            <c:spPr>
              <a:ln w="19050" cap="rnd" cmpd="sng" algn="ctr">
                <a:solidFill>
                  <a:schemeClr val="accent3"/>
                </a:solidFill>
                <a:prstDash val="solid"/>
                <a:round/>
              </a:ln>
              <a:effectLst/>
            </c:spPr>
            <c:extLst>
              <c:ext xmlns:c16="http://schemas.microsoft.com/office/drawing/2014/chart" uri="{C3380CC4-5D6E-409C-BE32-E72D297353CC}">
                <c16:uniqueId val="{00000008-465C-496C-80D6-FBFA9A82B7C0}"/>
              </c:ext>
            </c:extLst>
          </c:dPt>
          <c:dPt>
            <c:idx val="8"/>
            <c:bubble3D val="0"/>
            <c:extLst>
              <c:ext xmlns:c16="http://schemas.microsoft.com/office/drawing/2014/chart" uri="{C3380CC4-5D6E-409C-BE32-E72D297353CC}">
                <c16:uniqueId val="{00000009-465C-496C-80D6-FBFA9A82B7C0}"/>
              </c:ext>
            </c:extLst>
          </c:dPt>
          <c:dPt>
            <c:idx val="9"/>
            <c:bubble3D val="0"/>
            <c:spPr>
              <a:ln w="19050" cap="rnd" cmpd="sng" algn="ctr">
                <a:solidFill>
                  <a:schemeClr val="accent3"/>
                </a:solidFill>
                <a:prstDash val="solid"/>
                <a:round/>
              </a:ln>
              <a:effectLst/>
            </c:spPr>
            <c:extLst>
              <c:ext xmlns:c16="http://schemas.microsoft.com/office/drawing/2014/chart" uri="{C3380CC4-5D6E-409C-BE32-E72D297353CC}">
                <c16:uniqueId val="{0000000B-465C-496C-80D6-FBFA9A82B7C0}"/>
              </c:ext>
            </c:extLst>
          </c:dPt>
          <c:dPt>
            <c:idx val="10"/>
            <c:marker>
              <c:symbol val="circle"/>
              <c:size val="5"/>
              <c:spPr>
                <a:solidFill>
                  <a:srgbClr val="40C2C9"/>
                </a:solidFill>
                <a:ln>
                  <a:solidFill>
                    <a:srgbClr val="40C2C9"/>
                  </a:solidFill>
                </a:ln>
              </c:spPr>
            </c:marker>
            <c:bubble3D val="0"/>
            <c:spPr>
              <a:ln w="28575" cap="rnd" cmpd="sng" algn="ctr">
                <a:noFill/>
                <a:prstDash val="solid"/>
                <a:round/>
              </a:ln>
              <a:effectLst/>
            </c:spPr>
            <c:extLst>
              <c:ext xmlns:c16="http://schemas.microsoft.com/office/drawing/2014/chart" uri="{C3380CC4-5D6E-409C-BE32-E72D297353CC}">
                <c16:uniqueId val="{0000000D-465C-496C-80D6-FBFA9A82B7C0}"/>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Gotham Book" panose="02000603040000020004" pitchFamily="2" charset="77"/>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'Life sciences'!$C$7:$M$7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'Life sciences'!$C$9:$M$9</c:f>
              <c:numCache>
                <c:formatCode>General</c:formatCode>
                <c:ptCount val="11"/>
                <c:pt idx="0">
                  <c:v>1584</c:v>
                </c:pt>
                <c:pt idx="1">
                  <c:v>1800</c:v>
                </c:pt>
                <c:pt idx="2">
                  <c:v>1910</c:v>
                </c:pt>
                <c:pt idx="3">
                  <c:v>2064</c:v>
                </c:pt>
                <c:pt idx="4">
                  <c:v>2196</c:v>
                </c:pt>
                <c:pt idx="5">
                  <c:v>2719</c:v>
                </c:pt>
                <c:pt idx="6">
                  <c:v>2223</c:v>
                </c:pt>
                <c:pt idx="7">
                  <c:v>2033</c:v>
                </c:pt>
                <c:pt idx="8">
                  <c:v>1991</c:v>
                </c:pt>
                <c:pt idx="9">
                  <c:v>1972</c:v>
                </c:pt>
                <c:pt idx="10">
                  <c:v>921</c:v>
                </c:pt>
              </c:numCache>
            </c:numRef>
          </c:val>
          <c:smooth val="0"/>
          <c:extLst>
            <c:ext xmlns:c16="http://schemas.microsoft.com/office/drawing/2014/chart" uri="{C3380CC4-5D6E-409C-BE32-E72D297353CC}">
              <c16:uniqueId val="{0000000E-465C-496C-80D6-FBFA9A82B7C0}"/>
            </c:ext>
          </c:extLst>
        </c:ser>
        <c:dLbls>
          <c:showLegendKey val="0"/>
          <c:showVal val="1"/>
          <c:showCatName val="0"/>
          <c:showSerName val="0"/>
          <c:showPercent val="0"/>
          <c:showBubbleSize val="0"/>
        </c:dLbls>
        <c:marker val="1"/>
        <c:smooth val="0"/>
        <c:axId val="1993395408"/>
        <c:axId val="1993393632"/>
      </c:lineChart>
      <c:catAx>
        <c:axId val="1993389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5400000" spcFirstLastPara="1" vertOverflow="ellipsis" vert="horz" wrap="square" anchor="ctr" anchorCtr="1"/>
          <a:lstStyle/>
          <a:p>
            <a:pPr>
              <a:defRPr sz="800" b="0" i="0" u="none" strike="noStrike" kern="1200" baseline="0">
                <a:solidFill>
                  <a:sysClr val="windowText" lastClr="000000"/>
                </a:solidFill>
                <a:latin typeface="Gotham Book" panose="02000603040000020004" pitchFamily="2" charset="77"/>
                <a:ea typeface="+mn-ea"/>
                <a:cs typeface="+mn-cs"/>
              </a:defRPr>
            </a:pPr>
            <a:endParaRPr lang="en-US"/>
          </a:p>
        </c:txPr>
        <c:crossAx val="1993391856"/>
        <c:crosses val="autoZero"/>
        <c:auto val="1"/>
        <c:lblAlgn val="ctr"/>
        <c:lblOffset val="100"/>
        <c:noMultiLvlLbl val="0"/>
      </c:catAx>
      <c:valAx>
        <c:axId val="1993391856"/>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Gotham Book" panose="02000603040000020004" pitchFamily="2" charset="77"/>
                <a:ea typeface="+mn-ea"/>
                <a:cs typeface="+mn-cs"/>
              </a:defRPr>
            </a:pPr>
            <a:endParaRPr lang="en-US"/>
          </a:p>
        </c:txPr>
        <c:crossAx val="1993389984"/>
        <c:crosses val="autoZero"/>
        <c:crossBetween val="between"/>
      </c:valAx>
      <c:valAx>
        <c:axId val="1993393632"/>
        <c:scaling>
          <c:orientation val="minMax"/>
        </c:scaling>
        <c:delete val="0"/>
        <c:axPos val="r"/>
        <c:numFmt formatCode="General"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Gotham Book" panose="02000603040000020004" pitchFamily="2" charset="77"/>
                <a:ea typeface="+mn-ea"/>
                <a:cs typeface="+mn-cs"/>
              </a:defRPr>
            </a:pPr>
            <a:endParaRPr lang="en-US"/>
          </a:p>
        </c:txPr>
        <c:crossAx val="1993395408"/>
        <c:crosses val="max"/>
        <c:crossBetween val="between"/>
      </c:valAx>
      <c:catAx>
        <c:axId val="1993395408"/>
        <c:scaling>
          <c:orientation val="minMax"/>
        </c:scaling>
        <c:delete val="1"/>
        <c:axPos val="b"/>
        <c:numFmt formatCode="General" sourceLinked="1"/>
        <c:majorTickMark val="out"/>
        <c:minorTickMark val="none"/>
        <c:tickLblPos val="nextTo"/>
        <c:crossAx val="1993393632"/>
        <c:crosses val="autoZero"/>
        <c:auto val="1"/>
        <c:lblAlgn val="ctr"/>
        <c:lblOffset val="100"/>
        <c:noMultiLvlLbl val="0"/>
      </c:catAx>
      <c:spPr>
        <a:noFill/>
        <a:ln>
          <a:noFill/>
        </a:ln>
        <a:effectLst/>
      </c:spPr>
    </c:plotArea>
    <c:legend>
      <c:legendPos val="b"/>
      <c:layout>
        <c:manualLayout>
          <c:xMode val="edge"/>
          <c:yMode val="edge"/>
          <c:x val="0.29134314732397582"/>
          <c:y val="0.94092263128625808"/>
          <c:w val="0.41731349786810246"/>
          <c:h val="5.9077368713741904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Gotham Book" panose="02000603040000020004" pitchFamily="2" charset="77"/>
              <a:ea typeface="+mn-ea"/>
              <a:cs typeface="+mn-cs"/>
            </a:defRPr>
          </a:pPr>
          <a:endParaRPr lang="en-US"/>
        </a:p>
      </c:txPr>
    </c:legend>
    <c:plotVisOnly val="1"/>
    <c:dispBlanksAs val="gap"/>
    <c:showDLblsOverMax val="0"/>
  </c:chart>
  <c:spPr>
    <a:noFill/>
    <a:ln w="9525" cap="flat" cmpd="sng" algn="ctr">
      <a:noFill/>
      <a:prstDash val="solid"/>
      <a:round/>
    </a:ln>
    <a:effectLst/>
  </c:spPr>
  <c:txPr>
    <a:bodyPr/>
    <a:lstStyle/>
    <a:p>
      <a:pPr>
        <a:defRPr sz="800">
          <a:solidFill>
            <a:sysClr val="windowText" lastClr="000000"/>
          </a:solidFill>
          <a:latin typeface="Gotham Book" panose="02000603040000020004" pitchFamily="2" charset="77"/>
        </a:defRPr>
      </a:pPr>
      <a:endParaRPr lang="en-US"/>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638201474815701E-2"/>
          <c:y val="2.82524059492563E-2"/>
          <c:w val="0.88445772403449596"/>
          <c:h val="0.72982660631987928"/>
        </c:manualLayout>
      </c:layout>
      <c:barChart>
        <c:barDir val="col"/>
        <c:grouping val="clustered"/>
        <c:varyColors val="0"/>
        <c:ser>
          <c:idx val="0"/>
          <c:order val="0"/>
          <c:tx>
            <c:strRef>
              <c:f>'Life sciences'!$O$9</c:f>
              <c:strCache>
                <c:ptCount val="1"/>
                <c:pt idx="0">
                  <c:v>Deal value ($B)</c:v>
                </c:pt>
              </c:strCache>
            </c:strRef>
          </c:tx>
          <c:spPr>
            <a:solidFill>
              <a:schemeClr val="accent1"/>
            </a:solidFill>
            <a:ln>
              <a:noFill/>
            </a:ln>
            <a:effectLst/>
          </c:spPr>
          <c:invertIfNegative val="0"/>
          <c:cat>
            <c:multiLvlStrRef>
              <c:extLst>
                <c:ext xmlns:c15="http://schemas.microsoft.com/office/drawing/2012/chart" uri="{02D57815-91ED-43cb-92C2-25804820EDAC}">
                  <c15:fullRef>
                    <c15:sqref>'Life sciences'!$P$7:$BG$8</c15:sqref>
                  </c15:fullRef>
                </c:ext>
              </c:extLst>
              <c:f>'Life sciences'!$P$7:$BG$8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extLst>
                <c:ext xmlns:c15="http://schemas.microsoft.com/office/drawing/2012/chart" uri="{02D57815-91ED-43cb-92C2-25804820EDAC}">
                  <c15:fullRef>
                    <c15:sqref>'Life sciences'!$P$9:$BG$9</c15:sqref>
                  </c15:fullRef>
                </c:ext>
              </c:extLst>
              <c:f>'Life sciences'!$P$9:$BE$9</c:f>
              <c:numCache>
                <c:formatCode>"$"#,##0.0</c:formatCode>
                <c:ptCount val="42"/>
                <c:pt idx="0">
                  <c:v>5.0378532851455606</c:v>
                </c:pt>
                <c:pt idx="1">
                  <c:v>3.839148199590527</c:v>
                </c:pt>
                <c:pt idx="2">
                  <c:v>3.7582681422461559</c:v>
                </c:pt>
                <c:pt idx="3">
                  <c:v>3.121052681708556</c:v>
                </c:pt>
                <c:pt idx="4">
                  <c:v>4.9055046644256421</c:v>
                </c:pt>
                <c:pt idx="5">
                  <c:v>4.4426266599999984</c:v>
                </c:pt>
                <c:pt idx="6">
                  <c:v>5.0813130899999992</c:v>
                </c:pt>
                <c:pt idx="7">
                  <c:v>6.5902564047416687</c:v>
                </c:pt>
                <c:pt idx="8">
                  <c:v>7.851275741474816</c:v>
                </c:pt>
                <c:pt idx="9">
                  <c:v>7.5201867663341186</c:v>
                </c:pt>
                <c:pt idx="10">
                  <c:v>7.2651424418098447</c:v>
                </c:pt>
                <c:pt idx="11">
                  <c:v>7.0658283536650428</c:v>
                </c:pt>
                <c:pt idx="12">
                  <c:v>7.9228921627222366</c:v>
                </c:pt>
                <c:pt idx="13">
                  <c:v>7.0874759105768277</c:v>
                </c:pt>
                <c:pt idx="14">
                  <c:v>6.2047878190797574</c:v>
                </c:pt>
                <c:pt idx="15">
                  <c:v>6.1122026939999996</c:v>
                </c:pt>
                <c:pt idx="16">
                  <c:v>8.6838913926862311</c:v>
                </c:pt>
                <c:pt idx="17">
                  <c:v>9.3814319115042029</c:v>
                </c:pt>
                <c:pt idx="18">
                  <c:v>11.404587899999999</c:v>
                </c:pt>
                <c:pt idx="19">
                  <c:v>11.15897382968855</c:v>
                </c:pt>
                <c:pt idx="20">
                  <c:v>15.321580325494709</c:v>
                </c:pt>
                <c:pt idx="21">
                  <c:v>14.60251787600577</c:v>
                </c:pt>
                <c:pt idx="22">
                  <c:v>13.339856165507911</c:v>
                </c:pt>
                <c:pt idx="23">
                  <c:v>11.888127329937159</c:v>
                </c:pt>
                <c:pt idx="24">
                  <c:v>15.068570442538631</c:v>
                </c:pt>
                <c:pt idx="25">
                  <c:v>9.7408018827430656</c:v>
                </c:pt>
                <c:pt idx="26">
                  <c:v>7.0204633984966183</c:v>
                </c:pt>
                <c:pt idx="27">
                  <c:v>9.2188331076497718</c:v>
                </c:pt>
                <c:pt idx="28">
                  <c:v>7.9163781319999993</c:v>
                </c:pt>
                <c:pt idx="29">
                  <c:v>7.1501269518249364</c:v>
                </c:pt>
                <c:pt idx="30">
                  <c:v>8.8115782079999985</c:v>
                </c:pt>
                <c:pt idx="31">
                  <c:v>6.9554876053318733</c:v>
                </c:pt>
                <c:pt idx="32">
                  <c:v>9.1217890952889267</c:v>
                </c:pt>
                <c:pt idx="33">
                  <c:v>10.631649700652201</c:v>
                </c:pt>
                <c:pt idx="34">
                  <c:v>8.3812957559999983</c:v>
                </c:pt>
                <c:pt idx="35">
                  <c:v>7.8879158876931177</c:v>
                </c:pt>
                <c:pt idx="36">
                  <c:v>9.0804025834600033</c:v>
                </c:pt>
                <c:pt idx="37">
                  <c:v>7.5617027619999986</c:v>
                </c:pt>
                <c:pt idx="38">
                  <c:v>12.15189025201625</c:v>
                </c:pt>
                <c:pt idx="39">
                  <c:v>10.241911537910489</c:v>
                </c:pt>
                <c:pt idx="40">
                  <c:v>9.9625351349999995</c:v>
                </c:pt>
                <c:pt idx="41">
                  <c:v>9.988184599194458</c:v>
                </c:pt>
              </c:numCache>
            </c:numRef>
          </c:val>
          <c:extLst>
            <c:ext xmlns:c16="http://schemas.microsoft.com/office/drawing/2014/chart" uri="{C3380CC4-5D6E-409C-BE32-E72D297353CC}">
              <c16:uniqueId val="{00000000-4E9D-4FDB-BA5C-AEE5C1457DDA}"/>
            </c:ext>
          </c:extLst>
        </c:ser>
        <c:dLbls>
          <c:showLegendKey val="0"/>
          <c:showVal val="0"/>
          <c:showCatName val="0"/>
          <c:showSerName val="0"/>
          <c:showPercent val="0"/>
          <c:showBubbleSize val="0"/>
        </c:dLbls>
        <c:gapWidth val="50"/>
        <c:axId val="2014545024"/>
        <c:axId val="2014547776"/>
      </c:barChart>
      <c:lineChart>
        <c:grouping val="standard"/>
        <c:varyColors val="0"/>
        <c:ser>
          <c:idx val="1"/>
          <c:order val="1"/>
          <c:tx>
            <c:strRef>
              <c:f>'Life sciences'!$O$10</c:f>
              <c:strCache>
                <c:ptCount val="1"/>
                <c:pt idx="0">
                  <c:v>Deal count</c:v>
                </c:pt>
              </c:strCache>
            </c:strRef>
          </c:tx>
          <c:spPr>
            <a:ln w="19050" cap="rnd" cmpd="sng" algn="ctr">
              <a:solidFill>
                <a:schemeClr val="accent3"/>
              </a:solidFill>
              <a:prstDash val="solid"/>
              <a:round/>
            </a:ln>
            <a:effectLst/>
          </c:spPr>
          <c:marker>
            <c:symbol val="none"/>
          </c:marker>
          <c:cat>
            <c:multiLvlStrRef>
              <c:extLst>
                <c:ext xmlns:c15="http://schemas.microsoft.com/office/drawing/2012/chart" uri="{02D57815-91ED-43cb-92C2-25804820EDAC}">
                  <c15:fullRef>
                    <c15:sqref>'Life sciences'!$P$7:$BG$8</c15:sqref>
                  </c15:fullRef>
                </c:ext>
              </c:extLst>
              <c:f>'Life sciences'!$P$7:$BG$8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extLst>
                <c:ext xmlns:c15="http://schemas.microsoft.com/office/drawing/2012/chart" uri="{02D57815-91ED-43cb-92C2-25804820EDAC}">
                  <c15:fullRef>
                    <c15:sqref>'Life sciences'!$P$10:$BG$10</c15:sqref>
                  </c15:fullRef>
                </c:ext>
              </c:extLst>
              <c:f>'Life sciences'!$P$10:$BE$10</c:f>
              <c:numCache>
                <c:formatCode>General</c:formatCode>
                <c:ptCount val="42"/>
                <c:pt idx="0">
                  <c:v>443</c:v>
                </c:pt>
                <c:pt idx="1">
                  <c:v>377</c:v>
                </c:pt>
                <c:pt idx="2">
                  <c:v>387</c:v>
                </c:pt>
                <c:pt idx="3">
                  <c:v>377</c:v>
                </c:pt>
                <c:pt idx="4">
                  <c:v>494</c:v>
                </c:pt>
                <c:pt idx="5">
                  <c:v>454</c:v>
                </c:pt>
                <c:pt idx="6">
                  <c:v>413</c:v>
                </c:pt>
                <c:pt idx="7">
                  <c:v>439</c:v>
                </c:pt>
                <c:pt idx="8">
                  <c:v>533</c:v>
                </c:pt>
                <c:pt idx="9">
                  <c:v>469</c:v>
                </c:pt>
                <c:pt idx="10">
                  <c:v>438</c:v>
                </c:pt>
                <c:pt idx="11">
                  <c:v>470</c:v>
                </c:pt>
                <c:pt idx="12">
                  <c:v>578</c:v>
                </c:pt>
                <c:pt idx="13">
                  <c:v>488</c:v>
                </c:pt>
                <c:pt idx="14">
                  <c:v>490</c:v>
                </c:pt>
                <c:pt idx="15">
                  <c:v>508</c:v>
                </c:pt>
                <c:pt idx="16">
                  <c:v>587</c:v>
                </c:pt>
                <c:pt idx="17">
                  <c:v>475</c:v>
                </c:pt>
                <c:pt idx="18">
                  <c:v>547</c:v>
                </c:pt>
                <c:pt idx="19">
                  <c:v>587</c:v>
                </c:pt>
                <c:pt idx="20">
                  <c:v>748</c:v>
                </c:pt>
                <c:pt idx="21">
                  <c:v>659</c:v>
                </c:pt>
                <c:pt idx="22">
                  <c:v>633</c:v>
                </c:pt>
                <c:pt idx="23">
                  <c:v>679</c:v>
                </c:pt>
                <c:pt idx="24">
                  <c:v>649</c:v>
                </c:pt>
                <c:pt idx="25">
                  <c:v>536</c:v>
                </c:pt>
                <c:pt idx="26">
                  <c:v>497</c:v>
                </c:pt>
                <c:pt idx="27">
                  <c:v>541</c:v>
                </c:pt>
                <c:pt idx="28">
                  <c:v>557</c:v>
                </c:pt>
                <c:pt idx="29">
                  <c:v>506</c:v>
                </c:pt>
                <c:pt idx="30">
                  <c:v>488</c:v>
                </c:pt>
                <c:pt idx="31">
                  <c:v>482</c:v>
                </c:pt>
                <c:pt idx="32">
                  <c:v>523</c:v>
                </c:pt>
                <c:pt idx="33">
                  <c:v>511</c:v>
                </c:pt>
                <c:pt idx="34">
                  <c:v>482</c:v>
                </c:pt>
                <c:pt idx="35">
                  <c:v>475</c:v>
                </c:pt>
                <c:pt idx="36">
                  <c:v>528</c:v>
                </c:pt>
                <c:pt idx="37">
                  <c:v>441</c:v>
                </c:pt>
                <c:pt idx="38">
                  <c:v>473</c:v>
                </c:pt>
                <c:pt idx="39">
                  <c:v>530</c:v>
                </c:pt>
                <c:pt idx="40">
                  <c:v>471</c:v>
                </c:pt>
                <c:pt idx="41">
                  <c:v>450</c:v>
                </c:pt>
              </c:numCache>
            </c:numRef>
          </c:val>
          <c:smooth val="0"/>
          <c:extLst>
            <c:ext xmlns:c16="http://schemas.microsoft.com/office/drawing/2014/chart" uri="{C3380CC4-5D6E-409C-BE32-E72D297353CC}">
              <c16:uniqueId val="{00000001-4E9D-4FDB-BA5C-AEE5C1457DDA}"/>
            </c:ext>
          </c:extLst>
        </c:ser>
        <c:ser>
          <c:idx val="2"/>
          <c:order val="2"/>
          <c:tx>
            <c:strRef>
              <c:f>'Life sciences'!$O$11</c:f>
              <c:strCache>
                <c:ptCount val="1"/>
                <c:pt idx="0">
                  <c:v>Pre-seed/seed deal count</c:v>
                </c:pt>
              </c:strCache>
            </c:strRef>
          </c:tx>
          <c:spPr>
            <a:ln w="19050" cap="rnd" cmpd="sng" algn="ctr">
              <a:solidFill>
                <a:schemeClr val="accent5"/>
              </a:solidFill>
              <a:prstDash val="solid"/>
              <a:round/>
            </a:ln>
            <a:effectLst/>
          </c:spPr>
          <c:marker>
            <c:symbol val="none"/>
          </c:marker>
          <c:cat>
            <c:multiLvlStrRef>
              <c:extLst>
                <c:ext xmlns:c15="http://schemas.microsoft.com/office/drawing/2012/chart" uri="{02D57815-91ED-43cb-92C2-25804820EDAC}">
                  <c15:fullRef>
                    <c15:sqref>'Life sciences'!$P$7:$BG$8</c15:sqref>
                  </c15:fullRef>
                </c:ext>
              </c:extLst>
              <c:f>'Life sciences'!$P$7:$BG$8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extLst>
                <c:ext xmlns:c15="http://schemas.microsoft.com/office/drawing/2012/chart" uri="{02D57815-91ED-43cb-92C2-25804820EDAC}">
                  <c15:fullRef>
                    <c15:sqref>'Life sciences'!$P$11:$BG$11</c15:sqref>
                  </c15:fullRef>
                </c:ext>
              </c:extLst>
              <c:f>'Life sciences'!$P$11:$BE$11</c:f>
              <c:numCache>
                <c:formatCode>General</c:formatCode>
                <c:ptCount val="42"/>
                <c:pt idx="0">
                  <c:v>110</c:v>
                </c:pt>
                <c:pt idx="1">
                  <c:v>85</c:v>
                </c:pt>
                <c:pt idx="2">
                  <c:v>105</c:v>
                </c:pt>
                <c:pt idx="3">
                  <c:v>95</c:v>
                </c:pt>
                <c:pt idx="4">
                  <c:v>119</c:v>
                </c:pt>
                <c:pt idx="5">
                  <c:v>109</c:v>
                </c:pt>
                <c:pt idx="6">
                  <c:v>107</c:v>
                </c:pt>
                <c:pt idx="7">
                  <c:v>111</c:v>
                </c:pt>
                <c:pt idx="8">
                  <c:v>135</c:v>
                </c:pt>
                <c:pt idx="9">
                  <c:v>132</c:v>
                </c:pt>
                <c:pt idx="10">
                  <c:v>87</c:v>
                </c:pt>
                <c:pt idx="11">
                  <c:v>122</c:v>
                </c:pt>
                <c:pt idx="12">
                  <c:v>156</c:v>
                </c:pt>
                <c:pt idx="13">
                  <c:v>131</c:v>
                </c:pt>
                <c:pt idx="14">
                  <c:v>140</c:v>
                </c:pt>
                <c:pt idx="15">
                  <c:v>134</c:v>
                </c:pt>
                <c:pt idx="16">
                  <c:v>170</c:v>
                </c:pt>
                <c:pt idx="17">
                  <c:v>138</c:v>
                </c:pt>
                <c:pt idx="18">
                  <c:v>135</c:v>
                </c:pt>
                <c:pt idx="19">
                  <c:v>162</c:v>
                </c:pt>
                <c:pt idx="20">
                  <c:v>214</c:v>
                </c:pt>
                <c:pt idx="21">
                  <c:v>194</c:v>
                </c:pt>
                <c:pt idx="22">
                  <c:v>173</c:v>
                </c:pt>
                <c:pt idx="23">
                  <c:v>187</c:v>
                </c:pt>
                <c:pt idx="24">
                  <c:v>202</c:v>
                </c:pt>
                <c:pt idx="25">
                  <c:v>141</c:v>
                </c:pt>
                <c:pt idx="26">
                  <c:v>155</c:v>
                </c:pt>
                <c:pt idx="27">
                  <c:v>142</c:v>
                </c:pt>
                <c:pt idx="28">
                  <c:v>161</c:v>
                </c:pt>
                <c:pt idx="29">
                  <c:v>152</c:v>
                </c:pt>
                <c:pt idx="30">
                  <c:v>131</c:v>
                </c:pt>
                <c:pt idx="31">
                  <c:v>128</c:v>
                </c:pt>
                <c:pt idx="32">
                  <c:v>128</c:v>
                </c:pt>
                <c:pt idx="33">
                  <c:v>129</c:v>
                </c:pt>
                <c:pt idx="34">
                  <c:v>136</c:v>
                </c:pt>
                <c:pt idx="35">
                  <c:v>145</c:v>
                </c:pt>
                <c:pt idx="36">
                  <c:v>129</c:v>
                </c:pt>
                <c:pt idx="37">
                  <c:v>115</c:v>
                </c:pt>
                <c:pt idx="38">
                  <c:v>103</c:v>
                </c:pt>
                <c:pt idx="39">
                  <c:v>133</c:v>
                </c:pt>
                <c:pt idx="40">
                  <c:v>112</c:v>
                </c:pt>
                <c:pt idx="41">
                  <c:v>104</c:v>
                </c:pt>
              </c:numCache>
            </c:numRef>
          </c:val>
          <c:smooth val="0"/>
          <c:extLst>
            <c:ext xmlns:c16="http://schemas.microsoft.com/office/drawing/2014/chart" uri="{C3380CC4-5D6E-409C-BE32-E72D297353CC}">
              <c16:uniqueId val="{00000002-4E9D-4FDB-BA5C-AEE5C1457DDA}"/>
            </c:ext>
          </c:extLst>
        </c:ser>
        <c:ser>
          <c:idx val="3"/>
          <c:order val="3"/>
          <c:tx>
            <c:strRef>
              <c:f>'Life sciences'!$O$12</c:f>
              <c:strCache>
                <c:ptCount val="1"/>
                <c:pt idx="0">
                  <c:v>Early-stage VC deal count</c:v>
                </c:pt>
              </c:strCache>
            </c:strRef>
          </c:tx>
          <c:spPr>
            <a:ln w="19050" cap="rnd" cmpd="sng" algn="ctr">
              <a:solidFill>
                <a:schemeClr val="accent1">
                  <a:lumMod val="60000"/>
                </a:schemeClr>
              </a:solidFill>
              <a:prstDash val="solid"/>
              <a:round/>
            </a:ln>
            <a:effectLst/>
          </c:spPr>
          <c:marker>
            <c:symbol val="none"/>
          </c:marker>
          <c:cat>
            <c:multiLvlStrRef>
              <c:extLst>
                <c:ext xmlns:c15="http://schemas.microsoft.com/office/drawing/2012/chart" uri="{02D57815-91ED-43cb-92C2-25804820EDAC}">
                  <c15:fullRef>
                    <c15:sqref>'Life sciences'!$P$7:$BG$8</c15:sqref>
                  </c15:fullRef>
                </c:ext>
              </c:extLst>
              <c:f>'Life sciences'!$P$7:$BG$8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extLst>
                <c:ext xmlns:c15="http://schemas.microsoft.com/office/drawing/2012/chart" uri="{02D57815-91ED-43cb-92C2-25804820EDAC}">
                  <c15:fullRef>
                    <c15:sqref>'Life sciences'!$P$12:$BG$12</c15:sqref>
                  </c15:fullRef>
                </c:ext>
              </c:extLst>
              <c:f>'Life sciences'!$P$12:$BE$12</c:f>
              <c:numCache>
                <c:formatCode>General</c:formatCode>
                <c:ptCount val="42"/>
                <c:pt idx="0">
                  <c:v>163</c:v>
                </c:pt>
                <c:pt idx="1">
                  <c:v>141</c:v>
                </c:pt>
                <c:pt idx="2">
                  <c:v>132</c:v>
                </c:pt>
                <c:pt idx="3">
                  <c:v>147</c:v>
                </c:pt>
                <c:pt idx="4">
                  <c:v>180</c:v>
                </c:pt>
                <c:pt idx="5">
                  <c:v>188</c:v>
                </c:pt>
                <c:pt idx="6">
                  <c:v>149</c:v>
                </c:pt>
                <c:pt idx="7">
                  <c:v>168</c:v>
                </c:pt>
                <c:pt idx="8">
                  <c:v>206</c:v>
                </c:pt>
                <c:pt idx="9">
                  <c:v>158</c:v>
                </c:pt>
                <c:pt idx="10">
                  <c:v>178</c:v>
                </c:pt>
                <c:pt idx="11">
                  <c:v>159</c:v>
                </c:pt>
                <c:pt idx="12">
                  <c:v>202</c:v>
                </c:pt>
                <c:pt idx="13">
                  <c:v>167</c:v>
                </c:pt>
                <c:pt idx="14">
                  <c:v>172</c:v>
                </c:pt>
                <c:pt idx="15">
                  <c:v>191</c:v>
                </c:pt>
                <c:pt idx="16">
                  <c:v>177</c:v>
                </c:pt>
                <c:pt idx="17">
                  <c:v>140</c:v>
                </c:pt>
                <c:pt idx="18">
                  <c:v>202</c:v>
                </c:pt>
                <c:pt idx="19">
                  <c:v>209</c:v>
                </c:pt>
                <c:pt idx="20">
                  <c:v>228</c:v>
                </c:pt>
                <c:pt idx="21">
                  <c:v>216</c:v>
                </c:pt>
                <c:pt idx="22">
                  <c:v>201</c:v>
                </c:pt>
                <c:pt idx="23">
                  <c:v>220</c:v>
                </c:pt>
                <c:pt idx="24">
                  <c:v>183</c:v>
                </c:pt>
                <c:pt idx="25">
                  <c:v>168</c:v>
                </c:pt>
                <c:pt idx="26">
                  <c:v>128</c:v>
                </c:pt>
                <c:pt idx="27">
                  <c:v>186</c:v>
                </c:pt>
                <c:pt idx="28">
                  <c:v>159</c:v>
                </c:pt>
                <c:pt idx="29">
                  <c:v>123</c:v>
                </c:pt>
                <c:pt idx="30">
                  <c:v>120</c:v>
                </c:pt>
                <c:pt idx="31">
                  <c:v>134</c:v>
                </c:pt>
                <c:pt idx="32">
                  <c:v>150</c:v>
                </c:pt>
                <c:pt idx="33">
                  <c:v>142</c:v>
                </c:pt>
                <c:pt idx="34">
                  <c:v>125</c:v>
                </c:pt>
                <c:pt idx="35">
                  <c:v>123</c:v>
                </c:pt>
                <c:pt idx="36">
                  <c:v>129</c:v>
                </c:pt>
                <c:pt idx="37">
                  <c:v>111</c:v>
                </c:pt>
                <c:pt idx="38">
                  <c:v>132</c:v>
                </c:pt>
                <c:pt idx="39">
                  <c:v>136</c:v>
                </c:pt>
                <c:pt idx="40">
                  <c:v>138</c:v>
                </c:pt>
                <c:pt idx="41">
                  <c:v>118</c:v>
                </c:pt>
              </c:numCache>
            </c:numRef>
          </c:val>
          <c:smooth val="0"/>
          <c:extLst>
            <c:ext xmlns:c16="http://schemas.microsoft.com/office/drawing/2014/chart" uri="{C3380CC4-5D6E-409C-BE32-E72D297353CC}">
              <c16:uniqueId val="{00000003-4E9D-4FDB-BA5C-AEE5C1457DDA}"/>
            </c:ext>
          </c:extLst>
        </c:ser>
        <c:ser>
          <c:idx val="4"/>
          <c:order val="4"/>
          <c:tx>
            <c:strRef>
              <c:f>'Life sciences'!$O$13</c:f>
              <c:strCache>
                <c:ptCount val="1"/>
                <c:pt idx="0">
                  <c:v>Late-stage VC deal count</c:v>
                </c:pt>
              </c:strCache>
            </c:strRef>
          </c:tx>
          <c:spPr>
            <a:ln w="19050" cap="rnd" cmpd="sng" algn="ctr">
              <a:solidFill>
                <a:schemeClr val="accent3">
                  <a:lumMod val="60000"/>
                </a:schemeClr>
              </a:solidFill>
              <a:prstDash val="solid"/>
              <a:round/>
            </a:ln>
            <a:effectLst/>
          </c:spPr>
          <c:marker>
            <c:symbol val="none"/>
          </c:marker>
          <c:cat>
            <c:multiLvlStrRef>
              <c:extLst>
                <c:ext xmlns:c15="http://schemas.microsoft.com/office/drawing/2012/chart" uri="{02D57815-91ED-43cb-92C2-25804820EDAC}">
                  <c15:fullRef>
                    <c15:sqref>'Life sciences'!$P$7:$BG$8</c15:sqref>
                  </c15:fullRef>
                </c:ext>
              </c:extLst>
              <c:f>'Life sciences'!$P$7:$BG$8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extLst>
                <c:ext xmlns:c15="http://schemas.microsoft.com/office/drawing/2012/chart" uri="{02D57815-91ED-43cb-92C2-25804820EDAC}">
                  <c15:fullRef>
                    <c15:sqref>'Life sciences'!$P$13:$BG$13</c15:sqref>
                  </c15:fullRef>
                </c:ext>
              </c:extLst>
              <c:f>'Life sciences'!$P$13:$BE$13</c:f>
              <c:numCache>
                <c:formatCode>General</c:formatCode>
                <c:ptCount val="42"/>
                <c:pt idx="0">
                  <c:v>140</c:v>
                </c:pt>
                <c:pt idx="1">
                  <c:v>123</c:v>
                </c:pt>
                <c:pt idx="2">
                  <c:v>122</c:v>
                </c:pt>
                <c:pt idx="3">
                  <c:v>106</c:v>
                </c:pt>
                <c:pt idx="4">
                  <c:v>149</c:v>
                </c:pt>
                <c:pt idx="5">
                  <c:v>126</c:v>
                </c:pt>
                <c:pt idx="6">
                  <c:v>127</c:v>
                </c:pt>
                <c:pt idx="7">
                  <c:v>130</c:v>
                </c:pt>
                <c:pt idx="8">
                  <c:v>150</c:v>
                </c:pt>
                <c:pt idx="9">
                  <c:v>145</c:v>
                </c:pt>
                <c:pt idx="10">
                  <c:v>138</c:v>
                </c:pt>
                <c:pt idx="11">
                  <c:v>148</c:v>
                </c:pt>
                <c:pt idx="12">
                  <c:v>179</c:v>
                </c:pt>
                <c:pt idx="13">
                  <c:v>151</c:v>
                </c:pt>
                <c:pt idx="14">
                  <c:v>144</c:v>
                </c:pt>
                <c:pt idx="15">
                  <c:v>152</c:v>
                </c:pt>
                <c:pt idx="16">
                  <c:v>200</c:v>
                </c:pt>
                <c:pt idx="17">
                  <c:v>151</c:v>
                </c:pt>
                <c:pt idx="18">
                  <c:v>174</c:v>
                </c:pt>
                <c:pt idx="19">
                  <c:v>166</c:v>
                </c:pt>
                <c:pt idx="20">
                  <c:v>258</c:v>
                </c:pt>
                <c:pt idx="21">
                  <c:v>193</c:v>
                </c:pt>
                <c:pt idx="22">
                  <c:v>210</c:v>
                </c:pt>
                <c:pt idx="23">
                  <c:v>236</c:v>
                </c:pt>
                <c:pt idx="24">
                  <c:v>220</c:v>
                </c:pt>
                <c:pt idx="25">
                  <c:v>196</c:v>
                </c:pt>
                <c:pt idx="26">
                  <c:v>180</c:v>
                </c:pt>
                <c:pt idx="27">
                  <c:v>177</c:v>
                </c:pt>
                <c:pt idx="28">
                  <c:v>199</c:v>
                </c:pt>
                <c:pt idx="29">
                  <c:v>187</c:v>
                </c:pt>
                <c:pt idx="30">
                  <c:v>208</c:v>
                </c:pt>
                <c:pt idx="31">
                  <c:v>178</c:v>
                </c:pt>
                <c:pt idx="32">
                  <c:v>203</c:v>
                </c:pt>
                <c:pt idx="33">
                  <c:v>195</c:v>
                </c:pt>
                <c:pt idx="34">
                  <c:v>186</c:v>
                </c:pt>
                <c:pt idx="35">
                  <c:v>172</c:v>
                </c:pt>
                <c:pt idx="36">
                  <c:v>217</c:v>
                </c:pt>
                <c:pt idx="37">
                  <c:v>175</c:v>
                </c:pt>
                <c:pt idx="38">
                  <c:v>193</c:v>
                </c:pt>
                <c:pt idx="39">
                  <c:v>218</c:v>
                </c:pt>
                <c:pt idx="40">
                  <c:v>179</c:v>
                </c:pt>
                <c:pt idx="41">
                  <c:v>183</c:v>
                </c:pt>
              </c:numCache>
            </c:numRef>
          </c:val>
          <c:smooth val="0"/>
          <c:extLst>
            <c:ext xmlns:c16="http://schemas.microsoft.com/office/drawing/2014/chart" uri="{C3380CC4-5D6E-409C-BE32-E72D297353CC}">
              <c16:uniqueId val="{00000004-4E9D-4FDB-BA5C-AEE5C1457DDA}"/>
            </c:ext>
          </c:extLst>
        </c:ser>
        <c:ser>
          <c:idx val="5"/>
          <c:order val="5"/>
          <c:tx>
            <c:strRef>
              <c:f>'Life sciences'!$O$14</c:f>
              <c:strCache>
                <c:ptCount val="1"/>
                <c:pt idx="0">
                  <c:v>Venture-growth deal count</c:v>
                </c:pt>
              </c:strCache>
            </c:strRef>
          </c:tx>
          <c:spPr>
            <a:ln w="19050" cap="rnd" cmpd="sng" algn="ctr">
              <a:solidFill>
                <a:schemeClr val="accent5">
                  <a:lumMod val="60000"/>
                </a:schemeClr>
              </a:solidFill>
              <a:prstDash val="solid"/>
              <a:round/>
            </a:ln>
            <a:effectLst/>
          </c:spPr>
          <c:marker>
            <c:symbol val="none"/>
          </c:marker>
          <c:cat>
            <c:multiLvlStrRef>
              <c:extLst>
                <c:ext xmlns:c15="http://schemas.microsoft.com/office/drawing/2012/chart" uri="{02D57815-91ED-43cb-92C2-25804820EDAC}">
                  <c15:fullRef>
                    <c15:sqref>'Life sciences'!$P$7:$BG$8</c15:sqref>
                  </c15:fullRef>
                </c:ext>
              </c:extLst>
              <c:f>'Life sciences'!$P$7:$BG$8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extLst>
                <c:ext xmlns:c15="http://schemas.microsoft.com/office/drawing/2012/chart" uri="{02D57815-91ED-43cb-92C2-25804820EDAC}">
                  <c15:fullRef>
                    <c15:sqref>'Life sciences'!$P$14:$BG$14</c15:sqref>
                  </c15:fullRef>
                </c:ext>
              </c:extLst>
              <c:f>'Life sciences'!$P$14:$BE$14</c:f>
              <c:numCache>
                <c:formatCode>General</c:formatCode>
                <c:ptCount val="42"/>
                <c:pt idx="0">
                  <c:v>29</c:v>
                </c:pt>
                <c:pt idx="1">
                  <c:v>27</c:v>
                </c:pt>
                <c:pt idx="2">
                  <c:v>26</c:v>
                </c:pt>
                <c:pt idx="3">
                  <c:v>29</c:v>
                </c:pt>
                <c:pt idx="4">
                  <c:v>45</c:v>
                </c:pt>
                <c:pt idx="5">
                  <c:v>31</c:v>
                </c:pt>
                <c:pt idx="6">
                  <c:v>29</c:v>
                </c:pt>
                <c:pt idx="7">
                  <c:v>30</c:v>
                </c:pt>
                <c:pt idx="8">
                  <c:v>41</c:v>
                </c:pt>
                <c:pt idx="9">
                  <c:v>33</c:v>
                </c:pt>
                <c:pt idx="10">
                  <c:v>35</c:v>
                </c:pt>
                <c:pt idx="11">
                  <c:v>40</c:v>
                </c:pt>
                <c:pt idx="12">
                  <c:v>41</c:v>
                </c:pt>
                <c:pt idx="13">
                  <c:v>39</c:v>
                </c:pt>
                <c:pt idx="14">
                  <c:v>34</c:v>
                </c:pt>
                <c:pt idx="15">
                  <c:v>30</c:v>
                </c:pt>
                <c:pt idx="16">
                  <c:v>40</c:v>
                </c:pt>
                <c:pt idx="17">
                  <c:v>45</c:v>
                </c:pt>
                <c:pt idx="18">
                  <c:v>36</c:v>
                </c:pt>
                <c:pt idx="19">
                  <c:v>50</c:v>
                </c:pt>
                <c:pt idx="20">
                  <c:v>46</c:v>
                </c:pt>
                <c:pt idx="21">
                  <c:v>56</c:v>
                </c:pt>
                <c:pt idx="22">
                  <c:v>48</c:v>
                </c:pt>
                <c:pt idx="23">
                  <c:v>36</c:v>
                </c:pt>
                <c:pt idx="24">
                  <c:v>43</c:v>
                </c:pt>
                <c:pt idx="25">
                  <c:v>31</c:v>
                </c:pt>
                <c:pt idx="26">
                  <c:v>34</c:v>
                </c:pt>
                <c:pt idx="27">
                  <c:v>36</c:v>
                </c:pt>
                <c:pt idx="28">
                  <c:v>38</c:v>
                </c:pt>
                <c:pt idx="29">
                  <c:v>44</c:v>
                </c:pt>
                <c:pt idx="30">
                  <c:v>29</c:v>
                </c:pt>
                <c:pt idx="31">
                  <c:v>41</c:v>
                </c:pt>
                <c:pt idx="32">
                  <c:v>41</c:v>
                </c:pt>
                <c:pt idx="33">
                  <c:v>45</c:v>
                </c:pt>
                <c:pt idx="34">
                  <c:v>33</c:v>
                </c:pt>
                <c:pt idx="35">
                  <c:v>35</c:v>
                </c:pt>
                <c:pt idx="36">
                  <c:v>53</c:v>
                </c:pt>
                <c:pt idx="37">
                  <c:v>40</c:v>
                </c:pt>
                <c:pt idx="38">
                  <c:v>45</c:v>
                </c:pt>
                <c:pt idx="39">
                  <c:v>43</c:v>
                </c:pt>
                <c:pt idx="40">
                  <c:v>41</c:v>
                </c:pt>
                <c:pt idx="41">
                  <c:v>45</c:v>
                </c:pt>
              </c:numCache>
            </c:numRef>
          </c:val>
          <c:smooth val="0"/>
          <c:extLst>
            <c:ext xmlns:c16="http://schemas.microsoft.com/office/drawing/2014/chart" uri="{C3380CC4-5D6E-409C-BE32-E72D297353CC}">
              <c16:uniqueId val="{00000005-4E9D-4FDB-BA5C-AEE5C1457DDA}"/>
            </c:ext>
          </c:extLst>
        </c:ser>
        <c:dLbls>
          <c:showLegendKey val="0"/>
          <c:showVal val="0"/>
          <c:showCatName val="0"/>
          <c:showSerName val="0"/>
          <c:showPercent val="0"/>
          <c:showBubbleSize val="0"/>
        </c:dLbls>
        <c:marker val="1"/>
        <c:smooth val="0"/>
        <c:axId val="2014553248"/>
        <c:axId val="2014550256"/>
      </c:lineChart>
      <c:catAx>
        <c:axId val="2014545024"/>
        <c:scaling>
          <c:orientation val="minMax"/>
        </c:scaling>
        <c:delete val="0"/>
        <c:axPos val="b"/>
        <c:numFmt formatCode="General" sourceLinked="1"/>
        <c:majorTickMark val="out"/>
        <c:minorTickMark val="none"/>
        <c:tickLblPos val="nextTo"/>
        <c:spPr>
          <a:noFill/>
          <a:ln w="6350" cap="flat" cmpd="sng" algn="ctr">
            <a:noFill/>
            <a:prstDash val="solid"/>
            <a:round/>
          </a:ln>
          <a:effectLst/>
        </c:spPr>
        <c:txPr>
          <a:bodyPr rot="0" spcFirstLastPara="1" vertOverflow="ellipsis" wrap="square" anchor="ctr" anchorCtr="1"/>
          <a:lstStyle/>
          <a:p>
            <a:pPr>
              <a:defRPr sz="900" b="0" i="0" u="none" strike="noStrike" kern="1200" baseline="0">
                <a:solidFill>
                  <a:sysClr val="windowText" lastClr="000000"/>
                </a:solidFill>
                <a:latin typeface="+mj-lt"/>
                <a:ea typeface="Lato Light" panose="020F0502020204030203" pitchFamily="34" charset="0"/>
                <a:cs typeface="Lato Light" panose="020F0502020204030203" pitchFamily="34" charset="0"/>
              </a:defRPr>
            </a:pPr>
            <a:endParaRPr lang="en-US"/>
          </a:p>
        </c:txPr>
        <c:crossAx val="2014547776"/>
        <c:crosses val="autoZero"/>
        <c:auto val="1"/>
        <c:lblAlgn val="ctr"/>
        <c:lblOffset val="100"/>
        <c:noMultiLvlLbl val="0"/>
      </c:catAx>
      <c:valAx>
        <c:axId val="2014547776"/>
        <c:scaling>
          <c:orientation val="minMax"/>
        </c:scaling>
        <c:delete val="0"/>
        <c:axPos val="l"/>
        <c:numFmt formatCode="&quot;$&quot;#,##0" sourceLinked="0"/>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ysClr val="windowText" lastClr="000000"/>
                </a:solidFill>
                <a:latin typeface="+mj-lt"/>
                <a:ea typeface="Lato Light" panose="020F0502020204030203" pitchFamily="34" charset="0"/>
                <a:cs typeface="Lato Light" panose="020F0502020204030203" pitchFamily="34" charset="0"/>
              </a:defRPr>
            </a:pPr>
            <a:endParaRPr lang="en-US"/>
          </a:p>
        </c:txPr>
        <c:crossAx val="2014545024"/>
        <c:crosses val="autoZero"/>
        <c:crossBetween val="between"/>
      </c:valAx>
      <c:valAx>
        <c:axId val="2014550256"/>
        <c:scaling>
          <c:orientation val="minMax"/>
        </c:scaling>
        <c:delete val="0"/>
        <c:axPos val="r"/>
        <c:numFmt formatCode="#,##0" sourceLinked="0"/>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ysClr val="windowText" lastClr="000000"/>
                </a:solidFill>
                <a:latin typeface="+mj-lt"/>
                <a:ea typeface="Lato Light" panose="020F0502020204030203" pitchFamily="34" charset="0"/>
                <a:cs typeface="Lato Light" panose="020F0502020204030203" pitchFamily="34" charset="0"/>
              </a:defRPr>
            </a:pPr>
            <a:endParaRPr lang="en-US"/>
          </a:p>
        </c:txPr>
        <c:crossAx val="2014553248"/>
        <c:crosses val="max"/>
        <c:crossBetween val="between"/>
      </c:valAx>
      <c:catAx>
        <c:axId val="2014553248"/>
        <c:scaling>
          <c:orientation val="minMax"/>
        </c:scaling>
        <c:delete val="1"/>
        <c:axPos val="b"/>
        <c:numFmt formatCode="General" sourceLinked="1"/>
        <c:majorTickMark val="out"/>
        <c:minorTickMark val="none"/>
        <c:tickLblPos val="nextTo"/>
        <c:crossAx val="201455025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j-lt"/>
              <a:ea typeface="Lato Light" panose="020F0502020204030203" pitchFamily="34" charset="0"/>
              <a:cs typeface="Lato Light" panose="020F0502020204030203" pitchFamily="34" charset="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mj-lt"/>
          <a:ea typeface="Lato Light" panose="020F0502020204030203" pitchFamily="34" charset="0"/>
          <a:cs typeface="Lato Light" panose="020F0502020204030203" pitchFamily="34" charset="0"/>
        </a:defRPr>
      </a:pPr>
      <a:endParaRPr lang="en-US"/>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5562540848401856E-2"/>
          <c:y val="2.0604856057274842E-2"/>
          <c:w val="0.87818970257176354"/>
          <c:h val="0.82933165006007947"/>
        </c:manualLayout>
      </c:layout>
      <c:barChart>
        <c:barDir val="col"/>
        <c:grouping val="clustered"/>
        <c:varyColors val="0"/>
        <c:ser>
          <c:idx val="0"/>
          <c:order val="0"/>
          <c:tx>
            <c:strRef>
              <c:f>Tech!$B$8</c:f>
              <c:strCache>
                <c:ptCount val="1"/>
                <c:pt idx="0">
                  <c:v>Deal value ($B)</c:v>
                </c:pt>
              </c:strCache>
            </c:strRef>
          </c:tx>
          <c:spPr>
            <a:solidFill>
              <a:schemeClr val="accent1"/>
            </a:solidFill>
            <a:ln>
              <a:noFill/>
            </a:ln>
            <a:effectLst/>
          </c:spPr>
          <c:invertIfNegative val="0"/>
          <c:dLbls>
            <c:spPr>
              <a:noFill/>
              <a:ln>
                <a:noFill/>
              </a:ln>
              <a:effectLst/>
            </c:spPr>
            <c:txPr>
              <a:bodyPr rot="-5400000" spcFirstLastPara="1" vertOverflow="ellipsis" vert="horz" wrap="square" lIns="38100" tIns="19050" rIns="38100" bIns="19050" anchor="ctr" anchorCtr="1">
                <a:spAutoFit/>
              </a:bodyPr>
              <a:lstStyle/>
              <a:p>
                <a:pPr>
                  <a:defRPr sz="800" b="0" i="0" u="none" strike="noStrike" kern="1200" baseline="0">
                    <a:solidFill>
                      <a:schemeClr val="bg1"/>
                    </a:solidFill>
                    <a:latin typeface="Gotham Book" panose="02000603040000020004" pitchFamily="2" charset="77"/>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Tech!$C$7:$M$7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Tech!$C$8:$M$8</c:f>
              <c:numCache>
                <c:formatCode>"$"#,##0.0</c:formatCode>
                <c:ptCount val="11"/>
                <c:pt idx="0">
                  <c:v>69.470069986400318</c:v>
                </c:pt>
                <c:pt idx="1">
                  <c:v>73.611299688897503</c:v>
                </c:pt>
                <c:pt idx="2">
                  <c:v>126.45747873949129</c:v>
                </c:pt>
                <c:pt idx="3">
                  <c:v>127.7397392192475</c:v>
                </c:pt>
                <c:pt idx="4">
                  <c:v>150.14811882836801</c:v>
                </c:pt>
                <c:pt idx="5">
                  <c:v>319.95488882362457</c:v>
                </c:pt>
                <c:pt idx="6">
                  <c:v>210.35757291484521</c:v>
                </c:pt>
                <c:pt idx="7">
                  <c:v>146.81215699142899</c:v>
                </c:pt>
                <c:pt idx="8">
                  <c:v>193.94360706700579</c:v>
                </c:pt>
                <c:pt idx="9">
                  <c:v>293.38427393258257</c:v>
                </c:pt>
                <c:pt idx="10">
                  <c:v>401.40177080303721</c:v>
                </c:pt>
              </c:numCache>
            </c:numRef>
          </c:val>
          <c:extLst>
            <c:ext xmlns:c16="http://schemas.microsoft.com/office/drawing/2014/chart" uri="{C3380CC4-5D6E-409C-BE32-E72D297353CC}">
              <c16:uniqueId val="{00000000-9DF7-4FD1-8FD7-3A4FAB784ACB}"/>
            </c:ext>
          </c:extLst>
        </c:ser>
        <c:dLbls>
          <c:showLegendKey val="0"/>
          <c:showVal val="1"/>
          <c:showCatName val="0"/>
          <c:showSerName val="0"/>
          <c:showPercent val="0"/>
          <c:showBubbleSize val="0"/>
        </c:dLbls>
        <c:gapWidth val="60"/>
        <c:axId val="1993389984"/>
        <c:axId val="1993391856"/>
      </c:barChart>
      <c:lineChart>
        <c:grouping val="stacked"/>
        <c:varyColors val="0"/>
        <c:ser>
          <c:idx val="1"/>
          <c:order val="1"/>
          <c:tx>
            <c:strRef>
              <c:f>Tech!$B$9</c:f>
              <c:strCache>
                <c:ptCount val="1"/>
                <c:pt idx="0">
                  <c:v>Deal count</c:v>
                </c:pt>
              </c:strCache>
            </c:strRef>
          </c:tx>
          <c:spPr>
            <a:ln w="19050" cap="rnd" cmpd="sng" algn="ctr">
              <a:solidFill>
                <a:schemeClr val="accent3"/>
              </a:solidFill>
              <a:prstDash val="solid"/>
              <a:round/>
            </a:ln>
            <a:effectLst/>
          </c:spPr>
          <c:marker>
            <c:symbol val="none"/>
          </c:marker>
          <c:dPt>
            <c:idx val="1"/>
            <c:bubble3D val="0"/>
            <c:extLst>
              <c:ext xmlns:c16="http://schemas.microsoft.com/office/drawing/2014/chart" uri="{C3380CC4-5D6E-409C-BE32-E72D297353CC}">
                <c16:uniqueId val="{00000001-9DF7-4FD1-8FD7-3A4FAB784ACB}"/>
              </c:ext>
            </c:extLst>
          </c:dPt>
          <c:dPt>
            <c:idx val="2"/>
            <c:bubble3D val="0"/>
            <c:extLst>
              <c:ext xmlns:c16="http://schemas.microsoft.com/office/drawing/2014/chart" uri="{C3380CC4-5D6E-409C-BE32-E72D297353CC}">
                <c16:uniqueId val="{00000002-9DF7-4FD1-8FD7-3A4FAB784ACB}"/>
              </c:ext>
            </c:extLst>
          </c:dPt>
          <c:dPt>
            <c:idx val="3"/>
            <c:bubble3D val="0"/>
            <c:spPr>
              <a:ln w="19050" cap="rnd" cmpd="sng" algn="ctr">
                <a:solidFill>
                  <a:schemeClr val="accent3"/>
                </a:solidFill>
                <a:prstDash val="solid"/>
                <a:round/>
              </a:ln>
              <a:effectLst/>
            </c:spPr>
            <c:extLst>
              <c:ext xmlns:c16="http://schemas.microsoft.com/office/drawing/2014/chart" uri="{C3380CC4-5D6E-409C-BE32-E72D297353CC}">
                <c16:uniqueId val="{00000004-9DF7-4FD1-8FD7-3A4FAB784ACB}"/>
              </c:ext>
            </c:extLst>
          </c:dPt>
          <c:dPt>
            <c:idx val="4"/>
            <c:bubble3D val="0"/>
            <c:spPr>
              <a:ln w="19050" cap="rnd" cmpd="sng" algn="ctr">
                <a:solidFill>
                  <a:schemeClr val="accent3"/>
                </a:solidFill>
                <a:prstDash val="solid"/>
                <a:round/>
              </a:ln>
              <a:effectLst/>
            </c:spPr>
            <c:extLst>
              <c:ext xmlns:c16="http://schemas.microsoft.com/office/drawing/2014/chart" uri="{C3380CC4-5D6E-409C-BE32-E72D297353CC}">
                <c16:uniqueId val="{00000006-9DF7-4FD1-8FD7-3A4FAB784ACB}"/>
              </c:ext>
            </c:extLst>
          </c:dPt>
          <c:dPt>
            <c:idx val="5"/>
            <c:bubble3D val="0"/>
            <c:spPr>
              <a:ln w="19050" cap="rnd" cmpd="sng" algn="ctr">
                <a:solidFill>
                  <a:schemeClr val="accent3"/>
                </a:solidFill>
                <a:prstDash val="solid"/>
                <a:round/>
              </a:ln>
              <a:effectLst/>
            </c:spPr>
            <c:extLst>
              <c:ext xmlns:c16="http://schemas.microsoft.com/office/drawing/2014/chart" uri="{C3380CC4-5D6E-409C-BE32-E72D297353CC}">
                <c16:uniqueId val="{00000008-9DF7-4FD1-8FD7-3A4FAB784ACB}"/>
              </c:ext>
            </c:extLst>
          </c:dPt>
          <c:dPt>
            <c:idx val="8"/>
            <c:bubble3D val="0"/>
            <c:extLst>
              <c:ext xmlns:c16="http://schemas.microsoft.com/office/drawing/2014/chart" uri="{C3380CC4-5D6E-409C-BE32-E72D297353CC}">
                <c16:uniqueId val="{00000009-9DF7-4FD1-8FD7-3A4FAB784ACB}"/>
              </c:ext>
            </c:extLst>
          </c:dPt>
          <c:dPt>
            <c:idx val="9"/>
            <c:bubble3D val="0"/>
            <c:spPr>
              <a:ln w="19050" cap="rnd" cmpd="sng" algn="ctr">
                <a:solidFill>
                  <a:schemeClr val="accent3"/>
                </a:solidFill>
                <a:prstDash val="solid"/>
                <a:round/>
              </a:ln>
              <a:effectLst/>
            </c:spPr>
            <c:extLst>
              <c:ext xmlns:c16="http://schemas.microsoft.com/office/drawing/2014/chart" uri="{C3380CC4-5D6E-409C-BE32-E72D297353CC}">
                <c16:uniqueId val="{0000000B-9DF7-4FD1-8FD7-3A4FAB784ACB}"/>
              </c:ext>
            </c:extLst>
          </c:dPt>
          <c:dPt>
            <c:idx val="10"/>
            <c:marker>
              <c:symbol val="circle"/>
              <c:size val="5"/>
              <c:spPr>
                <a:solidFill>
                  <a:srgbClr val="40C2C9"/>
                </a:solidFill>
                <a:ln>
                  <a:solidFill>
                    <a:srgbClr val="40C2C9"/>
                  </a:solidFill>
                </a:ln>
              </c:spPr>
            </c:marker>
            <c:bubble3D val="0"/>
            <c:spPr>
              <a:ln w="28575" cap="rnd" cmpd="sng" algn="ctr">
                <a:noFill/>
                <a:prstDash val="solid"/>
                <a:round/>
              </a:ln>
              <a:effectLst/>
            </c:spPr>
            <c:extLst>
              <c:ext xmlns:c16="http://schemas.microsoft.com/office/drawing/2014/chart" uri="{C3380CC4-5D6E-409C-BE32-E72D297353CC}">
                <c16:uniqueId val="{0000000D-9DF7-4FD1-8FD7-3A4FAB784ACB}"/>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Gotham Book" panose="02000603040000020004" pitchFamily="2" charset="77"/>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Tech!$C$7:$M$7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Tech!$C$9:$M$9</c:f>
              <c:numCache>
                <c:formatCode>General</c:formatCode>
                <c:ptCount val="11"/>
                <c:pt idx="0">
                  <c:v>9421</c:v>
                </c:pt>
                <c:pt idx="1">
                  <c:v>10149</c:v>
                </c:pt>
                <c:pt idx="2">
                  <c:v>11092</c:v>
                </c:pt>
                <c:pt idx="3">
                  <c:v>12006</c:v>
                </c:pt>
                <c:pt idx="4">
                  <c:v>12377</c:v>
                </c:pt>
                <c:pt idx="5">
                  <c:v>17381</c:v>
                </c:pt>
                <c:pt idx="6">
                  <c:v>16372</c:v>
                </c:pt>
                <c:pt idx="7">
                  <c:v>13432</c:v>
                </c:pt>
                <c:pt idx="8">
                  <c:v>13374</c:v>
                </c:pt>
                <c:pt idx="9">
                  <c:v>13367</c:v>
                </c:pt>
                <c:pt idx="10">
                  <c:v>6028</c:v>
                </c:pt>
              </c:numCache>
            </c:numRef>
          </c:val>
          <c:smooth val="0"/>
          <c:extLst>
            <c:ext xmlns:c16="http://schemas.microsoft.com/office/drawing/2014/chart" uri="{C3380CC4-5D6E-409C-BE32-E72D297353CC}">
              <c16:uniqueId val="{0000000E-9DF7-4FD1-8FD7-3A4FAB784ACB}"/>
            </c:ext>
          </c:extLst>
        </c:ser>
        <c:dLbls>
          <c:showLegendKey val="0"/>
          <c:showVal val="1"/>
          <c:showCatName val="0"/>
          <c:showSerName val="0"/>
          <c:showPercent val="0"/>
          <c:showBubbleSize val="0"/>
        </c:dLbls>
        <c:marker val="1"/>
        <c:smooth val="0"/>
        <c:axId val="1993395408"/>
        <c:axId val="1993393632"/>
      </c:lineChart>
      <c:catAx>
        <c:axId val="1993389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5400000" spcFirstLastPara="1" vertOverflow="ellipsis" vert="horz" wrap="square" anchor="ctr" anchorCtr="1"/>
          <a:lstStyle/>
          <a:p>
            <a:pPr>
              <a:defRPr sz="800" b="0" i="0" u="none" strike="noStrike" kern="1200" baseline="0">
                <a:solidFill>
                  <a:sysClr val="windowText" lastClr="000000"/>
                </a:solidFill>
                <a:latin typeface="Gotham Book" panose="02000603040000020004" pitchFamily="2" charset="77"/>
                <a:ea typeface="+mn-ea"/>
                <a:cs typeface="+mn-cs"/>
              </a:defRPr>
            </a:pPr>
            <a:endParaRPr lang="en-US"/>
          </a:p>
        </c:txPr>
        <c:crossAx val="1993391856"/>
        <c:crosses val="autoZero"/>
        <c:auto val="1"/>
        <c:lblAlgn val="ctr"/>
        <c:lblOffset val="100"/>
        <c:noMultiLvlLbl val="0"/>
      </c:catAx>
      <c:valAx>
        <c:axId val="1993391856"/>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Gotham Book" panose="02000603040000020004" pitchFamily="2" charset="77"/>
                <a:ea typeface="+mn-ea"/>
                <a:cs typeface="+mn-cs"/>
              </a:defRPr>
            </a:pPr>
            <a:endParaRPr lang="en-US"/>
          </a:p>
        </c:txPr>
        <c:crossAx val="1993389984"/>
        <c:crosses val="autoZero"/>
        <c:crossBetween val="between"/>
      </c:valAx>
      <c:valAx>
        <c:axId val="1993393632"/>
        <c:scaling>
          <c:orientation val="minMax"/>
        </c:scaling>
        <c:delete val="0"/>
        <c:axPos val="r"/>
        <c:numFmt formatCode="General"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Gotham Book" panose="02000603040000020004" pitchFamily="2" charset="77"/>
                <a:ea typeface="+mn-ea"/>
                <a:cs typeface="+mn-cs"/>
              </a:defRPr>
            </a:pPr>
            <a:endParaRPr lang="en-US"/>
          </a:p>
        </c:txPr>
        <c:crossAx val="1993395408"/>
        <c:crosses val="max"/>
        <c:crossBetween val="between"/>
      </c:valAx>
      <c:catAx>
        <c:axId val="1993395408"/>
        <c:scaling>
          <c:orientation val="minMax"/>
        </c:scaling>
        <c:delete val="1"/>
        <c:axPos val="b"/>
        <c:numFmt formatCode="General" sourceLinked="1"/>
        <c:majorTickMark val="out"/>
        <c:minorTickMark val="none"/>
        <c:tickLblPos val="nextTo"/>
        <c:crossAx val="1993393632"/>
        <c:crosses val="autoZero"/>
        <c:auto val="1"/>
        <c:lblAlgn val="ctr"/>
        <c:lblOffset val="100"/>
        <c:noMultiLvlLbl val="0"/>
      </c:catAx>
      <c:spPr>
        <a:noFill/>
        <a:ln>
          <a:noFill/>
        </a:ln>
        <a:effectLst/>
      </c:spPr>
    </c:plotArea>
    <c:legend>
      <c:legendPos val="b"/>
      <c:layout>
        <c:manualLayout>
          <c:xMode val="edge"/>
          <c:yMode val="edge"/>
          <c:x val="0.29134314732397582"/>
          <c:y val="0.94092263128625808"/>
          <c:w val="0.41731349786810246"/>
          <c:h val="5.9077368713741904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Gotham Book" panose="02000603040000020004" pitchFamily="2" charset="77"/>
              <a:ea typeface="+mn-ea"/>
              <a:cs typeface="+mn-cs"/>
            </a:defRPr>
          </a:pPr>
          <a:endParaRPr lang="en-US"/>
        </a:p>
      </c:txPr>
    </c:legend>
    <c:plotVisOnly val="1"/>
    <c:dispBlanksAs val="gap"/>
    <c:showDLblsOverMax val="0"/>
  </c:chart>
  <c:spPr>
    <a:noFill/>
    <a:ln w="9525" cap="flat" cmpd="sng" algn="ctr">
      <a:noFill/>
      <a:prstDash val="solid"/>
      <a:round/>
    </a:ln>
    <a:effectLst/>
  </c:spPr>
  <c:txPr>
    <a:bodyPr/>
    <a:lstStyle/>
    <a:p>
      <a:pPr>
        <a:defRPr sz="800">
          <a:solidFill>
            <a:sysClr val="windowText" lastClr="000000"/>
          </a:solidFill>
          <a:latin typeface="Gotham Book" panose="02000603040000020004" pitchFamily="2" charset="77"/>
        </a:defRPr>
      </a:pPr>
      <a:endParaRPr lang="en-US"/>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638201474815701E-2"/>
          <c:y val="2.82524059492563E-2"/>
          <c:w val="0.88445772403449596"/>
          <c:h val="0.72982660631987928"/>
        </c:manualLayout>
      </c:layout>
      <c:barChart>
        <c:barDir val="col"/>
        <c:grouping val="clustered"/>
        <c:varyColors val="0"/>
        <c:ser>
          <c:idx val="0"/>
          <c:order val="0"/>
          <c:tx>
            <c:strRef>
              <c:f>Tech!$O$9</c:f>
              <c:strCache>
                <c:ptCount val="1"/>
                <c:pt idx="0">
                  <c:v>Deal value ($B)</c:v>
                </c:pt>
              </c:strCache>
            </c:strRef>
          </c:tx>
          <c:spPr>
            <a:solidFill>
              <a:schemeClr val="accent1"/>
            </a:solidFill>
            <a:ln>
              <a:noFill/>
            </a:ln>
            <a:effectLst/>
          </c:spPr>
          <c:invertIfNegative val="0"/>
          <c:cat>
            <c:multiLvlStrRef>
              <c:extLst>
                <c:ext xmlns:c15="http://schemas.microsoft.com/office/drawing/2012/chart" uri="{02D57815-91ED-43cb-92C2-25804820EDAC}">
                  <c15:fullRef>
                    <c15:sqref>Tech!$P$7:$BG$8</c15:sqref>
                  </c15:fullRef>
                </c:ext>
              </c:extLst>
              <c:f>Tech!$P$7:$BG$8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extLst>
                <c:ext xmlns:c15="http://schemas.microsoft.com/office/drawing/2012/chart" uri="{02D57815-91ED-43cb-92C2-25804820EDAC}">
                  <c15:fullRef>
                    <c15:sqref>Tech!$P$9:$BG$9</c15:sqref>
                  </c15:fullRef>
                </c:ext>
              </c:extLst>
              <c:f>Tech!$P$9:$BE$9</c:f>
              <c:numCache>
                <c:formatCode>"$"#,##0.0</c:formatCode>
                <c:ptCount val="42"/>
                <c:pt idx="0">
                  <c:v>17.76090001261111</c:v>
                </c:pt>
                <c:pt idx="1">
                  <c:v>22.790007071522041</c:v>
                </c:pt>
                <c:pt idx="2">
                  <c:v>15.606799807104419</c:v>
                </c:pt>
                <c:pt idx="3">
                  <c:v>13.31236309516275</c:v>
                </c:pt>
                <c:pt idx="4">
                  <c:v>15.789596434844499</c:v>
                </c:pt>
                <c:pt idx="5">
                  <c:v>19.535695491740281</c:v>
                </c:pt>
                <c:pt idx="6">
                  <c:v>19.357755059035789</c:v>
                </c:pt>
                <c:pt idx="7">
                  <c:v>18.928252703276939</c:v>
                </c:pt>
                <c:pt idx="8">
                  <c:v>26.314982472596981</c:v>
                </c:pt>
                <c:pt idx="9">
                  <c:v>25.740331485499659</c:v>
                </c:pt>
                <c:pt idx="10">
                  <c:v>29.917528925078901</c:v>
                </c:pt>
                <c:pt idx="11">
                  <c:v>44.484635856315712</c:v>
                </c:pt>
                <c:pt idx="12">
                  <c:v>30.52001098342307</c:v>
                </c:pt>
                <c:pt idx="13">
                  <c:v>34.713279066239153</c:v>
                </c:pt>
                <c:pt idx="14">
                  <c:v>33.121127701268293</c:v>
                </c:pt>
                <c:pt idx="15">
                  <c:v>29.385321468316992</c:v>
                </c:pt>
                <c:pt idx="16">
                  <c:v>33.424296883780237</c:v>
                </c:pt>
                <c:pt idx="17">
                  <c:v>32.911782757764144</c:v>
                </c:pt>
                <c:pt idx="18">
                  <c:v>42.561331999586343</c:v>
                </c:pt>
                <c:pt idx="19">
                  <c:v>41.250707187237332</c:v>
                </c:pt>
                <c:pt idx="20">
                  <c:v>67.997671471540144</c:v>
                </c:pt>
                <c:pt idx="21">
                  <c:v>78.573271624268614</c:v>
                </c:pt>
                <c:pt idx="22">
                  <c:v>81.144695741596067</c:v>
                </c:pt>
                <c:pt idx="23">
                  <c:v>92.239249986219789</c:v>
                </c:pt>
                <c:pt idx="24">
                  <c:v>70.396119697925357</c:v>
                </c:pt>
                <c:pt idx="25">
                  <c:v>65.162540687152628</c:v>
                </c:pt>
                <c:pt idx="26">
                  <c:v>41.039218114019363</c:v>
                </c:pt>
                <c:pt idx="27">
                  <c:v>33.75969441574783</c:v>
                </c:pt>
                <c:pt idx="28">
                  <c:v>49.875284854433538</c:v>
                </c:pt>
                <c:pt idx="29">
                  <c:v>31.10654691404379</c:v>
                </c:pt>
                <c:pt idx="30">
                  <c:v>32.404152638740349</c:v>
                </c:pt>
                <c:pt idx="31">
                  <c:v>33.426172584211329</c:v>
                </c:pt>
                <c:pt idx="32">
                  <c:v>32.903525629215054</c:v>
                </c:pt>
                <c:pt idx="33">
                  <c:v>42.207887498906118</c:v>
                </c:pt>
                <c:pt idx="34">
                  <c:v>38.228112298808803</c:v>
                </c:pt>
                <c:pt idx="35">
                  <c:v>80.604081640075819</c:v>
                </c:pt>
                <c:pt idx="36">
                  <c:v>84.645806132437272</c:v>
                </c:pt>
                <c:pt idx="37">
                  <c:v>80.210123282709404</c:v>
                </c:pt>
                <c:pt idx="38">
                  <c:v>63.065718006676327</c:v>
                </c:pt>
                <c:pt idx="39">
                  <c:v>65.462626510759591</c:v>
                </c:pt>
                <c:pt idx="40">
                  <c:v>262.74680835694932</c:v>
                </c:pt>
                <c:pt idx="41">
                  <c:v>138.65496244608781</c:v>
                </c:pt>
              </c:numCache>
            </c:numRef>
          </c:val>
          <c:extLst>
            <c:ext xmlns:c16="http://schemas.microsoft.com/office/drawing/2014/chart" uri="{C3380CC4-5D6E-409C-BE32-E72D297353CC}">
              <c16:uniqueId val="{00000000-DBA7-4997-A0E3-1A6F324B03F3}"/>
            </c:ext>
          </c:extLst>
        </c:ser>
        <c:dLbls>
          <c:showLegendKey val="0"/>
          <c:showVal val="0"/>
          <c:showCatName val="0"/>
          <c:showSerName val="0"/>
          <c:showPercent val="0"/>
          <c:showBubbleSize val="0"/>
        </c:dLbls>
        <c:gapWidth val="50"/>
        <c:axId val="2014545024"/>
        <c:axId val="2014547776"/>
      </c:barChart>
      <c:lineChart>
        <c:grouping val="standard"/>
        <c:varyColors val="0"/>
        <c:ser>
          <c:idx val="1"/>
          <c:order val="1"/>
          <c:tx>
            <c:strRef>
              <c:f>Tech!$O$10</c:f>
              <c:strCache>
                <c:ptCount val="1"/>
                <c:pt idx="0">
                  <c:v>Deal count</c:v>
                </c:pt>
              </c:strCache>
            </c:strRef>
          </c:tx>
          <c:spPr>
            <a:ln w="19050" cap="rnd" cmpd="sng" algn="ctr">
              <a:solidFill>
                <a:schemeClr val="accent3"/>
              </a:solidFill>
              <a:prstDash val="solid"/>
              <a:round/>
            </a:ln>
            <a:effectLst/>
          </c:spPr>
          <c:marker>
            <c:symbol val="none"/>
          </c:marker>
          <c:cat>
            <c:multiLvlStrRef>
              <c:extLst>
                <c:ext xmlns:c15="http://schemas.microsoft.com/office/drawing/2012/chart" uri="{02D57815-91ED-43cb-92C2-25804820EDAC}">
                  <c15:fullRef>
                    <c15:sqref>Tech!$P$7:$BG$8</c15:sqref>
                  </c15:fullRef>
                </c:ext>
              </c:extLst>
              <c:f>Tech!$P$7:$BG$8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extLst>
                <c:ext xmlns:c15="http://schemas.microsoft.com/office/drawing/2012/chart" uri="{02D57815-91ED-43cb-92C2-25804820EDAC}">
                  <c15:fullRef>
                    <c15:sqref>Tech!$P$10:$BG$10</c15:sqref>
                  </c15:fullRef>
                </c:ext>
              </c:extLst>
              <c:f>Tech!$P$10:$BE$10</c:f>
              <c:numCache>
                <c:formatCode>General</c:formatCode>
                <c:ptCount val="42"/>
                <c:pt idx="0">
                  <c:v>2784</c:v>
                </c:pt>
                <c:pt idx="1">
                  <c:v>2288</c:v>
                </c:pt>
                <c:pt idx="2">
                  <c:v>2199</c:v>
                </c:pt>
                <c:pt idx="3">
                  <c:v>2150</c:v>
                </c:pt>
                <c:pt idx="4">
                  <c:v>2771</c:v>
                </c:pt>
                <c:pt idx="5">
                  <c:v>2494</c:v>
                </c:pt>
                <c:pt idx="6">
                  <c:v>2442</c:v>
                </c:pt>
                <c:pt idx="7">
                  <c:v>2442</c:v>
                </c:pt>
                <c:pt idx="8">
                  <c:v>3053</c:v>
                </c:pt>
                <c:pt idx="9">
                  <c:v>2636</c:v>
                </c:pt>
                <c:pt idx="10">
                  <c:v>2581</c:v>
                </c:pt>
                <c:pt idx="11">
                  <c:v>2822</c:v>
                </c:pt>
                <c:pt idx="12">
                  <c:v>3274</c:v>
                </c:pt>
                <c:pt idx="13">
                  <c:v>2952</c:v>
                </c:pt>
                <c:pt idx="14">
                  <c:v>2928</c:v>
                </c:pt>
                <c:pt idx="15">
                  <c:v>2852</c:v>
                </c:pt>
                <c:pt idx="16">
                  <c:v>3545</c:v>
                </c:pt>
                <c:pt idx="17">
                  <c:v>2692</c:v>
                </c:pt>
                <c:pt idx="18">
                  <c:v>2883</c:v>
                </c:pt>
                <c:pt idx="19">
                  <c:v>3257</c:v>
                </c:pt>
                <c:pt idx="20">
                  <c:v>4481</c:v>
                </c:pt>
                <c:pt idx="21">
                  <c:v>4200</c:v>
                </c:pt>
                <c:pt idx="22">
                  <c:v>4261</c:v>
                </c:pt>
                <c:pt idx="23">
                  <c:v>4439</c:v>
                </c:pt>
                <c:pt idx="24">
                  <c:v>5132</c:v>
                </c:pt>
                <c:pt idx="25">
                  <c:v>4196</c:v>
                </c:pt>
                <c:pt idx="26">
                  <c:v>3643</c:v>
                </c:pt>
                <c:pt idx="27">
                  <c:v>3401</c:v>
                </c:pt>
                <c:pt idx="28">
                  <c:v>3867</c:v>
                </c:pt>
                <c:pt idx="29">
                  <c:v>3300</c:v>
                </c:pt>
                <c:pt idx="30">
                  <c:v>3118</c:v>
                </c:pt>
                <c:pt idx="31">
                  <c:v>3147</c:v>
                </c:pt>
                <c:pt idx="32">
                  <c:v>3716</c:v>
                </c:pt>
                <c:pt idx="33">
                  <c:v>3431</c:v>
                </c:pt>
                <c:pt idx="34">
                  <c:v>3110</c:v>
                </c:pt>
                <c:pt idx="35">
                  <c:v>3117</c:v>
                </c:pt>
                <c:pt idx="36">
                  <c:v>3793</c:v>
                </c:pt>
                <c:pt idx="37">
                  <c:v>3134</c:v>
                </c:pt>
                <c:pt idx="38">
                  <c:v>3180</c:v>
                </c:pt>
                <c:pt idx="39">
                  <c:v>3260</c:v>
                </c:pt>
                <c:pt idx="40">
                  <c:v>3188</c:v>
                </c:pt>
                <c:pt idx="41">
                  <c:v>2840</c:v>
                </c:pt>
              </c:numCache>
            </c:numRef>
          </c:val>
          <c:smooth val="0"/>
          <c:extLst>
            <c:ext xmlns:c16="http://schemas.microsoft.com/office/drawing/2014/chart" uri="{C3380CC4-5D6E-409C-BE32-E72D297353CC}">
              <c16:uniqueId val="{00000001-DBA7-4997-A0E3-1A6F324B03F3}"/>
            </c:ext>
          </c:extLst>
        </c:ser>
        <c:ser>
          <c:idx val="2"/>
          <c:order val="2"/>
          <c:tx>
            <c:strRef>
              <c:f>Tech!$O$11</c:f>
              <c:strCache>
                <c:ptCount val="1"/>
                <c:pt idx="0">
                  <c:v>Pre-seed/seed deal count</c:v>
                </c:pt>
              </c:strCache>
            </c:strRef>
          </c:tx>
          <c:spPr>
            <a:ln w="19050" cap="rnd" cmpd="sng" algn="ctr">
              <a:solidFill>
                <a:schemeClr val="accent5"/>
              </a:solidFill>
              <a:prstDash val="solid"/>
              <a:round/>
            </a:ln>
            <a:effectLst/>
          </c:spPr>
          <c:marker>
            <c:symbol val="none"/>
          </c:marker>
          <c:cat>
            <c:multiLvlStrRef>
              <c:extLst>
                <c:ext xmlns:c15="http://schemas.microsoft.com/office/drawing/2012/chart" uri="{02D57815-91ED-43cb-92C2-25804820EDAC}">
                  <c15:fullRef>
                    <c15:sqref>Tech!$P$7:$BG$8</c15:sqref>
                  </c15:fullRef>
                </c:ext>
              </c:extLst>
              <c:f>Tech!$P$7:$BG$8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extLst>
                <c:ext xmlns:c15="http://schemas.microsoft.com/office/drawing/2012/chart" uri="{02D57815-91ED-43cb-92C2-25804820EDAC}">
                  <c15:fullRef>
                    <c15:sqref>Tech!$P$11:$BG$11</c15:sqref>
                  </c15:fullRef>
                </c:ext>
              </c:extLst>
              <c:f>Tech!$P$11:$BE$11</c:f>
              <c:numCache>
                <c:formatCode>General</c:formatCode>
                <c:ptCount val="42"/>
                <c:pt idx="0">
                  <c:v>1060</c:v>
                </c:pt>
                <c:pt idx="1">
                  <c:v>830</c:v>
                </c:pt>
                <c:pt idx="2">
                  <c:v>807</c:v>
                </c:pt>
                <c:pt idx="3">
                  <c:v>801</c:v>
                </c:pt>
                <c:pt idx="4">
                  <c:v>1020</c:v>
                </c:pt>
                <c:pt idx="5">
                  <c:v>871</c:v>
                </c:pt>
                <c:pt idx="6">
                  <c:v>904</c:v>
                </c:pt>
                <c:pt idx="7">
                  <c:v>942</c:v>
                </c:pt>
                <c:pt idx="8">
                  <c:v>1091</c:v>
                </c:pt>
                <c:pt idx="9">
                  <c:v>982</c:v>
                </c:pt>
                <c:pt idx="10">
                  <c:v>952</c:v>
                </c:pt>
                <c:pt idx="11">
                  <c:v>1120</c:v>
                </c:pt>
                <c:pt idx="12">
                  <c:v>1221</c:v>
                </c:pt>
                <c:pt idx="13">
                  <c:v>1066</c:v>
                </c:pt>
                <c:pt idx="14">
                  <c:v>1143</c:v>
                </c:pt>
                <c:pt idx="15">
                  <c:v>1106</c:v>
                </c:pt>
                <c:pt idx="16">
                  <c:v>1361</c:v>
                </c:pt>
                <c:pt idx="17">
                  <c:v>1037</c:v>
                </c:pt>
                <c:pt idx="18">
                  <c:v>1153</c:v>
                </c:pt>
                <c:pt idx="19">
                  <c:v>1311</c:v>
                </c:pt>
                <c:pt idx="20">
                  <c:v>1667</c:v>
                </c:pt>
                <c:pt idx="21">
                  <c:v>1640</c:v>
                </c:pt>
                <c:pt idx="22">
                  <c:v>1658</c:v>
                </c:pt>
                <c:pt idx="23">
                  <c:v>1750</c:v>
                </c:pt>
                <c:pt idx="24">
                  <c:v>1973</c:v>
                </c:pt>
                <c:pt idx="25">
                  <c:v>1694</c:v>
                </c:pt>
                <c:pt idx="26">
                  <c:v>1463</c:v>
                </c:pt>
                <c:pt idx="27">
                  <c:v>1300</c:v>
                </c:pt>
                <c:pt idx="28">
                  <c:v>1395</c:v>
                </c:pt>
                <c:pt idx="29">
                  <c:v>1278</c:v>
                </c:pt>
                <c:pt idx="30">
                  <c:v>1207</c:v>
                </c:pt>
                <c:pt idx="31">
                  <c:v>1188</c:v>
                </c:pt>
                <c:pt idx="32">
                  <c:v>1345</c:v>
                </c:pt>
                <c:pt idx="33">
                  <c:v>1259</c:v>
                </c:pt>
                <c:pt idx="34">
                  <c:v>1227</c:v>
                </c:pt>
                <c:pt idx="35">
                  <c:v>1184</c:v>
                </c:pt>
                <c:pt idx="36">
                  <c:v>1264</c:v>
                </c:pt>
                <c:pt idx="37">
                  <c:v>1044</c:v>
                </c:pt>
                <c:pt idx="38">
                  <c:v>1084</c:v>
                </c:pt>
                <c:pt idx="39">
                  <c:v>1094</c:v>
                </c:pt>
                <c:pt idx="40">
                  <c:v>1001</c:v>
                </c:pt>
                <c:pt idx="41">
                  <c:v>849</c:v>
                </c:pt>
              </c:numCache>
            </c:numRef>
          </c:val>
          <c:smooth val="0"/>
          <c:extLst>
            <c:ext xmlns:c16="http://schemas.microsoft.com/office/drawing/2014/chart" uri="{C3380CC4-5D6E-409C-BE32-E72D297353CC}">
              <c16:uniqueId val="{00000002-DBA7-4997-A0E3-1A6F324B03F3}"/>
            </c:ext>
          </c:extLst>
        </c:ser>
        <c:ser>
          <c:idx val="3"/>
          <c:order val="3"/>
          <c:tx>
            <c:strRef>
              <c:f>Tech!$O$12</c:f>
              <c:strCache>
                <c:ptCount val="1"/>
                <c:pt idx="0">
                  <c:v>Early-stage VC deal count</c:v>
                </c:pt>
              </c:strCache>
            </c:strRef>
          </c:tx>
          <c:spPr>
            <a:ln w="19050" cap="rnd" cmpd="sng" algn="ctr">
              <a:solidFill>
                <a:schemeClr val="accent1">
                  <a:lumMod val="60000"/>
                </a:schemeClr>
              </a:solidFill>
              <a:prstDash val="solid"/>
              <a:round/>
            </a:ln>
            <a:effectLst/>
          </c:spPr>
          <c:marker>
            <c:symbol val="none"/>
          </c:marker>
          <c:cat>
            <c:multiLvlStrRef>
              <c:extLst>
                <c:ext xmlns:c15="http://schemas.microsoft.com/office/drawing/2012/chart" uri="{02D57815-91ED-43cb-92C2-25804820EDAC}">
                  <c15:fullRef>
                    <c15:sqref>Tech!$P$7:$BG$8</c15:sqref>
                  </c15:fullRef>
                </c:ext>
              </c:extLst>
              <c:f>Tech!$P$7:$BG$8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extLst>
                <c:ext xmlns:c15="http://schemas.microsoft.com/office/drawing/2012/chart" uri="{02D57815-91ED-43cb-92C2-25804820EDAC}">
                  <c15:fullRef>
                    <c15:sqref>Tech!$P$12:$BG$12</c15:sqref>
                  </c15:fullRef>
                </c:ext>
              </c:extLst>
              <c:f>Tech!$P$12:$BE$12</c:f>
              <c:numCache>
                <c:formatCode>General</c:formatCode>
                <c:ptCount val="42"/>
                <c:pt idx="0">
                  <c:v>1002</c:v>
                </c:pt>
                <c:pt idx="1">
                  <c:v>828</c:v>
                </c:pt>
                <c:pt idx="2">
                  <c:v>815</c:v>
                </c:pt>
                <c:pt idx="3">
                  <c:v>781</c:v>
                </c:pt>
                <c:pt idx="4">
                  <c:v>998</c:v>
                </c:pt>
                <c:pt idx="5">
                  <c:v>902</c:v>
                </c:pt>
                <c:pt idx="6">
                  <c:v>898</c:v>
                </c:pt>
                <c:pt idx="7">
                  <c:v>887</c:v>
                </c:pt>
                <c:pt idx="8">
                  <c:v>1106</c:v>
                </c:pt>
                <c:pt idx="9">
                  <c:v>889</c:v>
                </c:pt>
                <c:pt idx="10">
                  <c:v>877</c:v>
                </c:pt>
                <c:pt idx="11">
                  <c:v>925</c:v>
                </c:pt>
                <c:pt idx="12">
                  <c:v>1013</c:v>
                </c:pt>
                <c:pt idx="13">
                  <c:v>941</c:v>
                </c:pt>
                <c:pt idx="14">
                  <c:v>900</c:v>
                </c:pt>
                <c:pt idx="15">
                  <c:v>942</c:v>
                </c:pt>
                <c:pt idx="16">
                  <c:v>1065</c:v>
                </c:pt>
                <c:pt idx="17">
                  <c:v>727</c:v>
                </c:pt>
                <c:pt idx="18">
                  <c:v>813</c:v>
                </c:pt>
                <c:pt idx="19">
                  <c:v>989</c:v>
                </c:pt>
                <c:pt idx="20">
                  <c:v>1358</c:v>
                </c:pt>
                <c:pt idx="21">
                  <c:v>1248</c:v>
                </c:pt>
                <c:pt idx="22">
                  <c:v>1281</c:v>
                </c:pt>
                <c:pt idx="23">
                  <c:v>1381</c:v>
                </c:pt>
                <c:pt idx="24">
                  <c:v>1533</c:v>
                </c:pt>
                <c:pt idx="25">
                  <c:v>1242</c:v>
                </c:pt>
                <c:pt idx="26">
                  <c:v>1123</c:v>
                </c:pt>
                <c:pt idx="27">
                  <c:v>1082</c:v>
                </c:pt>
                <c:pt idx="28">
                  <c:v>1155</c:v>
                </c:pt>
                <c:pt idx="29">
                  <c:v>943</c:v>
                </c:pt>
                <c:pt idx="30">
                  <c:v>896</c:v>
                </c:pt>
                <c:pt idx="31">
                  <c:v>951</c:v>
                </c:pt>
                <c:pt idx="32">
                  <c:v>1154</c:v>
                </c:pt>
                <c:pt idx="33">
                  <c:v>1045</c:v>
                </c:pt>
                <c:pt idx="34">
                  <c:v>857</c:v>
                </c:pt>
                <c:pt idx="35">
                  <c:v>938</c:v>
                </c:pt>
                <c:pt idx="36">
                  <c:v>1231</c:v>
                </c:pt>
                <c:pt idx="37">
                  <c:v>984</c:v>
                </c:pt>
                <c:pt idx="38">
                  <c:v>1035</c:v>
                </c:pt>
                <c:pt idx="39">
                  <c:v>1108</c:v>
                </c:pt>
                <c:pt idx="40">
                  <c:v>1025</c:v>
                </c:pt>
                <c:pt idx="41">
                  <c:v>1078</c:v>
                </c:pt>
              </c:numCache>
            </c:numRef>
          </c:val>
          <c:smooth val="0"/>
          <c:extLst>
            <c:ext xmlns:c16="http://schemas.microsoft.com/office/drawing/2014/chart" uri="{C3380CC4-5D6E-409C-BE32-E72D297353CC}">
              <c16:uniqueId val="{00000003-DBA7-4997-A0E3-1A6F324B03F3}"/>
            </c:ext>
          </c:extLst>
        </c:ser>
        <c:ser>
          <c:idx val="4"/>
          <c:order val="4"/>
          <c:tx>
            <c:strRef>
              <c:f>Tech!$O$13</c:f>
              <c:strCache>
                <c:ptCount val="1"/>
                <c:pt idx="0">
                  <c:v>Late-stage VC deal count</c:v>
                </c:pt>
              </c:strCache>
            </c:strRef>
          </c:tx>
          <c:spPr>
            <a:ln w="19050" cap="rnd" cmpd="sng" algn="ctr">
              <a:solidFill>
                <a:schemeClr val="accent3">
                  <a:lumMod val="60000"/>
                </a:schemeClr>
              </a:solidFill>
              <a:prstDash val="solid"/>
              <a:round/>
            </a:ln>
            <a:effectLst/>
          </c:spPr>
          <c:marker>
            <c:symbol val="none"/>
          </c:marker>
          <c:cat>
            <c:multiLvlStrRef>
              <c:extLst>
                <c:ext xmlns:c15="http://schemas.microsoft.com/office/drawing/2012/chart" uri="{02D57815-91ED-43cb-92C2-25804820EDAC}">
                  <c15:fullRef>
                    <c15:sqref>Tech!$P$7:$BG$8</c15:sqref>
                  </c15:fullRef>
                </c:ext>
              </c:extLst>
              <c:f>Tech!$P$7:$BG$8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extLst>
                <c:ext xmlns:c15="http://schemas.microsoft.com/office/drawing/2012/chart" uri="{02D57815-91ED-43cb-92C2-25804820EDAC}">
                  <c15:fullRef>
                    <c15:sqref>Tech!$P$13:$BG$13</c15:sqref>
                  </c15:fullRef>
                </c:ext>
              </c:extLst>
              <c:f>Tech!$P$13:$BE$13</c:f>
              <c:numCache>
                <c:formatCode>General</c:formatCode>
                <c:ptCount val="42"/>
                <c:pt idx="0">
                  <c:v>599</c:v>
                </c:pt>
                <c:pt idx="1">
                  <c:v>534</c:v>
                </c:pt>
                <c:pt idx="2">
                  <c:v>480</c:v>
                </c:pt>
                <c:pt idx="3">
                  <c:v>452</c:v>
                </c:pt>
                <c:pt idx="4">
                  <c:v>636</c:v>
                </c:pt>
                <c:pt idx="5">
                  <c:v>603</c:v>
                </c:pt>
                <c:pt idx="6">
                  <c:v>544</c:v>
                </c:pt>
                <c:pt idx="7">
                  <c:v>506</c:v>
                </c:pt>
                <c:pt idx="8">
                  <c:v>727</c:v>
                </c:pt>
                <c:pt idx="9">
                  <c:v>625</c:v>
                </c:pt>
                <c:pt idx="10">
                  <c:v>612</c:v>
                </c:pt>
                <c:pt idx="11">
                  <c:v>637</c:v>
                </c:pt>
                <c:pt idx="12">
                  <c:v>895</c:v>
                </c:pt>
                <c:pt idx="13">
                  <c:v>782</c:v>
                </c:pt>
                <c:pt idx="14">
                  <c:v>734</c:v>
                </c:pt>
                <c:pt idx="15">
                  <c:v>673</c:v>
                </c:pt>
                <c:pt idx="16">
                  <c:v>932</c:v>
                </c:pt>
                <c:pt idx="17">
                  <c:v>782</c:v>
                </c:pt>
                <c:pt idx="18">
                  <c:v>740</c:v>
                </c:pt>
                <c:pt idx="19">
                  <c:v>788</c:v>
                </c:pt>
                <c:pt idx="20">
                  <c:v>1240</c:v>
                </c:pt>
                <c:pt idx="21">
                  <c:v>1091</c:v>
                </c:pt>
                <c:pt idx="22">
                  <c:v>1109</c:v>
                </c:pt>
                <c:pt idx="23">
                  <c:v>1100</c:v>
                </c:pt>
                <c:pt idx="24">
                  <c:v>1397</c:v>
                </c:pt>
                <c:pt idx="25">
                  <c:v>1088</c:v>
                </c:pt>
                <c:pt idx="26">
                  <c:v>907</c:v>
                </c:pt>
                <c:pt idx="27">
                  <c:v>848</c:v>
                </c:pt>
                <c:pt idx="28">
                  <c:v>1131</c:v>
                </c:pt>
                <c:pt idx="29">
                  <c:v>914</c:v>
                </c:pt>
                <c:pt idx="30">
                  <c:v>863</c:v>
                </c:pt>
                <c:pt idx="31">
                  <c:v>859</c:v>
                </c:pt>
                <c:pt idx="32">
                  <c:v>1020</c:v>
                </c:pt>
                <c:pt idx="33">
                  <c:v>939</c:v>
                </c:pt>
                <c:pt idx="34">
                  <c:v>834</c:v>
                </c:pt>
                <c:pt idx="35">
                  <c:v>823</c:v>
                </c:pt>
                <c:pt idx="36">
                  <c:v>1050</c:v>
                </c:pt>
                <c:pt idx="37">
                  <c:v>891</c:v>
                </c:pt>
                <c:pt idx="38">
                  <c:v>849</c:v>
                </c:pt>
                <c:pt idx="39">
                  <c:v>857</c:v>
                </c:pt>
                <c:pt idx="40">
                  <c:v>935</c:v>
                </c:pt>
                <c:pt idx="41">
                  <c:v>744</c:v>
                </c:pt>
              </c:numCache>
            </c:numRef>
          </c:val>
          <c:smooth val="0"/>
          <c:extLst>
            <c:ext xmlns:c16="http://schemas.microsoft.com/office/drawing/2014/chart" uri="{C3380CC4-5D6E-409C-BE32-E72D297353CC}">
              <c16:uniqueId val="{00000004-DBA7-4997-A0E3-1A6F324B03F3}"/>
            </c:ext>
          </c:extLst>
        </c:ser>
        <c:ser>
          <c:idx val="5"/>
          <c:order val="5"/>
          <c:tx>
            <c:strRef>
              <c:f>Tech!$O$14</c:f>
              <c:strCache>
                <c:ptCount val="1"/>
                <c:pt idx="0">
                  <c:v>Venture-growth deal count</c:v>
                </c:pt>
              </c:strCache>
            </c:strRef>
          </c:tx>
          <c:spPr>
            <a:ln w="19050" cap="rnd" cmpd="sng" algn="ctr">
              <a:solidFill>
                <a:schemeClr val="accent5">
                  <a:lumMod val="60000"/>
                </a:schemeClr>
              </a:solidFill>
              <a:prstDash val="solid"/>
              <a:round/>
            </a:ln>
            <a:effectLst/>
          </c:spPr>
          <c:marker>
            <c:symbol val="none"/>
          </c:marker>
          <c:cat>
            <c:multiLvlStrRef>
              <c:extLst>
                <c:ext xmlns:c15="http://schemas.microsoft.com/office/drawing/2012/chart" uri="{02D57815-91ED-43cb-92C2-25804820EDAC}">
                  <c15:fullRef>
                    <c15:sqref>Tech!$P$7:$BG$8</c15:sqref>
                  </c15:fullRef>
                </c:ext>
              </c:extLst>
              <c:f>Tech!$P$7:$BG$8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extLst>
                <c:ext xmlns:c15="http://schemas.microsoft.com/office/drawing/2012/chart" uri="{02D57815-91ED-43cb-92C2-25804820EDAC}">
                  <c15:fullRef>
                    <c15:sqref>Tech!$P$14:$BG$14</c15:sqref>
                  </c15:fullRef>
                </c:ext>
              </c:extLst>
              <c:f>Tech!$P$14:$BE$14</c:f>
              <c:numCache>
                <c:formatCode>General</c:formatCode>
                <c:ptCount val="42"/>
                <c:pt idx="0">
                  <c:v>117</c:v>
                </c:pt>
                <c:pt idx="1">
                  <c:v>92</c:v>
                </c:pt>
                <c:pt idx="2">
                  <c:v>95</c:v>
                </c:pt>
                <c:pt idx="3">
                  <c:v>111</c:v>
                </c:pt>
                <c:pt idx="4">
                  <c:v>111</c:v>
                </c:pt>
                <c:pt idx="5">
                  <c:v>115</c:v>
                </c:pt>
                <c:pt idx="6">
                  <c:v>95</c:v>
                </c:pt>
                <c:pt idx="7">
                  <c:v>104</c:v>
                </c:pt>
                <c:pt idx="8">
                  <c:v>125</c:v>
                </c:pt>
                <c:pt idx="9">
                  <c:v>133</c:v>
                </c:pt>
                <c:pt idx="10">
                  <c:v>135</c:v>
                </c:pt>
                <c:pt idx="11">
                  <c:v>138</c:v>
                </c:pt>
                <c:pt idx="12">
                  <c:v>142</c:v>
                </c:pt>
                <c:pt idx="13">
                  <c:v>159</c:v>
                </c:pt>
                <c:pt idx="14">
                  <c:v>149</c:v>
                </c:pt>
                <c:pt idx="15">
                  <c:v>129</c:v>
                </c:pt>
                <c:pt idx="16">
                  <c:v>181</c:v>
                </c:pt>
                <c:pt idx="17">
                  <c:v>145</c:v>
                </c:pt>
                <c:pt idx="18">
                  <c:v>175</c:v>
                </c:pt>
                <c:pt idx="19">
                  <c:v>166</c:v>
                </c:pt>
                <c:pt idx="20">
                  <c:v>210</c:v>
                </c:pt>
                <c:pt idx="21">
                  <c:v>218</c:v>
                </c:pt>
                <c:pt idx="22">
                  <c:v>208</c:v>
                </c:pt>
                <c:pt idx="23">
                  <c:v>206</c:v>
                </c:pt>
                <c:pt idx="24">
                  <c:v>224</c:v>
                </c:pt>
                <c:pt idx="25">
                  <c:v>171</c:v>
                </c:pt>
                <c:pt idx="26">
                  <c:v>149</c:v>
                </c:pt>
                <c:pt idx="27">
                  <c:v>168</c:v>
                </c:pt>
                <c:pt idx="28">
                  <c:v>183</c:v>
                </c:pt>
                <c:pt idx="29">
                  <c:v>160</c:v>
                </c:pt>
                <c:pt idx="30">
                  <c:v>148</c:v>
                </c:pt>
                <c:pt idx="31">
                  <c:v>146</c:v>
                </c:pt>
                <c:pt idx="32">
                  <c:v>191</c:v>
                </c:pt>
                <c:pt idx="33">
                  <c:v>185</c:v>
                </c:pt>
                <c:pt idx="34">
                  <c:v>187</c:v>
                </c:pt>
                <c:pt idx="35">
                  <c:v>170</c:v>
                </c:pt>
                <c:pt idx="36">
                  <c:v>242</c:v>
                </c:pt>
                <c:pt idx="37">
                  <c:v>213</c:v>
                </c:pt>
                <c:pt idx="38">
                  <c:v>208</c:v>
                </c:pt>
                <c:pt idx="39">
                  <c:v>196</c:v>
                </c:pt>
                <c:pt idx="40">
                  <c:v>221</c:v>
                </c:pt>
                <c:pt idx="41">
                  <c:v>161</c:v>
                </c:pt>
              </c:numCache>
            </c:numRef>
          </c:val>
          <c:smooth val="0"/>
          <c:extLst>
            <c:ext xmlns:c16="http://schemas.microsoft.com/office/drawing/2014/chart" uri="{C3380CC4-5D6E-409C-BE32-E72D297353CC}">
              <c16:uniqueId val="{00000005-DBA7-4997-A0E3-1A6F324B03F3}"/>
            </c:ext>
          </c:extLst>
        </c:ser>
        <c:dLbls>
          <c:showLegendKey val="0"/>
          <c:showVal val="0"/>
          <c:showCatName val="0"/>
          <c:showSerName val="0"/>
          <c:showPercent val="0"/>
          <c:showBubbleSize val="0"/>
        </c:dLbls>
        <c:marker val="1"/>
        <c:smooth val="0"/>
        <c:axId val="2014553248"/>
        <c:axId val="2014550256"/>
      </c:lineChart>
      <c:catAx>
        <c:axId val="2014545024"/>
        <c:scaling>
          <c:orientation val="minMax"/>
        </c:scaling>
        <c:delete val="0"/>
        <c:axPos val="b"/>
        <c:numFmt formatCode="General" sourceLinked="1"/>
        <c:majorTickMark val="out"/>
        <c:minorTickMark val="none"/>
        <c:tickLblPos val="nextTo"/>
        <c:spPr>
          <a:noFill/>
          <a:ln w="6350" cap="flat" cmpd="sng" algn="ctr">
            <a:noFill/>
            <a:prstDash val="solid"/>
            <a:round/>
          </a:ln>
          <a:effectLst/>
        </c:spPr>
        <c:txPr>
          <a:bodyPr rot="0" spcFirstLastPara="1" vertOverflow="ellipsis" wrap="square" anchor="ctr" anchorCtr="1"/>
          <a:lstStyle/>
          <a:p>
            <a:pPr>
              <a:defRPr sz="900" b="0" i="0" u="none" strike="noStrike" kern="1200" baseline="0">
                <a:solidFill>
                  <a:sysClr val="windowText" lastClr="000000"/>
                </a:solidFill>
                <a:latin typeface="+mj-lt"/>
                <a:ea typeface="Lato Light" panose="020F0502020204030203" pitchFamily="34" charset="0"/>
                <a:cs typeface="Lato Light" panose="020F0502020204030203" pitchFamily="34" charset="0"/>
              </a:defRPr>
            </a:pPr>
            <a:endParaRPr lang="en-US"/>
          </a:p>
        </c:txPr>
        <c:crossAx val="2014547776"/>
        <c:crosses val="autoZero"/>
        <c:auto val="1"/>
        <c:lblAlgn val="ctr"/>
        <c:lblOffset val="100"/>
        <c:noMultiLvlLbl val="0"/>
      </c:catAx>
      <c:valAx>
        <c:axId val="2014547776"/>
        <c:scaling>
          <c:orientation val="minMax"/>
        </c:scaling>
        <c:delete val="0"/>
        <c:axPos val="l"/>
        <c:numFmt formatCode="&quot;$&quot;#,##0" sourceLinked="0"/>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ysClr val="windowText" lastClr="000000"/>
                </a:solidFill>
                <a:latin typeface="+mj-lt"/>
                <a:ea typeface="Lato Light" panose="020F0502020204030203" pitchFamily="34" charset="0"/>
                <a:cs typeface="Lato Light" panose="020F0502020204030203" pitchFamily="34" charset="0"/>
              </a:defRPr>
            </a:pPr>
            <a:endParaRPr lang="en-US"/>
          </a:p>
        </c:txPr>
        <c:crossAx val="2014545024"/>
        <c:crosses val="autoZero"/>
        <c:crossBetween val="between"/>
      </c:valAx>
      <c:valAx>
        <c:axId val="2014550256"/>
        <c:scaling>
          <c:orientation val="minMax"/>
        </c:scaling>
        <c:delete val="0"/>
        <c:axPos val="r"/>
        <c:numFmt formatCode="#,##0" sourceLinked="0"/>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ysClr val="windowText" lastClr="000000"/>
                </a:solidFill>
                <a:latin typeface="+mj-lt"/>
                <a:ea typeface="Lato Light" panose="020F0502020204030203" pitchFamily="34" charset="0"/>
                <a:cs typeface="Lato Light" panose="020F0502020204030203" pitchFamily="34" charset="0"/>
              </a:defRPr>
            </a:pPr>
            <a:endParaRPr lang="en-US"/>
          </a:p>
        </c:txPr>
        <c:crossAx val="2014553248"/>
        <c:crosses val="max"/>
        <c:crossBetween val="between"/>
      </c:valAx>
      <c:catAx>
        <c:axId val="2014553248"/>
        <c:scaling>
          <c:orientation val="minMax"/>
        </c:scaling>
        <c:delete val="1"/>
        <c:axPos val="b"/>
        <c:numFmt formatCode="General" sourceLinked="1"/>
        <c:majorTickMark val="out"/>
        <c:minorTickMark val="none"/>
        <c:tickLblPos val="nextTo"/>
        <c:crossAx val="201455025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j-lt"/>
              <a:ea typeface="Lato Light" panose="020F0502020204030203" pitchFamily="34" charset="0"/>
              <a:cs typeface="Lato Light" panose="020F0502020204030203" pitchFamily="34" charset="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mj-lt"/>
          <a:ea typeface="Lato Light" panose="020F0502020204030203" pitchFamily="34" charset="0"/>
          <a:cs typeface="Lato Light" panose="020F0502020204030203" pitchFamily="34" charset="0"/>
        </a:defRPr>
      </a:pPr>
      <a:endParaRPr lang="en-US"/>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86679530671321E-2"/>
          <c:y val="1.8572653980549827E-2"/>
          <c:w val="0.85239280860643407"/>
          <c:h val="0.82653985357093518"/>
        </c:manualLayout>
      </c:layout>
      <c:barChart>
        <c:barDir val="col"/>
        <c:grouping val="clustered"/>
        <c:varyColors val="0"/>
        <c:ser>
          <c:idx val="0"/>
          <c:order val="0"/>
          <c:tx>
            <c:strRef>
              <c:f>'AI spotlight'!$B$8</c:f>
              <c:strCache>
                <c:ptCount val="1"/>
                <c:pt idx="0">
                  <c:v>Deal value ($B)</c:v>
                </c:pt>
              </c:strCache>
            </c:strRef>
          </c:tx>
          <c:spPr>
            <a:solidFill>
              <a:schemeClr val="accent1"/>
            </a:solidFill>
            <a:ln>
              <a:noFill/>
            </a:ln>
            <a:effectLst/>
          </c:spPr>
          <c:invertIfNegative val="0"/>
          <c:dLbls>
            <c:numFmt formatCode="&quot;$&quot;#,##0.0" sourceLinked="0"/>
            <c:spPr>
              <a:noFill/>
              <a:ln>
                <a:noFill/>
              </a:ln>
              <a:effectLst/>
            </c:spPr>
            <c:txPr>
              <a:bodyPr rot="-5400000"/>
              <a:lstStyle/>
              <a:p>
                <a:pPr>
                  <a:defRPr>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'AI spotlight'!$C$7:$M$7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spotlight'!$C$8:$M$8</c:f>
              <c:numCache>
                <c:formatCode>"$"#,##0.0_);[Red]\("$"#,##0.0\)</c:formatCode>
                <c:ptCount val="11"/>
                <c:pt idx="0">
                  <c:v>12.274297874414041</c:v>
                </c:pt>
                <c:pt idx="1">
                  <c:v>16.140099239675681</c:v>
                </c:pt>
                <c:pt idx="2">
                  <c:v>29.881700305405921</c:v>
                </c:pt>
                <c:pt idx="3">
                  <c:v>38.3487505383086</c:v>
                </c:pt>
                <c:pt idx="4">
                  <c:v>49.762411510555808</c:v>
                </c:pt>
                <c:pt idx="5">
                  <c:v>121.1662121270198</c:v>
                </c:pt>
                <c:pt idx="6">
                  <c:v>84.137503359514056</c:v>
                </c:pt>
                <c:pt idx="7">
                  <c:v>70.602959561824022</c:v>
                </c:pt>
                <c:pt idx="8">
                  <c:v>115.845278423485</c:v>
                </c:pt>
                <c:pt idx="9">
                  <c:v>209.02368217931061</c:v>
                </c:pt>
                <c:pt idx="10">
                  <c:v>354.88065957710438</c:v>
                </c:pt>
              </c:numCache>
            </c:numRef>
          </c:val>
          <c:extLst>
            <c:ext xmlns:c16="http://schemas.microsoft.com/office/drawing/2014/chart" uri="{C3380CC4-5D6E-409C-BE32-E72D297353CC}">
              <c16:uniqueId val="{00000000-CED5-410A-97F5-C2E539B15984}"/>
            </c:ext>
          </c:extLst>
        </c:ser>
        <c:dLbls>
          <c:showLegendKey val="0"/>
          <c:showVal val="0"/>
          <c:showCatName val="0"/>
          <c:showSerName val="0"/>
          <c:showPercent val="0"/>
          <c:showBubbleSize val="0"/>
        </c:dLbls>
        <c:gapWidth val="50"/>
        <c:axId val="1993389984"/>
        <c:axId val="1993391856"/>
      </c:barChart>
      <c:lineChart>
        <c:grouping val="stacked"/>
        <c:varyColors val="0"/>
        <c:ser>
          <c:idx val="1"/>
          <c:order val="1"/>
          <c:tx>
            <c:strRef>
              <c:f>'AI spotlight'!$B$9</c:f>
              <c:strCache>
                <c:ptCount val="1"/>
                <c:pt idx="0">
                  <c:v>Deal count</c:v>
                </c:pt>
              </c:strCache>
            </c:strRef>
          </c:tx>
          <c:spPr>
            <a:ln w="19050" cap="rnd" cmpd="sng" algn="ctr">
              <a:solidFill>
                <a:schemeClr val="accent3"/>
              </a:solidFill>
              <a:prstDash val="solid"/>
              <a:round/>
            </a:ln>
            <a:effectLst/>
          </c:spPr>
          <c:marker>
            <c:symbol val="none"/>
          </c:marker>
          <c:dPt>
            <c:idx val="2"/>
            <c:bubble3D val="0"/>
            <c:extLst>
              <c:ext xmlns:c16="http://schemas.microsoft.com/office/drawing/2014/chart" uri="{C3380CC4-5D6E-409C-BE32-E72D297353CC}">
                <c16:uniqueId val="{00000001-CED5-410A-97F5-C2E539B15984}"/>
              </c:ext>
            </c:extLst>
          </c:dPt>
          <c:dPt>
            <c:idx val="3"/>
            <c:bubble3D val="0"/>
            <c:spPr>
              <a:ln w="19050" cap="rnd" cmpd="sng" algn="ctr">
                <a:solidFill>
                  <a:schemeClr val="accent3"/>
                </a:solidFill>
                <a:prstDash val="solid"/>
                <a:round/>
              </a:ln>
              <a:effectLst/>
            </c:spPr>
            <c:extLst>
              <c:ext xmlns:c16="http://schemas.microsoft.com/office/drawing/2014/chart" uri="{C3380CC4-5D6E-409C-BE32-E72D297353CC}">
                <c16:uniqueId val="{00000003-CED5-410A-97F5-C2E539B15984}"/>
              </c:ext>
            </c:extLst>
          </c:dPt>
          <c:dPt>
            <c:idx val="4"/>
            <c:bubble3D val="0"/>
            <c:spPr>
              <a:ln w="19050" cap="rnd" cmpd="sng" algn="ctr">
                <a:solidFill>
                  <a:schemeClr val="accent3"/>
                </a:solidFill>
                <a:prstDash val="solid"/>
                <a:round/>
              </a:ln>
              <a:effectLst/>
            </c:spPr>
            <c:extLst>
              <c:ext xmlns:c16="http://schemas.microsoft.com/office/drawing/2014/chart" uri="{C3380CC4-5D6E-409C-BE32-E72D297353CC}">
                <c16:uniqueId val="{00000005-CED5-410A-97F5-C2E539B15984}"/>
              </c:ext>
            </c:extLst>
          </c:dPt>
          <c:dPt>
            <c:idx val="5"/>
            <c:bubble3D val="0"/>
            <c:extLst>
              <c:ext xmlns:c16="http://schemas.microsoft.com/office/drawing/2014/chart" uri="{C3380CC4-5D6E-409C-BE32-E72D297353CC}">
                <c16:uniqueId val="{00000006-CED5-410A-97F5-C2E539B15984}"/>
              </c:ext>
            </c:extLst>
          </c:dPt>
          <c:dPt>
            <c:idx val="8"/>
            <c:bubble3D val="0"/>
            <c:extLst>
              <c:ext xmlns:c16="http://schemas.microsoft.com/office/drawing/2014/chart" uri="{C3380CC4-5D6E-409C-BE32-E72D297353CC}">
                <c16:uniqueId val="{00000007-CED5-410A-97F5-C2E539B15984}"/>
              </c:ext>
            </c:extLst>
          </c:dPt>
          <c:dPt>
            <c:idx val="9"/>
            <c:bubble3D val="0"/>
            <c:spPr>
              <a:ln w="19050" cap="rnd" cmpd="sng" algn="ctr">
                <a:solidFill>
                  <a:schemeClr val="accent3"/>
                </a:solidFill>
                <a:prstDash val="solid"/>
                <a:round/>
              </a:ln>
              <a:effectLst/>
            </c:spPr>
            <c:extLst>
              <c:ext xmlns:c16="http://schemas.microsoft.com/office/drawing/2014/chart" uri="{C3380CC4-5D6E-409C-BE32-E72D297353CC}">
                <c16:uniqueId val="{00000009-CED5-410A-97F5-C2E539B15984}"/>
              </c:ext>
            </c:extLst>
          </c:dPt>
          <c:dPt>
            <c:idx val="10"/>
            <c:marker>
              <c:symbol val="circle"/>
              <c:size val="5"/>
              <c:spPr>
                <a:solidFill>
                  <a:schemeClr val="accent3"/>
                </a:solidFill>
                <a:ln>
                  <a:noFill/>
                </a:ln>
              </c:spPr>
            </c:marker>
            <c:bubble3D val="0"/>
            <c:spPr>
              <a:ln w="28575" cap="rnd" cmpd="sng" algn="ctr">
                <a:noFill/>
                <a:prstDash val="solid"/>
                <a:round/>
              </a:ln>
              <a:effectLst/>
            </c:spPr>
            <c:extLst>
              <c:ext xmlns:c16="http://schemas.microsoft.com/office/drawing/2014/chart" uri="{C3380CC4-5D6E-409C-BE32-E72D297353CC}">
                <c16:uniqueId val="{0000000B-CED5-410A-97F5-C2E539B15984}"/>
              </c:ext>
            </c:extLst>
          </c:dPt>
          <c:dPt>
            <c:idx val="16"/>
            <c:bubble3D val="0"/>
            <c:extLst>
              <c:ext xmlns:c16="http://schemas.microsoft.com/office/drawing/2014/chart" uri="{C3380CC4-5D6E-409C-BE32-E72D297353CC}">
                <c16:uniqueId val="{0000000C-CED5-410A-97F5-C2E539B15984}"/>
              </c:ext>
            </c:extLst>
          </c:dPt>
          <c:dLbls>
            <c:dLbl>
              <c:idx val="10"/>
              <c:numFmt formatCode="#,##0" sourceLinked="0"/>
              <c:spPr>
                <a:noFill/>
                <a:ln>
                  <a:noFill/>
                </a:ln>
                <a:effectLst/>
              </c:spPr>
              <c:txPr>
                <a:bodyPr rot="0" vert="horz"/>
                <a:lstStyle/>
                <a:p>
                  <a:pPr>
                    <a:defRPr>
                      <a:solidFill>
                        <a:sysClr val="windowText" lastClr="000000"/>
                      </a:solidFill>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B-CED5-410A-97F5-C2E539B15984}"/>
                </c:ext>
              </c:extLst>
            </c:dLbl>
            <c:numFmt formatCode="#,##0" sourceLinked="0"/>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'AI spotlight'!$C$7:$M$7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spotlight'!$C$9:$M$9</c:f>
              <c:numCache>
                <c:formatCode>#,##0</c:formatCode>
                <c:ptCount val="11"/>
                <c:pt idx="0">
                  <c:v>1734</c:v>
                </c:pt>
                <c:pt idx="1">
                  <c:v>2253</c:v>
                </c:pt>
                <c:pt idx="2">
                  <c:v>2802</c:v>
                </c:pt>
                <c:pt idx="3">
                  <c:v>3207</c:v>
                </c:pt>
                <c:pt idx="4">
                  <c:v>3517</c:v>
                </c:pt>
                <c:pt idx="5">
                  <c:v>5248</c:v>
                </c:pt>
                <c:pt idx="6">
                  <c:v>5220</c:v>
                </c:pt>
                <c:pt idx="7">
                  <c:v>4965</c:v>
                </c:pt>
                <c:pt idx="8">
                  <c:v>5840</c:v>
                </c:pt>
                <c:pt idx="9">
                  <c:v>6827</c:v>
                </c:pt>
                <c:pt idx="10">
                  <c:v>3258</c:v>
                </c:pt>
              </c:numCache>
            </c:numRef>
          </c:val>
          <c:smooth val="0"/>
          <c:extLst>
            <c:ext xmlns:c16="http://schemas.microsoft.com/office/drawing/2014/chart" uri="{C3380CC4-5D6E-409C-BE32-E72D297353CC}">
              <c16:uniqueId val="{0000000D-CED5-410A-97F5-C2E539B15984}"/>
            </c:ext>
          </c:extLst>
        </c:ser>
        <c:dLbls>
          <c:showLegendKey val="0"/>
          <c:showVal val="0"/>
          <c:showCatName val="0"/>
          <c:showSerName val="0"/>
          <c:showPercent val="0"/>
          <c:showBubbleSize val="0"/>
        </c:dLbls>
        <c:marker val="1"/>
        <c:smooth val="0"/>
        <c:axId val="1993395408"/>
        <c:axId val="1993393632"/>
      </c:lineChart>
      <c:catAx>
        <c:axId val="1993389984"/>
        <c:scaling>
          <c:orientation val="minMax"/>
        </c:scaling>
        <c:delete val="0"/>
        <c:axPos val="b"/>
        <c:numFmt formatCode="General" sourceLinked="1"/>
        <c:majorTickMark val="none"/>
        <c:minorTickMark val="none"/>
        <c:tickLblPos val="nextTo"/>
        <c:spPr>
          <a:noFill/>
          <a:ln w="9525" cap="flat" cmpd="sng" algn="ctr">
            <a:solidFill>
              <a:schemeClr val="bg1">
                <a:lumMod val="85000"/>
              </a:schemeClr>
            </a:solidFill>
            <a:prstDash val="solid"/>
            <a:round/>
          </a:ln>
          <a:effectLst/>
        </c:spPr>
        <c:txPr>
          <a:bodyPr rot="-60000000" vert="horz"/>
          <a:lstStyle/>
          <a:p>
            <a:pPr>
              <a:defRPr/>
            </a:pPr>
            <a:endParaRPr lang="en-US"/>
          </a:p>
        </c:txPr>
        <c:crossAx val="1993391856"/>
        <c:crosses val="autoZero"/>
        <c:auto val="1"/>
        <c:lblAlgn val="ctr"/>
        <c:lblOffset val="100"/>
        <c:noMultiLvlLbl val="0"/>
      </c:catAx>
      <c:valAx>
        <c:axId val="1993391856"/>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1993389984"/>
        <c:crosses val="autoZero"/>
        <c:crossBetween val="between"/>
      </c:valAx>
      <c:valAx>
        <c:axId val="1993393632"/>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vert="horz"/>
          <a:lstStyle/>
          <a:p>
            <a:pPr>
              <a:defRPr/>
            </a:pPr>
            <a:endParaRPr lang="en-US"/>
          </a:p>
        </c:txPr>
        <c:crossAx val="1993395408"/>
        <c:crosses val="max"/>
        <c:crossBetween val="between"/>
      </c:valAx>
      <c:catAx>
        <c:axId val="1993395408"/>
        <c:scaling>
          <c:orientation val="minMax"/>
        </c:scaling>
        <c:delete val="1"/>
        <c:axPos val="b"/>
        <c:numFmt formatCode="General" sourceLinked="1"/>
        <c:majorTickMark val="out"/>
        <c:minorTickMark val="none"/>
        <c:tickLblPos val="nextTo"/>
        <c:crossAx val="1993393632"/>
        <c:crosses val="autoZero"/>
        <c:auto val="1"/>
        <c:lblAlgn val="ctr"/>
        <c:lblOffset val="100"/>
        <c:noMultiLvlLbl val="0"/>
      </c:catAx>
      <c:spPr>
        <a:ln>
          <a:noFill/>
        </a:ln>
        <a:effectLst/>
      </c:spPr>
    </c:plotArea>
    <c:legend>
      <c:legendPos val="b"/>
      <c:layout>
        <c:manualLayout>
          <c:xMode val="edge"/>
          <c:yMode val="edge"/>
          <c:x val="5.9521140259477627E-2"/>
          <c:y val="0.90913108851343327"/>
          <c:w val="0.88095749965927628"/>
          <c:h val="9.0868911486566686E-2"/>
        </c:manualLayout>
      </c:layout>
      <c:overlay val="0"/>
      <c:spPr>
        <a:noFill/>
        <a:ln>
          <a:noFill/>
        </a:ln>
        <a:effectLst/>
      </c:spPr>
      <c:txPr>
        <a:bodyPr rot="0" vert="horz"/>
        <a:lstStyle/>
        <a:p>
          <a:pPr>
            <a:defRPr/>
          </a:pPr>
          <a:endParaRPr lang="en-US"/>
        </a:p>
      </c:txPr>
    </c:legend>
    <c:plotVisOnly val="1"/>
    <c:dispBlanksAs val="gap"/>
    <c:showDLblsOverMax val="0"/>
  </c:chart>
  <c:spPr>
    <a:ln w="9525" cap="flat" cmpd="sng" algn="ctr">
      <a:noFill/>
      <a:prstDash val="solid"/>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414710807889978E-2"/>
          <c:y val="2.0450556356511773E-2"/>
          <c:w val="0.75665183156453264"/>
          <c:h val="0.91158093970648035"/>
        </c:manualLayout>
      </c:layout>
      <c:barChart>
        <c:barDir val="col"/>
        <c:grouping val="percentStacked"/>
        <c:varyColors val="0"/>
        <c:ser>
          <c:idx val="0"/>
          <c:order val="0"/>
          <c:tx>
            <c:strRef>
              <c:f>'AI spotlight'!$O$8</c:f>
              <c:strCache>
                <c:ptCount val="1"/>
                <c:pt idx="0">
                  <c:v>Pre-seed</c:v>
                </c:pt>
              </c:strCache>
            </c:strRef>
          </c:tx>
          <c:spPr>
            <a:solidFill>
              <a:schemeClr val="accent1"/>
            </a:solidFill>
            <a:ln>
              <a:noFill/>
            </a:ln>
            <a:effectLst/>
          </c:spPr>
          <c:invertIfNegative val="0"/>
          <c:cat>
            <c:numRef>
              <c:f>'AI spotlight'!$P$7:$Z$7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spotlight'!$P$8:$Z$8</c:f>
              <c:numCache>
                <c:formatCode>0</c:formatCode>
                <c:ptCount val="11"/>
                <c:pt idx="0">
                  <c:v>108</c:v>
                </c:pt>
                <c:pt idx="1">
                  <c:v>133</c:v>
                </c:pt>
                <c:pt idx="2">
                  <c:v>158</c:v>
                </c:pt>
                <c:pt idx="3">
                  <c:v>195</c:v>
                </c:pt>
                <c:pt idx="4">
                  <c:v>211</c:v>
                </c:pt>
                <c:pt idx="5">
                  <c:v>356</c:v>
                </c:pt>
                <c:pt idx="6">
                  <c:v>371</c:v>
                </c:pt>
                <c:pt idx="7">
                  <c:v>351</c:v>
                </c:pt>
                <c:pt idx="8">
                  <c:v>546</c:v>
                </c:pt>
                <c:pt idx="9">
                  <c:v>560</c:v>
                </c:pt>
                <c:pt idx="10">
                  <c:v>263</c:v>
                </c:pt>
              </c:numCache>
            </c:numRef>
          </c:val>
          <c:extLst>
            <c:ext xmlns:c16="http://schemas.microsoft.com/office/drawing/2014/chart" uri="{C3380CC4-5D6E-409C-BE32-E72D297353CC}">
              <c16:uniqueId val="{00000000-A7BC-4DC7-A557-52FAA95377D8}"/>
            </c:ext>
          </c:extLst>
        </c:ser>
        <c:ser>
          <c:idx val="1"/>
          <c:order val="1"/>
          <c:tx>
            <c:strRef>
              <c:f>'AI spotlight'!$O$9</c:f>
              <c:strCache>
                <c:ptCount val="1"/>
                <c:pt idx="0">
                  <c:v>Seed</c:v>
                </c:pt>
              </c:strCache>
            </c:strRef>
          </c:tx>
          <c:spPr>
            <a:solidFill>
              <a:schemeClr val="accent2"/>
            </a:solidFill>
            <a:ln>
              <a:noFill/>
            </a:ln>
            <a:effectLst/>
          </c:spPr>
          <c:invertIfNegative val="0"/>
          <c:cat>
            <c:numRef>
              <c:f>'AI spotlight'!$P$7:$Z$7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spotlight'!$P$9:$Z$9</c:f>
              <c:numCache>
                <c:formatCode>0</c:formatCode>
                <c:ptCount val="11"/>
                <c:pt idx="0">
                  <c:v>586</c:v>
                </c:pt>
                <c:pt idx="1">
                  <c:v>786</c:v>
                </c:pt>
                <c:pt idx="2">
                  <c:v>952</c:v>
                </c:pt>
                <c:pt idx="3">
                  <c:v>1093</c:v>
                </c:pt>
                <c:pt idx="4">
                  <c:v>1197</c:v>
                </c:pt>
                <c:pt idx="5">
                  <c:v>1655</c:v>
                </c:pt>
                <c:pt idx="6">
                  <c:v>1690</c:v>
                </c:pt>
                <c:pt idx="7">
                  <c:v>1749</c:v>
                </c:pt>
                <c:pt idx="8">
                  <c:v>1932</c:v>
                </c:pt>
                <c:pt idx="9">
                  <c:v>2043</c:v>
                </c:pt>
                <c:pt idx="10">
                  <c:v>852</c:v>
                </c:pt>
              </c:numCache>
            </c:numRef>
          </c:val>
          <c:extLst>
            <c:ext xmlns:c16="http://schemas.microsoft.com/office/drawing/2014/chart" uri="{C3380CC4-5D6E-409C-BE32-E72D297353CC}">
              <c16:uniqueId val="{00000001-A7BC-4DC7-A557-52FAA95377D8}"/>
            </c:ext>
          </c:extLst>
        </c:ser>
        <c:ser>
          <c:idx val="2"/>
          <c:order val="2"/>
          <c:tx>
            <c:strRef>
              <c:f>'AI spotlight'!$O$10</c:f>
              <c:strCache>
                <c:ptCount val="1"/>
                <c:pt idx="0">
                  <c:v>A</c:v>
                </c:pt>
              </c:strCache>
            </c:strRef>
          </c:tx>
          <c:spPr>
            <a:solidFill>
              <a:schemeClr val="accent3"/>
            </a:solidFill>
            <a:ln>
              <a:noFill/>
            </a:ln>
            <a:effectLst/>
          </c:spPr>
          <c:invertIfNegative val="0"/>
          <c:cat>
            <c:numRef>
              <c:f>'AI spotlight'!$P$7:$Z$7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spotlight'!$P$10:$Z$10</c:f>
              <c:numCache>
                <c:formatCode>0</c:formatCode>
                <c:ptCount val="11"/>
                <c:pt idx="0">
                  <c:v>411</c:v>
                </c:pt>
                <c:pt idx="1">
                  <c:v>535</c:v>
                </c:pt>
                <c:pt idx="2">
                  <c:v>598</c:v>
                </c:pt>
                <c:pt idx="3">
                  <c:v>613</c:v>
                </c:pt>
                <c:pt idx="4">
                  <c:v>661</c:v>
                </c:pt>
                <c:pt idx="5">
                  <c:v>990</c:v>
                </c:pt>
                <c:pt idx="6">
                  <c:v>874</c:v>
                </c:pt>
                <c:pt idx="7">
                  <c:v>650</c:v>
                </c:pt>
                <c:pt idx="8">
                  <c:v>705</c:v>
                </c:pt>
                <c:pt idx="9">
                  <c:v>889</c:v>
                </c:pt>
                <c:pt idx="10">
                  <c:v>392</c:v>
                </c:pt>
              </c:numCache>
            </c:numRef>
          </c:val>
          <c:extLst>
            <c:ext xmlns:c16="http://schemas.microsoft.com/office/drawing/2014/chart" uri="{C3380CC4-5D6E-409C-BE32-E72D297353CC}">
              <c16:uniqueId val="{00000002-A7BC-4DC7-A557-52FAA95377D8}"/>
            </c:ext>
          </c:extLst>
        </c:ser>
        <c:ser>
          <c:idx val="3"/>
          <c:order val="3"/>
          <c:tx>
            <c:strRef>
              <c:f>'AI spotlight'!$O$11</c:f>
              <c:strCache>
                <c:ptCount val="1"/>
                <c:pt idx="0">
                  <c:v>B</c:v>
                </c:pt>
              </c:strCache>
            </c:strRef>
          </c:tx>
          <c:invertIfNegative val="0"/>
          <c:cat>
            <c:numRef>
              <c:f>'AI spotlight'!$P$7:$Z$7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spotlight'!$P$11:$Z$11</c:f>
              <c:numCache>
                <c:formatCode>0</c:formatCode>
                <c:ptCount val="11"/>
                <c:pt idx="0">
                  <c:v>146</c:v>
                </c:pt>
                <c:pt idx="1">
                  <c:v>178</c:v>
                </c:pt>
                <c:pt idx="2">
                  <c:v>271</c:v>
                </c:pt>
                <c:pt idx="3">
                  <c:v>275</c:v>
                </c:pt>
                <c:pt idx="4">
                  <c:v>320</c:v>
                </c:pt>
                <c:pt idx="5">
                  <c:v>447</c:v>
                </c:pt>
                <c:pt idx="6">
                  <c:v>374</c:v>
                </c:pt>
                <c:pt idx="7">
                  <c:v>233</c:v>
                </c:pt>
                <c:pt idx="8">
                  <c:v>318</c:v>
                </c:pt>
                <c:pt idx="9">
                  <c:v>345</c:v>
                </c:pt>
                <c:pt idx="10">
                  <c:v>170</c:v>
                </c:pt>
              </c:numCache>
            </c:numRef>
          </c:val>
          <c:extLst>
            <c:ext xmlns:c16="http://schemas.microsoft.com/office/drawing/2014/chart" uri="{C3380CC4-5D6E-409C-BE32-E72D297353CC}">
              <c16:uniqueId val="{00000003-A7BC-4DC7-A557-52FAA95377D8}"/>
            </c:ext>
          </c:extLst>
        </c:ser>
        <c:ser>
          <c:idx val="4"/>
          <c:order val="4"/>
          <c:tx>
            <c:strRef>
              <c:f>'AI spotlight'!$O$12</c:f>
              <c:strCache>
                <c:ptCount val="1"/>
                <c:pt idx="0">
                  <c:v>C</c:v>
                </c:pt>
              </c:strCache>
            </c:strRef>
          </c:tx>
          <c:invertIfNegative val="0"/>
          <c:cat>
            <c:numRef>
              <c:f>'AI spotlight'!$P$7:$Z$7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spotlight'!$P$12:$Z$12</c:f>
              <c:numCache>
                <c:formatCode>General</c:formatCode>
                <c:ptCount val="11"/>
                <c:pt idx="0">
                  <c:v>62</c:v>
                </c:pt>
                <c:pt idx="1">
                  <c:v>80</c:v>
                </c:pt>
                <c:pt idx="2">
                  <c:v>89</c:v>
                </c:pt>
                <c:pt idx="3">
                  <c:v>122</c:v>
                </c:pt>
                <c:pt idx="4">
                  <c:v>145</c:v>
                </c:pt>
                <c:pt idx="5">
                  <c:v>228</c:v>
                </c:pt>
                <c:pt idx="6">
                  <c:v>164</c:v>
                </c:pt>
                <c:pt idx="7">
                  <c:v>115</c:v>
                </c:pt>
                <c:pt idx="8">
                  <c:v>131</c:v>
                </c:pt>
                <c:pt idx="9">
                  <c:v>154</c:v>
                </c:pt>
                <c:pt idx="10">
                  <c:v>69</c:v>
                </c:pt>
              </c:numCache>
            </c:numRef>
          </c:val>
          <c:extLst>
            <c:ext xmlns:c16="http://schemas.microsoft.com/office/drawing/2014/chart" uri="{C3380CC4-5D6E-409C-BE32-E72D297353CC}">
              <c16:uniqueId val="{00000004-A7BC-4DC7-A557-52FAA95377D8}"/>
            </c:ext>
          </c:extLst>
        </c:ser>
        <c:ser>
          <c:idx val="5"/>
          <c:order val="5"/>
          <c:tx>
            <c:strRef>
              <c:f>'AI spotlight'!$O$13</c:f>
              <c:strCache>
                <c:ptCount val="1"/>
                <c:pt idx="0">
                  <c:v>D+</c:v>
                </c:pt>
              </c:strCache>
            </c:strRef>
          </c:tx>
          <c:invertIfNegative val="0"/>
          <c:cat>
            <c:numRef>
              <c:f>'AI spotlight'!$P$7:$Z$7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spotlight'!$P$13:$Z$13</c:f>
              <c:numCache>
                <c:formatCode>General</c:formatCode>
                <c:ptCount val="11"/>
                <c:pt idx="0">
                  <c:v>49</c:v>
                </c:pt>
                <c:pt idx="1">
                  <c:v>45</c:v>
                </c:pt>
                <c:pt idx="2">
                  <c:v>87</c:v>
                </c:pt>
                <c:pt idx="3">
                  <c:v>106</c:v>
                </c:pt>
                <c:pt idx="4">
                  <c:v>104</c:v>
                </c:pt>
                <c:pt idx="5">
                  <c:v>231</c:v>
                </c:pt>
                <c:pt idx="6">
                  <c:v>122</c:v>
                </c:pt>
                <c:pt idx="7">
                  <c:v>66</c:v>
                </c:pt>
                <c:pt idx="8">
                  <c:v>89</c:v>
                </c:pt>
                <c:pt idx="9">
                  <c:v>145</c:v>
                </c:pt>
                <c:pt idx="10">
                  <c:v>70</c:v>
                </c:pt>
              </c:numCache>
            </c:numRef>
          </c:val>
          <c:extLst>
            <c:ext xmlns:c16="http://schemas.microsoft.com/office/drawing/2014/chart" uri="{C3380CC4-5D6E-409C-BE32-E72D297353CC}">
              <c16:uniqueId val="{00000005-A7BC-4DC7-A557-52FAA95377D8}"/>
            </c:ext>
          </c:extLst>
        </c:ser>
        <c:dLbls>
          <c:showLegendKey val="0"/>
          <c:showVal val="0"/>
          <c:showCatName val="0"/>
          <c:showSerName val="0"/>
          <c:showPercent val="0"/>
          <c:showBubbleSize val="0"/>
        </c:dLbls>
        <c:gapWidth val="60"/>
        <c:overlap val="100"/>
        <c:axId val="153470464"/>
        <c:axId val="152539648"/>
      </c:barChart>
      <c:catAx>
        <c:axId val="153470464"/>
        <c:scaling>
          <c:orientation val="minMax"/>
        </c:scaling>
        <c:delete val="0"/>
        <c:axPos val="b"/>
        <c:numFmt formatCode="General" sourceLinked="1"/>
        <c:majorTickMark val="none"/>
        <c:minorTickMark val="none"/>
        <c:tickLblPos val="nextTo"/>
        <c:spPr>
          <a:noFill/>
          <a:ln w="9525" cap="flat" cmpd="sng" algn="ctr">
            <a:noFill/>
            <a:round/>
          </a:ln>
          <a:effectLst/>
        </c:spPr>
        <c:txPr>
          <a:bodyPr rot="0" vert="horz"/>
          <a:lstStyle/>
          <a:p>
            <a:pPr>
              <a:defRPr/>
            </a:pPr>
            <a:endParaRPr lang="en-US"/>
          </a:p>
        </c:txPr>
        <c:crossAx val="152539648"/>
        <c:crosses val="autoZero"/>
        <c:auto val="1"/>
        <c:lblAlgn val="ctr"/>
        <c:lblOffset val="100"/>
        <c:noMultiLvlLbl val="0"/>
      </c:catAx>
      <c:valAx>
        <c:axId val="152539648"/>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53470464"/>
        <c:crosses val="autoZero"/>
        <c:crossBetween val="between"/>
      </c:valAx>
      <c:spPr>
        <a:solidFill>
          <a:sysClr val="window" lastClr="FFFFFF"/>
        </a:solidFill>
      </c:spPr>
    </c:plotArea>
    <c:legend>
      <c:legendPos val="r"/>
      <c:layout>
        <c:manualLayout>
          <c:xMode val="edge"/>
          <c:yMode val="edge"/>
          <c:x val="0.84940089010612807"/>
          <c:y val="0.27549502791024361"/>
          <c:w val="0.12918489931841523"/>
          <c:h val="0.34704225352112678"/>
        </c:manualLayout>
      </c:layout>
      <c:overlay val="0"/>
      <c:spPr>
        <a:noFill/>
        <a:ln>
          <a:noFill/>
        </a:ln>
        <a:effectLst/>
      </c:spPr>
      <c:txPr>
        <a:bodyPr rot="0" vert="horz"/>
        <a:lstStyle/>
        <a:p>
          <a:pPr>
            <a:defRPr/>
          </a:pPr>
          <a:endParaRPr lang="en-US"/>
        </a:p>
      </c:txPr>
    </c:legend>
    <c:plotVisOnly val="1"/>
    <c:dispBlanksAs val="gap"/>
    <c:showDLblsOverMax val="0"/>
  </c:chart>
  <c:spPr>
    <a:noFill/>
    <a:ln w="9525" cap="flat" cmpd="sng" algn="ctr">
      <a:noFill/>
      <a:round/>
    </a:ln>
    <a:effectLst/>
  </c:spPr>
  <c:txPr>
    <a:bodyPr/>
    <a:lstStyle/>
    <a:p>
      <a:pPr>
        <a:defRPr sz="85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9980572295468756E-2"/>
          <c:y val="1.798287461737216E-2"/>
          <c:w val="0.94001942770453129"/>
          <c:h val="0.87566748225367608"/>
        </c:manualLayout>
      </c:layout>
      <c:lineChart>
        <c:grouping val="standard"/>
        <c:varyColors val="0"/>
        <c:ser>
          <c:idx val="0"/>
          <c:order val="0"/>
          <c:tx>
            <c:strRef>
              <c:f>'AI spotlight'!$B$41</c:f>
              <c:strCache>
                <c:ptCount val="1"/>
                <c:pt idx="0">
                  <c:v>Median</c:v>
                </c:pt>
              </c:strCache>
            </c:strRef>
          </c:tx>
          <c:spPr>
            <a:ln w="19050" cap="rnd">
              <a:solidFill>
                <a:schemeClr val="accent1"/>
              </a:solidFill>
              <a:round/>
            </a:ln>
            <a:effectLst/>
          </c:spPr>
          <c:marker>
            <c:symbol val="none"/>
          </c:marker>
          <c:dPt>
            <c:idx val="9"/>
            <c:bubble3D val="0"/>
            <c:extLst>
              <c:ext xmlns:c16="http://schemas.microsoft.com/office/drawing/2014/chart" uri="{C3380CC4-5D6E-409C-BE32-E72D297353CC}">
                <c16:uniqueId val="{00000000-BDAA-42CF-9CE6-4F647577BEB8}"/>
              </c:ext>
            </c:extLst>
          </c:dPt>
          <c:dPt>
            <c:idx val="10"/>
            <c:marker>
              <c:symbol val="circle"/>
              <c:size val="5"/>
              <c:spPr>
                <a:solidFill>
                  <a:schemeClr val="accent1"/>
                </a:solidFill>
                <a:ln w="9525">
                  <a:noFill/>
                </a:ln>
                <a:effectLst/>
              </c:spPr>
            </c:marker>
            <c:bubble3D val="0"/>
            <c:spPr>
              <a:ln w="19050" cap="rnd">
                <a:noFill/>
                <a:round/>
              </a:ln>
              <a:effectLst/>
            </c:spPr>
            <c:extLst>
              <c:ext xmlns:c16="http://schemas.microsoft.com/office/drawing/2014/chart" uri="{C3380CC4-5D6E-409C-BE32-E72D297353CC}">
                <c16:uniqueId val="{00000002-BDAA-42CF-9CE6-4F647577BEB8}"/>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DAA-42CF-9CE6-4F647577BEB8}"/>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AA-42CF-9CE6-4F647577BEB8}"/>
                </c:ext>
              </c:extLst>
            </c:dLbl>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spotlight'!$C$40:$M$40</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spotlight'!$C$41:$M$41</c:f>
              <c:numCache>
                <c:formatCode>"$"#,##0.0</c:formatCode>
                <c:ptCount val="11"/>
                <c:pt idx="0">
                  <c:v>2.5</c:v>
                </c:pt>
                <c:pt idx="1">
                  <c:v>2.5999995</c:v>
                </c:pt>
                <c:pt idx="2">
                  <c:v>3.0121959999999999</c:v>
                </c:pt>
                <c:pt idx="3">
                  <c:v>3.4868795000000001</c:v>
                </c:pt>
                <c:pt idx="4">
                  <c:v>3.4616639999999999</c:v>
                </c:pt>
                <c:pt idx="5">
                  <c:v>4.6128584999999998</c:v>
                </c:pt>
                <c:pt idx="6">
                  <c:v>4.3</c:v>
                </c:pt>
                <c:pt idx="7">
                  <c:v>3.6</c:v>
                </c:pt>
                <c:pt idx="8">
                  <c:v>4</c:v>
                </c:pt>
                <c:pt idx="9">
                  <c:v>5</c:v>
                </c:pt>
                <c:pt idx="10">
                  <c:v>6.0999914999999998</c:v>
                </c:pt>
              </c:numCache>
            </c:numRef>
          </c:val>
          <c:smooth val="0"/>
          <c:extLst>
            <c:ext xmlns:c16="http://schemas.microsoft.com/office/drawing/2014/chart" uri="{C3380CC4-5D6E-409C-BE32-E72D297353CC}">
              <c16:uniqueId val="{00000003-BDAA-42CF-9CE6-4F647577BEB8}"/>
            </c:ext>
          </c:extLst>
        </c:ser>
        <c:ser>
          <c:idx val="1"/>
          <c:order val="1"/>
          <c:tx>
            <c:strRef>
              <c:f>'AI spotlight'!$B$42</c:f>
              <c:strCache>
                <c:ptCount val="1"/>
                <c:pt idx="0">
                  <c:v>Average</c:v>
                </c:pt>
              </c:strCache>
            </c:strRef>
          </c:tx>
          <c:spPr>
            <a:ln w="19050" cap="rnd">
              <a:solidFill>
                <a:schemeClr val="accent4"/>
              </a:solidFill>
              <a:round/>
            </a:ln>
            <a:effectLst/>
          </c:spPr>
          <c:marker>
            <c:symbol val="none"/>
          </c:marker>
          <c:dPt>
            <c:idx val="9"/>
            <c:bubble3D val="0"/>
            <c:extLst>
              <c:ext xmlns:c16="http://schemas.microsoft.com/office/drawing/2014/chart" uri="{C3380CC4-5D6E-409C-BE32-E72D297353CC}">
                <c16:uniqueId val="{00000004-BDAA-42CF-9CE6-4F647577BEB8}"/>
              </c:ext>
            </c:extLst>
          </c:dPt>
          <c:dPt>
            <c:idx val="10"/>
            <c:marker>
              <c:symbol val="circle"/>
              <c:size val="5"/>
              <c:spPr>
                <a:solidFill>
                  <a:srgbClr val="C4EDEB"/>
                </a:solidFill>
                <a:ln w="9525">
                  <a:noFill/>
                </a:ln>
                <a:effectLst/>
              </c:spPr>
            </c:marker>
            <c:bubble3D val="0"/>
            <c:spPr>
              <a:ln w="19050" cap="rnd">
                <a:noFill/>
                <a:round/>
              </a:ln>
              <a:effectLst/>
            </c:spPr>
            <c:extLst>
              <c:ext xmlns:c16="http://schemas.microsoft.com/office/drawing/2014/chart" uri="{C3380CC4-5D6E-409C-BE32-E72D297353CC}">
                <c16:uniqueId val="{00000006-BDAA-42CF-9CE6-4F647577BEB8}"/>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DAA-42CF-9CE6-4F647577BEB8}"/>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DAA-42CF-9CE6-4F647577BEB8}"/>
                </c:ext>
              </c:extLst>
            </c:dLbl>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spotlight'!$C$40:$M$40</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spotlight'!$C$42:$M$42</c:f>
              <c:numCache>
                <c:formatCode>"$"#,##0.0</c:formatCode>
                <c:ptCount val="11"/>
                <c:pt idx="0">
                  <c:v>8.0592894779971136</c:v>
                </c:pt>
                <c:pt idx="1">
                  <c:v>8.0539417362702022</c:v>
                </c:pt>
                <c:pt idx="2">
                  <c:v>12.206576920514131</c:v>
                </c:pt>
                <c:pt idx="3">
                  <c:v>13.965313378582049</c:v>
                </c:pt>
                <c:pt idx="4">
                  <c:v>16.510421867594768</c:v>
                </c:pt>
                <c:pt idx="5">
                  <c:v>27.51276387946136</c:v>
                </c:pt>
                <c:pt idx="6">
                  <c:v>19.904779597939019</c:v>
                </c:pt>
                <c:pt idx="7">
                  <c:v>19.232623143646521</c:v>
                </c:pt>
                <c:pt idx="8">
                  <c:v>28.5685026948359</c:v>
                </c:pt>
                <c:pt idx="9">
                  <c:v>45.20408351624193</c:v>
                </c:pt>
                <c:pt idx="10">
                  <c:v>164.14461590014989</c:v>
                </c:pt>
              </c:numCache>
            </c:numRef>
          </c:val>
          <c:smooth val="0"/>
          <c:extLst>
            <c:ext xmlns:c16="http://schemas.microsoft.com/office/drawing/2014/chart" uri="{C3380CC4-5D6E-409C-BE32-E72D297353CC}">
              <c16:uniqueId val="{00000007-BDAA-42CF-9CE6-4F647577BEB8}"/>
            </c:ext>
          </c:extLst>
        </c:ser>
        <c:dLbls>
          <c:showLegendKey val="0"/>
          <c:showVal val="0"/>
          <c:showCatName val="0"/>
          <c:showSerName val="0"/>
          <c:showPercent val="0"/>
          <c:showBubbleSize val="0"/>
        </c:dLbls>
        <c:smooth val="0"/>
        <c:axId val="153538048"/>
        <c:axId val="152542528"/>
      </c:lineChart>
      <c:catAx>
        <c:axId val="15353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2542528"/>
        <c:crosses val="autoZero"/>
        <c:auto val="1"/>
        <c:lblAlgn val="ctr"/>
        <c:lblOffset val="100"/>
        <c:noMultiLvlLbl val="0"/>
      </c:catAx>
      <c:valAx>
        <c:axId val="152542528"/>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3538048"/>
        <c:crosses val="autoZero"/>
        <c:crossBetween val="between"/>
      </c:valAx>
      <c:spPr>
        <a:noFill/>
        <a:ln>
          <a:noFill/>
        </a:ln>
        <a:effectLst/>
      </c:spPr>
    </c:plotArea>
    <c:legend>
      <c:legendPos val="b"/>
      <c:layout>
        <c:manualLayout>
          <c:xMode val="edge"/>
          <c:yMode val="edge"/>
          <c:x val="0.33167073328079194"/>
          <c:y val="0.94166668406505483"/>
          <c:w val="0.33665832798468792"/>
          <c:h val="5.8333315934945139E-2"/>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sz="850" b="0" i="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986679530671321E-2"/>
          <c:y val="1.8572653980549827E-2"/>
          <c:w val="0.85239280860643407"/>
          <c:h val="0.82653985357093518"/>
        </c:manualLayout>
      </c:layout>
      <c:barChart>
        <c:barDir val="col"/>
        <c:grouping val="clustered"/>
        <c:varyColors val="0"/>
        <c:ser>
          <c:idx val="0"/>
          <c:order val="0"/>
          <c:tx>
            <c:strRef>
              <c:f>'Crossover investment rounds'!$B$9</c:f>
              <c:strCache>
                <c:ptCount val="1"/>
                <c:pt idx="0">
                  <c:v>Deal value ($B)</c:v>
                </c:pt>
              </c:strCache>
            </c:strRef>
          </c:tx>
          <c:spPr>
            <a:solidFill>
              <a:schemeClr val="accent1"/>
            </a:solidFill>
            <a:ln>
              <a:noFill/>
            </a:ln>
            <a:effectLst/>
          </c:spPr>
          <c:invertIfNegative val="0"/>
          <c:dLbls>
            <c:spPr>
              <a:noFill/>
              <a:ln>
                <a:noFill/>
              </a:ln>
              <a:effectLst/>
            </c:spPr>
            <c:txPr>
              <a:bodyPr rot="-5400000" vert="horz" wrap="square" lIns="38100" tIns="19050" rIns="38100" bIns="19050" anchor="ctr">
                <a:spAutoFit/>
              </a:bodyPr>
              <a:lstStyle/>
              <a:p>
                <a:pPr>
                  <a:defRPr>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'Crossover investment rounds'!$C$8:$M$8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'Crossover investment rounds'!$C$9:$M$9</c:f>
              <c:numCache>
                <c:formatCode>"$"#,##0.0;;;</c:formatCode>
                <c:ptCount val="11"/>
                <c:pt idx="0">
                  <c:v>20.207987240524179</c:v>
                </c:pt>
                <c:pt idx="1">
                  <c:v>23.536710385999999</c:v>
                </c:pt>
                <c:pt idx="2">
                  <c:v>43.114861790353473</c:v>
                </c:pt>
                <c:pt idx="3">
                  <c:v>50.645867266637246</c:v>
                </c:pt>
                <c:pt idx="4">
                  <c:v>65.288108325505718</c:v>
                </c:pt>
                <c:pt idx="5">
                  <c:v>173.4352932568876</c:v>
                </c:pt>
                <c:pt idx="6">
                  <c:v>77.791792825739378</c:v>
                </c:pt>
                <c:pt idx="7">
                  <c:v>49.54469755653674</c:v>
                </c:pt>
                <c:pt idx="8">
                  <c:v>88.755813990647823</c:v>
                </c:pt>
                <c:pt idx="9">
                  <c:v>127.11624781837099</c:v>
                </c:pt>
                <c:pt idx="10">
                  <c:v>325.08075412253368</c:v>
                </c:pt>
              </c:numCache>
            </c:numRef>
          </c:val>
          <c:extLst>
            <c:ext xmlns:c16="http://schemas.microsoft.com/office/drawing/2014/chart" uri="{C3380CC4-5D6E-409C-BE32-E72D297353CC}">
              <c16:uniqueId val="{00000004-1950-4555-9124-F6B3D7CCB285}"/>
            </c:ext>
          </c:extLst>
        </c:ser>
        <c:dLbls>
          <c:showLegendKey val="0"/>
          <c:showVal val="1"/>
          <c:showCatName val="0"/>
          <c:showSerName val="0"/>
          <c:showPercent val="0"/>
          <c:showBubbleSize val="0"/>
        </c:dLbls>
        <c:gapWidth val="50"/>
        <c:axId val="1993389984"/>
        <c:axId val="1993391856"/>
      </c:barChart>
      <c:lineChart>
        <c:grouping val="stacked"/>
        <c:varyColors val="0"/>
        <c:ser>
          <c:idx val="1"/>
          <c:order val="1"/>
          <c:tx>
            <c:strRef>
              <c:f>'Crossover investment rounds'!$B$10</c:f>
              <c:strCache>
                <c:ptCount val="1"/>
                <c:pt idx="0">
                  <c:v>Deal count</c:v>
                </c:pt>
              </c:strCache>
            </c:strRef>
          </c:tx>
          <c:spPr>
            <a:ln w="19050" cap="rnd" cmpd="sng" algn="ctr">
              <a:solidFill>
                <a:schemeClr val="accent3"/>
              </a:solidFill>
              <a:prstDash val="solid"/>
              <a:round/>
            </a:ln>
            <a:effectLst/>
          </c:spPr>
          <c:marker>
            <c:symbol val="none"/>
          </c:marker>
          <c:dPt>
            <c:idx val="2"/>
            <c:bubble3D val="0"/>
            <c:extLst>
              <c:ext xmlns:c16="http://schemas.microsoft.com/office/drawing/2014/chart" uri="{C3380CC4-5D6E-409C-BE32-E72D297353CC}">
                <c16:uniqueId val="{00000006-1950-4555-9124-F6B3D7CCB285}"/>
              </c:ext>
            </c:extLst>
          </c:dPt>
          <c:dPt>
            <c:idx val="3"/>
            <c:bubble3D val="0"/>
            <c:spPr>
              <a:ln w="19050" cap="rnd" cmpd="sng" algn="ctr">
                <a:solidFill>
                  <a:schemeClr val="accent3"/>
                </a:solidFill>
                <a:prstDash val="solid"/>
                <a:round/>
              </a:ln>
              <a:effectLst/>
            </c:spPr>
            <c:extLst>
              <c:ext xmlns:c16="http://schemas.microsoft.com/office/drawing/2014/chart" uri="{C3380CC4-5D6E-409C-BE32-E72D297353CC}">
                <c16:uniqueId val="{00000008-1950-4555-9124-F6B3D7CCB285}"/>
              </c:ext>
            </c:extLst>
          </c:dPt>
          <c:dPt>
            <c:idx val="4"/>
            <c:bubble3D val="0"/>
            <c:spPr>
              <a:ln w="19050" cap="rnd" cmpd="sng" algn="ctr">
                <a:solidFill>
                  <a:schemeClr val="accent3"/>
                </a:solidFill>
                <a:prstDash val="solid"/>
                <a:round/>
              </a:ln>
              <a:effectLst/>
            </c:spPr>
            <c:extLst>
              <c:ext xmlns:c16="http://schemas.microsoft.com/office/drawing/2014/chart" uri="{C3380CC4-5D6E-409C-BE32-E72D297353CC}">
                <c16:uniqueId val="{0000000A-1950-4555-9124-F6B3D7CCB285}"/>
              </c:ext>
            </c:extLst>
          </c:dPt>
          <c:dPt>
            <c:idx val="5"/>
            <c:bubble3D val="0"/>
            <c:extLst>
              <c:ext xmlns:c16="http://schemas.microsoft.com/office/drawing/2014/chart" uri="{C3380CC4-5D6E-409C-BE32-E72D297353CC}">
                <c16:uniqueId val="{0000000B-1950-4555-9124-F6B3D7CCB285}"/>
              </c:ext>
            </c:extLst>
          </c:dPt>
          <c:dPt>
            <c:idx val="8"/>
            <c:bubble3D val="0"/>
            <c:extLst>
              <c:ext xmlns:c16="http://schemas.microsoft.com/office/drawing/2014/chart" uri="{C3380CC4-5D6E-409C-BE32-E72D297353CC}">
                <c16:uniqueId val="{0000000C-1950-4555-9124-F6B3D7CCB285}"/>
              </c:ext>
            </c:extLst>
          </c:dPt>
          <c:dPt>
            <c:idx val="9"/>
            <c:bubble3D val="0"/>
            <c:spPr>
              <a:ln w="19050" cap="rnd" cmpd="sng" algn="ctr">
                <a:solidFill>
                  <a:schemeClr val="accent3"/>
                </a:solidFill>
                <a:prstDash val="solid"/>
                <a:round/>
              </a:ln>
              <a:effectLst/>
            </c:spPr>
            <c:extLst>
              <c:ext xmlns:c16="http://schemas.microsoft.com/office/drawing/2014/chart" uri="{C3380CC4-5D6E-409C-BE32-E72D297353CC}">
                <c16:uniqueId val="{0000000E-1950-4555-9124-F6B3D7CCB285}"/>
              </c:ext>
            </c:extLst>
          </c:dPt>
          <c:dPt>
            <c:idx val="10"/>
            <c:marker>
              <c:symbol val="circle"/>
              <c:size val="5"/>
              <c:spPr>
                <a:solidFill>
                  <a:schemeClr val="accent3"/>
                </a:solidFill>
                <a:ln>
                  <a:noFill/>
                </a:ln>
              </c:spPr>
            </c:marker>
            <c:bubble3D val="0"/>
            <c:spPr>
              <a:ln w="28575" cap="rnd" cmpd="sng" algn="ctr">
                <a:noFill/>
                <a:prstDash val="solid"/>
                <a:round/>
              </a:ln>
              <a:effectLst/>
            </c:spPr>
            <c:extLst>
              <c:ext xmlns:c16="http://schemas.microsoft.com/office/drawing/2014/chart" uri="{C3380CC4-5D6E-409C-BE32-E72D297353CC}">
                <c16:uniqueId val="{00000010-1950-4555-9124-F6B3D7CCB285}"/>
              </c:ext>
            </c:extLst>
          </c:dPt>
          <c:dPt>
            <c:idx val="16"/>
            <c:bubble3D val="0"/>
            <c:extLst>
              <c:ext xmlns:c16="http://schemas.microsoft.com/office/drawing/2014/chart" uri="{C3380CC4-5D6E-409C-BE32-E72D297353CC}">
                <c16:uniqueId val="{00000011-1950-4555-9124-F6B3D7CCB285}"/>
              </c:ext>
            </c:extLst>
          </c:dPt>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'Crossover investment rounds'!$C$8:$M$8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'Crossover investment rounds'!$C$10:$M$10</c:f>
              <c:numCache>
                <c:formatCode>#,##0;;;</c:formatCode>
                <c:ptCount val="11"/>
                <c:pt idx="0">
                  <c:v>325</c:v>
                </c:pt>
                <c:pt idx="1">
                  <c:v>434</c:v>
                </c:pt>
                <c:pt idx="2">
                  <c:v>630</c:v>
                </c:pt>
                <c:pt idx="3">
                  <c:v>652</c:v>
                </c:pt>
                <c:pt idx="4">
                  <c:v>845</c:v>
                </c:pt>
                <c:pt idx="5">
                  <c:v>1751</c:v>
                </c:pt>
                <c:pt idx="6">
                  <c:v>1368</c:v>
                </c:pt>
                <c:pt idx="7">
                  <c:v>811</c:v>
                </c:pt>
                <c:pt idx="8">
                  <c:v>820</c:v>
                </c:pt>
                <c:pt idx="9">
                  <c:v>801</c:v>
                </c:pt>
                <c:pt idx="10">
                  <c:v>358</c:v>
                </c:pt>
              </c:numCache>
            </c:numRef>
          </c:val>
          <c:smooth val="0"/>
          <c:extLst>
            <c:ext xmlns:c16="http://schemas.microsoft.com/office/drawing/2014/chart" uri="{C3380CC4-5D6E-409C-BE32-E72D297353CC}">
              <c16:uniqueId val="{00000012-1950-4555-9124-F6B3D7CCB285}"/>
            </c:ext>
          </c:extLst>
        </c:ser>
        <c:dLbls>
          <c:showLegendKey val="0"/>
          <c:showVal val="1"/>
          <c:showCatName val="0"/>
          <c:showSerName val="0"/>
          <c:showPercent val="0"/>
          <c:showBubbleSize val="0"/>
        </c:dLbls>
        <c:marker val="1"/>
        <c:smooth val="0"/>
        <c:axId val="1993395408"/>
        <c:axId val="1993393632"/>
      </c:lineChart>
      <c:catAx>
        <c:axId val="1993389984"/>
        <c:scaling>
          <c:orientation val="minMax"/>
        </c:scaling>
        <c:delete val="0"/>
        <c:axPos val="b"/>
        <c:numFmt formatCode="0" sourceLinked="1"/>
        <c:majorTickMark val="none"/>
        <c:minorTickMark val="none"/>
        <c:tickLblPos val="nextTo"/>
        <c:spPr>
          <a:noFill/>
          <a:ln w="9525" cap="flat" cmpd="sng" algn="ctr">
            <a:solidFill>
              <a:schemeClr val="bg1">
                <a:lumMod val="85000"/>
              </a:schemeClr>
            </a:solidFill>
            <a:prstDash val="solid"/>
            <a:round/>
          </a:ln>
          <a:effectLst/>
        </c:spPr>
        <c:txPr>
          <a:bodyPr rot="-60000000" vert="horz"/>
          <a:lstStyle/>
          <a:p>
            <a:pPr>
              <a:defRPr/>
            </a:pPr>
            <a:endParaRPr lang="en-US"/>
          </a:p>
        </c:txPr>
        <c:crossAx val="1993391856"/>
        <c:crosses val="autoZero"/>
        <c:auto val="1"/>
        <c:lblAlgn val="ctr"/>
        <c:lblOffset val="100"/>
        <c:noMultiLvlLbl val="0"/>
      </c:catAx>
      <c:valAx>
        <c:axId val="1993391856"/>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1993389984"/>
        <c:crosses val="autoZero"/>
        <c:crossBetween val="between"/>
      </c:valAx>
      <c:valAx>
        <c:axId val="1993393632"/>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vert="horz"/>
          <a:lstStyle/>
          <a:p>
            <a:pPr>
              <a:defRPr/>
            </a:pPr>
            <a:endParaRPr lang="en-US"/>
          </a:p>
        </c:txPr>
        <c:crossAx val="1993395408"/>
        <c:crosses val="max"/>
        <c:crossBetween val="between"/>
      </c:valAx>
      <c:catAx>
        <c:axId val="1993395408"/>
        <c:scaling>
          <c:orientation val="minMax"/>
        </c:scaling>
        <c:delete val="1"/>
        <c:axPos val="b"/>
        <c:numFmt formatCode="0" sourceLinked="1"/>
        <c:majorTickMark val="out"/>
        <c:minorTickMark val="none"/>
        <c:tickLblPos val="nextTo"/>
        <c:crossAx val="1993393632"/>
        <c:crosses val="autoZero"/>
        <c:auto val="1"/>
        <c:lblAlgn val="ctr"/>
        <c:lblOffset val="100"/>
        <c:noMultiLvlLbl val="0"/>
      </c:catAx>
      <c:spPr>
        <a:ln>
          <a:noFill/>
        </a:ln>
        <a:effectLst/>
      </c:spPr>
    </c:plotArea>
    <c:legend>
      <c:legendPos val="b"/>
      <c:layout>
        <c:manualLayout>
          <c:xMode val="edge"/>
          <c:yMode val="edge"/>
          <c:x val="5.9521140259477627E-2"/>
          <c:y val="0.90913108851343327"/>
          <c:w val="0.88095749965927628"/>
          <c:h val="9.0868911486566686E-2"/>
        </c:manualLayout>
      </c:layout>
      <c:overlay val="0"/>
      <c:spPr>
        <a:noFill/>
        <a:ln>
          <a:noFill/>
        </a:ln>
        <a:effectLst/>
      </c:spPr>
      <c:txPr>
        <a:bodyPr rot="0" vert="horz"/>
        <a:lstStyle/>
        <a:p>
          <a:pPr>
            <a:defRPr/>
          </a:pPr>
          <a:endParaRPr lang="en-US"/>
        </a:p>
      </c:txPr>
    </c:legend>
    <c:plotVisOnly val="1"/>
    <c:dispBlanksAs val="gap"/>
    <c:showDLblsOverMax val="0"/>
  </c:chart>
  <c:spPr>
    <a:ln w="9525" cap="flat" cmpd="sng" algn="ctr">
      <a:noFill/>
      <a:prstDash val="solid"/>
      <a:round/>
    </a:ln>
    <a:effectLst/>
  </c:spPr>
  <c:txPr>
    <a:bodyPr/>
    <a:lstStyle/>
    <a:p>
      <a:pPr>
        <a:defRPr sz="800">
          <a:solidFill>
            <a:sysClr val="windowText" lastClr="000000"/>
          </a:solidFill>
          <a:latin typeface="+mj-lt"/>
        </a:defRPr>
      </a:pPr>
      <a:endParaRPr lang="en-US"/>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9980572295468756E-2"/>
          <c:y val="1.798287461737216E-2"/>
          <c:w val="0.94001942770453129"/>
          <c:h val="0.87566748225367608"/>
        </c:manualLayout>
      </c:layout>
      <c:lineChart>
        <c:grouping val="standard"/>
        <c:varyColors val="0"/>
        <c:ser>
          <c:idx val="0"/>
          <c:order val="0"/>
          <c:tx>
            <c:strRef>
              <c:f>'AI spotlight'!$O$41</c:f>
              <c:strCache>
                <c:ptCount val="1"/>
                <c:pt idx="0">
                  <c:v>Median</c:v>
                </c:pt>
              </c:strCache>
            </c:strRef>
          </c:tx>
          <c:spPr>
            <a:ln w="19050" cap="rnd">
              <a:solidFill>
                <a:schemeClr val="accent1"/>
              </a:solidFill>
              <a:round/>
            </a:ln>
            <a:effectLst/>
          </c:spPr>
          <c:marker>
            <c:symbol val="none"/>
          </c:marker>
          <c:dPt>
            <c:idx val="9"/>
            <c:bubble3D val="0"/>
            <c:extLst>
              <c:ext xmlns:c16="http://schemas.microsoft.com/office/drawing/2014/chart" uri="{C3380CC4-5D6E-409C-BE32-E72D297353CC}">
                <c16:uniqueId val="{00000000-8BDF-402B-9470-145D9215C49F}"/>
              </c:ext>
            </c:extLst>
          </c:dPt>
          <c:dPt>
            <c:idx val="10"/>
            <c:marker>
              <c:symbol val="circle"/>
              <c:size val="5"/>
              <c:spPr>
                <a:solidFill>
                  <a:schemeClr val="accent1"/>
                </a:solidFill>
                <a:ln w="9525">
                  <a:noFill/>
                </a:ln>
                <a:effectLst/>
              </c:spPr>
            </c:marker>
            <c:bubble3D val="0"/>
            <c:spPr>
              <a:ln w="19050" cap="rnd">
                <a:noFill/>
                <a:round/>
              </a:ln>
              <a:effectLst/>
            </c:spPr>
            <c:extLst>
              <c:ext xmlns:c16="http://schemas.microsoft.com/office/drawing/2014/chart" uri="{C3380CC4-5D6E-409C-BE32-E72D297353CC}">
                <c16:uniqueId val="{00000002-8BDF-402B-9470-145D9215C49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DF-402B-9470-145D9215C49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BDF-402B-9470-145D9215C49F}"/>
                </c:ext>
              </c:extLst>
            </c:dLbl>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spotlight'!$P$40:$Z$40</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spotlight'!$P$41:$Z$41</c:f>
              <c:numCache>
                <c:formatCode>"$"#,##0.0</c:formatCode>
                <c:ptCount val="11"/>
                <c:pt idx="0">
                  <c:v>12.499999000000001</c:v>
                </c:pt>
                <c:pt idx="1">
                  <c:v>12.000000500000001</c:v>
                </c:pt>
                <c:pt idx="2">
                  <c:v>14.5</c:v>
                </c:pt>
                <c:pt idx="3">
                  <c:v>15.885</c:v>
                </c:pt>
                <c:pt idx="4">
                  <c:v>15.5</c:v>
                </c:pt>
                <c:pt idx="5">
                  <c:v>26</c:v>
                </c:pt>
                <c:pt idx="6">
                  <c:v>25.024000000000001</c:v>
                </c:pt>
                <c:pt idx="7">
                  <c:v>19.887521</c:v>
                </c:pt>
                <c:pt idx="8">
                  <c:v>27.000001000000001</c:v>
                </c:pt>
                <c:pt idx="9">
                  <c:v>38.499999000000003</c:v>
                </c:pt>
                <c:pt idx="10">
                  <c:v>74.723758000000004</c:v>
                </c:pt>
              </c:numCache>
            </c:numRef>
          </c:val>
          <c:smooth val="0"/>
          <c:extLst>
            <c:ext xmlns:c16="http://schemas.microsoft.com/office/drawing/2014/chart" uri="{C3380CC4-5D6E-409C-BE32-E72D297353CC}">
              <c16:uniqueId val="{00000003-8BDF-402B-9470-145D9215C49F}"/>
            </c:ext>
          </c:extLst>
        </c:ser>
        <c:ser>
          <c:idx val="1"/>
          <c:order val="1"/>
          <c:tx>
            <c:strRef>
              <c:f>'AI spotlight'!$O$42</c:f>
              <c:strCache>
                <c:ptCount val="1"/>
                <c:pt idx="0">
                  <c:v>Average</c:v>
                </c:pt>
              </c:strCache>
            </c:strRef>
          </c:tx>
          <c:spPr>
            <a:ln w="19050" cap="rnd">
              <a:solidFill>
                <a:schemeClr val="accent4"/>
              </a:solidFill>
              <a:round/>
            </a:ln>
            <a:effectLst/>
          </c:spPr>
          <c:marker>
            <c:symbol val="none"/>
          </c:marker>
          <c:dPt>
            <c:idx val="9"/>
            <c:bubble3D val="0"/>
            <c:extLst>
              <c:ext xmlns:c16="http://schemas.microsoft.com/office/drawing/2014/chart" uri="{C3380CC4-5D6E-409C-BE32-E72D297353CC}">
                <c16:uniqueId val="{00000004-8BDF-402B-9470-145D9215C49F}"/>
              </c:ext>
            </c:extLst>
          </c:dPt>
          <c:dPt>
            <c:idx val="10"/>
            <c:marker>
              <c:symbol val="circle"/>
              <c:size val="5"/>
              <c:spPr>
                <a:solidFill>
                  <a:srgbClr val="C4EDEB"/>
                </a:solidFill>
                <a:ln w="9525">
                  <a:noFill/>
                </a:ln>
                <a:effectLst/>
              </c:spPr>
            </c:marker>
            <c:bubble3D val="0"/>
            <c:spPr>
              <a:ln w="19050" cap="rnd">
                <a:noFill/>
                <a:round/>
              </a:ln>
              <a:effectLst/>
            </c:spPr>
            <c:extLst>
              <c:ext xmlns:c16="http://schemas.microsoft.com/office/drawing/2014/chart" uri="{C3380CC4-5D6E-409C-BE32-E72D297353CC}">
                <c16:uniqueId val="{00000006-8BDF-402B-9470-145D9215C49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BDF-402B-9470-145D9215C49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BDF-402B-9470-145D9215C49F}"/>
                </c:ext>
              </c:extLst>
            </c:dLbl>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spotlight'!$P$40:$Z$40</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spotlight'!$P$42:$Z$42</c:f>
              <c:numCache>
                <c:formatCode>"$"#,##0.0</c:formatCode>
                <c:ptCount val="11"/>
                <c:pt idx="0">
                  <c:v>71.687202643908662</c:v>
                </c:pt>
                <c:pt idx="1">
                  <c:v>48.096513307273327</c:v>
                </c:pt>
                <c:pt idx="2">
                  <c:v>97.242760134144618</c:v>
                </c:pt>
                <c:pt idx="3">
                  <c:v>114.25490608387079</c:v>
                </c:pt>
                <c:pt idx="4">
                  <c:v>161.93295478069419</c:v>
                </c:pt>
                <c:pt idx="5">
                  <c:v>333.66116760902878</c:v>
                </c:pt>
                <c:pt idx="6">
                  <c:v>206.14700425308479</c:v>
                </c:pt>
                <c:pt idx="7">
                  <c:v>172.82297525852869</c:v>
                </c:pt>
                <c:pt idx="8">
                  <c:v>360.28011041083852</c:v>
                </c:pt>
                <c:pt idx="9">
                  <c:v>707.33172802109971</c:v>
                </c:pt>
                <c:pt idx="10">
                  <c:v>3689.261395981518</c:v>
                </c:pt>
              </c:numCache>
            </c:numRef>
          </c:val>
          <c:smooth val="0"/>
          <c:extLst>
            <c:ext xmlns:c16="http://schemas.microsoft.com/office/drawing/2014/chart" uri="{C3380CC4-5D6E-409C-BE32-E72D297353CC}">
              <c16:uniqueId val="{00000007-8BDF-402B-9470-145D9215C49F}"/>
            </c:ext>
          </c:extLst>
        </c:ser>
        <c:dLbls>
          <c:showLegendKey val="0"/>
          <c:showVal val="0"/>
          <c:showCatName val="0"/>
          <c:showSerName val="0"/>
          <c:showPercent val="0"/>
          <c:showBubbleSize val="0"/>
        </c:dLbls>
        <c:smooth val="0"/>
        <c:axId val="153538048"/>
        <c:axId val="152542528"/>
      </c:lineChart>
      <c:catAx>
        <c:axId val="15353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2542528"/>
        <c:crosses val="autoZero"/>
        <c:auto val="1"/>
        <c:lblAlgn val="ctr"/>
        <c:lblOffset val="100"/>
        <c:noMultiLvlLbl val="0"/>
      </c:catAx>
      <c:valAx>
        <c:axId val="152542528"/>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3538048"/>
        <c:crosses val="autoZero"/>
        <c:crossBetween val="between"/>
      </c:valAx>
      <c:spPr>
        <a:noFill/>
        <a:ln>
          <a:noFill/>
        </a:ln>
        <a:effectLst/>
      </c:spPr>
    </c:plotArea>
    <c:legend>
      <c:legendPos val="b"/>
      <c:layout>
        <c:manualLayout>
          <c:xMode val="edge"/>
          <c:yMode val="edge"/>
          <c:x val="0.33167073328079194"/>
          <c:y val="0.94166668406505483"/>
          <c:w val="0.33665832798468792"/>
          <c:h val="5.8333315934945139E-2"/>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sz="850" b="0" i="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9242683597356658E-2"/>
          <c:y val="3.7606837606837605E-2"/>
          <c:w val="0.84151463280528671"/>
          <c:h val="0.81700868160710682"/>
        </c:manualLayout>
      </c:layout>
      <c:barChart>
        <c:barDir val="col"/>
        <c:grouping val="clustered"/>
        <c:varyColors val="0"/>
        <c:ser>
          <c:idx val="0"/>
          <c:order val="0"/>
          <c:tx>
            <c:strRef>
              <c:f>'AI share of VC deal activity'!$B$8</c:f>
              <c:strCache>
                <c:ptCount val="1"/>
                <c:pt idx="0">
                  <c:v>Deal value ($B)</c:v>
                </c:pt>
              </c:strCache>
            </c:strRef>
          </c:tx>
          <c:spPr>
            <a:solidFill>
              <a:schemeClr val="accent1"/>
            </a:solidFill>
            <a:ln>
              <a:noFill/>
            </a:ln>
            <a:effectLst/>
          </c:spPr>
          <c:invertIfNegative val="0"/>
          <c:dLbls>
            <c:spPr>
              <a:noFill/>
              <a:ln>
                <a:noFill/>
              </a:ln>
              <a:effectLst/>
            </c:spPr>
            <c:txPr>
              <a:bodyPr rot="-5400000"/>
              <a:lstStyle/>
              <a:p>
                <a:pPr>
                  <a:defRPr>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share of VC deal activity'!$C$7:$M$7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share of VC deal activity'!$C$8:$M$8</c:f>
              <c:numCache>
                <c:formatCode>"$"#,##0.0_);[Red]\("$"#,##0.0\)</c:formatCode>
                <c:ptCount val="11"/>
                <c:pt idx="0">
                  <c:v>12.274297874414041</c:v>
                </c:pt>
                <c:pt idx="1">
                  <c:v>16.140099239675681</c:v>
                </c:pt>
                <c:pt idx="2">
                  <c:v>29.881700305405921</c:v>
                </c:pt>
                <c:pt idx="3">
                  <c:v>38.3487505383086</c:v>
                </c:pt>
                <c:pt idx="4">
                  <c:v>49.762411510555808</c:v>
                </c:pt>
                <c:pt idx="5">
                  <c:v>121.1662121270198</c:v>
                </c:pt>
                <c:pt idx="6">
                  <c:v>84.137503359514056</c:v>
                </c:pt>
                <c:pt idx="7">
                  <c:v>70.602959561824022</c:v>
                </c:pt>
                <c:pt idx="8">
                  <c:v>115.845278423485</c:v>
                </c:pt>
                <c:pt idx="9">
                  <c:v>209.02368217931061</c:v>
                </c:pt>
                <c:pt idx="10">
                  <c:v>354.88065957710438</c:v>
                </c:pt>
              </c:numCache>
            </c:numRef>
          </c:val>
          <c:extLst>
            <c:ext xmlns:c16="http://schemas.microsoft.com/office/drawing/2014/chart" uri="{C3380CC4-5D6E-409C-BE32-E72D297353CC}">
              <c16:uniqueId val="{00000000-4B89-40AA-9045-6A309D1F507B}"/>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'AI share of VC deal activity'!$B$9</c:f>
              <c:strCache>
                <c:ptCount val="1"/>
                <c:pt idx="0">
                  <c:v>Deal count</c:v>
                </c:pt>
              </c:strCache>
            </c:strRef>
          </c:tx>
          <c:spPr>
            <a:ln w="19050" cap="rnd">
              <a:solidFill>
                <a:schemeClr val="accent3"/>
              </a:solidFill>
              <a:round/>
            </a:ln>
            <a:effectLst/>
          </c:spPr>
          <c:marker>
            <c:symbol val="none"/>
          </c:marker>
          <c:dPt>
            <c:idx val="8"/>
            <c:bubble3D val="0"/>
            <c:spPr>
              <a:ln w="19050" cap="rnd">
                <a:solidFill>
                  <a:schemeClr val="accent3"/>
                </a:solidFill>
                <a:round/>
              </a:ln>
              <a:effectLst/>
            </c:spPr>
            <c:extLst>
              <c:ext xmlns:c16="http://schemas.microsoft.com/office/drawing/2014/chart" uri="{C3380CC4-5D6E-409C-BE32-E72D297353CC}">
                <c16:uniqueId val="{00000002-4B89-40AA-9045-6A309D1F507B}"/>
              </c:ext>
            </c:extLst>
          </c:dPt>
          <c:dPt>
            <c:idx val="10"/>
            <c:marker>
              <c:symbol val="circle"/>
              <c:size val="5"/>
              <c:spPr>
                <a:solidFill>
                  <a:schemeClr val="accent3"/>
                </a:solidFill>
                <a:ln w="9525">
                  <a:noFill/>
                </a:ln>
                <a:effectLst/>
              </c:spPr>
            </c:marker>
            <c:bubble3D val="0"/>
            <c:spPr>
              <a:ln w="19050" cap="rnd">
                <a:noFill/>
                <a:round/>
              </a:ln>
              <a:effectLst/>
            </c:spPr>
            <c:extLst>
              <c:ext xmlns:c16="http://schemas.microsoft.com/office/drawing/2014/chart" uri="{C3380CC4-5D6E-409C-BE32-E72D297353CC}">
                <c16:uniqueId val="{00000004-4B89-40AA-9045-6A309D1F507B}"/>
              </c:ext>
            </c:extLst>
          </c:dPt>
          <c:dLbls>
            <c:dLbl>
              <c:idx val="10"/>
              <c:spPr>
                <a:noFill/>
                <a:ln>
                  <a:noFill/>
                </a:ln>
                <a:effectLst/>
              </c:spPr>
              <c:txPr>
                <a:bodyPr wrap="square" lIns="38100" tIns="19050" rIns="38100" bIns="19050" anchor="ctr">
                  <a:spAutoFit/>
                </a:bodyPr>
                <a:lstStyle/>
                <a:p>
                  <a:pPr>
                    <a:defRPr sz="800">
                      <a:solidFill>
                        <a:schemeClr val="bg1"/>
                      </a:solidFill>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4-4B89-40AA-9045-6A309D1F507B}"/>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share of VC deal activity'!$C$7:$M$7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share of VC deal activity'!$C$9:$M$9</c:f>
              <c:numCache>
                <c:formatCode>#,##0</c:formatCode>
                <c:ptCount val="11"/>
                <c:pt idx="0">
                  <c:v>1734</c:v>
                </c:pt>
                <c:pt idx="1">
                  <c:v>2253</c:v>
                </c:pt>
                <c:pt idx="2">
                  <c:v>2802</c:v>
                </c:pt>
                <c:pt idx="3">
                  <c:v>3207</c:v>
                </c:pt>
                <c:pt idx="4">
                  <c:v>3517</c:v>
                </c:pt>
                <c:pt idx="5">
                  <c:v>5248</c:v>
                </c:pt>
                <c:pt idx="6">
                  <c:v>5220</c:v>
                </c:pt>
                <c:pt idx="7">
                  <c:v>4965</c:v>
                </c:pt>
                <c:pt idx="8">
                  <c:v>5840</c:v>
                </c:pt>
                <c:pt idx="9">
                  <c:v>6827</c:v>
                </c:pt>
                <c:pt idx="10">
                  <c:v>3258</c:v>
                </c:pt>
              </c:numCache>
            </c:numRef>
          </c:val>
          <c:smooth val="0"/>
          <c:extLst>
            <c:ext xmlns:c16="http://schemas.microsoft.com/office/drawing/2014/chart" uri="{C3380CC4-5D6E-409C-BE32-E72D297353CC}">
              <c16:uniqueId val="{00000005-4B89-40AA-9045-6A309D1F507B}"/>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_);[Red]\(&quot;$&quot;#,##0\)" sourceLinked="0"/>
        <c:majorTickMark val="none"/>
        <c:minorTickMark val="none"/>
        <c:tickLblPos val="nextTo"/>
        <c:spPr>
          <a:noFill/>
          <a:ln>
            <a:noFill/>
          </a:ln>
          <a:effectLst/>
        </c:spPr>
        <c:txPr>
          <a:bodyPr rot="-60000000" vert="horz"/>
          <a:lstStyle/>
          <a:p>
            <a:pPr>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a:noFill/>
          </a:ln>
          <a:effectLst/>
        </c:spPr>
        <c:txPr>
          <a:bodyPr rot="-60000000" vert="horz"/>
          <a:lstStyle/>
          <a:p>
            <a:pPr>
              <a:defRPr/>
            </a:pPr>
            <a:endParaRPr lang="en-US"/>
          </a:p>
        </c:txPr>
        <c:crossAx val="1008193343"/>
        <c:crosses val="max"/>
        <c:crossBetween val="between"/>
      </c:valAx>
      <c:catAx>
        <c:axId val="1008193343"/>
        <c:scaling>
          <c:orientation val="minMax"/>
        </c:scaling>
        <c:delete val="1"/>
        <c:axPos val="b"/>
        <c:numFmt formatCode="General"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850">
          <a:solidFill>
            <a:schemeClr val="tx1"/>
          </a:solidFill>
          <a:latin typeface="+mj-lt"/>
        </a:defRPr>
      </a:pPr>
      <a:endParaRPr lang="en-US"/>
    </a:p>
  </c:txPr>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3218344510005301E-2"/>
          <c:y val="3.7606837606837605E-2"/>
          <c:w val="0.90550697786817569"/>
          <c:h val="0.76700881620566663"/>
        </c:manualLayout>
      </c:layout>
      <c:barChart>
        <c:barDir val="col"/>
        <c:grouping val="clustered"/>
        <c:varyColors val="0"/>
        <c:ser>
          <c:idx val="0"/>
          <c:order val="0"/>
          <c:tx>
            <c:strRef>
              <c:f>'AI share of VC deal activity'!$O$9</c:f>
              <c:strCache>
                <c:ptCount val="1"/>
                <c:pt idx="0">
                  <c:v>Deal value ($B)</c:v>
                </c:pt>
              </c:strCache>
            </c:strRef>
          </c:tx>
          <c:spPr>
            <a:solidFill>
              <a:schemeClr val="accent1"/>
            </a:solidFill>
            <a:ln>
              <a:noFill/>
            </a:ln>
            <a:effectLst/>
          </c:spPr>
          <c:invertIfNegative val="0"/>
          <c:cat>
            <c:multiLvlStrRef>
              <c:f>'AI share of VC deal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'AI share of VC deal activity'!$P$9:$BE$9</c:f>
              <c:numCache>
                <c:formatCode>"$"#,##0.0_);[Red]\("$"#,##0.0\)</c:formatCode>
                <c:ptCount val="42"/>
                <c:pt idx="0">
                  <c:v>3.433092842610022</c:v>
                </c:pt>
                <c:pt idx="1">
                  <c:v>2.8474344023021372</c:v>
                </c:pt>
                <c:pt idx="2">
                  <c:v>2.7595512743391319</c:v>
                </c:pt>
                <c:pt idx="3">
                  <c:v>3.2342193551627521</c:v>
                </c:pt>
                <c:pt idx="4">
                  <c:v>3.4454008588889051</c:v>
                </c:pt>
                <c:pt idx="5">
                  <c:v>4.1829147097400901</c:v>
                </c:pt>
                <c:pt idx="6">
                  <c:v>4.1114613982254786</c:v>
                </c:pt>
                <c:pt idx="7">
                  <c:v>4.4003222728212048</c:v>
                </c:pt>
                <c:pt idx="8">
                  <c:v>6.2216838570735717</c:v>
                </c:pt>
                <c:pt idx="9">
                  <c:v>6.7669796824996649</c:v>
                </c:pt>
                <c:pt idx="10">
                  <c:v>7.4096111966165008</c:v>
                </c:pt>
                <c:pt idx="11">
                  <c:v>9.4834255692161804</c:v>
                </c:pt>
                <c:pt idx="12">
                  <c:v>8.8771859213489002</c:v>
                </c:pt>
                <c:pt idx="13">
                  <c:v>9.4545081497802741</c:v>
                </c:pt>
                <c:pt idx="14">
                  <c:v>10.95963021517943</c:v>
                </c:pt>
                <c:pt idx="15">
                  <c:v>9.0574262519999991</c:v>
                </c:pt>
                <c:pt idx="16">
                  <c:v>9.482093938148827</c:v>
                </c:pt>
                <c:pt idx="17">
                  <c:v>11.156080576734171</c:v>
                </c:pt>
                <c:pt idx="18">
                  <c:v>12.681858067584139</c:v>
                </c:pt>
                <c:pt idx="19">
                  <c:v>16.442378928088669</c:v>
                </c:pt>
                <c:pt idx="20">
                  <c:v>22.997615029276449</c:v>
                </c:pt>
                <c:pt idx="21">
                  <c:v>31.74682342579348</c:v>
                </c:pt>
                <c:pt idx="22">
                  <c:v>31.278870211949851</c:v>
                </c:pt>
                <c:pt idx="23">
                  <c:v>35.142903459999999</c:v>
                </c:pt>
                <c:pt idx="24">
                  <c:v>27.311519059419329</c:v>
                </c:pt>
                <c:pt idx="25">
                  <c:v>30.636759646312889</c:v>
                </c:pt>
                <c:pt idx="26">
                  <c:v>13.910012141792549</c:v>
                </c:pt>
                <c:pt idx="27">
                  <c:v>12.279212511989289</c:v>
                </c:pt>
                <c:pt idx="28">
                  <c:v>30.848660356433541</c:v>
                </c:pt>
                <c:pt idx="29">
                  <c:v>13.1444263155543</c:v>
                </c:pt>
                <c:pt idx="30">
                  <c:v>10.82673997648317</c:v>
                </c:pt>
                <c:pt idx="31">
                  <c:v>15.783132913353001</c:v>
                </c:pt>
                <c:pt idx="32">
                  <c:v>13.672971042387211</c:v>
                </c:pt>
                <c:pt idx="33">
                  <c:v>22.30749610025391</c:v>
                </c:pt>
                <c:pt idx="34">
                  <c:v>20.392824346051359</c:v>
                </c:pt>
                <c:pt idx="35">
                  <c:v>59.471986934792533</c:v>
                </c:pt>
                <c:pt idx="36">
                  <c:v>64.649955648999992</c:v>
                </c:pt>
                <c:pt idx="37">
                  <c:v>60.777799663906251</c:v>
                </c:pt>
                <c:pt idx="38">
                  <c:v>41.42405709755522</c:v>
                </c:pt>
                <c:pt idx="39">
                  <c:v>42.171869768849099</c:v>
                </c:pt>
                <c:pt idx="40">
                  <c:v>238.3312038799493</c:v>
                </c:pt>
                <c:pt idx="41">
                  <c:v>116.549455697155</c:v>
                </c:pt>
              </c:numCache>
            </c:numRef>
          </c:val>
          <c:extLst>
            <c:ext xmlns:c16="http://schemas.microsoft.com/office/drawing/2014/chart" uri="{C3380CC4-5D6E-409C-BE32-E72D297353CC}">
              <c16:uniqueId val="{00000000-CD40-4117-ADE9-960559A1AB3C}"/>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'AI share of VC deal activity'!$O$10</c:f>
              <c:strCache>
                <c:ptCount val="1"/>
                <c:pt idx="0">
                  <c:v>Deal count</c:v>
                </c:pt>
              </c:strCache>
            </c:strRef>
          </c:tx>
          <c:spPr>
            <a:ln w="19050" cap="rnd">
              <a:solidFill>
                <a:schemeClr val="accent3"/>
              </a:solidFill>
              <a:round/>
            </a:ln>
            <a:effectLst/>
          </c:spPr>
          <c:marker>
            <c:symbol val="none"/>
          </c:marker>
          <c:cat>
            <c:multiLvlStrRef>
              <c:f>'AI share of VC deal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'AI share of VC deal activity'!$P$10:$BE$10</c:f>
              <c:numCache>
                <c:formatCode>#,##0</c:formatCode>
                <c:ptCount val="42"/>
                <c:pt idx="0">
                  <c:v>463</c:v>
                </c:pt>
                <c:pt idx="1">
                  <c:v>415</c:v>
                </c:pt>
                <c:pt idx="2">
                  <c:v>424</c:v>
                </c:pt>
                <c:pt idx="3">
                  <c:v>432</c:v>
                </c:pt>
                <c:pt idx="4">
                  <c:v>616</c:v>
                </c:pt>
                <c:pt idx="5">
                  <c:v>537</c:v>
                </c:pt>
                <c:pt idx="6">
                  <c:v>542</c:v>
                </c:pt>
                <c:pt idx="7">
                  <c:v>558</c:v>
                </c:pt>
                <c:pt idx="8">
                  <c:v>730</c:v>
                </c:pt>
                <c:pt idx="9">
                  <c:v>656</c:v>
                </c:pt>
                <c:pt idx="10">
                  <c:v>667</c:v>
                </c:pt>
                <c:pt idx="11">
                  <c:v>749</c:v>
                </c:pt>
                <c:pt idx="12">
                  <c:v>863</c:v>
                </c:pt>
                <c:pt idx="13">
                  <c:v>789</c:v>
                </c:pt>
                <c:pt idx="14">
                  <c:v>785</c:v>
                </c:pt>
                <c:pt idx="15">
                  <c:v>770</c:v>
                </c:pt>
                <c:pt idx="16">
                  <c:v>1001</c:v>
                </c:pt>
                <c:pt idx="17">
                  <c:v>755</c:v>
                </c:pt>
                <c:pt idx="18">
                  <c:v>787</c:v>
                </c:pt>
                <c:pt idx="19">
                  <c:v>974</c:v>
                </c:pt>
                <c:pt idx="20">
                  <c:v>1325</c:v>
                </c:pt>
                <c:pt idx="21">
                  <c:v>1235</c:v>
                </c:pt>
                <c:pt idx="22">
                  <c:v>1313</c:v>
                </c:pt>
                <c:pt idx="23">
                  <c:v>1375</c:v>
                </c:pt>
                <c:pt idx="24">
                  <c:v>1621</c:v>
                </c:pt>
                <c:pt idx="25">
                  <c:v>1394</c:v>
                </c:pt>
                <c:pt idx="26">
                  <c:v>1136</c:v>
                </c:pt>
                <c:pt idx="27">
                  <c:v>1069</c:v>
                </c:pt>
                <c:pt idx="28">
                  <c:v>1319</c:v>
                </c:pt>
                <c:pt idx="29">
                  <c:v>1205</c:v>
                </c:pt>
                <c:pt idx="30">
                  <c:v>1187</c:v>
                </c:pt>
                <c:pt idx="31">
                  <c:v>1254</c:v>
                </c:pt>
                <c:pt idx="32">
                  <c:v>1580</c:v>
                </c:pt>
                <c:pt idx="33">
                  <c:v>1484</c:v>
                </c:pt>
                <c:pt idx="34">
                  <c:v>1382</c:v>
                </c:pt>
                <c:pt idx="35">
                  <c:v>1394</c:v>
                </c:pt>
                <c:pt idx="36">
                  <c:v>1895</c:v>
                </c:pt>
                <c:pt idx="37">
                  <c:v>1604</c:v>
                </c:pt>
                <c:pt idx="38">
                  <c:v>1615</c:v>
                </c:pt>
                <c:pt idx="39">
                  <c:v>1713</c:v>
                </c:pt>
                <c:pt idx="40">
                  <c:v>1722</c:v>
                </c:pt>
                <c:pt idx="41">
                  <c:v>1536</c:v>
                </c:pt>
              </c:numCache>
            </c:numRef>
          </c:val>
          <c:smooth val="0"/>
          <c:extLst>
            <c:ext xmlns:c16="http://schemas.microsoft.com/office/drawing/2014/chart" uri="{C3380CC4-5D6E-409C-BE32-E72D297353CC}">
              <c16:uniqueId val="{00000001-CD40-4117-ADE9-960559A1AB3C}"/>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_);[Red]\(&quot;$&quot;#,##0\)" sourceLinked="0"/>
        <c:majorTickMark val="none"/>
        <c:minorTickMark val="none"/>
        <c:tickLblPos val="nextTo"/>
        <c:spPr>
          <a:noFill/>
          <a:ln>
            <a:noFill/>
          </a:ln>
          <a:effectLst/>
        </c:spPr>
        <c:txPr>
          <a:bodyPr rot="-60000000" vert="horz"/>
          <a:lstStyle/>
          <a:p>
            <a:pPr>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a:noFill/>
          </a:ln>
          <a:effectLst/>
        </c:spPr>
        <c:txPr>
          <a:bodyPr rot="-60000000" vert="horz"/>
          <a:lstStyle/>
          <a:p>
            <a:pPr>
              <a:defRPr/>
            </a:pPr>
            <a:endParaRPr lang="en-US"/>
          </a:p>
        </c:txPr>
        <c:crossAx val="1008193343"/>
        <c:crosses val="max"/>
        <c:crossBetween val="between"/>
      </c:valAx>
      <c:catAx>
        <c:axId val="1008193343"/>
        <c:scaling>
          <c:orientation val="minMax"/>
        </c:scaling>
        <c:delete val="1"/>
        <c:axPos val="b"/>
        <c:numFmt formatCode="General"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850">
          <a:solidFill>
            <a:schemeClr val="tx1"/>
          </a:solidFill>
          <a:latin typeface="+mj-lt"/>
        </a:defRPr>
      </a:pPr>
      <a:endParaRPr lang="en-US"/>
    </a:p>
  </c:txPr>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4028166555906856E-2"/>
          <c:y val="3.7606837606837605E-2"/>
          <c:w val="0.94663162628968056"/>
          <c:h val="0.76700881620566663"/>
        </c:manualLayout>
      </c:layout>
      <c:lineChart>
        <c:grouping val="standard"/>
        <c:varyColors val="0"/>
        <c:ser>
          <c:idx val="0"/>
          <c:order val="0"/>
          <c:tx>
            <c:strRef>
              <c:f>'AI share of VC deal activity'!$O$11</c:f>
              <c:strCache>
                <c:ptCount val="1"/>
                <c:pt idx="0">
                  <c:v>AI share of all VC deal value</c:v>
                </c:pt>
              </c:strCache>
            </c:strRef>
          </c:tx>
          <c:marker>
            <c:symbol val="none"/>
          </c:marker>
          <c:cat>
            <c:multiLvlStrRef>
              <c:f>'AI share of VC deal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'AI share of VC deal activity'!$P$11:$BE$11</c:f>
              <c:numCache>
                <c:formatCode>0.0%</c:formatCode>
                <c:ptCount val="42"/>
                <c:pt idx="0">
                  <c:v>0.15639838636153816</c:v>
                </c:pt>
                <c:pt idx="1">
                  <c:v>0.10960892208097697</c:v>
                </c:pt>
                <c:pt idx="2">
                  <c:v>0.146408806917186</c:v>
                </c:pt>
                <c:pt idx="3">
                  <c:v>0.1906194046476771</c:v>
                </c:pt>
                <c:pt idx="4">
                  <c:v>0.1760198147925687</c:v>
                </c:pt>
                <c:pt idx="5">
                  <c:v>0.18050875567502259</c:v>
                </c:pt>
                <c:pt idx="6">
                  <c:v>0.15051380123926608</c:v>
                </c:pt>
                <c:pt idx="7">
                  <c:v>0.18645769327717768</c:v>
                </c:pt>
                <c:pt idx="8">
                  <c:v>0.19431078781081956</c:v>
                </c:pt>
                <c:pt idx="9">
                  <c:v>0.21134806356703451</c:v>
                </c:pt>
                <c:pt idx="10">
                  <c:v>0.20853686572660132</c:v>
                </c:pt>
                <c:pt idx="11">
                  <c:v>0.18928497202750652</c:v>
                </c:pt>
                <c:pt idx="12">
                  <c:v>0.20915991587580737</c:v>
                </c:pt>
                <c:pt idx="13">
                  <c:v>0.23955548488833606</c:v>
                </c:pt>
                <c:pt idx="14">
                  <c:v>0.28130308257686498</c:v>
                </c:pt>
                <c:pt idx="15">
                  <c:v>0.25581999713887782</c:v>
                </c:pt>
                <c:pt idx="16">
                  <c:v>0.23874797276788995</c:v>
                </c:pt>
                <c:pt idx="17">
                  <c:v>0.2844492693164033</c:v>
                </c:pt>
                <c:pt idx="18">
                  <c:v>0.2592669523134743</c:v>
                </c:pt>
                <c:pt idx="19">
                  <c:v>0.3407544813270082</c:v>
                </c:pt>
                <c:pt idx="20">
                  <c:v>0.28456770892579653</c:v>
                </c:pt>
                <c:pt idx="21">
                  <c:v>0.36452736297787441</c:v>
                </c:pt>
                <c:pt idx="22">
                  <c:v>0.3466603407042228</c:v>
                </c:pt>
                <c:pt idx="23">
                  <c:v>0.34967412510602597</c:v>
                </c:pt>
                <c:pt idx="24">
                  <c:v>0.34174767486846958</c:v>
                </c:pt>
                <c:pt idx="25">
                  <c:v>0.4299758496725723</c:v>
                </c:pt>
                <c:pt idx="26">
                  <c:v>0.30341545470901132</c:v>
                </c:pt>
                <c:pt idx="27">
                  <c:v>0.31025630730449127</c:v>
                </c:pt>
                <c:pt idx="28">
                  <c:v>0.55591846357653574</c:v>
                </c:pt>
                <c:pt idx="29">
                  <c:v>0.36006996755893866</c:v>
                </c:pt>
                <c:pt idx="30">
                  <c:v>0.29863062052308115</c:v>
                </c:pt>
                <c:pt idx="31">
                  <c:v>0.41606692131495215</c:v>
                </c:pt>
                <c:pt idx="32">
                  <c:v>0.35238491573828373</c:v>
                </c:pt>
                <c:pt idx="33">
                  <c:v>0.4637452972993506</c:v>
                </c:pt>
                <c:pt idx="34">
                  <c:v>0.46593810923198359</c:v>
                </c:pt>
                <c:pt idx="35">
                  <c:v>0.70374182760674331</c:v>
                </c:pt>
                <c:pt idx="36">
                  <c:v>0.7199840059294853</c:v>
                </c:pt>
                <c:pt idx="37">
                  <c:v>0.70803523507654609</c:v>
                </c:pt>
                <c:pt idx="38">
                  <c:v>0.59032358701696419</c:v>
                </c:pt>
                <c:pt idx="39">
                  <c:v>0.57461687424822494</c:v>
                </c:pt>
                <c:pt idx="40">
                  <c:v>0.88640081726029285</c:v>
                </c:pt>
                <c:pt idx="41">
                  <c:v>0.81017283076161406</c:v>
                </c:pt>
              </c:numCache>
            </c:numRef>
          </c:val>
          <c:smooth val="0"/>
          <c:extLst>
            <c:ext xmlns:c16="http://schemas.microsoft.com/office/drawing/2014/chart" uri="{C3380CC4-5D6E-409C-BE32-E72D297353CC}">
              <c16:uniqueId val="{00000000-5A91-421B-AA71-8400811CB820}"/>
            </c:ext>
          </c:extLst>
        </c:ser>
        <c:ser>
          <c:idx val="1"/>
          <c:order val="1"/>
          <c:tx>
            <c:strRef>
              <c:f>'AI share of VC deal activity'!$O$12</c:f>
              <c:strCache>
                <c:ptCount val="1"/>
                <c:pt idx="0">
                  <c:v>AI share of all VC deal count</c:v>
                </c:pt>
              </c:strCache>
            </c:strRef>
          </c:tx>
          <c:marker>
            <c:symbol val="none"/>
          </c:marker>
          <c:cat>
            <c:multiLvlStrRef>
              <c:f>'AI share of VC deal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'AI share of VC deal activity'!$P$12:$BE$12</c:f>
              <c:numCache>
                <c:formatCode>0.0%</c:formatCode>
                <c:ptCount val="42"/>
                <c:pt idx="0">
                  <c:v>0.13767469521260778</c:v>
                </c:pt>
                <c:pt idx="1">
                  <c:v>0.14987360057782592</c:v>
                </c:pt>
                <c:pt idx="2">
                  <c:v>0.16</c:v>
                </c:pt>
                <c:pt idx="3">
                  <c:v>0.16901408450704225</c:v>
                </c:pt>
                <c:pt idx="4">
                  <c:v>0.18481848184818481</c:v>
                </c:pt>
                <c:pt idx="5">
                  <c:v>0.17947860962566844</c:v>
                </c:pt>
                <c:pt idx="6">
                  <c:v>0.18676774638180565</c:v>
                </c:pt>
                <c:pt idx="7">
                  <c:v>0.19261304798066967</c:v>
                </c:pt>
                <c:pt idx="8">
                  <c:v>0.20345596432552954</c:v>
                </c:pt>
                <c:pt idx="9">
                  <c:v>0.21181788827897965</c:v>
                </c:pt>
                <c:pt idx="10">
                  <c:v>0.22263017356475301</c:v>
                </c:pt>
                <c:pt idx="11">
                  <c:v>0.2296137339055794</c:v>
                </c:pt>
                <c:pt idx="12">
                  <c:v>0.22253739040742651</c:v>
                </c:pt>
                <c:pt idx="13">
                  <c:v>0.2324690630524455</c:v>
                </c:pt>
                <c:pt idx="14">
                  <c:v>0.23074661963550852</c:v>
                </c:pt>
                <c:pt idx="15">
                  <c:v>0.22991937891908032</c:v>
                </c:pt>
                <c:pt idx="16">
                  <c:v>0.2446236559139785</c:v>
                </c:pt>
                <c:pt idx="17">
                  <c:v>0.24370561652679149</c:v>
                </c:pt>
                <c:pt idx="18">
                  <c:v>0.23662056524353578</c:v>
                </c:pt>
                <c:pt idx="19">
                  <c:v>0.2628879892037787</c:v>
                </c:pt>
                <c:pt idx="20">
                  <c:v>0.25402607361963192</c:v>
                </c:pt>
                <c:pt idx="21">
                  <c:v>0.26193001060445387</c:v>
                </c:pt>
                <c:pt idx="22">
                  <c:v>0.27474367022389623</c:v>
                </c:pt>
                <c:pt idx="23">
                  <c:v>0.27560633393465622</c:v>
                </c:pt>
                <c:pt idx="24">
                  <c:v>0.28508617657404151</c:v>
                </c:pt>
                <c:pt idx="25">
                  <c:v>0.29786324786324786</c:v>
                </c:pt>
                <c:pt idx="26">
                  <c:v>0.27925270403146507</c:v>
                </c:pt>
                <c:pt idx="27">
                  <c:v>0.27629878521581802</c:v>
                </c:pt>
                <c:pt idx="28">
                  <c:v>0.29573991031390134</c:v>
                </c:pt>
                <c:pt idx="29">
                  <c:v>0.31760674749604639</c:v>
                </c:pt>
                <c:pt idx="30">
                  <c:v>0.32862679955703211</c:v>
                </c:pt>
                <c:pt idx="31">
                  <c:v>0.34746467165419787</c:v>
                </c:pt>
                <c:pt idx="32">
                  <c:v>0.36907264657790234</c:v>
                </c:pt>
                <c:pt idx="33">
                  <c:v>0.37626774847870181</c:v>
                </c:pt>
                <c:pt idx="34">
                  <c:v>0.38485101642996378</c:v>
                </c:pt>
                <c:pt idx="35">
                  <c:v>0.38819270398217764</c:v>
                </c:pt>
                <c:pt idx="36">
                  <c:v>0.43363844393592677</c:v>
                </c:pt>
                <c:pt idx="37">
                  <c:v>0.44029645896239361</c:v>
                </c:pt>
                <c:pt idx="38">
                  <c:v>0.42860934182590232</c:v>
                </c:pt>
                <c:pt idx="39">
                  <c:v>0.43029389600602863</c:v>
                </c:pt>
                <c:pt idx="40">
                  <c:v>0.44290123456790126</c:v>
                </c:pt>
                <c:pt idx="41">
                  <c:v>0.42047632083219272</c:v>
                </c:pt>
              </c:numCache>
            </c:numRef>
          </c:val>
          <c:smooth val="0"/>
          <c:extLst>
            <c:ext xmlns:c16="http://schemas.microsoft.com/office/drawing/2014/chart" uri="{C3380CC4-5D6E-409C-BE32-E72D297353CC}">
              <c16:uniqueId val="{00000001-5A91-421B-AA71-8400811CB820}"/>
            </c:ext>
          </c:extLst>
        </c:ser>
        <c:dLbls>
          <c:showLegendKey val="0"/>
          <c:showVal val="0"/>
          <c:showCatName val="0"/>
          <c:showSerName val="0"/>
          <c:showPercent val="0"/>
          <c:showBubbleSize val="0"/>
        </c:dLbls>
        <c:smooth val="0"/>
        <c:axId val="1008170607"/>
        <c:axId val="153302039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1533020399"/>
        <c:crosses val="autoZero"/>
        <c:auto val="1"/>
        <c:lblAlgn val="ctr"/>
        <c:lblOffset val="100"/>
        <c:noMultiLvlLbl val="0"/>
      </c:catAx>
      <c:valAx>
        <c:axId val="1533020399"/>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n-US"/>
          </a:p>
        </c:txPr>
        <c:crossAx val="1008170607"/>
        <c:crosses val="autoZero"/>
        <c:crossBetween val="between"/>
      </c:valAx>
      <c:spPr>
        <a:no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850">
          <a:solidFill>
            <a:schemeClr val="tx1"/>
          </a:solidFill>
          <a:latin typeface="+mj-lt"/>
        </a:defRPr>
      </a:pPr>
      <a:endParaRPr lang="en-US"/>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'AI share of VC deal activity'!$B$10</c:f>
              <c:strCache>
                <c:ptCount val="1"/>
                <c:pt idx="0">
                  <c:v>AI share of all VC deal value</c:v>
                </c:pt>
              </c:strCache>
            </c:strRef>
          </c:tx>
          <c:marker>
            <c:symbol val="none"/>
          </c:marker>
          <c:dPt>
            <c:idx val="10"/>
            <c:marker>
              <c:symbol val="circle"/>
              <c:size val="5"/>
            </c:marker>
            <c:bubble3D val="0"/>
            <c:spPr>
              <a:ln>
                <a:noFill/>
              </a:ln>
            </c:spPr>
            <c:extLst>
              <c:ext xmlns:c16="http://schemas.microsoft.com/office/drawing/2014/chart" uri="{C3380CC4-5D6E-409C-BE32-E72D297353CC}">
                <c16:uniqueId val="{00000001-897A-4000-AF3A-5378BADFC78B}"/>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97A-4000-AF3A-5378BADFC78B}"/>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7A-4000-AF3A-5378BADFC78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'AI share of VC deal activity'!$C$7:$M$7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share of VC deal activity'!$C$10:$M$10</c:f>
              <c:numCache>
                <c:formatCode>0.0%</c:formatCode>
                <c:ptCount val="11"/>
                <c:pt idx="0">
                  <c:v>0.14656888054729497</c:v>
                </c:pt>
                <c:pt idx="1">
                  <c:v>0.17232169663765595</c:v>
                </c:pt>
                <c:pt idx="2">
                  <c:v>0.19965036487054608</c:v>
                </c:pt>
                <c:pt idx="3">
                  <c:v>0.24539326084954169</c:v>
                </c:pt>
                <c:pt idx="4">
                  <c:v>0.28257561452027641</c:v>
                </c:pt>
                <c:pt idx="5">
                  <c:v>0.33785161105226996</c:v>
                </c:pt>
                <c:pt idx="6">
                  <c:v>0.35562292916793364</c:v>
                </c:pt>
                <c:pt idx="7">
                  <c:v>0.42484483975817383</c:v>
                </c:pt>
                <c:pt idx="8">
                  <c:v>0.53836545759782772</c:v>
                </c:pt>
                <c:pt idx="9">
                  <c:v>0.65484278262637752</c:v>
                </c:pt>
                <c:pt idx="10">
                  <c:v>0.85983163956539577</c:v>
                </c:pt>
              </c:numCache>
            </c:numRef>
          </c:val>
          <c:smooth val="0"/>
          <c:extLst>
            <c:ext xmlns:c16="http://schemas.microsoft.com/office/drawing/2014/chart" uri="{C3380CC4-5D6E-409C-BE32-E72D297353CC}">
              <c16:uniqueId val="{00000003-897A-4000-AF3A-5378BADFC78B}"/>
            </c:ext>
          </c:extLst>
        </c:ser>
        <c:ser>
          <c:idx val="1"/>
          <c:order val="1"/>
          <c:tx>
            <c:strRef>
              <c:f>'AI share of VC deal activity'!$B$11</c:f>
              <c:strCache>
                <c:ptCount val="1"/>
                <c:pt idx="0">
                  <c:v>AI share of all VC deal count</c:v>
                </c:pt>
              </c:strCache>
            </c:strRef>
          </c:tx>
          <c:marker>
            <c:symbol val="none"/>
          </c:marker>
          <c:dPt>
            <c:idx val="10"/>
            <c:marker>
              <c:symbol val="circle"/>
              <c:size val="5"/>
              <c:spPr>
                <a:ln>
                  <a:noFill/>
                </a:ln>
              </c:spPr>
            </c:marker>
            <c:bubble3D val="0"/>
            <c:spPr>
              <a:ln>
                <a:noFill/>
              </a:ln>
            </c:spPr>
            <c:extLst>
              <c:ext xmlns:c16="http://schemas.microsoft.com/office/drawing/2014/chart" uri="{C3380CC4-5D6E-409C-BE32-E72D297353CC}">
                <c16:uniqueId val="{00000005-897A-4000-AF3A-5378BADFC78B}"/>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97A-4000-AF3A-5378BADFC78B}"/>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97A-4000-AF3A-5378BADFC78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'AI share of VC deal activity'!$C$7:$M$7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share of VC deal activity'!$C$11:$M$11</c:f>
              <c:numCache>
                <c:formatCode>0.0%</c:formatCode>
                <c:ptCount val="11"/>
                <c:pt idx="0">
                  <c:v>0.15293702593049921</c:v>
                </c:pt>
                <c:pt idx="1">
                  <c:v>0.18582975915539426</c:v>
                </c:pt>
                <c:pt idx="2">
                  <c:v>0.21648767673645986</c:v>
                </c:pt>
                <c:pt idx="3">
                  <c:v>0.22869571418384083</c:v>
                </c:pt>
                <c:pt idx="4">
                  <c:v>0.24731031573025808</c:v>
                </c:pt>
                <c:pt idx="5">
                  <c:v>0.26640946240925933</c:v>
                </c:pt>
                <c:pt idx="6">
                  <c:v>0.28519914768070809</c:v>
                </c:pt>
                <c:pt idx="7">
                  <c:v>0.32084006462035541</c:v>
                </c:pt>
                <c:pt idx="8">
                  <c:v>0.3790484844551178</c:v>
                </c:pt>
                <c:pt idx="9">
                  <c:v>0.43313031341200353</c:v>
                </c:pt>
                <c:pt idx="10">
                  <c:v>0.43203819122132342</c:v>
                </c:pt>
              </c:numCache>
            </c:numRef>
          </c:val>
          <c:smooth val="0"/>
          <c:extLst>
            <c:ext xmlns:c16="http://schemas.microsoft.com/office/drawing/2014/chart" uri="{C3380CC4-5D6E-409C-BE32-E72D297353CC}">
              <c16:uniqueId val="{00000007-897A-4000-AF3A-5378BADFC78B}"/>
            </c:ext>
          </c:extLst>
        </c:ser>
        <c:dLbls>
          <c:showLegendKey val="0"/>
          <c:showVal val="0"/>
          <c:showCatName val="0"/>
          <c:showSerName val="0"/>
          <c:showPercent val="0"/>
          <c:showBubbleSize val="0"/>
        </c:dLbls>
        <c:smooth val="0"/>
        <c:axId val="1008170607"/>
        <c:axId val="153302039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1533020399"/>
        <c:crosses val="autoZero"/>
        <c:auto val="1"/>
        <c:lblAlgn val="ctr"/>
        <c:lblOffset val="100"/>
        <c:noMultiLvlLbl val="0"/>
      </c:catAx>
      <c:valAx>
        <c:axId val="1533020399"/>
        <c:scaling>
          <c:orientation val="minMax"/>
        </c:scaling>
        <c:delete val="0"/>
        <c:axPos val="l"/>
        <c:numFmt formatCode="0.0%" sourceLinked="1"/>
        <c:majorTickMark val="none"/>
        <c:minorTickMark val="none"/>
        <c:tickLblPos val="nextTo"/>
        <c:spPr>
          <a:noFill/>
          <a:ln>
            <a:noFill/>
          </a:ln>
          <a:effectLst/>
        </c:spPr>
        <c:txPr>
          <a:bodyPr rot="-60000000" vert="horz"/>
          <a:lstStyle/>
          <a:p>
            <a:pPr>
              <a:defRPr/>
            </a:pPr>
            <a:endParaRPr lang="en-US"/>
          </a:p>
        </c:txPr>
        <c:crossAx val="1008170607"/>
        <c:crosses val="autoZero"/>
        <c:crossBetween val="between"/>
      </c:valAx>
      <c:spPr>
        <a:no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850">
          <a:solidFill>
            <a:schemeClr val="tx1"/>
          </a:solidFill>
          <a:latin typeface="+mj-lt"/>
        </a:defRPr>
      </a:pPr>
      <a:endParaRPr lang="en-US"/>
    </a:p>
  </c:txPr>
  <c:printSettings>
    <c:headerFooter/>
    <c:pageMargins b="0.75" l="0.7" r="0.7" t="0.75" header="0.3" footer="0.3"/>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9242683597356658E-2"/>
          <c:y val="3.7606837606837605E-2"/>
          <c:w val="0.84151463280528671"/>
          <c:h val="0.81700868160710682"/>
        </c:manualLayout>
      </c:layout>
      <c:barChart>
        <c:barDir val="col"/>
        <c:grouping val="clustered"/>
        <c:varyColors val="0"/>
        <c:ser>
          <c:idx val="0"/>
          <c:order val="0"/>
          <c:tx>
            <c:strRef>
              <c:f>'AI CVC deal activity'!$B$8</c:f>
              <c:strCache>
                <c:ptCount val="1"/>
                <c:pt idx="0">
                  <c:v>Deal value ($B)</c:v>
                </c:pt>
              </c:strCache>
            </c:strRef>
          </c:tx>
          <c:spPr>
            <a:solidFill>
              <a:schemeClr val="accent1"/>
            </a:solidFill>
            <a:ln>
              <a:noFill/>
            </a:ln>
            <a:effectLst/>
          </c:spPr>
          <c:invertIfNegative val="0"/>
          <c:dLbls>
            <c:spPr>
              <a:noFill/>
              <a:ln>
                <a:noFill/>
              </a:ln>
              <a:effectLst/>
            </c:spPr>
            <c:txPr>
              <a:bodyPr rot="-5400000"/>
              <a:lstStyle/>
              <a:p>
                <a:pPr>
                  <a:defRPr>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CVC deal activity'!$C$7:$M$7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CVC deal activity'!$C$8:$M$8</c:f>
              <c:numCache>
                <c:formatCode>"$"#,##0.0_);[Red]\("$"#,##0.0\)</c:formatCode>
                <c:ptCount val="11"/>
                <c:pt idx="0">
                  <c:v>5.3466153393385349</c:v>
                </c:pt>
                <c:pt idx="1">
                  <c:v>7.1463207944234952</c:v>
                </c:pt>
                <c:pt idx="2">
                  <c:v>13.3722318233606</c:v>
                </c:pt>
                <c:pt idx="3">
                  <c:v>18.95833739182196</c:v>
                </c:pt>
                <c:pt idx="4">
                  <c:v>27.458207925484089</c:v>
                </c:pt>
                <c:pt idx="5">
                  <c:v>62.983501253832372</c:v>
                </c:pt>
                <c:pt idx="6">
                  <c:v>44.035668015150932</c:v>
                </c:pt>
                <c:pt idx="7">
                  <c:v>40.774593739666273</c:v>
                </c:pt>
                <c:pt idx="8">
                  <c:v>75.689913598775945</c:v>
                </c:pt>
                <c:pt idx="9">
                  <c:v>145.43094744682861</c:v>
                </c:pt>
                <c:pt idx="10">
                  <c:v>306.61275336823871</c:v>
                </c:pt>
              </c:numCache>
            </c:numRef>
          </c:val>
          <c:extLst>
            <c:ext xmlns:c16="http://schemas.microsoft.com/office/drawing/2014/chart" uri="{C3380CC4-5D6E-409C-BE32-E72D297353CC}">
              <c16:uniqueId val="{00000000-A618-4886-BEF1-84672D620F7E}"/>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'AI CVC deal activity'!$B$9</c:f>
              <c:strCache>
                <c:ptCount val="1"/>
                <c:pt idx="0">
                  <c:v>Deal count</c:v>
                </c:pt>
              </c:strCache>
            </c:strRef>
          </c:tx>
          <c:spPr>
            <a:ln w="19050" cap="rnd">
              <a:solidFill>
                <a:schemeClr val="accent3"/>
              </a:solidFill>
              <a:round/>
            </a:ln>
            <a:effectLst/>
          </c:spPr>
          <c:marker>
            <c:symbol val="none"/>
          </c:marker>
          <c:dPt>
            <c:idx val="8"/>
            <c:bubble3D val="0"/>
            <c:spPr>
              <a:ln w="19050" cap="rnd">
                <a:solidFill>
                  <a:schemeClr val="accent3"/>
                </a:solidFill>
                <a:round/>
              </a:ln>
              <a:effectLst/>
            </c:spPr>
            <c:extLst>
              <c:ext xmlns:c16="http://schemas.microsoft.com/office/drawing/2014/chart" uri="{C3380CC4-5D6E-409C-BE32-E72D297353CC}">
                <c16:uniqueId val="{00000002-A618-4886-BEF1-84672D620F7E}"/>
              </c:ext>
            </c:extLst>
          </c:dPt>
          <c:dPt>
            <c:idx val="10"/>
            <c:marker>
              <c:symbol val="circle"/>
              <c:size val="5"/>
              <c:spPr>
                <a:solidFill>
                  <a:schemeClr val="accent3"/>
                </a:solidFill>
                <a:ln w="9525">
                  <a:noFill/>
                </a:ln>
                <a:effectLst/>
              </c:spPr>
            </c:marker>
            <c:bubble3D val="0"/>
            <c:spPr>
              <a:ln w="19050" cap="rnd">
                <a:noFill/>
                <a:round/>
              </a:ln>
              <a:effectLst/>
            </c:spPr>
            <c:extLst>
              <c:ext xmlns:c16="http://schemas.microsoft.com/office/drawing/2014/chart" uri="{C3380CC4-5D6E-409C-BE32-E72D297353CC}">
                <c16:uniqueId val="{00000004-A618-4886-BEF1-84672D620F7E}"/>
              </c:ext>
            </c:extLst>
          </c:dPt>
          <c:dLbls>
            <c:dLbl>
              <c:idx val="10"/>
              <c:spPr>
                <a:noFill/>
                <a:ln>
                  <a:noFill/>
                </a:ln>
                <a:effectLst/>
              </c:spPr>
              <c:txPr>
                <a:bodyPr wrap="square" lIns="38100" tIns="19050" rIns="38100" bIns="19050" anchor="ctr">
                  <a:spAutoFit/>
                </a:bodyPr>
                <a:lstStyle/>
                <a:p>
                  <a:pPr>
                    <a:defRPr sz="800">
                      <a:solidFill>
                        <a:schemeClr val="bg1"/>
                      </a:solidFill>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4-A618-4886-BEF1-84672D620F7E}"/>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CVC deal activity'!$C$7:$M$7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CVC deal activity'!$C$9:$M$9</c:f>
              <c:numCache>
                <c:formatCode>#,##0</c:formatCode>
                <c:ptCount val="11"/>
                <c:pt idx="0">
                  <c:v>378</c:v>
                </c:pt>
                <c:pt idx="1">
                  <c:v>484</c:v>
                </c:pt>
                <c:pt idx="2">
                  <c:v>661</c:v>
                </c:pt>
                <c:pt idx="3">
                  <c:v>746</c:v>
                </c:pt>
                <c:pt idx="4">
                  <c:v>825</c:v>
                </c:pt>
                <c:pt idx="5">
                  <c:v>1300</c:v>
                </c:pt>
                <c:pt idx="6">
                  <c:v>1298</c:v>
                </c:pt>
                <c:pt idx="7">
                  <c:v>1051</c:v>
                </c:pt>
                <c:pt idx="8">
                  <c:v>1161</c:v>
                </c:pt>
                <c:pt idx="9">
                  <c:v>1309</c:v>
                </c:pt>
                <c:pt idx="10">
                  <c:v>569</c:v>
                </c:pt>
              </c:numCache>
            </c:numRef>
          </c:val>
          <c:smooth val="0"/>
          <c:extLst>
            <c:ext xmlns:c16="http://schemas.microsoft.com/office/drawing/2014/chart" uri="{C3380CC4-5D6E-409C-BE32-E72D297353CC}">
              <c16:uniqueId val="{00000005-A618-4886-BEF1-84672D620F7E}"/>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_);[Red]\(&quot;$&quot;#,##0\)" sourceLinked="0"/>
        <c:majorTickMark val="none"/>
        <c:minorTickMark val="none"/>
        <c:tickLblPos val="nextTo"/>
        <c:spPr>
          <a:noFill/>
          <a:ln>
            <a:noFill/>
          </a:ln>
          <a:effectLst/>
        </c:spPr>
        <c:txPr>
          <a:bodyPr rot="-60000000" vert="horz"/>
          <a:lstStyle/>
          <a:p>
            <a:pPr>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a:noFill/>
          </a:ln>
          <a:effectLst/>
        </c:spPr>
        <c:txPr>
          <a:bodyPr rot="-60000000" vert="horz"/>
          <a:lstStyle/>
          <a:p>
            <a:pPr>
              <a:defRPr/>
            </a:pPr>
            <a:endParaRPr lang="en-US"/>
          </a:p>
        </c:txPr>
        <c:crossAx val="1008193343"/>
        <c:crosses val="max"/>
        <c:crossBetween val="between"/>
      </c:valAx>
      <c:catAx>
        <c:axId val="1008193343"/>
        <c:scaling>
          <c:orientation val="minMax"/>
        </c:scaling>
        <c:delete val="1"/>
        <c:axPos val="b"/>
        <c:numFmt formatCode="General"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850">
          <a:solidFill>
            <a:schemeClr val="tx1"/>
          </a:solidFill>
          <a:latin typeface="+mj-lt"/>
        </a:defRPr>
      </a:pPr>
      <a:endParaRPr lang="en-US"/>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3218344510005301E-2"/>
          <c:y val="3.7606837606837605E-2"/>
          <c:w val="0.90550697786817569"/>
          <c:h val="0.76700881620566663"/>
        </c:manualLayout>
      </c:layout>
      <c:barChart>
        <c:barDir val="col"/>
        <c:grouping val="clustered"/>
        <c:varyColors val="0"/>
        <c:ser>
          <c:idx val="0"/>
          <c:order val="0"/>
          <c:tx>
            <c:strRef>
              <c:f>'AI CVC deal activity'!$O$9</c:f>
              <c:strCache>
                <c:ptCount val="1"/>
                <c:pt idx="0">
                  <c:v>Deal value ($B)</c:v>
                </c:pt>
              </c:strCache>
            </c:strRef>
          </c:tx>
          <c:spPr>
            <a:solidFill>
              <a:schemeClr val="accent1"/>
            </a:solidFill>
            <a:ln>
              <a:noFill/>
            </a:ln>
            <a:effectLst/>
          </c:spPr>
          <c:invertIfNegative val="0"/>
          <c:cat>
            <c:multiLvlStrRef>
              <c:f>'AI CVC deal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'AI CVC deal activity'!$P$9:$BE$9</c:f>
              <c:numCache>
                <c:formatCode>"$"#,##0.0_);[Red]\("$"#,##0.0\)</c:formatCode>
                <c:ptCount val="42"/>
                <c:pt idx="0">
                  <c:v>1.233894635</c:v>
                </c:pt>
                <c:pt idx="1">
                  <c:v>1.483160013</c:v>
                </c:pt>
                <c:pt idx="2">
                  <c:v>1.3227393569999999</c:v>
                </c:pt>
                <c:pt idx="3">
                  <c:v>1.306821334338536</c:v>
                </c:pt>
                <c:pt idx="4">
                  <c:v>1.3720737430000001</c:v>
                </c:pt>
                <c:pt idx="5">
                  <c:v>1.7309709729999989</c:v>
                </c:pt>
                <c:pt idx="6">
                  <c:v>1.884936292423496</c:v>
                </c:pt>
                <c:pt idx="7">
                  <c:v>2.158339786</c:v>
                </c:pt>
                <c:pt idx="8">
                  <c:v>3.1666012638372218</c:v>
                </c:pt>
                <c:pt idx="9">
                  <c:v>2.6396857785233778</c:v>
                </c:pt>
                <c:pt idx="10">
                  <c:v>3.4367852009999988</c:v>
                </c:pt>
                <c:pt idx="11">
                  <c:v>4.1291595799999996</c:v>
                </c:pt>
                <c:pt idx="12">
                  <c:v>4.0278824769999986</c:v>
                </c:pt>
                <c:pt idx="13">
                  <c:v>4.7038793739999996</c:v>
                </c:pt>
                <c:pt idx="14">
                  <c:v>5.6646515898219567</c:v>
                </c:pt>
                <c:pt idx="15">
                  <c:v>4.5619239509999998</c:v>
                </c:pt>
                <c:pt idx="16">
                  <c:v>5.240320507999999</c:v>
                </c:pt>
                <c:pt idx="17">
                  <c:v>6.6388293187705436</c:v>
                </c:pt>
                <c:pt idx="18">
                  <c:v>7.4795038507010023</c:v>
                </c:pt>
                <c:pt idx="19">
                  <c:v>8.0995542480125433</c:v>
                </c:pt>
                <c:pt idx="20">
                  <c:v>10.967506218</c:v>
                </c:pt>
                <c:pt idx="21">
                  <c:v>17.362300395473891</c:v>
                </c:pt>
                <c:pt idx="22">
                  <c:v>16.70643965735848</c:v>
                </c:pt>
                <c:pt idx="23">
                  <c:v>17.947254983000001</c:v>
                </c:pt>
                <c:pt idx="24">
                  <c:v>14.55616320103691</c:v>
                </c:pt>
                <c:pt idx="25">
                  <c:v>16.869948200575841</c:v>
                </c:pt>
                <c:pt idx="26">
                  <c:v>7.5851852876540926</c:v>
                </c:pt>
                <c:pt idx="27">
                  <c:v>5.0243713258840863</c:v>
                </c:pt>
                <c:pt idx="28">
                  <c:v>23.21908320595621</c:v>
                </c:pt>
                <c:pt idx="29">
                  <c:v>6.9699618889999986</c:v>
                </c:pt>
                <c:pt idx="30">
                  <c:v>5.1853906549999982</c:v>
                </c:pt>
                <c:pt idx="31">
                  <c:v>5.4001579897100642</c:v>
                </c:pt>
                <c:pt idx="32">
                  <c:v>6.5584003689415242</c:v>
                </c:pt>
                <c:pt idx="33">
                  <c:v>13.48851823283443</c:v>
                </c:pt>
                <c:pt idx="34">
                  <c:v>10.943744144</c:v>
                </c:pt>
                <c:pt idx="35">
                  <c:v>44.699250853000002</c:v>
                </c:pt>
                <c:pt idx="36">
                  <c:v>53.758054657000002</c:v>
                </c:pt>
                <c:pt idx="37">
                  <c:v>43.117365683000003</c:v>
                </c:pt>
                <c:pt idx="38">
                  <c:v>27.51388500553897</c:v>
                </c:pt>
                <c:pt idx="39">
                  <c:v>21.041642101289568</c:v>
                </c:pt>
                <c:pt idx="40">
                  <c:v>223.95976465608359</c:v>
                </c:pt>
                <c:pt idx="41">
                  <c:v>82.65298871215505</c:v>
                </c:pt>
              </c:numCache>
            </c:numRef>
          </c:val>
          <c:extLst>
            <c:ext xmlns:c16="http://schemas.microsoft.com/office/drawing/2014/chart" uri="{C3380CC4-5D6E-409C-BE32-E72D297353CC}">
              <c16:uniqueId val="{00000003-1FBA-4900-A60C-CEE6CABBF7D0}"/>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'AI CVC deal activity'!$O$10</c:f>
              <c:strCache>
                <c:ptCount val="1"/>
                <c:pt idx="0">
                  <c:v>Deal count</c:v>
                </c:pt>
              </c:strCache>
            </c:strRef>
          </c:tx>
          <c:spPr>
            <a:ln w="19050" cap="rnd">
              <a:solidFill>
                <a:schemeClr val="accent3"/>
              </a:solidFill>
              <a:round/>
            </a:ln>
            <a:effectLst/>
          </c:spPr>
          <c:marker>
            <c:symbol val="none"/>
          </c:marker>
          <c:cat>
            <c:multiLvlStrRef>
              <c:f>'AI CVC deal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'AI CVC deal activity'!$P$10:$BE$10</c:f>
              <c:numCache>
                <c:formatCode>#,##0</c:formatCode>
                <c:ptCount val="42"/>
                <c:pt idx="0">
                  <c:v>91</c:v>
                </c:pt>
                <c:pt idx="1">
                  <c:v>96</c:v>
                </c:pt>
                <c:pt idx="2">
                  <c:v>95</c:v>
                </c:pt>
                <c:pt idx="3">
                  <c:v>96</c:v>
                </c:pt>
                <c:pt idx="4">
                  <c:v>113</c:v>
                </c:pt>
                <c:pt idx="5">
                  <c:v>128</c:v>
                </c:pt>
                <c:pt idx="6">
                  <c:v>124</c:v>
                </c:pt>
                <c:pt idx="7">
                  <c:v>119</c:v>
                </c:pt>
                <c:pt idx="8">
                  <c:v>163</c:v>
                </c:pt>
                <c:pt idx="9">
                  <c:v>158</c:v>
                </c:pt>
                <c:pt idx="10">
                  <c:v>175</c:v>
                </c:pt>
                <c:pt idx="11">
                  <c:v>165</c:v>
                </c:pt>
                <c:pt idx="12">
                  <c:v>177</c:v>
                </c:pt>
                <c:pt idx="13">
                  <c:v>202</c:v>
                </c:pt>
                <c:pt idx="14">
                  <c:v>196</c:v>
                </c:pt>
                <c:pt idx="15">
                  <c:v>171</c:v>
                </c:pt>
                <c:pt idx="16">
                  <c:v>198</c:v>
                </c:pt>
                <c:pt idx="17">
                  <c:v>198</c:v>
                </c:pt>
                <c:pt idx="18">
                  <c:v>200</c:v>
                </c:pt>
                <c:pt idx="19">
                  <c:v>229</c:v>
                </c:pt>
                <c:pt idx="20">
                  <c:v>270</c:v>
                </c:pt>
                <c:pt idx="21">
                  <c:v>346</c:v>
                </c:pt>
                <c:pt idx="22">
                  <c:v>346</c:v>
                </c:pt>
                <c:pt idx="23">
                  <c:v>338</c:v>
                </c:pt>
                <c:pt idx="24">
                  <c:v>407</c:v>
                </c:pt>
                <c:pt idx="25">
                  <c:v>359</c:v>
                </c:pt>
                <c:pt idx="26">
                  <c:v>289</c:v>
                </c:pt>
                <c:pt idx="27">
                  <c:v>243</c:v>
                </c:pt>
                <c:pt idx="28">
                  <c:v>280</c:v>
                </c:pt>
                <c:pt idx="29">
                  <c:v>270</c:v>
                </c:pt>
                <c:pt idx="30">
                  <c:v>251</c:v>
                </c:pt>
                <c:pt idx="31">
                  <c:v>250</c:v>
                </c:pt>
                <c:pt idx="32">
                  <c:v>266</c:v>
                </c:pt>
                <c:pt idx="33">
                  <c:v>286</c:v>
                </c:pt>
                <c:pt idx="34">
                  <c:v>298</c:v>
                </c:pt>
                <c:pt idx="35">
                  <c:v>311</c:v>
                </c:pt>
                <c:pt idx="36">
                  <c:v>341</c:v>
                </c:pt>
                <c:pt idx="37">
                  <c:v>333</c:v>
                </c:pt>
                <c:pt idx="38">
                  <c:v>307</c:v>
                </c:pt>
                <c:pt idx="39">
                  <c:v>328</c:v>
                </c:pt>
                <c:pt idx="40">
                  <c:v>322</c:v>
                </c:pt>
                <c:pt idx="41">
                  <c:v>247</c:v>
                </c:pt>
              </c:numCache>
            </c:numRef>
          </c:val>
          <c:smooth val="0"/>
          <c:extLst>
            <c:ext xmlns:c16="http://schemas.microsoft.com/office/drawing/2014/chart" uri="{C3380CC4-5D6E-409C-BE32-E72D297353CC}">
              <c16:uniqueId val="{00000005-1FBA-4900-A60C-CEE6CABBF7D0}"/>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_);[Red]\(&quot;$&quot;#,##0\)" sourceLinked="0"/>
        <c:majorTickMark val="none"/>
        <c:minorTickMark val="none"/>
        <c:tickLblPos val="nextTo"/>
        <c:spPr>
          <a:noFill/>
          <a:ln>
            <a:noFill/>
          </a:ln>
          <a:effectLst/>
        </c:spPr>
        <c:txPr>
          <a:bodyPr rot="-60000000" vert="horz"/>
          <a:lstStyle/>
          <a:p>
            <a:pPr>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a:noFill/>
          </a:ln>
          <a:effectLst/>
        </c:spPr>
        <c:txPr>
          <a:bodyPr rot="-60000000" vert="horz"/>
          <a:lstStyle/>
          <a:p>
            <a:pPr>
              <a:defRPr/>
            </a:pPr>
            <a:endParaRPr lang="en-US"/>
          </a:p>
        </c:txPr>
        <c:crossAx val="1008193343"/>
        <c:crosses val="max"/>
        <c:crossBetween val="between"/>
      </c:valAx>
      <c:catAx>
        <c:axId val="1008193343"/>
        <c:scaling>
          <c:orientation val="minMax"/>
        </c:scaling>
        <c:delete val="1"/>
        <c:axPos val="b"/>
        <c:numFmt formatCode="General"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850">
          <a:solidFill>
            <a:schemeClr val="tx1"/>
          </a:solidFill>
          <a:latin typeface="+mj-lt"/>
        </a:defRPr>
      </a:pPr>
      <a:endParaRPr lang="en-US"/>
    </a:p>
  </c:txPr>
  <c:printSettings>
    <c:headerFooter/>
    <c:pageMargins b="0.75" l="0.7" r="0.7" t="0.75" header="0.3" footer="0.3"/>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'AI CVC deal activity'!$B$10</c:f>
              <c:strCache>
                <c:ptCount val="1"/>
                <c:pt idx="0">
                  <c:v>CVC share of  all AI VC deal value</c:v>
                </c:pt>
              </c:strCache>
            </c:strRef>
          </c:tx>
          <c:marker>
            <c:symbol val="none"/>
          </c:marker>
          <c:dPt>
            <c:idx val="10"/>
            <c:marker>
              <c:symbol val="circle"/>
              <c:size val="5"/>
            </c:marker>
            <c:bubble3D val="0"/>
            <c:spPr>
              <a:ln>
                <a:noFill/>
              </a:ln>
            </c:spPr>
            <c:extLst>
              <c:ext xmlns:c16="http://schemas.microsoft.com/office/drawing/2014/chart" uri="{C3380CC4-5D6E-409C-BE32-E72D297353CC}">
                <c16:uniqueId val="{00000001-8930-46EE-B27A-78DA1F214F27}"/>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930-46EE-B27A-78DA1F214F27}"/>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30-46EE-B27A-78DA1F214F2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'AI CVC deal activity'!$C$7:$M$7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CVC deal activity'!$C$10:$M$10</c:f>
              <c:numCache>
                <c:formatCode>0.0%</c:formatCode>
                <c:ptCount val="11"/>
                <c:pt idx="0">
                  <c:v>0.43559439358919549</c:v>
                </c:pt>
                <c:pt idx="1">
                  <c:v>0.442768082668065</c:v>
                </c:pt>
                <c:pt idx="2">
                  <c:v>0.44750572044728726</c:v>
                </c:pt>
                <c:pt idx="3">
                  <c:v>0.49436649501483682</c:v>
                </c:pt>
                <c:pt idx="4">
                  <c:v>0.55178611912044373</c:v>
                </c:pt>
                <c:pt idx="5">
                  <c:v>0.51981076364594203</c:v>
                </c:pt>
                <c:pt idx="6">
                  <c:v>0.52337740314196635</c:v>
                </c:pt>
                <c:pt idx="7">
                  <c:v>0.57751961097270554</c:v>
                </c:pt>
                <c:pt idx="8">
                  <c:v>0.65337072540913788</c:v>
                </c:pt>
                <c:pt idx="9">
                  <c:v>0.69576301560925957</c:v>
                </c:pt>
                <c:pt idx="10">
                  <c:v>0.86398834395093715</c:v>
                </c:pt>
              </c:numCache>
            </c:numRef>
          </c:val>
          <c:smooth val="0"/>
          <c:extLst>
            <c:ext xmlns:c16="http://schemas.microsoft.com/office/drawing/2014/chart" uri="{C3380CC4-5D6E-409C-BE32-E72D297353CC}">
              <c16:uniqueId val="{00000003-8930-46EE-B27A-78DA1F214F27}"/>
            </c:ext>
          </c:extLst>
        </c:ser>
        <c:ser>
          <c:idx val="1"/>
          <c:order val="1"/>
          <c:tx>
            <c:strRef>
              <c:f>'AI CVC deal activity'!$B$11</c:f>
              <c:strCache>
                <c:ptCount val="1"/>
                <c:pt idx="0">
                  <c:v>CVC share of  all AI VC deal count</c:v>
                </c:pt>
              </c:strCache>
            </c:strRef>
          </c:tx>
          <c:marker>
            <c:symbol val="none"/>
          </c:marker>
          <c:dPt>
            <c:idx val="10"/>
            <c:marker>
              <c:symbol val="circle"/>
              <c:size val="5"/>
              <c:spPr>
                <a:ln>
                  <a:noFill/>
                </a:ln>
              </c:spPr>
            </c:marker>
            <c:bubble3D val="0"/>
            <c:spPr>
              <a:ln>
                <a:noFill/>
              </a:ln>
            </c:spPr>
            <c:extLst>
              <c:ext xmlns:c16="http://schemas.microsoft.com/office/drawing/2014/chart" uri="{C3380CC4-5D6E-409C-BE32-E72D297353CC}">
                <c16:uniqueId val="{00000005-8930-46EE-B27A-78DA1F214F27}"/>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930-46EE-B27A-78DA1F214F27}"/>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930-46EE-B27A-78DA1F214F2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'AI CVC deal activity'!$C$7:$M$7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CVC deal activity'!$C$11:$M$11</c:f>
              <c:numCache>
                <c:formatCode>0.0%</c:formatCode>
                <c:ptCount val="11"/>
                <c:pt idx="0">
                  <c:v>0.2179930795847751</c:v>
                </c:pt>
                <c:pt idx="1">
                  <c:v>0.21482467820683532</c:v>
                </c:pt>
                <c:pt idx="2">
                  <c:v>0.23590292648108493</c:v>
                </c:pt>
                <c:pt idx="3">
                  <c:v>0.23261615216713438</c:v>
                </c:pt>
                <c:pt idx="4">
                  <c:v>0.2345749218083594</c:v>
                </c:pt>
                <c:pt idx="5">
                  <c:v>0.24771341463414634</c:v>
                </c:pt>
                <c:pt idx="6">
                  <c:v>0.24865900383141762</c:v>
                </c:pt>
                <c:pt idx="7">
                  <c:v>0.21168177240684793</c:v>
                </c:pt>
                <c:pt idx="8">
                  <c:v>0.19880136986301369</c:v>
                </c:pt>
                <c:pt idx="9">
                  <c:v>0.19173868463453933</c:v>
                </c:pt>
                <c:pt idx="10">
                  <c:v>0.17464702271332105</c:v>
                </c:pt>
              </c:numCache>
            </c:numRef>
          </c:val>
          <c:smooth val="0"/>
          <c:extLst>
            <c:ext xmlns:c16="http://schemas.microsoft.com/office/drawing/2014/chart" uri="{C3380CC4-5D6E-409C-BE32-E72D297353CC}">
              <c16:uniqueId val="{00000007-8930-46EE-B27A-78DA1F214F27}"/>
            </c:ext>
          </c:extLst>
        </c:ser>
        <c:dLbls>
          <c:showLegendKey val="0"/>
          <c:showVal val="0"/>
          <c:showCatName val="0"/>
          <c:showSerName val="0"/>
          <c:showPercent val="0"/>
          <c:showBubbleSize val="0"/>
        </c:dLbls>
        <c:smooth val="0"/>
        <c:axId val="1008170607"/>
        <c:axId val="153302039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1533020399"/>
        <c:crosses val="autoZero"/>
        <c:auto val="1"/>
        <c:lblAlgn val="ctr"/>
        <c:lblOffset val="100"/>
        <c:noMultiLvlLbl val="0"/>
      </c:catAx>
      <c:valAx>
        <c:axId val="1533020399"/>
        <c:scaling>
          <c:orientation val="minMax"/>
        </c:scaling>
        <c:delete val="0"/>
        <c:axPos val="l"/>
        <c:numFmt formatCode="0.0%" sourceLinked="1"/>
        <c:majorTickMark val="none"/>
        <c:minorTickMark val="none"/>
        <c:tickLblPos val="nextTo"/>
        <c:spPr>
          <a:noFill/>
          <a:ln>
            <a:noFill/>
          </a:ln>
          <a:effectLst/>
        </c:spPr>
        <c:txPr>
          <a:bodyPr rot="-60000000" vert="horz"/>
          <a:lstStyle/>
          <a:p>
            <a:pPr>
              <a:defRPr/>
            </a:pPr>
            <a:endParaRPr lang="en-US"/>
          </a:p>
        </c:txPr>
        <c:crossAx val="1008170607"/>
        <c:crosses val="autoZero"/>
        <c:crossBetween val="between"/>
      </c:valAx>
      <c:spPr>
        <a:no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850">
          <a:solidFill>
            <a:schemeClr val="tx1"/>
          </a:solidFill>
          <a:latin typeface="+mj-lt"/>
        </a:defRPr>
      </a:pPr>
      <a:endParaRPr lang="en-US"/>
    </a:p>
  </c:txPr>
  <c:printSettings>
    <c:headerFooter/>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4028166555906856E-2"/>
          <c:y val="3.7606837606837605E-2"/>
          <c:w val="0.94663162628968056"/>
          <c:h val="0.76700881620566663"/>
        </c:manualLayout>
      </c:layout>
      <c:lineChart>
        <c:grouping val="standard"/>
        <c:varyColors val="0"/>
        <c:ser>
          <c:idx val="0"/>
          <c:order val="0"/>
          <c:tx>
            <c:strRef>
              <c:f>'AI CVC deal activity'!$O$11</c:f>
              <c:strCache>
                <c:ptCount val="1"/>
                <c:pt idx="0">
                  <c:v>CVC share of  all AI VC deal value</c:v>
                </c:pt>
              </c:strCache>
            </c:strRef>
          </c:tx>
          <c:marker>
            <c:symbol val="none"/>
          </c:marker>
          <c:cat>
            <c:multiLvlStrRef>
              <c:f>'AI CVC deal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'AI CVC deal activity'!$P$11:$BE$11</c:f>
              <c:numCache>
                <c:formatCode>0.0%</c:formatCode>
                <c:ptCount val="42"/>
                <c:pt idx="0">
                  <c:v>0.35941196220662847</c:v>
                </c:pt>
                <c:pt idx="1">
                  <c:v>0.52087591967030822</c:v>
                </c:pt>
                <c:pt idx="2">
                  <c:v>0.47933132074770912</c:v>
                </c:pt>
                <c:pt idx="3">
                  <c:v>0.40406082297803025</c:v>
                </c:pt>
                <c:pt idx="4">
                  <c:v>0.39823341294530101</c:v>
                </c:pt>
                <c:pt idx="5">
                  <c:v>0.41381933247870473</c:v>
                </c:pt>
                <c:pt idx="6">
                  <c:v>0.45845895409282966</c:v>
                </c:pt>
                <c:pt idx="7">
                  <c:v>0.4904958437546918</c:v>
                </c:pt>
                <c:pt idx="8">
                  <c:v>0.50896209717198049</c:v>
                </c:pt>
                <c:pt idx="9">
                  <c:v>0.39008330191236812</c:v>
                </c:pt>
                <c:pt idx="10">
                  <c:v>0.46382800794856288</c:v>
                </c:pt>
                <c:pt idx="11">
                  <c:v>0.43540802317292621</c:v>
                </c:pt>
                <c:pt idx="12">
                  <c:v>0.4537341577259606</c:v>
                </c:pt>
                <c:pt idx="13">
                  <c:v>0.49752766611231058</c:v>
                </c:pt>
                <c:pt idx="14">
                  <c:v>0.51686521156309062</c:v>
                </c:pt>
                <c:pt idx="15">
                  <c:v>0.50366669560159727</c:v>
                </c:pt>
                <c:pt idx="16">
                  <c:v>0.55265435484844583</c:v>
                </c:pt>
                <c:pt idx="17">
                  <c:v>0.59508617503316685</c:v>
                </c:pt>
                <c:pt idx="18">
                  <c:v>0.58977981072183916</c:v>
                </c:pt>
                <c:pt idx="19">
                  <c:v>0.49260233470085035</c:v>
                </c:pt>
                <c:pt idx="20">
                  <c:v>0.47689754803000806</c:v>
                </c:pt>
                <c:pt idx="21">
                  <c:v>0.54689882394241274</c:v>
                </c:pt>
                <c:pt idx="22">
                  <c:v>0.5341126308000701</c:v>
                </c:pt>
                <c:pt idx="23">
                  <c:v>0.51069357440621677</c:v>
                </c:pt>
                <c:pt idx="24">
                  <c:v>0.53296790886542467</c:v>
                </c:pt>
                <c:pt idx="25">
                  <c:v>0.5506440105067093</c:v>
                </c:pt>
                <c:pt idx="26">
                  <c:v>0.54530400191847772</c:v>
                </c:pt>
                <c:pt idx="27">
                  <c:v>0.40917699901181326</c:v>
                </c:pt>
                <c:pt idx="28">
                  <c:v>0.75267719692449564</c:v>
                </c:pt>
                <c:pt idx="29">
                  <c:v>0.53025987758417248</c:v>
                </c:pt>
                <c:pt idx="30">
                  <c:v>0.47894293815712008</c:v>
                </c:pt>
                <c:pt idx="31">
                  <c:v>0.34214740630748725</c:v>
                </c:pt>
                <c:pt idx="32">
                  <c:v>0.47966168791040392</c:v>
                </c:pt>
                <c:pt idx="33">
                  <c:v>0.60466303220292394</c:v>
                </c:pt>
                <c:pt idx="34">
                  <c:v>0.5366468105786939</c:v>
                </c:pt>
                <c:pt idx="35">
                  <c:v>0.75160177348723944</c:v>
                </c:pt>
                <c:pt idx="36">
                  <c:v>0.83152500442328658</c:v>
                </c:pt>
                <c:pt idx="37">
                  <c:v>0.70942623657706805</c:v>
                </c:pt>
                <c:pt idx="38">
                  <c:v>0.66420063444637334</c:v>
                </c:pt>
                <c:pt idx="39">
                  <c:v>0.49894970786503523</c:v>
                </c:pt>
                <c:pt idx="40">
                  <c:v>0.93969971623562643</c:v>
                </c:pt>
                <c:pt idx="41">
                  <c:v>0.7091666642092489</c:v>
                </c:pt>
              </c:numCache>
            </c:numRef>
          </c:val>
          <c:smooth val="0"/>
          <c:extLst>
            <c:ext xmlns:c16="http://schemas.microsoft.com/office/drawing/2014/chart" uri="{C3380CC4-5D6E-409C-BE32-E72D297353CC}">
              <c16:uniqueId val="{00000000-325E-4AC1-B466-092411E98FF1}"/>
            </c:ext>
          </c:extLst>
        </c:ser>
        <c:ser>
          <c:idx val="1"/>
          <c:order val="1"/>
          <c:tx>
            <c:strRef>
              <c:f>'AI CVC deal activity'!$O$12</c:f>
              <c:strCache>
                <c:ptCount val="1"/>
                <c:pt idx="0">
                  <c:v>CVC share of  all AI VC deal count</c:v>
                </c:pt>
              </c:strCache>
            </c:strRef>
          </c:tx>
          <c:marker>
            <c:symbol val="none"/>
          </c:marker>
          <c:cat>
            <c:multiLvlStrRef>
              <c:f>'AI CVC deal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'AI CVC deal activity'!$P$12:$BE$12</c:f>
              <c:numCache>
                <c:formatCode>0.0%</c:formatCode>
                <c:ptCount val="42"/>
                <c:pt idx="0">
                  <c:v>0.19654427645788336</c:v>
                </c:pt>
                <c:pt idx="1">
                  <c:v>0.23132530120481928</c:v>
                </c:pt>
                <c:pt idx="2">
                  <c:v>0.22405660377358491</c:v>
                </c:pt>
                <c:pt idx="3">
                  <c:v>0.22222222222222221</c:v>
                </c:pt>
                <c:pt idx="4">
                  <c:v>0.18344155844155843</c:v>
                </c:pt>
                <c:pt idx="5">
                  <c:v>0.23836126629422719</c:v>
                </c:pt>
                <c:pt idx="6">
                  <c:v>0.22878228782287824</c:v>
                </c:pt>
                <c:pt idx="7">
                  <c:v>0.2132616487455197</c:v>
                </c:pt>
                <c:pt idx="8">
                  <c:v>0.22328767123287671</c:v>
                </c:pt>
                <c:pt idx="9">
                  <c:v>0.24085365853658536</c:v>
                </c:pt>
                <c:pt idx="10">
                  <c:v>0.26236881559220387</c:v>
                </c:pt>
                <c:pt idx="11">
                  <c:v>0.22029372496662217</c:v>
                </c:pt>
                <c:pt idx="12">
                  <c:v>0.20509849362688296</c:v>
                </c:pt>
                <c:pt idx="13">
                  <c:v>0.25602027883396705</c:v>
                </c:pt>
                <c:pt idx="14">
                  <c:v>0.24968152866242038</c:v>
                </c:pt>
                <c:pt idx="15">
                  <c:v>0.22207792207792207</c:v>
                </c:pt>
                <c:pt idx="16">
                  <c:v>0.19780219780219779</c:v>
                </c:pt>
                <c:pt idx="17">
                  <c:v>0.26225165562913905</c:v>
                </c:pt>
                <c:pt idx="18">
                  <c:v>0.25412960609911056</c:v>
                </c:pt>
                <c:pt idx="19">
                  <c:v>0.23511293634496919</c:v>
                </c:pt>
                <c:pt idx="20">
                  <c:v>0.20377358490566039</c:v>
                </c:pt>
                <c:pt idx="21">
                  <c:v>0.28016194331983807</c:v>
                </c:pt>
                <c:pt idx="22">
                  <c:v>0.26351865955826353</c:v>
                </c:pt>
                <c:pt idx="23">
                  <c:v>0.24581818181818182</c:v>
                </c:pt>
                <c:pt idx="24">
                  <c:v>0.2510795805058606</c:v>
                </c:pt>
                <c:pt idx="25">
                  <c:v>0.25753228120516497</c:v>
                </c:pt>
                <c:pt idx="26">
                  <c:v>0.25440140845070425</c:v>
                </c:pt>
                <c:pt idx="27">
                  <c:v>0.22731524789522919</c:v>
                </c:pt>
                <c:pt idx="28">
                  <c:v>0.21228203184230476</c:v>
                </c:pt>
                <c:pt idx="29">
                  <c:v>0.22406639004149378</c:v>
                </c:pt>
                <c:pt idx="30">
                  <c:v>0.21145745577085087</c:v>
                </c:pt>
                <c:pt idx="31">
                  <c:v>0.19936204146730463</c:v>
                </c:pt>
                <c:pt idx="32">
                  <c:v>0.16835443037974684</c:v>
                </c:pt>
                <c:pt idx="33">
                  <c:v>0.19272237196765499</c:v>
                </c:pt>
                <c:pt idx="34">
                  <c:v>0.21562952243125905</c:v>
                </c:pt>
                <c:pt idx="35">
                  <c:v>0.22309899569583932</c:v>
                </c:pt>
                <c:pt idx="36">
                  <c:v>0.17994722955145118</c:v>
                </c:pt>
                <c:pt idx="37">
                  <c:v>0.20760598503740649</c:v>
                </c:pt>
                <c:pt idx="38">
                  <c:v>0.19009287925696594</c:v>
                </c:pt>
                <c:pt idx="39">
                  <c:v>0.19147694103911267</c:v>
                </c:pt>
                <c:pt idx="40">
                  <c:v>0.18699186991869918</c:v>
                </c:pt>
                <c:pt idx="41">
                  <c:v>0.16080729166666666</c:v>
                </c:pt>
              </c:numCache>
            </c:numRef>
          </c:val>
          <c:smooth val="0"/>
          <c:extLst>
            <c:ext xmlns:c16="http://schemas.microsoft.com/office/drawing/2014/chart" uri="{C3380CC4-5D6E-409C-BE32-E72D297353CC}">
              <c16:uniqueId val="{00000001-325E-4AC1-B466-092411E98FF1}"/>
            </c:ext>
          </c:extLst>
        </c:ser>
        <c:dLbls>
          <c:showLegendKey val="0"/>
          <c:showVal val="0"/>
          <c:showCatName val="0"/>
          <c:showSerName val="0"/>
          <c:showPercent val="0"/>
          <c:showBubbleSize val="0"/>
        </c:dLbls>
        <c:smooth val="0"/>
        <c:axId val="1008170607"/>
        <c:axId val="153302039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1533020399"/>
        <c:crosses val="autoZero"/>
        <c:auto val="1"/>
        <c:lblAlgn val="ctr"/>
        <c:lblOffset val="100"/>
        <c:noMultiLvlLbl val="0"/>
      </c:catAx>
      <c:valAx>
        <c:axId val="1533020399"/>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n-US"/>
          </a:p>
        </c:txPr>
        <c:crossAx val="1008170607"/>
        <c:crosses val="autoZero"/>
        <c:crossBetween val="between"/>
      </c:valAx>
      <c:spPr>
        <a:no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850">
          <a:solidFill>
            <a:schemeClr val="tx1"/>
          </a:solidFill>
          <a:latin typeface="+mj-lt"/>
        </a:defRPr>
      </a:pPr>
      <a:endParaRPr lang="en-US"/>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8599154522501E-2"/>
          <c:y val="2.0855163187704029E-2"/>
          <c:w val="0.93308140084547753"/>
          <c:h val="0.86784959475649348"/>
        </c:manualLayout>
      </c:layout>
      <c:lineChart>
        <c:grouping val="standard"/>
        <c:varyColors val="0"/>
        <c:ser>
          <c:idx val="0"/>
          <c:order val="0"/>
          <c:tx>
            <c:strRef>
              <c:f>'AI vs non-AI deal size x series'!$B$42</c:f>
              <c:strCache>
                <c:ptCount val="1"/>
                <c:pt idx="0">
                  <c:v>Pre-seed</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00-1B3A-478C-945F-75C9B89930B3}"/>
              </c:ext>
            </c:extLst>
          </c:dPt>
          <c:dPt>
            <c:idx val="4"/>
            <c:bubble3D val="0"/>
            <c:spPr>
              <a:ln w="19050" cap="rnd">
                <a:solidFill>
                  <a:schemeClr val="accent1"/>
                </a:solidFill>
                <a:round/>
              </a:ln>
              <a:effectLst/>
            </c:spPr>
            <c:extLst>
              <c:ext xmlns:c16="http://schemas.microsoft.com/office/drawing/2014/chart" uri="{C3380CC4-5D6E-409C-BE32-E72D297353CC}">
                <c16:uniqueId val="{00000002-1B3A-478C-945F-75C9B89930B3}"/>
              </c:ext>
            </c:extLst>
          </c:dPt>
          <c:dPt>
            <c:idx val="5"/>
            <c:bubble3D val="0"/>
            <c:spPr>
              <a:ln w="19050" cap="rnd">
                <a:solidFill>
                  <a:schemeClr val="accent1"/>
                </a:solidFill>
                <a:round/>
              </a:ln>
              <a:effectLst/>
            </c:spPr>
            <c:extLst>
              <c:ext xmlns:c16="http://schemas.microsoft.com/office/drawing/2014/chart" uri="{C3380CC4-5D6E-409C-BE32-E72D297353CC}">
                <c16:uniqueId val="{00000004-1B3A-478C-945F-75C9B89930B3}"/>
              </c:ext>
            </c:extLst>
          </c:dPt>
          <c:dPt>
            <c:idx val="6"/>
            <c:bubble3D val="0"/>
            <c:spPr>
              <a:ln w="19050" cap="rnd">
                <a:solidFill>
                  <a:schemeClr val="accent1"/>
                </a:solidFill>
                <a:round/>
              </a:ln>
              <a:effectLst/>
            </c:spPr>
            <c:extLst>
              <c:ext xmlns:c16="http://schemas.microsoft.com/office/drawing/2014/chart" uri="{C3380CC4-5D6E-409C-BE32-E72D297353CC}">
                <c16:uniqueId val="{00000006-1B3A-478C-945F-75C9B89930B3}"/>
              </c:ext>
            </c:extLst>
          </c:dPt>
          <c:dPt>
            <c:idx val="9"/>
            <c:bubble3D val="0"/>
            <c:extLst>
              <c:ext xmlns:c16="http://schemas.microsoft.com/office/drawing/2014/chart" uri="{C3380CC4-5D6E-409C-BE32-E72D297353CC}">
                <c16:uniqueId val="{00000007-1B3A-478C-945F-75C9B89930B3}"/>
              </c:ext>
            </c:extLst>
          </c:dPt>
          <c:dPt>
            <c:idx val="10"/>
            <c:marker>
              <c:symbol val="circle"/>
              <c:size val="5"/>
            </c:marker>
            <c:bubble3D val="0"/>
            <c:spPr>
              <a:ln w="19050" cap="rnd">
                <a:noFill/>
                <a:round/>
              </a:ln>
              <a:effectLst/>
            </c:spPr>
            <c:extLst>
              <c:ext xmlns:c16="http://schemas.microsoft.com/office/drawing/2014/chart" uri="{C3380CC4-5D6E-409C-BE32-E72D297353CC}">
                <c16:uniqueId val="{00000009-1B3A-478C-945F-75C9B89930B3}"/>
              </c:ext>
            </c:extLst>
          </c:dPt>
          <c:dPt>
            <c:idx val="15"/>
            <c:bubble3D val="0"/>
            <c:extLst>
              <c:ext xmlns:c16="http://schemas.microsoft.com/office/drawing/2014/chart" uri="{C3380CC4-5D6E-409C-BE32-E72D297353CC}">
                <c16:uniqueId val="{0000000A-1B3A-478C-945F-75C9B89930B3}"/>
              </c:ext>
            </c:extLst>
          </c:dPt>
          <c:dLbls>
            <c:dLbl>
              <c:idx val="0"/>
              <c:delete val="1"/>
              <c:extLst>
                <c:ext xmlns:c15="http://schemas.microsoft.com/office/drawing/2012/chart" uri="{CE6537A1-D6FC-4f65-9D91-7224C49458BB}"/>
                <c:ext xmlns:c16="http://schemas.microsoft.com/office/drawing/2014/chart" uri="{C3380CC4-5D6E-409C-BE32-E72D297353CC}">
                  <c16:uniqueId val="{0000000B-1B3A-478C-945F-75C9B89930B3}"/>
                </c:ext>
              </c:extLst>
            </c:dLbl>
            <c:dLbl>
              <c:idx val="1"/>
              <c:delete val="1"/>
              <c:extLst>
                <c:ext xmlns:c15="http://schemas.microsoft.com/office/drawing/2012/chart" uri="{CE6537A1-D6FC-4f65-9D91-7224C49458BB}"/>
                <c:ext xmlns:c16="http://schemas.microsoft.com/office/drawing/2014/chart" uri="{C3380CC4-5D6E-409C-BE32-E72D297353CC}">
                  <c16:uniqueId val="{00000000-1B3A-478C-945F-75C9B89930B3}"/>
                </c:ext>
              </c:extLst>
            </c:dLbl>
            <c:dLbl>
              <c:idx val="2"/>
              <c:delete val="1"/>
              <c:extLst>
                <c:ext xmlns:c15="http://schemas.microsoft.com/office/drawing/2012/chart" uri="{CE6537A1-D6FC-4f65-9D91-7224C49458BB}"/>
                <c:ext xmlns:c16="http://schemas.microsoft.com/office/drawing/2014/chart" uri="{C3380CC4-5D6E-409C-BE32-E72D297353CC}">
                  <c16:uniqueId val="{0000000C-1B3A-478C-945F-75C9B89930B3}"/>
                </c:ext>
              </c:extLst>
            </c:dLbl>
            <c:dLbl>
              <c:idx val="3"/>
              <c:delete val="1"/>
              <c:extLst>
                <c:ext xmlns:c15="http://schemas.microsoft.com/office/drawing/2012/chart" uri="{CE6537A1-D6FC-4f65-9D91-7224C49458BB}"/>
                <c:ext xmlns:c16="http://schemas.microsoft.com/office/drawing/2014/chart" uri="{C3380CC4-5D6E-409C-BE32-E72D297353CC}">
                  <c16:uniqueId val="{0000000D-1B3A-478C-945F-75C9B89930B3}"/>
                </c:ext>
              </c:extLst>
            </c:dLbl>
            <c:dLbl>
              <c:idx val="4"/>
              <c:delete val="1"/>
              <c:extLst>
                <c:ext xmlns:c15="http://schemas.microsoft.com/office/drawing/2012/chart" uri="{CE6537A1-D6FC-4f65-9D91-7224C49458BB}"/>
                <c:ext xmlns:c16="http://schemas.microsoft.com/office/drawing/2014/chart" uri="{C3380CC4-5D6E-409C-BE32-E72D297353CC}">
                  <c16:uniqueId val="{00000002-1B3A-478C-945F-75C9B89930B3}"/>
                </c:ext>
              </c:extLst>
            </c:dLbl>
            <c:dLbl>
              <c:idx val="5"/>
              <c:delete val="1"/>
              <c:extLst>
                <c:ext xmlns:c15="http://schemas.microsoft.com/office/drawing/2012/chart" uri="{CE6537A1-D6FC-4f65-9D91-7224C49458BB}"/>
                <c:ext xmlns:c16="http://schemas.microsoft.com/office/drawing/2014/chart" uri="{C3380CC4-5D6E-409C-BE32-E72D297353CC}">
                  <c16:uniqueId val="{00000004-1B3A-478C-945F-75C9B89930B3}"/>
                </c:ext>
              </c:extLst>
            </c:dLbl>
            <c:dLbl>
              <c:idx val="6"/>
              <c:delete val="1"/>
              <c:extLst>
                <c:ext xmlns:c15="http://schemas.microsoft.com/office/drawing/2012/chart" uri="{CE6537A1-D6FC-4f65-9D91-7224C49458BB}"/>
                <c:ext xmlns:c16="http://schemas.microsoft.com/office/drawing/2014/chart" uri="{C3380CC4-5D6E-409C-BE32-E72D297353CC}">
                  <c16:uniqueId val="{00000006-1B3A-478C-945F-75C9B89930B3}"/>
                </c:ext>
              </c:extLst>
            </c:dLbl>
            <c:dLbl>
              <c:idx val="7"/>
              <c:delete val="1"/>
              <c:extLst>
                <c:ext xmlns:c15="http://schemas.microsoft.com/office/drawing/2012/chart" uri="{CE6537A1-D6FC-4f65-9D91-7224C49458BB}"/>
                <c:ext xmlns:c16="http://schemas.microsoft.com/office/drawing/2014/chart" uri="{C3380CC4-5D6E-409C-BE32-E72D297353CC}">
                  <c16:uniqueId val="{0000000E-1B3A-478C-945F-75C9B89930B3}"/>
                </c:ext>
              </c:extLst>
            </c:dLbl>
            <c:dLbl>
              <c:idx val="8"/>
              <c:delete val="1"/>
              <c:extLst>
                <c:ext xmlns:c15="http://schemas.microsoft.com/office/drawing/2012/chart" uri="{CE6537A1-D6FC-4f65-9D91-7224C49458BB}"/>
                <c:ext xmlns:c16="http://schemas.microsoft.com/office/drawing/2014/chart" uri="{C3380CC4-5D6E-409C-BE32-E72D297353CC}">
                  <c16:uniqueId val="{0000000F-1B3A-478C-945F-75C9B89930B3}"/>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vs non-AI deal size x series'!$C$41:$M$41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series'!$C$42:$M$42</c:f>
              <c:numCache>
                <c:formatCode>"$"#,##0.0</c:formatCode>
                <c:ptCount val="11"/>
                <c:pt idx="0">
                  <c:v>0.33250000000000002</c:v>
                </c:pt>
                <c:pt idx="1">
                  <c:v>0.3</c:v>
                </c:pt>
                <c:pt idx="2">
                  <c:v>0.36499999999999999</c:v>
                </c:pt>
                <c:pt idx="3">
                  <c:v>0.35</c:v>
                </c:pt>
                <c:pt idx="4">
                  <c:v>0.35</c:v>
                </c:pt>
                <c:pt idx="5">
                  <c:v>0.5</c:v>
                </c:pt>
                <c:pt idx="6">
                  <c:v>0.53999299999999995</c:v>
                </c:pt>
                <c:pt idx="7">
                  <c:v>0.67600000000000005</c:v>
                </c:pt>
                <c:pt idx="8">
                  <c:v>0.5</c:v>
                </c:pt>
                <c:pt idx="9">
                  <c:v>0.75</c:v>
                </c:pt>
                <c:pt idx="10">
                  <c:v>0.47911999999999999</c:v>
                </c:pt>
              </c:numCache>
            </c:numRef>
          </c:val>
          <c:smooth val="0"/>
          <c:extLst>
            <c:ext xmlns:c16="http://schemas.microsoft.com/office/drawing/2014/chart" uri="{C3380CC4-5D6E-409C-BE32-E72D297353CC}">
              <c16:uniqueId val="{00000010-1B3A-478C-945F-75C9B89930B3}"/>
            </c:ext>
          </c:extLst>
        </c:ser>
        <c:ser>
          <c:idx val="1"/>
          <c:order val="1"/>
          <c:tx>
            <c:strRef>
              <c:f>'AI vs non-AI deal size x series'!$B$43</c:f>
              <c:strCache>
                <c:ptCount val="1"/>
                <c:pt idx="0">
                  <c:v>Seed</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11-1B3A-478C-945F-75C9B89930B3}"/>
              </c:ext>
            </c:extLst>
          </c:dPt>
          <c:dPt>
            <c:idx val="4"/>
            <c:bubble3D val="0"/>
            <c:extLst>
              <c:ext xmlns:c16="http://schemas.microsoft.com/office/drawing/2014/chart" uri="{C3380CC4-5D6E-409C-BE32-E72D297353CC}">
                <c16:uniqueId val="{00000012-1B3A-478C-945F-75C9B89930B3}"/>
              </c:ext>
            </c:extLst>
          </c:dPt>
          <c:dPt>
            <c:idx val="5"/>
            <c:bubble3D val="0"/>
            <c:extLst>
              <c:ext xmlns:c16="http://schemas.microsoft.com/office/drawing/2014/chart" uri="{C3380CC4-5D6E-409C-BE32-E72D297353CC}">
                <c16:uniqueId val="{00000013-1B3A-478C-945F-75C9B89930B3}"/>
              </c:ext>
            </c:extLst>
          </c:dPt>
          <c:dPt>
            <c:idx val="6"/>
            <c:bubble3D val="0"/>
            <c:extLst>
              <c:ext xmlns:c16="http://schemas.microsoft.com/office/drawing/2014/chart" uri="{C3380CC4-5D6E-409C-BE32-E72D297353CC}">
                <c16:uniqueId val="{00000014-1B3A-478C-945F-75C9B89930B3}"/>
              </c:ext>
            </c:extLst>
          </c:dPt>
          <c:dPt>
            <c:idx val="9"/>
            <c:bubble3D val="0"/>
            <c:extLst>
              <c:ext xmlns:c16="http://schemas.microsoft.com/office/drawing/2014/chart" uri="{C3380CC4-5D6E-409C-BE32-E72D297353CC}">
                <c16:uniqueId val="{00000015-1B3A-478C-945F-75C9B89930B3}"/>
              </c:ext>
            </c:extLst>
          </c:dPt>
          <c:dPt>
            <c:idx val="10"/>
            <c:marker>
              <c:symbol val="circle"/>
              <c:size val="5"/>
            </c:marker>
            <c:bubble3D val="0"/>
            <c:spPr>
              <a:ln w="19050" cap="rnd">
                <a:noFill/>
                <a:round/>
              </a:ln>
              <a:effectLst/>
            </c:spPr>
            <c:extLst>
              <c:ext xmlns:c16="http://schemas.microsoft.com/office/drawing/2014/chart" uri="{C3380CC4-5D6E-409C-BE32-E72D297353CC}">
                <c16:uniqueId val="{00000017-1B3A-478C-945F-75C9B89930B3}"/>
              </c:ext>
            </c:extLst>
          </c:dPt>
          <c:dPt>
            <c:idx val="15"/>
            <c:bubble3D val="0"/>
            <c:extLst>
              <c:ext xmlns:c16="http://schemas.microsoft.com/office/drawing/2014/chart" uri="{C3380CC4-5D6E-409C-BE32-E72D297353CC}">
                <c16:uniqueId val="{00000018-1B3A-478C-945F-75C9B89930B3}"/>
              </c:ext>
            </c:extLst>
          </c:dPt>
          <c:dLbls>
            <c:dLbl>
              <c:idx val="0"/>
              <c:delete val="1"/>
              <c:extLst>
                <c:ext xmlns:c15="http://schemas.microsoft.com/office/drawing/2012/chart" uri="{CE6537A1-D6FC-4f65-9D91-7224C49458BB}"/>
                <c:ext xmlns:c16="http://schemas.microsoft.com/office/drawing/2014/chart" uri="{C3380CC4-5D6E-409C-BE32-E72D297353CC}">
                  <c16:uniqueId val="{00000019-1B3A-478C-945F-75C9B89930B3}"/>
                </c:ext>
              </c:extLst>
            </c:dLbl>
            <c:dLbl>
              <c:idx val="1"/>
              <c:delete val="1"/>
              <c:extLst>
                <c:ext xmlns:c15="http://schemas.microsoft.com/office/drawing/2012/chart" uri="{CE6537A1-D6FC-4f65-9D91-7224C49458BB}"/>
                <c:ext xmlns:c16="http://schemas.microsoft.com/office/drawing/2014/chart" uri="{C3380CC4-5D6E-409C-BE32-E72D297353CC}">
                  <c16:uniqueId val="{00000011-1B3A-478C-945F-75C9B89930B3}"/>
                </c:ext>
              </c:extLst>
            </c:dLbl>
            <c:dLbl>
              <c:idx val="2"/>
              <c:delete val="1"/>
              <c:extLst>
                <c:ext xmlns:c15="http://schemas.microsoft.com/office/drawing/2012/chart" uri="{CE6537A1-D6FC-4f65-9D91-7224C49458BB}"/>
                <c:ext xmlns:c16="http://schemas.microsoft.com/office/drawing/2014/chart" uri="{C3380CC4-5D6E-409C-BE32-E72D297353CC}">
                  <c16:uniqueId val="{0000001A-1B3A-478C-945F-75C9B89930B3}"/>
                </c:ext>
              </c:extLst>
            </c:dLbl>
            <c:dLbl>
              <c:idx val="3"/>
              <c:delete val="1"/>
              <c:extLst>
                <c:ext xmlns:c15="http://schemas.microsoft.com/office/drawing/2012/chart" uri="{CE6537A1-D6FC-4f65-9D91-7224C49458BB}"/>
                <c:ext xmlns:c16="http://schemas.microsoft.com/office/drawing/2014/chart" uri="{C3380CC4-5D6E-409C-BE32-E72D297353CC}">
                  <c16:uniqueId val="{0000001B-1B3A-478C-945F-75C9B89930B3}"/>
                </c:ext>
              </c:extLst>
            </c:dLbl>
            <c:dLbl>
              <c:idx val="4"/>
              <c:delete val="1"/>
              <c:extLst>
                <c:ext xmlns:c15="http://schemas.microsoft.com/office/drawing/2012/chart" uri="{CE6537A1-D6FC-4f65-9D91-7224C49458BB}"/>
                <c:ext xmlns:c16="http://schemas.microsoft.com/office/drawing/2014/chart" uri="{C3380CC4-5D6E-409C-BE32-E72D297353CC}">
                  <c16:uniqueId val="{00000012-1B3A-478C-945F-75C9B89930B3}"/>
                </c:ext>
              </c:extLst>
            </c:dLbl>
            <c:dLbl>
              <c:idx val="5"/>
              <c:delete val="1"/>
              <c:extLst>
                <c:ext xmlns:c15="http://schemas.microsoft.com/office/drawing/2012/chart" uri="{CE6537A1-D6FC-4f65-9D91-7224C49458BB}"/>
                <c:ext xmlns:c16="http://schemas.microsoft.com/office/drawing/2014/chart" uri="{C3380CC4-5D6E-409C-BE32-E72D297353CC}">
                  <c16:uniqueId val="{00000013-1B3A-478C-945F-75C9B89930B3}"/>
                </c:ext>
              </c:extLst>
            </c:dLbl>
            <c:dLbl>
              <c:idx val="6"/>
              <c:delete val="1"/>
              <c:extLst>
                <c:ext xmlns:c15="http://schemas.microsoft.com/office/drawing/2012/chart" uri="{CE6537A1-D6FC-4f65-9D91-7224C49458BB}"/>
                <c:ext xmlns:c16="http://schemas.microsoft.com/office/drawing/2014/chart" uri="{C3380CC4-5D6E-409C-BE32-E72D297353CC}">
                  <c16:uniqueId val="{00000014-1B3A-478C-945F-75C9B89930B3}"/>
                </c:ext>
              </c:extLst>
            </c:dLbl>
            <c:dLbl>
              <c:idx val="7"/>
              <c:delete val="1"/>
              <c:extLst>
                <c:ext xmlns:c15="http://schemas.microsoft.com/office/drawing/2012/chart" uri="{CE6537A1-D6FC-4f65-9D91-7224C49458BB}"/>
                <c:ext xmlns:c16="http://schemas.microsoft.com/office/drawing/2014/chart" uri="{C3380CC4-5D6E-409C-BE32-E72D297353CC}">
                  <c16:uniqueId val="{0000001C-1B3A-478C-945F-75C9B89930B3}"/>
                </c:ext>
              </c:extLst>
            </c:dLbl>
            <c:dLbl>
              <c:idx val="8"/>
              <c:delete val="1"/>
              <c:extLst>
                <c:ext xmlns:c15="http://schemas.microsoft.com/office/drawing/2012/chart" uri="{CE6537A1-D6FC-4f65-9D91-7224C49458BB}"/>
                <c:ext xmlns:c16="http://schemas.microsoft.com/office/drawing/2014/chart" uri="{C3380CC4-5D6E-409C-BE32-E72D297353CC}">
                  <c16:uniqueId val="{0000001D-1B3A-478C-945F-75C9B89930B3}"/>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vs non-AI deal size x series'!$C$41:$M$41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series'!$C$43:$M$43</c:f>
              <c:numCache>
                <c:formatCode>"$"#,##0.0</c:formatCode>
                <c:ptCount val="11"/>
                <c:pt idx="0">
                  <c:v>1.55</c:v>
                </c:pt>
                <c:pt idx="1">
                  <c:v>1.7</c:v>
                </c:pt>
                <c:pt idx="2">
                  <c:v>1.868359289989908</c:v>
                </c:pt>
                <c:pt idx="3">
                  <c:v>2</c:v>
                </c:pt>
                <c:pt idx="4">
                  <c:v>2</c:v>
                </c:pt>
                <c:pt idx="5">
                  <c:v>2.5</c:v>
                </c:pt>
                <c:pt idx="6">
                  <c:v>3</c:v>
                </c:pt>
                <c:pt idx="7">
                  <c:v>3</c:v>
                </c:pt>
                <c:pt idx="8">
                  <c:v>3.49986</c:v>
                </c:pt>
                <c:pt idx="9">
                  <c:v>4.1900000000000004</c:v>
                </c:pt>
                <c:pt idx="10">
                  <c:v>4.5</c:v>
                </c:pt>
              </c:numCache>
            </c:numRef>
          </c:val>
          <c:smooth val="0"/>
          <c:extLst>
            <c:ext xmlns:c16="http://schemas.microsoft.com/office/drawing/2014/chart" uri="{C3380CC4-5D6E-409C-BE32-E72D297353CC}">
              <c16:uniqueId val="{0000001E-1B3A-478C-945F-75C9B89930B3}"/>
            </c:ext>
          </c:extLst>
        </c:ser>
        <c:ser>
          <c:idx val="2"/>
          <c:order val="2"/>
          <c:tx>
            <c:strRef>
              <c:f>'AI vs non-AI deal size x series'!$B$44</c:f>
              <c:strCache>
                <c:ptCount val="1"/>
                <c:pt idx="0">
                  <c:v>A</c:v>
                </c:pt>
              </c:strCache>
            </c:strRef>
          </c:tx>
          <c:spPr>
            <a:ln w="19050" cap="rnd">
              <a:solidFill>
                <a:schemeClr val="accent3"/>
              </a:solidFill>
              <a:round/>
            </a:ln>
            <a:effectLst/>
          </c:spPr>
          <c:marker>
            <c:symbol val="none"/>
          </c:marker>
          <c:dPt>
            <c:idx val="8"/>
            <c:bubble3D val="0"/>
            <c:extLst>
              <c:ext xmlns:c16="http://schemas.microsoft.com/office/drawing/2014/chart" uri="{C3380CC4-5D6E-409C-BE32-E72D297353CC}">
                <c16:uniqueId val="{0000001F-1B3A-478C-945F-75C9B89930B3}"/>
              </c:ext>
            </c:extLst>
          </c:dPt>
          <c:dPt>
            <c:idx val="9"/>
            <c:bubble3D val="0"/>
            <c:extLst>
              <c:ext xmlns:c16="http://schemas.microsoft.com/office/drawing/2014/chart" uri="{C3380CC4-5D6E-409C-BE32-E72D297353CC}">
                <c16:uniqueId val="{00000020-1B3A-478C-945F-75C9B89930B3}"/>
              </c:ext>
            </c:extLst>
          </c:dPt>
          <c:dPt>
            <c:idx val="10"/>
            <c:marker>
              <c:symbol val="circle"/>
              <c:size val="5"/>
            </c:marker>
            <c:bubble3D val="0"/>
            <c:spPr>
              <a:ln w="19050" cap="rnd">
                <a:noFill/>
                <a:round/>
              </a:ln>
              <a:effectLst/>
            </c:spPr>
            <c:extLst>
              <c:ext xmlns:c16="http://schemas.microsoft.com/office/drawing/2014/chart" uri="{C3380CC4-5D6E-409C-BE32-E72D297353CC}">
                <c16:uniqueId val="{00000022-1B3A-478C-945F-75C9B89930B3}"/>
              </c:ext>
            </c:extLst>
          </c:dPt>
          <c:dPt>
            <c:idx val="15"/>
            <c:bubble3D val="0"/>
            <c:extLst>
              <c:ext xmlns:c16="http://schemas.microsoft.com/office/drawing/2014/chart" uri="{C3380CC4-5D6E-409C-BE32-E72D297353CC}">
                <c16:uniqueId val="{00000023-1B3A-478C-945F-75C9B89930B3}"/>
              </c:ext>
            </c:extLst>
          </c:dPt>
          <c:dLbls>
            <c:dLbl>
              <c:idx val="0"/>
              <c:delete val="1"/>
              <c:extLst>
                <c:ext xmlns:c15="http://schemas.microsoft.com/office/drawing/2012/chart" uri="{CE6537A1-D6FC-4f65-9D91-7224C49458BB}"/>
                <c:ext xmlns:c16="http://schemas.microsoft.com/office/drawing/2014/chart" uri="{C3380CC4-5D6E-409C-BE32-E72D297353CC}">
                  <c16:uniqueId val="{00000024-1B3A-478C-945F-75C9B89930B3}"/>
                </c:ext>
              </c:extLst>
            </c:dLbl>
            <c:dLbl>
              <c:idx val="1"/>
              <c:delete val="1"/>
              <c:extLst>
                <c:ext xmlns:c15="http://schemas.microsoft.com/office/drawing/2012/chart" uri="{CE6537A1-D6FC-4f65-9D91-7224C49458BB}"/>
                <c:ext xmlns:c16="http://schemas.microsoft.com/office/drawing/2014/chart" uri="{C3380CC4-5D6E-409C-BE32-E72D297353CC}">
                  <c16:uniqueId val="{00000025-1B3A-478C-945F-75C9B89930B3}"/>
                </c:ext>
              </c:extLst>
            </c:dLbl>
            <c:dLbl>
              <c:idx val="2"/>
              <c:delete val="1"/>
              <c:extLst>
                <c:ext xmlns:c15="http://schemas.microsoft.com/office/drawing/2012/chart" uri="{CE6537A1-D6FC-4f65-9D91-7224C49458BB}"/>
                <c:ext xmlns:c16="http://schemas.microsoft.com/office/drawing/2014/chart" uri="{C3380CC4-5D6E-409C-BE32-E72D297353CC}">
                  <c16:uniqueId val="{00000026-1B3A-478C-945F-75C9B89930B3}"/>
                </c:ext>
              </c:extLst>
            </c:dLbl>
            <c:dLbl>
              <c:idx val="3"/>
              <c:delete val="1"/>
              <c:extLst>
                <c:ext xmlns:c15="http://schemas.microsoft.com/office/drawing/2012/chart" uri="{CE6537A1-D6FC-4f65-9D91-7224C49458BB}"/>
                <c:ext xmlns:c16="http://schemas.microsoft.com/office/drawing/2014/chart" uri="{C3380CC4-5D6E-409C-BE32-E72D297353CC}">
                  <c16:uniqueId val="{00000027-1B3A-478C-945F-75C9B89930B3}"/>
                </c:ext>
              </c:extLst>
            </c:dLbl>
            <c:dLbl>
              <c:idx val="4"/>
              <c:delete val="1"/>
              <c:extLst>
                <c:ext xmlns:c15="http://schemas.microsoft.com/office/drawing/2012/chart" uri="{CE6537A1-D6FC-4f65-9D91-7224C49458BB}"/>
                <c:ext xmlns:c16="http://schemas.microsoft.com/office/drawing/2014/chart" uri="{C3380CC4-5D6E-409C-BE32-E72D297353CC}">
                  <c16:uniqueId val="{00000028-1B3A-478C-945F-75C9B89930B3}"/>
                </c:ext>
              </c:extLst>
            </c:dLbl>
            <c:dLbl>
              <c:idx val="5"/>
              <c:delete val="1"/>
              <c:extLst>
                <c:ext xmlns:c15="http://schemas.microsoft.com/office/drawing/2012/chart" uri="{CE6537A1-D6FC-4f65-9D91-7224C49458BB}"/>
                <c:ext xmlns:c16="http://schemas.microsoft.com/office/drawing/2014/chart" uri="{C3380CC4-5D6E-409C-BE32-E72D297353CC}">
                  <c16:uniqueId val="{00000029-1B3A-478C-945F-75C9B89930B3}"/>
                </c:ext>
              </c:extLst>
            </c:dLbl>
            <c:dLbl>
              <c:idx val="6"/>
              <c:delete val="1"/>
              <c:extLst>
                <c:ext xmlns:c15="http://schemas.microsoft.com/office/drawing/2012/chart" uri="{CE6537A1-D6FC-4f65-9D91-7224C49458BB}"/>
                <c:ext xmlns:c16="http://schemas.microsoft.com/office/drawing/2014/chart" uri="{C3380CC4-5D6E-409C-BE32-E72D297353CC}">
                  <c16:uniqueId val="{0000002A-1B3A-478C-945F-75C9B89930B3}"/>
                </c:ext>
              </c:extLst>
            </c:dLbl>
            <c:dLbl>
              <c:idx val="7"/>
              <c:delete val="1"/>
              <c:extLst>
                <c:ext xmlns:c15="http://schemas.microsoft.com/office/drawing/2012/chart" uri="{CE6537A1-D6FC-4f65-9D91-7224C49458BB}"/>
                <c:ext xmlns:c16="http://schemas.microsoft.com/office/drawing/2014/chart" uri="{C3380CC4-5D6E-409C-BE32-E72D297353CC}">
                  <c16:uniqueId val="{0000002B-1B3A-478C-945F-75C9B89930B3}"/>
                </c:ext>
              </c:extLst>
            </c:dLbl>
            <c:dLbl>
              <c:idx val="8"/>
              <c:delete val="1"/>
              <c:extLst>
                <c:ext xmlns:c15="http://schemas.microsoft.com/office/drawing/2012/chart" uri="{CE6537A1-D6FC-4f65-9D91-7224C49458BB}"/>
                <c:ext xmlns:c16="http://schemas.microsoft.com/office/drawing/2014/chart" uri="{C3380CC4-5D6E-409C-BE32-E72D297353CC}">
                  <c16:uniqueId val="{0000001F-1B3A-478C-945F-75C9B89930B3}"/>
                </c:ext>
              </c:extLst>
            </c:dLbl>
            <c:dLbl>
              <c:idx val="9"/>
              <c:layout>
                <c:manualLayout>
                  <c:x val="-4.8050314465408972E-2"/>
                  <c:y val="-7.31481481481481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1B3A-478C-945F-75C9B89930B3}"/>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'AI vs non-AI deal size x series'!$C$41:$M$41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series'!$C$44:$M$44</c:f>
              <c:numCache>
                <c:formatCode>"$"#,##0.0</c:formatCode>
                <c:ptCount val="11"/>
                <c:pt idx="0">
                  <c:v>5.5649949999999997</c:v>
                </c:pt>
                <c:pt idx="1">
                  <c:v>6</c:v>
                </c:pt>
                <c:pt idx="2">
                  <c:v>7.5716074999999998</c:v>
                </c:pt>
                <c:pt idx="3">
                  <c:v>8.7493349999999985</c:v>
                </c:pt>
                <c:pt idx="4">
                  <c:v>8.1999969999999998</c:v>
                </c:pt>
                <c:pt idx="5">
                  <c:v>11.77</c:v>
                </c:pt>
                <c:pt idx="6">
                  <c:v>12</c:v>
                </c:pt>
                <c:pt idx="7">
                  <c:v>10.313366</c:v>
                </c:pt>
                <c:pt idx="8">
                  <c:v>13.0162765</c:v>
                </c:pt>
                <c:pt idx="9">
                  <c:v>15.5</c:v>
                </c:pt>
                <c:pt idx="10">
                  <c:v>21.999998999999999</c:v>
                </c:pt>
              </c:numCache>
            </c:numRef>
          </c:val>
          <c:smooth val="0"/>
          <c:extLst>
            <c:ext xmlns:c16="http://schemas.microsoft.com/office/drawing/2014/chart" uri="{C3380CC4-5D6E-409C-BE32-E72D297353CC}">
              <c16:uniqueId val="{0000002C-1B3A-478C-945F-75C9B89930B3}"/>
            </c:ext>
          </c:extLst>
        </c:ser>
        <c:ser>
          <c:idx val="3"/>
          <c:order val="3"/>
          <c:tx>
            <c:strRef>
              <c:f>'AI vs non-AI deal size x series'!$B$45</c:f>
              <c:strCache>
                <c:ptCount val="1"/>
                <c:pt idx="0">
                  <c:v>B</c:v>
                </c:pt>
              </c:strCache>
            </c:strRef>
          </c:tx>
          <c:spPr>
            <a:ln>
              <a:solidFill>
                <a:srgbClr val="C3EDEB"/>
              </a:solidFill>
            </a:ln>
          </c:spPr>
          <c:marker>
            <c:symbol val="none"/>
          </c:marker>
          <c:dPt>
            <c:idx val="10"/>
            <c:marker>
              <c:symbol val="circle"/>
              <c:size val="5"/>
              <c:spPr>
                <a:solidFill>
                  <a:srgbClr val="C3EDEB"/>
                </a:solidFill>
                <a:ln>
                  <a:noFill/>
                </a:ln>
              </c:spPr>
            </c:marker>
            <c:bubble3D val="0"/>
            <c:spPr>
              <a:ln>
                <a:noFill/>
              </a:ln>
            </c:spPr>
            <c:extLst>
              <c:ext xmlns:c16="http://schemas.microsoft.com/office/drawing/2014/chart" uri="{C3380CC4-5D6E-409C-BE32-E72D297353CC}">
                <c16:uniqueId val="{0000002E-1B3A-478C-945F-75C9B89930B3}"/>
              </c:ext>
            </c:extLst>
          </c:dPt>
          <c:dLbls>
            <c:dLbl>
              <c:idx val="9"/>
              <c:layout>
                <c:manualLayout>
                  <c:x val="-4.8050314465408972E-2"/>
                  <c:y val="-5.83333333333334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B3A-478C-945F-75C9B89930B3}"/>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B3A-478C-945F-75C9B89930B3}"/>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'AI vs non-AI deal size x series'!$C$41:$M$41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series'!$C$45:$M$45</c:f>
              <c:numCache>
                <c:formatCode>"$"#,##0.0</c:formatCode>
                <c:ptCount val="11"/>
                <c:pt idx="0">
                  <c:v>15</c:v>
                </c:pt>
                <c:pt idx="1">
                  <c:v>16</c:v>
                </c:pt>
                <c:pt idx="2">
                  <c:v>18.5</c:v>
                </c:pt>
                <c:pt idx="3">
                  <c:v>19.999994999999998</c:v>
                </c:pt>
                <c:pt idx="4">
                  <c:v>24.999998000000001</c:v>
                </c:pt>
                <c:pt idx="5">
                  <c:v>30</c:v>
                </c:pt>
                <c:pt idx="6">
                  <c:v>30.999979499999998</c:v>
                </c:pt>
                <c:pt idx="7">
                  <c:v>25.377597999999999</c:v>
                </c:pt>
                <c:pt idx="8">
                  <c:v>30.999987999999998</c:v>
                </c:pt>
                <c:pt idx="9">
                  <c:v>39.124907</c:v>
                </c:pt>
                <c:pt idx="10">
                  <c:v>45.000003</c:v>
                </c:pt>
              </c:numCache>
            </c:numRef>
          </c:val>
          <c:smooth val="0"/>
          <c:extLst>
            <c:ext xmlns:c16="http://schemas.microsoft.com/office/drawing/2014/chart" uri="{C3380CC4-5D6E-409C-BE32-E72D297353CC}">
              <c16:uniqueId val="{0000002F-1B3A-478C-945F-75C9B89930B3}"/>
            </c:ext>
          </c:extLst>
        </c:ser>
        <c:ser>
          <c:idx val="4"/>
          <c:order val="4"/>
          <c:tx>
            <c:strRef>
              <c:f>'AI vs non-AI deal size x series'!$B$46</c:f>
              <c:strCache>
                <c:ptCount val="1"/>
                <c:pt idx="0">
                  <c:v>C</c:v>
                </c:pt>
              </c:strCache>
            </c:strRef>
          </c:tx>
          <c:spPr>
            <a:ln w="19050" cap="rnd">
              <a:solidFill>
                <a:srgbClr val="F5C914"/>
              </a:solidFill>
              <a:round/>
            </a:ln>
            <a:effectLst/>
          </c:spPr>
          <c:marker>
            <c:symbol val="none"/>
          </c:marker>
          <c:dPt>
            <c:idx val="10"/>
            <c:marker>
              <c:symbol val="circle"/>
              <c:size val="5"/>
              <c:spPr>
                <a:solidFill>
                  <a:srgbClr val="F5C914"/>
                </a:solidFill>
                <a:ln>
                  <a:noFill/>
                </a:ln>
              </c:spPr>
            </c:marker>
            <c:bubble3D val="0"/>
            <c:spPr>
              <a:ln w="19050" cap="rnd">
                <a:noFill/>
                <a:round/>
              </a:ln>
              <a:effectLst/>
            </c:spPr>
            <c:extLst>
              <c:ext xmlns:c16="http://schemas.microsoft.com/office/drawing/2014/chart" uri="{C3380CC4-5D6E-409C-BE32-E72D297353CC}">
                <c16:uniqueId val="{00000040-B4C4-4B7D-8941-2FF5EE4A1C59}"/>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1-B4C4-4B7D-8941-2FF5EE4A1C59}"/>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0-B4C4-4B7D-8941-2FF5EE4A1C59}"/>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'AI vs non-AI deal size x series'!$C$41:$M$41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series'!$C$46:$M$46</c:f>
              <c:numCache>
                <c:formatCode>"$"#,##0.0</c:formatCode>
                <c:ptCount val="11"/>
                <c:pt idx="0">
                  <c:v>25.000001000000001</c:v>
                </c:pt>
                <c:pt idx="1">
                  <c:v>26.15</c:v>
                </c:pt>
                <c:pt idx="2">
                  <c:v>30.000011000000001</c:v>
                </c:pt>
                <c:pt idx="3">
                  <c:v>33</c:v>
                </c:pt>
                <c:pt idx="4">
                  <c:v>37.499974000000002</c:v>
                </c:pt>
                <c:pt idx="5">
                  <c:v>69.999996500000009</c:v>
                </c:pt>
                <c:pt idx="6">
                  <c:v>60</c:v>
                </c:pt>
                <c:pt idx="7">
                  <c:v>39.016220500000003</c:v>
                </c:pt>
                <c:pt idx="8">
                  <c:v>53.8573205</c:v>
                </c:pt>
                <c:pt idx="9">
                  <c:v>72.902541999999997</c:v>
                </c:pt>
                <c:pt idx="10">
                  <c:v>79.999986500000006</c:v>
                </c:pt>
              </c:numCache>
            </c:numRef>
          </c:val>
          <c:smooth val="0"/>
          <c:extLst>
            <c:ext xmlns:c16="http://schemas.microsoft.com/office/drawing/2014/chart" uri="{C3380CC4-5D6E-409C-BE32-E72D297353CC}">
              <c16:uniqueId val="{0000003E-B4C4-4B7D-8941-2FF5EE4A1C59}"/>
            </c:ext>
          </c:extLst>
        </c:ser>
        <c:ser>
          <c:idx val="5"/>
          <c:order val="5"/>
          <c:tx>
            <c:strRef>
              <c:f>'AI vs non-AI deal size x series'!$B$47</c:f>
              <c:strCache>
                <c:ptCount val="1"/>
                <c:pt idx="0">
                  <c:v>D+</c:v>
                </c:pt>
              </c:strCache>
            </c:strRef>
          </c:tx>
          <c:spPr>
            <a:ln w="19050" cap="rnd">
              <a:solidFill>
                <a:srgbClr val="FAF56B"/>
              </a:solidFill>
              <a:round/>
            </a:ln>
            <a:effectLst/>
          </c:spPr>
          <c:marker>
            <c:symbol val="none"/>
          </c:marker>
          <c:dPt>
            <c:idx val="10"/>
            <c:marker>
              <c:symbol val="circle"/>
              <c:size val="5"/>
              <c:spPr>
                <a:solidFill>
                  <a:srgbClr val="FAF56B"/>
                </a:solidFill>
                <a:ln>
                  <a:noFill/>
                </a:ln>
              </c:spPr>
            </c:marker>
            <c:bubble3D val="0"/>
            <c:spPr>
              <a:ln w="19050" cap="rnd">
                <a:noFill/>
                <a:round/>
              </a:ln>
              <a:effectLst/>
            </c:spPr>
            <c:extLst>
              <c:ext xmlns:c16="http://schemas.microsoft.com/office/drawing/2014/chart" uri="{C3380CC4-5D6E-409C-BE32-E72D297353CC}">
                <c16:uniqueId val="{00000042-B4C4-4B7D-8941-2FF5EE4A1C59}"/>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B4C4-4B7D-8941-2FF5EE4A1C59}"/>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B4C4-4B7D-8941-2FF5EE4A1C59}"/>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'AI vs non-AI deal size x series'!$C$41:$M$41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series'!$C$47:$M$47</c:f>
              <c:numCache>
                <c:formatCode>"$"#,##0.0</c:formatCode>
                <c:ptCount val="11"/>
                <c:pt idx="0">
                  <c:v>29.739591999999998</c:v>
                </c:pt>
                <c:pt idx="1">
                  <c:v>39.095479999999988</c:v>
                </c:pt>
                <c:pt idx="2">
                  <c:v>50</c:v>
                </c:pt>
                <c:pt idx="3">
                  <c:v>60.000009000000013</c:v>
                </c:pt>
                <c:pt idx="4">
                  <c:v>61.75</c:v>
                </c:pt>
                <c:pt idx="5">
                  <c:v>129.99999099999999</c:v>
                </c:pt>
                <c:pt idx="6">
                  <c:v>129.700006</c:v>
                </c:pt>
                <c:pt idx="7">
                  <c:v>100</c:v>
                </c:pt>
                <c:pt idx="8">
                  <c:v>106.01900000000001</c:v>
                </c:pt>
                <c:pt idx="9">
                  <c:v>125</c:v>
                </c:pt>
                <c:pt idx="10">
                  <c:v>249.99993799999999</c:v>
                </c:pt>
              </c:numCache>
            </c:numRef>
          </c:val>
          <c:smooth val="0"/>
          <c:extLst>
            <c:ext xmlns:c16="http://schemas.microsoft.com/office/drawing/2014/chart" uri="{C3380CC4-5D6E-409C-BE32-E72D297353CC}">
              <c16:uniqueId val="{0000003F-B4C4-4B7D-8941-2FF5EE4A1C59}"/>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'Crossover investment rounds'!$O$9</c:f>
              <c:strCache>
                <c:ptCount val="1"/>
                <c:pt idx="0">
                  <c:v>Deal value ($B)</c:v>
                </c:pt>
              </c:strCache>
            </c:strRef>
          </c:tx>
          <c:spPr>
            <a:solidFill>
              <a:schemeClr val="accent1"/>
            </a:solidFill>
            <a:ln>
              <a:noFill/>
            </a:ln>
            <a:effectLst/>
          </c:spPr>
          <c:invertIfNegative val="0"/>
          <c:cat>
            <c:multiLvlStrRef>
              <c:f>'Crossover investment rounds'!$P$7:$BE$8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'Crossover investment rounds'!$P$9:$BE$9</c:f>
              <c:numCache>
                <c:formatCode>"$"#,##0.0;;;</c:formatCode>
                <c:ptCount val="42"/>
                <c:pt idx="0">
                  <c:v>4.0305678617568654</c:v>
                </c:pt>
                <c:pt idx="1">
                  <c:v>10.799612467767311</c:v>
                </c:pt>
                <c:pt idx="2">
                  <c:v>2.6000264199999998</c:v>
                </c:pt>
                <c:pt idx="3">
                  <c:v>2.7777804909999988</c:v>
                </c:pt>
                <c:pt idx="4">
                  <c:v>2.7154899160000001</c:v>
                </c:pt>
                <c:pt idx="5">
                  <c:v>5.4330708819999991</c:v>
                </c:pt>
                <c:pt idx="6">
                  <c:v>10.199666361</c:v>
                </c:pt>
                <c:pt idx="7">
                  <c:v>5.1884832269999999</c:v>
                </c:pt>
                <c:pt idx="8">
                  <c:v>10.000605792</c:v>
                </c:pt>
                <c:pt idx="9">
                  <c:v>6.7537922610000001</c:v>
                </c:pt>
                <c:pt idx="10">
                  <c:v>13.389508580999999</c:v>
                </c:pt>
                <c:pt idx="11">
                  <c:v>12.970955156353471</c:v>
                </c:pt>
                <c:pt idx="12">
                  <c:v>16.659300247000001</c:v>
                </c:pt>
                <c:pt idx="13">
                  <c:v>12.858203364328601</c:v>
                </c:pt>
                <c:pt idx="14">
                  <c:v>11.153628922308661</c:v>
                </c:pt>
                <c:pt idx="15">
                  <c:v>9.974734733</c:v>
                </c:pt>
                <c:pt idx="16">
                  <c:v>12.359543273</c:v>
                </c:pt>
                <c:pt idx="17">
                  <c:v>14.762494814</c:v>
                </c:pt>
                <c:pt idx="18">
                  <c:v>19.871944724999999</c:v>
                </c:pt>
                <c:pt idx="19">
                  <c:v>18.294125513505719</c:v>
                </c:pt>
                <c:pt idx="20">
                  <c:v>38.617934544005728</c:v>
                </c:pt>
                <c:pt idx="21">
                  <c:v>42.173801722405912</c:v>
                </c:pt>
                <c:pt idx="22">
                  <c:v>42.799302473475933</c:v>
                </c:pt>
                <c:pt idx="23">
                  <c:v>49.844254517000003</c:v>
                </c:pt>
                <c:pt idx="24">
                  <c:v>28.37844305268872</c:v>
                </c:pt>
                <c:pt idx="25">
                  <c:v>24.062186545180129</c:v>
                </c:pt>
                <c:pt idx="26">
                  <c:v>14.0576058454508</c:v>
                </c:pt>
                <c:pt idx="27">
                  <c:v>11.29355738241973</c:v>
                </c:pt>
                <c:pt idx="28">
                  <c:v>17.878133154</c:v>
                </c:pt>
                <c:pt idx="29">
                  <c:v>9.103705817421341</c:v>
                </c:pt>
                <c:pt idx="30">
                  <c:v>11.248627436631001</c:v>
                </c:pt>
                <c:pt idx="31">
                  <c:v>11.314231148484399</c:v>
                </c:pt>
                <c:pt idx="32">
                  <c:v>10.590813597813399</c:v>
                </c:pt>
                <c:pt idx="33">
                  <c:v>19.320029388834431</c:v>
                </c:pt>
                <c:pt idx="34">
                  <c:v>14.239088254</c:v>
                </c:pt>
                <c:pt idx="35">
                  <c:v>44.605882749999999</c:v>
                </c:pt>
                <c:pt idx="36">
                  <c:v>55.419383065999988</c:v>
                </c:pt>
                <c:pt idx="37">
                  <c:v>17.87524108637102</c:v>
                </c:pt>
                <c:pt idx="38">
                  <c:v>31.741285517000001</c:v>
                </c:pt>
                <c:pt idx="39">
                  <c:v>22.080338148999999</c:v>
                </c:pt>
                <c:pt idx="40">
                  <c:v>222.294577635</c:v>
                </c:pt>
                <c:pt idx="41">
                  <c:v>102.78617648753369</c:v>
                </c:pt>
              </c:numCache>
            </c:numRef>
          </c:val>
          <c:extLst>
            <c:ext xmlns:c16="http://schemas.microsoft.com/office/drawing/2014/chart" uri="{C3380CC4-5D6E-409C-BE32-E72D297353CC}">
              <c16:uniqueId val="{00000000-0901-458E-A0AD-C53A8148D6CA}"/>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'Crossover investment rounds'!$O$10</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1-0901-458E-A0AD-C53A8148D6CA}"/>
              </c:ext>
            </c:extLst>
          </c:dPt>
          <c:dPt>
            <c:idx val="10"/>
            <c:bubble3D val="0"/>
            <c:extLst>
              <c:ext xmlns:c16="http://schemas.microsoft.com/office/drawing/2014/chart" uri="{C3380CC4-5D6E-409C-BE32-E72D297353CC}">
                <c16:uniqueId val="{00000002-0901-458E-A0AD-C53A8148D6CA}"/>
              </c:ext>
            </c:extLst>
          </c:dPt>
          <c:dPt>
            <c:idx val="11"/>
            <c:bubble3D val="0"/>
            <c:extLst>
              <c:ext xmlns:c16="http://schemas.microsoft.com/office/drawing/2014/chart" uri="{C3380CC4-5D6E-409C-BE32-E72D297353CC}">
                <c16:uniqueId val="{00000003-0901-458E-A0AD-C53A8148D6CA}"/>
              </c:ext>
            </c:extLst>
          </c:dPt>
          <c:cat>
            <c:multiLvlStrRef>
              <c:f>'Crossover investment rounds'!$P$7:$BE$8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'Crossover investment rounds'!$P$10:$BE$10</c:f>
              <c:numCache>
                <c:formatCode>#,##0;;;</c:formatCode>
                <c:ptCount val="42"/>
                <c:pt idx="0">
                  <c:v>96</c:v>
                </c:pt>
                <c:pt idx="1">
                  <c:v>77</c:v>
                </c:pt>
                <c:pt idx="2">
                  <c:v>73</c:v>
                </c:pt>
                <c:pt idx="3">
                  <c:v>79</c:v>
                </c:pt>
                <c:pt idx="4">
                  <c:v>97</c:v>
                </c:pt>
                <c:pt idx="5">
                  <c:v>108</c:v>
                </c:pt>
                <c:pt idx="6">
                  <c:v>128</c:v>
                </c:pt>
                <c:pt idx="7">
                  <c:v>101</c:v>
                </c:pt>
                <c:pt idx="8">
                  <c:v>150</c:v>
                </c:pt>
                <c:pt idx="9">
                  <c:v>162</c:v>
                </c:pt>
                <c:pt idx="10">
                  <c:v>149</c:v>
                </c:pt>
                <c:pt idx="11">
                  <c:v>169</c:v>
                </c:pt>
                <c:pt idx="12">
                  <c:v>176</c:v>
                </c:pt>
                <c:pt idx="13">
                  <c:v>165</c:v>
                </c:pt>
                <c:pt idx="14">
                  <c:v>163</c:v>
                </c:pt>
                <c:pt idx="15">
                  <c:v>148</c:v>
                </c:pt>
                <c:pt idx="16">
                  <c:v>194</c:v>
                </c:pt>
                <c:pt idx="17">
                  <c:v>172</c:v>
                </c:pt>
                <c:pt idx="18">
                  <c:v>222</c:v>
                </c:pt>
                <c:pt idx="19">
                  <c:v>257</c:v>
                </c:pt>
                <c:pt idx="20">
                  <c:v>391</c:v>
                </c:pt>
                <c:pt idx="21">
                  <c:v>429</c:v>
                </c:pt>
                <c:pt idx="22">
                  <c:v>443</c:v>
                </c:pt>
                <c:pt idx="23">
                  <c:v>488</c:v>
                </c:pt>
                <c:pt idx="24">
                  <c:v>463</c:v>
                </c:pt>
                <c:pt idx="25">
                  <c:v>401</c:v>
                </c:pt>
                <c:pt idx="26">
                  <c:v>291</c:v>
                </c:pt>
                <c:pt idx="27">
                  <c:v>213</c:v>
                </c:pt>
                <c:pt idx="28">
                  <c:v>222</c:v>
                </c:pt>
                <c:pt idx="29">
                  <c:v>212</c:v>
                </c:pt>
                <c:pt idx="30">
                  <c:v>208</c:v>
                </c:pt>
                <c:pt idx="31">
                  <c:v>169</c:v>
                </c:pt>
                <c:pt idx="32">
                  <c:v>212</c:v>
                </c:pt>
                <c:pt idx="33">
                  <c:v>221</c:v>
                </c:pt>
                <c:pt idx="34">
                  <c:v>186</c:v>
                </c:pt>
                <c:pt idx="35">
                  <c:v>201</c:v>
                </c:pt>
                <c:pt idx="36">
                  <c:v>216</c:v>
                </c:pt>
                <c:pt idx="37">
                  <c:v>209</c:v>
                </c:pt>
                <c:pt idx="38">
                  <c:v>187</c:v>
                </c:pt>
                <c:pt idx="39">
                  <c:v>189</c:v>
                </c:pt>
                <c:pt idx="40">
                  <c:v>188</c:v>
                </c:pt>
                <c:pt idx="41">
                  <c:v>170</c:v>
                </c:pt>
              </c:numCache>
            </c:numRef>
          </c:val>
          <c:smooth val="0"/>
          <c:extLst>
            <c:ext xmlns:c16="http://schemas.microsoft.com/office/drawing/2014/chart" uri="{C3380CC4-5D6E-409C-BE32-E72D297353CC}">
              <c16:uniqueId val="{00000004-0901-458E-A0AD-C53A8148D6CA}"/>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General"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6039894732124941E-2"/>
          <c:y val="2.0855163187704029E-2"/>
          <c:w val="0.92396010526787509"/>
          <c:h val="0.7447404419183844"/>
        </c:manualLayout>
      </c:layout>
      <c:lineChart>
        <c:grouping val="standard"/>
        <c:varyColors val="0"/>
        <c:ser>
          <c:idx val="0"/>
          <c:order val="0"/>
          <c:tx>
            <c:strRef>
              <c:f>'AI vs non-AI deal size x series'!$B$9</c:f>
              <c:strCache>
                <c:ptCount val="1"/>
                <c:pt idx="0">
                  <c:v>Median AI deal value</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00-0725-44B0-AB50-8091A56437D3}"/>
              </c:ext>
            </c:extLst>
          </c:dPt>
          <c:dPt>
            <c:idx val="4"/>
            <c:bubble3D val="0"/>
            <c:spPr>
              <a:ln w="19050" cap="rnd">
                <a:solidFill>
                  <a:schemeClr val="accent1"/>
                </a:solidFill>
                <a:round/>
              </a:ln>
              <a:effectLst/>
            </c:spPr>
            <c:extLst>
              <c:ext xmlns:c16="http://schemas.microsoft.com/office/drawing/2014/chart" uri="{C3380CC4-5D6E-409C-BE32-E72D297353CC}">
                <c16:uniqueId val="{00000002-0725-44B0-AB50-8091A56437D3}"/>
              </c:ext>
            </c:extLst>
          </c:dPt>
          <c:dPt>
            <c:idx val="5"/>
            <c:bubble3D val="0"/>
            <c:spPr>
              <a:ln w="19050" cap="rnd">
                <a:solidFill>
                  <a:schemeClr val="accent1"/>
                </a:solidFill>
                <a:round/>
              </a:ln>
              <a:effectLst/>
            </c:spPr>
            <c:extLst>
              <c:ext xmlns:c16="http://schemas.microsoft.com/office/drawing/2014/chart" uri="{C3380CC4-5D6E-409C-BE32-E72D297353CC}">
                <c16:uniqueId val="{00000004-0725-44B0-AB50-8091A56437D3}"/>
              </c:ext>
            </c:extLst>
          </c:dPt>
          <c:dPt>
            <c:idx val="6"/>
            <c:bubble3D val="0"/>
            <c:spPr>
              <a:ln w="19050" cap="rnd">
                <a:solidFill>
                  <a:schemeClr val="accent1"/>
                </a:solidFill>
                <a:round/>
              </a:ln>
              <a:effectLst/>
            </c:spPr>
            <c:extLst>
              <c:ext xmlns:c16="http://schemas.microsoft.com/office/drawing/2014/chart" uri="{C3380CC4-5D6E-409C-BE32-E72D297353CC}">
                <c16:uniqueId val="{00000006-0725-44B0-AB50-8091A56437D3}"/>
              </c:ext>
            </c:extLst>
          </c:dPt>
          <c:dPt>
            <c:idx val="9"/>
            <c:bubble3D val="0"/>
            <c:extLst>
              <c:ext xmlns:c16="http://schemas.microsoft.com/office/drawing/2014/chart" uri="{C3380CC4-5D6E-409C-BE32-E72D297353CC}">
                <c16:uniqueId val="{00000007-0725-44B0-AB50-8091A56437D3}"/>
              </c:ext>
            </c:extLst>
          </c:dPt>
          <c:dPt>
            <c:idx val="10"/>
            <c:marker>
              <c:symbol val="circle"/>
              <c:size val="5"/>
            </c:marker>
            <c:bubble3D val="0"/>
            <c:spPr>
              <a:ln w="19050" cap="rnd">
                <a:noFill/>
                <a:round/>
              </a:ln>
              <a:effectLst/>
            </c:spPr>
            <c:extLst>
              <c:ext xmlns:c16="http://schemas.microsoft.com/office/drawing/2014/chart" uri="{C3380CC4-5D6E-409C-BE32-E72D297353CC}">
                <c16:uniqueId val="{00000009-0725-44B0-AB50-8091A56437D3}"/>
              </c:ext>
            </c:extLst>
          </c:dPt>
          <c:dPt>
            <c:idx val="15"/>
            <c:bubble3D val="0"/>
            <c:extLst>
              <c:ext xmlns:c16="http://schemas.microsoft.com/office/drawing/2014/chart" uri="{C3380CC4-5D6E-409C-BE32-E72D297353CC}">
                <c16:uniqueId val="{0000000A-0725-44B0-AB50-8091A56437D3}"/>
              </c:ext>
            </c:extLst>
          </c:dPt>
          <c:dLbls>
            <c:dLbl>
              <c:idx val="0"/>
              <c:delete val="1"/>
              <c:extLst>
                <c:ext xmlns:c15="http://schemas.microsoft.com/office/drawing/2012/chart" uri="{CE6537A1-D6FC-4f65-9D91-7224C49458BB}"/>
                <c:ext xmlns:c16="http://schemas.microsoft.com/office/drawing/2014/chart" uri="{C3380CC4-5D6E-409C-BE32-E72D297353CC}">
                  <c16:uniqueId val="{0000000B-0725-44B0-AB50-8091A56437D3}"/>
                </c:ext>
              </c:extLst>
            </c:dLbl>
            <c:dLbl>
              <c:idx val="1"/>
              <c:delete val="1"/>
              <c:extLst>
                <c:ext xmlns:c15="http://schemas.microsoft.com/office/drawing/2012/chart" uri="{CE6537A1-D6FC-4f65-9D91-7224C49458BB}"/>
                <c:ext xmlns:c16="http://schemas.microsoft.com/office/drawing/2014/chart" uri="{C3380CC4-5D6E-409C-BE32-E72D297353CC}">
                  <c16:uniqueId val="{00000000-0725-44B0-AB50-8091A56437D3}"/>
                </c:ext>
              </c:extLst>
            </c:dLbl>
            <c:dLbl>
              <c:idx val="2"/>
              <c:delete val="1"/>
              <c:extLst>
                <c:ext xmlns:c15="http://schemas.microsoft.com/office/drawing/2012/chart" uri="{CE6537A1-D6FC-4f65-9D91-7224C49458BB}"/>
                <c:ext xmlns:c16="http://schemas.microsoft.com/office/drawing/2014/chart" uri="{C3380CC4-5D6E-409C-BE32-E72D297353CC}">
                  <c16:uniqueId val="{0000000C-0725-44B0-AB50-8091A56437D3}"/>
                </c:ext>
              </c:extLst>
            </c:dLbl>
            <c:dLbl>
              <c:idx val="3"/>
              <c:delete val="1"/>
              <c:extLst>
                <c:ext xmlns:c15="http://schemas.microsoft.com/office/drawing/2012/chart" uri="{CE6537A1-D6FC-4f65-9D91-7224C49458BB}"/>
                <c:ext xmlns:c16="http://schemas.microsoft.com/office/drawing/2014/chart" uri="{C3380CC4-5D6E-409C-BE32-E72D297353CC}">
                  <c16:uniqueId val="{0000000D-0725-44B0-AB50-8091A56437D3}"/>
                </c:ext>
              </c:extLst>
            </c:dLbl>
            <c:dLbl>
              <c:idx val="4"/>
              <c:delete val="1"/>
              <c:extLst>
                <c:ext xmlns:c15="http://schemas.microsoft.com/office/drawing/2012/chart" uri="{CE6537A1-D6FC-4f65-9D91-7224C49458BB}"/>
                <c:ext xmlns:c16="http://schemas.microsoft.com/office/drawing/2014/chart" uri="{C3380CC4-5D6E-409C-BE32-E72D297353CC}">
                  <c16:uniqueId val="{00000002-0725-44B0-AB50-8091A56437D3}"/>
                </c:ext>
              </c:extLst>
            </c:dLbl>
            <c:dLbl>
              <c:idx val="5"/>
              <c:delete val="1"/>
              <c:extLst>
                <c:ext xmlns:c15="http://schemas.microsoft.com/office/drawing/2012/chart" uri="{CE6537A1-D6FC-4f65-9D91-7224C49458BB}"/>
                <c:ext xmlns:c16="http://schemas.microsoft.com/office/drawing/2014/chart" uri="{C3380CC4-5D6E-409C-BE32-E72D297353CC}">
                  <c16:uniqueId val="{00000004-0725-44B0-AB50-8091A56437D3}"/>
                </c:ext>
              </c:extLst>
            </c:dLbl>
            <c:dLbl>
              <c:idx val="6"/>
              <c:delete val="1"/>
              <c:extLst>
                <c:ext xmlns:c15="http://schemas.microsoft.com/office/drawing/2012/chart" uri="{CE6537A1-D6FC-4f65-9D91-7224C49458BB}"/>
                <c:ext xmlns:c16="http://schemas.microsoft.com/office/drawing/2014/chart" uri="{C3380CC4-5D6E-409C-BE32-E72D297353CC}">
                  <c16:uniqueId val="{00000006-0725-44B0-AB50-8091A56437D3}"/>
                </c:ext>
              </c:extLst>
            </c:dLbl>
            <c:dLbl>
              <c:idx val="7"/>
              <c:delete val="1"/>
              <c:extLst>
                <c:ext xmlns:c15="http://schemas.microsoft.com/office/drawing/2012/chart" uri="{CE6537A1-D6FC-4f65-9D91-7224C49458BB}"/>
                <c:ext xmlns:c16="http://schemas.microsoft.com/office/drawing/2014/chart" uri="{C3380CC4-5D6E-409C-BE32-E72D297353CC}">
                  <c16:uniqueId val="{0000000E-0725-44B0-AB50-8091A56437D3}"/>
                </c:ext>
              </c:extLst>
            </c:dLbl>
            <c:dLbl>
              <c:idx val="8"/>
              <c:delete val="1"/>
              <c:extLst>
                <c:ext xmlns:c15="http://schemas.microsoft.com/office/drawing/2012/chart" uri="{CE6537A1-D6FC-4f65-9D91-7224C49458BB}"/>
                <c:ext xmlns:c16="http://schemas.microsoft.com/office/drawing/2014/chart" uri="{C3380CC4-5D6E-409C-BE32-E72D297353CC}">
                  <c16:uniqueId val="{0000000F-0725-44B0-AB50-8091A56437D3}"/>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vs non-AI deal size x series'!$C$8:$M$8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series'!$C$9:$M$9</c:f>
              <c:numCache>
                <c:formatCode>"$"#,##0.00</c:formatCode>
                <c:ptCount val="11"/>
                <c:pt idx="0">
                  <c:v>2.5</c:v>
                </c:pt>
                <c:pt idx="1">
                  <c:v>2.5999995</c:v>
                </c:pt>
                <c:pt idx="2">
                  <c:v>3.0121959999999999</c:v>
                </c:pt>
                <c:pt idx="3">
                  <c:v>3.4868795000000001</c:v>
                </c:pt>
                <c:pt idx="4">
                  <c:v>3.4616639999999999</c:v>
                </c:pt>
                <c:pt idx="5">
                  <c:v>4.6128584999999998</c:v>
                </c:pt>
                <c:pt idx="6">
                  <c:v>4.3</c:v>
                </c:pt>
                <c:pt idx="7">
                  <c:v>3.6</c:v>
                </c:pt>
                <c:pt idx="8">
                  <c:v>4</c:v>
                </c:pt>
                <c:pt idx="9">
                  <c:v>5</c:v>
                </c:pt>
                <c:pt idx="10">
                  <c:v>6.0999914999999998</c:v>
                </c:pt>
              </c:numCache>
            </c:numRef>
          </c:val>
          <c:smooth val="0"/>
          <c:extLst>
            <c:ext xmlns:c16="http://schemas.microsoft.com/office/drawing/2014/chart" uri="{C3380CC4-5D6E-409C-BE32-E72D297353CC}">
              <c16:uniqueId val="{00000010-0725-44B0-AB50-8091A56437D3}"/>
            </c:ext>
          </c:extLst>
        </c:ser>
        <c:ser>
          <c:idx val="1"/>
          <c:order val="1"/>
          <c:tx>
            <c:strRef>
              <c:f>'AI vs non-AI deal size x series'!$B$10</c:f>
              <c:strCache>
                <c:ptCount val="1"/>
                <c:pt idx="0">
                  <c:v>Average AI deal value</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11-0725-44B0-AB50-8091A56437D3}"/>
              </c:ext>
            </c:extLst>
          </c:dPt>
          <c:dPt>
            <c:idx val="4"/>
            <c:bubble3D val="0"/>
            <c:extLst>
              <c:ext xmlns:c16="http://schemas.microsoft.com/office/drawing/2014/chart" uri="{C3380CC4-5D6E-409C-BE32-E72D297353CC}">
                <c16:uniqueId val="{00000012-0725-44B0-AB50-8091A56437D3}"/>
              </c:ext>
            </c:extLst>
          </c:dPt>
          <c:dPt>
            <c:idx val="5"/>
            <c:bubble3D val="0"/>
            <c:extLst>
              <c:ext xmlns:c16="http://schemas.microsoft.com/office/drawing/2014/chart" uri="{C3380CC4-5D6E-409C-BE32-E72D297353CC}">
                <c16:uniqueId val="{00000013-0725-44B0-AB50-8091A56437D3}"/>
              </c:ext>
            </c:extLst>
          </c:dPt>
          <c:dPt>
            <c:idx val="6"/>
            <c:bubble3D val="0"/>
            <c:extLst>
              <c:ext xmlns:c16="http://schemas.microsoft.com/office/drawing/2014/chart" uri="{C3380CC4-5D6E-409C-BE32-E72D297353CC}">
                <c16:uniqueId val="{00000014-0725-44B0-AB50-8091A56437D3}"/>
              </c:ext>
            </c:extLst>
          </c:dPt>
          <c:dPt>
            <c:idx val="9"/>
            <c:bubble3D val="0"/>
            <c:extLst>
              <c:ext xmlns:c16="http://schemas.microsoft.com/office/drawing/2014/chart" uri="{C3380CC4-5D6E-409C-BE32-E72D297353CC}">
                <c16:uniqueId val="{00000015-0725-44B0-AB50-8091A56437D3}"/>
              </c:ext>
            </c:extLst>
          </c:dPt>
          <c:dPt>
            <c:idx val="10"/>
            <c:marker>
              <c:symbol val="circle"/>
              <c:size val="5"/>
            </c:marker>
            <c:bubble3D val="0"/>
            <c:spPr>
              <a:ln w="19050" cap="rnd">
                <a:noFill/>
                <a:round/>
              </a:ln>
              <a:effectLst/>
            </c:spPr>
            <c:extLst>
              <c:ext xmlns:c16="http://schemas.microsoft.com/office/drawing/2014/chart" uri="{C3380CC4-5D6E-409C-BE32-E72D297353CC}">
                <c16:uniqueId val="{00000017-0725-44B0-AB50-8091A56437D3}"/>
              </c:ext>
            </c:extLst>
          </c:dPt>
          <c:dPt>
            <c:idx val="15"/>
            <c:bubble3D val="0"/>
            <c:extLst>
              <c:ext xmlns:c16="http://schemas.microsoft.com/office/drawing/2014/chart" uri="{C3380CC4-5D6E-409C-BE32-E72D297353CC}">
                <c16:uniqueId val="{00000018-0725-44B0-AB50-8091A56437D3}"/>
              </c:ext>
            </c:extLst>
          </c:dPt>
          <c:dLbls>
            <c:dLbl>
              <c:idx val="0"/>
              <c:delete val="1"/>
              <c:extLst>
                <c:ext xmlns:c15="http://schemas.microsoft.com/office/drawing/2012/chart" uri="{CE6537A1-D6FC-4f65-9D91-7224C49458BB}"/>
                <c:ext xmlns:c16="http://schemas.microsoft.com/office/drawing/2014/chart" uri="{C3380CC4-5D6E-409C-BE32-E72D297353CC}">
                  <c16:uniqueId val="{00000019-0725-44B0-AB50-8091A56437D3}"/>
                </c:ext>
              </c:extLst>
            </c:dLbl>
            <c:dLbl>
              <c:idx val="1"/>
              <c:delete val="1"/>
              <c:extLst>
                <c:ext xmlns:c15="http://schemas.microsoft.com/office/drawing/2012/chart" uri="{CE6537A1-D6FC-4f65-9D91-7224C49458BB}"/>
                <c:ext xmlns:c16="http://schemas.microsoft.com/office/drawing/2014/chart" uri="{C3380CC4-5D6E-409C-BE32-E72D297353CC}">
                  <c16:uniqueId val="{00000011-0725-44B0-AB50-8091A56437D3}"/>
                </c:ext>
              </c:extLst>
            </c:dLbl>
            <c:dLbl>
              <c:idx val="2"/>
              <c:delete val="1"/>
              <c:extLst>
                <c:ext xmlns:c15="http://schemas.microsoft.com/office/drawing/2012/chart" uri="{CE6537A1-D6FC-4f65-9D91-7224C49458BB}"/>
                <c:ext xmlns:c16="http://schemas.microsoft.com/office/drawing/2014/chart" uri="{C3380CC4-5D6E-409C-BE32-E72D297353CC}">
                  <c16:uniqueId val="{0000001A-0725-44B0-AB50-8091A56437D3}"/>
                </c:ext>
              </c:extLst>
            </c:dLbl>
            <c:dLbl>
              <c:idx val="3"/>
              <c:delete val="1"/>
              <c:extLst>
                <c:ext xmlns:c15="http://schemas.microsoft.com/office/drawing/2012/chart" uri="{CE6537A1-D6FC-4f65-9D91-7224C49458BB}"/>
                <c:ext xmlns:c16="http://schemas.microsoft.com/office/drawing/2014/chart" uri="{C3380CC4-5D6E-409C-BE32-E72D297353CC}">
                  <c16:uniqueId val="{0000001B-0725-44B0-AB50-8091A56437D3}"/>
                </c:ext>
              </c:extLst>
            </c:dLbl>
            <c:dLbl>
              <c:idx val="4"/>
              <c:delete val="1"/>
              <c:extLst>
                <c:ext xmlns:c15="http://schemas.microsoft.com/office/drawing/2012/chart" uri="{CE6537A1-D6FC-4f65-9D91-7224C49458BB}"/>
                <c:ext xmlns:c16="http://schemas.microsoft.com/office/drawing/2014/chart" uri="{C3380CC4-5D6E-409C-BE32-E72D297353CC}">
                  <c16:uniqueId val="{00000012-0725-44B0-AB50-8091A56437D3}"/>
                </c:ext>
              </c:extLst>
            </c:dLbl>
            <c:dLbl>
              <c:idx val="5"/>
              <c:delete val="1"/>
              <c:extLst>
                <c:ext xmlns:c15="http://schemas.microsoft.com/office/drawing/2012/chart" uri="{CE6537A1-D6FC-4f65-9D91-7224C49458BB}"/>
                <c:ext xmlns:c16="http://schemas.microsoft.com/office/drawing/2014/chart" uri="{C3380CC4-5D6E-409C-BE32-E72D297353CC}">
                  <c16:uniqueId val="{00000013-0725-44B0-AB50-8091A56437D3}"/>
                </c:ext>
              </c:extLst>
            </c:dLbl>
            <c:dLbl>
              <c:idx val="6"/>
              <c:delete val="1"/>
              <c:extLst>
                <c:ext xmlns:c15="http://schemas.microsoft.com/office/drawing/2012/chart" uri="{CE6537A1-D6FC-4f65-9D91-7224C49458BB}"/>
                <c:ext xmlns:c16="http://schemas.microsoft.com/office/drawing/2014/chart" uri="{C3380CC4-5D6E-409C-BE32-E72D297353CC}">
                  <c16:uniqueId val="{00000014-0725-44B0-AB50-8091A56437D3}"/>
                </c:ext>
              </c:extLst>
            </c:dLbl>
            <c:dLbl>
              <c:idx val="7"/>
              <c:delete val="1"/>
              <c:extLst>
                <c:ext xmlns:c15="http://schemas.microsoft.com/office/drawing/2012/chart" uri="{CE6537A1-D6FC-4f65-9D91-7224C49458BB}"/>
                <c:ext xmlns:c16="http://schemas.microsoft.com/office/drawing/2014/chart" uri="{C3380CC4-5D6E-409C-BE32-E72D297353CC}">
                  <c16:uniqueId val="{0000001C-0725-44B0-AB50-8091A56437D3}"/>
                </c:ext>
              </c:extLst>
            </c:dLbl>
            <c:dLbl>
              <c:idx val="8"/>
              <c:delete val="1"/>
              <c:extLst>
                <c:ext xmlns:c15="http://schemas.microsoft.com/office/drawing/2012/chart" uri="{CE6537A1-D6FC-4f65-9D91-7224C49458BB}"/>
                <c:ext xmlns:c16="http://schemas.microsoft.com/office/drawing/2014/chart" uri="{C3380CC4-5D6E-409C-BE32-E72D297353CC}">
                  <c16:uniqueId val="{0000001D-0725-44B0-AB50-8091A56437D3}"/>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vs non-AI deal size x series'!$C$8:$M$8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series'!$C$10:$M$10</c:f>
              <c:numCache>
                <c:formatCode>"$"#,##0.00</c:formatCode>
                <c:ptCount val="11"/>
                <c:pt idx="0">
                  <c:v>8.0592894779971136</c:v>
                </c:pt>
                <c:pt idx="1">
                  <c:v>8.0539417362702022</c:v>
                </c:pt>
                <c:pt idx="2">
                  <c:v>12.206576920514131</c:v>
                </c:pt>
                <c:pt idx="3">
                  <c:v>13.965313378582049</c:v>
                </c:pt>
                <c:pt idx="4">
                  <c:v>16.510421867594768</c:v>
                </c:pt>
                <c:pt idx="5">
                  <c:v>27.51276387946136</c:v>
                </c:pt>
                <c:pt idx="6">
                  <c:v>19.904779597939019</c:v>
                </c:pt>
                <c:pt idx="7">
                  <c:v>19.232623143646521</c:v>
                </c:pt>
                <c:pt idx="8">
                  <c:v>28.5685026948359</c:v>
                </c:pt>
                <c:pt idx="9">
                  <c:v>45.20408351624193</c:v>
                </c:pt>
                <c:pt idx="10">
                  <c:v>164.14461590014989</c:v>
                </c:pt>
              </c:numCache>
            </c:numRef>
          </c:val>
          <c:smooth val="0"/>
          <c:extLst>
            <c:ext xmlns:c16="http://schemas.microsoft.com/office/drawing/2014/chart" uri="{C3380CC4-5D6E-409C-BE32-E72D297353CC}">
              <c16:uniqueId val="{0000001E-0725-44B0-AB50-8091A56437D3}"/>
            </c:ext>
          </c:extLst>
        </c:ser>
        <c:ser>
          <c:idx val="2"/>
          <c:order val="2"/>
          <c:tx>
            <c:strRef>
              <c:f>'AI vs non-AI deal size x series'!$B$11</c:f>
              <c:strCache>
                <c:ptCount val="1"/>
                <c:pt idx="0">
                  <c:v>Median non-AI deal value</c:v>
                </c:pt>
              </c:strCache>
            </c:strRef>
          </c:tx>
          <c:spPr>
            <a:ln w="19050" cap="rnd">
              <a:solidFill>
                <a:schemeClr val="accent3"/>
              </a:solidFill>
              <a:round/>
            </a:ln>
            <a:effectLst/>
          </c:spPr>
          <c:marker>
            <c:symbol val="none"/>
          </c:marker>
          <c:dPt>
            <c:idx val="8"/>
            <c:bubble3D val="0"/>
            <c:extLst>
              <c:ext xmlns:c16="http://schemas.microsoft.com/office/drawing/2014/chart" uri="{C3380CC4-5D6E-409C-BE32-E72D297353CC}">
                <c16:uniqueId val="{0000001F-0725-44B0-AB50-8091A56437D3}"/>
              </c:ext>
            </c:extLst>
          </c:dPt>
          <c:dPt>
            <c:idx val="9"/>
            <c:bubble3D val="0"/>
            <c:extLst>
              <c:ext xmlns:c16="http://schemas.microsoft.com/office/drawing/2014/chart" uri="{C3380CC4-5D6E-409C-BE32-E72D297353CC}">
                <c16:uniqueId val="{00000020-0725-44B0-AB50-8091A56437D3}"/>
              </c:ext>
            </c:extLst>
          </c:dPt>
          <c:dPt>
            <c:idx val="10"/>
            <c:marker>
              <c:symbol val="circle"/>
              <c:size val="5"/>
            </c:marker>
            <c:bubble3D val="0"/>
            <c:spPr>
              <a:ln w="19050" cap="rnd">
                <a:noFill/>
                <a:round/>
              </a:ln>
              <a:effectLst/>
            </c:spPr>
            <c:extLst>
              <c:ext xmlns:c16="http://schemas.microsoft.com/office/drawing/2014/chart" uri="{C3380CC4-5D6E-409C-BE32-E72D297353CC}">
                <c16:uniqueId val="{00000022-0725-44B0-AB50-8091A56437D3}"/>
              </c:ext>
            </c:extLst>
          </c:dPt>
          <c:dPt>
            <c:idx val="15"/>
            <c:bubble3D val="0"/>
            <c:extLst>
              <c:ext xmlns:c16="http://schemas.microsoft.com/office/drawing/2014/chart" uri="{C3380CC4-5D6E-409C-BE32-E72D297353CC}">
                <c16:uniqueId val="{00000023-0725-44B0-AB50-8091A56437D3}"/>
              </c:ext>
            </c:extLst>
          </c:dPt>
          <c:dLbls>
            <c:dLbl>
              <c:idx val="0"/>
              <c:delete val="1"/>
              <c:extLst>
                <c:ext xmlns:c15="http://schemas.microsoft.com/office/drawing/2012/chart" uri="{CE6537A1-D6FC-4f65-9D91-7224C49458BB}"/>
                <c:ext xmlns:c16="http://schemas.microsoft.com/office/drawing/2014/chart" uri="{C3380CC4-5D6E-409C-BE32-E72D297353CC}">
                  <c16:uniqueId val="{00000024-0725-44B0-AB50-8091A56437D3}"/>
                </c:ext>
              </c:extLst>
            </c:dLbl>
            <c:dLbl>
              <c:idx val="1"/>
              <c:delete val="1"/>
              <c:extLst>
                <c:ext xmlns:c15="http://schemas.microsoft.com/office/drawing/2012/chart" uri="{CE6537A1-D6FC-4f65-9D91-7224C49458BB}"/>
                <c:ext xmlns:c16="http://schemas.microsoft.com/office/drawing/2014/chart" uri="{C3380CC4-5D6E-409C-BE32-E72D297353CC}">
                  <c16:uniqueId val="{00000025-0725-44B0-AB50-8091A56437D3}"/>
                </c:ext>
              </c:extLst>
            </c:dLbl>
            <c:dLbl>
              <c:idx val="2"/>
              <c:delete val="1"/>
              <c:extLst>
                <c:ext xmlns:c15="http://schemas.microsoft.com/office/drawing/2012/chart" uri="{CE6537A1-D6FC-4f65-9D91-7224C49458BB}"/>
                <c:ext xmlns:c16="http://schemas.microsoft.com/office/drawing/2014/chart" uri="{C3380CC4-5D6E-409C-BE32-E72D297353CC}">
                  <c16:uniqueId val="{00000026-0725-44B0-AB50-8091A56437D3}"/>
                </c:ext>
              </c:extLst>
            </c:dLbl>
            <c:dLbl>
              <c:idx val="3"/>
              <c:delete val="1"/>
              <c:extLst>
                <c:ext xmlns:c15="http://schemas.microsoft.com/office/drawing/2012/chart" uri="{CE6537A1-D6FC-4f65-9D91-7224C49458BB}"/>
                <c:ext xmlns:c16="http://schemas.microsoft.com/office/drawing/2014/chart" uri="{C3380CC4-5D6E-409C-BE32-E72D297353CC}">
                  <c16:uniqueId val="{00000027-0725-44B0-AB50-8091A56437D3}"/>
                </c:ext>
              </c:extLst>
            </c:dLbl>
            <c:dLbl>
              <c:idx val="4"/>
              <c:delete val="1"/>
              <c:extLst>
                <c:ext xmlns:c15="http://schemas.microsoft.com/office/drawing/2012/chart" uri="{CE6537A1-D6FC-4f65-9D91-7224C49458BB}"/>
                <c:ext xmlns:c16="http://schemas.microsoft.com/office/drawing/2014/chart" uri="{C3380CC4-5D6E-409C-BE32-E72D297353CC}">
                  <c16:uniqueId val="{00000028-0725-44B0-AB50-8091A56437D3}"/>
                </c:ext>
              </c:extLst>
            </c:dLbl>
            <c:dLbl>
              <c:idx val="5"/>
              <c:delete val="1"/>
              <c:extLst>
                <c:ext xmlns:c15="http://schemas.microsoft.com/office/drawing/2012/chart" uri="{CE6537A1-D6FC-4f65-9D91-7224C49458BB}"/>
                <c:ext xmlns:c16="http://schemas.microsoft.com/office/drawing/2014/chart" uri="{C3380CC4-5D6E-409C-BE32-E72D297353CC}">
                  <c16:uniqueId val="{00000029-0725-44B0-AB50-8091A56437D3}"/>
                </c:ext>
              </c:extLst>
            </c:dLbl>
            <c:dLbl>
              <c:idx val="6"/>
              <c:delete val="1"/>
              <c:extLst>
                <c:ext xmlns:c15="http://schemas.microsoft.com/office/drawing/2012/chart" uri="{CE6537A1-D6FC-4f65-9D91-7224C49458BB}"/>
                <c:ext xmlns:c16="http://schemas.microsoft.com/office/drawing/2014/chart" uri="{C3380CC4-5D6E-409C-BE32-E72D297353CC}">
                  <c16:uniqueId val="{0000002A-0725-44B0-AB50-8091A56437D3}"/>
                </c:ext>
              </c:extLst>
            </c:dLbl>
            <c:dLbl>
              <c:idx val="7"/>
              <c:delete val="1"/>
              <c:extLst>
                <c:ext xmlns:c15="http://schemas.microsoft.com/office/drawing/2012/chart" uri="{CE6537A1-D6FC-4f65-9D91-7224C49458BB}"/>
                <c:ext xmlns:c16="http://schemas.microsoft.com/office/drawing/2014/chart" uri="{C3380CC4-5D6E-409C-BE32-E72D297353CC}">
                  <c16:uniqueId val="{0000002B-0725-44B0-AB50-8091A56437D3}"/>
                </c:ext>
              </c:extLst>
            </c:dLbl>
            <c:dLbl>
              <c:idx val="8"/>
              <c:delete val="1"/>
              <c:extLst>
                <c:ext xmlns:c15="http://schemas.microsoft.com/office/drawing/2012/chart" uri="{CE6537A1-D6FC-4f65-9D91-7224C49458BB}"/>
                <c:ext xmlns:c16="http://schemas.microsoft.com/office/drawing/2014/chart" uri="{C3380CC4-5D6E-409C-BE32-E72D297353CC}">
                  <c16:uniqueId val="{0000001F-0725-44B0-AB50-8091A56437D3}"/>
                </c:ext>
              </c:extLst>
            </c:dLbl>
            <c:dLbl>
              <c:idx val="9"/>
              <c:layout>
                <c:manualLayout>
                  <c:x val="-4.8050314465408972E-2"/>
                  <c:y val="-7.31481481481481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0725-44B0-AB50-8091A56437D3}"/>
                </c:ext>
              </c:extLst>
            </c:dLbl>
            <c:dLbl>
              <c:idx val="10"/>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0725-44B0-AB50-8091A56437D3}"/>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'AI vs non-AI deal size x series'!$C$8:$M$8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series'!$C$11:$M$11</c:f>
              <c:numCache>
                <c:formatCode>"$"#,##0.00</c:formatCode>
                <c:ptCount val="11"/>
                <c:pt idx="0">
                  <c:v>1.665</c:v>
                </c:pt>
                <c:pt idx="1">
                  <c:v>1.9999990000000001</c:v>
                </c:pt>
                <c:pt idx="2">
                  <c:v>2.4</c:v>
                </c:pt>
                <c:pt idx="3">
                  <c:v>2.344109</c:v>
                </c:pt>
                <c:pt idx="4">
                  <c:v>2.5</c:v>
                </c:pt>
                <c:pt idx="5">
                  <c:v>3.4999980000000002</c:v>
                </c:pt>
                <c:pt idx="6">
                  <c:v>3.4999989999999999</c:v>
                </c:pt>
                <c:pt idx="7">
                  <c:v>3</c:v>
                </c:pt>
                <c:pt idx="8">
                  <c:v>3.1929905000000001</c:v>
                </c:pt>
                <c:pt idx="9">
                  <c:v>3.7515930000000002</c:v>
                </c:pt>
                <c:pt idx="10">
                  <c:v>2.6</c:v>
                </c:pt>
              </c:numCache>
            </c:numRef>
          </c:val>
          <c:smooth val="0"/>
          <c:extLst>
            <c:ext xmlns:c16="http://schemas.microsoft.com/office/drawing/2014/chart" uri="{C3380CC4-5D6E-409C-BE32-E72D297353CC}">
              <c16:uniqueId val="{0000002C-0725-44B0-AB50-8091A56437D3}"/>
            </c:ext>
          </c:extLst>
        </c:ser>
        <c:ser>
          <c:idx val="3"/>
          <c:order val="3"/>
          <c:tx>
            <c:strRef>
              <c:f>'AI vs non-AI deal size x series'!$B$12</c:f>
              <c:strCache>
                <c:ptCount val="1"/>
                <c:pt idx="0">
                  <c:v>Average non-AI deal value</c:v>
                </c:pt>
              </c:strCache>
            </c:strRef>
          </c:tx>
          <c:spPr>
            <a:ln>
              <a:solidFill>
                <a:srgbClr val="C3EDEB"/>
              </a:solidFill>
            </a:ln>
          </c:spPr>
          <c:marker>
            <c:symbol val="none"/>
          </c:marker>
          <c:dPt>
            <c:idx val="10"/>
            <c:marker>
              <c:symbol val="circle"/>
              <c:size val="5"/>
              <c:spPr>
                <a:solidFill>
                  <a:srgbClr val="C3EDEB"/>
                </a:solidFill>
                <a:ln>
                  <a:noFill/>
                </a:ln>
              </c:spPr>
            </c:marker>
            <c:bubble3D val="0"/>
            <c:spPr>
              <a:ln>
                <a:noFill/>
              </a:ln>
            </c:spPr>
            <c:extLst>
              <c:ext xmlns:c16="http://schemas.microsoft.com/office/drawing/2014/chart" uri="{C3380CC4-5D6E-409C-BE32-E72D297353CC}">
                <c16:uniqueId val="{0000002E-0725-44B0-AB50-8091A56437D3}"/>
              </c:ext>
            </c:extLst>
          </c:dPt>
          <c:dLbls>
            <c:dLbl>
              <c:idx val="9"/>
              <c:layout>
                <c:manualLayout>
                  <c:x val="-4.8050314465408972E-2"/>
                  <c:y val="-5.83333333333334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725-44B0-AB50-8091A56437D3}"/>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725-44B0-AB50-8091A56437D3}"/>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'AI vs non-AI deal size x series'!$C$8:$M$8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series'!$C$12:$M$12</c:f>
              <c:numCache>
                <c:formatCode>"$"#,##0.00</c:formatCode>
                <c:ptCount val="11"/>
                <c:pt idx="0">
                  <c:v>8.620182242746548</c:v>
                </c:pt>
                <c:pt idx="1">
                  <c:v>9.1699204066282842</c:v>
                </c:pt>
                <c:pt idx="2">
                  <c:v>13.9386142583352</c:v>
                </c:pt>
                <c:pt idx="3">
                  <c:v>12.913482058188711</c:v>
                </c:pt>
                <c:pt idx="4">
                  <c:v>14.14629735166176</c:v>
                </c:pt>
                <c:pt idx="5">
                  <c:v>20.492850758260481</c:v>
                </c:pt>
                <c:pt idx="6">
                  <c:v>15.172610812847291</c:v>
                </c:pt>
                <c:pt idx="7">
                  <c:v>12.18695940061242</c:v>
                </c:pt>
                <c:pt idx="8">
                  <c:v>14.45914828274829</c:v>
                </c:pt>
                <c:pt idx="9">
                  <c:v>17.827355820400921</c:v>
                </c:pt>
                <c:pt idx="10">
                  <c:v>18.54827508868582</c:v>
                </c:pt>
              </c:numCache>
            </c:numRef>
          </c:val>
          <c:smooth val="0"/>
          <c:extLst>
            <c:ext xmlns:c16="http://schemas.microsoft.com/office/drawing/2014/chart" uri="{C3380CC4-5D6E-409C-BE32-E72D297353CC}">
              <c16:uniqueId val="{00000030-0725-44B0-AB50-8091A56437D3}"/>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88047469904130415"/>
          <c:w val="1"/>
          <c:h val="0.11952530095869578"/>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2509876919444418E-2"/>
          <c:y val="2.0855163187704029E-2"/>
          <c:w val="0.95137338827984652"/>
          <c:h val="0.72360588417090532"/>
        </c:manualLayout>
      </c:layout>
      <c:lineChart>
        <c:grouping val="standard"/>
        <c:varyColors val="0"/>
        <c:ser>
          <c:idx val="0"/>
          <c:order val="0"/>
          <c:tx>
            <c:strRef>
              <c:f>'AI vs non-AI deal size x series'!$O$9</c:f>
              <c:strCache>
                <c:ptCount val="1"/>
                <c:pt idx="0">
                  <c:v>Median AI deal value</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00-F183-4756-BBCE-42D83147DF9D}"/>
              </c:ext>
            </c:extLst>
          </c:dPt>
          <c:dPt>
            <c:idx val="4"/>
            <c:bubble3D val="0"/>
            <c:extLst>
              <c:ext xmlns:c16="http://schemas.microsoft.com/office/drawing/2014/chart" uri="{C3380CC4-5D6E-409C-BE32-E72D297353CC}">
                <c16:uniqueId val="{00000001-F183-4756-BBCE-42D83147DF9D}"/>
              </c:ext>
            </c:extLst>
          </c:dPt>
          <c:dPt>
            <c:idx val="5"/>
            <c:bubble3D val="0"/>
            <c:extLst>
              <c:ext xmlns:c16="http://schemas.microsoft.com/office/drawing/2014/chart" uri="{C3380CC4-5D6E-409C-BE32-E72D297353CC}">
                <c16:uniqueId val="{00000002-F183-4756-BBCE-42D83147DF9D}"/>
              </c:ext>
            </c:extLst>
          </c:dPt>
          <c:dPt>
            <c:idx val="6"/>
            <c:bubble3D val="0"/>
            <c:extLst>
              <c:ext xmlns:c16="http://schemas.microsoft.com/office/drawing/2014/chart" uri="{C3380CC4-5D6E-409C-BE32-E72D297353CC}">
                <c16:uniqueId val="{00000003-F183-4756-BBCE-42D83147DF9D}"/>
              </c:ext>
            </c:extLst>
          </c:dPt>
          <c:dPt>
            <c:idx val="9"/>
            <c:bubble3D val="0"/>
            <c:extLst>
              <c:ext xmlns:c16="http://schemas.microsoft.com/office/drawing/2014/chart" uri="{C3380CC4-5D6E-409C-BE32-E72D297353CC}">
                <c16:uniqueId val="{00000004-F183-4756-BBCE-42D83147DF9D}"/>
              </c:ext>
            </c:extLst>
          </c:dPt>
          <c:dPt>
            <c:idx val="10"/>
            <c:bubble3D val="0"/>
            <c:spPr>
              <a:ln w="19050" cap="rnd">
                <a:solidFill>
                  <a:srgbClr val="1C5080"/>
                </a:solidFill>
                <a:round/>
              </a:ln>
              <a:effectLst/>
            </c:spPr>
            <c:extLst>
              <c:ext xmlns:c16="http://schemas.microsoft.com/office/drawing/2014/chart" uri="{C3380CC4-5D6E-409C-BE32-E72D297353CC}">
                <c16:uniqueId val="{00000006-F183-4756-BBCE-42D83147DF9D}"/>
              </c:ext>
            </c:extLst>
          </c:dPt>
          <c:dPt>
            <c:idx val="15"/>
            <c:bubble3D val="0"/>
            <c:extLst>
              <c:ext xmlns:c16="http://schemas.microsoft.com/office/drawing/2014/chart" uri="{C3380CC4-5D6E-409C-BE32-E72D297353CC}">
                <c16:uniqueId val="{00000007-F183-4756-BBCE-42D83147DF9D}"/>
              </c:ext>
            </c:extLst>
          </c:dPt>
          <c:cat>
            <c:multiLvlStrRef>
              <c:f>'AI vs non-AI deal size x series'!$P$7:$BE$8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'AI vs non-AI deal size x series'!$P$9:$BE$9</c:f>
              <c:numCache>
                <c:formatCode>"$"#,##0.00</c:formatCode>
                <c:ptCount val="42"/>
                <c:pt idx="0">
                  <c:v>2.25</c:v>
                </c:pt>
                <c:pt idx="1">
                  <c:v>2.46</c:v>
                </c:pt>
                <c:pt idx="2">
                  <c:v>2.397573</c:v>
                </c:pt>
                <c:pt idx="3">
                  <c:v>3.006605</c:v>
                </c:pt>
                <c:pt idx="4">
                  <c:v>2.227284</c:v>
                </c:pt>
                <c:pt idx="5">
                  <c:v>3.0999995</c:v>
                </c:pt>
                <c:pt idx="6">
                  <c:v>2.86</c:v>
                </c:pt>
                <c:pt idx="7">
                  <c:v>2.4</c:v>
                </c:pt>
                <c:pt idx="8">
                  <c:v>2.9002240000000001</c:v>
                </c:pt>
                <c:pt idx="9">
                  <c:v>3.4999954999999998</c:v>
                </c:pt>
                <c:pt idx="10">
                  <c:v>3.1000009999999998</c:v>
                </c:pt>
                <c:pt idx="11">
                  <c:v>3</c:v>
                </c:pt>
                <c:pt idx="12">
                  <c:v>3.0000035</c:v>
                </c:pt>
                <c:pt idx="13">
                  <c:v>3.5</c:v>
                </c:pt>
                <c:pt idx="14">
                  <c:v>3.7</c:v>
                </c:pt>
                <c:pt idx="15">
                  <c:v>3.599488</c:v>
                </c:pt>
                <c:pt idx="16">
                  <c:v>3</c:v>
                </c:pt>
                <c:pt idx="17">
                  <c:v>3.7415224999999999</c:v>
                </c:pt>
                <c:pt idx="18">
                  <c:v>3.5</c:v>
                </c:pt>
                <c:pt idx="19">
                  <c:v>3.9999929999999999</c:v>
                </c:pt>
                <c:pt idx="20">
                  <c:v>3.506383</c:v>
                </c:pt>
                <c:pt idx="21">
                  <c:v>5</c:v>
                </c:pt>
                <c:pt idx="22">
                  <c:v>5</c:v>
                </c:pt>
                <c:pt idx="23">
                  <c:v>5</c:v>
                </c:pt>
                <c:pt idx="24">
                  <c:v>4.6294880000000003</c:v>
                </c:pt>
                <c:pt idx="25">
                  <c:v>5</c:v>
                </c:pt>
                <c:pt idx="26">
                  <c:v>4.0000005000000014</c:v>
                </c:pt>
                <c:pt idx="27">
                  <c:v>3.87473</c:v>
                </c:pt>
                <c:pt idx="28">
                  <c:v>4.1999940000000002</c:v>
                </c:pt>
                <c:pt idx="29">
                  <c:v>3.3</c:v>
                </c:pt>
                <c:pt idx="30">
                  <c:v>3.8</c:v>
                </c:pt>
                <c:pt idx="31">
                  <c:v>3.5000015000000002</c:v>
                </c:pt>
                <c:pt idx="32">
                  <c:v>3.6041935</c:v>
                </c:pt>
                <c:pt idx="33">
                  <c:v>3.8010549999999999</c:v>
                </c:pt>
                <c:pt idx="34">
                  <c:v>4</c:v>
                </c:pt>
                <c:pt idx="35">
                  <c:v>4.800001</c:v>
                </c:pt>
                <c:pt idx="36">
                  <c:v>4.7995000000000001</c:v>
                </c:pt>
                <c:pt idx="37">
                  <c:v>5</c:v>
                </c:pt>
                <c:pt idx="38">
                  <c:v>5.6000005000000002</c:v>
                </c:pt>
                <c:pt idx="39">
                  <c:v>5.2149999999999999</c:v>
                </c:pt>
                <c:pt idx="40">
                  <c:v>6.5</c:v>
                </c:pt>
                <c:pt idx="41">
                  <c:v>6</c:v>
                </c:pt>
              </c:numCache>
            </c:numRef>
          </c:val>
          <c:smooth val="0"/>
          <c:extLst>
            <c:ext xmlns:c16="http://schemas.microsoft.com/office/drawing/2014/chart" uri="{C3380CC4-5D6E-409C-BE32-E72D297353CC}">
              <c16:uniqueId val="{00000008-F183-4756-BBCE-42D83147DF9D}"/>
            </c:ext>
          </c:extLst>
        </c:ser>
        <c:ser>
          <c:idx val="1"/>
          <c:order val="1"/>
          <c:tx>
            <c:strRef>
              <c:f>'AI vs non-AI deal size x series'!$O$10</c:f>
              <c:strCache>
                <c:ptCount val="1"/>
                <c:pt idx="0">
                  <c:v>Average AI deal value</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09-F183-4756-BBCE-42D83147DF9D}"/>
              </c:ext>
            </c:extLst>
          </c:dPt>
          <c:dPt>
            <c:idx val="4"/>
            <c:bubble3D val="0"/>
            <c:extLst>
              <c:ext xmlns:c16="http://schemas.microsoft.com/office/drawing/2014/chart" uri="{C3380CC4-5D6E-409C-BE32-E72D297353CC}">
                <c16:uniqueId val="{0000000A-F183-4756-BBCE-42D83147DF9D}"/>
              </c:ext>
            </c:extLst>
          </c:dPt>
          <c:dPt>
            <c:idx val="5"/>
            <c:bubble3D val="0"/>
            <c:extLst>
              <c:ext xmlns:c16="http://schemas.microsoft.com/office/drawing/2014/chart" uri="{C3380CC4-5D6E-409C-BE32-E72D297353CC}">
                <c16:uniqueId val="{0000000B-F183-4756-BBCE-42D83147DF9D}"/>
              </c:ext>
            </c:extLst>
          </c:dPt>
          <c:dPt>
            <c:idx val="6"/>
            <c:bubble3D val="0"/>
            <c:extLst>
              <c:ext xmlns:c16="http://schemas.microsoft.com/office/drawing/2014/chart" uri="{C3380CC4-5D6E-409C-BE32-E72D297353CC}">
                <c16:uniqueId val="{0000000C-F183-4756-BBCE-42D83147DF9D}"/>
              </c:ext>
            </c:extLst>
          </c:dPt>
          <c:dPt>
            <c:idx val="9"/>
            <c:bubble3D val="0"/>
            <c:extLst>
              <c:ext xmlns:c16="http://schemas.microsoft.com/office/drawing/2014/chart" uri="{C3380CC4-5D6E-409C-BE32-E72D297353CC}">
                <c16:uniqueId val="{0000000D-F183-4756-BBCE-42D83147DF9D}"/>
              </c:ext>
            </c:extLst>
          </c:dPt>
          <c:dPt>
            <c:idx val="10"/>
            <c:bubble3D val="0"/>
            <c:spPr>
              <a:ln w="19050" cap="rnd">
                <a:solidFill>
                  <a:srgbClr val="6185A6"/>
                </a:solidFill>
                <a:round/>
              </a:ln>
              <a:effectLst/>
            </c:spPr>
            <c:extLst>
              <c:ext xmlns:c16="http://schemas.microsoft.com/office/drawing/2014/chart" uri="{C3380CC4-5D6E-409C-BE32-E72D297353CC}">
                <c16:uniqueId val="{0000000F-F183-4756-BBCE-42D83147DF9D}"/>
              </c:ext>
            </c:extLst>
          </c:dPt>
          <c:dPt>
            <c:idx val="15"/>
            <c:bubble3D val="0"/>
            <c:extLst>
              <c:ext xmlns:c16="http://schemas.microsoft.com/office/drawing/2014/chart" uri="{C3380CC4-5D6E-409C-BE32-E72D297353CC}">
                <c16:uniqueId val="{00000010-F183-4756-BBCE-42D83147DF9D}"/>
              </c:ext>
            </c:extLst>
          </c:dPt>
          <c:cat>
            <c:multiLvlStrRef>
              <c:f>'AI vs non-AI deal size x series'!$P$7:$BE$8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'AI vs non-AI deal size x series'!$P$10:$BE$10</c:f>
              <c:numCache>
                <c:formatCode>"$"#,##0.00</c:formatCode>
                <c:ptCount val="42"/>
                <c:pt idx="0">
                  <c:v>9.0107423680790149</c:v>
                </c:pt>
                <c:pt idx="1">
                  <c:v>7.5130195297438744</c:v>
                </c:pt>
                <c:pt idx="2">
                  <c:v>7.3197646547531567</c:v>
                </c:pt>
                <c:pt idx="3">
                  <c:v>8.3788066221156257</c:v>
                </c:pt>
                <c:pt idx="4">
                  <c:v>6.7556879593952068</c:v>
                </c:pt>
                <c:pt idx="5">
                  <c:v>8.5018591637746361</c:v>
                </c:pt>
                <c:pt idx="6">
                  <c:v>8.4424258718532954</c:v>
                </c:pt>
                <c:pt idx="7">
                  <c:v>8.5443150913092278</c:v>
                </c:pt>
                <c:pt idx="8">
                  <c:v>10.38678439909717</c:v>
                </c:pt>
                <c:pt idx="9">
                  <c:v>11.35399275644586</c:v>
                </c:pt>
                <c:pt idx="10">
                  <c:v>12.601379582892861</c:v>
                </c:pt>
                <c:pt idx="11">
                  <c:v>14.26079032898742</c:v>
                </c:pt>
                <c:pt idx="12">
                  <c:v>13.17089899278597</c:v>
                </c:pt>
                <c:pt idx="13">
                  <c:v>13.467960326723651</c:v>
                </c:pt>
                <c:pt idx="14">
                  <c:v>16.164646335956569</c:v>
                </c:pt>
                <c:pt idx="15">
                  <c:v>13.088766259118531</c:v>
                </c:pt>
                <c:pt idx="16">
                  <c:v>11.88232323053956</c:v>
                </c:pt>
                <c:pt idx="17">
                  <c:v>17.058227181435772</c:v>
                </c:pt>
                <c:pt idx="18">
                  <c:v>18.16885109800787</c:v>
                </c:pt>
                <c:pt idx="19">
                  <c:v>19.030531166541191</c:v>
                </c:pt>
                <c:pt idx="20">
                  <c:v>22.635447864848491</c:v>
                </c:pt>
                <c:pt idx="21">
                  <c:v>29.55942590857644</c:v>
                </c:pt>
                <c:pt idx="22">
                  <c:v>27.461694653124919</c:v>
                </c:pt>
                <c:pt idx="23">
                  <c:v>29.908854007439491</c:v>
                </c:pt>
                <c:pt idx="24">
                  <c:v>21.370515696063389</c:v>
                </c:pt>
                <c:pt idx="25">
                  <c:v>26.52533302746853</c:v>
                </c:pt>
                <c:pt idx="26">
                  <c:v>15.02161138535646</c:v>
                </c:pt>
                <c:pt idx="27">
                  <c:v>14.146558192803001</c:v>
                </c:pt>
                <c:pt idx="28">
                  <c:v>34.467776934296637</c:v>
                </c:pt>
                <c:pt idx="29">
                  <c:v>13.968572068130859</c:v>
                </c:pt>
                <c:pt idx="30">
                  <c:v>12.04309229679648</c:v>
                </c:pt>
                <c:pt idx="31">
                  <c:v>16.862321488461209</c:v>
                </c:pt>
                <c:pt idx="32">
                  <c:v>13.564455400769249</c:v>
                </c:pt>
                <c:pt idx="33">
                  <c:v>21.721028335546539</c:v>
                </c:pt>
                <c:pt idx="34">
                  <c:v>20.515919866368161</c:v>
                </c:pt>
                <c:pt idx="35">
                  <c:v>57.964899547571058</c:v>
                </c:pt>
                <c:pt idx="36">
                  <c:v>56.022491897009758</c:v>
                </c:pt>
                <c:pt idx="37">
                  <c:v>52.304474754088481</c:v>
                </c:pt>
                <c:pt idx="38">
                  <c:v>36.788683035061077</c:v>
                </c:pt>
                <c:pt idx="39">
                  <c:v>35.678400819140279</c:v>
                </c:pt>
                <c:pt idx="40">
                  <c:v>212.60589106079939</c:v>
                </c:pt>
                <c:pt idx="41">
                  <c:v>111.9591313131297</c:v>
                </c:pt>
              </c:numCache>
            </c:numRef>
          </c:val>
          <c:smooth val="0"/>
          <c:extLst>
            <c:ext xmlns:c16="http://schemas.microsoft.com/office/drawing/2014/chart" uri="{C3380CC4-5D6E-409C-BE32-E72D297353CC}">
              <c16:uniqueId val="{00000011-F183-4756-BBCE-42D83147DF9D}"/>
            </c:ext>
          </c:extLst>
        </c:ser>
        <c:ser>
          <c:idx val="2"/>
          <c:order val="2"/>
          <c:tx>
            <c:strRef>
              <c:f>'AI vs non-AI deal size x series'!$O$11</c:f>
              <c:strCache>
                <c:ptCount val="1"/>
                <c:pt idx="0">
                  <c:v>Median non-AI deal value</c:v>
                </c:pt>
              </c:strCache>
            </c:strRef>
          </c:tx>
          <c:spPr>
            <a:ln w="19050" cap="rnd">
              <a:solidFill>
                <a:schemeClr val="accent3"/>
              </a:solidFill>
              <a:round/>
            </a:ln>
            <a:effectLst/>
          </c:spPr>
          <c:marker>
            <c:symbol val="none"/>
          </c:marker>
          <c:dPt>
            <c:idx val="8"/>
            <c:bubble3D val="0"/>
            <c:extLst>
              <c:ext xmlns:c16="http://schemas.microsoft.com/office/drawing/2014/chart" uri="{C3380CC4-5D6E-409C-BE32-E72D297353CC}">
                <c16:uniqueId val="{00000012-F183-4756-BBCE-42D83147DF9D}"/>
              </c:ext>
            </c:extLst>
          </c:dPt>
          <c:dPt>
            <c:idx val="9"/>
            <c:bubble3D val="0"/>
            <c:extLst>
              <c:ext xmlns:c16="http://schemas.microsoft.com/office/drawing/2014/chart" uri="{C3380CC4-5D6E-409C-BE32-E72D297353CC}">
                <c16:uniqueId val="{00000013-F183-4756-BBCE-42D83147DF9D}"/>
              </c:ext>
            </c:extLst>
          </c:dPt>
          <c:dPt>
            <c:idx val="10"/>
            <c:bubble3D val="0"/>
            <c:spPr>
              <a:ln w="19050" cap="rnd">
                <a:solidFill>
                  <a:srgbClr val="40C2C9"/>
                </a:solidFill>
                <a:round/>
              </a:ln>
              <a:effectLst/>
            </c:spPr>
            <c:extLst>
              <c:ext xmlns:c16="http://schemas.microsoft.com/office/drawing/2014/chart" uri="{C3380CC4-5D6E-409C-BE32-E72D297353CC}">
                <c16:uniqueId val="{00000015-F183-4756-BBCE-42D83147DF9D}"/>
              </c:ext>
            </c:extLst>
          </c:dPt>
          <c:dPt>
            <c:idx val="15"/>
            <c:bubble3D val="0"/>
            <c:extLst>
              <c:ext xmlns:c16="http://schemas.microsoft.com/office/drawing/2014/chart" uri="{C3380CC4-5D6E-409C-BE32-E72D297353CC}">
                <c16:uniqueId val="{00000016-F183-4756-BBCE-42D83147DF9D}"/>
              </c:ext>
            </c:extLst>
          </c:dPt>
          <c:cat>
            <c:multiLvlStrRef>
              <c:f>'AI vs non-AI deal size x series'!$P$7:$BE$8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'AI vs non-AI deal size x series'!$P$11:$BE$11</c:f>
              <c:numCache>
                <c:formatCode>"$"#,##0.00</c:formatCode>
                <c:ptCount val="42"/>
                <c:pt idx="0">
                  <c:v>1.5</c:v>
                </c:pt>
                <c:pt idx="1">
                  <c:v>1.5449774999999999</c:v>
                </c:pt>
                <c:pt idx="2">
                  <c:v>1.8049895</c:v>
                </c:pt>
                <c:pt idx="3">
                  <c:v>1.999995</c:v>
                </c:pt>
                <c:pt idx="4">
                  <c:v>1.8982760000000001</c:v>
                </c:pt>
                <c:pt idx="5">
                  <c:v>1.95</c:v>
                </c:pt>
                <c:pt idx="6">
                  <c:v>2</c:v>
                </c:pt>
                <c:pt idx="7">
                  <c:v>2</c:v>
                </c:pt>
                <c:pt idx="8">
                  <c:v>2.0384509999999998</c:v>
                </c:pt>
                <c:pt idx="9">
                  <c:v>2.5</c:v>
                </c:pt>
                <c:pt idx="10">
                  <c:v>2.5</c:v>
                </c:pt>
                <c:pt idx="11">
                  <c:v>2.4483450000000002</c:v>
                </c:pt>
                <c:pt idx="12">
                  <c:v>2.2000000000000002</c:v>
                </c:pt>
                <c:pt idx="13">
                  <c:v>2.4999959999999999</c:v>
                </c:pt>
                <c:pt idx="14">
                  <c:v>2.3624965000000002</c:v>
                </c:pt>
                <c:pt idx="15">
                  <c:v>2.2999999999999998</c:v>
                </c:pt>
                <c:pt idx="16">
                  <c:v>2.0000184999999999</c:v>
                </c:pt>
                <c:pt idx="17">
                  <c:v>2.4904220000000001</c:v>
                </c:pt>
                <c:pt idx="18">
                  <c:v>2.8555027196176321</c:v>
                </c:pt>
                <c:pt idx="19">
                  <c:v>2.6999995000000001</c:v>
                </c:pt>
                <c:pt idx="20">
                  <c:v>3</c:v>
                </c:pt>
                <c:pt idx="21">
                  <c:v>3.5</c:v>
                </c:pt>
                <c:pt idx="22">
                  <c:v>3.3975200000000001</c:v>
                </c:pt>
                <c:pt idx="23">
                  <c:v>4</c:v>
                </c:pt>
                <c:pt idx="24">
                  <c:v>3.5</c:v>
                </c:pt>
                <c:pt idx="25">
                  <c:v>3.700002</c:v>
                </c:pt>
                <c:pt idx="26">
                  <c:v>3.4378415000000002</c:v>
                </c:pt>
                <c:pt idx="27">
                  <c:v>3</c:v>
                </c:pt>
                <c:pt idx="28">
                  <c:v>2.9128270000000001</c:v>
                </c:pt>
                <c:pt idx="29">
                  <c:v>2.9999980000000002</c:v>
                </c:pt>
                <c:pt idx="30">
                  <c:v>3</c:v>
                </c:pt>
                <c:pt idx="31">
                  <c:v>3.1056145000000002</c:v>
                </c:pt>
                <c:pt idx="32">
                  <c:v>3</c:v>
                </c:pt>
                <c:pt idx="33">
                  <c:v>3.189314</c:v>
                </c:pt>
                <c:pt idx="34">
                  <c:v>3.4</c:v>
                </c:pt>
                <c:pt idx="35">
                  <c:v>3.4999920000000002</c:v>
                </c:pt>
                <c:pt idx="36">
                  <c:v>3.5</c:v>
                </c:pt>
                <c:pt idx="37">
                  <c:v>4.1986305000000002</c:v>
                </c:pt>
                <c:pt idx="38">
                  <c:v>4</c:v>
                </c:pt>
                <c:pt idx="39">
                  <c:v>3.2</c:v>
                </c:pt>
                <c:pt idx="40">
                  <c:v>2.9999989999999999</c:v>
                </c:pt>
                <c:pt idx="41">
                  <c:v>2.2972570000000001</c:v>
                </c:pt>
              </c:numCache>
            </c:numRef>
          </c:val>
          <c:smooth val="0"/>
          <c:extLst>
            <c:ext xmlns:c16="http://schemas.microsoft.com/office/drawing/2014/chart" uri="{C3380CC4-5D6E-409C-BE32-E72D297353CC}">
              <c16:uniqueId val="{00000017-F183-4756-BBCE-42D83147DF9D}"/>
            </c:ext>
          </c:extLst>
        </c:ser>
        <c:ser>
          <c:idx val="3"/>
          <c:order val="3"/>
          <c:tx>
            <c:strRef>
              <c:f>'AI vs non-AI deal size x series'!$O$12</c:f>
              <c:strCache>
                <c:ptCount val="1"/>
                <c:pt idx="0">
                  <c:v>Average non-AI deal value</c:v>
                </c:pt>
              </c:strCache>
            </c:strRef>
          </c:tx>
          <c:spPr>
            <a:ln>
              <a:solidFill>
                <a:schemeClr val="accent5"/>
              </a:solidFill>
            </a:ln>
          </c:spPr>
          <c:marker>
            <c:symbol val="none"/>
          </c:marker>
          <c:dPt>
            <c:idx val="10"/>
            <c:bubble3D val="0"/>
            <c:spPr>
              <a:ln>
                <a:solidFill>
                  <a:srgbClr val="F5C914"/>
                </a:solidFill>
              </a:ln>
            </c:spPr>
            <c:extLst>
              <c:ext xmlns:c16="http://schemas.microsoft.com/office/drawing/2014/chart" uri="{C3380CC4-5D6E-409C-BE32-E72D297353CC}">
                <c16:uniqueId val="{00000019-F183-4756-BBCE-42D83147DF9D}"/>
              </c:ext>
            </c:extLst>
          </c:dPt>
          <c:cat>
            <c:multiLvlStrRef>
              <c:f>'AI vs non-AI deal size x series'!$P$7:$BE$8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'AI vs non-AI deal size x series'!$P$12:$BE$12</c:f>
              <c:numCache>
                <c:formatCode>"$"#,##0.00</c:formatCode>
                <c:ptCount val="42"/>
                <c:pt idx="0">
                  <c:v>7.9136133057900366</c:v>
                </c:pt>
                <c:pt idx="1">
                  <c:v>10.94167063501432</c:v>
                </c:pt>
                <c:pt idx="2">
                  <c:v>8.1503084240820094</c:v>
                </c:pt>
                <c:pt idx="3">
                  <c:v>7.371269612187227</c:v>
                </c:pt>
                <c:pt idx="4">
                  <c:v>7.3882440094739108</c:v>
                </c:pt>
                <c:pt idx="5">
                  <c:v>8.9113110892429539</c:v>
                </c:pt>
                <c:pt idx="6">
                  <c:v>11.118693830434539</c:v>
                </c:pt>
                <c:pt idx="7">
                  <c:v>9.3518034533172543</c:v>
                </c:pt>
                <c:pt idx="8">
                  <c:v>11.455398176841291</c:v>
                </c:pt>
                <c:pt idx="9">
                  <c:v>11.761153794807241</c:v>
                </c:pt>
                <c:pt idx="10">
                  <c:v>14.124465058571481</c:v>
                </c:pt>
                <c:pt idx="11">
                  <c:v>18.42916838149689</c:v>
                </c:pt>
                <c:pt idx="12">
                  <c:v>14.240523287902249</c:v>
                </c:pt>
                <c:pt idx="13">
                  <c:v>13.10584028377105</c:v>
                </c:pt>
                <c:pt idx="14">
                  <c:v>12.37868727156768</c:v>
                </c:pt>
                <c:pt idx="15">
                  <c:v>11.8524695940944</c:v>
                </c:pt>
                <c:pt idx="16">
                  <c:v>12.68197147571251</c:v>
                </c:pt>
                <c:pt idx="17">
                  <c:v>13.663023337313639</c:v>
                </c:pt>
                <c:pt idx="18">
                  <c:v>16.86013436415509</c:v>
                </c:pt>
                <c:pt idx="19">
                  <c:v>13.5710251562206</c:v>
                </c:pt>
                <c:pt idx="20">
                  <c:v>20.09675132805436</c:v>
                </c:pt>
                <c:pt idx="21">
                  <c:v>18.953269853343969</c:v>
                </c:pt>
                <c:pt idx="22">
                  <c:v>20.742535719207851</c:v>
                </c:pt>
                <c:pt idx="23">
                  <c:v>22.163094788116961</c:v>
                </c:pt>
                <c:pt idx="24">
                  <c:v>17.57036945324101</c:v>
                </c:pt>
                <c:pt idx="25">
                  <c:v>15.496192439064419</c:v>
                </c:pt>
                <c:pt idx="26">
                  <c:v>13.920993546568249</c:v>
                </c:pt>
                <c:pt idx="27">
                  <c:v>12.76223830101477</c:v>
                </c:pt>
                <c:pt idx="28">
                  <c:v>11.309169082487349</c:v>
                </c:pt>
                <c:pt idx="29">
                  <c:v>11.51911935957285</c:v>
                </c:pt>
                <c:pt idx="30">
                  <c:v>13.65621968728645</c:v>
                </c:pt>
                <c:pt idx="31">
                  <c:v>12.486464503563781</c:v>
                </c:pt>
                <c:pt idx="32">
                  <c:v>13.81433047032211</c:v>
                </c:pt>
                <c:pt idx="33">
                  <c:v>14.43503590322825</c:v>
                </c:pt>
                <c:pt idx="34">
                  <c:v>14.27009410131536</c:v>
                </c:pt>
                <c:pt idx="35">
                  <c:v>15.397452816692139</c:v>
                </c:pt>
                <c:pt idx="36">
                  <c:v>15.67558858793825</c:v>
                </c:pt>
                <c:pt idx="37">
                  <c:v>17.62466816814408</c:v>
                </c:pt>
                <c:pt idx="38">
                  <c:v>19.013044494119011</c:v>
                </c:pt>
                <c:pt idx="39">
                  <c:v>19.013041086976781</c:v>
                </c:pt>
                <c:pt idx="40">
                  <c:v>19.911345408830691</c:v>
                </c:pt>
                <c:pt idx="41">
                  <c:v>17.229063813542449</c:v>
                </c:pt>
              </c:numCache>
            </c:numRef>
          </c:val>
          <c:smooth val="0"/>
          <c:extLst>
            <c:ext xmlns:c16="http://schemas.microsoft.com/office/drawing/2014/chart" uri="{C3380CC4-5D6E-409C-BE32-E72D297353CC}">
              <c16:uniqueId val="{0000001A-F183-4756-BBCE-42D83147DF9D}"/>
            </c:ext>
          </c:extLst>
        </c:ser>
        <c:dLbls>
          <c:showLegendKey val="0"/>
          <c:showVal val="0"/>
          <c:showCatName val="0"/>
          <c:showSerName val="0"/>
          <c:showPercent val="0"/>
          <c:showBubbleSize val="0"/>
        </c:dLbls>
        <c:smooth val="0"/>
        <c:axId val="153538048"/>
        <c:axId val="152542528"/>
      </c:lineChart>
      <c:catAx>
        <c:axId val="15353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8599154522501E-2"/>
          <c:y val="2.0855163187704029E-2"/>
          <c:w val="0.93308140084547753"/>
          <c:h val="0.86784959475649348"/>
        </c:manualLayout>
      </c:layout>
      <c:lineChart>
        <c:grouping val="standard"/>
        <c:varyColors val="0"/>
        <c:ser>
          <c:idx val="0"/>
          <c:order val="0"/>
          <c:tx>
            <c:strRef>
              <c:f>'AI vs non-AI deal size x series'!$B$42</c:f>
              <c:strCache>
                <c:ptCount val="1"/>
                <c:pt idx="0">
                  <c:v>Pre-seed</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07-FDEF-40C5-A802-E1370683476D}"/>
              </c:ext>
            </c:extLst>
          </c:dPt>
          <c:dPt>
            <c:idx val="4"/>
            <c:bubble3D val="0"/>
            <c:spPr>
              <a:ln w="19050" cap="rnd">
                <a:solidFill>
                  <a:schemeClr val="accent1"/>
                </a:solidFill>
                <a:round/>
              </a:ln>
              <a:effectLst/>
            </c:spPr>
            <c:extLst>
              <c:ext xmlns:c16="http://schemas.microsoft.com/office/drawing/2014/chart" uri="{C3380CC4-5D6E-409C-BE32-E72D297353CC}">
                <c16:uniqueId val="{00000009-FDEF-40C5-A802-E1370683476D}"/>
              </c:ext>
            </c:extLst>
          </c:dPt>
          <c:dPt>
            <c:idx val="5"/>
            <c:bubble3D val="0"/>
            <c:spPr>
              <a:ln w="19050" cap="rnd">
                <a:solidFill>
                  <a:schemeClr val="accent1"/>
                </a:solidFill>
                <a:round/>
              </a:ln>
              <a:effectLst/>
            </c:spPr>
            <c:extLst>
              <c:ext xmlns:c16="http://schemas.microsoft.com/office/drawing/2014/chart" uri="{C3380CC4-5D6E-409C-BE32-E72D297353CC}">
                <c16:uniqueId val="{0000000B-FDEF-40C5-A802-E1370683476D}"/>
              </c:ext>
            </c:extLst>
          </c:dPt>
          <c:dPt>
            <c:idx val="6"/>
            <c:bubble3D val="0"/>
            <c:spPr>
              <a:ln w="19050" cap="rnd">
                <a:solidFill>
                  <a:schemeClr val="accent1"/>
                </a:solidFill>
                <a:round/>
              </a:ln>
              <a:effectLst/>
            </c:spPr>
            <c:extLst>
              <c:ext xmlns:c16="http://schemas.microsoft.com/office/drawing/2014/chart" uri="{C3380CC4-5D6E-409C-BE32-E72D297353CC}">
                <c16:uniqueId val="{0000000D-FDEF-40C5-A802-E1370683476D}"/>
              </c:ext>
            </c:extLst>
          </c:dPt>
          <c:dPt>
            <c:idx val="9"/>
            <c:bubble3D val="0"/>
            <c:extLst>
              <c:ext xmlns:c16="http://schemas.microsoft.com/office/drawing/2014/chart" uri="{C3380CC4-5D6E-409C-BE32-E72D297353CC}">
                <c16:uniqueId val="{0000000E-FDEF-40C5-A802-E1370683476D}"/>
              </c:ext>
            </c:extLst>
          </c:dPt>
          <c:dPt>
            <c:idx val="10"/>
            <c:marker>
              <c:symbol val="circle"/>
              <c:size val="5"/>
            </c:marker>
            <c:bubble3D val="0"/>
            <c:spPr>
              <a:ln w="19050" cap="rnd">
                <a:noFill/>
                <a:round/>
              </a:ln>
              <a:effectLst/>
            </c:spPr>
            <c:extLst>
              <c:ext xmlns:c16="http://schemas.microsoft.com/office/drawing/2014/chart" uri="{C3380CC4-5D6E-409C-BE32-E72D297353CC}">
                <c16:uniqueId val="{00000010-FDEF-40C5-A802-E1370683476D}"/>
              </c:ext>
            </c:extLst>
          </c:dPt>
          <c:dPt>
            <c:idx val="15"/>
            <c:bubble3D val="0"/>
            <c:extLst>
              <c:ext xmlns:c16="http://schemas.microsoft.com/office/drawing/2014/chart" uri="{C3380CC4-5D6E-409C-BE32-E72D297353CC}">
                <c16:uniqueId val="{00000011-FDEF-40C5-A802-E1370683476D}"/>
              </c:ext>
            </c:extLst>
          </c:dPt>
          <c:dLbls>
            <c:dLbl>
              <c:idx val="0"/>
              <c:delete val="1"/>
              <c:extLst>
                <c:ext xmlns:c15="http://schemas.microsoft.com/office/drawing/2012/chart" uri="{CE6537A1-D6FC-4f65-9D91-7224C49458BB}"/>
                <c:ext xmlns:c16="http://schemas.microsoft.com/office/drawing/2014/chart" uri="{C3380CC4-5D6E-409C-BE32-E72D297353CC}">
                  <c16:uniqueId val="{00000012-FDEF-40C5-A802-E1370683476D}"/>
                </c:ext>
              </c:extLst>
            </c:dLbl>
            <c:dLbl>
              <c:idx val="1"/>
              <c:delete val="1"/>
              <c:extLst>
                <c:ext xmlns:c15="http://schemas.microsoft.com/office/drawing/2012/chart" uri="{CE6537A1-D6FC-4f65-9D91-7224C49458BB}"/>
                <c:ext xmlns:c16="http://schemas.microsoft.com/office/drawing/2014/chart" uri="{C3380CC4-5D6E-409C-BE32-E72D297353CC}">
                  <c16:uniqueId val="{00000007-FDEF-40C5-A802-E1370683476D}"/>
                </c:ext>
              </c:extLst>
            </c:dLbl>
            <c:dLbl>
              <c:idx val="2"/>
              <c:delete val="1"/>
              <c:extLst>
                <c:ext xmlns:c15="http://schemas.microsoft.com/office/drawing/2012/chart" uri="{CE6537A1-D6FC-4f65-9D91-7224C49458BB}"/>
                <c:ext xmlns:c16="http://schemas.microsoft.com/office/drawing/2014/chart" uri="{C3380CC4-5D6E-409C-BE32-E72D297353CC}">
                  <c16:uniqueId val="{00000013-FDEF-40C5-A802-E1370683476D}"/>
                </c:ext>
              </c:extLst>
            </c:dLbl>
            <c:dLbl>
              <c:idx val="3"/>
              <c:delete val="1"/>
              <c:extLst>
                <c:ext xmlns:c15="http://schemas.microsoft.com/office/drawing/2012/chart" uri="{CE6537A1-D6FC-4f65-9D91-7224C49458BB}"/>
                <c:ext xmlns:c16="http://schemas.microsoft.com/office/drawing/2014/chart" uri="{C3380CC4-5D6E-409C-BE32-E72D297353CC}">
                  <c16:uniqueId val="{00000014-FDEF-40C5-A802-E1370683476D}"/>
                </c:ext>
              </c:extLst>
            </c:dLbl>
            <c:dLbl>
              <c:idx val="4"/>
              <c:delete val="1"/>
              <c:extLst>
                <c:ext xmlns:c15="http://schemas.microsoft.com/office/drawing/2012/chart" uri="{CE6537A1-D6FC-4f65-9D91-7224C49458BB}"/>
                <c:ext xmlns:c16="http://schemas.microsoft.com/office/drawing/2014/chart" uri="{C3380CC4-5D6E-409C-BE32-E72D297353CC}">
                  <c16:uniqueId val="{00000009-FDEF-40C5-A802-E1370683476D}"/>
                </c:ext>
              </c:extLst>
            </c:dLbl>
            <c:dLbl>
              <c:idx val="5"/>
              <c:delete val="1"/>
              <c:extLst>
                <c:ext xmlns:c15="http://schemas.microsoft.com/office/drawing/2012/chart" uri="{CE6537A1-D6FC-4f65-9D91-7224C49458BB}"/>
                <c:ext xmlns:c16="http://schemas.microsoft.com/office/drawing/2014/chart" uri="{C3380CC4-5D6E-409C-BE32-E72D297353CC}">
                  <c16:uniqueId val="{0000000B-FDEF-40C5-A802-E1370683476D}"/>
                </c:ext>
              </c:extLst>
            </c:dLbl>
            <c:dLbl>
              <c:idx val="6"/>
              <c:delete val="1"/>
              <c:extLst>
                <c:ext xmlns:c15="http://schemas.microsoft.com/office/drawing/2012/chart" uri="{CE6537A1-D6FC-4f65-9D91-7224C49458BB}"/>
                <c:ext xmlns:c16="http://schemas.microsoft.com/office/drawing/2014/chart" uri="{C3380CC4-5D6E-409C-BE32-E72D297353CC}">
                  <c16:uniqueId val="{0000000D-FDEF-40C5-A802-E1370683476D}"/>
                </c:ext>
              </c:extLst>
            </c:dLbl>
            <c:dLbl>
              <c:idx val="7"/>
              <c:delete val="1"/>
              <c:extLst>
                <c:ext xmlns:c15="http://schemas.microsoft.com/office/drawing/2012/chart" uri="{CE6537A1-D6FC-4f65-9D91-7224C49458BB}"/>
                <c:ext xmlns:c16="http://schemas.microsoft.com/office/drawing/2014/chart" uri="{C3380CC4-5D6E-409C-BE32-E72D297353CC}">
                  <c16:uniqueId val="{00000015-FDEF-40C5-A802-E1370683476D}"/>
                </c:ext>
              </c:extLst>
            </c:dLbl>
            <c:dLbl>
              <c:idx val="8"/>
              <c:delete val="1"/>
              <c:extLst>
                <c:ext xmlns:c15="http://schemas.microsoft.com/office/drawing/2012/chart" uri="{CE6537A1-D6FC-4f65-9D91-7224C49458BB}"/>
                <c:ext xmlns:c16="http://schemas.microsoft.com/office/drawing/2014/chart" uri="{C3380CC4-5D6E-409C-BE32-E72D297353CC}">
                  <c16:uniqueId val="{00000016-FDEF-40C5-A802-E1370683476D}"/>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vs non-AI deal size x series'!$C$41:$M$41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series'!$C$42:$M$42</c:f>
              <c:numCache>
                <c:formatCode>"$"#,##0.0</c:formatCode>
                <c:ptCount val="11"/>
                <c:pt idx="0">
                  <c:v>0.33250000000000002</c:v>
                </c:pt>
                <c:pt idx="1">
                  <c:v>0.3</c:v>
                </c:pt>
                <c:pt idx="2">
                  <c:v>0.36499999999999999</c:v>
                </c:pt>
                <c:pt idx="3">
                  <c:v>0.35</c:v>
                </c:pt>
                <c:pt idx="4">
                  <c:v>0.35</c:v>
                </c:pt>
                <c:pt idx="5">
                  <c:v>0.5</c:v>
                </c:pt>
                <c:pt idx="6">
                  <c:v>0.53999299999999995</c:v>
                </c:pt>
                <c:pt idx="7">
                  <c:v>0.67600000000000005</c:v>
                </c:pt>
                <c:pt idx="8">
                  <c:v>0.5</c:v>
                </c:pt>
                <c:pt idx="9">
                  <c:v>0.75</c:v>
                </c:pt>
                <c:pt idx="10">
                  <c:v>0.47911999999999999</c:v>
                </c:pt>
              </c:numCache>
            </c:numRef>
          </c:val>
          <c:smooth val="0"/>
          <c:extLst>
            <c:ext xmlns:c16="http://schemas.microsoft.com/office/drawing/2014/chart" uri="{C3380CC4-5D6E-409C-BE32-E72D297353CC}">
              <c16:uniqueId val="{00000017-FDEF-40C5-A802-E1370683476D}"/>
            </c:ext>
          </c:extLst>
        </c:ser>
        <c:ser>
          <c:idx val="1"/>
          <c:order val="1"/>
          <c:tx>
            <c:strRef>
              <c:f>'AI vs non-AI deal size x series'!$B$43</c:f>
              <c:strCache>
                <c:ptCount val="1"/>
                <c:pt idx="0">
                  <c:v>Seed</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19-FDEF-40C5-A802-E1370683476D}"/>
              </c:ext>
            </c:extLst>
          </c:dPt>
          <c:dPt>
            <c:idx val="4"/>
            <c:bubble3D val="0"/>
            <c:extLst>
              <c:ext xmlns:c16="http://schemas.microsoft.com/office/drawing/2014/chart" uri="{C3380CC4-5D6E-409C-BE32-E72D297353CC}">
                <c16:uniqueId val="{0000001A-FDEF-40C5-A802-E1370683476D}"/>
              </c:ext>
            </c:extLst>
          </c:dPt>
          <c:dPt>
            <c:idx val="5"/>
            <c:bubble3D val="0"/>
            <c:extLst>
              <c:ext xmlns:c16="http://schemas.microsoft.com/office/drawing/2014/chart" uri="{C3380CC4-5D6E-409C-BE32-E72D297353CC}">
                <c16:uniqueId val="{0000001B-FDEF-40C5-A802-E1370683476D}"/>
              </c:ext>
            </c:extLst>
          </c:dPt>
          <c:dPt>
            <c:idx val="6"/>
            <c:bubble3D val="0"/>
            <c:extLst>
              <c:ext xmlns:c16="http://schemas.microsoft.com/office/drawing/2014/chart" uri="{C3380CC4-5D6E-409C-BE32-E72D297353CC}">
                <c16:uniqueId val="{0000001C-FDEF-40C5-A802-E1370683476D}"/>
              </c:ext>
            </c:extLst>
          </c:dPt>
          <c:dPt>
            <c:idx val="9"/>
            <c:bubble3D val="0"/>
            <c:extLst>
              <c:ext xmlns:c16="http://schemas.microsoft.com/office/drawing/2014/chart" uri="{C3380CC4-5D6E-409C-BE32-E72D297353CC}">
                <c16:uniqueId val="{0000001D-FDEF-40C5-A802-E1370683476D}"/>
              </c:ext>
            </c:extLst>
          </c:dPt>
          <c:dPt>
            <c:idx val="10"/>
            <c:marker>
              <c:symbol val="circle"/>
              <c:size val="5"/>
            </c:marker>
            <c:bubble3D val="0"/>
            <c:spPr>
              <a:ln w="19050" cap="rnd">
                <a:noFill/>
                <a:round/>
              </a:ln>
              <a:effectLst/>
            </c:spPr>
            <c:extLst>
              <c:ext xmlns:c16="http://schemas.microsoft.com/office/drawing/2014/chart" uri="{C3380CC4-5D6E-409C-BE32-E72D297353CC}">
                <c16:uniqueId val="{0000001F-FDEF-40C5-A802-E1370683476D}"/>
              </c:ext>
            </c:extLst>
          </c:dPt>
          <c:dPt>
            <c:idx val="15"/>
            <c:bubble3D val="0"/>
            <c:extLst>
              <c:ext xmlns:c16="http://schemas.microsoft.com/office/drawing/2014/chart" uri="{C3380CC4-5D6E-409C-BE32-E72D297353CC}">
                <c16:uniqueId val="{00000020-FDEF-40C5-A802-E1370683476D}"/>
              </c:ext>
            </c:extLst>
          </c:dPt>
          <c:dLbls>
            <c:dLbl>
              <c:idx val="0"/>
              <c:delete val="1"/>
              <c:extLst>
                <c:ext xmlns:c15="http://schemas.microsoft.com/office/drawing/2012/chart" uri="{CE6537A1-D6FC-4f65-9D91-7224C49458BB}"/>
                <c:ext xmlns:c16="http://schemas.microsoft.com/office/drawing/2014/chart" uri="{C3380CC4-5D6E-409C-BE32-E72D297353CC}">
                  <c16:uniqueId val="{00000021-FDEF-40C5-A802-E1370683476D}"/>
                </c:ext>
              </c:extLst>
            </c:dLbl>
            <c:dLbl>
              <c:idx val="1"/>
              <c:delete val="1"/>
              <c:extLst>
                <c:ext xmlns:c15="http://schemas.microsoft.com/office/drawing/2012/chart" uri="{CE6537A1-D6FC-4f65-9D91-7224C49458BB}"/>
                <c:ext xmlns:c16="http://schemas.microsoft.com/office/drawing/2014/chart" uri="{C3380CC4-5D6E-409C-BE32-E72D297353CC}">
                  <c16:uniqueId val="{00000019-FDEF-40C5-A802-E1370683476D}"/>
                </c:ext>
              </c:extLst>
            </c:dLbl>
            <c:dLbl>
              <c:idx val="2"/>
              <c:delete val="1"/>
              <c:extLst>
                <c:ext xmlns:c15="http://schemas.microsoft.com/office/drawing/2012/chart" uri="{CE6537A1-D6FC-4f65-9D91-7224C49458BB}"/>
                <c:ext xmlns:c16="http://schemas.microsoft.com/office/drawing/2014/chart" uri="{C3380CC4-5D6E-409C-BE32-E72D297353CC}">
                  <c16:uniqueId val="{00000022-FDEF-40C5-A802-E1370683476D}"/>
                </c:ext>
              </c:extLst>
            </c:dLbl>
            <c:dLbl>
              <c:idx val="3"/>
              <c:delete val="1"/>
              <c:extLst>
                <c:ext xmlns:c15="http://schemas.microsoft.com/office/drawing/2012/chart" uri="{CE6537A1-D6FC-4f65-9D91-7224C49458BB}"/>
                <c:ext xmlns:c16="http://schemas.microsoft.com/office/drawing/2014/chart" uri="{C3380CC4-5D6E-409C-BE32-E72D297353CC}">
                  <c16:uniqueId val="{00000023-FDEF-40C5-A802-E1370683476D}"/>
                </c:ext>
              </c:extLst>
            </c:dLbl>
            <c:dLbl>
              <c:idx val="4"/>
              <c:delete val="1"/>
              <c:extLst>
                <c:ext xmlns:c15="http://schemas.microsoft.com/office/drawing/2012/chart" uri="{CE6537A1-D6FC-4f65-9D91-7224C49458BB}"/>
                <c:ext xmlns:c16="http://schemas.microsoft.com/office/drawing/2014/chart" uri="{C3380CC4-5D6E-409C-BE32-E72D297353CC}">
                  <c16:uniqueId val="{0000001A-FDEF-40C5-A802-E1370683476D}"/>
                </c:ext>
              </c:extLst>
            </c:dLbl>
            <c:dLbl>
              <c:idx val="5"/>
              <c:delete val="1"/>
              <c:extLst>
                <c:ext xmlns:c15="http://schemas.microsoft.com/office/drawing/2012/chart" uri="{CE6537A1-D6FC-4f65-9D91-7224C49458BB}"/>
                <c:ext xmlns:c16="http://schemas.microsoft.com/office/drawing/2014/chart" uri="{C3380CC4-5D6E-409C-BE32-E72D297353CC}">
                  <c16:uniqueId val="{0000001B-FDEF-40C5-A802-E1370683476D}"/>
                </c:ext>
              </c:extLst>
            </c:dLbl>
            <c:dLbl>
              <c:idx val="6"/>
              <c:delete val="1"/>
              <c:extLst>
                <c:ext xmlns:c15="http://schemas.microsoft.com/office/drawing/2012/chart" uri="{CE6537A1-D6FC-4f65-9D91-7224C49458BB}"/>
                <c:ext xmlns:c16="http://schemas.microsoft.com/office/drawing/2014/chart" uri="{C3380CC4-5D6E-409C-BE32-E72D297353CC}">
                  <c16:uniqueId val="{0000001C-FDEF-40C5-A802-E1370683476D}"/>
                </c:ext>
              </c:extLst>
            </c:dLbl>
            <c:dLbl>
              <c:idx val="7"/>
              <c:delete val="1"/>
              <c:extLst>
                <c:ext xmlns:c15="http://schemas.microsoft.com/office/drawing/2012/chart" uri="{CE6537A1-D6FC-4f65-9D91-7224C49458BB}"/>
                <c:ext xmlns:c16="http://schemas.microsoft.com/office/drawing/2014/chart" uri="{C3380CC4-5D6E-409C-BE32-E72D297353CC}">
                  <c16:uniqueId val="{00000024-FDEF-40C5-A802-E1370683476D}"/>
                </c:ext>
              </c:extLst>
            </c:dLbl>
            <c:dLbl>
              <c:idx val="8"/>
              <c:delete val="1"/>
              <c:extLst>
                <c:ext xmlns:c15="http://schemas.microsoft.com/office/drawing/2012/chart" uri="{CE6537A1-D6FC-4f65-9D91-7224C49458BB}"/>
                <c:ext xmlns:c16="http://schemas.microsoft.com/office/drawing/2014/chart" uri="{C3380CC4-5D6E-409C-BE32-E72D297353CC}">
                  <c16:uniqueId val="{00000025-FDEF-40C5-A802-E1370683476D}"/>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vs non-AI deal size x series'!$C$41:$M$41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series'!$C$43:$M$43</c:f>
              <c:numCache>
                <c:formatCode>"$"#,##0.0</c:formatCode>
                <c:ptCount val="11"/>
                <c:pt idx="0">
                  <c:v>1.55</c:v>
                </c:pt>
                <c:pt idx="1">
                  <c:v>1.7</c:v>
                </c:pt>
                <c:pt idx="2">
                  <c:v>1.868359289989908</c:v>
                </c:pt>
                <c:pt idx="3">
                  <c:v>2</c:v>
                </c:pt>
                <c:pt idx="4">
                  <c:v>2</c:v>
                </c:pt>
                <c:pt idx="5">
                  <c:v>2.5</c:v>
                </c:pt>
                <c:pt idx="6">
                  <c:v>3</c:v>
                </c:pt>
                <c:pt idx="7">
                  <c:v>3</c:v>
                </c:pt>
                <c:pt idx="8">
                  <c:v>3.49986</c:v>
                </c:pt>
                <c:pt idx="9">
                  <c:v>4.1900000000000004</c:v>
                </c:pt>
                <c:pt idx="10">
                  <c:v>4.5</c:v>
                </c:pt>
              </c:numCache>
            </c:numRef>
          </c:val>
          <c:smooth val="0"/>
          <c:extLst>
            <c:ext xmlns:c16="http://schemas.microsoft.com/office/drawing/2014/chart" uri="{C3380CC4-5D6E-409C-BE32-E72D297353CC}">
              <c16:uniqueId val="{00000026-FDEF-40C5-A802-E1370683476D}"/>
            </c:ext>
          </c:extLst>
        </c:ser>
        <c:ser>
          <c:idx val="2"/>
          <c:order val="2"/>
          <c:tx>
            <c:strRef>
              <c:f>'AI vs non-AI deal size x series'!$B$44</c:f>
              <c:strCache>
                <c:ptCount val="1"/>
                <c:pt idx="0">
                  <c:v>A</c:v>
                </c:pt>
              </c:strCache>
            </c:strRef>
          </c:tx>
          <c:spPr>
            <a:ln w="19050" cap="rnd">
              <a:solidFill>
                <a:schemeClr val="accent3"/>
              </a:solidFill>
              <a:round/>
            </a:ln>
            <a:effectLst/>
          </c:spPr>
          <c:marker>
            <c:symbol val="none"/>
          </c:marker>
          <c:dPt>
            <c:idx val="8"/>
            <c:bubble3D val="0"/>
            <c:extLst>
              <c:ext xmlns:c16="http://schemas.microsoft.com/office/drawing/2014/chart" uri="{C3380CC4-5D6E-409C-BE32-E72D297353CC}">
                <c16:uniqueId val="{00000028-FDEF-40C5-A802-E1370683476D}"/>
              </c:ext>
            </c:extLst>
          </c:dPt>
          <c:dPt>
            <c:idx val="9"/>
            <c:bubble3D val="0"/>
            <c:extLst>
              <c:ext xmlns:c16="http://schemas.microsoft.com/office/drawing/2014/chart" uri="{C3380CC4-5D6E-409C-BE32-E72D297353CC}">
                <c16:uniqueId val="{00000029-FDEF-40C5-A802-E1370683476D}"/>
              </c:ext>
            </c:extLst>
          </c:dPt>
          <c:dPt>
            <c:idx val="10"/>
            <c:marker>
              <c:symbol val="circle"/>
              <c:size val="5"/>
            </c:marker>
            <c:bubble3D val="0"/>
            <c:spPr>
              <a:ln w="19050" cap="rnd">
                <a:noFill/>
                <a:round/>
              </a:ln>
              <a:effectLst/>
            </c:spPr>
            <c:extLst>
              <c:ext xmlns:c16="http://schemas.microsoft.com/office/drawing/2014/chart" uri="{C3380CC4-5D6E-409C-BE32-E72D297353CC}">
                <c16:uniqueId val="{0000002B-FDEF-40C5-A802-E1370683476D}"/>
              </c:ext>
            </c:extLst>
          </c:dPt>
          <c:dPt>
            <c:idx val="15"/>
            <c:bubble3D val="0"/>
            <c:extLst>
              <c:ext xmlns:c16="http://schemas.microsoft.com/office/drawing/2014/chart" uri="{C3380CC4-5D6E-409C-BE32-E72D297353CC}">
                <c16:uniqueId val="{0000002C-FDEF-40C5-A802-E1370683476D}"/>
              </c:ext>
            </c:extLst>
          </c:dPt>
          <c:dLbls>
            <c:dLbl>
              <c:idx val="0"/>
              <c:delete val="1"/>
              <c:extLst>
                <c:ext xmlns:c15="http://schemas.microsoft.com/office/drawing/2012/chart" uri="{CE6537A1-D6FC-4f65-9D91-7224C49458BB}"/>
                <c:ext xmlns:c16="http://schemas.microsoft.com/office/drawing/2014/chart" uri="{C3380CC4-5D6E-409C-BE32-E72D297353CC}">
                  <c16:uniqueId val="{0000002D-FDEF-40C5-A802-E1370683476D}"/>
                </c:ext>
              </c:extLst>
            </c:dLbl>
            <c:dLbl>
              <c:idx val="1"/>
              <c:delete val="1"/>
              <c:extLst>
                <c:ext xmlns:c15="http://schemas.microsoft.com/office/drawing/2012/chart" uri="{CE6537A1-D6FC-4f65-9D91-7224C49458BB}"/>
                <c:ext xmlns:c16="http://schemas.microsoft.com/office/drawing/2014/chart" uri="{C3380CC4-5D6E-409C-BE32-E72D297353CC}">
                  <c16:uniqueId val="{0000002E-FDEF-40C5-A802-E1370683476D}"/>
                </c:ext>
              </c:extLst>
            </c:dLbl>
            <c:dLbl>
              <c:idx val="2"/>
              <c:delete val="1"/>
              <c:extLst>
                <c:ext xmlns:c15="http://schemas.microsoft.com/office/drawing/2012/chart" uri="{CE6537A1-D6FC-4f65-9D91-7224C49458BB}"/>
                <c:ext xmlns:c16="http://schemas.microsoft.com/office/drawing/2014/chart" uri="{C3380CC4-5D6E-409C-BE32-E72D297353CC}">
                  <c16:uniqueId val="{0000002F-FDEF-40C5-A802-E1370683476D}"/>
                </c:ext>
              </c:extLst>
            </c:dLbl>
            <c:dLbl>
              <c:idx val="3"/>
              <c:delete val="1"/>
              <c:extLst>
                <c:ext xmlns:c15="http://schemas.microsoft.com/office/drawing/2012/chart" uri="{CE6537A1-D6FC-4f65-9D91-7224C49458BB}"/>
                <c:ext xmlns:c16="http://schemas.microsoft.com/office/drawing/2014/chart" uri="{C3380CC4-5D6E-409C-BE32-E72D297353CC}">
                  <c16:uniqueId val="{00000030-FDEF-40C5-A802-E1370683476D}"/>
                </c:ext>
              </c:extLst>
            </c:dLbl>
            <c:dLbl>
              <c:idx val="4"/>
              <c:delete val="1"/>
              <c:extLst>
                <c:ext xmlns:c15="http://schemas.microsoft.com/office/drawing/2012/chart" uri="{CE6537A1-D6FC-4f65-9D91-7224C49458BB}"/>
                <c:ext xmlns:c16="http://schemas.microsoft.com/office/drawing/2014/chart" uri="{C3380CC4-5D6E-409C-BE32-E72D297353CC}">
                  <c16:uniqueId val="{00000031-FDEF-40C5-A802-E1370683476D}"/>
                </c:ext>
              </c:extLst>
            </c:dLbl>
            <c:dLbl>
              <c:idx val="5"/>
              <c:delete val="1"/>
              <c:extLst>
                <c:ext xmlns:c15="http://schemas.microsoft.com/office/drawing/2012/chart" uri="{CE6537A1-D6FC-4f65-9D91-7224C49458BB}"/>
                <c:ext xmlns:c16="http://schemas.microsoft.com/office/drawing/2014/chart" uri="{C3380CC4-5D6E-409C-BE32-E72D297353CC}">
                  <c16:uniqueId val="{00000032-FDEF-40C5-A802-E1370683476D}"/>
                </c:ext>
              </c:extLst>
            </c:dLbl>
            <c:dLbl>
              <c:idx val="6"/>
              <c:delete val="1"/>
              <c:extLst>
                <c:ext xmlns:c15="http://schemas.microsoft.com/office/drawing/2012/chart" uri="{CE6537A1-D6FC-4f65-9D91-7224C49458BB}"/>
                <c:ext xmlns:c16="http://schemas.microsoft.com/office/drawing/2014/chart" uri="{C3380CC4-5D6E-409C-BE32-E72D297353CC}">
                  <c16:uniqueId val="{00000033-FDEF-40C5-A802-E1370683476D}"/>
                </c:ext>
              </c:extLst>
            </c:dLbl>
            <c:dLbl>
              <c:idx val="7"/>
              <c:delete val="1"/>
              <c:extLst>
                <c:ext xmlns:c15="http://schemas.microsoft.com/office/drawing/2012/chart" uri="{CE6537A1-D6FC-4f65-9D91-7224C49458BB}"/>
                <c:ext xmlns:c16="http://schemas.microsoft.com/office/drawing/2014/chart" uri="{C3380CC4-5D6E-409C-BE32-E72D297353CC}">
                  <c16:uniqueId val="{00000034-FDEF-40C5-A802-E1370683476D}"/>
                </c:ext>
              </c:extLst>
            </c:dLbl>
            <c:dLbl>
              <c:idx val="8"/>
              <c:delete val="1"/>
              <c:extLst>
                <c:ext xmlns:c15="http://schemas.microsoft.com/office/drawing/2012/chart" uri="{CE6537A1-D6FC-4f65-9D91-7224C49458BB}"/>
                <c:ext xmlns:c16="http://schemas.microsoft.com/office/drawing/2014/chart" uri="{C3380CC4-5D6E-409C-BE32-E72D297353CC}">
                  <c16:uniqueId val="{00000028-FDEF-40C5-A802-E1370683476D}"/>
                </c:ext>
              </c:extLst>
            </c:dLbl>
            <c:dLbl>
              <c:idx val="9"/>
              <c:layout>
                <c:manualLayout>
                  <c:x val="-4.8050314465408972E-2"/>
                  <c:y val="-7.31481481481481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FDEF-40C5-A802-E1370683476D}"/>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'AI vs non-AI deal size x series'!$C$41:$M$41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series'!$C$44:$M$44</c:f>
              <c:numCache>
                <c:formatCode>"$"#,##0.0</c:formatCode>
                <c:ptCount val="11"/>
                <c:pt idx="0">
                  <c:v>5.5649949999999997</c:v>
                </c:pt>
                <c:pt idx="1">
                  <c:v>6</c:v>
                </c:pt>
                <c:pt idx="2">
                  <c:v>7.5716074999999998</c:v>
                </c:pt>
                <c:pt idx="3">
                  <c:v>8.7493349999999985</c:v>
                </c:pt>
                <c:pt idx="4">
                  <c:v>8.1999969999999998</c:v>
                </c:pt>
                <c:pt idx="5">
                  <c:v>11.77</c:v>
                </c:pt>
                <c:pt idx="6">
                  <c:v>12</c:v>
                </c:pt>
                <c:pt idx="7">
                  <c:v>10.313366</c:v>
                </c:pt>
                <c:pt idx="8">
                  <c:v>13.0162765</c:v>
                </c:pt>
                <c:pt idx="9">
                  <c:v>15.5</c:v>
                </c:pt>
                <c:pt idx="10">
                  <c:v>21.999998999999999</c:v>
                </c:pt>
              </c:numCache>
            </c:numRef>
          </c:val>
          <c:smooth val="0"/>
          <c:extLst>
            <c:ext xmlns:c16="http://schemas.microsoft.com/office/drawing/2014/chart" uri="{C3380CC4-5D6E-409C-BE32-E72D297353CC}">
              <c16:uniqueId val="{00000035-FDEF-40C5-A802-E1370683476D}"/>
            </c:ext>
          </c:extLst>
        </c:ser>
        <c:ser>
          <c:idx val="3"/>
          <c:order val="3"/>
          <c:tx>
            <c:strRef>
              <c:f>'AI vs non-AI deal size x series'!$B$45</c:f>
              <c:strCache>
                <c:ptCount val="1"/>
                <c:pt idx="0">
                  <c:v>B</c:v>
                </c:pt>
              </c:strCache>
            </c:strRef>
          </c:tx>
          <c:spPr>
            <a:ln>
              <a:solidFill>
                <a:srgbClr val="C3EDEB"/>
              </a:solidFill>
            </a:ln>
          </c:spPr>
          <c:marker>
            <c:symbol val="none"/>
          </c:marker>
          <c:dPt>
            <c:idx val="10"/>
            <c:marker>
              <c:symbol val="circle"/>
              <c:size val="5"/>
              <c:spPr>
                <a:solidFill>
                  <a:srgbClr val="C3EDEB"/>
                </a:solidFill>
                <a:ln>
                  <a:noFill/>
                </a:ln>
              </c:spPr>
            </c:marker>
            <c:bubble3D val="0"/>
            <c:spPr>
              <a:ln>
                <a:noFill/>
              </a:ln>
            </c:spPr>
            <c:extLst>
              <c:ext xmlns:c16="http://schemas.microsoft.com/office/drawing/2014/chart" uri="{C3380CC4-5D6E-409C-BE32-E72D297353CC}">
                <c16:uniqueId val="{00000038-FDEF-40C5-A802-E1370683476D}"/>
              </c:ext>
            </c:extLst>
          </c:dPt>
          <c:dLbls>
            <c:dLbl>
              <c:idx val="9"/>
              <c:layout>
                <c:manualLayout>
                  <c:x val="-4.8050314465408972E-2"/>
                  <c:y val="-5.83333333333334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FDEF-40C5-A802-E1370683476D}"/>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FDEF-40C5-A802-E1370683476D}"/>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'AI vs non-AI deal size x series'!$C$41:$M$41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series'!$C$45:$M$45</c:f>
              <c:numCache>
                <c:formatCode>"$"#,##0.0</c:formatCode>
                <c:ptCount val="11"/>
                <c:pt idx="0">
                  <c:v>15</c:v>
                </c:pt>
                <c:pt idx="1">
                  <c:v>16</c:v>
                </c:pt>
                <c:pt idx="2">
                  <c:v>18.5</c:v>
                </c:pt>
                <c:pt idx="3">
                  <c:v>19.999994999999998</c:v>
                </c:pt>
                <c:pt idx="4">
                  <c:v>24.999998000000001</c:v>
                </c:pt>
                <c:pt idx="5">
                  <c:v>30</c:v>
                </c:pt>
                <c:pt idx="6">
                  <c:v>30.999979499999998</c:v>
                </c:pt>
                <c:pt idx="7">
                  <c:v>25.377597999999999</c:v>
                </c:pt>
                <c:pt idx="8">
                  <c:v>30.999987999999998</c:v>
                </c:pt>
                <c:pt idx="9">
                  <c:v>39.124907</c:v>
                </c:pt>
                <c:pt idx="10">
                  <c:v>45.000003</c:v>
                </c:pt>
              </c:numCache>
            </c:numRef>
          </c:val>
          <c:smooth val="0"/>
          <c:extLst>
            <c:ext xmlns:c16="http://schemas.microsoft.com/office/drawing/2014/chart" uri="{C3380CC4-5D6E-409C-BE32-E72D297353CC}">
              <c16:uniqueId val="{0000003A-FDEF-40C5-A802-E1370683476D}"/>
            </c:ext>
          </c:extLst>
        </c:ser>
        <c:ser>
          <c:idx val="4"/>
          <c:order val="4"/>
          <c:tx>
            <c:strRef>
              <c:f>'AI vs non-AI deal size x series'!$B$46</c:f>
              <c:strCache>
                <c:ptCount val="1"/>
                <c:pt idx="0">
                  <c:v>C</c:v>
                </c:pt>
              </c:strCache>
            </c:strRef>
          </c:tx>
          <c:spPr>
            <a:ln w="19050" cap="rnd">
              <a:solidFill>
                <a:srgbClr val="F5C914"/>
              </a:solidFill>
              <a:round/>
            </a:ln>
            <a:effectLst/>
          </c:spPr>
          <c:marker>
            <c:symbol val="none"/>
          </c:marker>
          <c:dPt>
            <c:idx val="10"/>
            <c:marker>
              <c:symbol val="circle"/>
              <c:size val="5"/>
              <c:spPr>
                <a:solidFill>
                  <a:srgbClr val="F5C914"/>
                </a:solidFill>
                <a:ln>
                  <a:noFill/>
                </a:ln>
              </c:spPr>
            </c:marker>
            <c:bubble3D val="0"/>
            <c:spPr>
              <a:ln w="19050" cap="rnd">
                <a:noFill/>
                <a:round/>
              </a:ln>
              <a:effectLst/>
            </c:spPr>
            <c:extLst>
              <c:ext xmlns:c16="http://schemas.microsoft.com/office/drawing/2014/chart" uri="{C3380CC4-5D6E-409C-BE32-E72D297353CC}">
                <c16:uniqueId val="{0000003D-FDEF-40C5-A802-E1370683476D}"/>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E-FDEF-40C5-A802-E1370683476D}"/>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FDEF-40C5-A802-E1370683476D}"/>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'AI vs non-AI deal size x series'!$C$41:$M$41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series'!$C$46:$M$46</c:f>
              <c:numCache>
                <c:formatCode>"$"#,##0.0</c:formatCode>
                <c:ptCount val="11"/>
                <c:pt idx="0">
                  <c:v>25.000001000000001</c:v>
                </c:pt>
                <c:pt idx="1">
                  <c:v>26.15</c:v>
                </c:pt>
                <c:pt idx="2">
                  <c:v>30.000011000000001</c:v>
                </c:pt>
                <c:pt idx="3">
                  <c:v>33</c:v>
                </c:pt>
                <c:pt idx="4">
                  <c:v>37.499974000000002</c:v>
                </c:pt>
                <c:pt idx="5">
                  <c:v>69.999996500000009</c:v>
                </c:pt>
                <c:pt idx="6">
                  <c:v>60</c:v>
                </c:pt>
                <c:pt idx="7">
                  <c:v>39.016220500000003</c:v>
                </c:pt>
                <c:pt idx="8">
                  <c:v>53.8573205</c:v>
                </c:pt>
                <c:pt idx="9">
                  <c:v>72.902541999999997</c:v>
                </c:pt>
                <c:pt idx="10">
                  <c:v>79.999986500000006</c:v>
                </c:pt>
              </c:numCache>
            </c:numRef>
          </c:val>
          <c:smooth val="0"/>
          <c:extLst>
            <c:ext xmlns:c16="http://schemas.microsoft.com/office/drawing/2014/chart" uri="{C3380CC4-5D6E-409C-BE32-E72D297353CC}">
              <c16:uniqueId val="{0000003F-FDEF-40C5-A802-E1370683476D}"/>
            </c:ext>
          </c:extLst>
        </c:ser>
        <c:ser>
          <c:idx val="5"/>
          <c:order val="5"/>
          <c:tx>
            <c:strRef>
              <c:f>'AI vs non-AI deal size x series'!$B$47</c:f>
              <c:strCache>
                <c:ptCount val="1"/>
                <c:pt idx="0">
                  <c:v>D+</c:v>
                </c:pt>
              </c:strCache>
            </c:strRef>
          </c:tx>
          <c:spPr>
            <a:ln w="19050" cap="rnd">
              <a:solidFill>
                <a:srgbClr val="FAF56B"/>
              </a:solidFill>
              <a:round/>
            </a:ln>
            <a:effectLst/>
          </c:spPr>
          <c:marker>
            <c:symbol val="none"/>
          </c:marker>
          <c:dPt>
            <c:idx val="10"/>
            <c:marker>
              <c:symbol val="circle"/>
              <c:size val="5"/>
              <c:spPr>
                <a:solidFill>
                  <a:srgbClr val="FAF56B"/>
                </a:solidFill>
                <a:ln>
                  <a:noFill/>
                </a:ln>
              </c:spPr>
            </c:marker>
            <c:bubble3D val="0"/>
            <c:spPr>
              <a:ln w="19050" cap="rnd">
                <a:noFill/>
                <a:round/>
              </a:ln>
              <a:effectLst/>
            </c:spPr>
            <c:extLst>
              <c:ext xmlns:c16="http://schemas.microsoft.com/office/drawing/2014/chart" uri="{C3380CC4-5D6E-409C-BE32-E72D297353CC}">
                <c16:uniqueId val="{00000042-FDEF-40C5-A802-E1370683476D}"/>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FDEF-40C5-A802-E1370683476D}"/>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FDEF-40C5-A802-E1370683476D}"/>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'AI vs non-AI deal size x series'!$C$41:$M$41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series'!$C$47:$M$47</c:f>
              <c:numCache>
                <c:formatCode>"$"#,##0.0</c:formatCode>
                <c:ptCount val="11"/>
                <c:pt idx="0">
                  <c:v>29.739591999999998</c:v>
                </c:pt>
                <c:pt idx="1">
                  <c:v>39.095479999999988</c:v>
                </c:pt>
                <c:pt idx="2">
                  <c:v>50</c:v>
                </c:pt>
                <c:pt idx="3">
                  <c:v>60.000009000000013</c:v>
                </c:pt>
                <c:pt idx="4">
                  <c:v>61.75</c:v>
                </c:pt>
                <c:pt idx="5">
                  <c:v>129.99999099999999</c:v>
                </c:pt>
                <c:pt idx="6">
                  <c:v>129.700006</c:v>
                </c:pt>
                <c:pt idx="7">
                  <c:v>100</c:v>
                </c:pt>
                <c:pt idx="8">
                  <c:v>106.01900000000001</c:v>
                </c:pt>
                <c:pt idx="9">
                  <c:v>125</c:v>
                </c:pt>
                <c:pt idx="10">
                  <c:v>249.99993799999999</c:v>
                </c:pt>
              </c:numCache>
            </c:numRef>
          </c:val>
          <c:smooth val="0"/>
          <c:extLst>
            <c:ext xmlns:c16="http://schemas.microsoft.com/office/drawing/2014/chart" uri="{C3380CC4-5D6E-409C-BE32-E72D297353CC}">
              <c16:uniqueId val="{00000044-FDEF-40C5-A802-E1370683476D}"/>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8599154522501E-2"/>
          <c:y val="2.0855163187704029E-2"/>
          <c:w val="0.93308140084547753"/>
          <c:h val="0.86784959475649348"/>
        </c:manualLayout>
      </c:layout>
      <c:lineChart>
        <c:grouping val="standard"/>
        <c:varyColors val="0"/>
        <c:ser>
          <c:idx val="0"/>
          <c:order val="0"/>
          <c:tx>
            <c:strRef>
              <c:f>'AI vs non-AI deal size x series'!$O$42</c:f>
              <c:strCache>
                <c:ptCount val="1"/>
                <c:pt idx="0">
                  <c:v>Pre-seed</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00-1B3A-478C-945F-75C9B89930B3}"/>
              </c:ext>
            </c:extLst>
          </c:dPt>
          <c:dPt>
            <c:idx val="4"/>
            <c:bubble3D val="0"/>
            <c:spPr>
              <a:ln w="19050" cap="rnd">
                <a:solidFill>
                  <a:schemeClr val="accent1"/>
                </a:solidFill>
                <a:round/>
              </a:ln>
              <a:effectLst/>
            </c:spPr>
            <c:extLst>
              <c:ext xmlns:c16="http://schemas.microsoft.com/office/drawing/2014/chart" uri="{C3380CC4-5D6E-409C-BE32-E72D297353CC}">
                <c16:uniqueId val="{00000002-1B3A-478C-945F-75C9B89930B3}"/>
              </c:ext>
            </c:extLst>
          </c:dPt>
          <c:dPt>
            <c:idx val="5"/>
            <c:bubble3D val="0"/>
            <c:spPr>
              <a:ln w="19050" cap="rnd">
                <a:solidFill>
                  <a:schemeClr val="accent1"/>
                </a:solidFill>
                <a:round/>
              </a:ln>
              <a:effectLst/>
            </c:spPr>
            <c:extLst>
              <c:ext xmlns:c16="http://schemas.microsoft.com/office/drawing/2014/chart" uri="{C3380CC4-5D6E-409C-BE32-E72D297353CC}">
                <c16:uniqueId val="{00000004-1B3A-478C-945F-75C9B89930B3}"/>
              </c:ext>
            </c:extLst>
          </c:dPt>
          <c:dPt>
            <c:idx val="6"/>
            <c:bubble3D val="0"/>
            <c:spPr>
              <a:ln w="19050" cap="rnd">
                <a:solidFill>
                  <a:schemeClr val="accent1"/>
                </a:solidFill>
                <a:round/>
              </a:ln>
              <a:effectLst/>
            </c:spPr>
            <c:extLst>
              <c:ext xmlns:c16="http://schemas.microsoft.com/office/drawing/2014/chart" uri="{C3380CC4-5D6E-409C-BE32-E72D297353CC}">
                <c16:uniqueId val="{00000006-1B3A-478C-945F-75C9B89930B3}"/>
              </c:ext>
            </c:extLst>
          </c:dPt>
          <c:dPt>
            <c:idx val="9"/>
            <c:bubble3D val="0"/>
            <c:extLst>
              <c:ext xmlns:c16="http://schemas.microsoft.com/office/drawing/2014/chart" uri="{C3380CC4-5D6E-409C-BE32-E72D297353CC}">
                <c16:uniqueId val="{00000007-1B3A-478C-945F-75C9B89930B3}"/>
              </c:ext>
            </c:extLst>
          </c:dPt>
          <c:dPt>
            <c:idx val="10"/>
            <c:marker>
              <c:symbol val="circle"/>
              <c:size val="5"/>
            </c:marker>
            <c:bubble3D val="0"/>
            <c:spPr>
              <a:ln w="19050" cap="rnd">
                <a:noFill/>
                <a:round/>
              </a:ln>
              <a:effectLst/>
            </c:spPr>
            <c:extLst>
              <c:ext xmlns:c16="http://schemas.microsoft.com/office/drawing/2014/chart" uri="{C3380CC4-5D6E-409C-BE32-E72D297353CC}">
                <c16:uniqueId val="{00000009-1B3A-478C-945F-75C9B89930B3}"/>
              </c:ext>
            </c:extLst>
          </c:dPt>
          <c:dPt>
            <c:idx val="15"/>
            <c:bubble3D val="0"/>
            <c:extLst>
              <c:ext xmlns:c16="http://schemas.microsoft.com/office/drawing/2014/chart" uri="{C3380CC4-5D6E-409C-BE32-E72D297353CC}">
                <c16:uniqueId val="{0000000A-1B3A-478C-945F-75C9B89930B3}"/>
              </c:ext>
            </c:extLst>
          </c:dPt>
          <c:dLbls>
            <c:dLbl>
              <c:idx val="0"/>
              <c:delete val="1"/>
              <c:extLst>
                <c:ext xmlns:c15="http://schemas.microsoft.com/office/drawing/2012/chart" uri="{CE6537A1-D6FC-4f65-9D91-7224C49458BB}"/>
                <c:ext xmlns:c16="http://schemas.microsoft.com/office/drawing/2014/chart" uri="{C3380CC4-5D6E-409C-BE32-E72D297353CC}">
                  <c16:uniqueId val="{0000000B-1B3A-478C-945F-75C9B89930B3}"/>
                </c:ext>
              </c:extLst>
            </c:dLbl>
            <c:dLbl>
              <c:idx val="1"/>
              <c:delete val="1"/>
              <c:extLst>
                <c:ext xmlns:c15="http://schemas.microsoft.com/office/drawing/2012/chart" uri="{CE6537A1-D6FC-4f65-9D91-7224C49458BB}"/>
                <c:ext xmlns:c16="http://schemas.microsoft.com/office/drawing/2014/chart" uri="{C3380CC4-5D6E-409C-BE32-E72D297353CC}">
                  <c16:uniqueId val="{00000000-1B3A-478C-945F-75C9B89930B3}"/>
                </c:ext>
              </c:extLst>
            </c:dLbl>
            <c:dLbl>
              <c:idx val="2"/>
              <c:delete val="1"/>
              <c:extLst>
                <c:ext xmlns:c15="http://schemas.microsoft.com/office/drawing/2012/chart" uri="{CE6537A1-D6FC-4f65-9D91-7224C49458BB}"/>
                <c:ext xmlns:c16="http://schemas.microsoft.com/office/drawing/2014/chart" uri="{C3380CC4-5D6E-409C-BE32-E72D297353CC}">
                  <c16:uniqueId val="{0000000C-1B3A-478C-945F-75C9B89930B3}"/>
                </c:ext>
              </c:extLst>
            </c:dLbl>
            <c:dLbl>
              <c:idx val="3"/>
              <c:delete val="1"/>
              <c:extLst>
                <c:ext xmlns:c15="http://schemas.microsoft.com/office/drawing/2012/chart" uri="{CE6537A1-D6FC-4f65-9D91-7224C49458BB}"/>
                <c:ext xmlns:c16="http://schemas.microsoft.com/office/drawing/2014/chart" uri="{C3380CC4-5D6E-409C-BE32-E72D297353CC}">
                  <c16:uniqueId val="{0000000D-1B3A-478C-945F-75C9B89930B3}"/>
                </c:ext>
              </c:extLst>
            </c:dLbl>
            <c:dLbl>
              <c:idx val="4"/>
              <c:delete val="1"/>
              <c:extLst>
                <c:ext xmlns:c15="http://schemas.microsoft.com/office/drawing/2012/chart" uri="{CE6537A1-D6FC-4f65-9D91-7224C49458BB}"/>
                <c:ext xmlns:c16="http://schemas.microsoft.com/office/drawing/2014/chart" uri="{C3380CC4-5D6E-409C-BE32-E72D297353CC}">
                  <c16:uniqueId val="{00000002-1B3A-478C-945F-75C9B89930B3}"/>
                </c:ext>
              </c:extLst>
            </c:dLbl>
            <c:dLbl>
              <c:idx val="5"/>
              <c:delete val="1"/>
              <c:extLst>
                <c:ext xmlns:c15="http://schemas.microsoft.com/office/drawing/2012/chart" uri="{CE6537A1-D6FC-4f65-9D91-7224C49458BB}"/>
                <c:ext xmlns:c16="http://schemas.microsoft.com/office/drawing/2014/chart" uri="{C3380CC4-5D6E-409C-BE32-E72D297353CC}">
                  <c16:uniqueId val="{00000004-1B3A-478C-945F-75C9B89930B3}"/>
                </c:ext>
              </c:extLst>
            </c:dLbl>
            <c:dLbl>
              <c:idx val="6"/>
              <c:delete val="1"/>
              <c:extLst>
                <c:ext xmlns:c15="http://schemas.microsoft.com/office/drawing/2012/chart" uri="{CE6537A1-D6FC-4f65-9D91-7224C49458BB}"/>
                <c:ext xmlns:c16="http://schemas.microsoft.com/office/drawing/2014/chart" uri="{C3380CC4-5D6E-409C-BE32-E72D297353CC}">
                  <c16:uniqueId val="{00000006-1B3A-478C-945F-75C9B89930B3}"/>
                </c:ext>
              </c:extLst>
            </c:dLbl>
            <c:dLbl>
              <c:idx val="7"/>
              <c:delete val="1"/>
              <c:extLst>
                <c:ext xmlns:c15="http://schemas.microsoft.com/office/drawing/2012/chart" uri="{CE6537A1-D6FC-4f65-9D91-7224C49458BB}"/>
                <c:ext xmlns:c16="http://schemas.microsoft.com/office/drawing/2014/chart" uri="{C3380CC4-5D6E-409C-BE32-E72D297353CC}">
                  <c16:uniqueId val="{0000000E-1B3A-478C-945F-75C9B89930B3}"/>
                </c:ext>
              </c:extLst>
            </c:dLbl>
            <c:dLbl>
              <c:idx val="8"/>
              <c:delete val="1"/>
              <c:extLst>
                <c:ext xmlns:c15="http://schemas.microsoft.com/office/drawing/2012/chart" uri="{CE6537A1-D6FC-4f65-9D91-7224C49458BB}"/>
                <c:ext xmlns:c16="http://schemas.microsoft.com/office/drawing/2014/chart" uri="{C3380CC4-5D6E-409C-BE32-E72D297353CC}">
                  <c16:uniqueId val="{0000000F-1B3A-478C-945F-75C9B89930B3}"/>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vs non-AI deal size x series'!$P$41:$Z$41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series'!$P$42:$Z$42</c:f>
              <c:numCache>
                <c:formatCode>"$"#,##0.0</c:formatCode>
                <c:ptCount val="11"/>
                <c:pt idx="0">
                  <c:v>0.82963597869413375</c:v>
                </c:pt>
                <c:pt idx="1">
                  <c:v>0.52170265063716814</c:v>
                </c:pt>
                <c:pt idx="2">
                  <c:v>0.61557964887573102</c:v>
                </c:pt>
                <c:pt idx="3">
                  <c:v>1.0036967967143131</c:v>
                </c:pt>
                <c:pt idx="4">
                  <c:v>0.64649619216369991</c:v>
                </c:pt>
                <c:pt idx="5">
                  <c:v>0.97066020318705448</c:v>
                </c:pt>
                <c:pt idx="6">
                  <c:v>1.214260505062418</c:v>
                </c:pt>
                <c:pt idx="7">
                  <c:v>1.289042002893388</c:v>
                </c:pt>
                <c:pt idx="8">
                  <c:v>1.188229427805229</c:v>
                </c:pt>
                <c:pt idx="9">
                  <c:v>1.580406191560737</c:v>
                </c:pt>
                <c:pt idx="10">
                  <c:v>1.4630258156899489</c:v>
                </c:pt>
              </c:numCache>
            </c:numRef>
          </c:val>
          <c:smooth val="0"/>
          <c:extLst>
            <c:ext xmlns:c16="http://schemas.microsoft.com/office/drawing/2014/chart" uri="{C3380CC4-5D6E-409C-BE32-E72D297353CC}">
              <c16:uniqueId val="{00000010-1B3A-478C-945F-75C9B89930B3}"/>
            </c:ext>
          </c:extLst>
        </c:ser>
        <c:ser>
          <c:idx val="1"/>
          <c:order val="1"/>
          <c:tx>
            <c:strRef>
              <c:f>'AI vs non-AI deal size x series'!$O$43</c:f>
              <c:strCache>
                <c:ptCount val="1"/>
                <c:pt idx="0">
                  <c:v>Seed</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11-1B3A-478C-945F-75C9B89930B3}"/>
              </c:ext>
            </c:extLst>
          </c:dPt>
          <c:dPt>
            <c:idx val="4"/>
            <c:bubble3D val="0"/>
            <c:extLst>
              <c:ext xmlns:c16="http://schemas.microsoft.com/office/drawing/2014/chart" uri="{C3380CC4-5D6E-409C-BE32-E72D297353CC}">
                <c16:uniqueId val="{00000012-1B3A-478C-945F-75C9B89930B3}"/>
              </c:ext>
            </c:extLst>
          </c:dPt>
          <c:dPt>
            <c:idx val="5"/>
            <c:bubble3D val="0"/>
            <c:extLst>
              <c:ext xmlns:c16="http://schemas.microsoft.com/office/drawing/2014/chart" uri="{C3380CC4-5D6E-409C-BE32-E72D297353CC}">
                <c16:uniqueId val="{00000013-1B3A-478C-945F-75C9B89930B3}"/>
              </c:ext>
            </c:extLst>
          </c:dPt>
          <c:dPt>
            <c:idx val="6"/>
            <c:bubble3D val="0"/>
            <c:extLst>
              <c:ext xmlns:c16="http://schemas.microsoft.com/office/drawing/2014/chart" uri="{C3380CC4-5D6E-409C-BE32-E72D297353CC}">
                <c16:uniqueId val="{00000014-1B3A-478C-945F-75C9B89930B3}"/>
              </c:ext>
            </c:extLst>
          </c:dPt>
          <c:dPt>
            <c:idx val="9"/>
            <c:bubble3D val="0"/>
            <c:extLst>
              <c:ext xmlns:c16="http://schemas.microsoft.com/office/drawing/2014/chart" uri="{C3380CC4-5D6E-409C-BE32-E72D297353CC}">
                <c16:uniqueId val="{00000015-1B3A-478C-945F-75C9B89930B3}"/>
              </c:ext>
            </c:extLst>
          </c:dPt>
          <c:dPt>
            <c:idx val="10"/>
            <c:marker>
              <c:symbol val="circle"/>
              <c:size val="5"/>
            </c:marker>
            <c:bubble3D val="0"/>
            <c:spPr>
              <a:ln w="19050" cap="rnd">
                <a:noFill/>
                <a:round/>
              </a:ln>
              <a:effectLst/>
            </c:spPr>
            <c:extLst>
              <c:ext xmlns:c16="http://schemas.microsoft.com/office/drawing/2014/chart" uri="{C3380CC4-5D6E-409C-BE32-E72D297353CC}">
                <c16:uniqueId val="{00000017-1B3A-478C-945F-75C9B89930B3}"/>
              </c:ext>
            </c:extLst>
          </c:dPt>
          <c:dPt>
            <c:idx val="15"/>
            <c:bubble3D val="0"/>
            <c:extLst>
              <c:ext xmlns:c16="http://schemas.microsoft.com/office/drawing/2014/chart" uri="{C3380CC4-5D6E-409C-BE32-E72D297353CC}">
                <c16:uniqueId val="{00000018-1B3A-478C-945F-75C9B89930B3}"/>
              </c:ext>
            </c:extLst>
          </c:dPt>
          <c:dLbls>
            <c:dLbl>
              <c:idx val="0"/>
              <c:delete val="1"/>
              <c:extLst>
                <c:ext xmlns:c15="http://schemas.microsoft.com/office/drawing/2012/chart" uri="{CE6537A1-D6FC-4f65-9D91-7224C49458BB}"/>
                <c:ext xmlns:c16="http://schemas.microsoft.com/office/drawing/2014/chart" uri="{C3380CC4-5D6E-409C-BE32-E72D297353CC}">
                  <c16:uniqueId val="{00000019-1B3A-478C-945F-75C9B89930B3}"/>
                </c:ext>
              </c:extLst>
            </c:dLbl>
            <c:dLbl>
              <c:idx val="1"/>
              <c:delete val="1"/>
              <c:extLst>
                <c:ext xmlns:c15="http://schemas.microsoft.com/office/drawing/2012/chart" uri="{CE6537A1-D6FC-4f65-9D91-7224C49458BB}"/>
                <c:ext xmlns:c16="http://schemas.microsoft.com/office/drawing/2014/chart" uri="{C3380CC4-5D6E-409C-BE32-E72D297353CC}">
                  <c16:uniqueId val="{00000011-1B3A-478C-945F-75C9B89930B3}"/>
                </c:ext>
              </c:extLst>
            </c:dLbl>
            <c:dLbl>
              <c:idx val="2"/>
              <c:delete val="1"/>
              <c:extLst>
                <c:ext xmlns:c15="http://schemas.microsoft.com/office/drawing/2012/chart" uri="{CE6537A1-D6FC-4f65-9D91-7224C49458BB}"/>
                <c:ext xmlns:c16="http://schemas.microsoft.com/office/drawing/2014/chart" uri="{C3380CC4-5D6E-409C-BE32-E72D297353CC}">
                  <c16:uniqueId val="{0000001A-1B3A-478C-945F-75C9B89930B3}"/>
                </c:ext>
              </c:extLst>
            </c:dLbl>
            <c:dLbl>
              <c:idx val="3"/>
              <c:delete val="1"/>
              <c:extLst>
                <c:ext xmlns:c15="http://schemas.microsoft.com/office/drawing/2012/chart" uri="{CE6537A1-D6FC-4f65-9D91-7224C49458BB}"/>
                <c:ext xmlns:c16="http://schemas.microsoft.com/office/drawing/2014/chart" uri="{C3380CC4-5D6E-409C-BE32-E72D297353CC}">
                  <c16:uniqueId val="{0000001B-1B3A-478C-945F-75C9B89930B3}"/>
                </c:ext>
              </c:extLst>
            </c:dLbl>
            <c:dLbl>
              <c:idx val="4"/>
              <c:delete val="1"/>
              <c:extLst>
                <c:ext xmlns:c15="http://schemas.microsoft.com/office/drawing/2012/chart" uri="{CE6537A1-D6FC-4f65-9D91-7224C49458BB}"/>
                <c:ext xmlns:c16="http://schemas.microsoft.com/office/drawing/2014/chart" uri="{C3380CC4-5D6E-409C-BE32-E72D297353CC}">
                  <c16:uniqueId val="{00000012-1B3A-478C-945F-75C9B89930B3}"/>
                </c:ext>
              </c:extLst>
            </c:dLbl>
            <c:dLbl>
              <c:idx val="5"/>
              <c:delete val="1"/>
              <c:extLst>
                <c:ext xmlns:c15="http://schemas.microsoft.com/office/drawing/2012/chart" uri="{CE6537A1-D6FC-4f65-9D91-7224C49458BB}"/>
                <c:ext xmlns:c16="http://schemas.microsoft.com/office/drawing/2014/chart" uri="{C3380CC4-5D6E-409C-BE32-E72D297353CC}">
                  <c16:uniqueId val="{00000013-1B3A-478C-945F-75C9B89930B3}"/>
                </c:ext>
              </c:extLst>
            </c:dLbl>
            <c:dLbl>
              <c:idx val="6"/>
              <c:delete val="1"/>
              <c:extLst>
                <c:ext xmlns:c15="http://schemas.microsoft.com/office/drawing/2012/chart" uri="{CE6537A1-D6FC-4f65-9D91-7224C49458BB}"/>
                <c:ext xmlns:c16="http://schemas.microsoft.com/office/drawing/2014/chart" uri="{C3380CC4-5D6E-409C-BE32-E72D297353CC}">
                  <c16:uniqueId val="{00000014-1B3A-478C-945F-75C9B89930B3}"/>
                </c:ext>
              </c:extLst>
            </c:dLbl>
            <c:dLbl>
              <c:idx val="7"/>
              <c:delete val="1"/>
              <c:extLst>
                <c:ext xmlns:c15="http://schemas.microsoft.com/office/drawing/2012/chart" uri="{CE6537A1-D6FC-4f65-9D91-7224C49458BB}"/>
                <c:ext xmlns:c16="http://schemas.microsoft.com/office/drawing/2014/chart" uri="{C3380CC4-5D6E-409C-BE32-E72D297353CC}">
                  <c16:uniqueId val="{0000001C-1B3A-478C-945F-75C9B89930B3}"/>
                </c:ext>
              </c:extLst>
            </c:dLbl>
            <c:dLbl>
              <c:idx val="8"/>
              <c:delete val="1"/>
              <c:extLst>
                <c:ext xmlns:c15="http://schemas.microsoft.com/office/drawing/2012/chart" uri="{CE6537A1-D6FC-4f65-9D91-7224C49458BB}"/>
                <c:ext xmlns:c16="http://schemas.microsoft.com/office/drawing/2014/chart" uri="{C3380CC4-5D6E-409C-BE32-E72D297353CC}">
                  <c16:uniqueId val="{0000001D-1B3A-478C-945F-75C9B89930B3}"/>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vs non-AI deal size x series'!$P$41:$Z$41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series'!$P$43:$Z$43</c:f>
              <c:numCache>
                <c:formatCode>"$"#,##0.0</c:formatCode>
                <c:ptCount val="11"/>
                <c:pt idx="0">
                  <c:v>1.984211872994053</c:v>
                </c:pt>
                <c:pt idx="1">
                  <c:v>2.300990315074142</c:v>
                </c:pt>
                <c:pt idx="2">
                  <c:v>2.4841173426655869</c:v>
                </c:pt>
                <c:pt idx="3">
                  <c:v>2.6223174994879228</c:v>
                </c:pt>
                <c:pt idx="4">
                  <c:v>2.8037147591153042</c:v>
                </c:pt>
                <c:pt idx="5">
                  <c:v>3.557134238846992</c:v>
                </c:pt>
                <c:pt idx="6">
                  <c:v>5.1664645915578093</c:v>
                </c:pt>
                <c:pt idx="7">
                  <c:v>4.390505153176532</c:v>
                </c:pt>
                <c:pt idx="8">
                  <c:v>5.2570203946265828</c:v>
                </c:pt>
                <c:pt idx="9">
                  <c:v>7.5309509313420353</c:v>
                </c:pt>
                <c:pt idx="10">
                  <c:v>10.585389310725439</c:v>
                </c:pt>
              </c:numCache>
            </c:numRef>
          </c:val>
          <c:smooth val="0"/>
          <c:extLst>
            <c:ext xmlns:c16="http://schemas.microsoft.com/office/drawing/2014/chart" uri="{C3380CC4-5D6E-409C-BE32-E72D297353CC}">
              <c16:uniqueId val="{0000001E-1B3A-478C-945F-75C9B89930B3}"/>
            </c:ext>
          </c:extLst>
        </c:ser>
        <c:ser>
          <c:idx val="2"/>
          <c:order val="2"/>
          <c:tx>
            <c:strRef>
              <c:f>'AI vs non-AI deal size x series'!$O$44</c:f>
              <c:strCache>
                <c:ptCount val="1"/>
                <c:pt idx="0">
                  <c:v>A</c:v>
                </c:pt>
              </c:strCache>
            </c:strRef>
          </c:tx>
          <c:spPr>
            <a:ln w="19050" cap="rnd">
              <a:solidFill>
                <a:schemeClr val="accent3"/>
              </a:solidFill>
              <a:round/>
            </a:ln>
            <a:effectLst/>
          </c:spPr>
          <c:marker>
            <c:symbol val="none"/>
          </c:marker>
          <c:dPt>
            <c:idx val="8"/>
            <c:bubble3D val="0"/>
            <c:extLst>
              <c:ext xmlns:c16="http://schemas.microsoft.com/office/drawing/2014/chart" uri="{C3380CC4-5D6E-409C-BE32-E72D297353CC}">
                <c16:uniqueId val="{0000001F-1B3A-478C-945F-75C9B89930B3}"/>
              </c:ext>
            </c:extLst>
          </c:dPt>
          <c:dPt>
            <c:idx val="9"/>
            <c:bubble3D val="0"/>
            <c:extLst>
              <c:ext xmlns:c16="http://schemas.microsoft.com/office/drawing/2014/chart" uri="{C3380CC4-5D6E-409C-BE32-E72D297353CC}">
                <c16:uniqueId val="{00000020-1B3A-478C-945F-75C9B89930B3}"/>
              </c:ext>
            </c:extLst>
          </c:dPt>
          <c:dPt>
            <c:idx val="10"/>
            <c:marker>
              <c:symbol val="circle"/>
              <c:size val="5"/>
            </c:marker>
            <c:bubble3D val="0"/>
            <c:spPr>
              <a:ln w="19050" cap="rnd">
                <a:noFill/>
                <a:round/>
              </a:ln>
              <a:effectLst/>
            </c:spPr>
            <c:extLst>
              <c:ext xmlns:c16="http://schemas.microsoft.com/office/drawing/2014/chart" uri="{C3380CC4-5D6E-409C-BE32-E72D297353CC}">
                <c16:uniqueId val="{00000022-1B3A-478C-945F-75C9B89930B3}"/>
              </c:ext>
            </c:extLst>
          </c:dPt>
          <c:dPt>
            <c:idx val="15"/>
            <c:bubble3D val="0"/>
            <c:extLst>
              <c:ext xmlns:c16="http://schemas.microsoft.com/office/drawing/2014/chart" uri="{C3380CC4-5D6E-409C-BE32-E72D297353CC}">
                <c16:uniqueId val="{00000023-1B3A-478C-945F-75C9B89930B3}"/>
              </c:ext>
            </c:extLst>
          </c:dPt>
          <c:dLbls>
            <c:dLbl>
              <c:idx val="0"/>
              <c:delete val="1"/>
              <c:extLst>
                <c:ext xmlns:c15="http://schemas.microsoft.com/office/drawing/2012/chart" uri="{CE6537A1-D6FC-4f65-9D91-7224C49458BB}"/>
                <c:ext xmlns:c16="http://schemas.microsoft.com/office/drawing/2014/chart" uri="{C3380CC4-5D6E-409C-BE32-E72D297353CC}">
                  <c16:uniqueId val="{00000024-1B3A-478C-945F-75C9B89930B3}"/>
                </c:ext>
              </c:extLst>
            </c:dLbl>
            <c:dLbl>
              <c:idx val="1"/>
              <c:delete val="1"/>
              <c:extLst>
                <c:ext xmlns:c15="http://schemas.microsoft.com/office/drawing/2012/chart" uri="{CE6537A1-D6FC-4f65-9D91-7224C49458BB}"/>
                <c:ext xmlns:c16="http://schemas.microsoft.com/office/drawing/2014/chart" uri="{C3380CC4-5D6E-409C-BE32-E72D297353CC}">
                  <c16:uniqueId val="{00000025-1B3A-478C-945F-75C9B89930B3}"/>
                </c:ext>
              </c:extLst>
            </c:dLbl>
            <c:dLbl>
              <c:idx val="2"/>
              <c:delete val="1"/>
              <c:extLst>
                <c:ext xmlns:c15="http://schemas.microsoft.com/office/drawing/2012/chart" uri="{CE6537A1-D6FC-4f65-9D91-7224C49458BB}"/>
                <c:ext xmlns:c16="http://schemas.microsoft.com/office/drawing/2014/chart" uri="{C3380CC4-5D6E-409C-BE32-E72D297353CC}">
                  <c16:uniqueId val="{00000026-1B3A-478C-945F-75C9B89930B3}"/>
                </c:ext>
              </c:extLst>
            </c:dLbl>
            <c:dLbl>
              <c:idx val="3"/>
              <c:delete val="1"/>
              <c:extLst>
                <c:ext xmlns:c15="http://schemas.microsoft.com/office/drawing/2012/chart" uri="{CE6537A1-D6FC-4f65-9D91-7224C49458BB}"/>
                <c:ext xmlns:c16="http://schemas.microsoft.com/office/drawing/2014/chart" uri="{C3380CC4-5D6E-409C-BE32-E72D297353CC}">
                  <c16:uniqueId val="{00000027-1B3A-478C-945F-75C9B89930B3}"/>
                </c:ext>
              </c:extLst>
            </c:dLbl>
            <c:dLbl>
              <c:idx val="4"/>
              <c:delete val="1"/>
              <c:extLst>
                <c:ext xmlns:c15="http://schemas.microsoft.com/office/drawing/2012/chart" uri="{CE6537A1-D6FC-4f65-9D91-7224C49458BB}"/>
                <c:ext xmlns:c16="http://schemas.microsoft.com/office/drawing/2014/chart" uri="{C3380CC4-5D6E-409C-BE32-E72D297353CC}">
                  <c16:uniqueId val="{00000028-1B3A-478C-945F-75C9B89930B3}"/>
                </c:ext>
              </c:extLst>
            </c:dLbl>
            <c:dLbl>
              <c:idx val="5"/>
              <c:delete val="1"/>
              <c:extLst>
                <c:ext xmlns:c15="http://schemas.microsoft.com/office/drawing/2012/chart" uri="{CE6537A1-D6FC-4f65-9D91-7224C49458BB}"/>
                <c:ext xmlns:c16="http://schemas.microsoft.com/office/drawing/2014/chart" uri="{C3380CC4-5D6E-409C-BE32-E72D297353CC}">
                  <c16:uniqueId val="{00000029-1B3A-478C-945F-75C9B89930B3}"/>
                </c:ext>
              </c:extLst>
            </c:dLbl>
            <c:dLbl>
              <c:idx val="6"/>
              <c:delete val="1"/>
              <c:extLst>
                <c:ext xmlns:c15="http://schemas.microsoft.com/office/drawing/2012/chart" uri="{CE6537A1-D6FC-4f65-9D91-7224C49458BB}"/>
                <c:ext xmlns:c16="http://schemas.microsoft.com/office/drawing/2014/chart" uri="{C3380CC4-5D6E-409C-BE32-E72D297353CC}">
                  <c16:uniqueId val="{0000002A-1B3A-478C-945F-75C9B89930B3}"/>
                </c:ext>
              </c:extLst>
            </c:dLbl>
            <c:dLbl>
              <c:idx val="7"/>
              <c:delete val="1"/>
              <c:extLst>
                <c:ext xmlns:c15="http://schemas.microsoft.com/office/drawing/2012/chart" uri="{CE6537A1-D6FC-4f65-9D91-7224C49458BB}"/>
                <c:ext xmlns:c16="http://schemas.microsoft.com/office/drawing/2014/chart" uri="{C3380CC4-5D6E-409C-BE32-E72D297353CC}">
                  <c16:uniqueId val="{0000002B-1B3A-478C-945F-75C9B89930B3}"/>
                </c:ext>
              </c:extLst>
            </c:dLbl>
            <c:dLbl>
              <c:idx val="8"/>
              <c:delete val="1"/>
              <c:extLst>
                <c:ext xmlns:c15="http://schemas.microsoft.com/office/drawing/2012/chart" uri="{CE6537A1-D6FC-4f65-9D91-7224C49458BB}"/>
                <c:ext xmlns:c16="http://schemas.microsoft.com/office/drawing/2014/chart" uri="{C3380CC4-5D6E-409C-BE32-E72D297353CC}">
                  <c16:uniqueId val="{0000001F-1B3A-478C-945F-75C9B89930B3}"/>
                </c:ext>
              </c:extLst>
            </c:dLbl>
            <c:dLbl>
              <c:idx val="9"/>
              <c:layout>
                <c:manualLayout>
                  <c:x val="-4.8050314465408972E-2"/>
                  <c:y val="-7.31481481481481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1B3A-478C-945F-75C9B89930B3}"/>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'AI vs non-AI deal size x series'!$P$41:$Z$41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series'!$P$44:$Z$44</c:f>
              <c:numCache>
                <c:formatCode>"$"#,##0.0</c:formatCode>
                <c:ptCount val="11"/>
                <c:pt idx="0">
                  <c:v>7.9868470116028982</c:v>
                </c:pt>
                <c:pt idx="1">
                  <c:v>8.3867779652749253</c:v>
                </c:pt>
                <c:pt idx="2">
                  <c:v>12.02162453957841</c:v>
                </c:pt>
                <c:pt idx="3">
                  <c:v>13.10792213189964</c:v>
                </c:pt>
                <c:pt idx="4">
                  <c:v>16.213171378542491</c:v>
                </c:pt>
                <c:pt idx="5">
                  <c:v>16.65986331025243</c:v>
                </c:pt>
                <c:pt idx="6">
                  <c:v>18.540927790589532</c:v>
                </c:pt>
                <c:pt idx="7">
                  <c:v>15.5154295963333</c:v>
                </c:pt>
                <c:pt idx="8">
                  <c:v>20.27244535687969</c:v>
                </c:pt>
                <c:pt idx="9">
                  <c:v>32.699967766263093</c:v>
                </c:pt>
                <c:pt idx="10">
                  <c:v>42.073561316506549</c:v>
                </c:pt>
              </c:numCache>
            </c:numRef>
          </c:val>
          <c:smooth val="0"/>
          <c:extLst>
            <c:ext xmlns:c16="http://schemas.microsoft.com/office/drawing/2014/chart" uri="{C3380CC4-5D6E-409C-BE32-E72D297353CC}">
              <c16:uniqueId val="{0000002C-1B3A-478C-945F-75C9B89930B3}"/>
            </c:ext>
          </c:extLst>
        </c:ser>
        <c:ser>
          <c:idx val="3"/>
          <c:order val="3"/>
          <c:tx>
            <c:strRef>
              <c:f>'AI vs non-AI deal size x series'!$O$45</c:f>
              <c:strCache>
                <c:ptCount val="1"/>
                <c:pt idx="0">
                  <c:v>B</c:v>
                </c:pt>
              </c:strCache>
            </c:strRef>
          </c:tx>
          <c:spPr>
            <a:ln>
              <a:solidFill>
                <a:srgbClr val="C3EDEB"/>
              </a:solidFill>
            </a:ln>
          </c:spPr>
          <c:marker>
            <c:symbol val="none"/>
          </c:marker>
          <c:dPt>
            <c:idx val="10"/>
            <c:marker>
              <c:symbol val="circle"/>
              <c:size val="5"/>
              <c:spPr>
                <a:solidFill>
                  <a:srgbClr val="C3EDEB"/>
                </a:solidFill>
                <a:ln>
                  <a:noFill/>
                </a:ln>
              </c:spPr>
            </c:marker>
            <c:bubble3D val="0"/>
            <c:spPr>
              <a:ln>
                <a:noFill/>
              </a:ln>
            </c:spPr>
            <c:extLst>
              <c:ext xmlns:c16="http://schemas.microsoft.com/office/drawing/2014/chart" uri="{C3380CC4-5D6E-409C-BE32-E72D297353CC}">
                <c16:uniqueId val="{0000002E-1B3A-478C-945F-75C9B89930B3}"/>
              </c:ext>
            </c:extLst>
          </c:dPt>
          <c:dLbls>
            <c:dLbl>
              <c:idx val="9"/>
              <c:layout>
                <c:manualLayout>
                  <c:x val="-4.8050314465408972E-2"/>
                  <c:y val="-5.83333333333334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B3A-478C-945F-75C9B89930B3}"/>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B3A-478C-945F-75C9B89930B3}"/>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'AI vs non-AI deal size x series'!$P$41:$Z$41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series'!$P$45:$Z$45</c:f>
              <c:numCache>
                <c:formatCode>"$"#,##0.0</c:formatCode>
                <c:ptCount val="11"/>
                <c:pt idx="0">
                  <c:v>18.0729706841081</c:v>
                </c:pt>
                <c:pt idx="1">
                  <c:v>22.526837659090909</c:v>
                </c:pt>
                <c:pt idx="2">
                  <c:v>23.883244883750478</c:v>
                </c:pt>
                <c:pt idx="3">
                  <c:v>30.56589185496696</c:v>
                </c:pt>
                <c:pt idx="4">
                  <c:v>33.5466788918216</c:v>
                </c:pt>
                <c:pt idx="5">
                  <c:v>51.369750591856523</c:v>
                </c:pt>
                <c:pt idx="6">
                  <c:v>46.354628685609121</c:v>
                </c:pt>
                <c:pt idx="7">
                  <c:v>45.9711313934652</c:v>
                </c:pt>
                <c:pt idx="8">
                  <c:v>84.394403583799885</c:v>
                </c:pt>
                <c:pt idx="9">
                  <c:v>65.885086966291496</c:v>
                </c:pt>
                <c:pt idx="10">
                  <c:v>144.25308344348241</c:v>
                </c:pt>
              </c:numCache>
            </c:numRef>
          </c:val>
          <c:smooth val="0"/>
          <c:extLst>
            <c:ext xmlns:c16="http://schemas.microsoft.com/office/drawing/2014/chart" uri="{C3380CC4-5D6E-409C-BE32-E72D297353CC}">
              <c16:uniqueId val="{0000002F-1B3A-478C-945F-75C9B89930B3}"/>
            </c:ext>
          </c:extLst>
        </c:ser>
        <c:ser>
          <c:idx val="4"/>
          <c:order val="4"/>
          <c:tx>
            <c:strRef>
              <c:f>'AI vs non-AI deal size x series'!$O$46</c:f>
              <c:strCache>
                <c:ptCount val="1"/>
                <c:pt idx="0">
                  <c:v>C</c:v>
                </c:pt>
              </c:strCache>
            </c:strRef>
          </c:tx>
          <c:spPr>
            <a:ln w="19050" cap="rnd">
              <a:solidFill>
                <a:srgbClr val="F5C914"/>
              </a:solidFill>
              <a:round/>
            </a:ln>
            <a:effectLst/>
          </c:spPr>
          <c:marker>
            <c:symbol val="none"/>
          </c:marker>
          <c:dPt>
            <c:idx val="10"/>
            <c:marker>
              <c:symbol val="circle"/>
              <c:size val="5"/>
              <c:spPr>
                <a:solidFill>
                  <a:srgbClr val="F5C914"/>
                </a:solidFill>
                <a:ln>
                  <a:noFill/>
                </a:ln>
              </c:spPr>
            </c:marker>
            <c:bubble3D val="0"/>
            <c:spPr>
              <a:ln w="19050" cap="rnd">
                <a:noFill/>
                <a:round/>
              </a:ln>
              <a:effectLst/>
            </c:spPr>
            <c:extLst>
              <c:ext xmlns:c16="http://schemas.microsoft.com/office/drawing/2014/chart" uri="{C3380CC4-5D6E-409C-BE32-E72D297353CC}">
                <c16:uniqueId val="{00000040-B4C4-4B7D-8941-2FF5EE4A1C59}"/>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1-B4C4-4B7D-8941-2FF5EE4A1C59}"/>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0-B4C4-4B7D-8941-2FF5EE4A1C59}"/>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'AI vs non-AI deal size x series'!$P$41:$Z$41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series'!$P$46:$Z$46</c:f>
              <c:numCache>
                <c:formatCode>"$"#,##0.0</c:formatCode>
                <c:ptCount val="11"/>
                <c:pt idx="0">
                  <c:v>29.941498677966099</c:v>
                </c:pt>
                <c:pt idx="1">
                  <c:v>33.220082833333329</c:v>
                </c:pt>
                <c:pt idx="2">
                  <c:v>45.370602032425772</c:v>
                </c:pt>
                <c:pt idx="3">
                  <c:v>44.98909794780846</c:v>
                </c:pt>
                <c:pt idx="4">
                  <c:v>55.685975279720282</c:v>
                </c:pt>
                <c:pt idx="5">
                  <c:v>98.872605897810303</c:v>
                </c:pt>
                <c:pt idx="6">
                  <c:v>81.879602862542214</c:v>
                </c:pt>
                <c:pt idx="7">
                  <c:v>71.462069736363631</c:v>
                </c:pt>
                <c:pt idx="8">
                  <c:v>163.626248319019</c:v>
                </c:pt>
                <c:pt idx="9">
                  <c:v>126.90623479263451</c:v>
                </c:pt>
                <c:pt idx="10">
                  <c:v>162.60218856060609</c:v>
                </c:pt>
              </c:numCache>
            </c:numRef>
          </c:val>
          <c:smooth val="0"/>
          <c:extLst>
            <c:ext xmlns:c16="http://schemas.microsoft.com/office/drawing/2014/chart" uri="{C3380CC4-5D6E-409C-BE32-E72D297353CC}">
              <c16:uniqueId val="{0000003E-B4C4-4B7D-8941-2FF5EE4A1C59}"/>
            </c:ext>
          </c:extLst>
        </c:ser>
        <c:ser>
          <c:idx val="5"/>
          <c:order val="5"/>
          <c:tx>
            <c:strRef>
              <c:f>'AI vs non-AI deal size x series'!$O$47</c:f>
              <c:strCache>
                <c:ptCount val="1"/>
                <c:pt idx="0">
                  <c:v>D+</c:v>
                </c:pt>
              </c:strCache>
            </c:strRef>
          </c:tx>
          <c:spPr>
            <a:ln w="19050" cap="rnd">
              <a:solidFill>
                <a:srgbClr val="FAF56B"/>
              </a:solidFill>
              <a:round/>
            </a:ln>
            <a:effectLst/>
          </c:spPr>
          <c:marker>
            <c:symbol val="none"/>
          </c:marker>
          <c:dPt>
            <c:idx val="10"/>
            <c:marker>
              <c:symbol val="circle"/>
              <c:size val="5"/>
              <c:spPr>
                <a:solidFill>
                  <a:srgbClr val="FAF56B"/>
                </a:solidFill>
                <a:ln>
                  <a:noFill/>
                </a:ln>
              </c:spPr>
            </c:marker>
            <c:bubble3D val="0"/>
            <c:spPr>
              <a:ln w="19050" cap="rnd">
                <a:noFill/>
                <a:round/>
              </a:ln>
              <a:effectLst/>
            </c:spPr>
            <c:extLst>
              <c:ext xmlns:c16="http://schemas.microsoft.com/office/drawing/2014/chart" uri="{C3380CC4-5D6E-409C-BE32-E72D297353CC}">
                <c16:uniqueId val="{00000042-B4C4-4B7D-8941-2FF5EE4A1C59}"/>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B4C4-4B7D-8941-2FF5EE4A1C59}"/>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B4C4-4B7D-8941-2FF5EE4A1C59}"/>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'AI vs non-AI deal size x series'!$P$41:$Z$41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series'!$P$47:$Z$47</c:f>
              <c:numCache>
                <c:formatCode>"$"#,##0.0</c:formatCode>
                <c:ptCount val="11"/>
                <c:pt idx="0">
                  <c:v>52.885037708333343</c:v>
                </c:pt>
                <c:pt idx="1">
                  <c:v>49.555141727272719</c:v>
                </c:pt>
                <c:pt idx="2">
                  <c:v>73.557524436781605</c:v>
                </c:pt>
                <c:pt idx="3">
                  <c:v>90.61640589756604</c:v>
                </c:pt>
                <c:pt idx="4">
                  <c:v>110.2645054752588</c:v>
                </c:pt>
                <c:pt idx="5">
                  <c:v>186.38177807377201</c:v>
                </c:pt>
                <c:pt idx="6">
                  <c:v>183.2174091795286</c:v>
                </c:pt>
                <c:pt idx="7">
                  <c:v>242.96012536363639</c:v>
                </c:pt>
                <c:pt idx="8">
                  <c:v>321.17015158139532</c:v>
                </c:pt>
                <c:pt idx="9">
                  <c:v>756.43417230701834</c:v>
                </c:pt>
                <c:pt idx="10">
                  <c:v>2353.5066317761189</c:v>
                </c:pt>
              </c:numCache>
            </c:numRef>
          </c:val>
          <c:smooth val="0"/>
          <c:extLst>
            <c:ext xmlns:c16="http://schemas.microsoft.com/office/drawing/2014/chart" uri="{C3380CC4-5D6E-409C-BE32-E72D297353CC}">
              <c16:uniqueId val="{0000003F-B4C4-4B7D-8941-2FF5EE4A1C59}"/>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8599154522501E-2"/>
          <c:y val="2.0855163187704029E-2"/>
          <c:w val="0.93308140084547753"/>
          <c:h val="0.86784959475649348"/>
        </c:manualLayout>
      </c:layout>
      <c:lineChart>
        <c:grouping val="standard"/>
        <c:varyColors val="0"/>
        <c:ser>
          <c:idx val="0"/>
          <c:order val="0"/>
          <c:tx>
            <c:strRef>
              <c:f>'AI vs non-AI deal size x series'!$B$42</c:f>
              <c:strCache>
                <c:ptCount val="1"/>
                <c:pt idx="0">
                  <c:v>Pre-seed</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07-C2AB-44FA-89FA-2F76C2DB5A17}"/>
              </c:ext>
            </c:extLst>
          </c:dPt>
          <c:dPt>
            <c:idx val="4"/>
            <c:bubble3D val="0"/>
            <c:spPr>
              <a:ln w="19050" cap="rnd">
                <a:solidFill>
                  <a:schemeClr val="accent1"/>
                </a:solidFill>
                <a:round/>
              </a:ln>
              <a:effectLst/>
            </c:spPr>
            <c:extLst>
              <c:ext xmlns:c16="http://schemas.microsoft.com/office/drawing/2014/chart" uri="{C3380CC4-5D6E-409C-BE32-E72D297353CC}">
                <c16:uniqueId val="{00000009-C2AB-44FA-89FA-2F76C2DB5A17}"/>
              </c:ext>
            </c:extLst>
          </c:dPt>
          <c:dPt>
            <c:idx val="5"/>
            <c:bubble3D val="0"/>
            <c:spPr>
              <a:ln w="19050" cap="rnd">
                <a:solidFill>
                  <a:schemeClr val="accent1"/>
                </a:solidFill>
                <a:round/>
              </a:ln>
              <a:effectLst/>
            </c:spPr>
            <c:extLst>
              <c:ext xmlns:c16="http://schemas.microsoft.com/office/drawing/2014/chart" uri="{C3380CC4-5D6E-409C-BE32-E72D297353CC}">
                <c16:uniqueId val="{0000000B-C2AB-44FA-89FA-2F76C2DB5A17}"/>
              </c:ext>
            </c:extLst>
          </c:dPt>
          <c:dPt>
            <c:idx val="6"/>
            <c:bubble3D val="0"/>
            <c:spPr>
              <a:ln w="19050" cap="rnd">
                <a:solidFill>
                  <a:schemeClr val="accent1"/>
                </a:solidFill>
                <a:round/>
              </a:ln>
              <a:effectLst/>
            </c:spPr>
            <c:extLst>
              <c:ext xmlns:c16="http://schemas.microsoft.com/office/drawing/2014/chart" uri="{C3380CC4-5D6E-409C-BE32-E72D297353CC}">
                <c16:uniqueId val="{0000000D-C2AB-44FA-89FA-2F76C2DB5A17}"/>
              </c:ext>
            </c:extLst>
          </c:dPt>
          <c:dPt>
            <c:idx val="9"/>
            <c:bubble3D val="0"/>
            <c:extLst>
              <c:ext xmlns:c16="http://schemas.microsoft.com/office/drawing/2014/chart" uri="{C3380CC4-5D6E-409C-BE32-E72D297353CC}">
                <c16:uniqueId val="{0000000E-C2AB-44FA-89FA-2F76C2DB5A17}"/>
              </c:ext>
            </c:extLst>
          </c:dPt>
          <c:dPt>
            <c:idx val="10"/>
            <c:marker>
              <c:symbol val="circle"/>
              <c:size val="5"/>
            </c:marker>
            <c:bubble3D val="0"/>
            <c:spPr>
              <a:ln w="19050" cap="rnd">
                <a:noFill/>
                <a:round/>
              </a:ln>
              <a:effectLst/>
            </c:spPr>
            <c:extLst>
              <c:ext xmlns:c16="http://schemas.microsoft.com/office/drawing/2014/chart" uri="{C3380CC4-5D6E-409C-BE32-E72D297353CC}">
                <c16:uniqueId val="{00000010-C2AB-44FA-89FA-2F76C2DB5A17}"/>
              </c:ext>
            </c:extLst>
          </c:dPt>
          <c:dPt>
            <c:idx val="15"/>
            <c:bubble3D val="0"/>
            <c:extLst>
              <c:ext xmlns:c16="http://schemas.microsoft.com/office/drawing/2014/chart" uri="{C3380CC4-5D6E-409C-BE32-E72D297353CC}">
                <c16:uniqueId val="{00000011-C2AB-44FA-89FA-2F76C2DB5A17}"/>
              </c:ext>
            </c:extLst>
          </c:dPt>
          <c:dLbls>
            <c:dLbl>
              <c:idx val="0"/>
              <c:delete val="1"/>
              <c:extLst>
                <c:ext xmlns:c15="http://schemas.microsoft.com/office/drawing/2012/chart" uri="{CE6537A1-D6FC-4f65-9D91-7224C49458BB}"/>
                <c:ext xmlns:c16="http://schemas.microsoft.com/office/drawing/2014/chart" uri="{C3380CC4-5D6E-409C-BE32-E72D297353CC}">
                  <c16:uniqueId val="{00000012-C2AB-44FA-89FA-2F76C2DB5A17}"/>
                </c:ext>
              </c:extLst>
            </c:dLbl>
            <c:dLbl>
              <c:idx val="1"/>
              <c:delete val="1"/>
              <c:extLst>
                <c:ext xmlns:c15="http://schemas.microsoft.com/office/drawing/2012/chart" uri="{CE6537A1-D6FC-4f65-9D91-7224C49458BB}"/>
                <c:ext xmlns:c16="http://schemas.microsoft.com/office/drawing/2014/chart" uri="{C3380CC4-5D6E-409C-BE32-E72D297353CC}">
                  <c16:uniqueId val="{00000007-C2AB-44FA-89FA-2F76C2DB5A17}"/>
                </c:ext>
              </c:extLst>
            </c:dLbl>
            <c:dLbl>
              <c:idx val="2"/>
              <c:delete val="1"/>
              <c:extLst>
                <c:ext xmlns:c15="http://schemas.microsoft.com/office/drawing/2012/chart" uri="{CE6537A1-D6FC-4f65-9D91-7224C49458BB}"/>
                <c:ext xmlns:c16="http://schemas.microsoft.com/office/drawing/2014/chart" uri="{C3380CC4-5D6E-409C-BE32-E72D297353CC}">
                  <c16:uniqueId val="{00000013-C2AB-44FA-89FA-2F76C2DB5A17}"/>
                </c:ext>
              </c:extLst>
            </c:dLbl>
            <c:dLbl>
              <c:idx val="3"/>
              <c:delete val="1"/>
              <c:extLst>
                <c:ext xmlns:c15="http://schemas.microsoft.com/office/drawing/2012/chart" uri="{CE6537A1-D6FC-4f65-9D91-7224C49458BB}"/>
                <c:ext xmlns:c16="http://schemas.microsoft.com/office/drawing/2014/chart" uri="{C3380CC4-5D6E-409C-BE32-E72D297353CC}">
                  <c16:uniqueId val="{00000014-C2AB-44FA-89FA-2F76C2DB5A17}"/>
                </c:ext>
              </c:extLst>
            </c:dLbl>
            <c:dLbl>
              <c:idx val="4"/>
              <c:delete val="1"/>
              <c:extLst>
                <c:ext xmlns:c15="http://schemas.microsoft.com/office/drawing/2012/chart" uri="{CE6537A1-D6FC-4f65-9D91-7224C49458BB}"/>
                <c:ext xmlns:c16="http://schemas.microsoft.com/office/drawing/2014/chart" uri="{C3380CC4-5D6E-409C-BE32-E72D297353CC}">
                  <c16:uniqueId val="{00000009-C2AB-44FA-89FA-2F76C2DB5A17}"/>
                </c:ext>
              </c:extLst>
            </c:dLbl>
            <c:dLbl>
              <c:idx val="5"/>
              <c:delete val="1"/>
              <c:extLst>
                <c:ext xmlns:c15="http://schemas.microsoft.com/office/drawing/2012/chart" uri="{CE6537A1-D6FC-4f65-9D91-7224C49458BB}"/>
                <c:ext xmlns:c16="http://schemas.microsoft.com/office/drawing/2014/chart" uri="{C3380CC4-5D6E-409C-BE32-E72D297353CC}">
                  <c16:uniqueId val="{0000000B-C2AB-44FA-89FA-2F76C2DB5A17}"/>
                </c:ext>
              </c:extLst>
            </c:dLbl>
            <c:dLbl>
              <c:idx val="6"/>
              <c:delete val="1"/>
              <c:extLst>
                <c:ext xmlns:c15="http://schemas.microsoft.com/office/drawing/2012/chart" uri="{CE6537A1-D6FC-4f65-9D91-7224C49458BB}"/>
                <c:ext xmlns:c16="http://schemas.microsoft.com/office/drawing/2014/chart" uri="{C3380CC4-5D6E-409C-BE32-E72D297353CC}">
                  <c16:uniqueId val="{0000000D-C2AB-44FA-89FA-2F76C2DB5A17}"/>
                </c:ext>
              </c:extLst>
            </c:dLbl>
            <c:dLbl>
              <c:idx val="7"/>
              <c:delete val="1"/>
              <c:extLst>
                <c:ext xmlns:c15="http://schemas.microsoft.com/office/drawing/2012/chart" uri="{CE6537A1-D6FC-4f65-9D91-7224C49458BB}"/>
                <c:ext xmlns:c16="http://schemas.microsoft.com/office/drawing/2014/chart" uri="{C3380CC4-5D6E-409C-BE32-E72D297353CC}">
                  <c16:uniqueId val="{00000015-C2AB-44FA-89FA-2F76C2DB5A17}"/>
                </c:ext>
              </c:extLst>
            </c:dLbl>
            <c:dLbl>
              <c:idx val="8"/>
              <c:delete val="1"/>
              <c:extLst>
                <c:ext xmlns:c15="http://schemas.microsoft.com/office/drawing/2012/chart" uri="{CE6537A1-D6FC-4f65-9D91-7224C49458BB}"/>
                <c:ext xmlns:c16="http://schemas.microsoft.com/office/drawing/2014/chart" uri="{C3380CC4-5D6E-409C-BE32-E72D297353CC}">
                  <c16:uniqueId val="{00000016-C2AB-44FA-89FA-2F76C2DB5A17}"/>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vs non-AI deal size x series'!$C$41:$M$41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series'!$C$42:$M$42</c:f>
              <c:numCache>
                <c:formatCode>"$"#,##0.0</c:formatCode>
                <c:ptCount val="11"/>
                <c:pt idx="0">
                  <c:v>0.33250000000000002</c:v>
                </c:pt>
                <c:pt idx="1">
                  <c:v>0.3</c:v>
                </c:pt>
                <c:pt idx="2">
                  <c:v>0.36499999999999999</c:v>
                </c:pt>
                <c:pt idx="3">
                  <c:v>0.35</c:v>
                </c:pt>
                <c:pt idx="4">
                  <c:v>0.35</c:v>
                </c:pt>
                <c:pt idx="5">
                  <c:v>0.5</c:v>
                </c:pt>
                <c:pt idx="6">
                  <c:v>0.53999299999999995</c:v>
                </c:pt>
                <c:pt idx="7">
                  <c:v>0.67600000000000005</c:v>
                </c:pt>
                <c:pt idx="8">
                  <c:v>0.5</c:v>
                </c:pt>
                <c:pt idx="9">
                  <c:v>0.75</c:v>
                </c:pt>
                <c:pt idx="10">
                  <c:v>0.47911999999999999</c:v>
                </c:pt>
              </c:numCache>
            </c:numRef>
          </c:val>
          <c:smooth val="0"/>
          <c:extLst>
            <c:ext xmlns:c16="http://schemas.microsoft.com/office/drawing/2014/chart" uri="{C3380CC4-5D6E-409C-BE32-E72D297353CC}">
              <c16:uniqueId val="{00000017-C2AB-44FA-89FA-2F76C2DB5A17}"/>
            </c:ext>
          </c:extLst>
        </c:ser>
        <c:ser>
          <c:idx val="1"/>
          <c:order val="1"/>
          <c:tx>
            <c:strRef>
              <c:f>'AI vs non-AI deal size x series'!$B$43</c:f>
              <c:strCache>
                <c:ptCount val="1"/>
                <c:pt idx="0">
                  <c:v>Seed</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19-C2AB-44FA-89FA-2F76C2DB5A17}"/>
              </c:ext>
            </c:extLst>
          </c:dPt>
          <c:dPt>
            <c:idx val="4"/>
            <c:bubble3D val="0"/>
            <c:extLst>
              <c:ext xmlns:c16="http://schemas.microsoft.com/office/drawing/2014/chart" uri="{C3380CC4-5D6E-409C-BE32-E72D297353CC}">
                <c16:uniqueId val="{0000001A-C2AB-44FA-89FA-2F76C2DB5A17}"/>
              </c:ext>
            </c:extLst>
          </c:dPt>
          <c:dPt>
            <c:idx val="5"/>
            <c:bubble3D val="0"/>
            <c:extLst>
              <c:ext xmlns:c16="http://schemas.microsoft.com/office/drawing/2014/chart" uri="{C3380CC4-5D6E-409C-BE32-E72D297353CC}">
                <c16:uniqueId val="{0000001B-C2AB-44FA-89FA-2F76C2DB5A17}"/>
              </c:ext>
            </c:extLst>
          </c:dPt>
          <c:dPt>
            <c:idx val="6"/>
            <c:bubble3D val="0"/>
            <c:extLst>
              <c:ext xmlns:c16="http://schemas.microsoft.com/office/drawing/2014/chart" uri="{C3380CC4-5D6E-409C-BE32-E72D297353CC}">
                <c16:uniqueId val="{0000001C-C2AB-44FA-89FA-2F76C2DB5A17}"/>
              </c:ext>
            </c:extLst>
          </c:dPt>
          <c:dPt>
            <c:idx val="9"/>
            <c:bubble3D val="0"/>
            <c:extLst>
              <c:ext xmlns:c16="http://schemas.microsoft.com/office/drawing/2014/chart" uri="{C3380CC4-5D6E-409C-BE32-E72D297353CC}">
                <c16:uniqueId val="{0000001D-C2AB-44FA-89FA-2F76C2DB5A17}"/>
              </c:ext>
            </c:extLst>
          </c:dPt>
          <c:dPt>
            <c:idx val="10"/>
            <c:marker>
              <c:symbol val="circle"/>
              <c:size val="5"/>
            </c:marker>
            <c:bubble3D val="0"/>
            <c:spPr>
              <a:ln w="19050" cap="rnd">
                <a:noFill/>
                <a:round/>
              </a:ln>
              <a:effectLst/>
            </c:spPr>
            <c:extLst>
              <c:ext xmlns:c16="http://schemas.microsoft.com/office/drawing/2014/chart" uri="{C3380CC4-5D6E-409C-BE32-E72D297353CC}">
                <c16:uniqueId val="{0000001F-C2AB-44FA-89FA-2F76C2DB5A17}"/>
              </c:ext>
            </c:extLst>
          </c:dPt>
          <c:dPt>
            <c:idx val="15"/>
            <c:bubble3D val="0"/>
            <c:extLst>
              <c:ext xmlns:c16="http://schemas.microsoft.com/office/drawing/2014/chart" uri="{C3380CC4-5D6E-409C-BE32-E72D297353CC}">
                <c16:uniqueId val="{00000020-C2AB-44FA-89FA-2F76C2DB5A17}"/>
              </c:ext>
            </c:extLst>
          </c:dPt>
          <c:dLbls>
            <c:dLbl>
              <c:idx val="0"/>
              <c:delete val="1"/>
              <c:extLst>
                <c:ext xmlns:c15="http://schemas.microsoft.com/office/drawing/2012/chart" uri="{CE6537A1-D6FC-4f65-9D91-7224C49458BB}"/>
                <c:ext xmlns:c16="http://schemas.microsoft.com/office/drawing/2014/chart" uri="{C3380CC4-5D6E-409C-BE32-E72D297353CC}">
                  <c16:uniqueId val="{00000021-C2AB-44FA-89FA-2F76C2DB5A17}"/>
                </c:ext>
              </c:extLst>
            </c:dLbl>
            <c:dLbl>
              <c:idx val="1"/>
              <c:delete val="1"/>
              <c:extLst>
                <c:ext xmlns:c15="http://schemas.microsoft.com/office/drawing/2012/chart" uri="{CE6537A1-D6FC-4f65-9D91-7224C49458BB}"/>
                <c:ext xmlns:c16="http://schemas.microsoft.com/office/drawing/2014/chart" uri="{C3380CC4-5D6E-409C-BE32-E72D297353CC}">
                  <c16:uniqueId val="{00000019-C2AB-44FA-89FA-2F76C2DB5A17}"/>
                </c:ext>
              </c:extLst>
            </c:dLbl>
            <c:dLbl>
              <c:idx val="2"/>
              <c:delete val="1"/>
              <c:extLst>
                <c:ext xmlns:c15="http://schemas.microsoft.com/office/drawing/2012/chart" uri="{CE6537A1-D6FC-4f65-9D91-7224C49458BB}"/>
                <c:ext xmlns:c16="http://schemas.microsoft.com/office/drawing/2014/chart" uri="{C3380CC4-5D6E-409C-BE32-E72D297353CC}">
                  <c16:uniqueId val="{00000022-C2AB-44FA-89FA-2F76C2DB5A17}"/>
                </c:ext>
              </c:extLst>
            </c:dLbl>
            <c:dLbl>
              <c:idx val="3"/>
              <c:delete val="1"/>
              <c:extLst>
                <c:ext xmlns:c15="http://schemas.microsoft.com/office/drawing/2012/chart" uri="{CE6537A1-D6FC-4f65-9D91-7224C49458BB}"/>
                <c:ext xmlns:c16="http://schemas.microsoft.com/office/drawing/2014/chart" uri="{C3380CC4-5D6E-409C-BE32-E72D297353CC}">
                  <c16:uniqueId val="{00000023-C2AB-44FA-89FA-2F76C2DB5A17}"/>
                </c:ext>
              </c:extLst>
            </c:dLbl>
            <c:dLbl>
              <c:idx val="4"/>
              <c:delete val="1"/>
              <c:extLst>
                <c:ext xmlns:c15="http://schemas.microsoft.com/office/drawing/2012/chart" uri="{CE6537A1-D6FC-4f65-9D91-7224C49458BB}"/>
                <c:ext xmlns:c16="http://schemas.microsoft.com/office/drawing/2014/chart" uri="{C3380CC4-5D6E-409C-BE32-E72D297353CC}">
                  <c16:uniqueId val="{0000001A-C2AB-44FA-89FA-2F76C2DB5A17}"/>
                </c:ext>
              </c:extLst>
            </c:dLbl>
            <c:dLbl>
              <c:idx val="5"/>
              <c:delete val="1"/>
              <c:extLst>
                <c:ext xmlns:c15="http://schemas.microsoft.com/office/drawing/2012/chart" uri="{CE6537A1-D6FC-4f65-9D91-7224C49458BB}"/>
                <c:ext xmlns:c16="http://schemas.microsoft.com/office/drawing/2014/chart" uri="{C3380CC4-5D6E-409C-BE32-E72D297353CC}">
                  <c16:uniqueId val="{0000001B-C2AB-44FA-89FA-2F76C2DB5A17}"/>
                </c:ext>
              </c:extLst>
            </c:dLbl>
            <c:dLbl>
              <c:idx val="6"/>
              <c:delete val="1"/>
              <c:extLst>
                <c:ext xmlns:c15="http://schemas.microsoft.com/office/drawing/2012/chart" uri="{CE6537A1-D6FC-4f65-9D91-7224C49458BB}"/>
                <c:ext xmlns:c16="http://schemas.microsoft.com/office/drawing/2014/chart" uri="{C3380CC4-5D6E-409C-BE32-E72D297353CC}">
                  <c16:uniqueId val="{0000001C-C2AB-44FA-89FA-2F76C2DB5A17}"/>
                </c:ext>
              </c:extLst>
            </c:dLbl>
            <c:dLbl>
              <c:idx val="7"/>
              <c:delete val="1"/>
              <c:extLst>
                <c:ext xmlns:c15="http://schemas.microsoft.com/office/drawing/2012/chart" uri="{CE6537A1-D6FC-4f65-9D91-7224C49458BB}"/>
                <c:ext xmlns:c16="http://schemas.microsoft.com/office/drawing/2014/chart" uri="{C3380CC4-5D6E-409C-BE32-E72D297353CC}">
                  <c16:uniqueId val="{00000024-C2AB-44FA-89FA-2F76C2DB5A17}"/>
                </c:ext>
              </c:extLst>
            </c:dLbl>
            <c:dLbl>
              <c:idx val="8"/>
              <c:delete val="1"/>
              <c:extLst>
                <c:ext xmlns:c15="http://schemas.microsoft.com/office/drawing/2012/chart" uri="{CE6537A1-D6FC-4f65-9D91-7224C49458BB}"/>
                <c:ext xmlns:c16="http://schemas.microsoft.com/office/drawing/2014/chart" uri="{C3380CC4-5D6E-409C-BE32-E72D297353CC}">
                  <c16:uniqueId val="{00000025-C2AB-44FA-89FA-2F76C2DB5A17}"/>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vs non-AI deal size x series'!$C$41:$M$41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series'!$C$43:$M$43</c:f>
              <c:numCache>
                <c:formatCode>"$"#,##0.0</c:formatCode>
                <c:ptCount val="11"/>
                <c:pt idx="0">
                  <c:v>1.55</c:v>
                </c:pt>
                <c:pt idx="1">
                  <c:v>1.7</c:v>
                </c:pt>
                <c:pt idx="2">
                  <c:v>1.868359289989908</c:v>
                </c:pt>
                <c:pt idx="3">
                  <c:v>2</c:v>
                </c:pt>
                <c:pt idx="4">
                  <c:v>2</c:v>
                </c:pt>
                <c:pt idx="5">
                  <c:v>2.5</c:v>
                </c:pt>
                <c:pt idx="6">
                  <c:v>3</c:v>
                </c:pt>
                <c:pt idx="7">
                  <c:v>3</c:v>
                </c:pt>
                <c:pt idx="8">
                  <c:v>3.49986</c:v>
                </c:pt>
                <c:pt idx="9">
                  <c:v>4.1900000000000004</c:v>
                </c:pt>
                <c:pt idx="10">
                  <c:v>4.5</c:v>
                </c:pt>
              </c:numCache>
            </c:numRef>
          </c:val>
          <c:smooth val="0"/>
          <c:extLst>
            <c:ext xmlns:c16="http://schemas.microsoft.com/office/drawing/2014/chart" uri="{C3380CC4-5D6E-409C-BE32-E72D297353CC}">
              <c16:uniqueId val="{00000026-C2AB-44FA-89FA-2F76C2DB5A17}"/>
            </c:ext>
          </c:extLst>
        </c:ser>
        <c:ser>
          <c:idx val="2"/>
          <c:order val="2"/>
          <c:tx>
            <c:strRef>
              <c:f>'AI vs non-AI deal size x series'!$B$44</c:f>
              <c:strCache>
                <c:ptCount val="1"/>
                <c:pt idx="0">
                  <c:v>A</c:v>
                </c:pt>
              </c:strCache>
            </c:strRef>
          </c:tx>
          <c:spPr>
            <a:ln w="19050" cap="rnd">
              <a:solidFill>
                <a:schemeClr val="accent3"/>
              </a:solidFill>
              <a:round/>
            </a:ln>
            <a:effectLst/>
          </c:spPr>
          <c:marker>
            <c:symbol val="none"/>
          </c:marker>
          <c:dPt>
            <c:idx val="8"/>
            <c:bubble3D val="0"/>
            <c:extLst>
              <c:ext xmlns:c16="http://schemas.microsoft.com/office/drawing/2014/chart" uri="{C3380CC4-5D6E-409C-BE32-E72D297353CC}">
                <c16:uniqueId val="{00000028-C2AB-44FA-89FA-2F76C2DB5A17}"/>
              </c:ext>
            </c:extLst>
          </c:dPt>
          <c:dPt>
            <c:idx val="9"/>
            <c:bubble3D val="0"/>
            <c:extLst>
              <c:ext xmlns:c16="http://schemas.microsoft.com/office/drawing/2014/chart" uri="{C3380CC4-5D6E-409C-BE32-E72D297353CC}">
                <c16:uniqueId val="{00000029-C2AB-44FA-89FA-2F76C2DB5A17}"/>
              </c:ext>
            </c:extLst>
          </c:dPt>
          <c:dPt>
            <c:idx val="10"/>
            <c:marker>
              <c:symbol val="circle"/>
              <c:size val="5"/>
            </c:marker>
            <c:bubble3D val="0"/>
            <c:spPr>
              <a:ln w="19050" cap="rnd">
                <a:noFill/>
                <a:round/>
              </a:ln>
              <a:effectLst/>
            </c:spPr>
            <c:extLst>
              <c:ext xmlns:c16="http://schemas.microsoft.com/office/drawing/2014/chart" uri="{C3380CC4-5D6E-409C-BE32-E72D297353CC}">
                <c16:uniqueId val="{0000002B-C2AB-44FA-89FA-2F76C2DB5A17}"/>
              </c:ext>
            </c:extLst>
          </c:dPt>
          <c:dPt>
            <c:idx val="15"/>
            <c:bubble3D val="0"/>
            <c:extLst>
              <c:ext xmlns:c16="http://schemas.microsoft.com/office/drawing/2014/chart" uri="{C3380CC4-5D6E-409C-BE32-E72D297353CC}">
                <c16:uniqueId val="{0000002C-C2AB-44FA-89FA-2F76C2DB5A17}"/>
              </c:ext>
            </c:extLst>
          </c:dPt>
          <c:dLbls>
            <c:dLbl>
              <c:idx val="0"/>
              <c:delete val="1"/>
              <c:extLst>
                <c:ext xmlns:c15="http://schemas.microsoft.com/office/drawing/2012/chart" uri="{CE6537A1-D6FC-4f65-9D91-7224C49458BB}"/>
                <c:ext xmlns:c16="http://schemas.microsoft.com/office/drawing/2014/chart" uri="{C3380CC4-5D6E-409C-BE32-E72D297353CC}">
                  <c16:uniqueId val="{0000002D-C2AB-44FA-89FA-2F76C2DB5A17}"/>
                </c:ext>
              </c:extLst>
            </c:dLbl>
            <c:dLbl>
              <c:idx val="1"/>
              <c:delete val="1"/>
              <c:extLst>
                <c:ext xmlns:c15="http://schemas.microsoft.com/office/drawing/2012/chart" uri="{CE6537A1-D6FC-4f65-9D91-7224C49458BB}"/>
                <c:ext xmlns:c16="http://schemas.microsoft.com/office/drawing/2014/chart" uri="{C3380CC4-5D6E-409C-BE32-E72D297353CC}">
                  <c16:uniqueId val="{0000002E-C2AB-44FA-89FA-2F76C2DB5A17}"/>
                </c:ext>
              </c:extLst>
            </c:dLbl>
            <c:dLbl>
              <c:idx val="2"/>
              <c:delete val="1"/>
              <c:extLst>
                <c:ext xmlns:c15="http://schemas.microsoft.com/office/drawing/2012/chart" uri="{CE6537A1-D6FC-4f65-9D91-7224C49458BB}"/>
                <c:ext xmlns:c16="http://schemas.microsoft.com/office/drawing/2014/chart" uri="{C3380CC4-5D6E-409C-BE32-E72D297353CC}">
                  <c16:uniqueId val="{0000002F-C2AB-44FA-89FA-2F76C2DB5A17}"/>
                </c:ext>
              </c:extLst>
            </c:dLbl>
            <c:dLbl>
              <c:idx val="3"/>
              <c:delete val="1"/>
              <c:extLst>
                <c:ext xmlns:c15="http://schemas.microsoft.com/office/drawing/2012/chart" uri="{CE6537A1-D6FC-4f65-9D91-7224C49458BB}"/>
                <c:ext xmlns:c16="http://schemas.microsoft.com/office/drawing/2014/chart" uri="{C3380CC4-5D6E-409C-BE32-E72D297353CC}">
                  <c16:uniqueId val="{00000030-C2AB-44FA-89FA-2F76C2DB5A17}"/>
                </c:ext>
              </c:extLst>
            </c:dLbl>
            <c:dLbl>
              <c:idx val="4"/>
              <c:delete val="1"/>
              <c:extLst>
                <c:ext xmlns:c15="http://schemas.microsoft.com/office/drawing/2012/chart" uri="{CE6537A1-D6FC-4f65-9D91-7224C49458BB}"/>
                <c:ext xmlns:c16="http://schemas.microsoft.com/office/drawing/2014/chart" uri="{C3380CC4-5D6E-409C-BE32-E72D297353CC}">
                  <c16:uniqueId val="{00000031-C2AB-44FA-89FA-2F76C2DB5A17}"/>
                </c:ext>
              </c:extLst>
            </c:dLbl>
            <c:dLbl>
              <c:idx val="5"/>
              <c:delete val="1"/>
              <c:extLst>
                <c:ext xmlns:c15="http://schemas.microsoft.com/office/drawing/2012/chart" uri="{CE6537A1-D6FC-4f65-9D91-7224C49458BB}"/>
                <c:ext xmlns:c16="http://schemas.microsoft.com/office/drawing/2014/chart" uri="{C3380CC4-5D6E-409C-BE32-E72D297353CC}">
                  <c16:uniqueId val="{00000032-C2AB-44FA-89FA-2F76C2DB5A17}"/>
                </c:ext>
              </c:extLst>
            </c:dLbl>
            <c:dLbl>
              <c:idx val="6"/>
              <c:delete val="1"/>
              <c:extLst>
                <c:ext xmlns:c15="http://schemas.microsoft.com/office/drawing/2012/chart" uri="{CE6537A1-D6FC-4f65-9D91-7224C49458BB}"/>
                <c:ext xmlns:c16="http://schemas.microsoft.com/office/drawing/2014/chart" uri="{C3380CC4-5D6E-409C-BE32-E72D297353CC}">
                  <c16:uniqueId val="{00000033-C2AB-44FA-89FA-2F76C2DB5A17}"/>
                </c:ext>
              </c:extLst>
            </c:dLbl>
            <c:dLbl>
              <c:idx val="7"/>
              <c:delete val="1"/>
              <c:extLst>
                <c:ext xmlns:c15="http://schemas.microsoft.com/office/drawing/2012/chart" uri="{CE6537A1-D6FC-4f65-9D91-7224C49458BB}"/>
                <c:ext xmlns:c16="http://schemas.microsoft.com/office/drawing/2014/chart" uri="{C3380CC4-5D6E-409C-BE32-E72D297353CC}">
                  <c16:uniqueId val="{00000034-C2AB-44FA-89FA-2F76C2DB5A17}"/>
                </c:ext>
              </c:extLst>
            </c:dLbl>
            <c:dLbl>
              <c:idx val="8"/>
              <c:delete val="1"/>
              <c:extLst>
                <c:ext xmlns:c15="http://schemas.microsoft.com/office/drawing/2012/chart" uri="{CE6537A1-D6FC-4f65-9D91-7224C49458BB}"/>
                <c:ext xmlns:c16="http://schemas.microsoft.com/office/drawing/2014/chart" uri="{C3380CC4-5D6E-409C-BE32-E72D297353CC}">
                  <c16:uniqueId val="{00000028-C2AB-44FA-89FA-2F76C2DB5A17}"/>
                </c:ext>
              </c:extLst>
            </c:dLbl>
            <c:dLbl>
              <c:idx val="9"/>
              <c:layout>
                <c:manualLayout>
                  <c:x val="-4.8050314465408972E-2"/>
                  <c:y val="-7.31481481481481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2AB-44FA-89FA-2F76C2DB5A17}"/>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'AI vs non-AI deal size x series'!$C$41:$M$41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series'!$C$44:$M$44</c:f>
              <c:numCache>
                <c:formatCode>"$"#,##0.0</c:formatCode>
                <c:ptCount val="11"/>
                <c:pt idx="0">
                  <c:v>5.5649949999999997</c:v>
                </c:pt>
                <c:pt idx="1">
                  <c:v>6</c:v>
                </c:pt>
                <c:pt idx="2">
                  <c:v>7.5716074999999998</c:v>
                </c:pt>
                <c:pt idx="3">
                  <c:v>8.7493349999999985</c:v>
                </c:pt>
                <c:pt idx="4">
                  <c:v>8.1999969999999998</c:v>
                </c:pt>
                <c:pt idx="5">
                  <c:v>11.77</c:v>
                </c:pt>
                <c:pt idx="6">
                  <c:v>12</c:v>
                </c:pt>
                <c:pt idx="7">
                  <c:v>10.313366</c:v>
                </c:pt>
                <c:pt idx="8">
                  <c:v>13.0162765</c:v>
                </c:pt>
                <c:pt idx="9">
                  <c:v>15.5</c:v>
                </c:pt>
                <c:pt idx="10">
                  <c:v>21.999998999999999</c:v>
                </c:pt>
              </c:numCache>
            </c:numRef>
          </c:val>
          <c:smooth val="0"/>
          <c:extLst>
            <c:ext xmlns:c16="http://schemas.microsoft.com/office/drawing/2014/chart" uri="{C3380CC4-5D6E-409C-BE32-E72D297353CC}">
              <c16:uniqueId val="{00000035-C2AB-44FA-89FA-2F76C2DB5A17}"/>
            </c:ext>
          </c:extLst>
        </c:ser>
        <c:ser>
          <c:idx val="3"/>
          <c:order val="3"/>
          <c:tx>
            <c:strRef>
              <c:f>'AI vs non-AI deal size x series'!$B$45</c:f>
              <c:strCache>
                <c:ptCount val="1"/>
                <c:pt idx="0">
                  <c:v>B</c:v>
                </c:pt>
              </c:strCache>
            </c:strRef>
          </c:tx>
          <c:spPr>
            <a:ln>
              <a:solidFill>
                <a:srgbClr val="C3EDEB"/>
              </a:solidFill>
            </a:ln>
          </c:spPr>
          <c:marker>
            <c:symbol val="none"/>
          </c:marker>
          <c:dPt>
            <c:idx val="10"/>
            <c:marker>
              <c:symbol val="circle"/>
              <c:size val="5"/>
              <c:spPr>
                <a:solidFill>
                  <a:srgbClr val="C3EDEB"/>
                </a:solidFill>
                <a:ln>
                  <a:noFill/>
                </a:ln>
              </c:spPr>
            </c:marker>
            <c:bubble3D val="0"/>
            <c:spPr>
              <a:ln>
                <a:noFill/>
              </a:ln>
            </c:spPr>
            <c:extLst>
              <c:ext xmlns:c16="http://schemas.microsoft.com/office/drawing/2014/chart" uri="{C3380CC4-5D6E-409C-BE32-E72D297353CC}">
                <c16:uniqueId val="{00000038-C2AB-44FA-89FA-2F76C2DB5A17}"/>
              </c:ext>
            </c:extLst>
          </c:dPt>
          <c:dLbls>
            <c:dLbl>
              <c:idx val="9"/>
              <c:layout>
                <c:manualLayout>
                  <c:x val="-4.8050314465408972E-2"/>
                  <c:y val="-5.83333333333334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2AB-44FA-89FA-2F76C2DB5A17}"/>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2AB-44FA-89FA-2F76C2DB5A17}"/>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'AI vs non-AI deal size x series'!$C$41:$M$41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series'!$C$45:$M$45</c:f>
              <c:numCache>
                <c:formatCode>"$"#,##0.0</c:formatCode>
                <c:ptCount val="11"/>
                <c:pt idx="0">
                  <c:v>15</c:v>
                </c:pt>
                <c:pt idx="1">
                  <c:v>16</c:v>
                </c:pt>
                <c:pt idx="2">
                  <c:v>18.5</c:v>
                </c:pt>
                <c:pt idx="3">
                  <c:v>19.999994999999998</c:v>
                </c:pt>
                <c:pt idx="4">
                  <c:v>24.999998000000001</c:v>
                </c:pt>
                <c:pt idx="5">
                  <c:v>30</c:v>
                </c:pt>
                <c:pt idx="6">
                  <c:v>30.999979499999998</c:v>
                </c:pt>
                <c:pt idx="7">
                  <c:v>25.377597999999999</c:v>
                </c:pt>
                <c:pt idx="8">
                  <c:v>30.999987999999998</c:v>
                </c:pt>
                <c:pt idx="9">
                  <c:v>39.124907</c:v>
                </c:pt>
                <c:pt idx="10">
                  <c:v>45.000003</c:v>
                </c:pt>
              </c:numCache>
            </c:numRef>
          </c:val>
          <c:smooth val="0"/>
          <c:extLst>
            <c:ext xmlns:c16="http://schemas.microsoft.com/office/drawing/2014/chart" uri="{C3380CC4-5D6E-409C-BE32-E72D297353CC}">
              <c16:uniqueId val="{0000003A-C2AB-44FA-89FA-2F76C2DB5A17}"/>
            </c:ext>
          </c:extLst>
        </c:ser>
        <c:ser>
          <c:idx val="4"/>
          <c:order val="4"/>
          <c:tx>
            <c:strRef>
              <c:f>'AI vs non-AI deal size x series'!$B$46</c:f>
              <c:strCache>
                <c:ptCount val="1"/>
                <c:pt idx="0">
                  <c:v>C</c:v>
                </c:pt>
              </c:strCache>
            </c:strRef>
          </c:tx>
          <c:spPr>
            <a:ln w="19050" cap="rnd">
              <a:solidFill>
                <a:srgbClr val="F5C914"/>
              </a:solidFill>
              <a:round/>
            </a:ln>
            <a:effectLst/>
          </c:spPr>
          <c:marker>
            <c:symbol val="none"/>
          </c:marker>
          <c:dPt>
            <c:idx val="10"/>
            <c:marker>
              <c:symbol val="circle"/>
              <c:size val="5"/>
              <c:spPr>
                <a:solidFill>
                  <a:srgbClr val="F5C914"/>
                </a:solidFill>
                <a:ln>
                  <a:noFill/>
                </a:ln>
              </c:spPr>
            </c:marker>
            <c:bubble3D val="0"/>
            <c:spPr>
              <a:ln w="19050" cap="rnd">
                <a:noFill/>
                <a:round/>
              </a:ln>
              <a:effectLst/>
            </c:spPr>
            <c:extLst>
              <c:ext xmlns:c16="http://schemas.microsoft.com/office/drawing/2014/chart" uri="{C3380CC4-5D6E-409C-BE32-E72D297353CC}">
                <c16:uniqueId val="{0000003D-C2AB-44FA-89FA-2F76C2DB5A17}"/>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E-C2AB-44FA-89FA-2F76C2DB5A17}"/>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C2AB-44FA-89FA-2F76C2DB5A17}"/>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'AI vs non-AI deal size x series'!$C$41:$M$41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series'!$C$46:$M$46</c:f>
              <c:numCache>
                <c:formatCode>"$"#,##0.0</c:formatCode>
                <c:ptCount val="11"/>
                <c:pt idx="0">
                  <c:v>25.000001000000001</c:v>
                </c:pt>
                <c:pt idx="1">
                  <c:v>26.15</c:v>
                </c:pt>
                <c:pt idx="2">
                  <c:v>30.000011000000001</c:v>
                </c:pt>
                <c:pt idx="3">
                  <c:v>33</c:v>
                </c:pt>
                <c:pt idx="4">
                  <c:v>37.499974000000002</c:v>
                </c:pt>
                <c:pt idx="5">
                  <c:v>69.999996500000009</c:v>
                </c:pt>
                <c:pt idx="6">
                  <c:v>60</c:v>
                </c:pt>
                <c:pt idx="7">
                  <c:v>39.016220500000003</c:v>
                </c:pt>
                <c:pt idx="8">
                  <c:v>53.8573205</c:v>
                </c:pt>
                <c:pt idx="9">
                  <c:v>72.902541999999997</c:v>
                </c:pt>
                <c:pt idx="10">
                  <c:v>79.999986500000006</c:v>
                </c:pt>
              </c:numCache>
            </c:numRef>
          </c:val>
          <c:smooth val="0"/>
          <c:extLst>
            <c:ext xmlns:c16="http://schemas.microsoft.com/office/drawing/2014/chart" uri="{C3380CC4-5D6E-409C-BE32-E72D297353CC}">
              <c16:uniqueId val="{0000003F-C2AB-44FA-89FA-2F76C2DB5A17}"/>
            </c:ext>
          </c:extLst>
        </c:ser>
        <c:ser>
          <c:idx val="5"/>
          <c:order val="5"/>
          <c:tx>
            <c:strRef>
              <c:f>'AI vs non-AI deal size x series'!$B$47</c:f>
              <c:strCache>
                <c:ptCount val="1"/>
                <c:pt idx="0">
                  <c:v>D+</c:v>
                </c:pt>
              </c:strCache>
            </c:strRef>
          </c:tx>
          <c:spPr>
            <a:ln w="19050" cap="rnd">
              <a:solidFill>
                <a:srgbClr val="FAF56B"/>
              </a:solidFill>
              <a:round/>
            </a:ln>
            <a:effectLst/>
          </c:spPr>
          <c:marker>
            <c:symbol val="none"/>
          </c:marker>
          <c:dPt>
            <c:idx val="10"/>
            <c:marker>
              <c:symbol val="circle"/>
              <c:size val="5"/>
              <c:spPr>
                <a:solidFill>
                  <a:srgbClr val="FAF56B"/>
                </a:solidFill>
                <a:ln>
                  <a:noFill/>
                </a:ln>
              </c:spPr>
            </c:marker>
            <c:bubble3D val="0"/>
            <c:spPr>
              <a:ln w="19050" cap="rnd">
                <a:noFill/>
                <a:round/>
              </a:ln>
              <a:effectLst/>
            </c:spPr>
            <c:extLst>
              <c:ext xmlns:c16="http://schemas.microsoft.com/office/drawing/2014/chart" uri="{C3380CC4-5D6E-409C-BE32-E72D297353CC}">
                <c16:uniqueId val="{00000042-C2AB-44FA-89FA-2F76C2DB5A17}"/>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C2AB-44FA-89FA-2F76C2DB5A17}"/>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C2AB-44FA-89FA-2F76C2DB5A17}"/>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'AI vs non-AI deal size x series'!$C$41:$M$41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vs non-AI deal size x series'!$C$47:$M$47</c:f>
              <c:numCache>
                <c:formatCode>"$"#,##0.0</c:formatCode>
                <c:ptCount val="11"/>
                <c:pt idx="0">
                  <c:v>29.739591999999998</c:v>
                </c:pt>
                <c:pt idx="1">
                  <c:v>39.095479999999988</c:v>
                </c:pt>
                <c:pt idx="2">
                  <c:v>50</c:v>
                </c:pt>
                <c:pt idx="3">
                  <c:v>60.000009000000013</c:v>
                </c:pt>
                <c:pt idx="4">
                  <c:v>61.75</c:v>
                </c:pt>
                <c:pt idx="5">
                  <c:v>129.99999099999999</c:v>
                </c:pt>
                <c:pt idx="6">
                  <c:v>129.700006</c:v>
                </c:pt>
                <c:pt idx="7">
                  <c:v>100</c:v>
                </c:pt>
                <c:pt idx="8">
                  <c:v>106.01900000000001</c:v>
                </c:pt>
                <c:pt idx="9">
                  <c:v>125</c:v>
                </c:pt>
                <c:pt idx="10">
                  <c:v>249.99993799999999</c:v>
                </c:pt>
              </c:numCache>
            </c:numRef>
          </c:val>
          <c:smooth val="0"/>
          <c:extLst>
            <c:ext xmlns:c16="http://schemas.microsoft.com/office/drawing/2014/chart" uri="{C3380CC4-5D6E-409C-BE32-E72D297353CC}">
              <c16:uniqueId val="{00000044-C2AB-44FA-89FA-2F76C2DB5A17}"/>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8599154522501E-2"/>
          <c:y val="2.0855163187704029E-2"/>
          <c:w val="0.93308140084547753"/>
          <c:h val="0.86784959475649348"/>
        </c:manualLayout>
      </c:layout>
      <c:lineChart>
        <c:grouping val="standard"/>
        <c:varyColors val="0"/>
        <c:ser>
          <c:idx val="0"/>
          <c:order val="0"/>
          <c:tx>
            <c:strRef>
              <c:f>'AI pre value premium'!$B$8</c:f>
              <c:strCache>
                <c:ptCount val="1"/>
                <c:pt idx="0">
                  <c:v>Pre-seed</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00-1B3A-478C-945F-75C9B89930B3}"/>
              </c:ext>
            </c:extLst>
          </c:dPt>
          <c:dPt>
            <c:idx val="4"/>
            <c:bubble3D val="0"/>
            <c:spPr>
              <a:ln w="19050" cap="rnd">
                <a:solidFill>
                  <a:schemeClr val="accent1"/>
                </a:solidFill>
                <a:round/>
              </a:ln>
              <a:effectLst/>
            </c:spPr>
            <c:extLst>
              <c:ext xmlns:c16="http://schemas.microsoft.com/office/drawing/2014/chart" uri="{C3380CC4-5D6E-409C-BE32-E72D297353CC}">
                <c16:uniqueId val="{00000002-1B3A-478C-945F-75C9B89930B3}"/>
              </c:ext>
            </c:extLst>
          </c:dPt>
          <c:dPt>
            <c:idx val="5"/>
            <c:bubble3D val="0"/>
            <c:spPr>
              <a:ln w="19050" cap="rnd">
                <a:solidFill>
                  <a:schemeClr val="accent1"/>
                </a:solidFill>
                <a:round/>
              </a:ln>
              <a:effectLst/>
            </c:spPr>
            <c:extLst>
              <c:ext xmlns:c16="http://schemas.microsoft.com/office/drawing/2014/chart" uri="{C3380CC4-5D6E-409C-BE32-E72D297353CC}">
                <c16:uniqueId val="{00000004-1B3A-478C-945F-75C9B89930B3}"/>
              </c:ext>
            </c:extLst>
          </c:dPt>
          <c:dPt>
            <c:idx val="6"/>
            <c:bubble3D val="0"/>
            <c:spPr>
              <a:ln w="19050" cap="rnd">
                <a:solidFill>
                  <a:schemeClr val="accent1"/>
                </a:solidFill>
                <a:round/>
              </a:ln>
              <a:effectLst/>
            </c:spPr>
            <c:extLst>
              <c:ext xmlns:c16="http://schemas.microsoft.com/office/drawing/2014/chart" uri="{C3380CC4-5D6E-409C-BE32-E72D297353CC}">
                <c16:uniqueId val="{00000006-1B3A-478C-945F-75C9B89930B3}"/>
              </c:ext>
            </c:extLst>
          </c:dPt>
          <c:dPt>
            <c:idx val="9"/>
            <c:bubble3D val="0"/>
            <c:extLst>
              <c:ext xmlns:c16="http://schemas.microsoft.com/office/drawing/2014/chart" uri="{C3380CC4-5D6E-409C-BE32-E72D297353CC}">
                <c16:uniqueId val="{00000007-1B3A-478C-945F-75C9B89930B3}"/>
              </c:ext>
            </c:extLst>
          </c:dPt>
          <c:dPt>
            <c:idx val="10"/>
            <c:marker>
              <c:symbol val="circle"/>
              <c:size val="5"/>
            </c:marker>
            <c:bubble3D val="0"/>
            <c:spPr>
              <a:ln w="19050" cap="rnd">
                <a:noFill/>
                <a:round/>
              </a:ln>
              <a:effectLst/>
            </c:spPr>
            <c:extLst>
              <c:ext xmlns:c16="http://schemas.microsoft.com/office/drawing/2014/chart" uri="{C3380CC4-5D6E-409C-BE32-E72D297353CC}">
                <c16:uniqueId val="{00000009-1B3A-478C-945F-75C9B89930B3}"/>
              </c:ext>
            </c:extLst>
          </c:dPt>
          <c:dPt>
            <c:idx val="15"/>
            <c:bubble3D val="0"/>
            <c:extLst>
              <c:ext xmlns:c16="http://schemas.microsoft.com/office/drawing/2014/chart" uri="{C3380CC4-5D6E-409C-BE32-E72D297353CC}">
                <c16:uniqueId val="{0000000A-1B3A-478C-945F-75C9B89930B3}"/>
              </c:ext>
            </c:extLst>
          </c:dPt>
          <c:dLbls>
            <c:dLbl>
              <c:idx val="0"/>
              <c:delete val="1"/>
              <c:extLst>
                <c:ext xmlns:c15="http://schemas.microsoft.com/office/drawing/2012/chart" uri="{CE6537A1-D6FC-4f65-9D91-7224C49458BB}"/>
                <c:ext xmlns:c16="http://schemas.microsoft.com/office/drawing/2014/chart" uri="{C3380CC4-5D6E-409C-BE32-E72D297353CC}">
                  <c16:uniqueId val="{0000000B-1B3A-478C-945F-75C9B89930B3}"/>
                </c:ext>
              </c:extLst>
            </c:dLbl>
            <c:dLbl>
              <c:idx val="1"/>
              <c:delete val="1"/>
              <c:extLst>
                <c:ext xmlns:c15="http://schemas.microsoft.com/office/drawing/2012/chart" uri="{CE6537A1-D6FC-4f65-9D91-7224C49458BB}"/>
                <c:ext xmlns:c16="http://schemas.microsoft.com/office/drawing/2014/chart" uri="{C3380CC4-5D6E-409C-BE32-E72D297353CC}">
                  <c16:uniqueId val="{00000000-1B3A-478C-945F-75C9B89930B3}"/>
                </c:ext>
              </c:extLst>
            </c:dLbl>
            <c:dLbl>
              <c:idx val="2"/>
              <c:delete val="1"/>
              <c:extLst>
                <c:ext xmlns:c15="http://schemas.microsoft.com/office/drawing/2012/chart" uri="{CE6537A1-D6FC-4f65-9D91-7224C49458BB}"/>
                <c:ext xmlns:c16="http://schemas.microsoft.com/office/drawing/2014/chart" uri="{C3380CC4-5D6E-409C-BE32-E72D297353CC}">
                  <c16:uniqueId val="{0000000C-1B3A-478C-945F-75C9B89930B3}"/>
                </c:ext>
              </c:extLst>
            </c:dLbl>
            <c:dLbl>
              <c:idx val="3"/>
              <c:delete val="1"/>
              <c:extLst>
                <c:ext xmlns:c15="http://schemas.microsoft.com/office/drawing/2012/chart" uri="{CE6537A1-D6FC-4f65-9D91-7224C49458BB}"/>
                <c:ext xmlns:c16="http://schemas.microsoft.com/office/drawing/2014/chart" uri="{C3380CC4-5D6E-409C-BE32-E72D297353CC}">
                  <c16:uniqueId val="{0000000D-1B3A-478C-945F-75C9B89930B3}"/>
                </c:ext>
              </c:extLst>
            </c:dLbl>
            <c:dLbl>
              <c:idx val="4"/>
              <c:delete val="1"/>
              <c:extLst>
                <c:ext xmlns:c15="http://schemas.microsoft.com/office/drawing/2012/chart" uri="{CE6537A1-D6FC-4f65-9D91-7224C49458BB}"/>
                <c:ext xmlns:c16="http://schemas.microsoft.com/office/drawing/2014/chart" uri="{C3380CC4-5D6E-409C-BE32-E72D297353CC}">
                  <c16:uniqueId val="{00000002-1B3A-478C-945F-75C9B89930B3}"/>
                </c:ext>
              </c:extLst>
            </c:dLbl>
            <c:dLbl>
              <c:idx val="5"/>
              <c:delete val="1"/>
              <c:extLst>
                <c:ext xmlns:c15="http://schemas.microsoft.com/office/drawing/2012/chart" uri="{CE6537A1-D6FC-4f65-9D91-7224C49458BB}"/>
                <c:ext xmlns:c16="http://schemas.microsoft.com/office/drawing/2014/chart" uri="{C3380CC4-5D6E-409C-BE32-E72D297353CC}">
                  <c16:uniqueId val="{00000004-1B3A-478C-945F-75C9B89930B3}"/>
                </c:ext>
              </c:extLst>
            </c:dLbl>
            <c:dLbl>
              <c:idx val="6"/>
              <c:delete val="1"/>
              <c:extLst>
                <c:ext xmlns:c15="http://schemas.microsoft.com/office/drawing/2012/chart" uri="{CE6537A1-D6FC-4f65-9D91-7224C49458BB}"/>
                <c:ext xmlns:c16="http://schemas.microsoft.com/office/drawing/2014/chart" uri="{C3380CC4-5D6E-409C-BE32-E72D297353CC}">
                  <c16:uniqueId val="{00000006-1B3A-478C-945F-75C9B89930B3}"/>
                </c:ext>
              </c:extLst>
            </c:dLbl>
            <c:dLbl>
              <c:idx val="7"/>
              <c:delete val="1"/>
              <c:extLst>
                <c:ext xmlns:c15="http://schemas.microsoft.com/office/drawing/2012/chart" uri="{CE6537A1-D6FC-4f65-9D91-7224C49458BB}"/>
                <c:ext xmlns:c16="http://schemas.microsoft.com/office/drawing/2014/chart" uri="{C3380CC4-5D6E-409C-BE32-E72D297353CC}">
                  <c16:uniqueId val="{0000000E-1B3A-478C-945F-75C9B89930B3}"/>
                </c:ext>
              </c:extLst>
            </c:dLbl>
            <c:dLbl>
              <c:idx val="8"/>
              <c:delete val="1"/>
              <c:extLst>
                <c:ext xmlns:c15="http://schemas.microsoft.com/office/drawing/2012/chart" uri="{CE6537A1-D6FC-4f65-9D91-7224C49458BB}"/>
                <c:ext xmlns:c16="http://schemas.microsoft.com/office/drawing/2014/chart" uri="{C3380CC4-5D6E-409C-BE32-E72D297353CC}">
                  <c16:uniqueId val="{0000000F-1B3A-478C-945F-75C9B89930B3}"/>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pre value premium'!$C$7:$M$7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premium'!$C$8:$M$8</c:f>
              <c:numCache>
                <c:formatCode>"$"#,##0.0</c:formatCode>
                <c:ptCount val="11"/>
                <c:pt idx="0">
                  <c:v>7.0319303435480789</c:v>
                </c:pt>
                <c:pt idx="1">
                  <c:v>2.999536944444444</c:v>
                </c:pt>
                <c:pt idx="2">
                  <c:v>4.6774110689655179</c:v>
                </c:pt>
                <c:pt idx="3">
                  <c:v>4.8014646652307693</c:v>
                </c:pt>
                <c:pt idx="4">
                  <c:v>4.8754137722921218</c:v>
                </c:pt>
                <c:pt idx="5">
                  <c:v>8.2723171874878538</c:v>
                </c:pt>
                <c:pt idx="6">
                  <c:v>6.530196253457401</c:v>
                </c:pt>
                <c:pt idx="7">
                  <c:v>8.3546319431219924</c:v>
                </c:pt>
                <c:pt idx="8">
                  <c:v>9.8970692063311532</c:v>
                </c:pt>
                <c:pt idx="9">
                  <c:v>13.858211666666669</c:v>
                </c:pt>
                <c:pt idx="10">
                  <c:v>19.21520870588235</c:v>
                </c:pt>
              </c:numCache>
            </c:numRef>
          </c:val>
          <c:smooth val="0"/>
          <c:extLst>
            <c:ext xmlns:c16="http://schemas.microsoft.com/office/drawing/2014/chart" uri="{C3380CC4-5D6E-409C-BE32-E72D297353CC}">
              <c16:uniqueId val="{00000010-1B3A-478C-945F-75C9B89930B3}"/>
            </c:ext>
          </c:extLst>
        </c:ser>
        <c:ser>
          <c:idx val="1"/>
          <c:order val="1"/>
          <c:tx>
            <c:strRef>
              <c:f>'AI pre value premium'!$B$9</c:f>
              <c:strCache>
                <c:ptCount val="1"/>
                <c:pt idx="0">
                  <c:v>Seed</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11-1B3A-478C-945F-75C9B89930B3}"/>
              </c:ext>
            </c:extLst>
          </c:dPt>
          <c:dPt>
            <c:idx val="4"/>
            <c:bubble3D val="0"/>
            <c:extLst>
              <c:ext xmlns:c16="http://schemas.microsoft.com/office/drawing/2014/chart" uri="{C3380CC4-5D6E-409C-BE32-E72D297353CC}">
                <c16:uniqueId val="{00000012-1B3A-478C-945F-75C9B89930B3}"/>
              </c:ext>
            </c:extLst>
          </c:dPt>
          <c:dPt>
            <c:idx val="5"/>
            <c:bubble3D val="0"/>
            <c:extLst>
              <c:ext xmlns:c16="http://schemas.microsoft.com/office/drawing/2014/chart" uri="{C3380CC4-5D6E-409C-BE32-E72D297353CC}">
                <c16:uniqueId val="{00000013-1B3A-478C-945F-75C9B89930B3}"/>
              </c:ext>
            </c:extLst>
          </c:dPt>
          <c:dPt>
            <c:idx val="6"/>
            <c:bubble3D val="0"/>
            <c:extLst>
              <c:ext xmlns:c16="http://schemas.microsoft.com/office/drawing/2014/chart" uri="{C3380CC4-5D6E-409C-BE32-E72D297353CC}">
                <c16:uniqueId val="{00000014-1B3A-478C-945F-75C9B89930B3}"/>
              </c:ext>
            </c:extLst>
          </c:dPt>
          <c:dPt>
            <c:idx val="9"/>
            <c:bubble3D val="0"/>
            <c:extLst>
              <c:ext xmlns:c16="http://schemas.microsoft.com/office/drawing/2014/chart" uri="{C3380CC4-5D6E-409C-BE32-E72D297353CC}">
                <c16:uniqueId val="{00000015-1B3A-478C-945F-75C9B89930B3}"/>
              </c:ext>
            </c:extLst>
          </c:dPt>
          <c:dPt>
            <c:idx val="10"/>
            <c:marker>
              <c:symbol val="circle"/>
              <c:size val="5"/>
            </c:marker>
            <c:bubble3D val="0"/>
            <c:spPr>
              <a:ln w="19050" cap="rnd">
                <a:noFill/>
                <a:round/>
              </a:ln>
              <a:effectLst/>
            </c:spPr>
            <c:extLst>
              <c:ext xmlns:c16="http://schemas.microsoft.com/office/drawing/2014/chart" uri="{C3380CC4-5D6E-409C-BE32-E72D297353CC}">
                <c16:uniqueId val="{00000017-1B3A-478C-945F-75C9B89930B3}"/>
              </c:ext>
            </c:extLst>
          </c:dPt>
          <c:dPt>
            <c:idx val="15"/>
            <c:bubble3D val="0"/>
            <c:extLst>
              <c:ext xmlns:c16="http://schemas.microsoft.com/office/drawing/2014/chart" uri="{C3380CC4-5D6E-409C-BE32-E72D297353CC}">
                <c16:uniqueId val="{00000018-1B3A-478C-945F-75C9B89930B3}"/>
              </c:ext>
            </c:extLst>
          </c:dPt>
          <c:dLbls>
            <c:dLbl>
              <c:idx val="0"/>
              <c:delete val="1"/>
              <c:extLst>
                <c:ext xmlns:c15="http://schemas.microsoft.com/office/drawing/2012/chart" uri="{CE6537A1-D6FC-4f65-9D91-7224C49458BB}"/>
                <c:ext xmlns:c16="http://schemas.microsoft.com/office/drawing/2014/chart" uri="{C3380CC4-5D6E-409C-BE32-E72D297353CC}">
                  <c16:uniqueId val="{00000019-1B3A-478C-945F-75C9B89930B3}"/>
                </c:ext>
              </c:extLst>
            </c:dLbl>
            <c:dLbl>
              <c:idx val="1"/>
              <c:delete val="1"/>
              <c:extLst>
                <c:ext xmlns:c15="http://schemas.microsoft.com/office/drawing/2012/chart" uri="{CE6537A1-D6FC-4f65-9D91-7224C49458BB}"/>
                <c:ext xmlns:c16="http://schemas.microsoft.com/office/drawing/2014/chart" uri="{C3380CC4-5D6E-409C-BE32-E72D297353CC}">
                  <c16:uniqueId val="{00000011-1B3A-478C-945F-75C9B89930B3}"/>
                </c:ext>
              </c:extLst>
            </c:dLbl>
            <c:dLbl>
              <c:idx val="2"/>
              <c:delete val="1"/>
              <c:extLst>
                <c:ext xmlns:c15="http://schemas.microsoft.com/office/drawing/2012/chart" uri="{CE6537A1-D6FC-4f65-9D91-7224C49458BB}"/>
                <c:ext xmlns:c16="http://schemas.microsoft.com/office/drawing/2014/chart" uri="{C3380CC4-5D6E-409C-BE32-E72D297353CC}">
                  <c16:uniqueId val="{0000001A-1B3A-478C-945F-75C9B89930B3}"/>
                </c:ext>
              </c:extLst>
            </c:dLbl>
            <c:dLbl>
              <c:idx val="3"/>
              <c:delete val="1"/>
              <c:extLst>
                <c:ext xmlns:c15="http://schemas.microsoft.com/office/drawing/2012/chart" uri="{CE6537A1-D6FC-4f65-9D91-7224C49458BB}"/>
                <c:ext xmlns:c16="http://schemas.microsoft.com/office/drawing/2014/chart" uri="{C3380CC4-5D6E-409C-BE32-E72D297353CC}">
                  <c16:uniqueId val="{0000001B-1B3A-478C-945F-75C9B89930B3}"/>
                </c:ext>
              </c:extLst>
            </c:dLbl>
            <c:dLbl>
              <c:idx val="4"/>
              <c:delete val="1"/>
              <c:extLst>
                <c:ext xmlns:c15="http://schemas.microsoft.com/office/drawing/2012/chart" uri="{CE6537A1-D6FC-4f65-9D91-7224C49458BB}"/>
                <c:ext xmlns:c16="http://schemas.microsoft.com/office/drawing/2014/chart" uri="{C3380CC4-5D6E-409C-BE32-E72D297353CC}">
                  <c16:uniqueId val="{00000012-1B3A-478C-945F-75C9B89930B3}"/>
                </c:ext>
              </c:extLst>
            </c:dLbl>
            <c:dLbl>
              <c:idx val="5"/>
              <c:delete val="1"/>
              <c:extLst>
                <c:ext xmlns:c15="http://schemas.microsoft.com/office/drawing/2012/chart" uri="{CE6537A1-D6FC-4f65-9D91-7224C49458BB}"/>
                <c:ext xmlns:c16="http://schemas.microsoft.com/office/drawing/2014/chart" uri="{C3380CC4-5D6E-409C-BE32-E72D297353CC}">
                  <c16:uniqueId val="{00000013-1B3A-478C-945F-75C9B89930B3}"/>
                </c:ext>
              </c:extLst>
            </c:dLbl>
            <c:dLbl>
              <c:idx val="6"/>
              <c:delete val="1"/>
              <c:extLst>
                <c:ext xmlns:c15="http://schemas.microsoft.com/office/drawing/2012/chart" uri="{CE6537A1-D6FC-4f65-9D91-7224C49458BB}"/>
                <c:ext xmlns:c16="http://schemas.microsoft.com/office/drawing/2014/chart" uri="{C3380CC4-5D6E-409C-BE32-E72D297353CC}">
                  <c16:uniqueId val="{00000014-1B3A-478C-945F-75C9B89930B3}"/>
                </c:ext>
              </c:extLst>
            </c:dLbl>
            <c:dLbl>
              <c:idx val="7"/>
              <c:delete val="1"/>
              <c:extLst>
                <c:ext xmlns:c15="http://schemas.microsoft.com/office/drawing/2012/chart" uri="{CE6537A1-D6FC-4f65-9D91-7224C49458BB}"/>
                <c:ext xmlns:c16="http://schemas.microsoft.com/office/drawing/2014/chart" uri="{C3380CC4-5D6E-409C-BE32-E72D297353CC}">
                  <c16:uniqueId val="{0000001C-1B3A-478C-945F-75C9B89930B3}"/>
                </c:ext>
              </c:extLst>
            </c:dLbl>
            <c:dLbl>
              <c:idx val="8"/>
              <c:delete val="1"/>
              <c:extLst>
                <c:ext xmlns:c15="http://schemas.microsoft.com/office/drawing/2012/chart" uri="{CE6537A1-D6FC-4f65-9D91-7224C49458BB}"/>
                <c:ext xmlns:c16="http://schemas.microsoft.com/office/drawing/2014/chart" uri="{C3380CC4-5D6E-409C-BE32-E72D297353CC}">
                  <c16:uniqueId val="{0000001D-1B3A-478C-945F-75C9B89930B3}"/>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pre value premium'!$C$7:$M$7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premium'!$C$9:$M$9</c:f>
              <c:numCache>
                <c:formatCode>"$"#,##0.0</c:formatCode>
                <c:ptCount val="11"/>
                <c:pt idx="0">
                  <c:v>6.9885672528255176</c:v>
                </c:pt>
                <c:pt idx="1">
                  <c:v>7.5888202185431481</c:v>
                </c:pt>
                <c:pt idx="2">
                  <c:v>9.1936806920582068</c:v>
                </c:pt>
                <c:pt idx="3">
                  <c:v>9.4893625660334457</c:v>
                </c:pt>
                <c:pt idx="4">
                  <c:v>11.65493519138975</c:v>
                </c:pt>
                <c:pt idx="5">
                  <c:v>17.459599345733139</c:v>
                </c:pt>
                <c:pt idx="6">
                  <c:v>16.535115015943159</c:v>
                </c:pt>
                <c:pt idx="7">
                  <c:v>19.021746478032931</c:v>
                </c:pt>
                <c:pt idx="8">
                  <c:v>26.53823657020223</c:v>
                </c:pt>
                <c:pt idx="9">
                  <c:v>45.643604208972853</c:v>
                </c:pt>
                <c:pt idx="10">
                  <c:v>82.414650397614295</c:v>
                </c:pt>
              </c:numCache>
            </c:numRef>
          </c:val>
          <c:smooth val="0"/>
          <c:extLst>
            <c:ext xmlns:c16="http://schemas.microsoft.com/office/drawing/2014/chart" uri="{C3380CC4-5D6E-409C-BE32-E72D297353CC}">
              <c16:uniqueId val="{0000001E-1B3A-478C-945F-75C9B89930B3}"/>
            </c:ext>
          </c:extLst>
        </c:ser>
        <c:ser>
          <c:idx val="2"/>
          <c:order val="2"/>
          <c:tx>
            <c:strRef>
              <c:f>'AI pre value premium'!$B$10</c:f>
              <c:strCache>
                <c:ptCount val="1"/>
                <c:pt idx="0">
                  <c:v>A</c:v>
                </c:pt>
              </c:strCache>
            </c:strRef>
          </c:tx>
          <c:spPr>
            <a:ln w="19050" cap="rnd">
              <a:solidFill>
                <a:schemeClr val="accent3"/>
              </a:solidFill>
              <a:round/>
            </a:ln>
            <a:effectLst/>
          </c:spPr>
          <c:marker>
            <c:symbol val="none"/>
          </c:marker>
          <c:dPt>
            <c:idx val="8"/>
            <c:bubble3D val="0"/>
            <c:extLst>
              <c:ext xmlns:c16="http://schemas.microsoft.com/office/drawing/2014/chart" uri="{C3380CC4-5D6E-409C-BE32-E72D297353CC}">
                <c16:uniqueId val="{0000001F-1B3A-478C-945F-75C9B89930B3}"/>
              </c:ext>
            </c:extLst>
          </c:dPt>
          <c:dPt>
            <c:idx val="9"/>
            <c:bubble3D val="0"/>
            <c:extLst>
              <c:ext xmlns:c16="http://schemas.microsoft.com/office/drawing/2014/chart" uri="{C3380CC4-5D6E-409C-BE32-E72D297353CC}">
                <c16:uniqueId val="{00000020-1B3A-478C-945F-75C9B89930B3}"/>
              </c:ext>
            </c:extLst>
          </c:dPt>
          <c:dPt>
            <c:idx val="10"/>
            <c:marker>
              <c:symbol val="circle"/>
              <c:size val="5"/>
            </c:marker>
            <c:bubble3D val="0"/>
            <c:spPr>
              <a:ln w="19050" cap="rnd">
                <a:noFill/>
                <a:round/>
              </a:ln>
              <a:effectLst/>
            </c:spPr>
            <c:extLst>
              <c:ext xmlns:c16="http://schemas.microsoft.com/office/drawing/2014/chart" uri="{C3380CC4-5D6E-409C-BE32-E72D297353CC}">
                <c16:uniqueId val="{00000022-1B3A-478C-945F-75C9B89930B3}"/>
              </c:ext>
            </c:extLst>
          </c:dPt>
          <c:dPt>
            <c:idx val="15"/>
            <c:bubble3D val="0"/>
            <c:extLst>
              <c:ext xmlns:c16="http://schemas.microsoft.com/office/drawing/2014/chart" uri="{C3380CC4-5D6E-409C-BE32-E72D297353CC}">
                <c16:uniqueId val="{00000023-1B3A-478C-945F-75C9B89930B3}"/>
              </c:ext>
            </c:extLst>
          </c:dPt>
          <c:dLbls>
            <c:dLbl>
              <c:idx val="0"/>
              <c:delete val="1"/>
              <c:extLst>
                <c:ext xmlns:c15="http://schemas.microsoft.com/office/drawing/2012/chart" uri="{CE6537A1-D6FC-4f65-9D91-7224C49458BB}"/>
                <c:ext xmlns:c16="http://schemas.microsoft.com/office/drawing/2014/chart" uri="{C3380CC4-5D6E-409C-BE32-E72D297353CC}">
                  <c16:uniqueId val="{00000024-1B3A-478C-945F-75C9B89930B3}"/>
                </c:ext>
              </c:extLst>
            </c:dLbl>
            <c:dLbl>
              <c:idx val="1"/>
              <c:delete val="1"/>
              <c:extLst>
                <c:ext xmlns:c15="http://schemas.microsoft.com/office/drawing/2012/chart" uri="{CE6537A1-D6FC-4f65-9D91-7224C49458BB}"/>
                <c:ext xmlns:c16="http://schemas.microsoft.com/office/drawing/2014/chart" uri="{C3380CC4-5D6E-409C-BE32-E72D297353CC}">
                  <c16:uniqueId val="{00000025-1B3A-478C-945F-75C9B89930B3}"/>
                </c:ext>
              </c:extLst>
            </c:dLbl>
            <c:dLbl>
              <c:idx val="2"/>
              <c:delete val="1"/>
              <c:extLst>
                <c:ext xmlns:c15="http://schemas.microsoft.com/office/drawing/2012/chart" uri="{CE6537A1-D6FC-4f65-9D91-7224C49458BB}"/>
                <c:ext xmlns:c16="http://schemas.microsoft.com/office/drawing/2014/chart" uri="{C3380CC4-5D6E-409C-BE32-E72D297353CC}">
                  <c16:uniqueId val="{00000026-1B3A-478C-945F-75C9B89930B3}"/>
                </c:ext>
              </c:extLst>
            </c:dLbl>
            <c:dLbl>
              <c:idx val="3"/>
              <c:delete val="1"/>
              <c:extLst>
                <c:ext xmlns:c15="http://schemas.microsoft.com/office/drawing/2012/chart" uri="{CE6537A1-D6FC-4f65-9D91-7224C49458BB}"/>
                <c:ext xmlns:c16="http://schemas.microsoft.com/office/drawing/2014/chart" uri="{C3380CC4-5D6E-409C-BE32-E72D297353CC}">
                  <c16:uniqueId val="{00000027-1B3A-478C-945F-75C9B89930B3}"/>
                </c:ext>
              </c:extLst>
            </c:dLbl>
            <c:dLbl>
              <c:idx val="4"/>
              <c:delete val="1"/>
              <c:extLst>
                <c:ext xmlns:c15="http://schemas.microsoft.com/office/drawing/2012/chart" uri="{CE6537A1-D6FC-4f65-9D91-7224C49458BB}"/>
                <c:ext xmlns:c16="http://schemas.microsoft.com/office/drawing/2014/chart" uri="{C3380CC4-5D6E-409C-BE32-E72D297353CC}">
                  <c16:uniqueId val="{00000028-1B3A-478C-945F-75C9B89930B3}"/>
                </c:ext>
              </c:extLst>
            </c:dLbl>
            <c:dLbl>
              <c:idx val="5"/>
              <c:delete val="1"/>
              <c:extLst>
                <c:ext xmlns:c15="http://schemas.microsoft.com/office/drawing/2012/chart" uri="{CE6537A1-D6FC-4f65-9D91-7224C49458BB}"/>
                <c:ext xmlns:c16="http://schemas.microsoft.com/office/drawing/2014/chart" uri="{C3380CC4-5D6E-409C-BE32-E72D297353CC}">
                  <c16:uniqueId val="{00000029-1B3A-478C-945F-75C9B89930B3}"/>
                </c:ext>
              </c:extLst>
            </c:dLbl>
            <c:dLbl>
              <c:idx val="6"/>
              <c:delete val="1"/>
              <c:extLst>
                <c:ext xmlns:c15="http://schemas.microsoft.com/office/drawing/2012/chart" uri="{CE6537A1-D6FC-4f65-9D91-7224C49458BB}"/>
                <c:ext xmlns:c16="http://schemas.microsoft.com/office/drawing/2014/chart" uri="{C3380CC4-5D6E-409C-BE32-E72D297353CC}">
                  <c16:uniqueId val="{0000002A-1B3A-478C-945F-75C9B89930B3}"/>
                </c:ext>
              </c:extLst>
            </c:dLbl>
            <c:dLbl>
              <c:idx val="7"/>
              <c:delete val="1"/>
              <c:extLst>
                <c:ext xmlns:c15="http://schemas.microsoft.com/office/drawing/2012/chart" uri="{CE6537A1-D6FC-4f65-9D91-7224C49458BB}"/>
                <c:ext xmlns:c16="http://schemas.microsoft.com/office/drawing/2014/chart" uri="{C3380CC4-5D6E-409C-BE32-E72D297353CC}">
                  <c16:uniqueId val="{0000002B-1B3A-478C-945F-75C9B89930B3}"/>
                </c:ext>
              </c:extLst>
            </c:dLbl>
            <c:dLbl>
              <c:idx val="8"/>
              <c:delete val="1"/>
              <c:extLst>
                <c:ext xmlns:c15="http://schemas.microsoft.com/office/drawing/2012/chart" uri="{CE6537A1-D6FC-4f65-9D91-7224C49458BB}"/>
                <c:ext xmlns:c16="http://schemas.microsoft.com/office/drawing/2014/chart" uri="{C3380CC4-5D6E-409C-BE32-E72D297353CC}">
                  <c16:uniqueId val="{0000001F-1B3A-478C-945F-75C9B89930B3}"/>
                </c:ext>
              </c:extLst>
            </c:dLbl>
            <c:dLbl>
              <c:idx val="9"/>
              <c:layout>
                <c:manualLayout>
                  <c:x val="-4.8050314465408972E-2"/>
                  <c:y val="-7.31481481481481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1B3A-478C-945F-75C9B89930B3}"/>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'AI pre value premium'!$C$7:$M$7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premium'!$C$10:$M$10</c:f>
              <c:numCache>
                <c:formatCode>"$"#,##0.0</c:formatCode>
                <c:ptCount val="11"/>
                <c:pt idx="0">
                  <c:v>24.280737057319989</c:v>
                </c:pt>
                <c:pt idx="1">
                  <c:v>23.456502960534451</c:v>
                </c:pt>
                <c:pt idx="2">
                  <c:v>42.160477881198233</c:v>
                </c:pt>
                <c:pt idx="3">
                  <c:v>43.52821402445467</c:v>
                </c:pt>
                <c:pt idx="4">
                  <c:v>88.172819180664447</c:v>
                </c:pt>
                <c:pt idx="5">
                  <c:v>61.111977180129031</c:v>
                </c:pt>
                <c:pt idx="6">
                  <c:v>68.506804212796823</c:v>
                </c:pt>
                <c:pt idx="7">
                  <c:v>61.042910190501978</c:v>
                </c:pt>
                <c:pt idx="8">
                  <c:v>87.866275461215267</c:v>
                </c:pt>
                <c:pt idx="9">
                  <c:v>117.6527039327939</c:v>
                </c:pt>
                <c:pt idx="10">
                  <c:v>263.6711325762555</c:v>
                </c:pt>
              </c:numCache>
            </c:numRef>
          </c:val>
          <c:smooth val="0"/>
          <c:extLst>
            <c:ext xmlns:c16="http://schemas.microsoft.com/office/drawing/2014/chart" uri="{C3380CC4-5D6E-409C-BE32-E72D297353CC}">
              <c16:uniqueId val="{0000002C-1B3A-478C-945F-75C9B89930B3}"/>
            </c:ext>
          </c:extLst>
        </c:ser>
        <c:ser>
          <c:idx val="3"/>
          <c:order val="3"/>
          <c:tx>
            <c:strRef>
              <c:f>'AI pre value premium'!$B$11</c:f>
              <c:strCache>
                <c:ptCount val="1"/>
                <c:pt idx="0">
                  <c:v>B</c:v>
                </c:pt>
              </c:strCache>
            </c:strRef>
          </c:tx>
          <c:spPr>
            <a:ln>
              <a:solidFill>
                <a:srgbClr val="C3EDEB"/>
              </a:solidFill>
            </a:ln>
          </c:spPr>
          <c:marker>
            <c:symbol val="none"/>
          </c:marker>
          <c:dPt>
            <c:idx val="10"/>
            <c:marker>
              <c:symbol val="circle"/>
              <c:size val="5"/>
              <c:spPr>
                <a:solidFill>
                  <a:srgbClr val="C3EDEB"/>
                </a:solidFill>
                <a:ln>
                  <a:noFill/>
                </a:ln>
              </c:spPr>
            </c:marker>
            <c:bubble3D val="0"/>
            <c:spPr>
              <a:ln>
                <a:noFill/>
              </a:ln>
            </c:spPr>
            <c:extLst>
              <c:ext xmlns:c16="http://schemas.microsoft.com/office/drawing/2014/chart" uri="{C3380CC4-5D6E-409C-BE32-E72D297353CC}">
                <c16:uniqueId val="{0000002E-1B3A-478C-945F-75C9B89930B3}"/>
              </c:ext>
            </c:extLst>
          </c:dPt>
          <c:dLbls>
            <c:dLbl>
              <c:idx val="9"/>
              <c:layout>
                <c:manualLayout>
                  <c:x val="-4.8050314465408972E-2"/>
                  <c:y val="-5.83333333333334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B3A-478C-945F-75C9B89930B3}"/>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B3A-478C-945F-75C9B89930B3}"/>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'AI pre value premium'!$C$7:$M$7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premium'!$C$11:$M$11</c:f>
              <c:numCache>
                <c:formatCode>"$"#,##0.0</c:formatCode>
                <c:ptCount val="11"/>
                <c:pt idx="0">
                  <c:v>73.164473039989801</c:v>
                </c:pt>
                <c:pt idx="1">
                  <c:v>102.2960062884615</c:v>
                </c:pt>
                <c:pt idx="2">
                  <c:v>100.60677869949851</c:v>
                </c:pt>
                <c:pt idx="3">
                  <c:v>171.95329288392281</c:v>
                </c:pt>
                <c:pt idx="4">
                  <c:v>168.9592925431607</c:v>
                </c:pt>
                <c:pt idx="5">
                  <c:v>225.35294731624731</c:v>
                </c:pt>
                <c:pt idx="6">
                  <c:v>247.63383990125971</c:v>
                </c:pt>
                <c:pt idx="7">
                  <c:v>209.37587958421051</c:v>
                </c:pt>
                <c:pt idx="8">
                  <c:v>872.24843827173004</c:v>
                </c:pt>
                <c:pt idx="9">
                  <c:v>471.34201800743489</c:v>
                </c:pt>
                <c:pt idx="10">
                  <c:v>742.98121963779522</c:v>
                </c:pt>
              </c:numCache>
            </c:numRef>
          </c:val>
          <c:smooth val="0"/>
          <c:extLst>
            <c:ext xmlns:c16="http://schemas.microsoft.com/office/drawing/2014/chart" uri="{C3380CC4-5D6E-409C-BE32-E72D297353CC}">
              <c16:uniqueId val="{0000002F-1B3A-478C-945F-75C9B89930B3}"/>
            </c:ext>
          </c:extLst>
        </c:ser>
        <c:ser>
          <c:idx val="4"/>
          <c:order val="4"/>
          <c:tx>
            <c:strRef>
              <c:f>'AI pre value premium'!$B$12</c:f>
              <c:strCache>
                <c:ptCount val="1"/>
                <c:pt idx="0">
                  <c:v>C</c:v>
                </c:pt>
              </c:strCache>
            </c:strRef>
          </c:tx>
          <c:spPr>
            <a:ln w="19050" cap="rnd">
              <a:solidFill>
                <a:srgbClr val="F5C914"/>
              </a:solidFill>
              <a:round/>
            </a:ln>
            <a:effectLst/>
          </c:spPr>
          <c:marker>
            <c:symbol val="none"/>
          </c:marker>
          <c:dPt>
            <c:idx val="10"/>
            <c:marker>
              <c:symbol val="circle"/>
              <c:size val="5"/>
              <c:spPr>
                <a:solidFill>
                  <a:srgbClr val="F5C914"/>
                </a:solidFill>
                <a:ln>
                  <a:noFill/>
                </a:ln>
              </c:spPr>
            </c:marker>
            <c:bubble3D val="0"/>
            <c:spPr>
              <a:ln w="19050" cap="rnd">
                <a:noFill/>
                <a:round/>
              </a:ln>
              <a:effectLst/>
            </c:spPr>
            <c:extLst>
              <c:ext xmlns:c16="http://schemas.microsoft.com/office/drawing/2014/chart" uri="{C3380CC4-5D6E-409C-BE32-E72D297353CC}">
                <c16:uniqueId val="{00000040-B4C4-4B7D-8941-2FF5EE4A1C59}"/>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1-B4C4-4B7D-8941-2FF5EE4A1C59}"/>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0-B4C4-4B7D-8941-2FF5EE4A1C59}"/>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'AI pre value premium'!$C$7:$M$7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premium'!$C$12:$M$12</c:f>
              <c:numCache>
                <c:formatCode>"$"#,##0.0</c:formatCode>
                <c:ptCount val="11"/>
                <c:pt idx="0">
                  <c:v>144.8530611607143</c:v>
                </c:pt>
                <c:pt idx="1">
                  <c:v>205.4368290294118</c:v>
                </c:pt>
                <c:pt idx="2">
                  <c:v>244.82945298128669</c:v>
                </c:pt>
                <c:pt idx="3">
                  <c:v>291.95859183086247</c:v>
                </c:pt>
                <c:pt idx="4">
                  <c:v>396.17228878787881</c:v>
                </c:pt>
                <c:pt idx="5">
                  <c:v>759.95113926341457</c:v>
                </c:pt>
                <c:pt idx="6">
                  <c:v>605.1336988809727</c:v>
                </c:pt>
                <c:pt idx="7">
                  <c:v>453.06116507000002</c:v>
                </c:pt>
                <c:pt idx="8">
                  <c:v>1301.846058414415</c:v>
                </c:pt>
                <c:pt idx="9">
                  <c:v>1365.3921049502981</c:v>
                </c:pt>
                <c:pt idx="10">
                  <c:v>1420.9740960199999</c:v>
                </c:pt>
              </c:numCache>
            </c:numRef>
          </c:val>
          <c:smooth val="0"/>
          <c:extLst>
            <c:ext xmlns:c16="http://schemas.microsoft.com/office/drawing/2014/chart" uri="{C3380CC4-5D6E-409C-BE32-E72D297353CC}">
              <c16:uniqueId val="{0000003E-B4C4-4B7D-8941-2FF5EE4A1C59}"/>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8599154522501E-2"/>
          <c:y val="2.0855163187704029E-2"/>
          <c:w val="0.93308140084547753"/>
          <c:h val="0.86784959475649348"/>
        </c:manualLayout>
      </c:layout>
      <c:lineChart>
        <c:grouping val="standard"/>
        <c:varyColors val="0"/>
        <c:ser>
          <c:idx val="0"/>
          <c:order val="0"/>
          <c:tx>
            <c:strRef>
              <c:f>'AI pre value premium'!$O$8</c:f>
              <c:strCache>
                <c:ptCount val="1"/>
                <c:pt idx="0">
                  <c:v>Pre-seed</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00-BB87-43FF-ABD6-DF69F1081A68}"/>
              </c:ext>
            </c:extLst>
          </c:dPt>
          <c:dPt>
            <c:idx val="4"/>
            <c:bubble3D val="0"/>
            <c:spPr>
              <a:ln w="19050" cap="rnd">
                <a:solidFill>
                  <a:schemeClr val="accent1"/>
                </a:solidFill>
                <a:round/>
              </a:ln>
              <a:effectLst/>
            </c:spPr>
            <c:extLst>
              <c:ext xmlns:c16="http://schemas.microsoft.com/office/drawing/2014/chart" uri="{C3380CC4-5D6E-409C-BE32-E72D297353CC}">
                <c16:uniqueId val="{00000002-BB87-43FF-ABD6-DF69F1081A68}"/>
              </c:ext>
            </c:extLst>
          </c:dPt>
          <c:dPt>
            <c:idx val="5"/>
            <c:bubble3D val="0"/>
            <c:spPr>
              <a:ln w="19050" cap="rnd">
                <a:solidFill>
                  <a:schemeClr val="accent1"/>
                </a:solidFill>
                <a:round/>
              </a:ln>
              <a:effectLst/>
            </c:spPr>
            <c:extLst>
              <c:ext xmlns:c16="http://schemas.microsoft.com/office/drawing/2014/chart" uri="{C3380CC4-5D6E-409C-BE32-E72D297353CC}">
                <c16:uniqueId val="{00000004-BB87-43FF-ABD6-DF69F1081A68}"/>
              </c:ext>
            </c:extLst>
          </c:dPt>
          <c:dPt>
            <c:idx val="6"/>
            <c:bubble3D val="0"/>
            <c:spPr>
              <a:ln w="19050" cap="rnd">
                <a:solidFill>
                  <a:schemeClr val="accent1"/>
                </a:solidFill>
                <a:round/>
              </a:ln>
              <a:effectLst/>
            </c:spPr>
            <c:extLst>
              <c:ext xmlns:c16="http://schemas.microsoft.com/office/drawing/2014/chart" uri="{C3380CC4-5D6E-409C-BE32-E72D297353CC}">
                <c16:uniqueId val="{00000006-BB87-43FF-ABD6-DF69F1081A68}"/>
              </c:ext>
            </c:extLst>
          </c:dPt>
          <c:dPt>
            <c:idx val="9"/>
            <c:bubble3D val="0"/>
            <c:spPr>
              <a:ln w="19050" cap="rnd">
                <a:solidFill>
                  <a:srgbClr val="1C5080"/>
                </a:solidFill>
                <a:round/>
              </a:ln>
              <a:effectLst/>
            </c:spPr>
            <c:extLst>
              <c:ext xmlns:c16="http://schemas.microsoft.com/office/drawing/2014/chart" uri="{C3380CC4-5D6E-409C-BE32-E72D297353CC}">
                <c16:uniqueId val="{00000008-BB87-43FF-ABD6-DF69F1081A68}"/>
              </c:ext>
            </c:extLst>
          </c:dPt>
          <c:dPt>
            <c:idx val="10"/>
            <c:marker>
              <c:symbol val="circle"/>
              <c:size val="5"/>
            </c:marker>
            <c:bubble3D val="0"/>
            <c:spPr>
              <a:ln w="19050" cap="rnd">
                <a:noFill/>
                <a:round/>
              </a:ln>
              <a:effectLst/>
            </c:spPr>
            <c:extLst>
              <c:ext xmlns:c16="http://schemas.microsoft.com/office/drawing/2014/chart" uri="{C3380CC4-5D6E-409C-BE32-E72D297353CC}">
                <c16:uniqueId val="{0000000A-BB87-43FF-ABD6-DF69F1081A68}"/>
              </c:ext>
            </c:extLst>
          </c:dPt>
          <c:dPt>
            <c:idx val="15"/>
            <c:bubble3D val="0"/>
            <c:extLst>
              <c:ext xmlns:c16="http://schemas.microsoft.com/office/drawing/2014/chart" uri="{C3380CC4-5D6E-409C-BE32-E72D297353CC}">
                <c16:uniqueId val="{0000000B-BB87-43FF-ABD6-DF69F1081A68}"/>
              </c:ext>
            </c:extLst>
          </c:dPt>
          <c:dLbls>
            <c:dLbl>
              <c:idx val="0"/>
              <c:delete val="1"/>
              <c:extLst>
                <c:ext xmlns:c15="http://schemas.microsoft.com/office/drawing/2012/chart" uri="{CE6537A1-D6FC-4f65-9D91-7224C49458BB}"/>
                <c:ext xmlns:c16="http://schemas.microsoft.com/office/drawing/2014/chart" uri="{C3380CC4-5D6E-409C-BE32-E72D297353CC}">
                  <c16:uniqueId val="{0000000C-BB87-43FF-ABD6-DF69F1081A68}"/>
                </c:ext>
              </c:extLst>
            </c:dLbl>
            <c:dLbl>
              <c:idx val="1"/>
              <c:delete val="1"/>
              <c:extLst>
                <c:ext xmlns:c15="http://schemas.microsoft.com/office/drawing/2012/chart" uri="{CE6537A1-D6FC-4f65-9D91-7224C49458BB}"/>
                <c:ext xmlns:c16="http://schemas.microsoft.com/office/drawing/2014/chart" uri="{C3380CC4-5D6E-409C-BE32-E72D297353CC}">
                  <c16:uniqueId val="{00000000-BB87-43FF-ABD6-DF69F1081A68}"/>
                </c:ext>
              </c:extLst>
            </c:dLbl>
            <c:dLbl>
              <c:idx val="2"/>
              <c:delete val="1"/>
              <c:extLst>
                <c:ext xmlns:c15="http://schemas.microsoft.com/office/drawing/2012/chart" uri="{CE6537A1-D6FC-4f65-9D91-7224C49458BB}"/>
                <c:ext xmlns:c16="http://schemas.microsoft.com/office/drawing/2014/chart" uri="{C3380CC4-5D6E-409C-BE32-E72D297353CC}">
                  <c16:uniqueId val="{0000000D-BB87-43FF-ABD6-DF69F1081A68}"/>
                </c:ext>
              </c:extLst>
            </c:dLbl>
            <c:dLbl>
              <c:idx val="3"/>
              <c:delete val="1"/>
              <c:extLst>
                <c:ext xmlns:c15="http://schemas.microsoft.com/office/drawing/2012/chart" uri="{CE6537A1-D6FC-4f65-9D91-7224C49458BB}"/>
                <c:ext xmlns:c16="http://schemas.microsoft.com/office/drawing/2014/chart" uri="{C3380CC4-5D6E-409C-BE32-E72D297353CC}">
                  <c16:uniqueId val="{0000000E-BB87-43FF-ABD6-DF69F1081A68}"/>
                </c:ext>
              </c:extLst>
            </c:dLbl>
            <c:dLbl>
              <c:idx val="4"/>
              <c:delete val="1"/>
              <c:extLst>
                <c:ext xmlns:c15="http://schemas.microsoft.com/office/drawing/2012/chart" uri="{CE6537A1-D6FC-4f65-9D91-7224C49458BB}"/>
                <c:ext xmlns:c16="http://schemas.microsoft.com/office/drawing/2014/chart" uri="{C3380CC4-5D6E-409C-BE32-E72D297353CC}">
                  <c16:uniqueId val="{00000002-BB87-43FF-ABD6-DF69F1081A68}"/>
                </c:ext>
              </c:extLst>
            </c:dLbl>
            <c:dLbl>
              <c:idx val="5"/>
              <c:delete val="1"/>
              <c:extLst>
                <c:ext xmlns:c15="http://schemas.microsoft.com/office/drawing/2012/chart" uri="{CE6537A1-D6FC-4f65-9D91-7224C49458BB}"/>
                <c:ext xmlns:c16="http://schemas.microsoft.com/office/drawing/2014/chart" uri="{C3380CC4-5D6E-409C-BE32-E72D297353CC}">
                  <c16:uniqueId val="{00000004-BB87-43FF-ABD6-DF69F1081A68}"/>
                </c:ext>
              </c:extLst>
            </c:dLbl>
            <c:dLbl>
              <c:idx val="6"/>
              <c:delete val="1"/>
              <c:extLst>
                <c:ext xmlns:c15="http://schemas.microsoft.com/office/drawing/2012/chart" uri="{CE6537A1-D6FC-4f65-9D91-7224C49458BB}"/>
                <c:ext xmlns:c16="http://schemas.microsoft.com/office/drawing/2014/chart" uri="{C3380CC4-5D6E-409C-BE32-E72D297353CC}">
                  <c16:uniqueId val="{00000006-BB87-43FF-ABD6-DF69F1081A68}"/>
                </c:ext>
              </c:extLst>
            </c:dLbl>
            <c:dLbl>
              <c:idx val="7"/>
              <c:delete val="1"/>
              <c:extLst>
                <c:ext xmlns:c15="http://schemas.microsoft.com/office/drawing/2012/chart" uri="{CE6537A1-D6FC-4f65-9D91-7224C49458BB}"/>
                <c:ext xmlns:c16="http://schemas.microsoft.com/office/drawing/2014/chart" uri="{C3380CC4-5D6E-409C-BE32-E72D297353CC}">
                  <c16:uniqueId val="{0000000F-BB87-43FF-ABD6-DF69F1081A68}"/>
                </c:ext>
              </c:extLst>
            </c:dLbl>
            <c:dLbl>
              <c:idx val="8"/>
              <c:delete val="1"/>
              <c:extLst>
                <c:ext xmlns:c15="http://schemas.microsoft.com/office/drawing/2012/chart" uri="{CE6537A1-D6FC-4f65-9D91-7224C49458BB}"/>
                <c:ext xmlns:c16="http://schemas.microsoft.com/office/drawing/2014/chart" uri="{C3380CC4-5D6E-409C-BE32-E72D297353CC}">
                  <c16:uniqueId val="{00000010-BB87-43FF-ABD6-DF69F1081A68}"/>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pre value premium'!$P$7:$Z$7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premium'!$P$8:$Z$8</c:f>
              <c:numCache>
                <c:formatCode>"$"#,##0.0</c:formatCode>
                <c:ptCount val="11"/>
                <c:pt idx="0">
                  <c:v>5.9755888700088402</c:v>
                </c:pt>
                <c:pt idx="1">
                  <c:v>3.673140338116387</c:v>
                </c:pt>
                <c:pt idx="2">
                  <c:v>3.3348726368500832</c:v>
                </c:pt>
                <c:pt idx="3">
                  <c:v>4.862191966240804</c:v>
                </c:pt>
                <c:pt idx="4">
                  <c:v>5.7063335550018772</c:v>
                </c:pt>
                <c:pt idx="5">
                  <c:v>7.4586650906893821</c:v>
                </c:pt>
                <c:pt idx="6">
                  <c:v>7.3890106673774261</c:v>
                </c:pt>
                <c:pt idx="7">
                  <c:v>8.8219808959255044</c:v>
                </c:pt>
                <c:pt idx="8">
                  <c:v>12.29784339027451</c:v>
                </c:pt>
                <c:pt idx="9">
                  <c:v>11.579392976320079</c:v>
                </c:pt>
                <c:pt idx="10">
                  <c:v>22.63285778571429</c:v>
                </c:pt>
              </c:numCache>
            </c:numRef>
          </c:val>
          <c:smooth val="0"/>
          <c:extLst>
            <c:ext xmlns:c16="http://schemas.microsoft.com/office/drawing/2014/chart" uri="{C3380CC4-5D6E-409C-BE32-E72D297353CC}">
              <c16:uniqueId val="{00000011-BB87-43FF-ABD6-DF69F1081A68}"/>
            </c:ext>
          </c:extLst>
        </c:ser>
        <c:ser>
          <c:idx val="1"/>
          <c:order val="1"/>
          <c:tx>
            <c:strRef>
              <c:f>'AI pre value premium'!$O$9</c:f>
              <c:strCache>
                <c:ptCount val="1"/>
                <c:pt idx="0">
                  <c:v>Seed</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12-BB87-43FF-ABD6-DF69F1081A68}"/>
              </c:ext>
            </c:extLst>
          </c:dPt>
          <c:dPt>
            <c:idx val="4"/>
            <c:bubble3D val="0"/>
            <c:extLst>
              <c:ext xmlns:c16="http://schemas.microsoft.com/office/drawing/2014/chart" uri="{C3380CC4-5D6E-409C-BE32-E72D297353CC}">
                <c16:uniqueId val="{00000013-BB87-43FF-ABD6-DF69F1081A68}"/>
              </c:ext>
            </c:extLst>
          </c:dPt>
          <c:dPt>
            <c:idx val="5"/>
            <c:bubble3D val="0"/>
            <c:extLst>
              <c:ext xmlns:c16="http://schemas.microsoft.com/office/drawing/2014/chart" uri="{C3380CC4-5D6E-409C-BE32-E72D297353CC}">
                <c16:uniqueId val="{00000014-BB87-43FF-ABD6-DF69F1081A68}"/>
              </c:ext>
            </c:extLst>
          </c:dPt>
          <c:dPt>
            <c:idx val="6"/>
            <c:bubble3D val="0"/>
            <c:extLst>
              <c:ext xmlns:c16="http://schemas.microsoft.com/office/drawing/2014/chart" uri="{C3380CC4-5D6E-409C-BE32-E72D297353CC}">
                <c16:uniqueId val="{00000015-BB87-43FF-ABD6-DF69F1081A68}"/>
              </c:ext>
            </c:extLst>
          </c:dPt>
          <c:dPt>
            <c:idx val="9"/>
            <c:bubble3D val="0"/>
            <c:spPr>
              <a:ln w="19050" cap="rnd">
                <a:solidFill>
                  <a:srgbClr val="6185A6"/>
                </a:solidFill>
                <a:round/>
              </a:ln>
              <a:effectLst/>
            </c:spPr>
            <c:extLst>
              <c:ext xmlns:c16="http://schemas.microsoft.com/office/drawing/2014/chart" uri="{C3380CC4-5D6E-409C-BE32-E72D297353CC}">
                <c16:uniqueId val="{00000017-BB87-43FF-ABD6-DF69F1081A68}"/>
              </c:ext>
            </c:extLst>
          </c:dPt>
          <c:dPt>
            <c:idx val="10"/>
            <c:marker>
              <c:symbol val="circle"/>
              <c:size val="5"/>
            </c:marker>
            <c:bubble3D val="0"/>
            <c:spPr>
              <a:ln w="19050" cap="rnd">
                <a:noFill/>
                <a:round/>
              </a:ln>
              <a:effectLst/>
            </c:spPr>
            <c:extLst>
              <c:ext xmlns:c16="http://schemas.microsoft.com/office/drawing/2014/chart" uri="{C3380CC4-5D6E-409C-BE32-E72D297353CC}">
                <c16:uniqueId val="{00000019-BB87-43FF-ABD6-DF69F1081A68}"/>
              </c:ext>
            </c:extLst>
          </c:dPt>
          <c:dPt>
            <c:idx val="15"/>
            <c:bubble3D val="0"/>
            <c:extLst>
              <c:ext xmlns:c16="http://schemas.microsoft.com/office/drawing/2014/chart" uri="{C3380CC4-5D6E-409C-BE32-E72D297353CC}">
                <c16:uniqueId val="{0000001A-BB87-43FF-ABD6-DF69F1081A68}"/>
              </c:ext>
            </c:extLst>
          </c:dPt>
          <c:dLbls>
            <c:dLbl>
              <c:idx val="0"/>
              <c:delete val="1"/>
              <c:extLst>
                <c:ext xmlns:c15="http://schemas.microsoft.com/office/drawing/2012/chart" uri="{CE6537A1-D6FC-4f65-9D91-7224C49458BB}"/>
                <c:ext xmlns:c16="http://schemas.microsoft.com/office/drawing/2014/chart" uri="{C3380CC4-5D6E-409C-BE32-E72D297353CC}">
                  <c16:uniqueId val="{0000001B-BB87-43FF-ABD6-DF69F1081A68}"/>
                </c:ext>
              </c:extLst>
            </c:dLbl>
            <c:dLbl>
              <c:idx val="1"/>
              <c:delete val="1"/>
              <c:extLst>
                <c:ext xmlns:c15="http://schemas.microsoft.com/office/drawing/2012/chart" uri="{CE6537A1-D6FC-4f65-9D91-7224C49458BB}"/>
                <c:ext xmlns:c16="http://schemas.microsoft.com/office/drawing/2014/chart" uri="{C3380CC4-5D6E-409C-BE32-E72D297353CC}">
                  <c16:uniqueId val="{00000012-BB87-43FF-ABD6-DF69F1081A68}"/>
                </c:ext>
              </c:extLst>
            </c:dLbl>
            <c:dLbl>
              <c:idx val="2"/>
              <c:delete val="1"/>
              <c:extLst>
                <c:ext xmlns:c15="http://schemas.microsoft.com/office/drawing/2012/chart" uri="{CE6537A1-D6FC-4f65-9D91-7224C49458BB}"/>
                <c:ext xmlns:c16="http://schemas.microsoft.com/office/drawing/2014/chart" uri="{C3380CC4-5D6E-409C-BE32-E72D297353CC}">
                  <c16:uniqueId val="{0000001C-BB87-43FF-ABD6-DF69F1081A68}"/>
                </c:ext>
              </c:extLst>
            </c:dLbl>
            <c:dLbl>
              <c:idx val="3"/>
              <c:delete val="1"/>
              <c:extLst>
                <c:ext xmlns:c15="http://schemas.microsoft.com/office/drawing/2012/chart" uri="{CE6537A1-D6FC-4f65-9D91-7224C49458BB}"/>
                <c:ext xmlns:c16="http://schemas.microsoft.com/office/drawing/2014/chart" uri="{C3380CC4-5D6E-409C-BE32-E72D297353CC}">
                  <c16:uniqueId val="{0000001D-BB87-43FF-ABD6-DF69F1081A68}"/>
                </c:ext>
              </c:extLst>
            </c:dLbl>
            <c:dLbl>
              <c:idx val="4"/>
              <c:delete val="1"/>
              <c:extLst>
                <c:ext xmlns:c15="http://schemas.microsoft.com/office/drawing/2012/chart" uri="{CE6537A1-D6FC-4f65-9D91-7224C49458BB}"/>
                <c:ext xmlns:c16="http://schemas.microsoft.com/office/drawing/2014/chart" uri="{C3380CC4-5D6E-409C-BE32-E72D297353CC}">
                  <c16:uniqueId val="{00000013-BB87-43FF-ABD6-DF69F1081A68}"/>
                </c:ext>
              </c:extLst>
            </c:dLbl>
            <c:dLbl>
              <c:idx val="5"/>
              <c:delete val="1"/>
              <c:extLst>
                <c:ext xmlns:c15="http://schemas.microsoft.com/office/drawing/2012/chart" uri="{CE6537A1-D6FC-4f65-9D91-7224C49458BB}"/>
                <c:ext xmlns:c16="http://schemas.microsoft.com/office/drawing/2014/chart" uri="{C3380CC4-5D6E-409C-BE32-E72D297353CC}">
                  <c16:uniqueId val="{00000014-BB87-43FF-ABD6-DF69F1081A68}"/>
                </c:ext>
              </c:extLst>
            </c:dLbl>
            <c:dLbl>
              <c:idx val="6"/>
              <c:delete val="1"/>
              <c:extLst>
                <c:ext xmlns:c15="http://schemas.microsoft.com/office/drawing/2012/chart" uri="{CE6537A1-D6FC-4f65-9D91-7224C49458BB}"/>
                <c:ext xmlns:c16="http://schemas.microsoft.com/office/drawing/2014/chart" uri="{C3380CC4-5D6E-409C-BE32-E72D297353CC}">
                  <c16:uniqueId val="{00000015-BB87-43FF-ABD6-DF69F1081A68}"/>
                </c:ext>
              </c:extLst>
            </c:dLbl>
            <c:dLbl>
              <c:idx val="7"/>
              <c:delete val="1"/>
              <c:extLst>
                <c:ext xmlns:c15="http://schemas.microsoft.com/office/drawing/2012/chart" uri="{CE6537A1-D6FC-4f65-9D91-7224C49458BB}"/>
                <c:ext xmlns:c16="http://schemas.microsoft.com/office/drawing/2014/chart" uri="{C3380CC4-5D6E-409C-BE32-E72D297353CC}">
                  <c16:uniqueId val="{0000001E-BB87-43FF-ABD6-DF69F1081A68}"/>
                </c:ext>
              </c:extLst>
            </c:dLbl>
            <c:dLbl>
              <c:idx val="8"/>
              <c:delete val="1"/>
              <c:extLst>
                <c:ext xmlns:c15="http://schemas.microsoft.com/office/drawing/2012/chart" uri="{CE6537A1-D6FC-4f65-9D91-7224C49458BB}"/>
                <c:ext xmlns:c16="http://schemas.microsoft.com/office/drawing/2014/chart" uri="{C3380CC4-5D6E-409C-BE32-E72D297353CC}">
                  <c16:uniqueId val="{0000001F-BB87-43FF-ABD6-DF69F1081A68}"/>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pre value premium'!$P$7:$Z$7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premium'!$P$9:$Z$9</c:f>
              <c:numCache>
                <c:formatCode>"$"#,##0.0</c:formatCode>
                <c:ptCount val="11"/>
                <c:pt idx="0">
                  <c:v>6.7515888187678303</c:v>
                </c:pt>
                <c:pt idx="1">
                  <c:v>7.6027276495255673</c:v>
                </c:pt>
                <c:pt idx="2">
                  <c:v>7.9752729182198534</c:v>
                </c:pt>
                <c:pt idx="3">
                  <c:v>8.8437149722402797</c:v>
                </c:pt>
                <c:pt idx="4">
                  <c:v>9.1461776355897815</c:v>
                </c:pt>
                <c:pt idx="5">
                  <c:v>12.05438461415855</c:v>
                </c:pt>
                <c:pt idx="6">
                  <c:v>21.916131952387531</c:v>
                </c:pt>
                <c:pt idx="7">
                  <c:v>17.683442029752669</c:v>
                </c:pt>
                <c:pt idx="8">
                  <c:v>18.73715453195339</c:v>
                </c:pt>
                <c:pt idx="9">
                  <c:v>20.963220669846759</c:v>
                </c:pt>
                <c:pt idx="10">
                  <c:v>33.701771961176661</c:v>
                </c:pt>
              </c:numCache>
            </c:numRef>
          </c:val>
          <c:smooth val="0"/>
          <c:extLst>
            <c:ext xmlns:c16="http://schemas.microsoft.com/office/drawing/2014/chart" uri="{C3380CC4-5D6E-409C-BE32-E72D297353CC}">
              <c16:uniqueId val="{00000020-BB87-43FF-ABD6-DF69F1081A68}"/>
            </c:ext>
          </c:extLst>
        </c:ser>
        <c:ser>
          <c:idx val="2"/>
          <c:order val="2"/>
          <c:tx>
            <c:strRef>
              <c:f>'AI pre value premium'!$O$10</c:f>
              <c:strCache>
                <c:ptCount val="1"/>
                <c:pt idx="0">
                  <c:v>A</c:v>
                </c:pt>
              </c:strCache>
            </c:strRef>
          </c:tx>
          <c:spPr>
            <a:ln w="19050" cap="rnd">
              <a:solidFill>
                <a:schemeClr val="accent3"/>
              </a:solidFill>
              <a:round/>
            </a:ln>
            <a:effectLst/>
          </c:spPr>
          <c:marker>
            <c:symbol val="none"/>
          </c:marker>
          <c:dPt>
            <c:idx val="8"/>
            <c:bubble3D val="0"/>
            <c:extLst>
              <c:ext xmlns:c16="http://schemas.microsoft.com/office/drawing/2014/chart" uri="{C3380CC4-5D6E-409C-BE32-E72D297353CC}">
                <c16:uniqueId val="{00000021-BB87-43FF-ABD6-DF69F1081A68}"/>
              </c:ext>
            </c:extLst>
          </c:dPt>
          <c:dPt>
            <c:idx val="9"/>
            <c:bubble3D val="0"/>
            <c:spPr>
              <a:ln w="19050" cap="rnd">
                <a:solidFill>
                  <a:srgbClr val="40C2C9"/>
                </a:solidFill>
                <a:round/>
              </a:ln>
              <a:effectLst/>
            </c:spPr>
            <c:extLst>
              <c:ext xmlns:c16="http://schemas.microsoft.com/office/drawing/2014/chart" uri="{C3380CC4-5D6E-409C-BE32-E72D297353CC}">
                <c16:uniqueId val="{00000023-BB87-43FF-ABD6-DF69F1081A68}"/>
              </c:ext>
            </c:extLst>
          </c:dPt>
          <c:dPt>
            <c:idx val="10"/>
            <c:marker>
              <c:symbol val="circle"/>
              <c:size val="5"/>
            </c:marker>
            <c:bubble3D val="0"/>
            <c:spPr>
              <a:ln w="19050" cap="rnd">
                <a:noFill/>
                <a:round/>
              </a:ln>
              <a:effectLst/>
            </c:spPr>
            <c:extLst>
              <c:ext xmlns:c16="http://schemas.microsoft.com/office/drawing/2014/chart" uri="{C3380CC4-5D6E-409C-BE32-E72D297353CC}">
                <c16:uniqueId val="{00000025-BB87-43FF-ABD6-DF69F1081A68}"/>
              </c:ext>
            </c:extLst>
          </c:dPt>
          <c:dPt>
            <c:idx val="15"/>
            <c:bubble3D val="0"/>
            <c:extLst>
              <c:ext xmlns:c16="http://schemas.microsoft.com/office/drawing/2014/chart" uri="{C3380CC4-5D6E-409C-BE32-E72D297353CC}">
                <c16:uniqueId val="{00000026-BB87-43FF-ABD6-DF69F1081A68}"/>
              </c:ext>
            </c:extLst>
          </c:dPt>
          <c:dLbls>
            <c:dLbl>
              <c:idx val="0"/>
              <c:delete val="1"/>
              <c:extLst>
                <c:ext xmlns:c15="http://schemas.microsoft.com/office/drawing/2012/chart" uri="{CE6537A1-D6FC-4f65-9D91-7224C49458BB}"/>
                <c:ext xmlns:c16="http://schemas.microsoft.com/office/drawing/2014/chart" uri="{C3380CC4-5D6E-409C-BE32-E72D297353CC}">
                  <c16:uniqueId val="{00000027-BB87-43FF-ABD6-DF69F1081A68}"/>
                </c:ext>
              </c:extLst>
            </c:dLbl>
            <c:dLbl>
              <c:idx val="1"/>
              <c:delete val="1"/>
              <c:extLst>
                <c:ext xmlns:c15="http://schemas.microsoft.com/office/drawing/2012/chart" uri="{CE6537A1-D6FC-4f65-9D91-7224C49458BB}"/>
                <c:ext xmlns:c16="http://schemas.microsoft.com/office/drawing/2014/chart" uri="{C3380CC4-5D6E-409C-BE32-E72D297353CC}">
                  <c16:uniqueId val="{00000028-BB87-43FF-ABD6-DF69F1081A68}"/>
                </c:ext>
              </c:extLst>
            </c:dLbl>
            <c:dLbl>
              <c:idx val="2"/>
              <c:delete val="1"/>
              <c:extLst>
                <c:ext xmlns:c15="http://schemas.microsoft.com/office/drawing/2012/chart" uri="{CE6537A1-D6FC-4f65-9D91-7224C49458BB}"/>
                <c:ext xmlns:c16="http://schemas.microsoft.com/office/drawing/2014/chart" uri="{C3380CC4-5D6E-409C-BE32-E72D297353CC}">
                  <c16:uniqueId val="{00000029-BB87-43FF-ABD6-DF69F1081A68}"/>
                </c:ext>
              </c:extLst>
            </c:dLbl>
            <c:dLbl>
              <c:idx val="3"/>
              <c:delete val="1"/>
              <c:extLst>
                <c:ext xmlns:c15="http://schemas.microsoft.com/office/drawing/2012/chart" uri="{CE6537A1-D6FC-4f65-9D91-7224C49458BB}"/>
                <c:ext xmlns:c16="http://schemas.microsoft.com/office/drawing/2014/chart" uri="{C3380CC4-5D6E-409C-BE32-E72D297353CC}">
                  <c16:uniqueId val="{0000002A-BB87-43FF-ABD6-DF69F1081A68}"/>
                </c:ext>
              </c:extLst>
            </c:dLbl>
            <c:dLbl>
              <c:idx val="4"/>
              <c:delete val="1"/>
              <c:extLst>
                <c:ext xmlns:c15="http://schemas.microsoft.com/office/drawing/2012/chart" uri="{CE6537A1-D6FC-4f65-9D91-7224C49458BB}"/>
                <c:ext xmlns:c16="http://schemas.microsoft.com/office/drawing/2014/chart" uri="{C3380CC4-5D6E-409C-BE32-E72D297353CC}">
                  <c16:uniqueId val="{0000002B-BB87-43FF-ABD6-DF69F1081A68}"/>
                </c:ext>
              </c:extLst>
            </c:dLbl>
            <c:dLbl>
              <c:idx val="5"/>
              <c:delete val="1"/>
              <c:extLst>
                <c:ext xmlns:c15="http://schemas.microsoft.com/office/drawing/2012/chart" uri="{CE6537A1-D6FC-4f65-9D91-7224C49458BB}"/>
                <c:ext xmlns:c16="http://schemas.microsoft.com/office/drawing/2014/chart" uri="{C3380CC4-5D6E-409C-BE32-E72D297353CC}">
                  <c16:uniqueId val="{0000002C-BB87-43FF-ABD6-DF69F1081A68}"/>
                </c:ext>
              </c:extLst>
            </c:dLbl>
            <c:dLbl>
              <c:idx val="6"/>
              <c:delete val="1"/>
              <c:extLst>
                <c:ext xmlns:c15="http://schemas.microsoft.com/office/drawing/2012/chart" uri="{CE6537A1-D6FC-4f65-9D91-7224C49458BB}"/>
                <c:ext xmlns:c16="http://schemas.microsoft.com/office/drawing/2014/chart" uri="{C3380CC4-5D6E-409C-BE32-E72D297353CC}">
                  <c16:uniqueId val="{0000002D-BB87-43FF-ABD6-DF69F1081A68}"/>
                </c:ext>
              </c:extLst>
            </c:dLbl>
            <c:dLbl>
              <c:idx val="7"/>
              <c:delete val="1"/>
              <c:extLst>
                <c:ext xmlns:c15="http://schemas.microsoft.com/office/drawing/2012/chart" uri="{CE6537A1-D6FC-4f65-9D91-7224C49458BB}"/>
                <c:ext xmlns:c16="http://schemas.microsoft.com/office/drawing/2014/chart" uri="{C3380CC4-5D6E-409C-BE32-E72D297353CC}">
                  <c16:uniqueId val="{0000002E-BB87-43FF-ABD6-DF69F1081A68}"/>
                </c:ext>
              </c:extLst>
            </c:dLbl>
            <c:dLbl>
              <c:idx val="8"/>
              <c:delete val="1"/>
              <c:extLst>
                <c:ext xmlns:c15="http://schemas.microsoft.com/office/drawing/2012/chart" uri="{CE6537A1-D6FC-4f65-9D91-7224C49458BB}"/>
                <c:ext xmlns:c16="http://schemas.microsoft.com/office/drawing/2014/chart" uri="{C3380CC4-5D6E-409C-BE32-E72D297353CC}">
                  <c16:uniqueId val="{00000021-BB87-43FF-ABD6-DF69F1081A68}"/>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'AI pre value premium'!$P$7:$Z$7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premium'!$P$10:$Z$10</c:f>
              <c:numCache>
                <c:formatCode>"$"#,##0.0</c:formatCode>
                <c:ptCount val="11"/>
                <c:pt idx="0">
                  <c:v>21.785698064546889</c:v>
                </c:pt>
                <c:pt idx="1">
                  <c:v>25.559973229850009</c:v>
                </c:pt>
                <c:pt idx="2">
                  <c:v>26.049042885645061</c:v>
                </c:pt>
                <c:pt idx="3">
                  <c:v>29.889573902593309</c:v>
                </c:pt>
                <c:pt idx="4">
                  <c:v>33.477745170489989</c:v>
                </c:pt>
                <c:pt idx="5">
                  <c:v>63.900115317394032</c:v>
                </c:pt>
                <c:pt idx="6">
                  <c:v>62.869797205950682</c:v>
                </c:pt>
                <c:pt idx="7">
                  <c:v>51.107825722795248</c:v>
                </c:pt>
                <c:pt idx="8">
                  <c:v>57.524905354648119</c:v>
                </c:pt>
                <c:pt idx="9">
                  <c:v>65.558873401670652</c:v>
                </c:pt>
                <c:pt idx="10">
                  <c:v>87.64089640322581</c:v>
                </c:pt>
              </c:numCache>
            </c:numRef>
          </c:val>
          <c:smooth val="0"/>
          <c:extLst>
            <c:ext xmlns:c16="http://schemas.microsoft.com/office/drawing/2014/chart" uri="{C3380CC4-5D6E-409C-BE32-E72D297353CC}">
              <c16:uniqueId val="{0000002F-BB87-43FF-ABD6-DF69F1081A68}"/>
            </c:ext>
          </c:extLst>
        </c:ser>
        <c:ser>
          <c:idx val="3"/>
          <c:order val="3"/>
          <c:tx>
            <c:strRef>
              <c:f>'AI pre value premium'!$O$11</c:f>
              <c:strCache>
                <c:ptCount val="1"/>
                <c:pt idx="0">
                  <c:v>B</c:v>
                </c:pt>
              </c:strCache>
            </c:strRef>
          </c:tx>
          <c:spPr>
            <a:ln>
              <a:solidFill>
                <a:srgbClr val="C3EDEB"/>
              </a:solidFill>
            </a:ln>
          </c:spPr>
          <c:marker>
            <c:symbol val="none"/>
          </c:marker>
          <c:dPt>
            <c:idx val="9"/>
            <c:bubble3D val="0"/>
            <c:extLst>
              <c:ext xmlns:c16="http://schemas.microsoft.com/office/drawing/2014/chart" uri="{C3380CC4-5D6E-409C-BE32-E72D297353CC}">
                <c16:uniqueId val="{00000030-BB87-43FF-ABD6-DF69F1081A68}"/>
              </c:ext>
            </c:extLst>
          </c:dPt>
          <c:dPt>
            <c:idx val="10"/>
            <c:marker>
              <c:symbol val="circle"/>
              <c:size val="5"/>
              <c:spPr>
                <a:solidFill>
                  <a:srgbClr val="C3EDEB"/>
                </a:solidFill>
                <a:ln>
                  <a:noFill/>
                </a:ln>
              </c:spPr>
            </c:marker>
            <c:bubble3D val="0"/>
            <c:spPr>
              <a:ln>
                <a:noFill/>
              </a:ln>
            </c:spPr>
            <c:extLst>
              <c:ext xmlns:c16="http://schemas.microsoft.com/office/drawing/2014/chart" uri="{C3380CC4-5D6E-409C-BE32-E72D297353CC}">
                <c16:uniqueId val="{00000032-BB87-43FF-ABD6-DF69F1081A68}"/>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B87-43FF-ABD6-DF69F1081A68}"/>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B87-43FF-ABD6-DF69F1081A68}"/>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'AI pre value premium'!$P$7:$Z$7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premium'!$P$11:$Z$11</c:f>
              <c:numCache>
                <c:formatCode>"$"#,##0.0</c:formatCode>
                <c:ptCount val="11"/>
                <c:pt idx="0">
                  <c:v>57.857369951879683</c:v>
                </c:pt>
                <c:pt idx="1">
                  <c:v>65.344265206794176</c:v>
                </c:pt>
                <c:pt idx="2">
                  <c:v>82.035408900644128</c:v>
                </c:pt>
                <c:pt idx="3">
                  <c:v>97.184860481317358</c:v>
                </c:pt>
                <c:pt idx="4">
                  <c:v>112.8196323765963</c:v>
                </c:pt>
                <c:pt idx="5">
                  <c:v>179.716369023547</c:v>
                </c:pt>
                <c:pt idx="6">
                  <c:v>216.90194148479731</c:v>
                </c:pt>
                <c:pt idx="7">
                  <c:v>143.76262754963679</c:v>
                </c:pt>
                <c:pt idx="8">
                  <c:v>139.87571349055531</c:v>
                </c:pt>
                <c:pt idx="9">
                  <c:v>256.41279034857138</c:v>
                </c:pt>
                <c:pt idx="10">
                  <c:v>211.6084534953271</c:v>
                </c:pt>
              </c:numCache>
            </c:numRef>
          </c:val>
          <c:smooth val="0"/>
          <c:extLst>
            <c:ext xmlns:c16="http://schemas.microsoft.com/office/drawing/2014/chart" uri="{C3380CC4-5D6E-409C-BE32-E72D297353CC}">
              <c16:uniqueId val="{00000033-BB87-43FF-ABD6-DF69F1081A68}"/>
            </c:ext>
          </c:extLst>
        </c:ser>
        <c:ser>
          <c:idx val="4"/>
          <c:order val="4"/>
          <c:tx>
            <c:strRef>
              <c:f>'AI pre value premium'!$O$12</c:f>
              <c:strCache>
                <c:ptCount val="1"/>
                <c:pt idx="0">
                  <c:v>C</c:v>
                </c:pt>
              </c:strCache>
            </c:strRef>
          </c:tx>
          <c:spPr>
            <a:ln w="19050" cap="rnd">
              <a:solidFill>
                <a:srgbClr val="F5C914"/>
              </a:solidFill>
              <a:round/>
            </a:ln>
            <a:effectLst/>
          </c:spPr>
          <c:marker>
            <c:symbol val="none"/>
          </c:marker>
          <c:dPt>
            <c:idx val="9"/>
            <c:bubble3D val="0"/>
            <c:extLst>
              <c:ext xmlns:c16="http://schemas.microsoft.com/office/drawing/2014/chart" uri="{C3380CC4-5D6E-409C-BE32-E72D297353CC}">
                <c16:uniqueId val="{00000034-BB87-43FF-ABD6-DF69F1081A68}"/>
              </c:ext>
            </c:extLst>
          </c:dPt>
          <c:dPt>
            <c:idx val="10"/>
            <c:marker>
              <c:symbol val="circle"/>
              <c:size val="5"/>
              <c:spPr>
                <a:solidFill>
                  <a:srgbClr val="F5C914"/>
                </a:solidFill>
                <a:ln>
                  <a:noFill/>
                </a:ln>
              </c:spPr>
            </c:marker>
            <c:bubble3D val="0"/>
            <c:spPr>
              <a:ln w="19050" cap="rnd">
                <a:noFill/>
                <a:round/>
              </a:ln>
              <a:effectLst/>
            </c:spPr>
            <c:extLst>
              <c:ext xmlns:c16="http://schemas.microsoft.com/office/drawing/2014/chart" uri="{C3380CC4-5D6E-409C-BE32-E72D297353CC}">
                <c16:uniqueId val="{00000036-BB87-43FF-ABD6-DF69F1081A68}"/>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BB87-43FF-ABD6-DF69F1081A68}"/>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BB87-43FF-ABD6-DF69F1081A68}"/>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'AI pre value premium'!$P$7:$Z$7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premium'!$P$12:$Z$12</c:f>
              <c:numCache>
                <c:formatCode>"$"#,##0.0</c:formatCode>
                <c:ptCount val="11"/>
                <c:pt idx="0">
                  <c:v>155.38127742808661</c:v>
                </c:pt>
                <c:pt idx="1">
                  <c:v>145.09153232697901</c:v>
                </c:pt>
                <c:pt idx="2">
                  <c:v>209.5918675618546</c:v>
                </c:pt>
                <c:pt idx="3">
                  <c:v>210.7066984317934</c:v>
                </c:pt>
                <c:pt idx="4">
                  <c:v>314.92813112195131</c:v>
                </c:pt>
                <c:pt idx="5">
                  <c:v>519.12802942019937</c:v>
                </c:pt>
                <c:pt idx="6">
                  <c:v>380.08702714323158</c:v>
                </c:pt>
                <c:pt idx="7">
                  <c:v>332.03359635694471</c:v>
                </c:pt>
                <c:pt idx="8">
                  <c:v>310.01411642099941</c:v>
                </c:pt>
                <c:pt idx="9">
                  <c:v>600.72025441175833</c:v>
                </c:pt>
                <c:pt idx="10">
                  <c:v>566.01152251982853</c:v>
                </c:pt>
              </c:numCache>
            </c:numRef>
          </c:val>
          <c:smooth val="0"/>
          <c:extLst>
            <c:ext xmlns:c16="http://schemas.microsoft.com/office/drawing/2014/chart" uri="{C3380CC4-5D6E-409C-BE32-E72D297353CC}">
              <c16:uniqueId val="{00000037-BB87-43FF-ABD6-DF69F1081A68}"/>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8599154522501E-2"/>
          <c:y val="2.0855163187704029E-2"/>
          <c:w val="0.93308140084547753"/>
          <c:h val="0.86784959475649348"/>
        </c:manualLayout>
      </c:layout>
      <c:lineChart>
        <c:grouping val="standard"/>
        <c:varyColors val="0"/>
        <c:ser>
          <c:idx val="0"/>
          <c:order val="0"/>
          <c:tx>
            <c:strRef>
              <c:f>'AI pre value premium'!$B$42</c:f>
              <c:strCache>
                <c:ptCount val="1"/>
                <c:pt idx="0">
                  <c:v>Pre-seed</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24-77EE-42A9-A537-1912FB235B3B}"/>
              </c:ext>
            </c:extLst>
          </c:dPt>
          <c:dPt>
            <c:idx val="4"/>
            <c:bubble3D val="0"/>
            <c:spPr>
              <a:ln w="19050" cap="rnd">
                <a:solidFill>
                  <a:schemeClr val="accent1"/>
                </a:solidFill>
                <a:round/>
              </a:ln>
              <a:effectLst/>
            </c:spPr>
            <c:extLst>
              <c:ext xmlns:c16="http://schemas.microsoft.com/office/drawing/2014/chart" uri="{C3380CC4-5D6E-409C-BE32-E72D297353CC}">
                <c16:uniqueId val="{00000026-77EE-42A9-A537-1912FB235B3B}"/>
              </c:ext>
            </c:extLst>
          </c:dPt>
          <c:dPt>
            <c:idx val="5"/>
            <c:bubble3D val="0"/>
            <c:spPr>
              <a:ln w="19050" cap="rnd">
                <a:solidFill>
                  <a:schemeClr val="accent1"/>
                </a:solidFill>
                <a:round/>
              </a:ln>
              <a:effectLst/>
            </c:spPr>
            <c:extLst>
              <c:ext xmlns:c16="http://schemas.microsoft.com/office/drawing/2014/chart" uri="{C3380CC4-5D6E-409C-BE32-E72D297353CC}">
                <c16:uniqueId val="{00000028-77EE-42A9-A537-1912FB235B3B}"/>
              </c:ext>
            </c:extLst>
          </c:dPt>
          <c:dPt>
            <c:idx val="6"/>
            <c:bubble3D val="0"/>
            <c:spPr>
              <a:ln w="19050" cap="rnd">
                <a:solidFill>
                  <a:schemeClr val="accent1"/>
                </a:solidFill>
                <a:round/>
              </a:ln>
              <a:effectLst/>
            </c:spPr>
            <c:extLst>
              <c:ext xmlns:c16="http://schemas.microsoft.com/office/drawing/2014/chart" uri="{C3380CC4-5D6E-409C-BE32-E72D297353CC}">
                <c16:uniqueId val="{0000002A-77EE-42A9-A537-1912FB235B3B}"/>
              </c:ext>
            </c:extLst>
          </c:dPt>
          <c:dPt>
            <c:idx val="9"/>
            <c:bubble3D val="0"/>
            <c:extLst>
              <c:ext xmlns:c16="http://schemas.microsoft.com/office/drawing/2014/chart" uri="{C3380CC4-5D6E-409C-BE32-E72D297353CC}">
                <c16:uniqueId val="{0000002B-77EE-42A9-A537-1912FB235B3B}"/>
              </c:ext>
            </c:extLst>
          </c:dPt>
          <c:dPt>
            <c:idx val="10"/>
            <c:marker>
              <c:symbol val="circle"/>
              <c:size val="5"/>
            </c:marker>
            <c:bubble3D val="0"/>
            <c:spPr>
              <a:ln w="19050" cap="rnd">
                <a:noFill/>
                <a:round/>
              </a:ln>
              <a:effectLst/>
            </c:spPr>
            <c:extLst>
              <c:ext xmlns:c16="http://schemas.microsoft.com/office/drawing/2014/chart" uri="{C3380CC4-5D6E-409C-BE32-E72D297353CC}">
                <c16:uniqueId val="{0000002D-77EE-42A9-A537-1912FB235B3B}"/>
              </c:ext>
            </c:extLst>
          </c:dPt>
          <c:dPt>
            <c:idx val="15"/>
            <c:bubble3D val="0"/>
            <c:extLst>
              <c:ext xmlns:c16="http://schemas.microsoft.com/office/drawing/2014/chart" uri="{C3380CC4-5D6E-409C-BE32-E72D297353CC}">
                <c16:uniqueId val="{0000002E-77EE-42A9-A537-1912FB235B3B}"/>
              </c:ext>
            </c:extLst>
          </c:dPt>
          <c:dLbls>
            <c:dLbl>
              <c:idx val="0"/>
              <c:delete val="1"/>
              <c:extLst>
                <c:ext xmlns:c15="http://schemas.microsoft.com/office/drawing/2012/chart" uri="{CE6537A1-D6FC-4f65-9D91-7224C49458BB}"/>
                <c:ext xmlns:c16="http://schemas.microsoft.com/office/drawing/2014/chart" uri="{C3380CC4-5D6E-409C-BE32-E72D297353CC}">
                  <c16:uniqueId val="{0000002F-77EE-42A9-A537-1912FB235B3B}"/>
                </c:ext>
              </c:extLst>
            </c:dLbl>
            <c:dLbl>
              <c:idx val="1"/>
              <c:delete val="1"/>
              <c:extLst>
                <c:ext xmlns:c15="http://schemas.microsoft.com/office/drawing/2012/chart" uri="{CE6537A1-D6FC-4f65-9D91-7224C49458BB}"/>
                <c:ext xmlns:c16="http://schemas.microsoft.com/office/drawing/2014/chart" uri="{C3380CC4-5D6E-409C-BE32-E72D297353CC}">
                  <c16:uniqueId val="{00000024-77EE-42A9-A537-1912FB235B3B}"/>
                </c:ext>
              </c:extLst>
            </c:dLbl>
            <c:dLbl>
              <c:idx val="2"/>
              <c:delete val="1"/>
              <c:extLst>
                <c:ext xmlns:c15="http://schemas.microsoft.com/office/drawing/2012/chart" uri="{CE6537A1-D6FC-4f65-9D91-7224C49458BB}"/>
                <c:ext xmlns:c16="http://schemas.microsoft.com/office/drawing/2014/chart" uri="{C3380CC4-5D6E-409C-BE32-E72D297353CC}">
                  <c16:uniqueId val="{00000030-77EE-42A9-A537-1912FB235B3B}"/>
                </c:ext>
              </c:extLst>
            </c:dLbl>
            <c:dLbl>
              <c:idx val="3"/>
              <c:delete val="1"/>
              <c:extLst>
                <c:ext xmlns:c15="http://schemas.microsoft.com/office/drawing/2012/chart" uri="{CE6537A1-D6FC-4f65-9D91-7224C49458BB}"/>
                <c:ext xmlns:c16="http://schemas.microsoft.com/office/drawing/2014/chart" uri="{C3380CC4-5D6E-409C-BE32-E72D297353CC}">
                  <c16:uniqueId val="{00000031-77EE-42A9-A537-1912FB235B3B}"/>
                </c:ext>
              </c:extLst>
            </c:dLbl>
            <c:dLbl>
              <c:idx val="4"/>
              <c:delete val="1"/>
              <c:extLst>
                <c:ext xmlns:c15="http://schemas.microsoft.com/office/drawing/2012/chart" uri="{CE6537A1-D6FC-4f65-9D91-7224C49458BB}"/>
                <c:ext xmlns:c16="http://schemas.microsoft.com/office/drawing/2014/chart" uri="{C3380CC4-5D6E-409C-BE32-E72D297353CC}">
                  <c16:uniqueId val="{00000026-77EE-42A9-A537-1912FB235B3B}"/>
                </c:ext>
              </c:extLst>
            </c:dLbl>
            <c:dLbl>
              <c:idx val="5"/>
              <c:delete val="1"/>
              <c:extLst>
                <c:ext xmlns:c15="http://schemas.microsoft.com/office/drawing/2012/chart" uri="{CE6537A1-D6FC-4f65-9D91-7224C49458BB}"/>
                <c:ext xmlns:c16="http://schemas.microsoft.com/office/drawing/2014/chart" uri="{C3380CC4-5D6E-409C-BE32-E72D297353CC}">
                  <c16:uniqueId val="{00000028-77EE-42A9-A537-1912FB235B3B}"/>
                </c:ext>
              </c:extLst>
            </c:dLbl>
            <c:dLbl>
              <c:idx val="6"/>
              <c:delete val="1"/>
              <c:extLst>
                <c:ext xmlns:c15="http://schemas.microsoft.com/office/drawing/2012/chart" uri="{CE6537A1-D6FC-4f65-9D91-7224C49458BB}"/>
                <c:ext xmlns:c16="http://schemas.microsoft.com/office/drawing/2014/chart" uri="{C3380CC4-5D6E-409C-BE32-E72D297353CC}">
                  <c16:uniqueId val="{0000002A-77EE-42A9-A537-1912FB235B3B}"/>
                </c:ext>
              </c:extLst>
            </c:dLbl>
            <c:dLbl>
              <c:idx val="7"/>
              <c:delete val="1"/>
              <c:extLst>
                <c:ext xmlns:c15="http://schemas.microsoft.com/office/drawing/2012/chart" uri="{CE6537A1-D6FC-4f65-9D91-7224C49458BB}"/>
                <c:ext xmlns:c16="http://schemas.microsoft.com/office/drawing/2014/chart" uri="{C3380CC4-5D6E-409C-BE32-E72D297353CC}">
                  <c16:uniqueId val="{00000032-77EE-42A9-A537-1912FB235B3B}"/>
                </c:ext>
              </c:extLst>
            </c:dLbl>
            <c:dLbl>
              <c:idx val="8"/>
              <c:delete val="1"/>
              <c:extLst>
                <c:ext xmlns:c15="http://schemas.microsoft.com/office/drawing/2012/chart" uri="{CE6537A1-D6FC-4f65-9D91-7224C49458BB}"/>
                <c:ext xmlns:c16="http://schemas.microsoft.com/office/drawing/2014/chart" uri="{C3380CC4-5D6E-409C-BE32-E72D297353CC}">
                  <c16:uniqueId val="{00000033-77EE-42A9-A537-1912FB235B3B}"/>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pre value premium'!$C$41:$M$41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premium'!$C$42:$M$42</c:f>
              <c:numCache>
                <c:formatCode>"$"#,##0.0</c:formatCode>
                <c:ptCount val="11"/>
                <c:pt idx="0">
                  <c:v>2.2999999999999998</c:v>
                </c:pt>
                <c:pt idx="1">
                  <c:v>2.1749995000000002</c:v>
                </c:pt>
                <c:pt idx="2">
                  <c:v>2</c:v>
                </c:pt>
                <c:pt idx="3">
                  <c:v>4</c:v>
                </c:pt>
                <c:pt idx="4">
                  <c:v>3.9999994999999999</c:v>
                </c:pt>
                <c:pt idx="5">
                  <c:v>5</c:v>
                </c:pt>
                <c:pt idx="6">
                  <c:v>4.9325000000000001</c:v>
                </c:pt>
                <c:pt idx="7">
                  <c:v>7.35</c:v>
                </c:pt>
                <c:pt idx="8">
                  <c:v>6.95</c:v>
                </c:pt>
                <c:pt idx="9">
                  <c:v>7.3000004999999986</c:v>
                </c:pt>
                <c:pt idx="10">
                  <c:v>12.8</c:v>
                </c:pt>
              </c:numCache>
            </c:numRef>
          </c:val>
          <c:smooth val="0"/>
          <c:extLst>
            <c:ext xmlns:c16="http://schemas.microsoft.com/office/drawing/2014/chart" uri="{C3380CC4-5D6E-409C-BE32-E72D297353CC}">
              <c16:uniqueId val="{00000034-77EE-42A9-A537-1912FB235B3B}"/>
            </c:ext>
          </c:extLst>
        </c:ser>
        <c:ser>
          <c:idx val="1"/>
          <c:order val="1"/>
          <c:tx>
            <c:strRef>
              <c:f>'AI pre value premium'!$B$43</c:f>
              <c:strCache>
                <c:ptCount val="1"/>
                <c:pt idx="0">
                  <c:v>Seed</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36-77EE-42A9-A537-1912FB235B3B}"/>
              </c:ext>
            </c:extLst>
          </c:dPt>
          <c:dPt>
            <c:idx val="4"/>
            <c:bubble3D val="0"/>
            <c:extLst>
              <c:ext xmlns:c16="http://schemas.microsoft.com/office/drawing/2014/chart" uri="{C3380CC4-5D6E-409C-BE32-E72D297353CC}">
                <c16:uniqueId val="{00000037-77EE-42A9-A537-1912FB235B3B}"/>
              </c:ext>
            </c:extLst>
          </c:dPt>
          <c:dPt>
            <c:idx val="5"/>
            <c:bubble3D val="0"/>
            <c:extLst>
              <c:ext xmlns:c16="http://schemas.microsoft.com/office/drawing/2014/chart" uri="{C3380CC4-5D6E-409C-BE32-E72D297353CC}">
                <c16:uniqueId val="{00000038-77EE-42A9-A537-1912FB235B3B}"/>
              </c:ext>
            </c:extLst>
          </c:dPt>
          <c:dPt>
            <c:idx val="6"/>
            <c:bubble3D val="0"/>
            <c:extLst>
              <c:ext xmlns:c16="http://schemas.microsoft.com/office/drawing/2014/chart" uri="{C3380CC4-5D6E-409C-BE32-E72D297353CC}">
                <c16:uniqueId val="{00000039-77EE-42A9-A537-1912FB235B3B}"/>
              </c:ext>
            </c:extLst>
          </c:dPt>
          <c:dPt>
            <c:idx val="9"/>
            <c:bubble3D val="0"/>
            <c:extLst>
              <c:ext xmlns:c16="http://schemas.microsoft.com/office/drawing/2014/chart" uri="{C3380CC4-5D6E-409C-BE32-E72D297353CC}">
                <c16:uniqueId val="{0000003A-77EE-42A9-A537-1912FB235B3B}"/>
              </c:ext>
            </c:extLst>
          </c:dPt>
          <c:dPt>
            <c:idx val="10"/>
            <c:marker>
              <c:symbol val="circle"/>
              <c:size val="5"/>
            </c:marker>
            <c:bubble3D val="0"/>
            <c:spPr>
              <a:ln w="19050" cap="rnd">
                <a:noFill/>
                <a:round/>
              </a:ln>
              <a:effectLst/>
            </c:spPr>
            <c:extLst>
              <c:ext xmlns:c16="http://schemas.microsoft.com/office/drawing/2014/chart" uri="{C3380CC4-5D6E-409C-BE32-E72D297353CC}">
                <c16:uniqueId val="{0000003C-77EE-42A9-A537-1912FB235B3B}"/>
              </c:ext>
            </c:extLst>
          </c:dPt>
          <c:dPt>
            <c:idx val="15"/>
            <c:bubble3D val="0"/>
            <c:extLst>
              <c:ext xmlns:c16="http://schemas.microsoft.com/office/drawing/2014/chart" uri="{C3380CC4-5D6E-409C-BE32-E72D297353CC}">
                <c16:uniqueId val="{0000003D-77EE-42A9-A537-1912FB235B3B}"/>
              </c:ext>
            </c:extLst>
          </c:dPt>
          <c:dLbls>
            <c:dLbl>
              <c:idx val="0"/>
              <c:delete val="1"/>
              <c:extLst>
                <c:ext xmlns:c15="http://schemas.microsoft.com/office/drawing/2012/chart" uri="{CE6537A1-D6FC-4f65-9D91-7224C49458BB}"/>
                <c:ext xmlns:c16="http://schemas.microsoft.com/office/drawing/2014/chart" uri="{C3380CC4-5D6E-409C-BE32-E72D297353CC}">
                  <c16:uniqueId val="{0000003E-77EE-42A9-A537-1912FB235B3B}"/>
                </c:ext>
              </c:extLst>
            </c:dLbl>
            <c:dLbl>
              <c:idx val="1"/>
              <c:delete val="1"/>
              <c:extLst>
                <c:ext xmlns:c15="http://schemas.microsoft.com/office/drawing/2012/chart" uri="{CE6537A1-D6FC-4f65-9D91-7224C49458BB}"/>
                <c:ext xmlns:c16="http://schemas.microsoft.com/office/drawing/2014/chart" uri="{C3380CC4-5D6E-409C-BE32-E72D297353CC}">
                  <c16:uniqueId val="{00000036-77EE-42A9-A537-1912FB235B3B}"/>
                </c:ext>
              </c:extLst>
            </c:dLbl>
            <c:dLbl>
              <c:idx val="2"/>
              <c:delete val="1"/>
              <c:extLst>
                <c:ext xmlns:c15="http://schemas.microsoft.com/office/drawing/2012/chart" uri="{CE6537A1-D6FC-4f65-9D91-7224C49458BB}"/>
                <c:ext xmlns:c16="http://schemas.microsoft.com/office/drawing/2014/chart" uri="{C3380CC4-5D6E-409C-BE32-E72D297353CC}">
                  <c16:uniqueId val="{0000003F-77EE-42A9-A537-1912FB235B3B}"/>
                </c:ext>
              </c:extLst>
            </c:dLbl>
            <c:dLbl>
              <c:idx val="3"/>
              <c:delete val="1"/>
              <c:extLst>
                <c:ext xmlns:c15="http://schemas.microsoft.com/office/drawing/2012/chart" uri="{CE6537A1-D6FC-4f65-9D91-7224C49458BB}"/>
                <c:ext xmlns:c16="http://schemas.microsoft.com/office/drawing/2014/chart" uri="{C3380CC4-5D6E-409C-BE32-E72D297353CC}">
                  <c16:uniqueId val="{00000040-77EE-42A9-A537-1912FB235B3B}"/>
                </c:ext>
              </c:extLst>
            </c:dLbl>
            <c:dLbl>
              <c:idx val="4"/>
              <c:delete val="1"/>
              <c:extLst>
                <c:ext xmlns:c15="http://schemas.microsoft.com/office/drawing/2012/chart" uri="{CE6537A1-D6FC-4f65-9D91-7224C49458BB}"/>
                <c:ext xmlns:c16="http://schemas.microsoft.com/office/drawing/2014/chart" uri="{C3380CC4-5D6E-409C-BE32-E72D297353CC}">
                  <c16:uniqueId val="{00000037-77EE-42A9-A537-1912FB235B3B}"/>
                </c:ext>
              </c:extLst>
            </c:dLbl>
            <c:dLbl>
              <c:idx val="5"/>
              <c:delete val="1"/>
              <c:extLst>
                <c:ext xmlns:c15="http://schemas.microsoft.com/office/drawing/2012/chart" uri="{CE6537A1-D6FC-4f65-9D91-7224C49458BB}"/>
                <c:ext xmlns:c16="http://schemas.microsoft.com/office/drawing/2014/chart" uri="{C3380CC4-5D6E-409C-BE32-E72D297353CC}">
                  <c16:uniqueId val="{00000038-77EE-42A9-A537-1912FB235B3B}"/>
                </c:ext>
              </c:extLst>
            </c:dLbl>
            <c:dLbl>
              <c:idx val="6"/>
              <c:delete val="1"/>
              <c:extLst>
                <c:ext xmlns:c15="http://schemas.microsoft.com/office/drawing/2012/chart" uri="{CE6537A1-D6FC-4f65-9D91-7224C49458BB}"/>
                <c:ext xmlns:c16="http://schemas.microsoft.com/office/drawing/2014/chart" uri="{C3380CC4-5D6E-409C-BE32-E72D297353CC}">
                  <c16:uniqueId val="{00000039-77EE-42A9-A537-1912FB235B3B}"/>
                </c:ext>
              </c:extLst>
            </c:dLbl>
            <c:dLbl>
              <c:idx val="7"/>
              <c:delete val="1"/>
              <c:extLst>
                <c:ext xmlns:c15="http://schemas.microsoft.com/office/drawing/2012/chart" uri="{CE6537A1-D6FC-4f65-9D91-7224C49458BB}"/>
                <c:ext xmlns:c16="http://schemas.microsoft.com/office/drawing/2014/chart" uri="{C3380CC4-5D6E-409C-BE32-E72D297353CC}">
                  <c16:uniqueId val="{00000041-77EE-42A9-A537-1912FB235B3B}"/>
                </c:ext>
              </c:extLst>
            </c:dLbl>
            <c:dLbl>
              <c:idx val="8"/>
              <c:delete val="1"/>
              <c:extLst>
                <c:ext xmlns:c15="http://schemas.microsoft.com/office/drawing/2012/chart" uri="{CE6537A1-D6FC-4f65-9D91-7224C49458BB}"/>
                <c:ext xmlns:c16="http://schemas.microsoft.com/office/drawing/2014/chart" uri="{C3380CC4-5D6E-409C-BE32-E72D297353CC}">
                  <c16:uniqueId val="{00000042-77EE-42A9-A537-1912FB235B3B}"/>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pre value premium'!$C$41:$M$41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premium'!$C$43:$M$43</c:f>
              <c:numCache>
                <c:formatCode>"$"#,##0.0</c:formatCode>
                <c:ptCount val="11"/>
                <c:pt idx="0">
                  <c:v>5.1999995000000014</c:v>
                </c:pt>
                <c:pt idx="1">
                  <c:v>5.9999989999999999</c:v>
                </c:pt>
                <c:pt idx="2">
                  <c:v>6.0926819999999999</c:v>
                </c:pt>
                <c:pt idx="3">
                  <c:v>7.1849999999999996</c:v>
                </c:pt>
                <c:pt idx="4">
                  <c:v>7.0000039999999997</c:v>
                </c:pt>
                <c:pt idx="5">
                  <c:v>9.9999935000000004</c:v>
                </c:pt>
                <c:pt idx="6">
                  <c:v>12</c:v>
                </c:pt>
                <c:pt idx="7">
                  <c:v>12</c:v>
                </c:pt>
                <c:pt idx="8">
                  <c:v>14.700001500000001</c:v>
                </c:pt>
                <c:pt idx="9">
                  <c:v>17.000008000000001</c:v>
                </c:pt>
                <c:pt idx="10">
                  <c:v>21.8</c:v>
                </c:pt>
              </c:numCache>
            </c:numRef>
          </c:val>
          <c:smooth val="0"/>
          <c:extLst>
            <c:ext xmlns:c16="http://schemas.microsoft.com/office/drawing/2014/chart" uri="{C3380CC4-5D6E-409C-BE32-E72D297353CC}">
              <c16:uniqueId val="{00000043-77EE-42A9-A537-1912FB235B3B}"/>
            </c:ext>
          </c:extLst>
        </c:ser>
        <c:ser>
          <c:idx val="2"/>
          <c:order val="2"/>
          <c:tx>
            <c:strRef>
              <c:f>'AI pre value premium'!$B$44</c:f>
              <c:strCache>
                <c:ptCount val="1"/>
                <c:pt idx="0">
                  <c:v>A</c:v>
                </c:pt>
              </c:strCache>
            </c:strRef>
          </c:tx>
          <c:spPr>
            <a:ln w="19050" cap="rnd">
              <a:solidFill>
                <a:schemeClr val="accent3"/>
              </a:solidFill>
              <a:round/>
            </a:ln>
            <a:effectLst/>
          </c:spPr>
          <c:marker>
            <c:symbol val="none"/>
          </c:marker>
          <c:dPt>
            <c:idx val="8"/>
            <c:bubble3D val="0"/>
            <c:extLst>
              <c:ext xmlns:c16="http://schemas.microsoft.com/office/drawing/2014/chart" uri="{C3380CC4-5D6E-409C-BE32-E72D297353CC}">
                <c16:uniqueId val="{00000045-77EE-42A9-A537-1912FB235B3B}"/>
              </c:ext>
            </c:extLst>
          </c:dPt>
          <c:dPt>
            <c:idx val="9"/>
            <c:bubble3D val="0"/>
            <c:extLst>
              <c:ext xmlns:c16="http://schemas.microsoft.com/office/drawing/2014/chart" uri="{C3380CC4-5D6E-409C-BE32-E72D297353CC}">
                <c16:uniqueId val="{00000046-77EE-42A9-A537-1912FB235B3B}"/>
              </c:ext>
            </c:extLst>
          </c:dPt>
          <c:dPt>
            <c:idx val="10"/>
            <c:marker>
              <c:symbol val="circle"/>
              <c:size val="5"/>
            </c:marker>
            <c:bubble3D val="0"/>
            <c:spPr>
              <a:ln w="19050" cap="rnd">
                <a:noFill/>
                <a:round/>
              </a:ln>
              <a:effectLst/>
            </c:spPr>
            <c:extLst>
              <c:ext xmlns:c16="http://schemas.microsoft.com/office/drawing/2014/chart" uri="{C3380CC4-5D6E-409C-BE32-E72D297353CC}">
                <c16:uniqueId val="{00000048-77EE-42A9-A537-1912FB235B3B}"/>
              </c:ext>
            </c:extLst>
          </c:dPt>
          <c:dPt>
            <c:idx val="15"/>
            <c:bubble3D val="0"/>
            <c:extLst>
              <c:ext xmlns:c16="http://schemas.microsoft.com/office/drawing/2014/chart" uri="{C3380CC4-5D6E-409C-BE32-E72D297353CC}">
                <c16:uniqueId val="{00000049-77EE-42A9-A537-1912FB235B3B}"/>
              </c:ext>
            </c:extLst>
          </c:dPt>
          <c:dLbls>
            <c:dLbl>
              <c:idx val="0"/>
              <c:delete val="1"/>
              <c:extLst>
                <c:ext xmlns:c15="http://schemas.microsoft.com/office/drawing/2012/chart" uri="{CE6537A1-D6FC-4f65-9D91-7224C49458BB}"/>
                <c:ext xmlns:c16="http://schemas.microsoft.com/office/drawing/2014/chart" uri="{C3380CC4-5D6E-409C-BE32-E72D297353CC}">
                  <c16:uniqueId val="{0000004A-77EE-42A9-A537-1912FB235B3B}"/>
                </c:ext>
              </c:extLst>
            </c:dLbl>
            <c:dLbl>
              <c:idx val="1"/>
              <c:delete val="1"/>
              <c:extLst>
                <c:ext xmlns:c15="http://schemas.microsoft.com/office/drawing/2012/chart" uri="{CE6537A1-D6FC-4f65-9D91-7224C49458BB}"/>
                <c:ext xmlns:c16="http://schemas.microsoft.com/office/drawing/2014/chart" uri="{C3380CC4-5D6E-409C-BE32-E72D297353CC}">
                  <c16:uniqueId val="{0000004B-77EE-42A9-A537-1912FB235B3B}"/>
                </c:ext>
              </c:extLst>
            </c:dLbl>
            <c:dLbl>
              <c:idx val="2"/>
              <c:delete val="1"/>
              <c:extLst>
                <c:ext xmlns:c15="http://schemas.microsoft.com/office/drawing/2012/chart" uri="{CE6537A1-D6FC-4f65-9D91-7224C49458BB}"/>
                <c:ext xmlns:c16="http://schemas.microsoft.com/office/drawing/2014/chart" uri="{C3380CC4-5D6E-409C-BE32-E72D297353CC}">
                  <c16:uniqueId val="{0000004C-77EE-42A9-A537-1912FB235B3B}"/>
                </c:ext>
              </c:extLst>
            </c:dLbl>
            <c:dLbl>
              <c:idx val="3"/>
              <c:delete val="1"/>
              <c:extLst>
                <c:ext xmlns:c15="http://schemas.microsoft.com/office/drawing/2012/chart" uri="{CE6537A1-D6FC-4f65-9D91-7224C49458BB}"/>
                <c:ext xmlns:c16="http://schemas.microsoft.com/office/drawing/2014/chart" uri="{C3380CC4-5D6E-409C-BE32-E72D297353CC}">
                  <c16:uniqueId val="{0000004D-77EE-42A9-A537-1912FB235B3B}"/>
                </c:ext>
              </c:extLst>
            </c:dLbl>
            <c:dLbl>
              <c:idx val="4"/>
              <c:delete val="1"/>
              <c:extLst>
                <c:ext xmlns:c15="http://schemas.microsoft.com/office/drawing/2012/chart" uri="{CE6537A1-D6FC-4f65-9D91-7224C49458BB}"/>
                <c:ext xmlns:c16="http://schemas.microsoft.com/office/drawing/2014/chart" uri="{C3380CC4-5D6E-409C-BE32-E72D297353CC}">
                  <c16:uniqueId val="{0000004E-77EE-42A9-A537-1912FB235B3B}"/>
                </c:ext>
              </c:extLst>
            </c:dLbl>
            <c:dLbl>
              <c:idx val="5"/>
              <c:delete val="1"/>
              <c:extLst>
                <c:ext xmlns:c15="http://schemas.microsoft.com/office/drawing/2012/chart" uri="{CE6537A1-D6FC-4f65-9D91-7224C49458BB}"/>
                <c:ext xmlns:c16="http://schemas.microsoft.com/office/drawing/2014/chart" uri="{C3380CC4-5D6E-409C-BE32-E72D297353CC}">
                  <c16:uniqueId val="{0000004F-77EE-42A9-A537-1912FB235B3B}"/>
                </c:ext>
              </c:extLst>
            </c:dLbl>
            <c:dLbl>
              <c:idx val="6"/>
              <c:delete val="1"/>
              <c:extLst>
                <c:ext xmlns:c15="http://schemas.microsoft.com/office/drawing/2012/chart" uri="{CE6537A1-D6FC-4f65-9D91-7224C49458BB}"/>
                <c:ext xmlns:c16="http://schemas.microsoft.com/office/drawing/2014/chart" uri="{C3380CC4-5D6E-409C-BE32-E72D297353CC}">
                  <c16:uniqueId val="{00000050-77EE-42A9-A537-1912FB235B3B}"/>
                </c:ext>
              </c:extLst>
            </c:dLbl>
            <c:dLbl>
              <c:idx val="7"/>
              <c:delete val="1"/>
              <c:extLst>
                <c:ext xmlns:c15="http://schemas.microsoft.com/office/drawing/2012/chart" uri="{CE6537A1-D6FC-4f65-9D91-7224C49458BB}"/>
                <c:ext xmlns:c16="http://schemas.microsoft.com/office/drawing/2014/chart" uri="{C3380CC4-5D6E-409C-BE32-E72D297353CC}">
                  <c16:uniqueId val="{00000051-77EE-42A9-A537-1912FB235B3B}"/>
                </c:ext>
              </c:extLst>
            </c:dLbl>
            <c:dLbl>
              <c:idx val="8"/>
              <c:delete val="1"/>
              <c:extLst>
                <c:ext xmlns:c15="http://schemas.microsoft.com/office/drawing/2012/chart" uri="{CE6537A1-D6FC-4f65-9D91-7224C49458BB}"/>
                <c:ext xmlns:c16="http://schemas.microsoft.com/office/drawing/2014/chart" uri="{C3380CC4-5D6E-409C-BE32-E72D297353CC}">
                  <c16:uniqueId val="{00000045-77EE-42A9-A537-1912FB235B3B}"/>
                </c:ext>
              </c:extLst>
            </c:dLbl>
            <c:dLbl>
              <c:idx val="9"/>
              <c:layout>
                <c:manualLayout>
                  <c:x val="-4.8050314465408972E-2"/>
                  <c:y val="-7.31481481481481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6-77EE-42A9-A537-1912FB235B3B}"/>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'AI pre value premium'!$C$41:$M$41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premium'!$C$44:$M$44</c:f>
              <c:numCache>
                <c:formatCode>"$"#,##0.0</c:formatCode>
                <c:ptCount val="11"/>
                <c:pt idx="0">
                  <c:v>15</c:v>
                </c:pt>
                <c:pt idx="1">
                  <c:v>15.683104999999999</c:v>
                </c:pt>
                <c:pt idx="2">
                  <c:v>20.000009500000001</c:v>
                </c:pt>
                <c:pt idx="3">
                  <c:v>22.6000005</c:v>
                </c:pt>
                <c:pt idx="4">
                  <c:v>24.999998999999999</c:v>
                </c:pt>
                <c:pt idx="5">
                  <c:v>36.450001</c:v>
                </c:pt>
                <c:pt idx="6">
                  <c:v>40.000000999999997</c:v>
                </c:pt>
                <c:pt idx="7">
                  <c:v>35.450000500000002</c:v>
                </c:pt>
                <c:pt idx="8">
                  <c:v>45.000000499999999</c:v>
                </c:pt>
                <c:pt idx="9">
                  <c:v>59.000000999999997</c:v>
                </c:pt>
                <c:pt idx="10">
                  <c:v>82.999999000000003</c:v>
                </c:pt>
              </c:numCache>
            </c:numRef>
          </c:val>
          <c:smooth val="0"/>
          <c:extLst>
            <c:ext xmlns:c16="http://schemas.microsoft.com/office/drawing/2014/chart" uri="{C3380CC4-5D6E-409C-BE32-E72D297353CC}">
              <c16:uniqueId val="{00000052-77EE-42A9-A537-1912FB235B3B}"/>
            </c:ext>
          </c:extLst>
        </c:ser>
        <c:ser>
          <c:idx val="3"/>
          <c:order val="3"/>
          <c:tx>
            <c:strRef>
              <c:f>'AI pre value premium'!$B$45</c:f>
              <c:strCache>
                <c:ptCount val="1"/>
                <c:pt idx="0">
                  <c:v>B</c:v>
                </c:pt>
              </c:strCache>
            </c:strRef>
          </c:tx>
          <c:spPr>
            <a:ln>
              <a:solidFill>
                <a:srgbClr val="C3EDEB"/>
              </a:solidFill>
            </a:ln>
          </c:spPr>
          <c:marker>
            <c:symbol val="none"/>
          </c:marker>
          <c:dPt>
            <c:idx val="10"/>
            <c:marker>
              <c:symbol val="circle"/>
              <c:size val="5"/>
              <c:spPr>
                <a:solidFill>
                  <a:srgbClr val="C3EDEB"/>
                </a:solidFill>
                <a:ln>
                  <a:noFill/>
                </a:ln>
              </c:spPr>
            </c:marker>
            <c:bubble3D val="0"/>
            <c:spPr>
              <a:ln>
                <a:noFill/>
              </a:ln>
            </c:spPr>
            <c:extLst>
              <c:ext xmlns:c16="http://schemas.microsoft.com/office/drawing/2014/chart" uri="{C3380CC4-5D6E-409C-BE32-E72D297353CC}">
                <c16:uniqueId val="{00000055-77EE-42A9-A537-1912FB235B3B}"/>
              </c:ext>
            </c:extLst>
          </c:dPt>
          <c:dLbls>
            <c:dLbl>
              <c:idx val="9"/>
              <c:layout>
                <c:manualLayout>
                  <c:x val="-4.8050314465408972E-2"/>
                  <c:y val="-5.83333333333334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6-77EE-42A9-A537-1912FB235B3B}"/>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5-77EE-42A9-A537-1912FB235B3B}"/>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'AI pre value premium'!$C$41:$M$41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premium'!$C$45:$M$45</c:f>
              <c:numCache>
                <c:formatCode>"$"#,##0.0</c:formatCode>
                <c:ptCount val="11"/>
                <c:pt idx="0">
                  <c:v>49.222434</c:v>
                </c:pt>
                <c:pt idx="1">
                  <c:v>50.000000499999999</c:v>
                </c:pt>
                <c:pt idx="2">
                  <c:v>65.500005999999999</c:v>
                </c:pt>
                <c:pt idx="3">
                  <c:v>74.999999000000003</c:v>
                </c:pt>
                <c:pt idx="4">
                  <c:v>86.000003000000007</c:v>
                </c:pt>
                <c:pt idx="5">
                  <c:v>140</c:v>
                </c:pt>
                <c:pt idx="6">
                  <c:v>130</c:v>
                </c:pt>
                <c:pt idx="7">
                  <c:v>120.25</c:v>
                </c:pt>
                <c:pt idx="8">
                  <c:v>147.387755</c:v>
                </c:pt>
                <c:pt idx="9">
                  <c:v>182.999999</c:v>
                </c:pt>
                <c:pt idx="10">
                  <c:v>267.00000699999998</c:v>
                </c:pt>
              </c:numCache>
            </c:numRef>
          </c:val>
          <c:smooth val="0"/>
          <c:extLst>
            <c:ext xmlns:c16="http://schemas.microsoft.com/office/drawing/2014/chart" uri="{C3380CC4-5D6E-409C-BE32-E72D297353CC}">
              <c16:uniqueId val="{00000057-77EE-42A9-A537-1912FB235B3B}"/>
            </c:ext>
          </c:extLst>
        </c:ser>
        <c:ser>
          <c:idx val="4"/>
          <c:order val="4"/>
          <c:tx>
            <c:strRef>
              <c:f>'AI pre value premium'!$B$46</c:f>
              <c:strCache>
                <c:ptCount val="1"/>
                <c:pt idx="0">
                  <c:v>C</c:v>
                </c:pt>
              </c:strCache>
            </c:strRef>
          </c:tx>
          <c:spPr>
            <a:ln w="19050" cap="rnd">
              <a:solidFill>
                <a:srgbClr val="F5C914"/>
              </a:solidFill>
              <a:round/>
            </a:ln>
            <a:effectLst/>
          </c:spPr>
          <c:marker>
            <c:symbol val="none"/>
          </c:marker>
          <c:dPt>
            <c:idx val="10"/>
            <c:marker>
              <c:symbol val="circle"/>
              <c:size val="5"/>
              <c:spPr>
                <a:solidFill>
                  <a:srgbClr val="F5C914"/>
                </a:solidFill>
                <a:ln>
                  <a:noFill/>
                </a:ln>
              </c:spPr>
            </c:marker>
            <c:bubble3D val="0"/>
            <c:spPr>
              <a:ln w="19050" cap="rnd">
                <a:noFill/>
                <a:round/>
              </a:ln>
              <a:effectLst/>
            </c:spPr>
            <c:extLst>
              <c:ext xmlns:c16="http://schemas.microsoft.com/office/drawing/2014/chart" uri="{C3380CC4-5D6E-409C-BE32-E72D297353CC}">
                <c16:uniqueId val="{0000005A-77EE-42A9-A537-1912FB235B3B}"/>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B-77EE-42A9-A537-1912FB235B3B}"/>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A-77EE-42A9-A537-1912FB235B3B}"/>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'AI pre value premium'!$C$41:$M$41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premium'!$C$46:$M$46</c:f>
              <c:numCache>
                <c:formatCode>"$"#,##0.0</c:formatCode>
                <c:ptCount val="11"/>
                <c:pt idx="0">
                  <c:v>90.000001999999995</c:v>
                </c:pt>
                <c:pt idx="1">
                  <c:v>113.00000799999999</c:v>
                </c:pt>
                <c:pt idx="2">
                  <c:v>131.2499995</c:v>
                </c:pt>
                <c:pt idx="3">
                  <c:v>177.25000199999999</c:v>
                </c:pt>
                <c:pt idx="4">
                  <c:v>197.4999995</c:v>
                </c:pt>
                <c:pt idx="5">
                  <c:v>444.75015300000001</c:v>
                </c:pt>
                <c:pt idx="6">
                  <c:v>335.99999600000001</c:v>
                </c:pt>
                <c:pt idx="7">
                  <c:v>237.0000015</c:v>
                </c:pt>
                <c:pt idx="8">
                  <c:v>330</c:v>
                </c:pt>
                <c:pt idx="9">
                  <c:v>489.999999</c:v>
                </c:pt>
                <c:pt idx="10">
                  <c:v>648.00000649999993</c:v>
                </c:pt>
              </c:numCache>
            </c:numRef>
          </c:val>
          <c:smooth val="0"/>
          <c:extLst>
            <c:ext xmlns:c16="http://schemas.microsoft.com/office/drawing/2014/chart" uri="{C3380CC4-5D6E-409C-BE32-E72D297353CC}">
              <c16:uniqueId val="{0000005C-77EE-42A9-A537-1912FB235B3B}"/>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8599154522501E-2"/>
          <c:y val="2.0855163187704029E-2"/>
          <c:w val="0.93308140084547753"/>
          <c:h val="0.86784959475649348"/>
        </c:manualLayout>
      </c:layout>
      <c:lineChart>
        <c:grouping val="standard"/>
        <c:varyColors val="0"/>
        <c:ser>
          <c:idx val="0"/>
          <c:order val="0"/>
          <c:tx>
            <c:strRef>
              <c:f>'AI pre value premium'!$O$42</c:f>
              <c:strCache>
                <c:ptCount val="1"/>
                <c:pt idx="0">
                  <c:v>Pre-seed</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24-093B-4148-A77E-E149C989C431}"/>
              </c:ext>
            </c:extLst>
          </c:dPt>
          <c:dPt>
            <c:idx val="4"/>
            <c:bubble3D val="0"/>
            <c:spPr>
              <a:ln w="19050" cap="rnd">
                <a:solidFill>
                  <a:schemeClr val="accent1"/>
                </a:solidFill>
                <a:round/>
              </a:ln>
              <a:effectLst/>
            </c:spPr>
            <c:extLst>
              <c:ext xmlns:c16="http://schemas.microsoft.com/office/drawing/2014/chart" uri="{C3380CC4-5D6E-409C-BE32-E72D297353CC}">
                <c16:uniqueId val="{00000026-093B-4148-A77E-E149C989C431}"/>
              </c:ext>
            </c:extLst>
          </c:dPt>
          <c:dPt>
            <c:idx val="5"/>
            <c:bubble3D val="0"/>
            <c:spPr>
              <a:ln w="19050" cap="rnd">
                <a:solidFill>
                  <a:schemeClr val="accent1"/>
                </a:solidFill>
                <a:round/>
              </a:ln>
              <a:effectLst/>
            </c:spPr>
            <c:extLst>
              <c:ext xmlns:c16="http://schemas.microsoft.com/office/drawing/2014/chart" uri="{C3380CC4-5D6E-409C-BE32-E72D297353CC}">
                <c16:uniqueId val="{00000028-093B-4148-A77E-E149C989C431}"/>
              </c:ext>
            </c:extLst>
          </c:dPt>
          <c:dPt>
            <c:idx val="6"/>
            <c:bubble3D val="0"/>
            <c:spPr>
              <a:ln w="19050" cap="rnd">
                <a:solidFill>
                  <a:schemeClr val="accent1"/>
                </a:solidFill>
                <a:round/>
              </a:ln>
              <a:effectLst/>
            </c:spPr>
            <c:extLst>
              <c:ext xmlns:c16="http://schemas.microsoft.com/office/drawing/2014/chart" uri="{C3380CC4-5D6E-409C-BE32-E72D297353CC}">
                <c16:uniqueId val="{0000002A-093B-4148-A77E-E149C989C431}"/>
              </c:ext>
            </c:extLst>
          </c:dPt>
          <c:dPt>
            <c:idx val="9"/>
            <c:bubble3D val="0"/>
            <c:extLst>
              <c:ext xmlns:c16="http://schemas.microsoft.com/office/drawing/2014/chart" uri="{C3380CC4-5D6E-409C-BE32-E72D297353CC}">
                <c16:uniqueId val="{0000002B-093B-4148-A77E-E149C989C431}"/>
              </c:ext>
            </c:extLst>
          </c:dPt>
          <c:dPt>
            <c:idx val="10"/>
            <c:marker>
              <c:symbol val="circle"/>
              <c:size val="5"/>
            </c:marker>
            <c:bubble3D val="0"/>
            <c:spPr>
              <a:ln w="19050" cap="rnd">
                <a:noFill/>
                <a:round/>
              </a:ln>
              <a:effectLst/>
            </c:spPr>
            <c:extLst>
              <c:ext xmlns:c16="http://schemas.microsoft.com/office/drawing/2014/chart" uri="{C3380CC4-5D6E-409C-BE32-E72D297353CC}">
                <c16:uniqueId val="{0000002D-093B-4148-A77E-E149C989C431}"/>
              </c:ext>
            </c:extLst>
          </c:dPt>
          <c:dPt>
            <c:idx val="15"/>
            <c:bubble3D val="0"/>
            <c:extLst>
              <c:ext xmlns:c16="http://schemas.microsoft.com/office/drawing/2014/chart" uri="{C3380CC4-5D6E-409C-BE32-E72D297353CC}">
                <c16:uniqueId val="{0000002E-093B-4148-A77E-E149C989C431}"/>
              </c:ext>
            </c:extLst>
          </c:dPt>
          <c:dLbls>
            <c:dLbl>
              <c:idx val="0"/>
              <c:delete val="1"/>
              <c:extLst>
                <c:ext xmlns:c15="http://schemas.microsoft.com/office/drawing/2012/chart" uri="{CE6537A1-D6FC-4f65-9D91-7224C49458BB}"/>
                <c:ext xmlns:c16="http://schemas.microsoft.com/office/drawing/2014/chart" uri="{C3380CC4-5D6E-409C-BE32-E72D297353CC}">
                  <c16:uniqueId val="{0000002F-093B-4148-A77E-E149C989C431}"/>
                </c:ext>
              </c:extLst>
            </c:dLbl>
            <c:dLbl>
              <c:idx val="1"/>
              <c:delete val="1"/>
              <c:extLst>
                <c:ext xmlns:c15="http://schemas.microsoft.com/office/drawing/2012/chart" uri="{CE6537A1-D6FC-4f65-9D91-7224C49458BB}"/>
                <c:ext xmlns:c16="http://schemas.microsoft.com/office/drawing/2014/chart" uri="{C3380CC4-5D6E-409C-BE32-E72D297353CC}">
                  <c16:uniqueId val="{00000024-093B-4148-A77E-E149C989C431}"/>
                </c:ext>
              </c:extLst>
            </c:dLbl>
            <c:dLbl>
              <c:idx val="2"/>
              <c:delete val="1"/>
              <c:extLst>
                <c:ext xmlns:c15="http://schemas.microsoft.com/office/drawing/2012/chart" uri="{CE6537A1-D6FC-4f65-9D91-7224C49458BB}"/>
                <c:ext xmlns:c16="http://schemas.microsoft.com/office/drawing/2014/chart" uri="{C3380CC4-5D6E-409C-BE32-E72D297353CC}">
                  <c16:uniqueId val="{00000030-093B-4148-A77E-E149C989C431}"/>
                </c:ext>
              </c:extLst>
            </c:dLbl>
            <c:dLbl>
              <c:idx val="3"/>
              <c:delete val="1"/>
              <c:extLst>
                <c:ext xmlns:c15="http://schemas.microsoft.com/office/drawing/2012/chart" uri="{CE6537A1-D6FC-4f65-9D91-7224C49458BB}"/>
                <c:ext xmlns:c16="http://schemas.microsoft.com/office/drawing/2014/chart" uri="{C3380CC4-5D6E-409C-BE32-E72D297353CC}">
                  <c16:uniqueId val="{00000031-093B-4148-A77E-E149C989C431}"/>
                </c:ext>
              </c:extLst>
            </c:dLbl>
            <c:dLbl>
              <c:idx val="4"/>
              <c:delete val="1"/>
              <c:extLst>
                <c:ext xmlns:c15="http://schemas.microsoft.com/office/drawing/2012/chart" uri="{CE6537A1-D6FC-4f65-9D91-7224C49458BB}"/>
                <c:ext xmlns:c16="http://schemas.microsoft.com/office/drawing/2014/chart" uri="{C3380CC4-5D6E-409C-BE32-E72D297353CC}">
                  <c16:uniqueId val="{00000026-093B-4148-A77E-E149C989C431}"/>
                </c:ext>
              </c:extLst>
            </c:dLbl>
            <c:dLbl>
              <c:idx val="5"/>
              <c:delete val="1"/>
              <c:extLst>
                <c:ext xmlns:c15="http://schemas.microsoft.com/office/drawing/2012/chart" uri="{CE6537A1-D6FC-4f65-9D91-7224C49458BB}"/>
                <c:ext xmlns:c16="http://schemas.microsoft.com/office/drawing/2014/chart" uri="{C3380CC4-5D6E-409C-BE32-E72D297353CC}">
                  <c16:uniqueId val="{00000028-093B-4148-A77E-E149C989C431}"/>
                </c:ext>
              </c:extLst>
            </c:dLbl>
            <c:dLbl>
              <c:idx val="6"/>
              <c:delete val="1"/>
              <c:extLst>
                <c:ext xmlns:c15="http://schemas.microsoft.com/office/drawing/2012/chart" uri="{CE6537A1-D6FC-4f65-9D91-7224C49458BB}"/>
                <c:ext xmlns:c16="http://schemas.microsoft.com/office/drawing/2014/chart" uri="{C3380CC4-5D6E-409C-BE32-E72D297353CC}">
                  <c16:uniqueId val="{0000002A-093B-4148-A77E-E149C989C431}"/>
                </c:ext>
              </c:extLst>
            </c:dLbl>
            <c:dLbl>
              <c:idx val="7"/>
              <c:delete val="1"/>
              <c:extLst>
                <c:ext xmlns:c15="http://schemas.microsoft.com/office/drawing/2012/chart" uri="{CE6537A1-D6FC-4f65-9D91-7224C49458BB}"/>
                <c:ext xmlns:c16="http://schemas.microsoft.com/office/drawing/2014/chart" uri="{C3380CC4-5D6E-409C-BE32-E72D297353CC}">
                  <c16:uniqueId val="{00000032-093B-4148-A77E-E149C989C431}"/>
                </c:ext>
              </c:extLst>
            </c:dLbl>
            <c:dLbl>
              <c:idx val="8"/>
              <c:delete val="1"/>
              <c:extLst>
                <c:ext xmlns:c15="http://schemas.microsoft.com/office/drawing/2012/chart" uri="{CE6537A1-D6FC-4f65-9D91-7224C49458BB}"/>
                <c:ext xmlns:c16="http://schemas.microsoft.com/office/drawing/2014/chart" uri="{C3380CC4-5D6E-409C-BE32-E72D297353CC}">
                  <c16:uniqueId val="{00000033-093B-4148-A77E-E149C989C431}"/>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pre value premium'!$P$41:$Z$41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premium'!$P$42:$Z$42</c:f>
              <c:numCache>
                <c:formatCode>"$"#,##0.0</c:formatCode>
                <c:ptCount val="11"/>
                <c:pt idx="0">
                  <c:v>2.2612565</c:v>
                </c:pt>
                <c:pt idx="1">
                  <c:v>2.5000005000000001</c:v>
                </c:pt>
                <c:pt idx="2">
                  <c:v>2.2625000000000002</c:v>
                </c:pt>
                <c:pt idx="3">
                  <c:v>3.7875000000000001</c:v>
                </c:pt>
                <c:pt idx="4">
                  <c:v>3.9999989999999999</c:v>
                </c:pt>
                <c:pt idx="5">
                  <c:v>4</c:v>
                </c:pt>
                <c:pt idx="6">
                  <c:v>5.6999999999999993</c:v>
                </c:pt>
                <c:pt idx="7">
                  <c:v>5.9</c:v>
                </c:pt>
                <c:pt idx="8">
                  <c:v>7.42</c:v>
                </c:pt>
                <c:pt idx="9">
                  <c:v>8.75</c:v>
                </c:pt>
                <c:pt idx="10">
                  <c:v>11.5625</c:v>
                </c:pt>
              </c:numCache>
            </c:numRef>
          </c:val>
          <c:smooth val="0"/>
          <c:extLst>
            <c:ext xmlns:c16="http://schemas.microsoft.com/office/drawing/2014/chart" uri="{C3380CC4-5D6E-409C-BE32-E72D297353CC}">
              <c16:uniqueId val="{00000034-093B-4148-A77E-E149C989C431}"/>
            </c:ext>
          </c:extLst>
        </c:ser>
        <c:ser>
          <c:idx val="1"/>
          <c:order val="1"/>
          <c:tx>
            <c:strRef>
              <c:f>'AI pre value premium'!$O$43</c:f>
              <c:strCache>
                <c:ptCount val="1"/>
                <c:pt idx="0">
                  <c:v>Seed</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36-093B-4148-A77E-E149C989C431}"/>
              </c:ext>
            </c:extLst>
          </c:dPt>
          <c:dPt>
            <c:idx val="4"/>
            <c:bubble3D val="0"/>
            <c:extLst>
              <c:ext xmlns:c16="http://schemas.microsoft.com/office/drawing/2014/chart" uri="{C3380CC4-5D6E-409C-BE32-E72D297353CC}">
                <c16:uniqueId val="{00000037-093B-4148-A77E-E149C989C431}"/>
              </c:ext>
            </c:extLst>
          </c:dPt>
          <c:dPt>
            <c:idx val="5"/>
            <c:bubble3D val="0"/>
            <c:extLst>
              <c:ext xmlns:c16="http://schemas.microsoft.com/office/drawing/2014/chart" uri="{C3380CC4-5D6E-409C-BE32-E72D297353CC}">
                <c16:uniqueId val="{00000038-093B-4148-A77E-E149C989C431}"/>
              </c:ext>
            </c:extLst>
          </c:dPt>
          <c:dPt>
            <c:idx val="6"/>
            <c:bubble3D val="0"/>
            <c:extLst>
              <c:ext xmlns:c16="http://schemas.microsoft.com/office/drawing/2014/chart" uri="{C3380CC4-5D6E-409C-BE32-E72D297353CC}">
                <c16:uniqueId val="{00000039-093B-4148-A77E-E149C989C431}"/>
              </c:ext>
            </c:extLst>
          </c:dPt>
          <c:dPt>
            <c:idx val="9"/>
            <c:bubble3D val="0"/>
            <c:extLst>
              <c:ext xmlns:c16="http://schemas.microsoft.com/office/drawing/2014/chart" uri="{C3380CC4-5D6E-409C-BE32-E72D297353CC}">
                <c16:uniqueId val="{0000003A-093B-4148-A77E-E149C989C431}"/>
              </c:ext>
            </c:extLst>
          </c:dPt>
          <c:dPt>
            <c:idx val="10"/>
            <c:marker>
              <c:symbol val="circle"/>
              <c:size val="5"/>
            </c:marker>
            <c:bubble3D val="0"/>
            <c:spPr>
              <a:ln w="19050" cap="rnd">
                <a:noFill/>
                <a:round/>
              </a:ln>
              <a:effectLst/>
            </c:spPr>
            <c:extLst>
              <c:ext xmlns:c16="http://schemas.microsoft.com/office/drawing/2014/chart" uri="{C3380CC4-5D6E-409C-BE32-E72D297353CC}">
                <c16:uniqueId val="{0000003C-093B-4148-A77E-E149C989C431}"/>
              </c:ext>
            </c:extLst>
          </c:dPt>
          <c:dPt>
            <c:idx val="15"/>
            <c:bubble3D val="0"/>
            <c:extLst>
              <c:ext xmlns:c16="http://schemas.microsoft.com/office/drawing/2014/chart" uri="{C3380CC4-5D6E-409C-BE32-E72D297353CC}">
                <c16:uniqueId val="{0000003D-093B-4148-A77E-E149C989C431}"/>
              </c:ext>
            </c:extLst>
          </c:dPt>
          <c:dLbls>
            <c:dLbl>
              <c:idx val="0"/>
              <c:delete val="1"/>
              <c:extLst>
                <c:ext xmlns:c15="http://schemas.microsoft.com/office/drawing/2012/chart" uri="{CE6537A1-D6FC-4f65-9D91-7224C49458BB}"/>
                <c:ext xmlns:c16="http://schemas.microsoft.com/office/drawing/2014/chart" uri="{C3380CC4-5D6E-409C-BE32-E72D297353CC}">
                  <c16:uniqueId val="{0000003E-093B-4148-A77E-E149C989C431}"/>
                </c:ext>
              </c:extLst>
            </c:dLbl>
            <c:dLbl>
              <c:idx val="1"/>
              <c:delete val="1"/>
              <c:extLst>
                <c:ext xmlns:c15="http://schemas.microsoft.com/office/drawing/2012/chart" uri="{CE6537A1-D6FC-4f65-9D91-7224C49458BB}"/>
                <c:ext xmlns:c16="http://schemas.microsoft.com/office/drawing/2014/chart" uri="{C3380CC4-5D6E-409C-BE32-E72D297353CC}">
                  <c16:uniqueId val="{00000036-093B-4148-A77E-E149C989C431}"/>
                </c:ext>
              </c:extLst>
            </c:dLbl>
            <c:dLbl>
              <c:idx val="2"/>
              <c:delete val="1"/>
              <c:extLst>
                <c:ext xmlns:c15="http://schemas.microsoft.com/office/drawing/2012/chart" uri="{CE6537A1-D6FC-4f65-9D91-7224C49458BB}"/>
                <c:ext xmlns:c16="http://schemas.microsoft.com/office/drawing/2014/chart" uri="{C3380CC4-5D6E-409C-BE32-E72D297353CC}">
                  <c16:uniqueId val="{0000003F-093B-4148-A77E-E149C989C431}"/>
                </c:ext>
              </c:extLst>
            </c:dLbl>
            <c:dLbl>
              <c:idx val="3"/>
              <c:delete val="1"/>
              <c:extLst>
                <c:ext xmlns:c15="http://schemas.microsoft.com/office/drawing/2012/chart" uri="{CE6537A1-D6FC-4f65-9D91-7224C49458BB}"/>
                <c:ext xmlns:c16="http://schemas.microsoft.com/office/drawing/2014/chart" uri="{C3380CC4-5D6E-409C-BE32-E72D297353CC}">
                  <c16:uniqueId val="{00000040-093B-4148-A77E-E149C989C431}"/>
                </c:ext>
              </c:extLst>
            </c:dLbl>
            <c:dLbl>
              <c:idx val="4"/>
              <c:delete val="1"/>
              <c:extLst>
                <c:ext xmlns:c15="http://schemas.microsoft.com/office/drawing/2012/chart" uri="{CE6537A1-D6FC-4f65-9D91-7224C49458BB}"/>
                <c:ext xmlns:c16="http://schemas.microsoft.com/office/drawing/2014/chart" uri="{C3380CC4-5D6E-409C-BE32-E72D297353CC}">
                  <c16:uniqueId val="{00000037-093B-4148-A77E-E149C989C431}"/>
                </c:ext>
              </c:extLst>
            </c:dLbl>
            <c:dLbl>
              <c:idx val="5"/>
              <c:delete val="1"/>
              <c:extLst>
                <c:ext xmlns:c15="http://schemas.microsoft.com/office/drawing/2012/chart" uri="{CE6537A1-D6FC-4f65-9D91-7224C49458BB}"/>
                <c:ext xmlns:c16="http://schemas.microsoft.com/office/drawing/2014/chart" uri="{C3380CC4-5D6E-409C-BE32-E72D297353CC}">
                  <c16:uniqueId val="{00000038-093B-4148-A77E-E149C989C431}"/>
                </c:ext>
              </c:extLst>
            </c:dLbl>
            <c:dLbl>
              <c:idx val="6"/>
              <c:delete val="1"/>
              <c:extLst>
                <c:ext xmlns:c15="http://schemas.microsoft.com/office/drawing/2012/chart" uri="{CE6537A1-D6FC-4f65-9D91-7224C49458BB}"/>
                <c:ext xmlns:c16="http://schemas.microsoft.com/office/drawing/2014/chart" uri="{C3380CC4-5D6E-409C-BE32-E72D297353CC}">
                  <c16:uniqueId val="{00000039-093B-4148-A77E-E149C989C431}"/>
                </c:ext>
              </c:extLst>
            </c:dLbl>
            <c:dLbl>
              <c:idx val="7"/>
              <c:delete val="1"/>
              <c:extLst>
                <c:ext xmlns:c15="http://schemas.microsoft.com/office/drawing/2012/chart" uri="{CE6537A1-D6FC-4f65-9D91-7224C49458BB}"/>
                <c:ext xmlns:c16="http://schemas.microsoft.com/office/drawing/2014/chart" uri="{C3380CC4-5D6E-409C-BE32-E72D297353CC}">
                  <c16:uniqueId val="{00000041-093B-4148-A77E-E149C989C431}"/>
                </c:ext>
              </c:extLst>
            </c:dLbl>
            <c:dLbl>
              <c:idx val="8"/>
              <c:delete val="1"/>
              <c:extLst>
                <c:ext xmlns:c15="http://schemas.microsoft.com/office/drawing/2012/chart" uri="{CE6537A1-D6FC-4f65-9D91-7224C49458BB}"/>
                <c:ext xmlns:c16="http://schemas.microsoft.com/office/drawing/2014/chart" uri="{C3380CC4-5D6E-409C-BE32-E72D297353CC}">
                  <c16:uniqueId val="{00000042-093B-4148-A77E-E149C989C431}"/>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pre value premium'!$P$41:$Z$41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premium'!$P$43:$Z$43</c:f>
              <c:numCache>
                <c:formatCode>"$"#,##0.0</c:formatCode>
                <c:ptCount val="11"/>
                <c:pt idx="0">
                  <c:v>5</c:v>
                </c:pt>
                <c:pt idx="1">
                  <c:v>5.5</c:v>
                </c:pt>
                <c:pt idx="2">
                  <c:v>6</c:v>
                </c:pt>
                <c:pt idx="3">
                  <c:v>6.4999989999999999</c:v>
                </c:pt>
                <c:pt idx="4">
                  <c:v>6.9999989999999999</c:v>
                </c:pt>
                <c:pt idx="5">
                  <c:v>8.67</c:v>
                </c:pt>
                <c:pt idx="6">
                  <c:v>10.000000999999999</c:v>
                </c:pt>
                <c:pt idx="7">
                  <c:v>10.19571</c:v>
                </c:pt>
                <c:pt idx="8">
                  <c:v>12.6966035</c:v>
                </c:pt>
                <c:pt idx="9">
                  <c:v>15</c:v>
                </c:pt>
                <c:pt idx="10">
                  <c:v>16.895002999999999</c:v>
                </c:pt>
              </c:numCache>
            </c:numRef>
          </c:val>
          <c:smooth val="0"/>
          <c:extLst>
            <c:ext xmlns:c16="http://schemas.microsoft.com/office/drawing/2014/chart" uri="{C3380CC4-5D6E-409C-BE32-E72D297353CC}">
              <c16:uniqueId val="{00000043-093B-4148-A77E-E149C989C431}"/>
            </c:ext>
          </c:extLst>
        </c:ser>
        <c:ser>
          <c:idx val="2"/>
          <c:order val="2"/>
          <c:tx>
            <c:strRef>
              <c:f>'AI pre value premium'!$O$44</c:f>
              <c:strCache>
                <c:ptCount val="1"/>
                <c:pt idx="0">
                  <c:v>A</c:v>
                </c:pt>
              </c:strCache>
            </c:strRef>
          </c:tx>
          <c:spPr>
            <a:ln w="19050" cap="rnd">
              <a:solidFill>
                <a:schemeClr val="accent3"/>
              </a:solidFill>
              <a:round/>
            </a:ln>
            <a:effectLst/>
          </c:spPr>
          <c:marker>
            <c:symbol val="none"/>
          </c:marker>
          <c:dPt>
            <c:idx val="8"/>
            <c:bubble3D val="0"/>
            <c:extLst>
              <c:ext xmlns:c16="http://schemas.microsoft.com/office/drawing/2014/chart" uri="{C3380CC4-5D6E-409C-BE32-E72D297353CC}">
                <c16:uniqueId val="{00000045-093B-4148-A77E-E149C989C431}"/>
              </c:ext>
            </c:extLst>
          </c:dPt>
          <c:dPt>
            <c:idx val="9"/>
            <c:bubble3D val="0"/>
            <c:extLst>
              <c:ext xmlns:c16="http://schemas.microsoft.com/office/drawing/2014/chart" uri="{C3380CC4-5D6E-409C-BE32-E72D297353CC}">
                <c16:uniqueId val="{00000046-093B-4148-A77E-E149C989C431}"/>
              </c:ext>
            </c:extLst>
          </c:dPt>
          <c:dPt>
            <c:idx val="10"/>
            <c:marker>
              <c:symbol val="circle"/>
              <c:size val="5"/>
            </c:marker>
            <c:bubble3D val="0"/>
            <c:spPr>
              <a:ln w="19050" cap="rnd">
                <a:noFill/>
                <a:round/>
              </a:ln>
              <a:effectLst/>
            </c:spPr>
            <c:extLst>
              <c:ext xmlns:c16="http://schemas.microsoft.com/office/drawing/2014/chart" uri="{C3380CC4-5D6E-409C-BE32-E72D297353CC}">
                <c16:uniqueId val="{00000048-093B-4148-A77E-E149C989C431}"/>
              </c:ext>
            </c:extLst>
          </c:dPt>
          <c:dPt>
            <c:idx val="15"/>
            <c:bubble3D val="0"/>
            <c:extLst>
              <c:ext xmlns:c16="http://schemas.microsoft.com/office/drawing/2014/chart" uri="{C3380CC4-5D6E-409C-BE32-E72D297353CC}">
                <c16:uniqueId val="{00000049-093B-4148-A77E-E149C989C431}"/>
              </c:ext>
            </c:extLst>
          </c:dPt>
          <c:dLbls>
            <c:dLbl>
              <c:idx val="0"/>
              <c:delete val="1"/>
              <c:extLst>
                <c:ext xmlns:c15="http://schemas.microsoft.com/office/drawing/2012/chart" uri="{CE6537A1-D6FC-4f65-9D91-7224C49458BB}"/>
                <c:ext xmlns:c16="http://schemas.microsoft.com/office/drawing/2014/chart" uri="{C3380CC4-5D6E-409C-BE32-E72D297353CC}">
                  <c16:uniqueId val="{0000004A-093B-4148-A77E-E149C989C431}"/>
                </c:ext>
              </c:extLst>
            </c:dLbl>
            <c:dLbl>
              <c:idx val="1"/>
              <c:delete val="1"/>
              <c:extLst>
                <c:ext xmlns:c15="http://schemas.microsoft.com/office/drawing/2012/chart" uri="{CE6537A1-D6FC-4f65-9D91-7224C49458BB}"/>
                <c:ext xmlns:c16="http://schemas.microsoft.com/office/drawing/2014/chart" uri="{C3380CC4-5D6E-409C-BE32-E72D297353CC}">
                  <c16:uniqueId val="{0000004B-093B-4148-A77E-E149C989C431}"/>
                </c:ext>
              </c:extLst>
            </c:dLbl>
            <c:dLbl>
              <c:idx val="2"/>
              <c:delete val="1"/>
              <c:extLst>
                <c:ext xmlns:c15="http://schemas.microsoft.com/office/drawing/2012/chart" uri="{CE6537A1-D6FC-4f65-9D91-7224C49458BB}"/>
                <c:ext xmlns:c16="http://schemas.microsoft.com/office/drawing/2014/chart" uri="{C3380CC4-5D6E-409C-BE32-E72D297353CC}">
                  <c16:uniqueId val="{0000004C-093B-4148-A77E-E149C989C431}"/>
                </c:ext>
              </c:extLst>
            </c:dLbl>
            <c:dLbl>
              <c:idx val="3"/>
              <c:delete val="1"/>
              <c:extLst>
                <c:ext xmlns:c15="http://schemas.microsoft.com/office/drawing/2012/chart" uri="{CE6537A1-D6FC-4f65-9D91-7224C49458BB}"/>
                <c:ext xmlns:c16="http://schemas.microsoft.com/office/drawing/2014/chart" uri="{C3380CC4-5D6E-409C-BE32-E72D297353CC}">
                  <c16:uniqueId val="{0000004D-093B-4148-A77E-E149C989C431}"/>
                </c:ext>
              </c:extLst>
            </c:dLbl>
            <c:dLbl>
              <c:idx val="4"/>
              <c:delete val="1"/>
              <c:extLst>
                <c:ext xmlns:c15="http://schemas.microsoft.com/office/drawing/2012/chart" uri="{CE6537A1-D6FC-4f65-9D91-7224C49458BB}"/>
                <c:ext xmlns:c16="http://schemas.microsoft.com/office/drawing/2014/chart" uri="{C3380CC4-5D6E-409C-BE32-E72D297353CC}">
                  <c16:uniqueId val="{0000004E-093B-4148-A77E-E149C989C431}"/>
                </c:ext>
              </c:extLst>
            </c:dLbl>
            <c:dLbl>
              <c:idx val="5"/>
              <c:delete val="1"/>
              <c:extLst>
                <c:ext xmlns:c15="http://schemas.microsoft.com/office/drawing/2012/chart" uri="{CE6537A1-D6FC-4f65-9D91-7224C49458BB}"/>
                <c:ext xmlns:c16="http://schemas.microsoft.com/office/drawing/2014/chart" uri="{C3380CC4-5D6E-409C-BE32-E72D297353CC}">
                  <c16:uniqueId val="{0000004F-093B-4148-A77E-E149C989C431}"/>
                </c:ext>
              </c:extLst>
            </c:dLbl>
            <c:dLbl>
              <c:idx val="6"/>
              <c:delete val="1"/>
              <c:extLst>
                <c:ext xmlns:c15="http://schemas.microsoft.com/office/drawing/2012/chart" uri="{CE6537A1-D6FC-4f65-9D91-7224C49458BB}"/>
                <c:ext xmlns:c16="http://schemas.microsoft.com/office/drawing/2014/chart" uri="{C3380CC4-5D6E-409C-BE32-E72D297353CC}">
                  <c16:uniqueId val="{00000050-093B-4148-A77E-E149C989C431}"/>
                </c:ext>
              </c:extLst>
            </c:dLbl>
            <c:dLbl>
              <c:idx val="7"/>
              <c:delete val="1"/>
              <c:extLst>
                <c:ext xmlns:c15="http://schemas.microsoft.com/office/drawing/2012/chart" uri="{CE6537A1-D6FC-4f65-9D91-7224C49458BB}"/>
                <c:ext xmlns:c16="http://schemas.microsoft.com/office/drawing/2014/chart" uri="{C3380CC4-5D6E-409C-BE32-E72D297353CC}">
                  <c16:uniqueId val="{00000051-093B-4148-A77E-E149C989C431}"/>
                </c:ext>
              </c:extLst>
            </c:dLbl>
            <c:dLbl>
              <c:idx val="8"/>
              <c:delete val="1"/>
              <c:extLst>
                <c:ext xmlns:c15="http://schemas.microsoft.com/office/drawing/2012/chart" uri="{CE6537A1-D6FC-4f65-9D91-7224C49458BB}"/>
                <c:ext xmlns:c16="http://schemas.microsoft.com/office/drawing/2014/chart" uri="{C3380CC4-5D6E-409C-BE32-E72D297353CC}">
                  <c16:uniqueId val="{00000045-093B-4148-A77E-E149C989C431}"/>
                </c:ext>
              </c:extLst>
            </c:dLbl>
            <c:dLbl>
              <c:idx val="9"/>
              <c:layout>
                <c:manualLayout>
                  <c:x val="-4.8050314465408972E-2"/>
                  <c:y val="-7.31481481481481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6-093B-4148-A77E-E149C989C431}"/>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'AI pre value premium'!$P$41:$Z$41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premium'!$P$44:$Z$44</c:f>
              <c:numCache>
                <c:formatCode>"$"#,##0.0</c:formatCode>
                <c:ptCount val="11"/>
                <c:pt idx="0">
                  <c:v>12.4911975</c:v>
                </c:pt>
                <c:pt idx="1">
                  <c:v>14.000000999999999</c:v>
                </c:pt>
                <c:pt idx="2">
                  <c:v>16.999995999999999</c:v>
                </c:pt>
                <c:pt idx="3">
                  <c:v>17.999997499999999</c:v>
                </c:pt>
                <c:pt idx="4">
                  <c:v>20.000001000000001</c:v>
                </c:pt>
                <c:pt idx="5">
                  <c:v>30.000036000000001</c:v>
                </c:pt>
                <c:pt idx="6">
                  <c:v>36.724299999999999</c:v>
                </c:pt>
                <c:pt idx="7">
                  <c:v>31.0000155</c:v>
                </c:pt>
                <c:pt idx="8">
                  <c:v>35.000000999999997</c:v>
                </c:pt>
                <c:pt idx="9">
                  <c:v>40.000006999999997</c:v>
                </c:pt>
                <c:pt idx="10">
                  <c:v>44</c:v>
                </c:pt>
              </c:numCache>
            </c:numRef>
          </c:val>
          <c:smooth val="0"/>
          <c:extLst>
            <c:ext xmlns:c16="http://schemas.microsoft.com/office/drawing/2014/chart" uri="{C3380CC4-5D6E-409C-BE32-E72D297353CC}">
              <c16:uniqueId val="{00000052-093B-4148-A77E-E149C989C431}"/>
            </c:ext>
          </c:extLst>
        </c:ser>
        <c:ser>
          <c:idx val="3"/>
          <c:order val="3"/>
          <c:tx>
            <c:strRef>
              <c:f>'AI pre value premium'!$O$45</c:f>
              <c:strCache>
                <c:ptCount val="1"/>
                <c:pt idx="0">
                  <c:v>B</c:v>
                </c:pt>
              </c:strCache>
            </c:strRef>
          </c:tx>
          <c:spPr>
            <a:ln>
              <a:solidFill>
                <a:srgbClr val="C3EDEB"/>
              </a:solidFill>
            </a:ln>
          </c:spPr>
          <c:marker>
            <c:symbol val="none"/>
          </c:marker>
          <c:dPt>
            <c:idx val="10"/>
            <c:marker>
              <c:symbol val="circle"/>
              <c:size val="5"/>
              <c:spPr>
                <a:solidFill>
                  <a:srgbClr val="C3EDEB"/>
                </a:solidFill>
                <a:ln>
                  <a:noFill/>
                </a:ln>
              </c:spPr>
            </c:marker>
            <c:bubble3D val="0"/>
            <c:spPr>
              <a:ln>
                <a:noFill/>
              </a:ln>
            </c:spPr>
            <c:extLst>
              <c:ext xmlns:c16="http://schemas.microsoft.com/office/drawing/2014/chart" uri="{C3380CC4-5D6E-409C-BE32-E72D297353CC}">
                <c16:uniqueId val="{00000055-093B-4148-A77E-E149C989C431}"/>
              </c:ext>
            </c:extLst>
          </c:dPt>
          <c:dLbls>
            <c:dLbl>
              <c:idx val="9"/>
              <c:layout>
                <c:manualLayout>
                  <c:x val="-4.8050314465408972E-2"/>
                  <c:y val="-5.83333333333334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6-093B-4148-A77E-E149C989C431}"/>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5-093B-4148-A77E-E149C989C431}"/>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'AI pre value premium'!$P$41:$Z$41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premium'!$P$45:$Z$45</c:f>
              <c:numCache>
                <c:formatCode>"$"#,##0.0</c:formatCode>
                <c:ptCount val="11"/>
                <c:pt idx="0">
                  <c:v>31.426511000000001</c:v>
                </c:pt>
                <c:pt idx="1">
                  <c:v>35</c:v>
                </c:pt>
                <c:pt idx="2">
                  <c:v>49.499999000000003</c:v>
                </c:pt>
                <c:pt idx="3">
                  <c:v>60</c:v>
                </c:pt>
                <c:pt idx="4">
                  <c:v>59.999998499999997</c:v>
                </c:pt>
                <c:pt idx="5">
                  <c:v>90</c:v>
                </c:pt>
                <c:pt idx="6">
                  <c:v>100.00000199999999</c:v>
                </c:pt>
                <c:pt idx="7">
                  <c:v>78.000000999999997</c:v>
                </c:pt>
                <c:pt idx="8">
                  <c:v>89.000000999999997</c:v>
                </c:pt>
                <c:pt idx="9">
                  <c:v>119</c:v>
                </c:pt>
                <c:pt idx="10">
                  <c:v>134.000001</c:v>
                </c:pt>
              </c:numCache>
            </c:numRef>
          </c:val>
          <c:smooth val="0"/>
          <c:extLst>
            <c:ext xmlns:c16="http://schemas.microsoft.com/office/drawing/2014/chart" uri="{C3380CC4-5D6E-409C-BE32-E72D297353CC}">
              <c16:uniqueId val="{00000057-093B-4148-A77E-E149C989C431}"/>
            </c:ext>
          </c:extLst>
        </c:ser>
        <c:ser>
          <c:idx val="4"/>
          <c:order val="4"/>
          <c:tx>
            <c:strRef>
              <c:f>'AI pre value premium'!$O$46</c:f>
              <c:strCache>
                <c:ptCount val="1"/>
                <c:pt idx="0">
                  <c:v>C</c:v>
                </c:pt>
              </c:strCache>
            </c:strRef>
          </c:tx>
          <c:spPr>
            <a:ln w="19050" cap="rnd">
              <a:solidFill>
                <a:srgbClr val="F5C914"/>
              </a:solidFill>
              <a:round/>
            </a:ln>
            <a:effectLst/>
          </c:spPr>
          <c:marker>
            <c:symbol val="none"/>
          </c:marker>
          <c:dPt>
            <c:idx val="10"/>
            <c:marker>
              <c:symbol val="circle"/>
              <c:size val="5"/>
              <c:spPr>
                <a:solidFill>
                  <a:srgbClr val="F5C914"/>
                </a:solidFill>
                <a:ln>
                  <a:noFill/>
                </a:ln>
              </c:spPr>
            </c:marker>
            <c:bubble3D val="0"/>
            <c:spPr>
              <a:ln w="19050" cap="rnd">
                <a:noFill/>
                <a:round/>
              </a:ln>
              <a:effectLst/>
            </c:spPr>
            <c:extLst>
              <c:ext xmlns:c16="http://schemas.microsoft.com/office/drawing/2014/chart" uri="{C3380CC4-5D6E-409C-BE32-E72D297353CC}">
                <c16:uniqueId val="{0000005A-093B-4148-A77E-E149C989C431}"/>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B-093B-4148-A77E-E149C989C431}"/>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A-093B-4148-A77E-E149C989C431}"/>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'AI pre value premium'!$P$41:$Z$41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premium'!$P$46:$Z$46</c:f>
              <c:numCache>
                <c:formatCode>"$"#,##0.0</c:formatCode>
                <c:ptCount val="11"/>
                <c:pt idx="0">
                  <c:v>71</c:v>
                </c:pt>
                <c:pt idx="1">
                  <c:v>75</c:v>
                </c:pt>
                <c:pt idx="2">
                  <c:v>90</c:v>
                </c:pt>
                <c:pt idx="3">
                  <c:v>100.078339</c:v>
                </c:pt>
                <c:pt idx="4">
                  <c:v>153.299114</c:v>
                </c:pt>
                <c:pt idx="5">
                  <c:v>220</c:v>
                </c:pt>
                <c:pt idx="6">
                  <c:v>209.10250500000001</c:v>
                </c:pt>
                <c:pt idx="7">
                  <c:v>130.387202</c:v>
                </c:pt>
                <c:pt idx="8">
                  <c:v>165.87382600000001</c:v>
                </c:pt>
                <c:pt idx="9">
                  <c:v>186.420264</c:v>
                </c:pt>
                <c:pt idx="10">
                  <c:v>397.63224400000001</c:v>
                </c:pt>
              </c:numCache>
            </c:numRef>
          </c:val>
          <c:smooth val="0"/>
          <c:extLst>
            <c:ext xmlns:c16="http://schemas.microsoft.com/office/drawing/2014/chart" uri="{C3380CC4-5D6E-409C-BE32-E72D297353CC}">
              <c16:uniqueId val="{0000005C-093B-4148-A77E-E149C989C431}"/>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8599154522501E-2"/>
          <c:y val="2.0855163187704029E-2"/>
          <c:w val="0.93308140084547753"/>
          <c:h val="0.86784959475649348"/>
        </c:manualLayout>
      </c:layout>
      <c:lineChart>
        <c:grouping val="standard"/>
        <c:varyColors val="0"/>
        <c:ser>
          <c:idx val="0"/>
          <c:order val="0"/>
          <c:tx>
            <c:strRef>
              <c:f>'AI pre value premium'!$AB$8</c:f>
              <c:strCache>
                <c:ptCount val="1"/>
                <c:pt idx="0">
                  <c:v>Pre-seed</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00-81DA-4008-A712-B69517EE8585}"/>
              </c:ext>
            </c:extLst>
          </c:dPt>
          <c:dPt>
            <c:idx val="4"/>
            <c:bubble3D val="0"/>
            <c:spPr>
              <a:ln w="19050" cap="rnd">
                <a:solidFill>
                  <a:schemeClr val="accent1"/>
                </a:solidFill>
                <a:round/>
              </a:ln>
              <a:effectLst/>
            </c:spPr>
            <c:extLst>
              <c:ext xmlns:c16="http://schemas.microsoft.com/office/drawing/2014/chart" uri="{C3380CC4-5D6E-409C-BE32-E72D297353CC}">
                <c16:uniqueId val="{00000002-81DA-4008-A712-B69517EE8585}"/>
              </c:ext>
            </c:extLst>
          </c:dPt>
          <c:dPt>
            <c:idx val="5"/>
            <c:bubble3D val="0"/>
            <c:spPr>
              <a:ln w="19050" cap="rnd">
                <a:solidFill>
                  <a:schemeClr val="accent1"/>
                </a:solidFill>
                <a:round/>
              </a:ln>
              <a:effectLst/>
            </c:spPr>
            <c:extLst>
              <c:ext xmlns:c16="http://schemas.microsoft.com/office/drawing/2014/chart" uri="{C3380CC4-5D6E-409C-BE32-E72D297353CC}">
                <c16:uniqueId val="{00000004-81DA-4008-A712-B69517EE8585}"/>
              </c:ext>
            </c:extLst>
          </c:dPt>
          <c:dPt>
            <c:idx val="6"/>
            <c:bubble3D val="0"/>
            <c:spPr>
              <a:ln w="19050" cap="rnd">
                <a:solidFill>
                  <a:schemeClr val="accent1"/>
                </a:solidFill>
                <a:round/>
              </a:ln>
              <a:effectLst/>
            </c:spPr>
            <c:extLst>
              <c:ext xmlns:c16="http://schemas.microsoft.com/office/drawing/2014/chart" uri="{C3380CC4-5D6E-409C-BE32-E72D297353CC}">
                <c16:uniqueId val="{00000006-81DA-4008-A712-B69517EE8585}"/>
              </c:ext>
            </c:extLst>
          </c:dPt>
          <c:dPt>
            <c:idx val="9"/>
            <c:bubble3D val="0"/>
            <c:extLst>
              <c:ext xmlns:c16="http://schemas.microsoft.com/office/drawing/2014/chart" uri="{C3380CC4-5D6E-409C-BE32-E72D297353CC}">
                <c16:uniqueId val="{00000007-81DA-4008-A712-B69517EE8585}"/>
              </c:ext>
            </c:extLst>
          </c:dPt>
          <c:dPt>
            <c:idx val="10"/>
            <c:marker>
              <c:symbol val="circle"/>
              <c:size val="5"/>
            </c:marker>
            <c:bubble3D val="0"/>
            <c:spPr>
              <a:ln w="19050" cap="rnd">
                <a:noFill/>
                <a:round/>
              </a:ln>
              <a:effectLst/>
            </c:spPr>
            <c:extLst>
              <c:ext xmlns:c16="http://schemas.microsoft.com/office/drawing/2014/chart" uri="{C3380CC4-5D6E-409C-BE32-E72D297353CC}">
                <c16:uniqueId val="{00000009-81DA-4008-A712-B69517EE8585}"/>
              </c:ext>
            </c:extLst>
          </c:dPt>
          <c:dPt>
            <c:idx val="15"/>
            <c:bubble3D val="0"/>
            <c:extLst>
              <c:ext xmlns:c16="http://schemas.microsoft.com/office/drawing/2014/chart" uri="{C3380CC4-5D6E-409C-BE32-E72D297353CC}">
                <c16:uniqueId val="{0000000A-81DA-4008-A712-B69517EE8585}"/>
              </c:ext>
            </c:extLst>
          </c:dPt>
          <c:dLbls>
            <c:dLbl>
              <c:idx val="0"/>
              <c:delete val="1"/>
              <c:extLst>
                <c:ext xmlns:c15="http://schemas.microsoft.com/office/drawing/2012/chart" uri="{CE6537A1-D6FC-4f65-9D91-7224C49458BB}"/>
                <c:ext xmlns:c16="http://schemas.microsoft.com/office/drawing/2014/chart" uri="{C3380CC4-5D6E-409C-BE32-E72D297353CC}">
                  <c16:uniqueId val="{0000000B-81DA-4008-A712-B69517EE8585}"/>
                </c:ext>
              </c:extLst>
            </c:dLbl>
            <c:dLbl>
              <c:idx val="1"/>
              <c:delete val="1"/>
              <c:extLst>
                <c:ext xmlns:c15="http://schemas.microsoft.com/office/drawing/2012/chart" uri="{CE6537A1-D6FC-4f65-9D91-7224C49458BB}"/>
                <c:ext xmlns:c16="http://schemas.microsoft.com/office/drawing/2014/chart" uri="{C3380CC4-5D6E-409C-BE32-E72D297353CC}">
                  <c16:uniqueId val="{00000000-81DA-4008-A712-B69517EE8585}"/>
                </c:ext>
              </c:extLst>
            </c:dLbl>
            <c:dLbl>
              <c:idx val="2"/>
              <c:delete val="1"/>
              <c:extLst>
                <c:ext xmlns:c15="http://schemas.microsoft.com/office/drawing/2012/chart" uri="{CE6537A1-D6FC-4f65-9D91-7224C49458BB}"/>
                <c:ext xmlns:c16="http://schemas.microsoft.com/office/drawing/2014/chart" uri="{C3380CC4-5D6E-409C-BE32-E72D297353CC}">
                  <c16:uniqueId val="{0000000C-81DA-4008-A712-B69517EE8585}"/>
                </c:ext>
              </c:extLst>
            </c:dLbl>
            <c:dLbl>
              <c:idx val="3"/>
              <c:delete val="1"/>
              <c:extLst>
                <c:ext xmlns:c15="http://schemas.microsoft.com/office/drawing/2012/chart" uri="{CE6537A1-D6FC-4f65-9D91-7224C49458BB}"/>
                <c:ext xmlns:c16="http://schemas.microsoft.com/office/drawing/2014/chart" uri="{C3380CC4-5D6E-409C-BE32-E72D297353CC}">
                  <c16:uniqueId val="{0000000D-81DA-4008-A712-B69517EE8585}"/>
                </c:ext>
              </c:extLst>
            </c:dLbl>
            <c:dLbl>
              <c:idx val="4"/>
              <c:delete val="1"/>
              <c:extLst>
                <c:ext xmlns:c15="http://schemas.microsoft.com/office/drawing/2012/chart" uri="{CE6537A1-D6FC-4f65-9D91-7224C49458BB}"/>
                <c:ext xmlns:c16="http://schemas.microsoft.com/office/drawing/2014/chart" uri="{C3380CC4-5D6E-409C-BE32-E72D297353CC}">
                  <c16:uniqueId val="{00000002-81DA-4008-A712-B69517EE8585}"/>
                </c:ext>
              </c:extLst>
            </c:dLbl>
            <c:dLbl>
              <c:idx val="5"/>
              <c:delete val="1"/>
              <c:extLst>
                <c:ext xmlns:c15="http://schemas.microsoft.com/office/drawing/2012/chart" uri="{CE6537A1-D6FC-4f65-9D91-7224C49458BB}"/>
                <c:ext xmlns:c16="http://schemas.microsoft.com/office/drawing/2014/chart" uri="{C3380CC4-5D6E-409C-BE32-E72D297353CC}">
                  <c16:uniqueId val="{00000004-81DA-4008-A712-B69517EE8585}"/>
                </c:ext>
              </c:extLst>
            </c:dLbl>
            <c:dLbl>
              <c:idx val="6"/>
              <c:delete val="1"/>
              <c:extLst>
                <c:ext xmlns:c15="http://schemas.microsoft.com/office/drawing/2012/chart" uri="{CE6537A1-D6FC-4f65-9D91-7224C49458BB}"/>
                <c:ext xmlns:c16="http://schemas.microsoft.com/office/drawing/2014/chart" uri="{C3380CC4-5D6E-409C-BE32-E72D297353CC}">
                  <c16:uniqueId val="{00000006-81DA-4008-A712-B69517EE8585}"/>
                </c:ext>
              </c:extLst>
            </c:dLbl>
            <c:dLbl>
              <c:idx val="7"/>
              <c:delete val="1"/>
              <c:extLst>
                <c:ext xmlns:c15="http://schemas.microsoft.com/office/drawing/2012/chart" uri="{CE6537A1-D6FC-4f65-9D91-7224C49458BB}"/>
                <c:ext xmlns:c16="http://schemas.microsoft.com/office/drawing/2014/chart" uri="{C3380CC4-5D6E-409C-BE32-E72D297353CC}">
                  <c16:uniqueId val="{0000000E-81DA-4008-A712-B69517EE8585}"/>
                </c:ext>
              </c:extLst>
            </c:dLbl>
            <c:dLbl>
              <c:idx val="8"/>
              <c:delete val="1"/>
              <c:extLst>
                <c:ext xmlns:c15="http://schemas.microsoft.com/office/drawing/2012/chart" uri="{CE6537A1-D6FC-4f65-9D91-7224C49458BB}"/>
                <c:ext xmlns:c16="http://schemas.microsoft.com/office/drawing/2014/chart" uri="{C3380CC4-5D6E-409C-BE32-E72D297353CC}">
                  <c16:uniqueId val="{0000000F-81DA-4008-A712-B69517EE8585}"/>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pre value premium'!$AC$7:$AM$7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premium'!$AC$8:$AM$8</c:f>
              <c:numCache>
                <c:formatCode>0.0%</c:formatCode>
                <c:ptCount val="11"/>
                <c:pt idx="0">
                  <c:v>0.17677612977039958</c:v>
                </c:pt>
                <c:pt idx="1">
                  <c:v>-0.18338623947523103</c:v>
                </c:pt>
                <c:pt idx="2">
                  <c:v>0.40257562381258261</c:v>
                </c:pt>
                <c:pt idx="3">
                  <c:v>-1.2489696299873954E-2</c:v>
                </c:pt>
                <c:pt idx="4">
                  <c:v>-0.14561360192157258</c:v>
                </c:pt>
                <c:pt idx="5">
                  <c:v>0.10908816616718053</c:v>
                </c:pt>
                <c:pt idx="6">
                  <c:v>-0.11622860658622425</c:v>
                </c:pt>
                <c:pt idx="7">
                  <c:v>-5.2975511771892414E-2</c:v>
                </c:pt>
                <c:pt idx="8">
                  <c:v>-0.19521912157719934</c:v>
                </c:pt>
                <c:pt idx="9">
                  <c:v>0.19679949501729377</c:v>
                </c:pt>
                <c:pt idx="10">
                  <c:v>-0.15100386845487701</c:v>
                </c:pt>
              </c:numCache>
            </c:numRef>
          </c:val>
          <c:smooth val="0"/>
          <c:extLst>
            <c:ext xmlns:c16="http://schemas.microsoft.com/office/drawing/2014/chart" uri="{C3380CC4-5D6E-409C-BE32-E72D297353CC}">
              <c16:uniqueId val="{00000010-81DA-4008-A712-B69517EE8585}"/>
            </c:ext>
          </c:extLst>
        </c:ser>
        <c:ser>
          <c:idx val="1"/>
          <c:order val="1"/>
          <c:tx>
            <c:strRef>
              <c:f>'AI pre value premium'!$AB$9</c:f>
              <c:strCache>
                <c:ptCount val="1"/>
                <c:pt idx="0">
                  <c:v>Seed</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11-81DA-4008-A712-B69517EE8585}"/>
              </c:ext>
            </c:extLst>
          </c:dPt>
          <c:dPt>
            <c:idx val="4"/>
            <c:bubble3D val="0"/>
            <c:extLst>
              <c:ext xmlns:c16="http://schemas.microsoft.com/office/drawing/2014/chart" uri="{C3380CC4-5D6E-409C-BE32-E72D297353CC}">
                <c16:uniqueId val="{00000012-81DA-4008-A712-B69517EE8585}"/>
              </c:ext>
            </c:extLst>
          </c:dPt>
          <c:dPt>
            <c:idx val="5"/>
            <c:bubble3D val="0"/>
            <c:extLst>
              <c:ext xmlns:c16="http://schemas.microsoft.com/office/drawing/2014/chart" uri="{C3380CC4-5D6E-409C-BE32-E72D297353CC}">
                <c16:uniqueId val="{00000013-81DA-4008-A712-B69517EE8585}"/>
              </c:ext>
            </c:extLst>
          </c:dPt>
          <c:dPt>
            <c:idx val="6"/>
            <c:bubble3D val="0"/>
            <c:extLst>
              <c:ext xmlns:c16="http://schemas.microsoft.com/office/drawing/2014/chart" uri="{C3380CC4-5D6E-409C-BE32-E72D297353CC}">
                <c16:uniqueId val="{00000014-81DA-4008-A712-B69517EE8585}"/>
              </c:ext>
            </c:extLst>
          </c:dPt>
          <c:dPt>
            <c:idx val="9"/>
            <c:bubble3D val="0"/>
            <c:extLst>
              <c:ext xmlns:c16="http://schemas.microsoft.com/office/drawing/2014/chart" uri="{C3380CC4-5D6E-409C-BE32-E72D297353CC}">
                <c16:uniqueId val="{00000015-81DA-4008-A712-B69517EE8585}"/>
              </c:ext>
            </c:extLst>
          </c:dPt>
          <c:dPt>
            <c:idx val="10"/>
            <c:marker>
              <c:symbol val="circle"/>
              <c:size val="5"/>
            </c:marker>
            <c:bubble3D val="0"/>
            <c:spPr>
              <a:ln w="19050" cap="rnd">
                <a:noFill/>
                <a:round/>
              </a:ln>
              <a:effectLst/>
            </c:spPr>
            <c:extLst>
              <c:ext xmlns:c16="http://schemas.microsoft.com/office/drawing/2014/chart" uri="{C3380CC4-5D6E-409C-BE32-E72D297353CC}">
                <c16:uniqueId val="{00000017-81DA-4008-A712-B69517EE8585}"/>
              </c:ext>
            </c:extLst>
          </c:dPt>
          <c:dPt>
            <c:idx val="15"/>
            <c:bubble3D val="0"/>
            <c:extLst>
              <c:ext xmlns:c16="http://schemas.microsoft.com/office/drawing/2014/chart" uri="{C3380CC4-5D6E-409C-BE32-E72D297353CC}">
                <c16:uniqueId val="{00000018-81DA-4008-A712-B69517EE8585}"/>
              </c:ext>
            </c:extLst>
          </c:dPt>
          <c:dLbls>
            <c:dLbl>
              <c:idx val="0"/>
              <c:delete val="1"/>
              <c:extLst>
                <c:ext xmlns:c15="http://schemas.microsoft.com/office/drawing/2012/chart" uri="{CE6537A1-D6FC-4f65-9D91-7224C49458BB}"/>
                <c:ext xmlns:c16="http://schemas.microsoft.com/office/drawing/2014/chart" uri="{C3380CC4-5D6E-409C-BE32-E72D297353CC}">
                  <c16:uniqueId val="{00000019-81DA-4008-A712-B69517EE8585}"/>
                </c:ext>
              </c:extLst>
            </c:dLbl>
            <c:dLbl>
              <c:idx val="1"/>
              <c:delete val="1"/>
              <c:extLst>
                <c:ext xmlns:c15="http://schemas.microsoft.com/office/drawing/2012/chart" uri="{CE6537A1-D6FC-4f65-9D91-7224C49458BB}"/>
                <c:ext xmlns:c16="http://schemas.microsoft.com/office/drawing/2014/chart" uri="{C3380CC4-5D6E-409C-BE32-E72D297353CC}">
                  <c16:uniqueId val="{00000011-81DA-4008-A712-B69517EE8585}"/>
                </c:ext>
              </c:extLst>
            </c:dLbl>
            <c:dLbl>
              <c:idx val="2"/>
              <c:delete val="1"/>
              <c:extLst>
                <c:ext xmlns:c15="http://schemas.microsoft.com/office/drawing/2012/chart" uri="{CE6537A1-D6FC-4f65-9D91-7224C49458BB}"/>
                <c:ext xmlns:c16="http://schemas.microsoft.com/office/drawing/2014/chart" uri="{C3380CC4-5D6E-409C-BE32-E72D297353CC}">
                  <c16:uniqueId val="{0000001A-81DA-4008-A712-B69517EE8585}"/>
                </c:ext>
              </c:extLst>
            </c:dLbl>
            <c:dLbl>
              <c:idx val="3"/>
              <c:delete val="1"/>
              <c:extLst>
                <c:ext xmlns:c15="http://schemas.microsoft.com/office/drawing/2012/chart" uri="{CE6537A1-D6FC-4f65-9D91-7224C49458BB}"/>
                <c:ext xmlns:c16="http://schemas.microsoft.com/office/drawing/2014/chart" uri="{C3380CC4-5D6E-409C-BE32-E72D297353CC}">
                  <c16:uniqueId val="{0000001B-81DA-4008-A712-B69517EE8585}"/>
                </c:ext>
              </c:extLst>
            </c:dLbl>
            <c:dLbl>
              <c:idx val="4"/>
              <c:delete val="1"/>
              <c:extLst>
                <c:ext xmlns:c15="http://schemas.microsoft.com/office/drawing/2012/chart" uri="{CE6537A1-D6FC-4f65-9D91-7224C49458BB}"/>
                <c:ext xmlns:c16="http://schemas.microsoft.com/office/drawing/2014/chart" uri="{C3380CC4-5D6E-409C-BE32-E72D297353CC}">
                  <c16:uniqueId val="{00000012-81DA-4008-A712-B69517EE8585}"/>
                </c:ext>
              </c:extLst>
            </c:dLbl>
            <c:dLbl>
              <c:idx val="5"/>
              <c:delete val="1"/>
              <c:extLst>
                <c:ext xmlns:c15="http://schemas.microsoft.com/office/drawing/2012/chart" uri="{CE6537A1-D6FC-4f65-9D91-7224C49458BB}"/>
                <c:ext xmlns:c16="http://schemas.microsoft.com/office/drawing/2014/chart" uri="{C3380CC4-5D6E-409C-BE32-E72D297353CC}">
                  <c16:uniqueId val="{00000013-81DA-4008-A712-B69517EE8585}"/>
                </c:ext>
              </c:extLst>
            </c:dLbl>
            <c:dLbl>
              <c:idx val="6"/>
              <c:delete val="1"/>
              <c:extLst>
                <c:ext xmlns:c15="http://schemas.microsoft.com/office/drawing/2012/chart" uri="{CE6537A1-D6FC-4f65-9D91-7224C49458BB}"/>
                <c:ext xmlns:c16="http://schemas.microsoft.com/office/drawing/2014/chart" uri="{C3380CC4-5D6E-409C-BE32-E72D297353CC}">
                  <c16:uniqueId val="{00000014-81DA-4008-A712-B69517EE8585}"/>
                </c:ext>
              </c:extLst>
            </c:dLbl>
            <c:dLbl>
              <c:idx val="7"/>
              <c:delete val="1"/>
              <c:extLst>
                <c:ext xmlns:c15="http://schemas.microsoft.com/office/drawing/2012/chart" uri="{CE6537A1-D6FC-4f65-9D91-7224C49458BB}"/>
                <c:ext xmlns:c16="http://schemas.microsoft.com/office/drawing/2014/chart" uri="{C3380CC4-5D6E-409C-BE32-E72D297353CC}">
                  <c16:uniqueId val="{0000001C-81DA-4008-A712-B69517EE8585}"/>
                </c:ext>
              </c:extLst>
            </c:dLbl>
            <c:dLbl>
              <c:idx val="8"/>
              <c:delete val="1"/>
              <c:extLst>
                <c:ext xmlns:c15="http://schemas.microsoft.com/office/drawing/2012/chart" uri="{CE6537A1-D6FC-4f65-9D91-7224C49458BB}"/>
                <c:ext xmlns:c16="http://schemas.microsoft.com/office/drawing/2014/chart" uri="{C3380CC4-5D6E-409C-BE32-E72D297353CC}">
                  <c16:uniqueId val="{0000001D-81DA-4008-A712-B69517EE8585}"/>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pre value premium'!$AC$7:$AM$7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premium'!$AC$9:$AM$9</c:f>
              <c:numCache>
                <c:formatCode>0.0%</c:formatCode>
                <c:ptCount val="11"/>
                <c:pt idx="0">
                  <c:v>3.5099654380453815E-2</c:v>
                </c:pt>
                <c:pt idx="1">
                  <c:v>-1.8292686024715676E-3</c:v>
                </c:pt>
                <c:pt idx="2">
                  <c:v>0.15277317608214358</c:v>
                </c:pt>
                <c:pt idx="3">
                  <c:v>7.3006377503097131E-2</c:v>
                </c:pt>
                <c:pt idx="4">
                  <c:v>0.2742957392427896</c:v>
                </c:pt>
                <c:pt idx="5">
                  <c:v>0.44840237843629627</c:v>
                </c:pt>
                <c:pt idx="6">
                  <c:v>-0.24552767560144972</c:v>
                </c:pt>
                <c:pt idx="7">
                  <c:v>7.5681218963397745E-2</c:v>
                </c:pt>
                <c:pt idx="8">
                  <c:v>0.41634294177086884</c:v>
                </c:pt>
                <c:pt idx="9">
                  <c:v>1.177318310378999</c:v>
                </c:pt>
                <c:pt idx="10">
                  <c:v>1.445410006706866</c:v>
                </c:pt>
              </c:numCache>
            </c:numRef>
          </c:val>
          <c:smooth val="0"/>
          <c:extLst>
            <c:ext xmlns:c16="http://schemas.microsoft.com/office/drawing/2014/chart" uri="{C3380CC4-5D6E-409C-BE32-E72D297353CC}">
              <c16:uniqueId val="{0000001E-81DA-4008-A712-B69517EE8585}"/>
            </c:ext>
          </c:extLst>
        </c:ser>
        <c:ser>
          <c:idx val="2"/>
          <c:order val="2"/>
          <c:tx>
            <c:strRef>
              <c:f>'AI pre value premium'!$AB$10</c:f>
              <c:strCache>
                <c:ptCount val="1"/>
                <c:pt idx="0">
                  <c:v>A</c:v>
                </c:pt>
              </c:strCache>
            </c:strRef>
          </c:tx>
          <c:spPr>
            <a:ln w="19050" cap="rnd">
              <a:solidFill>
                <a:schemeClr val="accent3"/>
              </a:solidFill>
              <a:round/>
            </a:ln>
            <a:effectLst/>
          </c:spPr>
          <c:marker>
            <c:symbol val="none"/>
          </c:marker>
          <c:dPt>
            <c:idx val="8"/>
            <c:bubble3D val="0"/>
            <c:extLst>
              <c:ext xmlns:c16="http://schemas.microsoft.com/office/drawing/2014/chart" uri="{C3380CC4-5D6E-409C-BE32-E72D297353CC}">
                <c16:uniqueId val="{0000001F-81DA-4008-A712-B69517EE8585}"/>
              </c:ext>
            </c:extLst>
          </c:dPt>
          <c:dPt>
            <c:idx val="9"/>
            <c:bubble3D val="0"/>
            <c:extLst>
              <c:ext xmlns:c16="http://schemas.microsoft.com/office/drawing/2014/chart" uri="{C3380CC4-5D6E-409C-BE32-E72D297353CC}">
                <c16:uniqueId val="{00000020-81DA-4008-A712-B69517EE8585}"/>
              </c:ext>
            </c:extLst>
          </c:dPt>
          <c:dPt>
            <c:idx val="10"/>
            <c:marker>
              <c:symbol val="circle"/>
              <c:size val="5"/>
            </c:marker>
            <c:bubble3D val="0"/>
            <c:spPr>
              <a:ln w="19050" cap="rnd">
                <a:noFill/>
                <a:round/>
              </a:ln>
              <a:effectLst/>
            </c:spPr>
            <c:extLst>
              <c:ext xmlns:c16="http://schemas.microsoft.com/office/drawing/2014/chart" uri="{C3380CC4-5D6E-409C-BE32-E72D297353CC}">
                <c16:uniqueId val="{00000022-81DA-4008-A712-B69517EE8585}"/>
              </c:ext>
            </c:extLst>
          </c:dPt>
          <c:dPt>
            <c:idx val="15"/>
            <c:bubble3D val="0"/>
            <c:extLst>
              <c:ext xmlns:c16="http://schemas.microsoft.com/office/drawing/2014/chart" uri="{C3380CC4-5D6E-409C-BE32-E72D297353CC}">
                <c16:uniqueId val="{00000023-81DA-4008-A712-B69517EE8585}"/>
              </c:ext>
            </c:extLst>
          </c:dPt>
          <c:dLbls>
            <c:dLbl>
              <c:idx val="0"/>
              <c:delete val="1"/>
              <c:extLst>
                <c:ext xmlns:c15="http://schemas.microsoft.com/office/drawing/2012/chart" uri="{CE6537A1-D6FC-4f65-9D91-7224C49458BB}"/>
                <c:ext xmlns:c16="http://schemas.microsoft.com/office/drawing/2014/chart" uri="{C3380CC4-5D6E-409C-BE32-E72D297353CC}">
                  <c16:uniqueId val="{00000024-81DA-4008-A712-B69517EE8585}"/>
                </c:ext>
              </c:extLst>
            </c:dLbl>
            <c:dLbl>
              <c:idx val="1"/>
              <c:delete val="1"/>
              <c:extLst>
                <c:ext xmlns:c15="http://schemas.microsoft.com/office/drawing/2012/chart" uri="{CE6537A1-D6FC-4f65-9D91-7224C49458BB}"/>
                <c:ext xmlns:c16="http://schemas.microsoft.com/office/drawing/2014/chart" uri="{C3380CC4-5D6E-409C-BE32-E72D297353CC}">
                  <c16:uniqueId val="{00000025-81DA-4008-A712-B69517EE8585}"/>
                </c:ext>
              </c:extLst>
            </c:dLbl>
            <c:dLbl>
              <c:idx val="2"/>
              <c:delete val="1"/>
              <c:extLst>
                <c:ext xmlns:c15="http://schemas.microsoft.com/office/drawing/2012/chart" uri="{CE6537A1-D6FC-4f65-9D91-7224C49458BB}"/>
                <c:ext xmlns:c16="http://schemas.microsoft.com/office/drawing/2014/chart" uri="{C3380CC4-5D6E-409C-BE32-E72D297353CC}">
                  <c16:uniqueId val="{00000026-81DA-4008-A712-B69517EE8585}"/>
                </c:ext>
              </c:extLst>
            </c:dLbl>
            <c:dLbl>
              <c:idx val="3"/>
              <c:delete val="1"/>
              <c:extLst>
                <c:ext xmlns:c15="http://schemas.microsoft.com/office/drawing/2012/chart" uri="{CE6537A1-D6FC-4f65-9D91-7224C49458BB}"/>
                <c:ext xmlns:c16="http://schemas.microsoft.com/office/drawing/2014/chart" uri="{C3380CC4-5D6E-409C-BE32-E72D297353CC}">
                  <c16:uniqueId val="{00000027-81DA-4008-A712-B69517EE8585}"/>
                </c:ext>
              </c:extLst>
            </c:dLbl>
            <c:dLbl>
              <c:idx val="4"/>
              <c:delete val="1"/>
              <c:extLst>
                <c:ext xmlns:c15="http://schemas.microsoft.com/office/drawing/2012/chart" uri="{CE6537A1-D6FC-4f65-9D91-7224C49458BB}"/>
                <c:ext xmlns:c16="http://schemas.microsoft.com/office/drawing/2014/chart" uri="{C3380CC4-5D6E-409C-BE32-E72D297353CC}">
                  <c16:uniqueId val="{00000028-81DA-4008-A712-B69517EE8585}"/>
                </c:ext>
              </c:extLst>
            </c:dLbl>
            <c:dLbl>
              <c:idx val="5"/>
              <c:delete val="1"/>
              <c:extLst>
                <c:ext xmlns:c15="http://schemas.microsoft.com/office/drawing/2012/chart" uri="{CE6537A1-D6FC-4f65-9D91-7224C49458BB}"/>
                <c:ext xmlns:c16="http://schemas.microsoft.com/office/drawing/2014/chart" uri="{C3380CC4-5D6E-409C-BE32-E72D297353CC}">
                  <c16:uniqueId val="{00000029-81DA-4008-A712-B69517EE8585}"/>
                </c:ext>
              </c:extLst>
            </c:dLbl>
            <c:dLbl>
              <c:idx val="6"/>
              <c:delete val="1"/>
              <c:extLst>
                <c:ext xmlns:c15="http://schemas.microsoft.com/office/drawing/2012/chart" uri="{CE6537A1-D6FC-4f65-9D91-7224C49458BB}"/>
                <c:ext xmlns:c16="http://schemas.microsoft.com/office/drawing/2014/chart" uri="{C3380CC4-5D6E-409C-BE32-E72D297353CC}">
                  <c16:uniqueId val="{0000002A-81DA-4008-A712-B69517EE8585}"/>
                </c:ext>
              </c:extLst>
            </c:dLbl>
            <c:dLbl>
              <c:idx val="7"/>
              <c:delete val="1"/>
              <c:extLst>
                <c:ext xmlns:c15="http://schemas.microsoft.com/office/drawing/2012/chart" uri="{CE6537A1-D6FC-4f65-9D91-7224C49458BB}"/>
                <c:ext xmlns:c16="http://schemas.microsoft.com/office/drawing/2014/chart" uri="{C3380CC4-5D6E-409C-BE32-E72D297353CC}">
                  <c16:uniqueId val="{0000002B-81DA-4008-A712-B69517EE8585}"/>
                </c:ext>
              </c:extLst>
            </c:dLbl>
            <c:dLbl>
              <c:idx val="8"/>
              <c:delete val="1"/>
              <c:extLst>
                <c:ext xmlns:c15="http://schemas.microsoft.com/office/drawing/2012/chart" uri="{CE6537A1-D6FC-4f65-9D91-7224C49458BB}"/>
                <c:ext xmlns:c16="http://schemas.microsoft.com/office/drawing/2014/chart" uri="{C3380CC4-5D6E-409C-BE32-E72D297353CC}">
                  <c16:uniqueId val="{0000001F-81DA-4008-A712-B69517EE8585}"/>
                </c:ext>
              </c:extLst>
            </c:dLbl>
            <c:dLbl>
              <c:idx val="9"/>
              <c:layout>
                <c:manualLayout>
                  <c:x val="-4.8050314465408972E-2"/>
                  <c:y val="-7.31481481481481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81DA-4008-A712-B69517EE8585}"/>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'AI pre value premium'!$AC$7:$AM$7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premium'!$AC$10:$AM$10</c:f>
              <c:numCache>
                <c:formatCode>0.0%</c:formatCode>
                <c:ptCount val="11"/>
                <c:pt idx="0">
                  <c:v>0.11452646527004884</c:v>
                </c:pt>
                <c:pt idx="1">
                  <c:v>-8.229548013998067E-2</c:v>
                </c:pt>
                <c:pt idx="2">
                  <c:v>0.61850391456922815</c:v>
                </c:pt>
                <c:pt idx="3">
                  <c:v>0.4563009217297016</c:v>
                </c:pt>
                <c:pt idx="4">
                  <c:v>1.6337741305942894</c:v>
                </c:pt>
                <c:pt idx="5">
                  <c:v>-4.3632755956952929E-2</c:v>
                </c:pt>
                <c:pt idx="6">
                  <c:v>8.9661606325534438E-2</c:v>
                </c:pt>
                <c:pt idx="7">
                  <c:v>0.19439458296648793</c:v>
                </c:pt>
                <c:pt idx="8">
                  <c:v>0.5274475450156566</c:v>
                </c:pt>
                <c:pt idx="9">
                  <c:v>0.79461143592189498</c:v>
                </c:pt>
                <c:pt idx="10">
                  <c:v>2.0085398871679105</c:v>
                </c:pt>
              </c:numCache>
            </c:numRef>
          </c:val>
          <c:smooth val="0"/>
          <c:extLst>
            <c:ext xmlns:c16="http://schemas.microsoft.com/office/drawing/2014/chart" uri="{C3380CC4-5D6E-409C-BE32-E72D297353CC}">
              <c16:uniqueId val="{0000002C-81DA-4008-A712-B69517EE8585}"/>
            </c:ext>
          </c:extLst>
        </c:ser>
        <c:ser>
          <c:idx val="3"/>
          <c:order val="3"/>
          <c:tx>
            <c:strRef>
              <c:f>'AI pre value premium'!$AB$11</c:f>
              <c:strCache>
                <c:ptCount val="1"/>
                <c:pt idx="0">
                  <c:v>B</c:v>
                </c:pt>
              </c:strCache>
            </c:strRef>
          </c:tx>
          <c:spPr>
            <a:ln>
              <a:solidFill>
                <a:srgbClr val="C3EDEB"/>
              </a:solidFill>
            </a:ln>
          </c:spPr>
          <c:marker>
            <c:symbol val="none"/>
          </c:marker>
          <c:dPt>
            <c:idx val="10"/>
            <c:marker>
              <c:symbol val="circle"/>
              <c:size val="5"/>
              <c:spPr>
                <a:solidFill>
                  <a:srgbClr val="C3EDEB"/>
                </a:solidFill>
                <a:ln>
                  <a:noFill/>
                </a:ln>
              </c:spPr>
            </c:marker>
            <c:bubble3D val="0"/>
            <c:spPr>
              <a:ln>
                <a:noFill/>
              </a:ln>
            </c:spPr>
            <c:extLst>
              <c:ext xmlns:c16="http://schemas.microsoft.com/office/drawing/2014/chart" uri="{C3380CC4-5D6E-409C-BE32-E72D297353CC}">
                <c16:uniqueId val="{0000002E-81DA-4008-A712-B69517EE8585}"/>
              </c:ext>
            </c:extLst>
          </c:dPt>
          <c:dLbls>
            <c:dLbl>
              <c:idx val="9"/>
              <c:layout>
                <c:manualLayout>
                  <c:x val="-4.8050314465408972E-2"/>
                  <c:y val="-5.83333333333334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81DA-4008-A712-B69517EE8585}"/>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81DA-4008-A712-B69517EE8585}"/>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'AI pre value premium'!$AC$7:$AM$7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premium'!$AC$11:$AM$11</c:f>
              <c:numCache>
                <c:formatCode>0.0%</c:formatCode>
                <c:ptCount val="11"/>
                <c:pt idx="0">
                  <c:v>0.26456617542140481</c:v>
                </c:pt>
                <c:pt idx="1">
                  <c:v>0.5654932527701797</c:v>
                </c:pt>
                <c:pt idx="2">
                  <c:v>0.22638236400268075</c:v>
                </c:pt>
                <c:pt idx="3">
                  <c:v>0.76934238555581191</c:v>
                </c:pt>
                <c:pt idx="4">
                  <c:v>0.49760541657473256</c:v>
                </c:pt>
                <c:pt idx="5">
                  <c:v>0.2539366811195749</c:v>
                </c:pt>
                <c:pt idx="6">
                  <c:v>0.14168567697498635</c:v>
                </c:pt>
                <c:pt idx="7">
                  <c:v>0.45639992223931425</c:v>
                </c:pt>
                <c:pt idx="8">
                  <c:v>5.2358819590981103</c:v>
                </c:pt>
                <c:pt idx="9">
                  <c:v>0.83821570432069903</c:v>
                </c:pt>
                <c:pt idx="10">
                  <c:v>2.5111131307152732</c:v>
                </c:pt>
              </c:numCache>
            </c:numRef>
          </c:val>
          <c:smooth val="0"/>
          <c:extLst>
            <c:ext xmlns:c16="http://schemas.microsoft.com/office/drawing/2014/chart" uri="{C3380CC4-5D6E-409C-BE32-E72D297353CC}">
              <c16:uniqueId val="{00000030-81DA-4008-A712-B69517EE8585}"/>
            </c:ext>
          </c:extLst>
        </c:ser>
        <c:ser>
          <c:idx val="4"/>
          <c:order val="4"/>
          <c:tx>
            <c:strRef>
              <c:f>'AI pre value premium'!$AB$12</c:f>
              <c:strCache>
                <c:ptCount val="1"/>
                <c:pt idx="0">
                  <c:v>C</c:v>
                </c:pt>
              </c:strCache>
            </c:strRef>
          </c:tx>
          <c:spPr>
            <a:ln w="19050" cap="rnd">
              <a:solidFill>
                <a:srgbClr val="F5C914"/>
              </a:solidFill>
              <a:round/>
            </a:ln>
            <a:effectLst/>
          </c:spPr>
          <c:marker>
            <c:symbol val="none"/>
          </c:marker>
          <c:dPt>
            <c:idx val="10"/>
            <c:marker>
              <c:symbol val="circle"/>
              <c:size val="5"/>
              <c:spPr>
                <a:solidFill>
                  <a:srgbClr val="F5C914"/>
                </a:solidFill>
                <a:ln>
                  <a:noFill/>
                </a:ln>
              </c:spPr>
            </c:marker>
            <c:bubble3D val="0"/>
            <c:spPr>
              <a:ln w="19050" cap="rnd">
                <a:noFill/>
                <a:round/>
              </a:ln>
              <a:effectLst/>
            </c:spPr>
            <c:extLst>
              <c:ext xmlns:c16="http://schemas.microsoft.com/office/drawing/2014/chart" uri="{C3380CC4-5D6E-409C-BE32-E72D297353CC}">
                <c16:uniqueId val="{00000032-81DA-4008-A712-B69517EE8585}"/>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81DA-4008-A712-B69517EE8585}"/>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81DA-4008-A712-B69517EE8585}"/>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'AI pre value premium'!$AC$7:$AM$7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premium'!$AC$12:$AM$12</c:f>
              <c:numCache>
                <c:formatCode>0.0%</c:formatCode>
                <c:ptCount val="11"/>
                <c:pt idx="0">
                  <c:v>-6.7757302820765863E-2</c:v>
                </c:pt>
                <c:pt idx="1">
                  <c:v>0.41591191253283011</c:v>
                </c:pt>
                <c:pt idx="2">
                  <c:v>0.1681247742545775</c:v>
                </c:pt>
                <c:pt idx="3">
                  <c:v>0.38561609101084482</c:v>
                </c:pt>
                <c:pt idx="4">
                  <c:v>0.25797681958893315</c:v>
                </c:pt>
                <c:pt idx="5">
                  <c:v>0.46389926221511146</c:v>
                </c:pt>
                <c:pt idx="6">
                  <c:v>0.59209248321157459</c:v>
                </c:pt>
                <c:pt idx="7">
                  <c:v>0.36450398405752749</c:v>
                </c:pt>
                <c:pt idx="8">
                  <c:v>3.1993121908245845</c:v>
                </c:pt>
                <c:pt idx="9">
                  <c:v>1.2729250344444059</c:v>
                </c:pt>
                <c:pt idx="10">
                  <c:v>1.510503831607457</c:v>
                </c:pt>
              </c:numCache>
            </c:numRef>
          </c:val>
          <c:smooth val="0"/>
          <c:extLst>
            <c:ext xmlns:c16="http://schemas.microsoft.com/office/drawing/2014/chart" uri="{C3380CC4-5D6E-409C-BE32-E72D297353CC}">
              <c16:uniqueId val="{00000034-81DA-4008-A712-B69517EE8585}"/>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min val="0"/>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8599154522501E-2"/>
          <c:y val="2.0855163187704029E-2"/>
          <c:w val="0.93308140084547753"/>
          <c:h val="0.86784959475649348"/>
        </c:manualLayout>
      </c:layout>
      <c:lineChart>
        <c:grouping val="standard"/>
        <c:varyColors val="0"/>
        <c:ser>
          <c:idx val="0"/>
          <c:order val="0"/>
          <c:tx>
            <c:strRef>
              <c:f>'Crossover investment rounds'!$B$37</c:f>
              <c:strCache>
                <c:ptCount val="1"/>
                <c:pt idx="0">
                  <c:v>Share of deal value</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00-1B3A-478C-945F-75C9B89930B3}"/>
              </c:ext>
            </c:extLst>
          </c:dPt>
          <c:dPt>
            <c:idx val="4"/>
            <c:bubble3D val="0"/>
            <c:spPr>
              <a:ln w="19050" cap="rnd">
                <a:solidFill>
                  <a:schemeClr val="accent1"/>
                </a:solidFill>
                <a:round/>
              </a:ln>
              <a:effectLst/>
            </c:spPr>
            <c:extLst>
              <c:ext xmlns:c16="http://schemas.microsoft.com/office/drawing/2014/chart" uri="{C3380CC4-5D6E-409C-BE32-E72D297353CC}">
                <c16:uniqueId val="{00000002-1B3A-478C-945F-75C9B89930B3}"/>
              </c:ext>
            </c:extLst>
          </c:dPt>
          <c:dPt>
            <c:idx val="5"/>
            <c:bubble3D val="0"/>
            <c:spPr>
              <a:ln w="19050" cap="rnd">
                <a:solidFill>
                  <a:schemeClr val="accent1"/>
                </a:solidFill>
                <a:round/>
              </a:ln>
              <a:effectLst/>
            </c:spPr>
            <c:extLst>
              <c:ext xmlns:c16="http://schemas.microsoft.com/office/drawing/2014/chart" uri="{C3380CC4-5D6E-409C-BE32-E72D297353CC}">
                <c16:uniqueId val="{00000004-1B3A-478C-945F-75C9B89930B3}"/>
              </c:ext>
            </c:extLst>
          </c:dPt>
          <c:dPt>
            <c:idx val="6"/>
            <c:bubble3D val="0"/>
            <c:spPr>
              <a:ln w="19050" cap="rnd">
                <a:solidFill>
                  <a:schemeClr val="accent1"/>
                </a:solidFill>
                <a:round/>
              </a:ln>
              <a:effectLst/>
            </c:spPr>
            <c:extLst>
              <c:ext xmlns:c16="http://schemas.microsoft.com/office/drawing/2014/chart" uri="{C3380CC4-5D6E-409C-BE32-E72D297353CC}">
                <c16:uniqueId val="{00000006-1B3A-478C-945F-75C9B89930B3}"/>
              </c:ext>
            </c:extLst>
          </c:dPt>
          <c:dPt>
            <c:idx val="9"/>
            <c:bubble3D val="0"/>
            <c:extLst>
              <c:ext xmlns:c16="http://schemas.microsoft.com/office/drawing/2014/chart" uri="{C3380CC4-5D6E-409C-BE32-E72D297353CC}">
                <c16:uniqueId val="{00000007-1B3A-478C-945F-75C9B89930B3}"/>
              </c:ext>
            </c:extLst>
          </c:dPt>
          <c:dPt>
            <c:idx val="10"/>
            <c:marker>
              <c:symbol val="circle"/>
              <c:size val="5"/>
            </c:marker>
            <c:bubble3D val="0"/>
            <c:spPr>
              <a:ln w="19050" cap="rnd">
                <a:noFill/>
                <a:round/>
              </a:ln>
              <a:effectLst/>
            </c:spPr>
            <c:extLst>
              <c:ext xmlns:c16="http://schemas.microsoft.com/office/drawing/2014/chart" uri="{C3380CC4-5D6E-409C-BE32-E72D297353CC}">
                <c16:uniqueId val="{00000009-1B3A-478C-945F-75C9B89930B3}"/>
              </c:ext>
            </c:extLst>
          </c:dPt>
          <c:dPt>
            <c:idx val="15"/>
            <c:bubble3D val="0"/>
            <c:extLst>
              <c:ext xmlns:c16="http://schemas.microsoft.com/office/drawing/2014/chart" uri="{C3380CC4-5D6E-409C-BE32-E72D297353CC}">
                <c16:uniqueId val="{0000000A-1B3A-478C-945F-75C9B89930B3}"/>
              </c:ext>
            </c:extLst>
          </c:dPt>
          <c:dLbls>
            <c:dLbl>
              <c:idx val="0"/>
              <c:delete val="1"/>
              <c:extLst>
                <c:ext xmlns:c15="http://schemas.microsoft.com/office/drawing/2012/chart" uri="{CE6537A1-D6FC-4f65-9D91-7224C49458BB}"/>
                <c:ext xmlns:c16="http://schemas.microsoft.com/office/drawing/2014/chart" uri="{C3380CC4-5D6E-409C-BE32-E72D297353CC}">
                  <c16:uniqueId val="{0000000B-1B3A-478C-945F-75C9B89930B3}"/>
                </c:ext>
              </c:extLst>
            </c:dLbl>
            <c:dLbl>
              <c:idx val="1"/>
              <c:delete val="1"/>
              <c:extLst>
                <c:ext xmlns:c15="http://schemas.microsoft.com/office/drawing/2012/chart" uri="{CE6537A1-D6FC-4f65-9D91-7224C49458BB}"/>
                <c:ext xmlns:c16="http://schemas.microsoft.com/office/drawing/2014/chart" uri="{C3380CC4-5D6E-409C-BE32-E72D297353CC}">
                  <c16:uniqueId val="{00000000-1B3A-478C-945F-75C9B89930B3}"/>
                </c:ext>
              </c:extLst>
            </c:dLbl>
            <c:dLbl>
              <c:idx val="2"/>
              <c:delete val="1"/>
              <c:extLst>
                <c:ext xmlns:c15="http://schemas.microsoft.com/office/drawing/2012/chart" uri="{CE6537A1-D6FC-4f65-9D91-7224C49458BB}"/>
                <c:ext xmlns:c16="http://schemas.microsoft.com/office/drawing/2014/chart" uri="{C3380CC4-5D6E-409C-BE32-E72D297353CC}">
                  <c16:uniqueId val="{0000000C-1B3A-478C-945F-75C9B89930B3}"/>
                </c:ext>
              </c:extLst>
            </c:dLbl>
            <c:dLbl>
              <c:idx val="3"/>
              <c:delete val="1"/>
              <c:extLst>
                <c:ext xmlns:c15="http://schemas.microsoft.com/office/drawing/2012/chart" uri="{CE6537A1-D6FC-4f65-9D91-7224C49458BB}"/>
                <c:ext xmlns:c16="http://schemas.microsoft.com/office/drawing/2014/chart" uri="{C3380CC4-5D6E-409C-BE32-E72D297353CC}">
                  <c16:uniqueId val="{0000000D-1B3A-478C-945F-75C9B89930B3}"/>
                </c:ext>
              </c:extLst>
            </c:dLbl>
            <c:dLbl>
              <c:idx val="4"/>
              <c:delete val="1"/>
              <c:extLst>
                <c:ext xmlns:c15="http://schemas.microsoft.com/office/drawing/2012/chart" uri="{CE6537A1-D6FC-4f65-9D91-7224C49458BB}"/>
                <c:ext xmlns:c16="http://schemas.microsoft.com/office/drawing/2014/chart" uri="{C3380CC4-5D6E-409C-BE32-E72D297353CC}">
                  <c16:uniqueId val="{00000002-1B3A-478C-945F-75C9B89930B3}"/>
                </c:ext>
              </c:extLst>
            </c:dLbl>
            <c:dLbl>
              <c:idx val="5"/>
              <c:delete val="1"/>
              <c:extLst>
                <c:ext xmlns:c15="http://schemas.microsoft.com/office/drawing/2012/chart" uri="{CE6537A1-D6FC-4f65-9D91-7224C49458BB}"/>
                <c:ext xmlns:c16="http://schemas.microsoft.com/office/drawing/2014/chart" uri="{C3380CC4-5D6E-409C-BE32-E72D297353CC}">
                  <c16:uniqueId val="{00000004-1B3A-478C-945F-75C9B89930B3}"/>
                </c:ext>
              </c:extLst>
            </c:dLbl>
            <c:dLbl>
              <c:idx val="6"/>
              <c:delete val="1"/>
              <c:extLst>
                <c:ext xmlns:c15="http://schemas.microsoft.com/office/drawing/2012/chart" uri="{CE6537A1-D6FC-4f65-9D91-7224C49458BB}"/>
                <c:ext xmlns:c16="http://schemas.microsoft.com/office/drawing/2014/chart" uri="{C3380CC4-5D6E-409C-BE32-E72D297353CC}">
                  <c16:uniqueId val="{00000006-1B3A-478C-945F-75C9B89930B3}"/>
                </c:ext>
              </c:extLst>
            </c:dLbl>
            <c:dLbl>
              <c:idx val="7"/>
              <c:delete val="1"/>
              <c:extLst>
                <c:ext xmlns:c15="http://schemas.microsoft.com/office/drawing/2012/chart" uri="{CE6537A1-D6FC-4f65-9D91-7224C49458BB}"/>
                <c:ext xmlns:c16="http://schemas.microsoft.com/office/drawing/2014/chart" uri="{C3380CC4-5D6E-409C-BE32-E72D297353CC}">
                  <c16:uniqueId val="{0000000E-1B3A-478C-945F-75C9B89930B3}"/>
                </c:ext>
              </c:extLst>
            </c:dLbl>
            <c:dLbl>
              <c:idx val="8"/>
              <c:delete val="1"/>
              <c:extLst>
                <c:ext xmlns:c15="http://schemas.microsoft.com/office/drawing/2012/chart" uri="{CE6537A1-D6FC-4f65-9D91-7224C49458BB}"/>
                <c:ext xmlns:c16="http://schemas.microsoft.com/office/drawing/2014/chart" uri="{C3380CC4-5D6E-409C-BE32-E72D297353CC}">
                  <c16:uniqueId val="{0000000F-1B3A-478C-945F-75C9B89930B3}"/>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'Crossover investment rounds'!$C$36:$M$36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'Crossover investment rounds'!$C$37:$M$37</c:f>
              <c:numCache>
                <c:formatCode>0.0%</c:formatCode>
                <c:ptCount val="11"/>
                <c:pt idx="0">
                  <c:v>0.24130602811356694</c:v>
                </c:pt>
                <c:pt idx="1">
                  <c:v>0.25129249868640569</c:v>
                </c:pt>
                <c:pt idx="2">
                  <c:v>0.28806586639348547</c:v>
                </c:pt>
                <c:pt idx="3">
                  <c:v>0.32408238450162896</c:v>
                </c:pt>
                <c:pt idx="4">
                  <c:v>0.37073820924118023</c:v>
                </c:pt>
                <c:pt idx="5">
                  <c:v>0.48359515587345592</c:v>
                </c:pt>
                <c:pt idx="6">
                  <c:v>0.32880159412034948</c:v>
                </c:pt>
                <c:pt idx="7">
                  <c:v>0.29812927425290842</c:v>
                </c:pt>
                <c:pt idx="8">
                  <c:v>0.41247312850219597</c:v>
                </c:pt>
                <c:pt idx="9">
                  <c:v>0.39823792486345144</c:v>
                </c:pt>
                <c:pt idx="10">
                  <c:v>0.78763018007636354</c:v>
                </c:pt>
              </c:numCache>
            </c:numRef>
          </c:val>
          <c:smooth val="0"/>
          <c:extLst>
            <c:ext xmlns:c16="http://schemas.microsoft.com/office/drawing/2014/chart" uri="{C3380CC4-5D6E-409C-BE32-E72D297353CC}">
              <c16:uniqueId val="{00000010-1B3A-478C-945F-75C9B89930B3}"/>
            </c:ext>
          </c:extLst>
        </c:ser>
        <c:ser>
          <c:idx val="1"/>
          <c:order val="1"/>
          <c:tx>
            <c:strRef>
              <c:f>'Crossover investment rounds'!$B$38</c:f>
              <c:strCache>
                <c:ptCount val="1"/>
                <c:pt idx="0">
                  <c:v>Share of deal count</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11-1B3A-478C-945F-75C9B89930B3}"/>
              </c:ext>
            </c:extLst>
          </c:dPt>
          <c:dPt>
            <c:idx val="4"/>
            <c:bubble3D val="0"/>
            <c:extLst>
              <c:ext xmlns:c16="http://schemas.microsoft.com/office/drawing/2014/chart" uri="{C3380CC4-5D6E-409C-BE32-E72D297353CC}">
                <c16:uniqueId val="{00000012-1B3A-478C-945F-75C9B89930B3}"/>
              </c:ext>
            </c:extLst>
          </c:dPt>
          <c:dPt>
            <c:idx val="5"/>
            <c:bubble3D val="0"/>
            <c:extLst>
              <c:ext xmlns:c16="http://schemas.microsoft.com/office/drawing/2014/chart" uri="{C3380CC4-5D6E-409C-BE32-E72D297353CC}">
                <c16:uniqueId val="{00000013-1B3A-478C-945F-75C9B89930B3}"/>
              </c:ext>
            </c:extLst>
          </c:dPt>
          <c:dPt>
            <c:idx val="6"/>
            <c:bubble3D val="0"/>
            <c:extLst>
              <c:ext xmlns:c16="http://schemas.microsoft.com/office/drawing/2014/chart" uri="{C3380CC4-5D6E-409C-BE32-E72D297353CC}">
                <c16:uniqueId val="{00000014-1B3A-478C-945F-75C9B89930B3}"/>
              </c:ext>
            </c:extLst>
          </c:dPt>
          <c:dPt>
            <c:idx val="9"/>
            <c:bubble3D val="0"/>
            <c:extLst>
              <c:ext xmlns:c16="http://schemas.microsoft.com/office/drawing/2014/chart" uri="{C3380CC4-5D6E-409C-BE32-E72D297353CC}">
                <c16:uniqueId val="{00000015-1B3A-478C-945F-75C9B89930B3}"/>
              </c:ext>
            </c:extLst>
          </c:dPt>
          <c:dPt>
            <c:idx val="10"/>
            <c:marker>
              <c:symbol val="circle"/>
              <c:size val="5"/>
            </c:marker>
            <c:bubble3D val="0"/>
            <c:spPr>
              <a:ln w="19050" cap="rnd">
                <a:noFill/>
                <a:round/>
              </a:ln>
              <a:effectLst/>
            </c:spPr>
            <c:extLst>
              <c:ext xmlns:c16="http://schemas.microsoft.com/office/drawing/2014/chart" uri="{C3380CC4-5D6E-409C-BE32-E72D297353CC}">
                <c16:uniqueId val="{00000017-1B3A-478C-945F-75C9B89930B3}"/>
              </c:ext>
            </c:extLst>
          </c:dPt>
          <c:dPt>
            <c:idx val="15"/>
            <c:bubble3D val="0"/>
            <c:extLst>
              <c:ext xmlns:c16="http://schemas.microsoft.com/office/drawing/2014/chart" uri="{C3380CC4-5D6E-409C-BE32-E72D297353CC}">
                <c16:uniqueId val="{00000018-1B3A-478C-945F-75C9B89930B3}"/>
              </c:ext>
            </c:extLst>
          </c:dPt>
          <c:dLbls>
            <c:dLbl>
              <c:idx val="0"/>
              <c:delete val="1"/>
              <c:extLst>
                <c:ext xmlns:c15="http://schemas.microsoft.com/office/drawing/2012/chart" uri="{CE6537A1-D6FC-4f65-9D91-7224C49458BB}"/>
                <c:ext xmlns:c16="http://schemas.microsoft.com/office/drawing/2014/chart" uri="{C3380CC4-5D6E-409C-BE32-E72D297353CC}">
                  <c16:uniqueId val="{00000019-1B3A-478C-945F-75C9B89930B3}"/>
                </c:ext>
              </c:extLst>
            </c:dLbl>
            <c:dLbl>
              <c:idx val="1"/>
              <c:delete val="1"/>
              <c:extLst>
                <c:ext xmlns:c15="http://schemas.microsoft.com/office/drawing/2012/chart" uri="{CE6537A1-D6FC-4f65-9D91-7224C49458BB}"/>
                <c:ext xmlns:c16="http://schemas.microsoft.com/office/drawing/2014/chart" uri="{C3380CC4-5D6E-409C-BE32-E72D297353CC}">
                  <c16:uniqueId val="{00000011-1B3A-478C-945F-75C9B89930B3}"/>
                </c:ext>
              </c:extLst>
            </c:dLbl>
            <c:dLbl>
              <c:idx val="2"/>
              <c:delete val="1"/>
              <c:extLst>
                <c:ext xmlns:c15="http://schemas.microsoft.com/office/drawing/2012/chart" uri="{CE6537A1-D6FC-4f65-9D91-7224C49458BB}"/>
                <c:ext xmlns:c16="http://schemas.microsoft.com/office/drawing/2014/chart" uri="{C3380CC4-5D6E-409C-BE32-E72D297353CC}">
                  <c16:uniqueId val="{0000001A-1B3A-478C-945F-75C9B89930B3}"/>
                </c:ext>
              </c:extLst>
            </c:dLbl>
            <c:dLbl>
              <c:idx val="3"/>
              <c:delete val="1"/>
              <c:extLst>
                <c:ext xmlns:c15="http://schemas.microsoft.com/office/drawing/2012/chart" uri="{CE6537A1-D6FC-4f65-9D91-7224C49458BB}"/>
                <c:ext xmlns:c16="http://schemas.microsoft.com/office/drawing/2014/chart" uri="{C3380CC4-5D6E-409C-BE32-E72D297353CC}">
                  <c16:uniqueId val="{0000001B-1B3A-478C-945F-75C9B89930B3}"/>
                </c:ext>
              </c:extLst>
            </c:dLbl>
            <c:dLbl>
              <c:idx val="4"/>
              <c:delete val="1"/>
              <c:extLst>
                <c:ext xmlns:c15="http://schemas.microsoft.com/office/drawing/2012/chart" uri="{CE6537A1-D6FC-4f65-9D91-7224C49458BB}"/>
                <c:ext xmlns:c16="http://schemas.microsoft.com/office/drawing/2014/chart" uri="{C3380CC4-5D6E-409C-BE32-E72D297353CC}">
                  <c16:uniqueId val="{00000012-1B3A-478C-945F-75C9B89930B3}"/>
                </c:ext>
              </c:extLst>
            </c:dLbl>
            <c:dLbl>
              <c:idx val="5"/>
              <c:delete val="1"/>
              <c:extLst>
                <c:ext xmlns:c15="http://schemas.microsoft.com/office/drawing/2012/chart" uri="{CE6537A1-D6FC-4f65-9D91-7224C49458BB}"/>
                <c:ext xmlns:c16="http://schemas.microsoft.com/office/drawing/2014/chart" uri="{C3380CC4-5D6E-409C-BE32-E72D297353CC}">
                  <c16:uniqueId val="{00000013-1B3A-478C-945F-75C9B89930B3}"/>
                </c:ext>
              </c:extLst>
            </c:dLbl>
            <c:dLbl>
              <c:idx val="6"/>
              <c:delete val="1"/>
              <c:extLst>
                <c:ext xmlns:c15="http://schemas.microsoft.com/office/drawing/2012/chart" uri="{CE6537A1-D6FC-4f65-9D91-7224C49458BB}"/>
                <c:ext xmlns:c16="http://schemas.microsoft.com/office/drawing/2014/chart" uri="{C3380CC4-5D6E-409C-BE32-E72D297353CC}">
                  <c16:uniqueId val="{00000014-1B3A-478C-945F-75C9B89930B3}"/>
                </c:ext>
              </c:extLst>
            </c:dLbl>
            <c:dLbl>
              <c:idx val="7"/>
              <c:delete val="1"/>
              <c:extLst>
                <c:ext xmlns:c15="http://schemas.microsoft.com/office/drawing/2012/chart" uri="{CE6537A1-D6FC-4f65-9D91-7224C49458BB}"/>
                <c:ext xmlns:c16="http://schemas.microsoft.com/office/drawing/2014/chart" uri="{C3380CC4-5D6E-409C-BE32-E72D297353CC}">
                  <c16:uniqueId val="{0000001C-1B3A-478C-945F-75C9B89930B3}"/>
                </c:ext>
              </c:extLst>
            </c:dLbl>
            <c:dLbl>
              <c:idx val="8"/>
              <c:delete val="1"/>
              <c:extLst>
                <c:ext xmlns:c15="http://schemas.microsoft.com/office/drawing/2012/chart" uri="{CE6537A1-D6FC-4f65-9D91-7224C49458BB}"/>
                <c:ext xmlns:c16="http://schemas.microsoft.com/office/drawing/2014/chart" uri="{C3380CC4-5D6E-409C-BE32-E72D297353CC}">
                  <c16:uniqueId val="{0000001D-1B3A-478C-945F-75C9B89930B3}"/>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'Crossover investment rounds'!$C$36:$M$36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'Crossover investment rounds'!$C$38:$M$38</c:f>
              <c:numCache>
                <c:formatCode>0.0%</c:formatCode>
                <c:ptCount val="11"/>
                <c:pt idx="0">
                  <c:v>2.8664667489857118E-2</c:v>
                </c:pt>
                <c:pt idx="1">
                  <c:v>3.5796766743648963E-2</c:v>
                </c:pt>
                <c:pt idx="2">
                  <c:v>4.8674959437533805E-2</c:v>
                </c:pt>
                <c:pt idx="3">
                  <c:v>4.649504385652143E-2</c:v>
                </c:pt>
                <c:pt idx="4">
                  <c:v>5.9419168834821741E-2</c:v>
                </c:pt>
                <c:pt idx="5">
                  <c:v>8.8887760800040613E-2</c:v>
                </c:pt>
                <c:pt idx="6">
                  <c:v>7.4741845599082118E-2</c:v>
                </c:pt>
                <c:pt idx="7">
                  <c:v>5.2407108239095314E-2</c:v>
                </c:pt>
                <c:pt idx="8">
                  <c:v>5.3222561173492569E-2</c:v>
                </c:pt>
                <c:pt idx="9">
                  <c:v>5.0818424057860676E-2</c:v>
                </c:pt>
                <c:pt idx="10">
                  <c:v>4.7473809839543829E-2</c:v>
                </c:pt>
              </c:numCache>
            </c:numRef>
          </c:val>
          <c:smooth val="0"/>
          <c:extLst>
            <c:ext xmlns:c16="http://schemas.microsoft.com/office/drawing/2014/chart" uri="{C3380CC4-5D6E-409C-BE32-E72D297353CC}">
              <c16:uniqueId val="{0000001E-1B3A-478C-945F-75C9B89930B3}"/>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8599154522501E-2"/>
          <c:y val="2.0855163187704029E-2"/>
          <c:w val="0.93308140084547753"/>
          <c:h val="0.86784959475649348"/>
        </c:manualLayout>
      </c:layout>
      <c:lineChart>
        <c:grouping val="standard"/>
        <c:varyColors val="0"/>
        <c:ser>
          <c:idx val="0"/>
          <c:order val="0"/>
          <c:tx>
            <c:strRef>
              <c:f>'AI pre value premium'!$AB$42</c:f>
              <c:strCache>
                <c:ptCount val="1"/>
                <c:pt idx="0">
                  <c:v>Pre-seed</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00-CFA5-49AE-A725-89722A64909F}"/>
              </c:ext>
            </c:extLst>
          </c:dPt>
          <c:dPt>
            <c:idx val="4"/>
            <c:bubble3D val="0"/>
            <c:spPr>
              <a:ln w="19050" cap="rnd">
                <a:solidFill>
                  <a:schemeClr val="accent1"/>
                </a:solidFill>
                <a:round/>
              </a:ln>
              <a:effectLst/>
            </c:spPr>
            <c:extLst>
              <c:ext xmlns:c16="http://schemas.microsoft.com/office/drawing/2014/chart" uri="{C3380CC4-5D6E-409C-BE32-E72D297353CC}">
                <c16:uniqueId val="{00000002-CFA5-49AE-A725-89722A64909F}"/>
              </c:ext>
            </c:extLst>
          </c:dPt>
          <c:dPt>
            <c:idx val="5"/>
            <c:bubble3D val="0"/>
            <c:spPr>
              <a:ln w="19050" cap="rnd">
                <a:solidFill>
                  <a:schemeClr val="accent1"/>
                </a:solidFill>
                <a:round/>
              </a:ln>
              <a:effectLst/>
            </c:spPr>
            <c:extLst>
              <c:ext xmlns:c16="http://schemas.microsoft.com/office/drawing/2014/chart" uri="{C3380CC4-5D6E-409C-BE32-E72D297353CC}">
                <c16:uniqueId val="{00000004-CFA5-49AE-A725-89722A64909F}"/>
              </c:ext>
            </c:extLst>
          </c:dPt>
          <c:dPt>
            <c:idx val="6"/>
            <c:bubble3D val="0"/>
            <c:spPr>
              <a:ln w="19050" cap="rnd">
                <a:solidFill>
                  <a:schemeClr val="accent1"/>
                </a:solidFill>
                <a:round/>
              </a:ln>
              <a:effectLst/>
            </c:spPr>
            <c:extLst>
              <c:ext xmlns:c16="http://schemas.microsoft.com/office/drawing/2014/chart" uri="{C3380CC4-5D6E-409C-BE32-E72D297353CC}">
                <c16:uniqueId val="{00000006-CFA5-49AE-A725-89722A64909F}"/>
              </c:ext>
            </c:extLst>
          </c:dPt>
          <c:dPt>
            <c:idx val="9"/>
            <c:bubble3D val="0"/>
            <c:extLst>
              <c:ext xmlns:c16="http://schemas.microsoft.com/office/drawing/2014/chart" uri="{C3380CC4-5D6E-409C-BE32-E72D297353CC}">
                <c16:uniqueId val="{00000007-CFA5-49AE-A725-89722A64909F}"/>
              </c:ext>
            </c:extLst>
          </c:dPt>
          <c:dPt>
            <c:idx val="10"/>
            <c:marker>
              <c:symbol val="circle"/>
              <c:size val="5"/>
            </c:marker>
            <c:bubble3D val="0"/>
            <c:spPr>
              <a:ln w="19050" cap="rnd">
                <a:noFill/>
                <a:round/>
              </a:ln>
              <a:effectLst/>
            </c:spPr>
            <c:extLst>
              <c:ext xmlns:c16="http://schemas.microsoft.com/office/drawing/2014/chart" uri="{C3380CC4-5D6E-409C-BE32-E72D297353CC}">
                <c16:uniqueId val="{00000009-CFA5-49AE-A725-89722A64909F}"/>
              </c:ext>
            </c:extLst>
          </c:dPt>
          <c:dPt>
            <c:idx val="15"/>
            <c:bubble3D val="0"/>
            <c:extLst>
              <c:ext xmlns:c16="http://schemas.microsoft.com/office/drawing/2014/chart" uri="{C3380CC4-5D6E-409C-BE32-E72D297353CC}">
                <c16:uniqueId val="{0000000A-CFA5-49AE-A725-89722A64909F}"/>
              </c:ext>
            </c:extLst>
          </c:dPt>
          <c:dLbls>
            <c:dLbl>
              <c:idx val="0"/>
              <c:delete val="1"/>
              <c:extLst>
                <c:ext xmlns:c15="http://schemas.microsoft.com/office/drawing/2012/chart" uri="{CE6537A1-D6FC-4f65-9D91-7224C49458BB}"/>
                <c:ext xmlns:c16="http://schemas.microsoft.com/office/drawing/2014/chart" uri="{C3380CC4-5D6E-409C-BE32-E72D297353CC}">
                  <c16:uniqueId val="{0000000B-CFA5-49AE-A725-89722A64909F}"/>
                </c:ext>
              </c:extLst>
            </c:dLbl>
            <c:dLbl>
              <c:idx val="1"/>
              <c:delete val="1"/>
              <c:extLst>
                <c:ext xmlns:c15="http://schemas.microsoft.com/office/drawing/2012/chart" uri="{CE6537A1-D6FC-4f65-9D91-7224C49458BB}"/>
                <c:ext xmlns:c16="http://schemas.microsoft.com/office/drawing/2014/chart" uri="{C3380CC4-5D6E-409C-BE32-E72D297353CC}">
                  <c16:uniqueId val="{00000000-CFA5-49AE-A725-89722A64909F}"/>
                </c:ext>
              </c:extLst>
            </c:dLbl>
            <c:dLbl>
              <c:idx val="2"/>
              <c:delete val="1"/>
              <c:extLst>
                <c:ext xmlns:c15="http://schemas.microsoft.com/office/drawing/2012/chart" uri="{CE6537A1-D6FC-4f65-9D91-7224C49458BB}"/>
                <c:ext xmlns:c16="http://schemas.microsoft.com/office/drawing/2014/chart" uri="{C3380CC4-5D6E-409C-BE32-E72D297353CC}">
                  <c16:uniqueId val="{0000000C-CFA5-49AE-A725-89722A64909F}"/>
                </c:ext>
              </c:extLst>
            </c:dLbl>
            <c:dLbl>
              <c:idx val="3"/>
              <c:delete val="1"/>
              <c:extLst>
                <c:ext xmlns:c15="http://schemas.microsoft.com/office/drawing/2012/chart" uri="{CE6537A1-D6FC-4f65-9D91-7224C49458BB}"/>
                <c:ext xmlns:c16="http://schemas.microsoft.com/office/drawing/2014/chart" uri="{C3380CC4-5D6E-409C-BE32-E72D297353CC}">
                  <c16:uniqueId val="{0000000D-CFA5-49AE-A725-89722A64909F}"/>
                </c:ext>
              </c:extLst>
            </c:dLbl>
            <c:dLbl>
              <c:idx val="4"/>
              <c:delete val="1"/>
              <c:extLst>
                <c:ext xmlns:c15="http://schemas.microsoft.com/office/drawing/2012/chart" uri="{CE6537A1-D6FC-4f65-9D91-7224C49458BB}"/>
                <c:ext xmlns:c16="http://schemas.microsoft.com/office/drawing/2014/chart" uri="{C3380CC4-5D6E-409C-BE32-E72D297353CC}">
                  <c16:uniqueId val="{00000002-CFA5-49AE-A725-89722A64909F}"/>
                </c:ext>
              </c:extLst>
            </c:dLbl>
            <c:dLbl>
              <c:idx val="5"/>
              <c:delete val="1"/>
              <c:extLst>
                <c:ext xmlns:c15="http://schemas.microsoft.com/office/drawing/2012/chart" uri="{CE6537A1-D6FC-4f65-9D91-7224C49458BB}"/>
                <c:ext xmlns:c16="http://schemas.microsoft.com/office/drawing/2014/chart" uri="{C3380CC4-5D6E-409C-BE32-E72D297353CC}">
                  <c16:uniqueId val="{00000004-CFA5-49AE-A725-89722A64909F}"/>
                </c:ext>
              </c:extLst>
            </c:dLbl>
            <c:dLbl>
              <c:idx val="6"/>
              <c:delete val="1"/>
              <c:extLst>
                <c:ext xmlns:c15="http://schemas.microsoft.com/office/drawing/2012/chart" uri="{CE6537A1-D6FC-4f65-9D91-7224C49458BB}"/>
                <c:ext xmlns:c16="http://schemas.microsoft.com/office/drawing/2014/chart" uri="{C3380CC4-5D6E-409C-BE32-E72D297353CC}">
                  <c16:uniqueId val="{00000006-CFA5-49AE-A725-89722A64909F}"/>
                </c:ext>
              </c:extLst>
            </c:dLbl>
            <c:dLbl>
              <c:idx val="7"/>
              <c:delete val="1"/>
              <c:extLst>
                <c:ext xmlns:c15="http://schemas.microsoft.com/office/drawing/2012/chart" uri="{CE6537A1-D6FC-4f65-9D91-7224C49458BB}"/>
                <c:ext xmlns:c16="http://schemas.microsoft.com/office/drawing/2014/chart" uri="{C3380CC4-5D6E-409C-BE32-E72D297353CC}">
                  <c16:uniqueId val="{0000000E-CFA5-49AE-A725-89722A64909F}"/>
                </c:ext>
              </c:extLst>
            </c:dLbl>
            <c:dLbl>
              <c:idx val="8"/>
              <c:delete val="1"/>
              <c:extLst>
                <c:ext xmlns:c15="http://schemas.microsoft.com/office/drawing/2012/chart" uri="{CE6537A1-D6FC-4f65-9D91-7224C49458BB}"/>
                <c:ext xmlns:c16="http://schemas.microsoft.com/office/drawing/2014/chart" uri="{C3380CC4-5D6E-409C-BE32-E72D297353CC}">
                  <c16:uniqueId val="{0000000F-CFA5-49AE-A725-89722A64909F}"/>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pre value premium'!$AC$41:$AM$41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premium'!$AC$42:$AM$42</c:f>
              <c:numCache>
                <c:formatCode>0.0%</c:formatCode>
                <c:ptCount val="11"/>
                <c:pt idx="0">
                  <c:v>1.7133615757433995E-2</c:v>
                </c:pt>
                <c:pt idx="1">
                  <c:v>-0.13000037399992515</c:v>
                </c:pt>
                <c:pt idx="2">
                  <c:v>-0.11602209944751385</c:v>
                </c:pt>
                <c:pt idx="3">
                  <c:v>5.6105610561056007E-2</c:v>
                </c:pt>
                <c:pt idx="4">
                  <c:v>1.2500003121473924E-7</c:v>
                </c:pt>
                <c:pt idx="5">
                  <c:v>0.25</c:v>
                </c:pt>
                <c:pt idx="6">
                  <c:v>-0.13464912280701746</c:v>
                </c:pt>
                <c:pt idx="7">
                  <c:v>0.24576271186440657</c:v>
                </c:pt>
                <c:pt idx="8">
                  <c:v>-6.334231805929913E-2</c:v>
                </c:pt>
                <c:pt idx="9">
                  <c:v>-0.1657142285714287</c:v>
                </c:pt>
                <c:pt idx="10">
                  <c:v>0.10702702702702704</c:v>
                </c:pt>
              </c:numCache>
            </c:numRef>
          </c:val>
          <c:smooth val="0"/>
          <c:extLst>
            <c:ext xmlns:c16="http://schemas.microsoft.com/office/drawing/2014/chart" uri="{C3380CC4-5D6E-409C-BE32-E72D297353CC}">
              <c16:uniqueId val="{00000010-CFA5-49AE-A725-89722A64909F}"/>
            </c:ext>
          </c:extLst>
        </c:ser>
        <c:ser>
          <c:idx val="1"/>
          <c:order val="1"/>
          <c:tx>
            <c:strRef>
              <c:f>'AI pre value premium'!$AB$43</c:f>
              <c:strCache>
                <c:ptCount val="1"/>
                <c:pt idx="0">
                  <c:v>Seed</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11-CFA5-49AE-A725-89722A64909F}"/>
              </c:ext>
            </c:extLst>
          </c:dPt>
          <c:dPt>
            <c:idx val="4"/>
            <c:bubble3D val="0"/>
            <c:extLst>
              <c:ext xmlns:c16="http://schemas.microsoft.com/office/drawing/2014/chart" uri="{C3380CC4-5D6E-409C-BE32-E72D297353CC}">
                <c16:uniqueId val="{00000012-CFA5-49AE-A725-89722A64909F}"/>
              </c:ext>
            </c:extLst>
          </c:dPt>
          <c:dPt>
            <c:idx val="5"/>
            <c:bubble3D val="0"/>
            <c:extLst>
              <c:ext xmlns:c16="http://schemas.microsoft.com/office/drawing/2014/chart" uri="{C3380CC4-5D6E-409C-BE32-E72D297353CC}">
                <c16:uniqueId val="{00000013-CFA5-49AE-A725-89722A64909F}"/>
              </c:ext>
            </c:extLst>
          </c:dPt>
          <c:dPt>
            <c:idx val="6"/>
            <c:bubble3D val="0"/>
            <c:extLst>
              <c:ext xmlns:c16="http://schemas.microsoft.com/office/drawing/2014/chart" uri="{C3380CC4-5D6E-409C-BE32-E72D297353CC}">
                <c16:uniqueId val="{00000014-CFA5-49AE-A725-89722A64909F}"/>
              </c:ext>
            </c:extLst>
          </c:dPt>
          <c:dPt>
            <c:idx val="9"/>
            <c:bubble3D val="0"/>
            <c:extLst>
              <c:ext xmlns:c16="http://schemas.microsoft.com/office/drawing/2014/chart" uri="{C3380CC4-5D6E-409C-BE32-E72D297353CC}">
                <c16:uniqueId val="{00000015-CFA5-49AE-A725-89722A64909F}"/>
              </c:ext>
            </c:extLst>
          </c:dPt>
          <c:dPt>
            <c:idx val="10"/>
            <c:marker>
              <c:symbol val="circle"/>
              <c:size val="5"/>
            </c:marker>
            <c:bubble3D val="0"/>
            <c:spPr>
              <a:ln w="19050" cap="rnd">
                <a:noFill/>
                <a:round/>
              </a:ln>
              <a:effectLst/>
            </c:spPr>
            <c:extLst>
              <c:ext xmlns:c16="http://schemas.microsoft.com/office/drawing/2014/chart" uri="{C3380CC4-5D6E-409C-BE32-E72D297353CC}">
                <c16:uniqueId val="{00000017-CFA5-49AE-A725-89722A64909F}"/>
              </c:ext>
            </c:extLst>
          </c:dPt>
          <c:dPt>
            <c:idx val="15"/>
            <c:bubble3D val="0"/>
            <c:extLst>
              <c:ext xmlns:c16="http://schemas.microsoft.com/office/drawing/2014/chart" uri="{C3380CC4-5D6E-409C-BE32-E72D297353CC}">
                <c16:uniqueId val="{00000018-CFA5-49AE-A725-89722A64909F}"/>
              </c:ext>
            </c:extLst>
          </c:dPt>
          <c:dLbls>
            <c:dLbl>
              <c:idx val="0"/>
              <c:delete val="1"/>
              <c:extLst>
                <c:ext xmlns:c15="http://schemas.microsoft.com/office/drawing/2012/chart" uri="{CE6537A1-D6FC-4f65-9D91-7224C49458BB}"/>
                <c:ext xmlns:c16="http://schemas.microsoft.com/office/drawing/2014/chart" uri="{C3380CC4-5D6E-409C-BE32-E72D297353CC}">
                  <c16:uniqueId val="{00000019-CFA5-49AE-A725-89722A64909F}"/>
                </c:ext>
              </c:extLst>
            </c:dLbl>
            <c:dLbl>
              <c:idx val="1"/>
              <c:delete val="1"/>
              <c:extLst>
                <c:ext xmlns:c15="http://schemas.microsoft.com/office/drawing/2012/chart" uri="{CE6537A1-D6FC-4f65-9D91-7224C49458BB}"/>
                <c:ext xmlns:c16="http://schemas.microsoft.com/office/drawing/2014/chart" uri="{C3380CC4-5D6E-409C-BE32-E72D297353CC}">
                  <c16:uniqueId val="{00000011-CFA5-49AE-A725-89722A64909F}"/>
                </c:ext>
              </c:extLst>
            </c:dLbl>
            <c:dLbl>
              <c:idx val="2"/>
              <c:delete val="1"/>
              <c:extLst>
                <c:ext xmlns:c15="http://schemas.microsoft.com/office/drawing/2012/chart" uri="{CE6537A1-D6FC-4f65-9D91-7224C49458BB}"/>
                <c:ext xmlns:c16="http://schemas.microsoft.com/office/drawing/2014/chart" uri="{C3380CC4-5D6E-409C-BE32-E72D297353CC}">
                  <c16:uniqueId val="{0000001A-CFA5-49AE-A725-89722A64909F}"/>
                </c:ext>
              </c:extLst>
            </c:dLbl>
            <c:dLbl>
              <c:idx val="3"/>
              <c:delete val="1"/>
              <c:extLst>
                <c:ext xmlns:c15="http://schemas.microsoft.com/office/drawing/2012/chart" uri="{CE6537A1-D6FC-4f65-9D91-7224C49458BB}"/>
                <c:ext xmlns:c16="http://schemas.microsoft.com/office/drawing/2014/chart" uri="{C3380CC4-5D6E-409C-BE32-E72D297353CC}">
                  <c16:uniqueId val="{0000001B-CFA5-49AE-A725-89722A64909F}"/>
                </c:ext>
              </c:extLst>
            </c:dLbl>
            <c:dLbl>
              <c:idx val="4"/>
              <c:delete val="1"/>
              <c:extLst>
                <c:ext xmlns:c15="http://schemas.microsoft.com/office/drawing/2012/chart" uri="{CE6537A1-D6FC-4f65-9D91-7224C49458BB}"/>
                <c:ext xmlns:c16="http://schemas.microsoft.com/office/drawing/2014/chart" uri="{C3380CC4-5D6E-409C-BE32-E72D297353CC}">
                  <c16:uniqueId val="{00000012-CFA5-49AE-A725-89722A64909F}"/>
                </c:ext>
              </c:extLst>
            </c:dLbl>
            <c:dLbl>
              <c:idx val="5"/>
              <c:delete val="1"/>
              <c:extLst>
                <c:ext xmlns:c15="http://schemas.microsoft.com/office/drawing/2012/chart" uri="{CE6537A1-D6FC-4f65-9D91-7224C49458BB}"/>
                <c:ext xmlns:c16="http://schemas.microsoft.com/office/drawing/2014/chart" uri="{C3380CC4-5D6E-409C-BE32-E72D297353CC}">
                  <c16:uniqueId val="{00000013-CFA5-49AE-A725-89722A64909F}"/>
                </c:ext>
              </c:extLst>
            </c:dLbl>
            <c:dLbl>
              <c:idx val="6"/>
              <c:delete val="1"/>
              <c:extLst>
                <c:ext xmlns:c15="http://schemas.microsoft.com/office/drawing/2012/chart" uri="{CE6537A1-D6FC-4f65-9D91-7224C49458BB}"/>
                <c:ext xmlns:c16="http://schemas.microsoft.com/office/drawing/2014/chart" uri="{C3380CC4-5D6E-409C-BE32-E72D297353CC}">
                  <c16:uniqueId val="{00000014-CFA5-49AE-A725-89722A64909F}"/>
                </c:ext>
              </c:extLst>
            </c:dLbl>
            <c:dLbl>
              <c:idx val="7"/>
              <c:delete val="1"/>
              <c:extLst>
                <c:ext xmlns:c15="http://schemas.microsoft.com/office/drawing/2012/chart" uri="{CE6537A1-D6FC-4f65-9D91-7224C49458BB}"/>
                <c:ext xmlns:c16="http://schemas.microsoft.com/office/drawing/2014/chart" uri="{C3380CC4-5D6E-409C-BE32-E72D297353CC}">
                  <c16:uniqueId val="{0000001C-CFA5-49AE-A725-89722A64909F}"/>
                </c:ext>
              </c:extLst>
            </c:dLbl>
            <c:dLbl>
              <c:idx val="8"/>
              <c:delete val="1"/>
              <c:extLst>
                <c:ext xmlns:c15="http://schemas.microsoft.com/office/drawing/2012/chart" uri="{CE6537A1-D6FC-4f65-9D91-7224C49458BB}"/>
                <c:ext xmlns:c16="http://schemas.microsoft.com/office/drawing/2014/chart" uri="{C3380CC4-5D6E-409C-BE32-E72D297353CC}">
                  <c16:uniqueId val="{0000001D-CFA5-49AE-A725-89722A64909F}"/>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pre value premium'!$AC$41:$AM$41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premium'!$AC$43:$AM$43</c:f>
              <c:numCache>
                <c:formatCode>0.0%</c:formatCode>
                <c:ptCount val="11"/>
                <c:pt idx="0">
                  <c:v>3.9999900000000199E-2</c:v>
                </c:pt>
                <c:pt idx="1">
                  <c:v>9.0908909090908985E-2</c:v>
                </c:pt>
                <c:pt idx="2">
                  <c:v>1.5446999999999989E-2</c:v>
                </c:pt>
                <c:pt idx="3">
                  <c:v>0.10538478544381302</c:v>
                </c:pt>
                <c:pt idx="4">
                  <c:v>7.1428581627230869E-7</c:v>
                </c:pt>
                <c:pt idx="5">
                  <c:v>0.1534017877739331</c:v>
                </c:pt>
                <c:pt idx="6">
                  <c:v>0.19999988000001201</c:v>
                </c:pt>
                <c:pt idx="7">
                  <c:v>0.17696560612257506</c:v>
                </c:pt>
                <c:pt idx="8">
                  <c:v>0.15779007354210917</c:v>
                </c:pt>
                <c:pt idx="9">
                  <c:v>0.1333338666666668</c:v>
                </c:pt>
                <c:pt idx="10">
                  <c:v>0.29032235152606978</c:v>
                </c:pt>
              </c:numCache>
            </c:numRef>
          </c:val>
          <c:smooth val="0"/>
          <c:extLst>
            <c:ext xmlns:c16="http://schemas.microsoft.com/office/drawing/2014/chart" uri="{C3380CC4-5D6E-409C-BE32-E72D297353CC}">
              <c16:uniqueId val="{0000001E-CFA5-49AE-A725-89722A64909F}"/>
            </c:ext>
          </c:extLst>
        </c:ser>
        <c:ser>
          <c:idx val="2"/>
          <c:order val="2"/>
          <c:tx>
            <c:strRef>
              <c:f>'AI pre value premium'!$AB$44</c:f>
              <c:strCache>
                <c:ptCount val="1"/>
                <c:pt idx="0">
                  <c:v>A</c:v>
                </c:pt>
              </c:strCache>
            </c:strRef>
          </c:tx>
          <c:spPr>
            <a:ln w="19050" cap="rnd">
              <a:solidFill>
                <a:schemeClr val="accent3"/>
              </a:solidFill>
              <a:round/>
            </a:ln>
            <a:effectLst/>
          </c:spPr>
          <c:marker>
            <c:symbol val="none"/>
          </c:marker>
          <c:dPt>
            <c:idx val="8"/>
            <c:bubble3D val="0"/>
            <c:extLst>
              <c:ext xmlns:c16="http://schemas.microsoft.com/office/drawing/2014/chart" uri="{C3380CC4-5D6E-409C-BE32-E72D297353CC}">
                <c16:uniqueId val="{0000001F-CFA5-49AE-A725-89722A64909F}"/>
              </c:ext>
            </c:extLst>
          </c:dPt>
          <c:dPt>
            <c:idx val="9"/>
            <c:bubble3D val="0"/>
            <c:extLst>
              <c:ext xmlns:c16="http://schemas.microsoft.com/office/drawing/2014/chart" uri="{C3380CC4-5D6E-409C-BE32-E72D297353CC}">
                <c16:uniqueId val="{00000020-CFA5-49AE-A725-89722A64909F}"/>
              </c:ext>
            </c:extLst>
          </c:dPt>
          <c:dPt>
            <c:idx val="10"/>
            <c:marker>
              <c:symbol val="circle"/>
              <c:size val="5"/>
            </c:marker>
            <c:bubble3D val="0"/>
            <c:spPr>
              <a:ln w="19050" cap="rnd">
                <a:noFill/>
                <a:round/>
              </a:ln>
              <a:effectLst/>
            </c:spPr>
            <c:extLst>
              <c:ext xmlns:c16="http://schemas.microsoft.com/office/drawing/2014/chart" uri="{C3380CC4-5D6E-409C-BE32-E72D297353CC}">
                <c16:uniqueId val="{00000022-CFA5-49AE-A725-89722A64909F}"/>
              </c:ext>
            </c:extLst>
          </c:dPt>
          <c:dPt>
            <c:idx val="15"/>
            <c:bubble3D val="0"/>
            <c:extLst>
              <c:ext xmlns:c16="http://schemas.microsoft.com/office/drawing/2014/chart" uri="{C3380CC4-5D6E-409C-BE32-E72D297353CC}">
                <c16:uniqueId val="{00000023-CFA5-49AE-A725-89722A64909F}"/>
              </c:ext>
            </c:extLst>
          </c:dPt>
          <c:dLbls>
            <c:dLbl>
              <c:idx val="0"/>
              <c:delete val="1"/>
              <c:extLst>
                <c:ext xmlns:c15="http://schemas.microsoft.com/office/drawing/2012/chart" uri="{CE6537A1-D6FC-4f65-9D91-7224C49458BB}"/>
                <c:ext xmlns:c16="http://schemas.microsoft.com/office/drawing/2014/chart" uri="{C3380CC4-5D6E-409C-BE32-E72D297353CC}">
                  <c16:uniqueId val="{00000024-CFA5-49AE-A725-89722A64909F}"/>
                </c:ext>
              </c:extLst>
            </c:dLbl>
            <c:dLbl>
              <c:idx val="1"/>
              <c:delete val="1"/>
              <c:extLst>
                <c:ext xmlns:c15="http://schemas.microsoft.com/office/drawing/2012/chart" uri="{CE6537A1-D6FC-4f65-9D91-7224C49458BB}"/>
                <c:ext xmlns:c16="http://schemas.microsoft.com/office/drawing/2014/chart" uri="{C3380CC4-5D6E-409C-BE32-E72D297353CC}">
                  <c16:uniqueId val="{00000025-CFA5-49AE-A725-89722A64909F}"/>
                </c:ext>
              </c:extLst>
            </c:dLbl>
            <c:dLbl>
              <c:idx val="2"/>
              <c:delete val="1"/>
              <c:extLst>
                <c:ext xmlns:c15="http://schemas.microsoft.com/office/drawing/2012/chart" uri="{CE6537A1-D6FC-4f65-9D91-7224C49458BB}"/>
                <c:ext xmlns:c16="http://schemas.microsoft.com/office/drawing/2014/chart" uri="{C3380CC4-5D6E-409C-BE32-E72D297353CC}">
                  <c16:uniqueId val="{00000026-CFA5-49AE-A725-89722A64909F}"/>
                </c:ext>
              </c:extLst>
            </c:dLbl>
            <c:dLbl>
              <c:idx val="3"/>
              <c:delete val="1"/>
              <c:extLst>
                <c:ext xmlns:c15="http://schemas.microsoft.com/office/drawing/2012/chart" uri="{CE6537A1-D6FC-4f65-9D91-7224C49458BB}"/>
                <c:ext xmlns:c16="http://schemas.microsoft.com/office/drawing/2014/chart" uri="{C3380CC4-5D6E-409C-BE32-E72D297353CC}">
                  <c16:uniqueId val="{00000027-CFA5-49AE-A725-89722A64909F}"/>
                </c:ext>
              </c:extLst>
            </c:dLbl>
            <c:dLbl>
              <c:idx val="4"/>
              <c:delete val="1"/>
              <c:extLst>
                <c:ext xmlns:c15="http://schemas.microsoft.com/office/drawing/2012/chart" uri="{CE6537A1-D6FC-4f65-9D91-7224C49458BB}"/>
                <c:ext xmlns:c16="http://schemas.microsoft.com/office/drawing/2014/chart" uri="{C3380CC4-5D6E-409C-BE32-E72D297353CC}">
                  <c16:uniqueId val="{00000028-CFA5-49AE-A725-89722A64909F}"/>
                </c:ext>
              </c:extLst>
            </c:dLbl>
            <c:dLbl>
              <c:idx val="5"/>
              <c:delete val="1"/>
              <c:extLst>
                <c:ext xmlns:c15="http://schemas.microsoft.com/office/drawing/2012/chart" uri="{CE6537A1-D6FC-4f65-9D91-7224C49458BB}"/>
                <c:ext xmlns:c16="http://schemas.microsoft.com/office/drawing/2014/chart" uri="{C3380CC4-5D6E-409C-BE32-E72D297353CC}">
                  <c16:uniqueId val="{00000029-CFA5-49AE-A725-89722A64909F}"/>
                </c:ext>
              </c:extLst>
            </c:dLbl>
            <c:dLbl>
              <c:idx val="6"/>
              <c:delete val="1"/>
              <c:extLst>
                <c:ext xmlns:c15="http://schemas.microsoft.com/office/drawing/2012/chart" uri="{CE6537A1-D6FC-4f65-9D91-7224C49458BB}"/>
                <c:ext xmlns:c16="http://schemas.microsoft.com/office/drawing/2014/chart" uri="{C3380CC4-5D6E-409C-BE32-E72D297353CC}">
                  <c16:uniqueId val="{0000002A-CFA5-49AE-A725-89722A64909F}"/>
                </c:ext>
              </c:extLst>
            </c:dLbl>
            <c:dLbl>
              <c:idx val="7"/>
              <c:delete val="1"/>
              <c:extLst>
                <c:ext xmlns:c15="http://schemas.microsoft.com/office/drawing/2012/chart" uri="{CE6537A1-D6FC-4f65-9D91-7224C49458BB}"/>
                <c:ext xmlns:c16="http://schemas.microsoft.com/office/drawing/2014/chart" uri="{C3380CC4-5D6E-409C-BE32-E72D297353CC}">
                  <c16:uniqueId val="{0000002B-CFA5-49AE-A725-89722A64909F}"/>
                </c:ext>
              </c:extLst>
            </c:dLbl>
            <c:dLbl>
              <c:idx val="8"/>
              <c:delete val="1"/>
              <c:extLst>
                <c:ext xmlns:c15="http://schemas.microsoft.com/office/drawing/2012/chart" uri="{CE6537A1-D6FC-4f65-9D91-7224C49458BB}"/>
                <c:ext xmlns:c16="http://schemas.microsoft.com/office/drawing/2014/chart" uri="{C3380CC4-5D6E-409C-BE32-E72D297353CC}">
                  <c16:uniqueId val="{0000001F-CFA5-49AE-A725-89722A64909F}"/>
                </c:ext>
              </c:extLst>
            </c:dLbl>
            <c:dLbl>
              <c:idx val="9"/>
              <c:layout>
                <c:manualLayout>
                  <c:x val="-4.8050314465408972E-2"/>
                  <c:y val="-7.31481481481481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CFA5-49AE-A725-89722A64909F}"/>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'AI pre value premium'!$AC$41:$AM$41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premium'!$AC$44:$AM$44</c:f>
              <c:numCache>
                <c:formatCode>0.0%</c:formatCode>
                <c:ptCount val="11"/>
                <c:pt idx="0">
                  <c:v>0.20084563549651668</c:v>
                </c:pt>
                <c:pt idx="1">
                  <c:v>0.12022170569844959</c:v>
                </c:pt>
                <c:pt idx="2">
                  <c:v>0.17647142387562931</c:v>
                </c:pt>
                <c:pt idx="3">
                  <c:v>0.25555575771607741</c:v>
                </c:pt>
                <c:pt idx="4">
                  <c:v>0.24999988750000557</c:v>
                </c:pt>
                <c:pt idx="5">
                  <c:v>0.21499857533504296</c:v>
                </c:pt>
                <c:pt idx="6">
                  <c:v>8.9197098379002471E-2</c:v>
                </c:pt>
                <c:pt idx="7">
                  <c:v>0.14354783145189076</c:v>
                </c:pt>
                <c:pt idx="8">
                  <c:v>0.28571426326530691</c:v>
                </c:pt>
                <c:pt idx="9">
                  <c:v>0.47499976687504075</c:v>
                </c:pt>
                <c:pt idx="10">
                  <c:v>0.88636361363636373</c:v>
                </c:pt>
              </c:numCache>
            </c:numRef>
          </c:val>
          <c:smooth val="0"/>
          <c:extLst>
            <c:ext xmlns:c16="http://schemas.microsoft.com/office/drawing/2014/chart" uri="{C3380CC4-5D6E-409C-BE32-E72D297353CC}">
              <c16:uniqueId val="{0000002C-CFA5-49AE-A725-89722A64909F}"/>
            </c:ext>
          </c:extLst>
        </c:ser>
        <c:ser>
          <c:idx val="3"/>
          <c:order val="3"/>
          <c:tx>
            <c:strRef>
              <c:f>'AI pre value premium'!$AB$45</c:f>
              <c:strCache>
                <c:ptCount val="1"/>
                <c:pt idx="0">
                  <c:v>B</c:v>
                </c:pt>
              </c:strCache>
            </c:strRef>
          </c:tx>
          <c:spPr>
            <a:ln>
              <a:solidFill>
                <a:srgbClr val="C3EDEB"/>
              </a:solidFill>
            </a:ln>
          </c:spPr>
          <c:marker>
            <c:symbol val="none"/>
          </c:marker>
          <c:dPt>
            <c:idx val="10"/>
            <c:marker>
              <c:symbol val="circle"/>
              <c:size val="5"/>
              <c:spPr>
                <a:solidFill>
                  <a:srgbClr val="C3EDEB"/>
                </a:solidFill>
                <a:ln>
                  <a:noFill/>
                </a:ln>
              </c:spPr>
            </c:marker>
            <c:bubble3D val="0"/>
            <c:spPr>
              <a:ln>
                <a:noFill/>
              </a:ln>
            </c:spPr>
            <c:extLst>
              <c:ext xmlns:c16="http://schemas.microsoft.com/office/drawing/2014/chart" uri="{C3380CC4-5D6E-409C-BE32-E72D297353CC}">
                <c16:uniqueId val="{0000002E-CFA5-49AE-A725-89722A64909F}"/>
              </c:ext>
            </c:extLst>
          </c:dPt>
          <c:dLbls>
            <c:dLbl>
              <c:idx val="9"/>
              <c:layout>
                <c:manualLayout>
                  <c:x val="-4.8050314465408972E-2"/>
                  <c:y val="-5.83333333333334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FA5-49AE-A725-89722A64909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FA5-49AE-A725-89722A64909F}"/>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'AI pre value premium'!$AC$41:$AM$41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premium'!$AC$45:$AM$45</c:f>
              <c:numCache>
                <c:formatCode>0.0%</c:formatCode>
                <c:ptCount val="11"/>
                <c:pt idx="0">
                  <c:v>0.56627103785081312</c:v>
                </c:pt>
                <c:pt idx="1">
                  <c:v>0.42857144285714277</c:v>
                </c:pt>
                <c:pt idx="2">
                  <c:v>0.32323247117641341</c:v>
                </c:pt>
                <c:pt idx="3">
                  <c:v>0.24999998333333329</c:v>
                </c:pt>
                <c:pt idx="4">
                  <c:v>0.4333334191666689</c:v>
                </c:pt>
                <c:pt idx="5">
                  <c:v>0.55555555555555558</c:v>
                </c:pt>
                <c:pt idx="6">
                  <c:v>0.29999997400000056</c:v>
                </c:pt>
                <c:pt idx="7">
                  <c:v>0.54166664690170974</c:v>
                </c:pt>
                <c:pt idx="8">
                  <c:v>0.65604217240402063</c:v>
                </c:pt>
                <c:pt idx="9">
                  <c:v>0.53781511764705892</c:v>
                </c:pt>
                <c:pt idx="10">
                  <c:v>0.99253735080195993</c:v>
                </c:pt>
              </c:numCache>
            </c:numRef>
          </c:val>
          <c:smooth val="0"/>
          <c:extLst>
            <c:ext xmlns:c16="http://schemas.microsoft.com/office/drawing/2014/chart" uri="{C3380CC4-5D6E-409C-BE32-E72D297353CC}">
              <c16:uniqueId val="{00000030-CFA5-49AE-A725-89722A64909F}"/>
            </c:ext>
          </c:extLst>
        </c:ser>
        <c:ser>
          <c:idx val="4"/>
          <c:order val="4"/>
          <c:tx>
            <c:strRef>
              <c:f>'AI pre value premium'!$AB$46</c:f>
              <c:strCache>
                <c:ptCount val="1"/>
                <c:pt idx="0">
                  <c:v>C</c:v>
                </c:pt>
              </c:strCache>
            </c:strRef>
          </c:tx>
          <c:spPr>
            <a:ln w="19050" cap="rnd">
              <a:solidFill>
                <a:srgbClr val="F5C914"/>
              </a:solidFill>
              <a:round/>
            </a:ln>
            <a:effectLst/>
          </c:spPr>
          <c:marker>
            <c:symbol val="none"/>
          </c:marker>
          <c:dPt>
            <c:idx val="10"/>
            <c:marker>
              <c:symbol val="circle"/>
              <c:size val="5"/>
              <c:spPr>
                <a:solidFill>
                  <a:srgbClr val="F5C914"/>
                </a:solidFill>
                <a:ln>
                  <a:noFill/>
                </a:ln>
              </c:spPr>
            </c:marker>
            <c:bubble3D val="0"/>
            <c:spPr>
              <a:ln w="19050" cap="rnd">
                <a:noFill/>
                <a:round/>
              </a:ln>
              <a:effectLst/>
            </c:spPr>
            <c:extLst>
              <c:ext xmlns:c16="http://schemas.microsoft.com/office/drawing/2014/chart" uri="{C3380CC4-5D6E-409C-BE32-E72D297353CC}">
                <c16:uniqueId val="{00000032-CFA5-49AE-A725-89722A64909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FA5-49AE-A725-89722A64909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FA5-49AE-A725-89722A64909F}"/>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'AI pre value premium'!$AC$41:$AM$41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pre value premium'!$AC$46:$AM$46</c:f>
              <c:numCache>
                <c:formatCode>0.0%</c:formatCode>
                <c:ptCount val="11"/>
                <c:pt idx="0">
                  <c:v>0.267605661971831</c:v>
                </c:pt>
                <c:pt idx="1">
                  <c:v>0.50666677333333321</c:v>
                </c:pt>
                <c:pt idx="2">
                  <c:v>0.45833332777777769</c:v>
                </c:pt>
                <c:pt idx="3">
                  <c:v>0.77111254814091179</c:v>
                </c:pt>
                <c:pt idx="4">
                  <c:v>0.28833099126717721</c:v>
                </c:pt>
                <c:pt idx="5">
                  <c:v>1.0215916045454545</c:v>
                </c:pt>
                <c:pt idx="6">
                  <c:v>0.60686738783928007</c:v>
                </c:pt>
                <c:pt idx="7">
                  <c:v>0.81766306711605008</c:v>
                </c:pt>
                <c:pt idx="8">
                  <c:v>0.98946396763043243</c:v>
                </c:pt>
                <c:pt idx="9">
                  <c:v>1.628469612080369</c:v>
                </c:pt>
                <c:pt idx="10">
                  <c:v>0.62964652962097278</c:v>
                </c:pt>
              </c:numCache>
            </c:numRef>
          </c:val>
          <c:smooth val="0"/>
          <c:extLst>
            <c:ext xmlns:c16="http://schemas.microsoft.com/office/drawing/2014/chart" uri="{C3380CC4-5D6E-409C-BE32-E72D297353CC}">
              <c16:uniqueId val="{00000034-CFA5-49AE-A725-89722A64909F}"/>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'AI pre value premium'!$B$76</c:f>
              <c:strCache>
                <c:ptCount val="1"/>
                <c:pt idx="0">
                  <c:v>AI</c:v>
                </c:pt>
              </c:strCache>
            </c:strRef>
          </c:tx>
          <c:spPr>
            <a:solidFill>
              <a:schemeClr val="accent1"/>
            </a:solidFill>
            <a:ln>
              <a:noFill/>
            </a:ln>
            <a:effectLst/>
          </c:spPr>
          <c:invertIfNegative val="0"/>
          <c:cat>
            <c:strRef>
              <c:f>'AI pre value premium'!$C$75:$H$75</c:f>
              <c:strCache>
                <c:ptCount val="6"/>
                <c:pt idx="0">
                  <c:v>Pre-seed</c:v>
                </c:pt>
                <c:pt idx="1">
                  <c:v>Seed</c:v>
                </c:pt>
                <c:pt idx="2">
                  <c:v>A</c:v>
                </c:pt>
                <c:pt idx="3">
                  <c:v>B</c:v>
                </c:pt>
                <c:pt idx="4">
                  <c:v>C</c:v>
                </c:pt>
                <c:pt idx="5">
                  <c:v>D+</c:v>
                </c:pt>
              </c:strCache>
            </c:strRef>
          </c:cat>
          <c:val>
            <c:numRef>
              <c:f>'AI pre value premium'!$C$76:$H$76</c:f>
              <c:numCache>
                <c:formatCode>"$"#,##0.0</c:formatCode>
                <c:ptCount val="6"/>
                <c:pt idx="0">
                  <c:v>12.8</c:v>
                </c:pt>
                <c:pt idx="1">
                  <c:v>21.8</c:v>
                </c:pt>
                <c:pt idx="2">
                  <c:v>82.999999000000003</c:v>
                </c:pt>
                <c:pt idx="3">
                  <c:v>267.00000699999998</c:v>
                </c:pt>
                <c:pt idx="4">
                  <c:v>648.00000649999993</c:v>
                </c:pt>
                <c:pt idx="5">
                  <c:v>4250.0000060000002</c:v>
                </c:pt>
              </c:numCache>
            </c:numRef>
          </c:val>
          <c:extLst>
            <c:ext xmlns:c16="http://schemas.microsoft.com/office/drawing/2014/chart" uri="{C3380CC4-5D6E-409C-BE32-E72D297353CC}">
              <c16:uniqueId val="{00000000-9AC7-4FC2-99FC-8587A53F1CF2}"/>
            </c:ext>
          </c:extLst>
        </c:ser>
        <c:ser>
          <c:idx val="1"/>
          <c:order val="1"/>
          <c:tx>
            <c:strRef>
              <c:f>'AI pre value premium'!$B$77</c:f>
              <c:strCache>
                <c:ptCount val="1"/>
                <c:pt idx="0">
                  <c:v>Non-AI</c:v>
                </c:pt>
              </c:strCache>
            </c:strRef>
          </c:tx>
          <c:spPr>
            <a:solidFill>
              <a:schemeClr val="accent2"/>
            </a:solidFill>
            <a:ln>
              <a:noFill/>
            </a:ln>
            <a:effectLst/>
          </c:spPr>
          <c:invertIfNegative val="0"/>
          <c:cat>
            <c:strRef>
              <c:f>'AI pre value premium'!$C$75:$H$75</c:f>
              <c:strCache>
                <c:ptCount val="6"/>
                <c:pt idx="0">
                  <c:v>Pre-seed</c:v>
                </c:pt>
                <c:pt idx="1">
                  <c:v>Seed</c:v>
                </c:pt>
                <c:pt idx="2">
                  <c:v>A</c:v>
                </c:pt>
                <c:pt idx="3">
                  <c:v>B</c:v>
                </c:pt>
                <c:pt idx="4">
                  <c:v>C</c:v>
                </c:pt>
                <c:pt idx="5">
                  <c:v>D+</c:v>
                </c:pt>
              </c:strCache>
            </c:strRef>
          </c:cat>
          <c:val>
            <c:numRef>
              <c:f>'AI pre value premium'!$C$77:$H$77</c:f>
              <c:numCache>
                <c:formatCode>"$"#,##0.0</c:formatCode>
                <c:ptCount val="6"/>
                <c:pt idx="0">
                  <c:v>11.5625</c:v>
                </c:pt>
                <c:pt idx="1">
                  <c:v>16.895002999999999</c:v>
                </c:pt>
                <c:pt idx="2">
                  <c:v>44</c:v>
                </c:pt>
                <c:pt idx="3">
                  <c:v>134.000001</c:v>
                </c:pt>
                <c:pt idx="4">
                  <c:v>397.63224400000001</c:v>
                </c:pt>
                <c:pt idx="5">
                  <c:v>644</c:v>
                </c:pt>
              </c:numCache>
            </c:numRef>
          </c:val>
          <c:extLst>
            <c:ext xmlns:c16="http://schemas.microsoft.com/office/drawing/2014/chart" uri="{C3380CC4-5D6E-409C-BE32-E72D297353CC}">
              <c16:uniqueId val="{00000001-9AC7-4FC2-99FC-8587A53F1CF2}"/>
            </c:ext>
          </c:extLst>
        </c:ser>
        <c:dLbls>
          <c:showLegendKey val="0"/>
          <c:showVal val="0"/>
          <c:showCatName val="0"/>
          <c:showSerName val="0"/>
          <c:showPercent val="0"/>
          <c:showBubbleSize val="0"/>
        </c:dLbls>
        <c:gapWidth val="219"/>
        <c:axId val="331323312"/>
        <c:axId val="331317072"/>
      </c:barChart>
      <c:catAx>
        <c:axId val="331323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31317072"/>
        <c:crosses val="autoZero"/>
        <c:auto val="1"/>
        <c:lblAlgn val="ctr"/>
        <c:lblOffset val="100"/>
        <c:noMultiLvlLbl val="0"/>
      </c:catAx>
      <c:valAx>
        <c:axId val="331317072"/>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31323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8599154522501E-2"/>
          <c:y val="2.0855163187704029E-2"/>
          <c:w val="0.93308140084547753"/>
          <c:h val="0.86784959475649348"/>
        </c:manualLayout>
      </c:layout>
      <c:lineChart>
        <c:grouping val="standard"/>
        <c:varyColors val="0"/>
        <c:ser>
          <c:idx val="0"/>
          <c:order val="0"/>
          <c:tx>
            <c:strRef>
              <c:f>'AI valuation step-ups'!$B$34</c:f>
              <c:strCache>
                <c:ptCount val="1"/>
                <c:pt idx="0">
                  <c:v>Seed</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00-609C-4F09-A4E7-5650784198AD}"/>
              </c:ext>
            </c:extLst>
          </c:dPt>
          <c:dPt>
            <c:idx val="4"/>
            <c:bubble3D val="0"/>
            <c:extLst>
              <c:ext xmlns:c16="http://schemas.microsoft.com/office/drawing/2014/chart" uri="{C3380CC4-5D6E-409C-BE32-E72D297353CC}">
                <c16:uniqueId val="{00000001-609C-4F09-A4E7-5650784198AD}"/>
              </c:ext>
            </c:extLst>
          </c:dPt>
          <c:dPt>
            <c:idx val="5"/>
            <c:bubble3D val="0"/>
            <c:extLst>
              <c:ext xmlns:c16="http://schemas.microsoft.com/office/drawing/2014/chart" uri="{C3380CC4-5D6E-409C-BE32-E72D297353CC}">
                <c16:uniqueId val="{00000002-609C-4F09-A4E7-5650784198AD}"/>
              </c:ext>
            </c:extLst>
          </c:dPt>
          <c:dPt>
            <c:idx val="6"/>
            <c:bubble3D val="0"/>
            <c:extLst>
              <c:ext xmlns:c16="http://schemas.microsoft.com/office/drawing/2014/chart" uri="{C3380CC4-5D6E-409C-BE32-E72D297353CC}">
                <c16:uniqueId val="{00000003-609C-4F09-A4E7-5650784198AD}"/>
              </c:ext>
            </c:extLst>
          </c:dPt>
          <c:dPt>
            <c:idx val="9"/>
            <c:bubble3D val="0"/>
            <c:spPr>
              <a:ln w="19050" cap="rnd">
                <a:solidFill>
                  <a:srgbClr val="6185A6"/>
                </a:solidFill>
                <a:round/>
              </a:ln>
              <a:effectLst/>
            </c:spPr>
            <c:extLst>
              <c:ext xmlns:c16="http://schemas.microsoft.com/office/drawing/2014/chart" uri="{C3380CC4-5D6E-409C-BE32-E72D297353CC}">
                <c16:uniqueId val="{00000005-609C-4F09-A4E7-5650784198AD}"/>
              </c:ext>
            </c:extLst>
          </c:dPt>
          <c:dPt>
            <c:idx val="10"/>
            <c:marker>
              <c:symbol val="circle"/>
              <c:size val="5"/>
              <c:spPr>
                <a:solidFill>
                  <a:srgbClr val="6185A6"/>
                </a:solidFill>
                <a:ln>
                  <a:noFill/>
                </a:ln>
              </c:spPr>
            </c:marker>
            <c:bubble3D val="0"/>
            <c:spPr>
              <a:ln w="19050" cap="rnd">
                <a:noFill/>
                <a:round/>
              </a:ln>
              <a:effectLst/>
            </c:spPr>
            <c:extLst>
              <c:ext xmlns:c16="http://schemas.microsoft.com/office/drawing/2014/chart" uri="{C3380CC4-5D6E-409C-BE32-E72D297353CC}">
                <c16:uniqueId val="{00000007-609C-4F09-A4E7-5650784198AD}"/>
              </c:ext>
            </c:extLst>
          </c:dPt>
          <c:dPt>
            <c:idx val="15"/>
            <c:bubble3D val="0"/>
            <c:extLst>
              <c:ext xmlns:c16="http://schemas.microsoft.com/office/drawing/2014/chart" uri="{C3380CC4-5D6E-409C-BE32-E72D297353CC}">
                <c16:uniqueId val="{00000008-609C-4F09-A4E7-5650784198AD}"/>
              </c:ext>
            </c:extLst>
          </c:dPt>
          <c:dLbls>
            <c:dLbl>
              <c:idx val="0"/>
              <c:delete val="1"/>
              <c:extLst>
                <c:ext xmlns:c15="http://schemas.microsoft.com/office/drawing/2012/chart" uri="{CE6537A1-D6FC-4f65-9D91-7224C49458BB}"/>
                <c:ext xmlns:c16="http://schemas.microsoft.com/office/drawing/2014/chart" uri="{C3380CC4-5D6E-409C-BE32-E72D297353CC}">
                  <c16:uniqueId val="{00000009-609C-4F09-A4E7-5650784198AD}"/>
                </c:ext>
              </c:extLst>
            </c:dLbl>
            <c:dLbl>
              <c:idx val="1"/>
              <c:delete val="1"/>
              <c:extLst>
                <c:ext xmlns:c15="http://schemas.microsoft.com/office/drawing/2012/chart" uri="{CE6537A1-D6FC-4f65-9D91-7224C49458BB}"/>
                <c:ext xmlns:c16="http://schemas.microsoft.com/office/drawing/2014/chart" uri="{C3380CC4-5D6E-409C-BE32-E72D297353CC}">
                  <c16:uniqueId val="{00000000-609C-4F09-A4E7-5650784198AD}"/>
                </c:ext>
              </c:extLst>
            </c:dLbl>
            <c:dLbl>
              <c:idx val="2"/>
              <c:delete val="1"/>
              <c:extLst>
                <c:ext xmlns:c15="http://schemas.microsoft.com/office/drawing/2012/chart" uri="{CE6537A1-D6FC-4f65-9D91-7224C49458BB}"/>
                <c:ext xmlns:c16="http://schemas.microsoft.com/office/drawing/2014/chart" uri="{C3380CC4-5D6E-409C-BE32-E72D297353CC}">
                  <c16:uniqueId val="{0000000A-609C-4F09-A4E7-5650784198AD}"/>
                </c:ext>
              </c:extLst>
            </c:dLbl>
            <c:dLbl>
              <c:idx val="3"/>
              <c:delete val="1"/>
              <c:extLst>
                <c:ext xmlns:c15="http://schemas.microsoft.com/office/drawing/2012/chart" uri="{CE6537A1-D6FC-4f65-9D91-7224C49458BB}"/>
                <c:ext xmlns:c16="http://schemas.microsoft.com/office/drawing/2014/chart" uri="{C3380CC4-5D6E-409C-BE32-E72D297353CC}">
                  <c16:uniqueId val="{0000000B-609C-4F09-A4E7-5650784198AD}"/>
                </c:ext>
              </c:extLst>
            </c:dLbl>
            <c:dLbl>
              <c:idx val="4"/>
              <c:delete val="1"/>
              <c:extLst>
                <c:ext xmlns:c15="http://schemas.microsoft.com/office/drawing/2012/chart" uri="{CE6537A1-D6FC-4f65-9D91-7224C49458BB}"/>
                <c:ext xmlns:c16="http://schemas.microsoft.com/office/drawing/2014/chart" uri="{C3380CC4-5D6E-409C-BE32-E72D297353CC}">
                  <c16:uniqueId val="{00000001-609C-4F09-A4E7-5650784198AD}"/>
                </c:ext>
              </c:extLst>
            </c:dLbl>
            <c:dLbl>
              <c:idx val="5"/>
              <c:delete val="1"/>
              <c:extLst>
                <c:ext xmlns:c15="http://schemas.microsoft.com/office/drawing/2012/chart" uri="{CE6537A1-D6FC-4f65-9D91-7224C49458BB}"/>
                <c:ext xmlns:c16="http://schemas.microsoft.com/office/drawing/2014/chart" uri="{C3380CC4-5D6E-409C-BE32-E72D297353CC}">
                  <c16:uniqueId val="{00000002-609C-4F09-A4E7-5650784198AD}"/>
                </c:ext>
              </c:extLst>
            </c:dLbl>
            <c:dLbl>
              <c:idx val="6"/>
              <c:delete val="1"/>
              <c:extLst>
                <c:ext xmlns:c15="http://schemas.microsoft.com/office/drawing/2012/chart" uri="{CE6537A1-D6FC-4f65-9D91-7224C49458BB}"/>
                <c:ext xmlns:c16="http://schemas.microsoft.com/office/drawing/2014/chart" uri="{C3380CC4-5D6E-409C-BE32-E72D297353CC}">
                  <c16:uniqueId val="{00000003-609C-4F09-A4E7-5650784198AD}"/>
                </c:ext>
              </c:extLst>
            </c:dLbl>
            <c:dLbl>
              <c:idx val="7"/>
              <c:delete val="1"/>
              <c:extLst>
                <c:ext xmlns:c15="http://schemas.microsoft.com/office/drawing/2012/chart" uri="{CE6537A1-D6FC-4f65-9D91-7224C49458BB}"/>
                <c:ext xmlns:c16="http://schemas.microsoft.com/office/drawing/2014/chart" uri="{C3380CC4-5D6E-409C-BE32-E72D297353CC}">
                  <c16:uniqueId val="{0000000C-609C-4F09-A4E7-5650784198AD}"/>
                </c:ext>
              </c:extLst>
            </c:dLbl>
            <c:dLbl>
              <c:idx val="8"/>
              <c:delete val="1"/>
              <c:extLst>
                <c:ext xmlns:c15="http://schemas.microsoft.com/office/drawing/2012/chart" uri="{CE6537A1-D6FC-4f65-9D91-7224C49458BB}"/>
                <c:ext xmlns:c16="http://schemas.microsoft.com/office/drawing/2014/chart" uri="{C3380CC4-5D6E-409C-BE32-E72D297353CC}">
                  <c16:uniqueId val="{0000000D-609C-4F09-A4E7-5650784198AD}"/>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valuation step-ups'!$C$32:$M$32</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step-ups'!$C$34:$M$34</c:f>
              <c:numCache>
                <c:formatCode>0.00\x</c:formatCode>
                <c:ptCount val="11"/>
                <c:pt idx="0">
                  <c:v>1.9448853080911701</c:v>
                </c:pt>
                <c:pt idx="1">
                  <c:v>2.2202852231289731</c:v>
                </c:pt>
                <c:pt idx="2">
                  <c:v>2.0132814503025358</c:v>
                </c:pt>
                <c:pt idx="3">
                  <c:v>2.3002394681786562</c:v>
                </c:pt>
                <c:pt idx="4">
                  <c:v>2.0382104950469091</c:v>
                </c:pt>
                <c:pt idx="5">
                  <c:v>2.5468061411000158</c:v>
                </c:pt>
                <c:pt idx="6">
                  <c:v>2.718775862204585</c:v>
                </c:pt>
                <c:pt idx="7">
                  <c:v>2.3218190887487329</c:v>
                </c:pt>
                <c:pt idx="8">
                  <c:v>2.425856707585861</c:v>
                </c:pt>
                <c:pt idx="9">
                  <c:v>2.3487105430442079</c:v>
                </c:pt>
                <c:pt idx="10">
                  <c:v>2.2242642861293578</c:v>
                </c:pt>
              </c:numCache>
            </c:numRef>
          </c:val>
          <c:smooth val="0"/>
          <c:extLst>
            <c:ext xmlns:c16="http://schemas.microsoft.com/office/drawing/2014/chart" uri="{C3380CC4-5D6E-409C-BE32-E72D297353CC}">
              <c16:uniqueId val="{0000000E-609C-4F09-A4E7-5650784198AD}"/>
            </c:ext>
          </c:extLst>
        </c:ser>
        <c:ser>
          <c:idx val="1"/>
          <c:order val="1"/>
          <c:tx>
            <c:strRef>
              <c:f>'AI valuation step-ups'!$B$35</c:f>
              <c:strCache>
                <c:ptCount val="1"/>
                <c:pt idx="0">
                  <c:v>A</c:v>
                </c:pt>
              </c:strCache>
            </c:strRef>
          </c:tx>
          <c:spPr>
            <a:ln w="19050" cap="rnd">
              <a:solidFill>
                <a:schemeClr val="accent3"/>
              </a:solidFill>
              <a:round/>
            </a:ln>
            <a:effectLst/>
          </c:spPr>
          <c:marker>
            <c:symbol val="none"/>
          </c:marker>
          <c:dPt>
            <c:idx val="8"/>
            <c:bubble3D val="0"/>
            <c:extLst>
              <c:ext xmlns:c16="http://schemas.microsoft.com/office/drawing/2014/chart" uri="{C3380CC4-5D6E-409C-BE32-E72D297353CC}">
                <c16:uniqueId val="{0000000F-609C-4F09-A4E7-5650784198AD}"/>
              </c:ext>
            </c:extLst>
          </c:dPt>
          <c:dPt>
            <c:idx val="9"/>
            <c:bubble3D val="0"/>
            <c:spPr>
              <a:ln w="19050" cap="rnd">
                <a:solidFill>
                  <a:srgbClr val="40C2C9"/>
                </a:solidFill>
                <a:round/>
              </a:ln>
              <a:effectLst/>
            </c:spPr>
            <c:extLst>
              <c:ext xmlns:c16="http://schemas.microsoft.com/office/drawing/2014/chart" uri="{C3380CC4-5D6E-409C-BE32-E72D297353CC}">
                <c16:uniqueId val="{00000011-609C-4F09-A4E7-5650784198AD}"/>
              </c:ext>
            </c:extLst>
          </c:dPt>
          <c:dPt>
            <c:idx val="10"/>
            <c:marker>
              <c:symbol val="circle"/>
              <c:size val="5"/>
              <c:spPr>
                <a:solidFill>
                  <a:srgbClr val="40C2C9"/>
                </a:solidFill>
                <a:ln>
                  <a:noFill/>
                </a:ln>
              </c:spPr>
            </c:marker>
            <c:bubble3D val="0"/>
            <c:spPr>
              <a:ln w="19050" cap="rnd">
                <a:noFill/>
                <a:round/>
              </a:ln>
              <a:effectLst/>
            </c:spPr>
            <c:extLst>
              <c:ext xmlns:c16="http://schemas.microsoft.com/office/drawing/2014/chart" uri="{C3380CC4-5D6E-409C-BE32-E72D297353CC}">
                <c16:uniqueId val="{00000013-609C-4F09-A4E7-5650784198AD}"/>
              </c:ext>
            </c:extLst>
          </c:dPt>
          <c:dPt>
            <c:idx val="15"/>
            <c:bubble3D val="0"/>
            <c:extLst>
              <c:ext xmlns:c16="http://schemas.microsoft.com/office/drawing/2014/chart" uri="{C3380CC4-5D6E-409C-BE32-E72D297353CC}">
                <c16:uniqueId val="{00000014-609C-4F09-A4E7-5650784198AD}"/>
              </c:ext>
            </c:extLst>
          </c:dPt>
          <c:dLbls>
            <c:dLbl>
              <c:idx val="0"/>
              <c:delete val="1"/>
              <c:extLst>
                <c:ext xmlns:c15="http://schemas.microsoft.com/office/drawing/2012/chart" uri="{CE6537A1-D6FC-4f65-9D91-7224C49458BB}"/>
                <c:ext xmlns:c16="http://schemas.microsoft.com/office/drawing/2014/chart" uri="{C3380CC4-5D6E-409C-BE32-E72D297353CC}">
                  <c16:uniqueId val="{00000015-609C-4F09-A4E7-5650784198AD}"/>
                </c:ext>
              </c:extLst>
            </c:dLbl>
            <c:dLbl>
              <c:idx val="1"/>
              <c:delete val="1"/>
              <c:extLst>
                <c:ext xmlns:c15="http://schemas.microsoft.com/office/drawing/2012/chart" uri="{CE6537A1-D6FC-4f65-9D91-7224C49458BB}"/>
                <c:ext xmlns:c16="http://schemas.microsoft.com/office/drawing/2014/chart" uri="{C3380CC4-5D6E-409C-BE32-E72D297353CC}">
                  <c16:uniqueId val="{00000016-609C-4F09-A4E7-5650784198AD}"/>
                </c:ext>
              </c:extLst>
            </c:dLbl>
            <c:dLbl>
              <c:idx val="2"/>
              <c:delete val="1"/>
              <c:extLst>
                <c:ext xmlns:c15="http://schemas.microsoft.com/office/drawing/2012/chart" uri="{CE6537A1-D6FC-4f65-9D91-7224C49458BB}"/>
                <c:ext xmlns:c16="http://schemas.microsoft.com/office/drawing/2014/chart" uri="{C3380CC4-5D6E-409C-BE32-E72D297353CC}">
                  <c16:uniqueId val="{00000017-609C-4F09-A4E7-5650784198AD}"/>
                </c:ext>
              </c:extLst>
            </c:dLbl>
            <c:dLbl>
              <c:idx val="3"/>
              <c:delete val="1"/>
              <c:extLst>
                <c:ext xmlns:c15="http://schemas.microsoft.com/office/drawing/2012/chart" uri="{CE6537A1-D6FC-4f65-9D91-7224C49458BB}"/>
                <c:ext xmlns:c16="http://schemas.microsoft.com/office/drawing/2014/chart" uri="{C3380CC4-5D6E-409C-BE32-E72D297353CC}">
                  <c16:uniqueId val="{00000018-609C-4F09-A4E7-5650784198AD}"/>
                </c:ext>
              </c:extLst>
            </c:dLbl>
            <c:dLbl>
              <c:idx val="4"/>
              <c:delete val="1"/>
              <c:extLst>
                <c:ext xmlns:c15="http://schemas.microsoft.com/office/drawing/2012/chart" uri="{CE6537A1-D6FC-4f65-9D91-7224C49458BB}"/>
                <c:ext xmlns:c16="http://schemas.microsoft.com/office/drawing/2014/chart" uri="{C3380CC4-5D6E-409C-BE32-E72D297353CC}">
                  <c16:uniqueId val="{00000019-609C-4F09-A4E7-5650784198AD}"/>
                </c:ext>
              </c:extLst>
            </c:dLbl>
            <c:dLbl>
              <c:idx val="5"/>
              <c:delete val="1"/>
              <c:extLst>
                <c:ext xmlns:c15="http://schemas.microsoft.com/office/drawing/2012/chart" uri="{CE6537A1-D6FC-4f65-9D91-7224C49458BB}"/>
                <c:ext xmlns:c16="http://schemas.microsoft.com/office/drawing/2014/chart" uri="{C3380CC4-5D6E-409C-BE32-E72D297353CC}">
                  <c16:uniqueId val="{0000001A-609C-4F09-A4E7-5650784198AD}"/>
                </c:ext>
              </c:extLst>
            </c:dLbl>
            <c:dLbl>
              <c:idx val="6"/>
              <c:delete val="1"/>
              <c:extLst>
                <c:ext xmlns:c15="http://schemas.microsoft.com/office/drawing/2012/chart" uri="{CE6537A1-D6FC-4f65-9D91-7224C49458BB}"/>
                <c:ext xmlns:c16="http://schemas.microsoft.com/office/drawing/2014/chart" uri="{C3380CC4-5D6E-409C-BE32-E72D297353CC}">
                  <c16:uniqueId val="{0000001B-609C-4F09-A4E7-5650784198AD}"/>
                </c:ext>
              </c:extLst>
            </c:dLbl>
            <c:dLbl>
              <c:idx val="7"/>
              <c:delete val="1"/>
              <c:extLst>
                <c:ext xmlns:c15="http://schemas.microsoft.com/office/drawing/2012/chart" uri="{CE6537A1-D6FC-4f65-9D91-7224C49458BB}"/>
                <c:ext xmlns:c16="http://schemas.microsoft.com/office/drawing/2014/chart" uri="{C3380CC4-5D6E-409C-BE32-E72D297353CC}">
                  <c16:uniqueId val="{0000001C-609C-4F09-A4E7-5650784198AD}"/>
                </c:ext>
              </c:extLst>
            </c:dLbl>
            <c:dLbl>
              <c:idx val="8"/>
              <c:delete val="1"/>
              <c:extLst>
                <c:ext xmlns:c15="http://schemas.microsoft.com/office/drawing/2012/chart" uri="{CE6537A1-D6FC-4f65-9D91-7224C49458BB}"/>
                <c:ext xmlns:c16="http://schemas.microsoft.com/office/drawing/2014/chart" uri="{C3380CC4-5D6E-409C-BE32-E72D297353CC}">
                  <c16:uniqueId val="{0000000F-609C-4F09-A4E7-5650784198AD}"/>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valuation step-ups'!$C$32:$M$32</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step-ups'!$C$35:$M$35</c:f>
              <c:numCache>
                <c:formatCode>0.00\x</c:formatCode>
                <c:ptCount val="11"/>
                <c:pt idx="0">
                  <c:v>2.3051302999416632</c:v>
                </c:pt>
                <c:pt idx="1">
                  <c:v>2.4589254239141352</c:v>
                </c:pt>
                <c:pt idx="2">
                  <c:v>2.7399627711331722</c:v>
                </c:pt>
                <c:pt idx="3">
                  <c:v>3.7812102504966232</c:v>
                </c:pt>
                <c:pt idx="4">
                  <c:v>2.782616173343071</c:v>
                </c:pt>
                <c:pt idx="5">
                  <c:v>3.4411012235610432</c:v>
                </c:pt>
                <c:pt idx="6">
                  <c:v>3.53775788786144</c:v>
                </c:pt>
                <c:pt idx="7">
                  <c:v>2.3900229072545511</c:v>
                </c:pt>
                <c:pt idx="8">
                  <c:v>2.4770677220845978</c:v>
                </c:pt>
                <c:pt idx="9">
                  <c:v>2.5947476913566918</c:v>
                </c:pt>
                <c:pt idx="10">
                  <c:v>4.2171067624053222</c:v>
                </c:pt>
              </c:numCache>
            </c:numRef>
          </c:val>
          <c:smooth val="0"/>
          <c:extLst>
            <c:ext xmlns:c16="http://schemas.microsoft.com/office/drawing/2014/chart" uri="{C3380CC4-5D6E-409C-BE32-E72D297353CC}">
              <c16:uniqueId val="{0000001D-609C-4F09-A4E7-5650784198AD}"/>
            </c:ext>
          </c:extLst>
        </c:ser>
        <c:ser>
          <c:idx val="2"/>
          <c:order val="2"/>
          <c:tx>
            <c:strRef>
              <c:f>'AI valuation step-ups'!$B$36</c:f>
              <c:strCache>
                <c:ptCount val="1"/>
                <c:pt idx="0">
                  <c:v>B</c:v>
                </c:pt>
              </c:strCache>
            </c:strRef>
          </c:tx>
          <c:spPr>
            <a:ln>
              <a:solidFill>
                <a:srgbClr val="C3EDEB"/>
              </a:solidFill>
            </a:ln>
          </c:spPr>
          <c:marker>
            <c:symbol val="none"/>
          </c:marker>
          <c:dPt>
            <c:idx val="9"/>
            <c:bubble3D val="0"/>
            <c:extLst>
              <c:ext xmlns:c16="http://schemas.microsoft.com/office/drawing/2014/chart" uri="{C3380CC4-5D6E-409C-BE32-E72D297353CC}">
                <c16:uniqueId val="{0000001E-609C-4F09-A4E7-5650784198AD}"/>
              </c:ext>
            </c:extLst>
          </c:dPt>
          <c:dPt>
            <c:idx val="10"/>
            <c:marker>
              <c:symbol val="circle"/>
              <c:size val="5"/>
              <c:spPr>
                <a:solidFill>
                  <a:srgbClr val="C3EDEB"/>
                </a:solidFill>
                <a:ln>
                  <a:noFill/>
                </a:ln>
              </c:spPr>
            </c:marker>
            <c:bubble3D val="0"/>
            <c:spPr>
              <a:ln>
                <a:noFill/>
              </a:ln>
            </c:spPr>
            <c:extLst>
              <c:ext xmlns:c16="http://schemas.microsoft.com/office/drawing/2014/chart" uri="{C3380CC4-5D6E-409C-BE32-E72D297353CC}">
                <c16:uniqueId val="{00000020-609C-4F09-A4E7-5650784198AD}"/>
              </c:ext>
            </c:extLst>
          </c:dPt>
          <c:dPt>
            <c:idx val="15"/>
            <c:bubble3D val="0"/>
            <c:extLst>
              <c:ext xmlns:c16="http://schemas.microsoft.com/office/drawing/2014/chart" uri="{C3380CC4-5D6E-409C-BE32-E72D297353CC}">
                <c16:uniqueId val="{00000021-609C-4F09-A4E7-5650784198AD}"/>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609C-4F09-A4E7-5650784198AD}"/>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609C-4F09-A4E7-5650784198AD}"/>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'AI valuation step-ups'!$C$32:$M$32</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step-ups'!$C$36:$M$36</c:f>
              <c:numCache>
                <c:formatCode>0.00\x</c:formatCode>
                <c:ptCount val="11"/>
                <c:pt idx="0">
                  <c:v>2.3720312357939162</c:v>
                </c:pt>
                <c:pt idx="1">
                  <c:v>2.4752642548614299</c:v>
                </c:pt>
                <c:pt idx="2">
                  <c:v>2.5326998301326382</c:v>
                </c:pt>
                <c:pt idx="3">
                  <c:v>2.554538890126071</c:v>
                </c:pt>
                <c:pt idx="4">
                  <c:v>2.4665799875912788</c:v>
                </c:pt>
                <c:pt idx="5">
                  <c:v>3.5398796708073199</c:v>
                </c:pt>
                <c:pt idx="6">
                  <c:v>3.645477088299832</c:v>
                </c:pt>
                <c:pt idx="7">
                  <c:v>2.027892565531209</c:v>
                </c:pt>
                <c:pt idx="8">
                  <c:v>2.3972567191671179</c:v>
                </c:pt>
                <c:pt idx="9">
                  <c:v>2.9308437900346278</c:v>
                </c:pt>
                <c:pt idx="10">
                  <c:v>3.25675193025875</c:v>
                </c:pt>
              </c:numCache>
            </c:numRef>
          </c:val>
          <c:smooth val="0"/>
          <c:extLst>
            <c:ext xmlns:c16="http://schemas.microsoft.com/office/drawing/2014/chart" uri="{C3380CC4-5D6E-409C-BE32-E72D297353CC}">
              <c16:uniqueId val="{00000022-609C-4F09-A4E7-5650784198AD}"/>
            </c:ext>
          </c:extLst>
        </c:ser>
        <c:ser>
          <c:idx val="3"/>
          <c:order val="3"/>
          <c:tx>
            <c:strRef>
              <c:f>'AI valuation step-ups'!$B$37</c:f>
              <c:strCache>
                <c:ptCount val="1"/>
                <c:pt idx="0">
                  <c:v>C</c:v>
                </c:pt>
              </c:strCache>
            </c:strRef>
          </c:tx>
          <c:spPr>
            <a:ln w="19050" cap="rnd">
              <a:solidFill>
                <a:srgbClr val="F5C914"/>
              </a:solidFill>
              <a:round/>
            </a:ln>
            <a:effectLst/>
          </c:spPr>
          <c:marker>
            <c:symbol val="none"/>
          </c:marker>
          <c:dPt>
            <c:idx val="9"/>
            <c:bubble3D val="0"/>
            <c:extLst>
              <c:ext xmlns:c16="http://schemas.microsoft.com/office/drawing/2014/chart" uri="{C3380CC4-5D6E-409C-BE32-E72D297353CC}">
                <c16:uniqueId val="{00000023-609C-4F09-A4E7-5650784198AD}"/>
              </c:ext>
            </c:extLst>
          </c:dPt>
          <c:dPt>
            <c:idx val="10"/>
            <c:marker>
              <c:symbol val="circle"/>
              <c:size val="5"/>
              <c:spPr>
                <a:solidFill>
                  <a:srgbClr val="F5C914"/>
                </a:solidFill>
                <a:ln>
                  <a:noFill/>
                </a:ln>
              </c:spPr>
            </c:marker>
            <c:bubble3D val="0"/>
            <c:spPr>
              <a:ln w="19050" cap="rnd">
                <a:noFill/>
                <a:round/>
              </a:ln>
              <a:effectLst/>
            </c:spPr>
            <c:extLst>
              <c:ext xmlns:c16="http://schemas.microsoft.com/office/drawing/2014/chart" uri="{C3380CC4-5D6E-409C-BE32-E72D297353CC}">
                <c16:uniqueId val="{00000025-609C-4F09-A4E7-5650784198AD}"/>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609C-4F09-A4E7-5650784198AD}"/>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609C-4F09-A4E7-5650784198AD}"/>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'AI valuation step-ups'!$C$32:$M$32</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step-ups'!$C$37:$M$37</c:f>
              <c:numCache>
                <c:formatCode>0.00\x</c:formatCode>
                <c:ptCount val="11"/>
                <c:pt idx="0">
                  <c:v>1.559518204305073</c:v>
                </c:pt>
                <c:pt idx="1">
                  <c:v>1.7414300017894999</c:v>
                </c:pt>
                <c:pt idx="2">
                  <c:v>2.1066601915237069</c:v>
                </c:pt>
                <c:pt idx="3">
                  <c:v>2.1360650141890059</c:v>
                </c:pt>
                <c:pt idx="4">
                  <c:v>2.0462003376064479</c:v>
                </c:pt>
                <c:pt idx="5">
                  <c:v>3.2094038461917971</c:v>
                </c:pt>
                <c:pt idx="6">
                  <c:v>2.4927904328379382</c:v>
                </c:pt>
                <c:pt idx="7">
                  <c:v>1.479577184215759</c:v>
                </c:pt>
                <c:pt idx="8">
                  <c:v>1.706634122543869</c:v>
                </c:pt>
                <c:pt idx="9">
                  <c:v>2.4712143217538038</c:v>
                </c:pt>
                <c:pt idx="10">
                  <c:v>2.2140021018839442</c:v>
                </c:pt>
              </c:numCache>
            </c:numRef>
          </c:val>
          <c:smooth val="0"/>
          <c:extLst>
            <c:ext xmlns:c16="http://schemas.microsoft.com/office/drawing/2014/chart" uri="{C3380CC4-5D6E-409C-BE32-E72D297353CC}">
              <c16:uniqueId val="{00000026-609C-4F09-A4E7-5650784198AD}"/>
            </c:ext>
          </c:extLst>
        </c:ser>
        <c:ser>
          <c:idx val="4"/>
          <c:order val="4"/>
          <c:tx>
            <c:strRef>
              <c:f>'AI valuation step-ups'!$B$38</c:f>
              <c:strCache>
                <c:ptCount val="1"/>
                <c:pt idx="0">
                  <c:v>D+</c:v>
                </c:pt>
              </c:strCache>
            </c:strRef>
          </c:tx>
          <c:spPr>
            <a:ln>
              <a:solidFill>
                <a:srgbClr val="FAF56B"/>
              </a:solidFill>
            </a:ln>
          </c:spPr>
          <c:marker>
            <c:symbol val="none"/>
          </c:marker>
          <c:dPt>
            <c:idx val="10"/>
            <c:marker>
              <c:symbol val="circle"/>
              <c:size val="5"/>
              <c:spPr>
                <a:solidFill>
                  <a:srgbClr val="FAF56B"/>
                </a:solidFill>
                <a:ln>
                  <a:noFill/>
                </a:ln>
              </c:spPr>
            </c:marker>
            <c:bubble3D val="0"/>
            <c:spPr>
              <a:ln>
                <a:noFill/>
              </a:ln>
            </c:spPr>
            <c:extLst>
              <c:ext xmlns:c16="http://schemas.microsoft.com/office/drawing/2014/chart" uri="{C3380CC4-5D6E-409C-BE32-E72D297353CC}">
                <c16:uniqueId val="{00000028-609C-4F09-A4E7-5650784198AD}"/>
              </c:ext>
            </c:extLst>
          </c:dPt>
          <c:dLbls>
            <c:dLbl>
              <c:idx val="0"/>
              <c:delete val="1"/>
              <c:extLst>
                <c:ext xmlns:c15="http://schemas.microsoft.com/office/drawing/2012/chart" uri="{CE6537A1-D6FC-4f65-9D91-7224C49458BB}"/>
                <c:ext xmlns:c16="http://schemas.microsoft.com/office/drawing/2014/chart" uri="{C3380CC4-5D6E-409C-BE32-E72D297353CC}">
                  <c16:uniqueId val="{00000029-609C-4F09-A4E7-5650784198AD}"/>
                </c:ext>
              </c:extLst>
            </c:dLbl>
            <c:dLbl>
              <c:idx val="1"/>
              <c:delete val="1"/>
              <c:extLst>
                <c:ext xmlns:c15="http://schemas.microsoft.com/office/drawing/2012/chart" uri="{CE6537A1-D6FC-4f65-9D91-7224C49458BB}"/>
                <c:ext xmlns:c16="http://schemas.microsoft.com/office/drawing/2014/chart" uri="{C3380CC4-5D6E-409C-BE32-E72D297353CC}">
                  <c16:uniqueId val="{0000002A-609C-4F09-A4E7-5650784198AD}"/>
                </c:ext>
              </c:extLst>
            </c:dLbl>
            <c:dLbl>
              <c:idx val="2"/>
              <c:delete val="1"/>
              <c:extLst>
                <c:ext xmlns:c15="http://schemas.microsoft.com/office/drawing/2012/chart" uri="{CE6537A1-D6FC-4f65-9D91-7224C49458BB}"/>
                <c:ext xmlns:c16="http://schemas.microsoft.com/office/drawing/2014/chart" uri="{C3380CC4-5D6E-409C-BE32-E72D297353CC}">
                  <c16:uniqueId val="{0000002B-609C-4F09-A4E7-5650784198AD}"/>
                </c:ext>
              </c:extLst>
            </c:dLbl>
            <c:dLbl>
              <c:idx val="3"/>
              <c:delete val="1"/>
              <c:extLst>
                <c:ext xmlns:c15="http://schemas.microsoft.com/office/drawing/2012/chart" uri="{CE6537A1-D6FC-4f65-9D91-7224C49458BB}"/>
                <c:ext xmlns:c16="http://schemas.microsoft.com/office/drawing/2014/chart" uri="{C3380CC4-5D6E-409C-BE32-E72D297353CC}">
                  <c16:uniqueId val="{0000002C-609C-4F09-A4E7-5650784198AD}"/>
                </c:ext>
              </c:extLst>
            </c:dLbl>
            <c:dLbl>
              <c:idx val="4"/>
              <c:delete val="1"/>
              <c:extLst>
                <c:ext xmlns:c15="http://schemas.microsoft.com/office/drawing/2012/chart" uri="{CE6537A1-D6FC-4f65-9D91-7224C49458BB}"/>
                <c:ext xmlns:c16="http://schemas.microsoft.com/office/drawing/2014/chart" uri="{C3380CC4-5D6E-409C-BE32-E72D297353CC}">
                  <c16:uniqueId val="{0000002D-609C-4F09-A4E7-5650784198AD}"/>
                </c:ext>
              </c:extLst>
            </c:dLbl>
            <c:dLbl>
              <c:idx val="5"/>
              <c:delete val="1"/>
              <c:extLst>
                <c:ext xmlns:c15="http://schemas.microsoft.com/office/drawing/2012/chart" uri="{CE6537A1-D6FC-4f65-9D91-7224C49458BB}"/>
                <c:ext xmlns:c16="http://schemas.microsoft.com/office/drawing/2014/chart" uri="{C3380CC4-5D6E-409C-BE32-E72D297353CC}">
                  <c16:uniqueId val="{0000002E-609C-4F09-A4E7-5650784198AD}"/>
                </c:ext>
              </c:extLst>
            </c:dLbl>
            <c:dLbl>
              <c:idx val="6"/>
              <c:delete val="1"/>
              <c:extLst>
                <c:ext xmlns:c15="http://schemas.microsoft.com/office/drawing/2012/chart" uri="{CE6537A1-D6FC-4f65-9D91-7224C49458BB}"/>
                <c:ext xmlns:c16="http://schemas.microsoft.com/office/drawing/2014/chart" uri="{C3380CC4-5D6E-409C-BE32-E72D297353CC}">
                  <c16:uniqueId val="{0000002F-609C-4F09-A4E7-5650784198AD}"/>
                </c:ext>
              </c:extLst>
            </c:dLbl>
            <c:dLbl>
              <c:idx val="7"/>
              <c:delete val="1"/>
              <c:extLst>
                <c:ext xmlns:c15="http://schemas.microsoft.com/office/drawing/2012/chart" uri="{CE6537A1-D6FC-4f65-9D91-7224C49458BB}"/>
                <c:ext xmlns:c16="http://schemas.microsoft.com/office/drawing/2014/chart" uri="{C3380CC4-5D6E-409C-BE32-E72D297353CC}">
                  <c16:uniqueId val="{00000030-609C-4F09-A4E7-5650784198AD}"/>
                </c:ext>
              </c:extLst>
            </c:dLbl>
            <c:dLbl>
              <c:idx val="8"/>
              <c:delete val="1"/>
              <c:extLst>
                <c:ext xmlns:c15="http://schemas.microsoft.com/office/drawing/2012/chart" uri="{CE6537A1-D6FC-4f65-9D91-7224C49458BB}"/>
                <c:ext xmlns:c16="http://schemas.microsoft.com/office/drawing/2014/chart" uri="{C3380CC4-5D6E-409C-BE32-E72D297353CC}">
                  <c16:uniqueId val="{00000031-609C-4F09-A4E7-5650784198AD}"/>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'AI valuation step-ups'!$C$32:$M$32</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step-ups'!$C$38:$M$38</c:f>
              <c:numCache>
                <c:formatCode>0.00\x</c:formatCode>
                <c:ptCount val="11"/>
                <c:pt idx="0">
                  <c:v>1.270124603054972</c:v>
                </c:pt>
                <c:pt idx="1">
                  <c:v>1.398490539103262</c:v>
                </c:pt>
                <c:pt idx="2">
                  <c:v>1.566389281965386</c:v>
                </c:pt>
                <c:pt idx="3">
                  <c:v>1.7335421414868999</c:v>
                </c:pt>
                <c:pt idx="4">
                  <c:v>1.9673170063909411</c:v>
                </c:pt>
                <c:pt idx="5">
                  <c:v>2.693224809683604</c:v>
                </c:pt>
                <c:pt idx="6">
                  <c:v>1.9979886672532869</c:v>
                </c:pt>
                <c:pt idx="7">
                  <c:v>1.3856221513887499</c:v>
                </c:pt>
                <c:pt idx="8">
                  <c:v>1.303540040851489</c:v>
                </c:pt>
                <c:pt idx="9">
                  <c:v>1.727060166236698</c:v>
                </c:pt>
                <c:pt idx="10">
                  <c:v>2.0498939544786299</c:v>
                </c:pt>
              </c:numCache>
            </c:numRef>
          </c:val>
          <c:smooth val="0"/>
          <c:extLst>
            <c:ext xmlns:c16="http://schemas.microsoft.com/office/drawing/2014/chart" uri="{C3380CC4-5D6E-409C-BE32-E72D297353CC}">
              <c16:uniqueId val="{00000032-609C-4F09-A4E7-5650784198AD}"/>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0.00\x"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25679012345679014"/>
          <c:y val="0.94109137884574778"/>
          <c:w val="0.50751181102362208"/>
          <c:h val="5.890862115425225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8599154522501E-2"/>
          <c:y val="2.0855163187704029E-2"/>
          <c:w val="0.93308140084547753"/>
          <c:h val="0.86784959475649348"/>
        </c:manualLayout>
      </c:layout>
      <c:lineChart>
        <c:grouping val="standard"/>
        <c:varyColors val="0"/>
        <c:ser>
          <c:idx val="0"/>
          <c:order val="0"/>
          <c:tx>
            <c:strRef>
              <c:f>'AI valuation step-ups'!$O$34</c:f>
              <c:strCache>
                <c:ptCount val="1"/>
                <c:pt idx="0">
                  <c:v>Seed</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00-5C03-4AF5-827E-6BD736A1F5D8}"/>
              </c:ext>
            </c:extLst>
          </c:dPt>
          <c:dPt>
            <c:idx val="4"/>
            <c:bubble3D val="0"/>
            <c:extLst>
              <c:ext xmlns:c16="http://schemas.microsoft.com/office/drawing/2014/chart" uri="{C3380CC4-5D6E-409C-BE32-E72D297353CC}">
                <c16:uniqueId val="{00000001-5C03-4AF5-827E-6BD736A1F5D8}"/>
              </c:ext>
            </c:extLst>
          </c:dPt>
          <c:dPt>
            <c:idx val="5"/>
            <c:bubble3D val="0"/>
            <c:extLst>
              <c:ext xmlns:c16="http://schemas.microsoft.com/office/drawing/2014/chart" uri="{C3380CC4-5D6E-409C-BE32-E72D297353CC}">
                <c16:uniqueId val="{00000002-5C03-4AF5-827E-6BD736A1F5D8}"/>
              </c:ext>
            </c:extLst>
          </c:dPt>
          <c:dPt>
            <c:idx val="6"/>
            <c:bubble3D val="0"/>
            <c:extLst>
              <c:ext xmlns:c16="http://schemas.microsoft.com/office/drawing/2014/chart" uri="{C3380CC4-5D6E-409C-BE32-E72D297353CC}">
                <c16:uniqueId val="{00000003-5C03-4AF5-827E-6BD736A1F5D8}"/>
              </c:ext>
            </c:extLst>
          </c:dPt>
          <c:dPt>
            <c:idx val="9"/>
            <c:bubble3D val="0"/>
            <c:spPr>
              <a:ln w="19050" cap="rnd">
                <a:solidFill>
                  <a:srgbClr val="6185A6"/>
                </a:solidFill>
                <a:round/>
              </a:ln>
              <a:effectLst/>
            </c:spPr>
            <c:extLst>
              <c:ext xmlns:c16="http://schemas.microsoft.com/office/drawing/2014/chart" uri="{C3380CC4-5D6E-409C-BE32-E72D297353CC}">
                <c16:uniqueId val="{00000005-5C03-4AF5-827E-6BD736A1F5D8}"/>
              </c:ext>
            </c:extLst>
          </c:dPt>
          <c:dPt>
            <c:idx val="10"/>
            <c:marker>
              <c:symbol val="circle"/>
              <c:size val="5"/>
              <c:spPr>
                <a:solidFill>
                  <a:srgbClr val="6185A6"/>
                </a:solidFill>
                <a:ln>
                  <a:noFill/>
                </a:ln>
              </c:spPr>
            </c:marker>
            <c:bubble3D val="0"/>
            <c:spPr>
              <a:ln w="19050" cap="rnd">
                <a:noFill/>
                <a:round/>
              </a:ln>
              <a:effectLst/>
            </c:spPr>
            <c:extLst>
              <c:ext xmlns:c16="http://schemas.microsoft.com/office/drawing/2014/chart" uri="{C3380CC4-5D6E-409C-BE32-E72D297353CC}">
                <c16:uniqueId val="{00000007-5C03-4AF5-827E-6BD736A1F5D8}"/>
              </c:ext>
            </c:extLst>
          </c:dPt>
          <c:dPt>
            <c:idx val="15"/>
            <c:bubble3D val="0"/>
            <c:extLst>
              <c:ext xmlns:c16="http://schemas.microsoft.com/office/drawing/2014/chart" uri="{C3380CC4-5D6E-409C-BE32-E72D297353CC}">
                <c16:uniqueId val="{00000008-5C03-4AF5-827E-6BD736A1F5D8}"/>
              </c:ext>
            </c:extLst>
          </c:dPt>
          <c:dLbls>
            <c:dLbl>
              <c:idx val="0"/>
              <c:delete val="1"/>
              <c:extLst>
                <c:ext xmlns:c15="http://schemas.microsoft.com/office/drawing/2012/chart" uri="{CE6537A1-D6FC-4f65-9D91-7224C49458BB}"/>
                <c:ext xmlns:c16="http://schemas.microsoft.com/office/drawing/2014/chart" uri="{C3380CC4-5D6E-409C-BE32-E72D297353CC}">
                  <c16:uniqueId val="{00000009-5C03-4AF5-827E-6BD736A1F5D8}"/>
                </c:ext>
              </c:extLst>
            </c:dLbl>
            <c:dLbl>
              <c:idx val="1"/>
              <c:delete val="1"/>
              <c:extLst>
                <c:ext xmlns:c15="http://schemas.microsoft.com/office/drawing/2012/chart" uri="{CE6537A1-D6FC-4f65-9D91-7224C49458BB}"/>
                <c:ext xmlns:c16="http://schemas.microsoft.com/office/drawing/2014/chart" uri="{C3380CC4-5D6E-409C-BE32-E72D297353CC}">
                  <c16:uniqueId val="{00000000-5C03-4AF5-827E-6BD736A1F5D8}"/>
                </c:ext>
              </c:extLst>
            </c:dLbl>
            <c:dLbl>
              <c:idx val="2"/>
              <c:delete val="1"/>
              <c:extLst>
                <c:ext xmlns:c15="http://schemas.microsoft.com/office/drawing/2012/chart" uri="{CE6537A1-D6FC-4f65-9D91-7224C49458BB}"/>
                <c:ext xmlns:c16="http://schemas.microsoft.com/office/drawing/2014/chart" uri="{C3380CC4-5D6E-409C-BE32-E72D297353CC}">
                  <c16:uniqueId val="{0000000A-5C03-4AF5-827E-6BD736A1F5D8}"/>
                </c:ext>
              </c:extLst>
            </c:dLbl>
            <c:dLbl>
              <c:idx val="3"/>
              <c:delete val="1"/>
              <c:extLst>
                <c:ext xmlns:c15="http://schemas.microsoft.com/office/drawing/2012/chart" uri="{CE6537A1-D6FC-4f65-9D91-7224C49458BB}"/>
                <c:ext xmlns:c16="http://schemas.microsoft.com/office/drawing/2014/chart" uri="{C3380CC4-5D6E-409C-BE32-E72D297353CC}">
                  <c16:uniqueId val="{0000000B-5C03-4AF5-827E-6BD736A1F5D8}"/>
                </c:ext>
              </c:extLst>
            </c:dLbl>
            <c:dLbl>
              <c:idx val="4"/>
              <c:delete val="1"/>
              <c:extLst>
                <c:ext xmlns:c15="http://schemas.microsoft.com/office/drawing/2012/chart" uri="{CE6537A1-D6FC-4f65-9D91-7224C49458BB}"/>
                <c:ext xmlns:c16="http://schemas.microsoft.com/office/drawing/2014/chart" uri="{C3380CC4-5D6E-409C-BE32-E72D297353CC}">
                  <c16:uniqueId val="{00000001-5C03-4AF5-827E-6BD736A1F5D8}"/>
                </c:ext>
              </c:extLst>
            </c:dLbl>
            <c:dLbl>
              <c:idx val="5"/>
              <c:delete val="1"/>
              <c:extLst>
                <c:ext xmlns:c15="http://schemas.microsoft.com/office/drawing/2012/chart" uri="{CE6537A1-D6FC-4f65-9D91-7224C49458BB}"/>
                <c:ext xmlns:c16="http://schemas.microsoft.com/office/drawing/2014/chart" uri="{C3380CC4-5D6E-409C-BE32-E72D297353CC}">
                  <c16:uniqueId val="{00000002-5C03-4AF5-827E-6BD736A1F5D8}"/>
                </c:ext>
              </c:extLst>
            </c:dLbl>
            <c:dLbl>
              <c:idx val="6"/>
              <c:delete val="1"/>
              <c:extLst>
                <c:ext xmlns:c15="http://schemas.microsoft.com/office/drawing/2012/chart" uri="{CE6537A1-D6FC-4f65-9D91-7224C49458BB}"/>
                <c:ext xmlns:c16="http://schemas.microsoft.com/office/drawing/2014/chart" uri="{C3380CC4-5D6E-409C-BE32-E72D297353CC}">
                  <c16:uniqueId val="{00000003-5C03-4AF5-827E-6BD736A1F5D8}"/>
                </c:ext>
              </c:extLst>
            </c:dLbl>
            <c:dLbl>
              <c:idx val="7"/>
              <c:delete val="1"/>
              <c:extLst>
                <c:ext xmlns:c15="http://schemas.microsoft.com/office/drawing/2012/chart" uri="{CE6537A1-D6FC-4f65-9D91-7224C49458BB}"/>
                <c:ext xmlns:c16="http://schemas.microsoft.com/office/drawing/2014/chart" uri="{C3380CC4-5D6E-409C-BE32-E72D297353CC}">
                  <c16:uniqueId val="{0000000C-5C03-4AF5-827E-6BD736A1F5D8}"/>
                </c:ext>
              </c:extLst>
            </c:dLbl>
            <c:dLbl>
              <c:idx val="8"/>
              <c:delete val="1"/>
              <c:extLst>
                <c:ext xmlns:c15="http://schemas.microsoft.com/office/drawing/2012/chart" uri="{CE6537A1-D6FC-4f65-9D91-7224C49458BB}"/>
                <c:ext xmlns:c16="http://schemas.microsoft.com/office/drawing/2014/chart" uri="{C3380CC4-5D6E-409C-BE32-E72D297353CC}">
                  <c16:uniqueId val="{0000000D-5C03-4AF5-827E-6BD736A1F5D8}"/>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valuation step-ups'!$P$32:$Z$32</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step-ups'!$P$34:$Z$34</c:f>
              <c:numCache>
                <c:formatCode>0.00\x</c:formatCode>
                <c:ptCount val="11"/>
                <c:pt idx="0">
                  <c:v>1.986889754371066</c:v>
                </c:pt>
                <c:pt idx="1">
                  <c:v>2.2573185460981011</c:v>
                </c:pt>
                <c:pt idx="2">
                  <c:v>2.5907305808740251</c:v>
                </c:pt>
                <c:pt idx="3">
                  <c:v>2.159864668559961</c:v>
                </c:pt>
                <c:pt idx="4">
                  <c:v>2.3503866695638371</c:v>
                </c:pt>
                <c:pt idx="5">
                  <c:v>2.500682034413745</c:v>
                </c:pt>
                <c:pt idx="6">
                  <c:v>2.6954253120263809</c:v>
                </c:pt>
                <c:pt idx="7">
                  <c:v>2.7947336680734232</c:v>
                </c:pt>
                <c:pt idx="8">
                  <c:v>2.4456132887837971</c:v>
                </c:pt>
                <c:pt idx="9">
                  <c:v>1.926222526929521</c:v>
                </c:pt>
                <c:pt idx="10">
                  <c:v>1.93177968428068</c:v>
                </c:pt>
              </c:numCache>
            </c:numRef>
          </c:val>
          <c:smooth val="0"/>
          <c:extLst>
            <c:ext xmlns:c16="http://schemas.microsoft.com/office/drawing/2014/chart" uri="{C3380CC4-5D6E-409C-BE32-E72D297353CC}">
              <c16:uniqueId val="{0000000E-5C03-4AF5-827E-6BD736A1F5D8}"/>
            </c:ext>
          </c:extLst>
        </c:ser>
        <c:ser>
          <c:idx val="1"/>
          <c:order val="1"/>
          <c:tx>
            <c:strRef>
              <c:f>'AI valuation step-ups'!$O$35</c:f>
              <c:strCache>
                <c:ptCount val="1"/>
                <c:pt idx="0">
                  <c:v>A</c:v>
                </c:pt>
              </c:strCache>
            </c:strRef>
          </c:tx>
          <c:spPr>
            <a:ln w="19050" cap="rnd">
              <a:solidFill>
                <a:schemeClr val="accent3"/>
              </a:solidFill>
              <a:round/>
            </a:ln>
            <a:effectLst/>
          </c:spPr>
          <c:marker>
            <c:symbol val="none"/>
          </c:marker>
          <c:dPt>
            <c:idx val="8"/>
            <c:bubble3D val="0"/>
            <c:extLst>
              <c:ext xmlns:c16="http://schemas.microsoft.com/office/drawing/2014/chart" uri="{C3380CC4-5D6E-409C-BE32-E72D297353CC}">
                <c16:uniqueId val="{0000000F-5C03-4AF5-827E-6BD736A1F5D8}"/>
              </c:ext>
            </c:extLst>
          </c:dPt>
          <c:dPt>
            <c:idx val="9"/>
            <c:bubble3D val="0"/>
            <c:spPr>
              <a:ln w="19050" cap="rnd">
                <a:solidFill>
                  <a:srgbClr val="40C2C9"/>
                </a:solidFill>
                <a:round/>
              </a:ln>
              <a:effectLst/>
            </c:spPr>
            <c:extLst>
              <c:ext xmlns:c16="http://schemas.microsoft.com/office/drawing/2014/chart" uri="{C3380CC4-5D6E-409C-BE32-E72D297353CC}">
                <c16:uniqueId val="{00000011-5C03-4AF5-827E-6BD736A1F5D8}"/>
              </c:ext>
            </c:extLst>
          </c:dPt>
          <c:dPt>
            <c:idx val="10"/>
            <c:marker>
              <c:symbol val="circle"/>
              <c:size val="5"/>
              <c:spPr>
                <a:solidFill>
                  <a:srgbClr val="40C2C9"/>
                </a:solidFill>
                <a:ln>
                  <a:noFill/>
                </a:ln>
              </c:spPr>
            </c:marker>
            <c:bubble3D val="0"/>
            <c:spPr>
              <a:ln w="19050" cap="rnd">
                <a:noFill/>
                <a:round/>
              </a:ln>
              <a:effectLst/>
            </c:spPr>
            <c:extLst>
              <c:ext xmlns:c16="http://schemas.microsoft.com/office/drawing/2014/chart" uri="{C3380CC4-5D6E-409C-BE32-E72D297353CC}">
                <c16:uniqueId val="{00000013-5C03-4AF5-827E-6BD736A1F5D8}"/>
              </c:ext>
            </c:extLst>
          </c:dPt>
          <c:dPt>
            <c:idx val="15"/>
            <c:bubble3D val="0"/>
            <c:extLst>
              <c:ext xmlns:c16="http://schemas.microsoft.com/office/drawing/2014/chart" uri="{C3380CC4-5D6E-409C-BE32-E72D297353CC}">
                <c16:uniqueId val="{00000014-5C03-4AF5-827E-6BD736A1F5D8}"/>
              </c:ext>
            </c:extLst>
          </c:dPt>
          <c:dLbls>
            <c:dLbl>
              <c:idx val="0"/>
              <c:delete val="1"/>
              <c:extLst>
                <c:ext xmlns:c15="http://schemas.microsoft.com/office/drawing/2012/chart" uri="{CE6537A1-D6FC-4f65-9D91-7224C49458BB}"/>
                <c:ext xmlns:c16="http://schemas.microsoft.com/office/drawing/2014/chart" uri="{C3380CC4-5D6E-409C-BE32-E72D297353CC}">
                  <c16:uniqueId val="{00000015-5C03-4AF5-827E-6BD736A1F5D8}"/>
                </c:ext>
              </c:extLst>
            </c:dLbl>
            <c:dLbl>
              <c:idx val="1"/>
              <c:delete val="1"/>
              <c:extLst>
                <c:ext xmlns:c15="http://schemas.microsoft.com/office/drawing/2012/chart" uri="{CE6537A1-D6FC-4f65-9D91-7224C49458BB}"/>
                <c:ext xmlns:c16="http://schemas.microsoft.com/office/drawing/2014/chart" uri="{C3380CC4-5D6E-409C-BE32-E72D297353CC}">
                  <c16:uniqueId val="{00000016-5C03-4AF5-827E-6BD736A1F5D8}"/>
                </c:ext>
              </c:extLst>
            </c:dLbl>
            <c:dLbl>
              <c:idx val="2"/>
              <c:delete val="1"/>
              <c:extLst>
                <c:ext xmlns:c15="http://schemas.microsoft.com/office/drawing/2012/chart" uri="{CE6537A1-D6FC-4f65-9D91-7224C49458BB}"/>
                <c:ext xmlns:c16="http://schemas.microsoft.com/office/drawing/2014/chart" uri="{C3380CC4-5D6E-409C-BE32-E72D297353CC}">
                  <c16:uniqueId val="{00000017-5C03-4AF5-827E-6BD736A1F5D8}"/>
                </c:ext>
              </c:extLst>
            </c:dLbl>
            <c:dLbl>
              <c:idx val="3"/>
              <c:delete val="1"/>
              <c:extLst>
                <c:ext xmlns:c15="http://schemas.microsoft.com/office/drawing/2012/chart" uri="{CE6537A1-D6FC-4f65-9D91-7224C49458BB}"/>
                <c:ext xmlns:c16="http://schemas.microsoft.com/office/drawing/2014/chart" uri="{C3380CC4-5D6E-409C-BE32-E72D297353CC}">
                  <c16:uniqueId val="{00000018-5C03-4AF5-827E-6BD736A1F5D8}"/>
                </c:ext>
              </c:extLst>
            </c:dLbl>
            <c:dLbl>
              <c:idx val="4"/>
              <c:delete val="1"/>
              <c:extLst>
                <c:ext xmlns:c15="http://schemas.microsoft.com/office/drawing/2012/chart" uri="{CE6537A1-D6FC-4f65-9D91-7224C49458BB}"/>
                <c:ext xmlns:c16="http://schemas.microsoft.com/office/drawing/2014/chart" uri="{C3380CC4-5D6E-409C-BE32-E72D297353CC}">
                  <c16:uniqueId val="{00000019-5C03-4AF5-827E-6BD736A1F5D8}"/>
                </c:ext>
              </c:extLst>
            </c:dLbl>
            <c:dLbl>
              <c:idx val="5"/>
              <c:delete val="1"/>
              <c:extLst>
                <c:ext xmlns:c15="http://schemas.microsoft.com/office/drawing/2012/chart" uri="{CE6537A1-D6FC-4f65-9D91-7224C49458BB}"/>
                <c:ext xmlns:c16="http://schemas.microsoft.com/office/drawing/2014/chart" uri="{C3380CC4-5D6E-409C-BE32-E72D297353CC}">
                  <c16:uniqueId val="{0000001A-5C03-4AF5-827E-6BD736A1F5D8}"/>
                </c:ext>
              </c:extLst>
            </c:dLbl>
            <c:dLbl>
              <c:idx val="6"/>
              <c:delete val="1"/>
              <c:extLst>
                <c:ext xmlns:c15="http://schemas.microsoft.com/office/drawing/2012/chart" uri="{CE6537A1-D6FC-4f65-9D91-7224C49458BB}"/>
                <c:ext xmlns:c16="http://schemas.microsoft.com/office/drawing/2014/chart" uri="{C3380CC4-5D6E-409C-BE32-E72D297353CC}">
                  <c16:uniqueId val="{0000001B-5C03-4AF5-827E-6BD736A1F5D8}"/>
                </c:ext>
              </c:extLst>
            </c:dLbl>
            <c:dLbl>
              <c:idx val="7"/>
              <c:delete val="1"/>
              <c:extLst>
                <c:ext xmlns:c15="http://schemas.microsoft.com/office/drawing/2012/chart" uri="{CE6537A1-D6FC-4f65-9D91-7224C49458BB}"/>
                <c:ext xmlns:c16="http://schemas.microsoft.com/office/drawing/2014/chart" uri="{C3380CC4-5D6E-409C-BE32-E72D297353CC}">
                  <c16:uniqueId val="{0000001C-5C03-4AF5-827E-6BD736A1F5D8}"/>
                </c:ext>
              </c:extLst>
            </c:dLbl>
            <c:dLbl>
              <c:idx val="8"/>
              <c:delete val="1"/>
              <c:extLst>
                <c:ext xmlns:c15="http://schemas.microsoft.com/office/drawing/2012/chart" uri="{CE6537A1-D6FC-4f65-9D91-7224C49458BB}"/>
                <c:ext xmlns:c16="http://schemas.microsoft.com/office/drawing/2014/chart" uri="{C3380CC4-5D6E-409C-BE32-E72D297353CC}">
                  <c16:uniqueId val="{0000000F-5C03-4AF5-827E-6BD736A1F5D8}"/>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valuation step-ups'!$P$32:$Z$32</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step-ups'!$P$35:$Z$35</c:f>
              <c:numCache>
                <c:formatCode>0.00\x</c:formatCode>
                <c:ptCount val="11"/>
                <c:pt idx="0">
                  <c:v>2.3526827964334269</c:v>
                </c:pt>
                <c:pt idx="1">
                  <c:v>4.0516703390701476</c:v>
                </c:pt>
                <c:pt idx="2">
                  <c:v>2.4382813164345309</c:v>
                </c:pt>
                <c:pt idx="3">
                  <c:v>2.325184022191829</c:v>
                </c:pt>
                <c:pt idx="4">
                  <c:v>2.499685683069182</c:v>
                </c:pt>
                <c:pt idx="5">
                  <c:v>3.713383931593663</c:v>
                </c:pt>
                <c:pt idx="6">
                  <c:v>3.2915690137034419</c:v>
                </c:pt>
                <c:pt idx="7">
                  <c:v>2.706978014854752</c:v>
                </c:pt>
                <c:pt idx="8">
                  <c:v>2.3395853558268729</c:v>
                </c:pt>
                <c:pt idx="9">
                  <c:v>2.2644862720739418</c:v>
                </c:pt>
                <c:pt idx="10">
                  <c:v>4.3572947511335416</c:v>
                </c:pt>
              </c:numCache>
            </c:numRef>
          </c:val>
          <c:smooth val="0"/>
          <c:extLst>
            <c:ext xmlns:c16="http://schemas.microsoft.com/office/drawing/2014/chart" uri="{C3380CC4-5D6E-409C-BE32-E72D297353CC}">
              <c16:uniqueId val="{0000001D-5C03-4AF5-827E-6BD736A1F5D8}"/>
            </c:ext>
          </c:extLst>
        </c:ser>
        <c:ser>
          <c:idx val="2"/>
          <c:order val="2"/>
          <c:tx>
            <c:strRef>
              <c:f>'AI valuation step-ups'!$O$36</c:f>
              <c:strCache>
                <c:ptCount val="1"/>
                <c:pt idx="0">
                  <c:v>B</c:v>
                </c:pt>
              </c:strCache>
            </c:strRef>
          </c:tx>
          <c:spPr>
            <a:ln>
              <a:solidFill>
                <a:srgbClr val="C3EDEB"/>
              </a:solidFill>
            </a:ln>
          </c:spPr>
          <c:marker>
            <c:symbol val="none"/>
          </c:marker>
          <c:dPt>
            <c:idx val="9"/>
            <c:bubble3D val="0"/>
            <c:extLst>
              <c:ext xmlns:c16="http://schemas.microsoft.com/office/drawing/2014/chart" uri="{C3380CC4-5D6E-409C-BE32-E72D297353CC}">
                <c16:uniqueId val="{0000001E-5C03-4AF5-827E-6BD736A1F5D8}"/>
              </c:ext>
            </c:extLst>
          </c:dPt>
          <c:dPt>
            <c:idx val="10"/>
            <c:marker>
              <c:symbol val="circle"/>
              <c:size val="5"/>
              <c:spPr>
                <a:solidFill>
                  <a:srgbClr val="C3EDEB"/>
                </a:solidFill>
                <a:ln>
                  <a:noFill/>
                </a:ln>
              </c:spPr>
            </c:marker>
            <c:bubble3D val="0"/>
            <c:spPr>
              <a:ln>
                <a:noFill/>
              </a:ln>
            </c:spPr>
            <c:extLst>
              <c:ext xmlns:c16="http://schemas.microsoft.com/office/drawing/2014/chart" uri="{C3380CC4-5D6E-409C-BE32-E72D297353CC}">
                <c16:uniqueId val="{00000020-5C03-4AF5-827E-6BD736A1F5D8}"/>
              </c:ext>
            </c:extLst>
          </c:dPt>
          <c:dPt>
            <c:idx val="15"/>
            <c:bubble3D val="0"/>
            <c:extLst>
              <c:ext xmlns:c16="http://schemas.microsoft.com/office/drawing/2014/chart" uri="{C3380CC4-5D6E-409C-BE32-E72D297353CC}">
                <c16:uniqueId val="{00000021-5C03-4AF5-827E-6BD736A1F5D8}"/>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5C03-4AF5-827E-6BD736A1F5D8}"/>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5C03-4AF5-827E-6BD736A1F5D8}"/>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'AI valuation step-ups'!$P$32:$Z$32</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step-ups'!$P$36:$Z$36</c:f>
              <c:numCache>
                <c:formatCode>0.00\x</c:formatCode>
                <c:ptCount val="11"/>
                <c:pt idx="0">
                  <c:v>1.979867308803362</c:v>
                </c:pt>
                <c:pt idx="1">
                  <c:v>2.2710397232423891</c:v>
                </c:pt>
                <c:pt idx="2">
                  <c:v>2.56579616120049</c:v>
                </c:pt>
                <c:pt idx="3">
                  <c:v>2.4554070357738569</c:v>
                </c:pt>
                <c:pt idx="4">
                  <c:v>2.450169737761605</c:v>
                </c:pt>
                <c:pt idx="5">
                  <c:v>3.9538712334811739</c:v>
                </c:pt>
                <c:pt idx="6">
                  <c:v>3.2726722485962578</c:v>
                </c:pt>
                <c:pt idx="7">
                  <c:v>1.976872555735411</c:v>
                </c:pt>
                <c:pt idx="8">
                  <c:v>1.825627361874431</c:v>
                </c:pt>
                <c:pt idx="9">
                  <c:v>2.090201158810149</c:v>
                </c:pt>
                <c:pt idx="10">
                  <c:v>3.4271614682872271</c:v>
                </c:pt>
              </c:numCache>
            </c:numRef>
          </c:val>
          <c:smooth val="0"/>
          <c:extLst>
            <c:ext xmlns:c16="http://schemas.microsoft.com/office/drawing/2014/chart" uri="{C3380CC4-5D6E-409C-BE32-E72D297353CC}">
              <c16:uniqueId val="{00000022-5C03-4AF5-827E-6BD736A1F5D8}"/>
            </c:ext>
          </c:extLst>
        </c:ser>
        <c:ser>
          <c:idx val="3"/>
          <c:order val="3"/>
          <c:tx>
            <c:strRef>
              <c:f>'AI valuation step-ups'!$O$37</c:f>
              <c:strCache>
                <c:ptCount val="1"/>
                <c:pt idx="0">
                  <c:v>C</c:v>
                </c:pt>
              </c:strCache>
            </c:strRef>
          </c:tx>
          <c:spPr>
            <a:ln w="19050" cap="rnd">
              <a:solidFill>
                <a:srgbClr val="F5C914"/>
              </a:solidFill>
              <a:round/>
            </a:ln>
            <a:effectLst/>
          </c:spPr>
          <c:marker>
            <c:symbol val="none"/>
          </c:marker>
          <c:dPt>
            <c:idx val="9"/>
            <c:bubble3D val="0"/>
            <c:extLst>
              <c:ext xmlns:c16="http://schemas.microsoft.com/office/drawing/2014/chart" uri="{C3380CC4-5D6E-409C-BE32-E72D297353CC}">
                <c16:uniqueId val="{00000023-5C03-4AF5-827E-6BD736A1F5D8}"/>
              </c:ext>
            </c:extLst>
          </c:dPt>
          <c:dPt>
            <c:idx val="10"/>
            <c:marker>
              <c:symbol val="circle"/>
              <c:size val="5"/>
              <c:spPr>
                <a:solidFill>
                  <a:srgbClr val="F5C914"/>
                </a:solidFill>
                <a:ln>
                  <a:noFill/>
                </a:ln>
              </c:spPr>
            </c:marker>
            <c:bubble3D val="0"/>
            <c:spPr>
              <a:ln w="19050" cap="rnd">
                <a:noFill/>
                <a:round/>
              </a:ln>
              <a:effectLst/>
            </c:spPr>
            <c:extLst>
              <c:ext xmlns:c16="http://schemas.microsoft.com/office/drawing/2014/chart" uri="{C3380CC4-5D6E-409C-BE32-E72D297353CC}">
                <c16:uniqueId val="{00000025-5C03-4AF5-827E-6BD736A1F5D8}"/>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5C03-4AF5-827E-6BD736A1F5D8}"/>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5C03-4AF5-827E-6BD736A1F5D8}"/>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'AI valuation step-ups'!$P$32:$Z$32</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step-ups'!$P$37:$Z$37</c:f>
              <c:numCache>
                <c:formatCode>0.00\x</c:formatCode>
                <c:ptCount val="11"/>
                <c:pt idx="0">
                  <c:v>1.6246530253112741</c:v>
                </c:pt>
                <c:pt idx="1">
                  <c:v>1.6150780294265199</c:v>
                </c:pt>
                <c:pt idx="2">
                  <c:v>1.8074581246896031</c:v>
                </c:pt>
                <c:pt idx="3">
                  <c:v>2.9787171973035562</c:v>
                </c:pt>
                <c:pt idx="4">
                  <c:v>1.9024909369458141</c:v>
                </c:pt>
                <c:pt idx="5">
                  <c:v>2.8410073405867582</c:v>
                </c:pt>
                <c:pt idx="6">
                  <c:v>2.2284796903663682</c:v>
                </c:pt>
                <c:pt idx="7">
                  <c:v>1.497557276713273</c:v>
                </c:pt>
                <c:pt idx="8">
                  <c:v>1.4447741879035521</c:v>
                </c:pt>
                <c:pt idx="9">
                  <c:v>2.0684031645192791</c:v>
                </c:pt>
                <c:pt idx="10">
                  <c:v>2.0334823748977811</c:v>
                </c:pt>
              </c:numCache>
            </c:numRef>
          </c:val>
          <c:smooth val="0"/>
          <c:extLst>
            <c:ext xmlns:c16="http://schemas.microsoft.com/office/drawing/2014/chart" uri="{C3380CC4-5D6E-409C-BE32-E72D297353CC}">
              <c16:uniqueId val="{00000026-5C03-4AF5-827E-6BD736A1F5D8}"/>
            </c:ext>
          </c:extLst>
        </c:ser>
        <c:ser>
          <c:idx val="4"/>
          <c:order val="4"/>
          <c:tx>
            <c:strRef>
              <c:f>'AI valuation step-ups'!$O$38</c:f>
              <c:strCache>
                <c:ptCount val="1"/>
                <c:pt idx="0">
                  <c:v>D+</c:v>
                </c:pt>
              </c:strCache>
            </c:strRef>
          </c:tx>
          <c:spPr>
            <a:ln>
              <a:solidFill>
                <a:srgbClr val="FAF56B"/>
              </a:solidFill>
            </a:ln>
          </c:spPr>
          <c:marker>
            <c:symbol val="none"/>
          </c:marker>
          <c:dPt>
            <c:idx val="10"/>
            <c:marker>
              <c:symbol val="circle"/>
              <c:size val="5"/>
              <c:spPr>
                <a:solidFill>
                  <a:srgbClr val="FAF56B"/>
                </a:solidFill>
                <a:ln>
                  <a:noFill/>
                </a:ln>
              </c:spPr>
            </c:marker>
            <c:bubble3D val="0"/>
            <c:spPr>
              <a:ln>
                <a:noFill/>
              </a:ln>
            </c:spPr>
            <c:extLst>
              <c:ext xmlns:c16="http://schemas.microsoft.com/office/drawing/2014/chart" uri="{C3380CC4-5D6E-409C-BE32-E72D297353CC}">
                <c16:uniqueId val="{00000028-5C03-4AF5-827E-6BD736A1F5D8}"/>
              </c:ext>
            </c:extLst>
          </c:dPt>
          <c:dLbls>
            <c:dLbl>
              <c:idx val="0"/>
              <c:delete val="1"/>
              <c:extLst>
                <c:ext xmlns:c15="http://schemas.microsoft.com/office/drawing/2012/chart" uri="{CE6537A1-D6FC-4f65-9D91-7224C49458BB}"/>
                <c:ext xmlns:c16="http://schemas.microsoft.com/office/drawing/2014/chart" uri="{C3380CC4-5D6E-409C-BE32-E72D297353CC}">
                  <c16:uniqueId val="{00000029-5C03-4AF5-827E-6BD736A1F5D8}"/>
                </c:ext>
              </c:extLst>
            </c:dLbl>
            <c:dLbl>
              <c:idx val="1"/>
              <c:delete val="1"/>
              <c:extLst>
                <c:ext xmlns:c15="http://schemas.microsoft.com/office/drawing/2012/chart" uri="{CE6537A1-D6FC-4f65-9D91-7224C49458BB}"/>
                <c:ext xmlns:c16="http://schemas.microsoft.com/office/drawing/2014/chart" uri="{C3380CC4-5D6E-409C-BE32-E72D297353CC}">
                  <c16:uniqueId val="{0000002A-5C03-4AF5-827E-6BD736A1F5D8}"/>
                </c:ext>
              </c:extLst>
            </c:dLbl>
            <c:dLbl>
              <c:idx val="2"/>
              <c:delete val="1"/>
              <c:extLst>
                <c:ext xmlns:c15="http://schemas.microsoft.com/office/drawing/2012/chart" uri="{CE6537A1-D6FC-4f65-9D91-7224C49458BB}"/>
                <c:ext xmlns:c16="http://schemas.microsoft.com/office/drawing/2014/chart" uri="{C3380CC4-5D6E-409C-BE32-E72D297353CC}">
                  <c16:uniqueId val="{0000002B-5C03-4AF5-827E-6BD736A1F5D8}"/>
                </c:ext>
              </c:extLst>
            </c:dLbl>
            <c:dLbl>
              <c:idx val="3"/>
              <c:delete val="1"/>
              <c:extLst>
                <c:ext xmlns:c15="http://schemas.microsoft.com/office/drawing/2012/chart" uri="{CE6537A1-D6FC-4f65-9D91-7224C49458BB}"/>
                <c:ext xmlns:c16="http://schemas.microsoft.com/office/drawing/2014/chart" uri="{C3380CC4-5D6E-409C-BE32-E72D297353CC}">
                  <c16:uniqueId val="{0000002C-5C03-4AF5-827E-6BD736A1F5D8}"/>
                </c:ext>
              </c:extLst>
            </c:dLbl>
            <c:dLbl>
              <c:idx val="4"/>
              <c:delete val="1"/>
              <c:extLst>
                <c:ext xmlns:c15="http://schemas.microsoft.com/office/drawing/2012/chart" uri="{CE6537A1-D6FC-4f65-9D91-7224C49458BB}"/>
                <c:ext xmlns:c16="http://schemas.microsoft.com/office/drawing/2014/chart" uri="{C3380CC4-5D6E-409C-BE32-E72D297353CC}">
                  <c16:uniqueId val="{0000002D-5C03-4AF5-827E-6BD736A1F5D8}"/>
                </c:ext>
              </c:extLst>
            </c:dLbl>
            <c:dLbl>
              <c:idx val="5"/>
              <c:delete val="1"/>
              <c:extLst>
                <c:ext xmlns:c15="http://schemas.microsoft.com/office/drawing/2012/chart" uri="{CE6537A1-D6FC-4f65-9D91-7224C49458BB}"/>
                <c:ext xmlns:c16="http://schemas.microsoft.com/office/drawing/2014/chart" uri="{C3380CC4-5D6E-409C-BE32-E72D297353CC}">
                  <c16:uniqueId val="{0000002E-5C03-4AF5-827E-6BD736A1F5D8}"/>
                </c:ext>
              </c:extLst>
            </c:dLbl>
            <c:dLbl>
              <c:idx val="6"/>
              <c:delete val="1"/>
              <c:extLst>
                <c:ext xmlns:c15="http://schemas.microsoft.com/office/drawing/2012/chart" uri="{CE6537A1-D6FC-4f65-9D91-7224C49458BB}"/>
                <c:ext xmlns:c16="http://schemas.microsoft.com/office/drawing/2014/chart" uri="{C3380CC4-5D6E-409C-BE32-E72D297353CC}">
                  <c16:uniqueId val="{0000002F-5C03-4AF5-827E-6BD736A1F5D8}"/>
                </c:ext>
              </c:extLst>
            </c:dLbl>
            <c:dLbl>
              <c:idx val="7"/>
              <c:delete val="1"/>
              <c:extLst>
                <c:ext xmlns:c15="http://schemas.microsoft.com/office/drawing/2012/chart" uri="{CE6537A1-D6FC-4f65-9D91-7224C49458BB}"/>
                <c:ext xmlns:c16="http://schemas.microsoft.com/office/drawing/2014/chart" uri="{C3380CC4-5D6E-409C-BE32-E72D297353CC}">
                  <c16:uniqueId val="{00000030-5C03-4AF5-827E-6BD736A1F5D8}"/>
                </c:ext>
              </c:extLst>
            </c:dLbl>
            <c:dLbl>
              <c:idx val="8"/>
              <c:delete val="1"/>
              <c:extLst>
                <c:ext xmlns:c15="http://schemas.microsoft.com/office/drawing/2012/chart" uri="{CE6537A1-D6FC-4f65-9D91-7224C49458BB}"/>
                <c:ext xmlns:c16="http://schemas.microsoft.com/office/drawing/2014/chart" uri="{C3380CC4-5D6E-409C-BE32-E72D297353CC}">
                  <c16:uniqueId val="{00000031-5C03-4AF5-827E-6BD736A1F5D8}"/>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'AI valuation step-ups'!$P$32:$Z$32</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step-ups'!$P$38:$Z$38</c:f>
              <c:numCache>
                <c:formatCode>0.00\x</c:formatCode>
                <c:ptCount val="11"/>
                <c:pt idx="0">
                  <c:v>1.30782719013725</c:v>
                </c:pt>
                <c:pt idx="1">
                  <c:v>1.482818863570434</c:v>
                </c:pt>
                <c:pt idx="2">
                  <c:v>1.5654441068390741</c:v>
                </c:pt>
                <c:pt idx="3">
                  <c:v>1.6325972101226169</c:v>
                </c:pt>
                <c:pt idx="4">
                  <c:v>1.4718580035063431</c:v>
                </c:pt>
                <c:pt idx="5">
                  <c:v>2.2218963651113399</c:v>
                </c:pt>
                <c:pt idx="6">
                  <c:v>1.992524140799276</c:v>
                </c:pt>
                <c:pt idx="7">
                  <c:v>1.1696703204522469</c:v>
                </c:pt>
                <c:pt idx="8">
                  <c:v>1.727681468776247</c:v>
                </c:pt>
                <c:pt idx="9">
                  <c:v>1.4607087100293259</c:v>
                </c:pt>
                <c:pt idx="10">
                  <c:v>1.805151333666378</c:v>
                </c:pt>
              </c:numCache>
            </c:numRef>
          </c:val>
          <c:smooth val="0"/>
          <c:extLst>
            <c:ext xmlns:c16="http://schemas.microsoft.com/office/drawing/2014/chart" uri="{C3380CC4-5D6E-409C-BE32-E72D297353CC}">
              <c16:uniqueId val="{00000032-5C03-4AF5-827E-6BD736A1F5D8}"/>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0.00\x"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25679012345679014"/>
          <c:y val="0.94109137884574778"/>
          <c:w val="0.50751181102362208"/>
          <c:h val="5.890862115425225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8599154522501E-2"/>
          <c:y val="2.0855163187704029E-2"/>
          <c:w val="0.93308140084547753"/>
          <c:h val="0.86784959475649348"/>
        </c:manualLayout>
      </c:layout>
      <c:lineChart>
        <c:grouping val="standard"/>
        <c:varyColors val="0"/>
        <c:ser>
          <c:idx val="0"/>
          <c:order val="0"/>
          <c:tx>
            <c:strRef>
              <c:f>'AI valuation step-ups'!$B$68</c:f>
              <c:strCache>
                <c:ptCount val="1"/>
                <c:pt idx="0">
                  <c:v>Seed</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00-CBF6-4C90-B745-734B4BDA53BF}"/>
              </c:ext>
            </c:extLst>
          </c:dPt>
          <c:dPt>
            <c:idx val="4"/>
            <c:bubble3D val="0"/>
            <c:extLst>
              <c:ext xmlns:c16="http://schemas.microsoft.com/office/drawing/2014/chart" uri="{C3380CC4-5D6E-409C-BE32-E72D297353CC}">
                <c16:uniqueId val="{00000001-CBF6-4C90-B745-734B4BDA53BF}"/>
              </c:ext>
            </c:extLst>
          </c:dPt>
          <c:dPt>
            <c:idx val="5"/>
            <c:bubble3D val="0"/>
            <c:extLst>
              <c:ext xmlns:c16="http://schemas.microsoft.com/office/drawing/2014/chart" uri="{C3380CC4-5D6E-409C-BE32-E72D297353CC}">
                <c16:uniqueId val="{00000002-CBF6-4C90-B745-734B4BDA53BF}"/>
              </c:ext>
            </c:extLst>
          </c:dPt>
          <c:dPt>
            <c:idx val="6"/>
            <c:bubble3D val="0"/>
            <c:extLst>
              <c:ext xmlns:c16="http://schemas.microsoft.com/office/drawing/2014/chart" uri="{C3380CC4-5D6E-409C-BE32-E72D297353CC}">
                <c16:uniqueId val="{00000003-CBF6-4C90-B745-734B4BDA53BF}"/>
              </c:ext>
            </c:extLst>
          </c:dPt>
          <c:dPt>
            <c:idx val="9"/>
            <c:bubble3D val="0"/>
            <c:spPr>
              <a:ln w="19050" cap="rnd">
                <a:solidFill>
                  <a:srgbClr val="6185A6"/>
                </a:solidFill>
                <a:round/>
              </a:ln>
              <a:effectLst/>
            </c:spPr>
            <c:extLst>
              <c:ext xmlns:c16="http://schemas.microsoft.com/office/drawing/2014/chart" uri="{C3380CC4-5D6E-409C-BE32-E72D297353CC}">
                <c16:uniqueId val="{00000005-CBF6-4C90-B745-734B4BDA53BF}"/>
              </c:ext>
            </c:extLst>
          </c:dPt>
          <c:dPt>
            <c:idx val="10"/>
            <c:marker>
              <c:symbol val="circle"/>
              <c:size val="5"/>
              <c:spPr>
                <a:solidFill>
                  <a:srgbClr val="6185A6"/>
                </a:solidFill>
                <a:ln>
                  <a:noFill/>
                </a:ln>
              </c:spPr>
            </c:marker>
            <c:bubble3D val="0"/>
            <c:spPr>
              <a:ln w="19050" cap="rnd">
                <a:noFill/>
                <a:round/>
              </a:ln>
              <a:effectLst/>
            </c:spPr>
            <c:extLst>
              <c:ext xmlns:c16="http://schemas.microsoft.com/office/drawing/2014/chart" uri="{C3380CC4-5D6E-409C-BE32-E72D297353CC}">
                <c16:uniqueId val="{00000007-CBF6-4C90-B745-734B4BDA53BF}"/>
              </c:ext>
            </c:extLst>
          </c:dPt>
          <c:dPt>
            <c:idx val="15"/>
            <c:bubble3D val="0"/>
            <c:extLst>
              <c:ext xmlns:c16="http://schemas.microsoft.com/office/drawing/2014/chart" uri="{C3380CC4-5D6E-409C-BE32-E72D297353CC}">
                <c16:uniqueId val="{00000008-CBF6-4C90-B745-734B4BDA53BF}"/>
              </c:ext>
            </c:extLst>
          </c:dPt>
          <c:dLbls>
            <c:dLbl>
              <c:idx val="0"/>
              <c:delete val="1"/>
              <c:extLst>
                <c:ext xmlns:c15="http://schemas.microsoft.com/office/drawing/2012/chart" uri="{CE6537A1-D6FC-4f65-9D91-7224C49458BB}"/>
                <c:ext xmlns:c16="http://schemas.microsoft.com/office/drawing/2014/chart" uri="{C3380CC4-5D6E-409C-BE32-E72D297353CC}">
                  <c16:uniqueId val="{00000009-CBF6-4C90-B745-734B4BDA53BF}"/>
                </c:ext>
              </c:extLst>
            </c:dLbl>
            <c:dLbl>
              <c:idx val="1"/>
              <c:delete val="1"/>
              <c:extLst>
                <c:ext xmlns:c15="http://schemas.microsoft.com/office/drawing/2012/chart" uri="{CE6537A1-D6FC-4f65-9D91-7224C49458BB}"/>
                <c:ext xmlns:c16="http://schemas.microsoft.com/office/drawing/2014/chart" uri="{C3380CC4-5D6E-409C-BE32-E72D297353CC}">
                  <c16:uniqueId val="{00000000-CBF6-4C90-B745-734B4BDA53BF}"/>
                </c:ext>
              </c:extLst>
            </c:dLbl>
            <c:dLbl>
              <c:idx val="2"/>
              <c:delete val="1"/>
              <c:extLst>
                <c:ext xmlns:c15="http://schemas.microsoft.com/office/drawing/2012/chart" uri="{CE6537A1-D6FC-4f65-9D91-7224C49458BB}"/>
                <c:ext xmlns:c16="http://schemas.microsoft.com/office/drawing/2014/chart" uri="{C3380CC4-5D6E-409C-BE32-E72D297353CC}">
                  <c16:uniqueId val="{0000000A-CBF6-4C90-B745-734B4BDA53BF}"/>
                </c:ext>
              </c:extLst>
            </c:dLbl>
            <c:dLbl>
              <c:idx val="3"/>
              <c:delete val="1"/>
              <c:extLst>
                <c:ext xmlns:c15="http://schemas.microsoft.com/office/drawing/2012/chart" uri="{CE6537A1-D6FC-4f65-9D91-7224C49458BB}"/>
                <c:ext xmlns:c16="http://schemas.microsoft.com/office/drawing/2014/chart" uri="{C3380CC4-5D6E-409C-BE32-E72D297353CC}">
                  <c16:uniqueId val="{0000000B-CBF6-4C90-B745-734B4BDA53BF}"/>
                </c:ext>
              </c:extLst>
            </c:dLbl>
            <c:dLbl>
              <c:idx val="4"/>
              <c:delete val="1"/>
              <c:extLst>
                <c:ext xmlns:c15="http://schemas.microsoft.com/office/drawing/2012/chart" uri="{CE6537A1-D6FC-4f65-9D91-7224C49458BB}"/>
                <c:ext xmlns:c16="http://schemas.microsoft.com/office/drawing/2014/chart" uri="{C3380CC4-5D6E-409C-BE32-E72D297353CC}">
                  <c16:uniqueId val="{00000001-CBF6-4C90-B745-734B4BDA53BF}"/>
                </c:ext>
              </c:extLst>
            </c:dLbl>
            <c:dLbl>
              <c:idx val="5"/>
              <c:delete val="1"/>
              <c:extLst>
                <c:ext xmlns:c15="http://schemas.microsoft.com/office/drawing/2012/chart" uri="{CE6537A1-D6FC-4f65-9D91-7224C49458BB}"/>
                <c:ext xmlns:c16="http://schemas.microsoft.com/office/drawing/2014/chart" uri="{C3380CC4-5D6E-409C-BE32-E72D297353CC}">
                  <c16:uniqueId val="{00000002-CBF6-4C90-B745-734B4BDA53BF}"/>
                </c:ext>
              </c:extLst>
            </c:dLbl>
            <c:dLbl>
              <c:idx val="6"/>
              <c:delete val="1"/>
              <c:extLst>
                <c:ext xmlns:c15="http://schemas.microsoft.com/office/drawing/2012/chart" uri="{CE6537A1-D6FC-4f65-9D91-7224C49458BB}"/>
                <c:ext xmlns:c16="http://schemas.microsoft.com/office/drawing/2014/chart" uri="{C3380CC4-5D6E-409C-BE32-E72D297353CC}">
                  <c16:uniqueId val="{00000003-CBF6-4C90-B745-734B4BDA53BF}"/>
                </c:ext>
              </c:extLst>
            </c:dLbl>
            <c:dLbl>
              <c:idx val="7"/>
              <c:delete val="1"/>
              <c:extLst>
                <c:ext xmlns:c15="http://schemas.microsoft.com/office/drawing/2012/chart" uri="{CE6537A1-D6FC-4f65-9D91-7224C49458BB}"/>
                <c:ext xmlns:c16="http://schemas.microsoft.com/office/drawing/2014/chart" uri="{C3380CC4-5D6E-409C-BE32-E72D297353CC}">
                  <c16:uniqueId val="{0000000C-CBF6-4C90-B745-734B4BDA53BF}"/>
                </c:ext>
              </c:extLst>
            </c:dLbl>
            <c:dLbl>
              <c:idx val="8"/>
              <c:delete val="1"/>
              <c:extLst>
                <c:ext xmlns:c15="http://schemas.microsoft.com/office/drawing/2012/chart" uri="{CE6537A1-D6FC-4f65-9D91-7224C49458BB}"/>
                <c:ext xmlns:c16="http://schemas.microsoft.com/office/drawing/2014/chart" uri="{C3380CC4-5D6E-409C-BE32-E72D297353CC}">
                  <c16:uniqueId val="{0000000D-CBF6-4C90-B745-734B4BDA53BF}"/>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valuation step-ups'!$C$66:$M$66</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step-ups'!$C$68:$M$68</c:f>
              <c:numCache>
                <c:formatCode>0.00\x</c:formatCode>
                <c:ptCount val="11"/>
                <c:pt idx="0">
                  <c:v>1.418511089872569</c:v>
                </c:pt>
                <c:pt idx="1">
                  <c:v>1.5333332</c:v>
                </c:pt>
                <c:pt idx="2">
                  <c:v>1.5363630291790871</c:v>
                </c:pt>
                <c:pt idx="3">
                  <c:v>1.599999940000006</c:v>
                </c:pt>
                <c:pt idx="4">
                  <c:v>1.5638590568288699</c:v>
                </c:pt>
                <c:pt idx="5">
                  <c:v>1.8959009090909089</c:v>
                </c:pt>
                <c:pt idx="6">
                  <c:v>1.9565219565217391</c:v>
                </c:pt>
                <c:pt idx="7">
                  <c:v>1.581606765327696</c:v>
                </c:pt>
                <c:pt idx="8">
                  <c:v>1.538461420118352</c:v>
                </c:pt>
                <c:pt idx="9">
                  <c:v>1.6859493003304209</c:v>
                </c:pt>
                <c:pt idx="10">
                  <c:v>1.722223222222222</c:v>
                </c:pt>
              </c:numCache>
            </c:numRef>
          </c:val>
          <c:smooth val="0"/>
          <c:extLst>
            <c:ext xmlns:c16="http://schemas.microsoft.com/office/drawing/2014/chart" uri="{C3380CC4-5D6E-409C-BE32-E72D297353CC}">
              <c16:uniqueId val="{0000000E-CBF6-4C90-B745-734B4BDA53BF}"/>
            </c:ext>
          </c:extLst>
        </c:ser>
        <c:ser>
          <c:idx val="1"/>
          <c:order val="1"/>
          <c:tx>
            <c:strRef>
              <c:f>'AI valuation step-ups'!$B$69</c:f>
              <c:strCache>
                <c:ptCount val="1"/>
                <c:pt idx="0">
                  <c:v>A</c:v>
                </c:pt>
              </c:strCache>
            </c:strRef>
          </c:tx>
          <c:spPr>
            <a:ln w="19050" cap="rnd">
              <a:solidFill>
                <a:schemeClr val="accent3"/>
              </a:solidFill>
              <a:round/>
            </a:ln>
            <a:effectLst/>
          </c:spPr>
          <c:marker>
            <c:symbol val="none"/>
          </c:marker>
          <c:dPt>
            <c:idx val="8"/>
            <c:bubble3D val="0"/>
            <c:extLst>
              <c:ext xmlns:c16="http://schemas.microsoft.com/office/drawing/2014/chart" uri="{C3380CC4-5D6E-409C-BE32-E72D297353CC}">
                <c16:uniqueId val="{0000000F-CBF6-4C90-B745-734B4BDA53BF}"/>
              </c:ext>
            </c:extLst>
          </c:dPt>
          <c:dPt>
            <c:idx val="9"/>
            <c:bubble3D val="0"/>
            <c:spPr>
              <a:ln w="19050" cap="rnd">
                <a:solidFill>
                  <a:srgbClr val="40C2C9"/>
                </a:solidFill>
                <a:round/>
              </a:ln>
              <a:effectLst/>
            </c:spPr>
            <c:extLst>
              <c:ext xmlns:c16="http://schemas.microsoft.com/office/drawing/2014/chart" uri="{C3380CC4-5D6E-409C-BE32-E72D297353CC}">
                <c16:uniqueId val="{00000011-CBF6-4C90-B745-734B4BDA53BF}"/>
              </c:ext>
            </c:extLst>
          </c:dPt>
          <c:dPt>
            <c:idx val="10"/>
            <c:marker>
              <c:symbol val="circle"/>
              <c:size val="5"/>
              <c:spPr>
                <a:solidFill>
                  <a:srgbClr val="40C2C9"/>
                </a:solidFill>
                <a:ln>
                  <a:noFill/>
                </a:ln>
              </c:spPr>
            </c:marker>
            <c:bubble3D val="0"/>
            <c:spPr>
              <a:ln w="19050" cap="rnd">
                <a:noFill/>
                <a:round/>
              </a:ln>
              <a:effectLst/>
            </c:spPr>
            <c:extLst>
              <c:ext xmlns:c16="http://schemas.microsoft.com/office/drawing/2014/chart" uri="{C3380CC4-5D6E-409C-BE32-E72D297353CC}">
                <c16:uniqueId val="{00000013-CBF6-4C90-B745-734B4BDA53BF}"/>
              </c:ext>
            </c:extLst>
          </c:dPt>
          <c:dPt>
            <c:idx val="15"/>
            <c:bubble3D val="0"/>
            <c:extLst>
              <c:ext xmlns:c16="http://schemas.microsoft.com/office/drawing/2014/chart" uri="{C3380CC4-5D6E-409C-BE32-E72D297353CC}">
                <c16:uniqueId val="{00000014-CBF6-4C90-B745-734B4BDA53BF}"/>
              </c:ext>
            </c:extLst>
          </c:dPt>
          <c:dLbls>
            <c:dLbl>
              <c:idx val="0"/>
              <c:delete val="1"/>
              <c:extLst>
                <c:ext xmlns:c15="http://schemas.microsoft.com/office/drawing/2012/chart" uri="{CE6537A1-D6FC-4f65-9D91-7224C49458BB}"/>
                <c:ext xmlns:c16="http://schemas.microsoft.com/office/drawing/2014/chart" uri="{C3380CC4-5D6E-409C-BE32-E72D297353CC}">
                  <c16:uniqueId val="{00000015-CBF6-4C90-B745-734B4BDA53BF}"/>
                </c:ext>
              </c:extLst>
            </c:dLbl>
            <c:dLbl>
              <c:idx val="1"/>
              <c:delete val="1"/>
              <c:extLst>
                <c:ext xmlns:c15="http://schemas.microsoft.com/office/drawing/2012/chart" uri="{CE6537A1-D6FC-4f65-9D91-7224C49458BB}"/>
                <c:ext xmlns:c16="http://schemas.microsoft.com/office/drawing/2014/chart" uri="{C3380CC4-5D6E-409C-BE32-E72D297353CC}">
                  <c16:uniqueId val="{00000016-CBF6-4C90-B745-734B4BDA53BF}"/>
                </c:ext>
              </c:extLst>
            </c:dLbl>
            <c:dLbl>
              <c:idx val="2"/>
              <c:delete val="1"/>
              <c:extLst>
                <c:ext xmlns:c15="http://schemas.microsoft.com/office/drawing/2012/chart" uri="{CE6537A1-D6FC-4f65-9D91-7224C49458BB}"/>
                <c:ext xmlns:c16="http://schemas.microsoft.com/office/drawing/2014/chart" uri="{C3380CC4-5D6E-409C-BE32-E72D297353CC}">
                  <c16:uniqueId val="{00000017-CBF6-4C90-B745-734B4BDA53BF}"/>
                </c:ext>
              </c:extLst>
            </c:dLbl>
            <c:dLbl>
              <c:idx val="3"/>
              <c:delete val="1"/>
              <c:extLst>
                <c:ext xmlns:c15="http://schemas.microsoft.com/office/drawing/2012/chart" uri="{CE6537A1-D6FC-4f65-9D91-7224C49458BB}"/>
                <c:ext xmlns:c16="http://schemas.microsoft.com/office/drawing/2014/chart" uri="{C3380CC4-5D6E-409C-BE32-E72D297353CC}">
                  <c16:uniqueId val="{00000018-CBF6-4C90-B745-734B4BDA53BF}"/>
                </c:ext>
              </c:extLst>
            </c:dLbl>
            <c:dLbl>
              <c:idx val="4"/>
              <c:delete val="1"/>
              <c:extLst>
                <c:ext xmlns:c15="http://schemas.microsoft.com/office/drawing/2012/chart" uri="{CE6537A1-D6FC-4f65-9D91-7224C49458BB}"/>
                <c:ext xmlns:c16="http://schemas.microsoft.com/office/drawing/2014/chart" uri="{C3380CC4-5D6E-409C-BE32-E72D297353CC}">
                  <c16:uniqueId val="{00000019-CBF6-4C90-B745-734B4BDA53BF}"/>
                </c:ext>
              </c:extLst>
            </c:dLbl>
            <c:dLbl>
              <c:idx val="5"/>
              <c:delete val="1"/>
              <c:extLst>
                <c:ext xmlns:c15="http://schemas.microsoft.com/office/drawing/2012/chart" uri="{CE6537A1-D6FC-4f65-9D91-7224C49458BB}"/>
                <c:ext xmlns:c16="http://schemas.microsoft.com/office/drawing/2014/chart" uri="{C3380CC4-5D6E-409C-BE32-E72D297353CC}">
                  <c16:uniqueId val="{0000001A-CBF6-4C90-B745-734B4BDA53BF}"/>
                </c:ext>
              </c:extLst>
            </c:dLbl>
            <c:dLbl>
              <c:idx val="6"/>
              <c:delete val="1"/>
              <c:extLst>
                <c:ext xmlns:c15="http://schemas.microsoft.com/office/drawing/2012/chart" uri="{CE6537A1-D6FC-4f65-9D91-7224C49458BB}"/>
                <c:ext xmlns:c16="http://schemas.microsoft.com/office/drawing/2014/chart" uri="{C3380CC4-5D6E-409C-BE32-E72D297353CC}">
                  <c16:uniqueId val="{0000001B-CBF6-4C90-B745-734B4BDA53BF}"/>
                </c:ext>
              </c:extLst>
            </c:dLbl>
            <c:dLbl>
              <c:idx val="7"/>
              <c:delete val="1"/>
              <c:extLst>
                <c:ext xmlns:c15="http://schemas.microsoft.com/office/drawing/2012/chart" uri="{CE6537A1-D6FC-4f65-9D91-7224C49458BB}"/>
                <c:ext xmlns:c16="http://schemas.microsoft.com/office/drawing/2014/chart" uri="{C3380CC4-5D6E-409C-BE32-E72D297353CC}">
                  <c16:uniqueId val="{0000001C-CBF6-4C90-B745-734B4BDA53BF}"/>
                </c:ext>
              </c:extLst>
            </c:dLbl>
            <c:dLbl>
              <c:idx val="8"/>
              <c:delete val="1"/>
              <c:extLst>
                <c:ext xmlns:c15="http://schemas.microsoft.com/office/drawing/2012/chart" uri="{CE6537A1-D6FC-4f65-9D91-7224C49458BB}"/>
                <c:ext xmlns:c16="http://schemas.microsoft.com/office/drawing/2014/chart" uri="{C3380CC4-5D6E-409C-BE32-E72D297353CC}">
                  <c16:uniqueId val="{0000000F-CBF6-4C90-B745-734B4BDA53BF}"/>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valuation step-ups'!$C$66:$M$66</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step-ups'!$C$69:$M$69</c:f>
              <c:numCache>
                <c:formatCode>0.00\x</c:formatCode>
                <c:ptCount val="11"/>
                <c:pt idx="0">
                  <c:v>1.800907045510556</c:v>
                </c:pt>
                <c:pt idx="1">
                  <c:v>1.772859294413951</c:v>
                </c:pt>
                <c:pt idx="2">
                  <c:v>2.0083682010000001</c:v>
                </c:pt>
                <c:pt idx="3">
                  <c:v>2.0833260995621541</c:v>
                </c:pt>
                <c:pt idx="4">
                  <c:v>1.9047619047619051</c:v>
                </c:pt>
                <c:pt idx="5">
                  <c:v>2.6086998405797099</c:v>
                </c:pt>
                <c:pt idx="6">
                  <c:v>2.3828019042876889</c:v>
                </c:pt>
                <c:pt idx="7">
                  <c:v>1.6449999500000001</c:v>
                </c:pt>
                <c:pt idx="8">
                  <c:v>1.7699812038336471</c:v>
                </c:pt>
                <c:pt idx="9">
                  <c:v>2.014944024624489</c:v>
                </c:pt>
                <c:pt idx="10">
                  <c:v>2.689962658615721</c:v>
                </c:pt>
              </c:numCache>
            </c:numRef>
          </c:val>
          <c:smooth val="0"/>
          <c:extLst>
            <c:ext xmlns:c16="http://schemas.microsoft.com/office/drawing/2014/chart" uri="{C3380CC4-5D6E-409C-BE32-E72D297353CC}">
              <c16:uniqueId val="{0000001D-CBF6-4C90-B745-734B4BDA53BF}"/>
            </c:ext>
          </c:extLst>
        </c:ser>
        <c:ser>
          <c:idx val="2"/>
          <c:order val="2"/>
          <c:tx>
            <c:strRef>
              <c:f>'AI valuation step-ups'!$B$70</c:f>
              <c:strCache>
                <c:ptCount val="1"/>
                <c:pt idx="0">
                  <c:v>B</c:v>
                </c:pt>
              </c:strCache>
            </c:strRef>
          </c:tx>
          <c:spPr>
            <a:ln>
              <a:solidFill>
                <a:srgbClr val="C3EDEB"/>
              </a:solidFill>
            </a:ln>
          </c:spPr>
          <c:marker>
            <c:symbol val="none"/>
          </c:marker>
          <c:dPt>
            <c:idx val="9"/>
            <c:bubble3D val="0"/>
            <c:extLst>
              <c:ext xmlns:c16="http://schemas.microsoft.com/office/drawing/2014/chart" uri="{C3380CC4-5D6E-409C-BE32-E72D297353CC}">
                <c16:uniqueId val="{0000001E-CBF6-4C90-B745-734B4BDA53BF}"/>
              </c:ext>
            </c:extLst>
          </c:dPt>
          <c:dPt>
            <c:idx val="10"/>
            <c:marker>
              <c:symbol val="circle"/>
              <c:size val="5"/>
              <c:spPr>
                <a:solidFill>
                  <a:srgbClr val="C3EDEB"/>
                </a:solidFill>
                <a:ln>
                  <a:noFill/>
                </a:ln>
              </c:spPr>
            </c:marker>
            <c:bubble3D val="0"/>
            <c:spPr>
              <a:ln>
                <a:noFill/>
              </a:ln>
            </c:spPr>
            <c:extLst>
              <c:ext xmlns:c16="http://schemas.microsoft.com/office/drawing/2014/chart" uri="{C3380CC4-5D6E-409C-BE32-E72D297353CC}">
                <c16:uniqueId val="{00000020-CBF6-4C90-B745-734B4BDA53BF}"/>
              </c:ext>
            </c:extLst>
          </c:dPt>
          <c:dPt>
            <c:idx val="15"/>
            <c:bubble3D val="0"/>
            <c:extLst>
              <c:ext xmlns:c16="http://schemas.microsoft.com/office/drawing/2014/chart" uri="{C3380CC4-5D6E-409C-BE32-E72D297353CC}">
                <c16:uniqueId val="{00000021-CBF6-4C90-B745-734B4BDA53B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CBF6-4C90-B745-734B4BDA53B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CBF6-4C90-B745-734B4BDA53BF}"/>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'AI valuation step-ups'!$C$66:$M$66</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step-ups'!$C$70:$M$70</c:f>
              <c:numCache>
                <c:formatCode>0.00\x</c:formatCode>
                <c:ptCount val="11"/>
                <c:pt idx="0">
                  <c:v>1.929753914616003</c:v>
                </c:pt>
                <c:pt idx="1">
                  <c:v>1.7931033519619539</c:v>
                </c:pt>
                <c:pt idx="2">
                  <c:v>1.949884834584843</c:v>
                </c:pt>
                <c:pt idx="3">
                  <c:v>1.956521695652174</c:v>
                </c:pt>
                <c:pt idx="4">
                  <c:v>1.967216092042896</c:v>
                </c:pt>
                <c:pt idx="5">
                  <c:v>2.8371212050103312</c:v>
                </c:pt>
                <c:pt idx="6">
                  <c:v>2.5288353586439949</c:v>
                </c:pt>
                <c:pt idx="7">
                  <c:v>1.498858631529167</c:v>
                </c:pt>
                <c:pt idx="8">
                  <c:v>1.8511794029999999</c:v>
                </c:pt>
                <c:pt idx="9">
                  <c:v>2.164018111296429</c:v>
                </c:pt>
                <c:pt idx="10">
                  <c:v>2.4519778639999998</c:v>
                </c:pt>
              </c:numCache>
            </c:numRef>
          </c:val>
          <c:smooth val="0"/>
          <c:extLst>
            <c:ext xmlns:c16="http://schemas.microsoft.com/office/drawing/2014/chart" uri="{C3380CC4-5D6E-409C-BE32-E72D297353CC}">
              <c16:uniqueId val="{00000022-CBF6-4C90-B745-734B4BDA53BF}"/>
            </c:ext>
          </c:extLst>
        </c:ser>
        <c:ser>
          <c:idx val="3"/>
          <c:order val="3"/>
          <c:tx>
            <c:strRef>
              <c:f>'AI valuation step-ups'!$B$71</c:f>
              <c:strCache>
                <c:ptCount val="1"/>
                <c:pt idx="0">
                  <c:v>C</c:v>
                </c:pt>
              </c:strCache>
            </c:strRef>
          </c:tx>
          <c:spPr>
            <a:ln w="19050" cap="rnd">
              <a:solidFill>
                <a:srgbClr val="F5C914"/>
              </a:solidFill>
              <a:round/>
            </a:ln>
            <a:effectLst/>
          </c:spPr>
          <c:marker>
            <c:symbol val="none"/>
          </c:marker>
          <c:dPt>
            <c:idx val="9"/>
            <c:bubble3D val="0"/>
            <c:extLst>
              <c:ext xmlns:c16="http://schemas.microsoft.com/office/drawing/2014/chart" uri="{C3380CC4-5D6E-409C-BE32-E72D297353CC}">
                <c16:uniqueId val="{00000023-CBF6-4C90-B745-734B4BDA53BF}"/>
              </c:ext>
            </c:extLst>
          </c:dPt>
          <c:dPt>
            <c:idx val="10"/>
            <c:marker>
              <c:symbol val="circle"/>
              <c:size val="5"/>
              <c:spPr>
                <a:solidFill>
                  <a:srgbClr val="F5C914"/>
                </a:solidFill>
                <a:ln>
                  <a:noFill/>
                </a:ln>
              </c:spPr>
            </c:marker>
            <c:bubble3D val="0"/>
            <c:spPr>
              <a:ln w="19050" cap="rnd">
                <a:noFill/>
                <a:round/>
              </a:ln>
              <a:effectLst/>
            </c:spPr>
            <c:extLst>
              <c:ext xmlns:c16="http://schemas.microsoft.com/office/drawing/2014/chart" uri="{C3380CC4-5D6E-409C-BE32-E72D297353CC}">
                <c16:uniqueId val="{00000025-CBF6-4C90-B745-734B4BDA53B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CBF6-4C90-B745-734B4BDA53B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CBF6-4C90-B745-734B4BDA53BF}"/>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'AI valuation step-ups'!$C$66:$M$66</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step-ups'!$C$71:$M$71</c:f>
              <c:numCache>
                <c:formatCode>0.00\x</c:formatCode>
                <c:ptCount val="11"/>
                <c:pt idx="0">
                  <c:v>1.3942680586026981</c:v>
                </c:pt>
                <c:pt idx="1">
                  <c:v>1.6583660780649829</c:v>
                </c:pt>
                <c:pt idx="2">
                  <c:v>1.8257580623739851</c:v>
                </c:pt>
                <c:pt idx="3">
                  <c:v>1.855659167042597</c:v>
                </c:pt>
                <c:pt idx="4">
                  <c:v>1.6404760356250481</c:v>
                </c:pt>
                <c:pt idx="5">
                  <c:v>2.5106201429347368</c:v>
                </c:pt>
                <c:pt idx="6">
                  <c:v>2.11993205081161</c:v>
                </c:pt>
                <c:pt idx="7">
                  <c:v>1.1357142908163269</c:v>
                </c:pt>
                <c:pt idx="8">
                  <c:v>1.627906981611682</c:v>
                </c:pt>
                <c:pt idx="9">
                  <c:v>1.937900757985566</c:v>
                </c:pt>
                <c:pt idx="10">
                  <c:v>1.928571783265304</c:v>
                </c:pt>
              </c:numCache>
            </c:numRef>
          </c:val>
          <c:smooth val="0"/>
          <c:extLst>
            <c:ext xmlns:c16="http://schemas.microsoft.com/office/drawing/2014/chart" uri="{C3380CC4-5D6E-409C-BE32-E72D297353CC}">
              <c16:uniqueId val="{00000026-CBF6-4C90-B745-734B4BDA53BF}"/>
            </c:ext>
          </c:extLst>
        </c:ser>
        <c:ser>
          <c:idx val="4"/>
          <c:order val="4"/>
          <c:tx>
            <c:strRef>
              <c:f>'AI valuation step-ups'!$B$72</c:f>
              <c:strCache>
                <c:ptCount val="1"/>
                <c:pt idx="0">
                  <c:v>D+</c:v>
                </c:pt>
              </c:strCache>
            </c:strRef>
          </c:tx>
          <c:spPr>
            <a:ln>
              <a:solidFill>
                <a:srgbClr val="FAF56B"/>
              </a:solidFill>
            </a:ln>
          </c:spPr>
          <c:marker>
            <c:symbol val="none"/>
          </c:marker>
          <c:dPt>
            <c:idx val="10"/>
            <c:marker>
              <c:symbol val="circle"/>
              <c:size val="5"/>
              <c:spPr>
                <a:solidFill>
                  <a:srgbClr val="FAF56B"/>
                </a:solidFill>
                <a:ln>
                  <a:noFill/>
                </a:ln>
              </c:spPr>
            </c:marker>
            <c:bubble3D val="0"/>
            <c:spPr>
              <a:ln>
                <a:noFill/>
              </a:ln>
            </c:spPr>
            <c:extLst>
              <c:ext xmlns:c16="http://schemas.microsoft.com/office/drawing/2014/chart" uri="{C3380CC4-5D6E-409C-BE32-E72D297353CC}">
                <c16:uniqueId val="{00000028-CBF6-4C90-B745-734B4BDA53BF}"/>
              </c:ext>
            </c:extLst>
          </c:dPt>
          <c:dLbls>
            <c:dLbl>
              <c:idx val="0"/>
              <c:delete val="1"/>
              <c:extLst>
                <c:ext xmlns:c15="http://schemas.microsoft.com/office/drawing/2012/chart" uri="{CE6537A1-D6FC-4f65-9D91-7224C49458BB}"/>
                <c:ext xmlns:c16="http://schemas.microsoft.com/office/drawing/2014/chart" uri="{C3380CC4-5D6E-409C-BE32-E72D297353CC}">
                  <c16:uniqueId val="{00000029-CBF6-4C90-B745-734B4BDA53BF}"/>
                </c:ext>
              </c:extLst>
            </c:dLbl>
            <c:dLbl>
              <c:idx val="1"/>
              <c:delete val="1"/>
              <c:extLst>
                <c:ext xmlns:c15="http://schemas.microsoft.com/office/drawing/2012/chart" uri="{CE6537A1-D6FC-4f65-9D91-7224C49458BB}"/>
                <c:ext xmlns:c16="http://schemas.microsoft.com/office/drawing/2014/chart" uri="{C3380CC4-5D6E-409C-BE32-E72D297353CC}">
                  <c16:uniqueId val="{0000002A-CBF6-4C90-B745-734B4BDA53BF}"/>
                </c:ext>
              </c:extLst>
            </c:dLbl>
            <c:dLbl>
              <c:idx val="2"/>
              <c:delete val="1"/>
              <c:extLst>
                <c:ext xmlns:c15="http://schemas.microsoft.com/office/drawing/2012/chart" uri="{CE6537A1-D6FC-4f65-9D91-7224C49458BB}"/>
                <c:ext xmlns:c16="http://schemas.microsoft.com/office/drawing/2014/chart" uri="{C3380CC4-5D6E-409C-BE32-E72D297353CC}">
                  <c16:uniqueId val="{0000002B-CBF6-4C90-B745-734B4BDA53BF}"/>
                </c:ext>
              </c:extLst>
            </c:dLbl>
            <c:dLbl>
              <c:idx val="3"/>
              <c:delete val="1"/>
              <c:extLst>
                <c:ext xmlns:c15="http://schemas.microsoft.com/office/drawing/2012/chart" uri="{CE6537A1-D6FC-4f65-9D91-7224C49458BB}"/>
                <c:ext xmlns:c16="http://schemas.microsoft.com/office/drawing/2014/chart" uri="{C3380CC4-5D6E-409C-BE32-E72D297353CC}">
                  <c16:uniqueId val="{0000002C-CBF6-4C90-B745-734B4BDA53BF}"/>
                </c:ext>
              </c:extLst>
            </c:dLbl>
            <c:dLbl>
              <c:idx val="4"/>
              <c:delete val="1"/>
              <c:extLst>
                <c:ext xmlns:c15="http://schemas.microsoft.com/office/drawing/2012/chart" uri="{CE6537A1-D6FC-4f65-9D91-7224C49458BB}"/>
                <c:ext xmlns:c16="http://schemas.microsoft.com/office/drawing/2014/chart" uri="{C3380CC4-5D6E-409C-BE32-E72D297353CC}">
                  <c16:uniqueId val="{0000002D-CBF6-4C90-B745-734B4BDA53BF}"/>
                </c:ext>
              </c:extLst>
            </c:dLbl>
            <c:dLbl>
              <c:idx val="5"/>
              <c:delete val="1"/>
              <c:extLst>
                <c:ext xmlns:c15="http://schemas.microsoft.com/office/drawing/2012/chart" uri="{CE6537A1-D6FC-4f65-9D91-7224C49458BB}"/>
                <c:ext xmlns:c16="http://schemas.microsoft.com/office/drawing/2014/chart" uri="{C3380CC4-5D6E-409C-BE32-E72D297353CC}">
                  <c16:uniqueId val="{0000002E-CBF6-4C90-B745-734B4BDA53BF}"/>
                </c:ext>
              </c:extLst>
            </c:dLbl>
            <c:dLbl>
              <c:idx val="6"/>
              <c:delete val="1"/>
              <c:extLst>
                <c:ext xmlns:c15="http://schemas.microsoft.com/office/drawing/2012/chart" uri="{CE6537A1-D6FC-4f65-9D91-7224C49458BB}"/>
                <c:ext xmlns:c16="http://schemas.microsoft.com/office/drawing/2014/chart" uri="{C3380CC4-5D6E-409C-BE32-E72D297353CC}">
                  <c16:uniqueId val="{0000002F-CBF6-4C90-B745-734B4BDA53BF}"/>
                </c:ext>
              </c:extLst>
            </c:dLbl>
            <c:dLbl>
              <c:idx val="7"/>
              <c:delete val="1"/>
              <c:extLst>
                <c:ext xmlns:c15="http://schemas.microsoft.com/office/drawing/2012/chart" uri="{CE6537A1-D6FC-4f65-9D91-7224C49458BB}"/>
                <c:ext xmlns:c16="http://schemas.microsoft.com/office/drawing/2014/chart" uri="{C3380CC4-5D6E-409C-BE32-E72D297353CC}">
                  <c16:uniqueId val="{00000030-CBF6-4C90-B745-734B4BDA53BF}"/>
                </c:ext>
              </c:extLst>
            </c:dLbl>
            <c:dLbl>
              <c:idx val="8"/>
              <c:delete val="1"/>
              <c:extLst>
                <c:ext xmlns:c15="http://schemas.microsoft.com/office/drawing/2012/chart" uri="{CE6537A1-D6FC-4f65-9D91-7224C49458BB}"/>
                <c:ext xmlns:c16="http://schemas.microsoft.com/office/drawing/2014/chart" uri="{C3380CC4-5D6E-409C-BE32-E72D297353CC}">
                  <c16:uniqueId val="{00000031-CBF6-4C90-B745-734B4BDA53BF}"/>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'AI valuation step-ups'!$C$66:$M$66</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step-ups'!$C$72:$M$72</c:f>
              <c:numCache>
                <c:formatCode>0.00\x</c:formatCode>
                <c:ptCount val="11"/>
                <c:pt idx="0">
                  <c:v>1.132625557284588</c:v>
                </c:pt>
                <c:pt idx="1">
                  <c:v>1.4482758309155781</c:v>
                </c:pt>
                <c:pt idx="2">
                  <c:v>1.527388485126947</c:v>
                </c:pt>
                <c:pt idx="3">
                  <c:v>1.6110225082659271</c:v>
                </c:pt>
                <c:pt idx="4">
                  <c:v>1.6187363810585671</c:v>
                </c:pt>
                <c:pt idx="5">
                  <c:v>2.2542772899909109</c:v>
                </c:pt>
                <c:pt idx="6">
                  <c:v>1.7963122755415399</c:v>
                </c:pt>
                <c:pt idx="7">
                  <c:v>1.179332692095572</c:v>
                </c:pt>
                <c:pt idx="8">
                  <c:v>1.2054582423207749</c:v>
                </c:pt>
                <c:pt idx="9">
                  <c:v>1.5739347131504531</c:v>
                </c:pt>
                <c:pt idx="10">
                  <c:v>1.912568308083221</c:v>
                </c:pt>
              </c:numCache>
            </c:numRef>
          </c:val>
          <c:smooth val="0"/>
          <c:extLst>
            <c:ext xmlns:c16="http://schemas.microsoft.com/office/drawing/2014/chart" uri="{C3380CC4-5D6E-409C-BE32-E72D297353CC}">
              <c16:uniqueId val="{00000032-CBF6-4C90-B745-734B4BDA53BF}"/>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0.00\x"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25679012345679014"/>
          <c:y val="0.94109137884574778"/>
          <c:w val="0.50751181102362208"/>
          <c:h val="5.890862115425225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8599154522501E-2"/>
          <c:y val="2.0855163187704029E-2"/>
          <c:w val="0.93308140084547753"/>
          <c:h val="0.86784959475649348"/>
        </c:manualLayout>
      </c:layout>
      <c:lineChart>
        <c:grouping val="standard"/>
        <c:varyColors val="0"/>
        <c:ser>
          <c:idx val="0"/>
          <c:order val="0"/>
          <c:tx>
            <c:strRef>
              <c:f>'AI valuation step-ups'!$O$68</c:f>
              <c:strCache>
                <c:ptCount val="1"/>
                <c:pt idx="0">
                  <c:v>Seed</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00-7239-4460-91A2-48BCD37BEC05}"/>
              </c:ext>
            </c:extLst>
          </c:dPt>
          <c:dPt>
            <c:idx val="4"/>
            <c:bubble3D val="0"/>
            <c:extLst>
              <c:ext xmlns:c16="http://schemas.microsoft.com/office/drawing/2014/chart" uri="{C3380CC4-5D6E-409C-BE32-E72D297353CC}">
                <c16:uniqueId val="{00000001-7239-4460-91A2-48BCD37BEC05}"/>
              </c:ext>
            </c:extLst>
          </c:dPt>
          <c:dPt>
            <c:idx val="5"/>
            <c:bubble3D val="0"/>
            <c:extLst>
              <c:ext xmlns:c16="http://schemas.microsoft.com/office/drawing/2014/chart" uri="{C3380CC4-5D6E-409C-BE32-E72D297353CC}">
                <c16:uniqueId val="{00000002-7239-4460-91A2-48BCD37BEC05}"/>
              </c:ext>
            </c:extLst>
          </c:dPt>
          <c:dPt>
            <c:idx val="6"/>
            <c:bubble3D val="0"/>
            <c:extLst>
              <c:ext xmlns:c16="http://schemas.microsoft.com/office/drawing/2014/chart" uri="{C3380CC4-5D6E-409C-BE32-E72D297353CC}">
                <c16:uniqueId val="{00000003-7239-4460-91A2-48BCD37BEC05}"/>
              </c:ext>
            </c:extLst>
          </c:dPt>
          <c:dPt>
            <c:idx val="9"/>
            <c:bubble3D val="0"/>
            <c:spPr>
              <a:ln w="19050" cap="rnd">
                <a:solidFill>
                  <a:srgbClr val="6185A6"/>
                </a:solidFill>
                <a:round/>
              </a:ln>
              <a:effectLst/>
            </c:spPr>
            <c:extLst>
              <c:ext xmlns:c16="http://schemas.microsoft.com/office/drawing/2014/chart" uri="{C3380CC4-5D6E-409C-BE32-E72D297353CC}">
                <c16:uniqueId val="{00000005-7239-4460-91A2-48BCD37BEC05}"/>
              </c:ext>
            </c:extLst>
          </c:dPt>
          <c:dPt>
            <c:idx val="10"/>
            <c:marker>
              <c:symbol val="circle"/>
              <c:size val="5"/>
              <c:spPr>
                <a:solidFill>
                  <a:srgbClr val="6185A6"/>
                </a:solidFill>
                <a:ln>
                  <a:noFill/>
                </a:ln>
              </c:spPr>
            </c:marker>
            <c:bubble3D val="0"/>
            <c:spPr>
              <a:ln w="19050" cap="rnd">
                <a:noFill/>
                <a:round/>
              </a:ln>
              <a:effectLst/>
            </c:spPr>
            <c:extLst>
              <c:ext xmlns:c16="http://schemas.microsoft.com/office/drawing/2014/chart" uri="{C3380CC4-5D6E-409C-BE32-E72D297353CC}">
                <c16:uniqueId val="{00000007-7239-4460-91A2-48BCD37BEC05}"/>
              </c:ext>
            </c:extLst>
          </c:dPt>
          <c:dPt>
            <c:idx val="15"/>
            <c:bubble3D val="0"/>
            <c:extLst>
              <c:ext xmlns:c16="http://schemas.microsoft.com/office/drawing/2014/chart" uri="{C3380CC4-5D6E-409C-BE32-E72D297353CC}">
                <c16:uniqueId val="{00000008-7239-4460-91A2-48BCD37BEC05}"/>
              </c:ext>
            </c:extLst>
          </c:dPt>
          <c:dLbls>
            <c:dLbl>
              <c:idx val="0"/>
              <c:delete val="1"/>
              <c:extLst>
                <c:ext xmlns:c15="http://schemas.microsoft.com/office/drawing/2012/chart" uri="{CE6537A1-D6FC-4f65-9D91-7224C49458BB}"/>
                <c:ext xmlns:c16="http://schemas.microsoft.com/office/drawing/2014/chart" uri="{C3380CC4-5D6E-409C-BE32-E72D297353CC}">
                  <c16:uniqueId val="{00000009-7239-4460-91A2-48BCD37BEC05}"/>
                </c:ext>
              </c:extLst>
            </c:dLbl>
            <c:dLbl>
              <c:idx val="1"/>
              <c:delete val="1"/>
              <c:extLst>
                <c:ext xmlns:c15="http://schemas.microsoft.com/office/drawing/2012/chart" uri="{CE6537A1-D6FC-4f65-9D91-7224C49458BB}"/>
                <c:ext xmlns:c16="http://schemas.microsoft.com/office/drawing/2014/chart" uri="{C3380CC4-5D6E-409C-BE32-E72D297353CC}">
                  <c16:uniqueId val="{00000000-7239-4460-91A2-48BCD37BEC05}"/>
                </c:ext>
              </c:extLst>
            </c:dLbl>
            <c:dLbl>
              <c:idx val="2"/>
              <c:delete val="1"/>
              <c:extLst>
                <c:ext xmlns:c15="http://schemas.microsoft.com/office/drawing/2012/chart" uri="{CE6537A1-D6FC-4f65-9D91-7224C49458BB}"/>
                <c:ext xmlns:c16="http://schemas.microsoft.com/office/drawing/2014/chart" uri="{C3380CC4-5D6E-409C-BE32-E72D297353CC}">
                  <c16:uniqueId val="{0000000A-7239-4460-91A2-48BCD37BEC05}"/>
                </c:ext>
              </c:extLst>
            </c:dLbl>
            <c:dLbl>
              <c:idx val="3"/>
              <c:delete val="1"/>
              <c:extLst>
                <c:ext xmlns:c15="http://schemas.microsoft.com/office/drawing/2012/chart" uri="{CE6537A1-D6FC-4f65-9D91-7224C49458BB}"/>
                <c:ext xmlns:c16="http://schemas.microsoft.com/office/drawing/2014/chart" uri="{C3380CC4-5D6E-409C-BE32-E72D297353CC}">
                  <c16:uniqueId val="{0000000B-7239-4460-91A2-48BCD37BEC05}"/>
                </c:ext>
              </c:extLst>
            </c:dLbl>
            <c:dLbl>
              <c:idx val="4"/>
              <c:delete val="1"/>
              <c:extLst>
                <c:ext xmlns:c15="http://schemas.microsoft.com/office/drawing/2012/chart" uri="{CE6537A1-D6FC-4f65-9D91-7224C49458BB}"/>
                <c:ext xmlns:c16="http://schemas.microsoft.com/office/drawing/2014/chart" uri="{C3380CC4-5D6E-409C-BE32-E72D297353CC}">
                  <c16:uniqueId val="{00000001-7239-4460-91A2-48BCD37BEC05}"/>
                </c:ext>
              </c:extLst>
            </c:dLbl>
            <c:dLbl>
              <c:idx val="5"/>
              <c:delete val="1"/>
              <c:extLst>
                <c:ext xmlns:c15="http://schemas.microsoft.com/office/drawing/2012/chart" uri="{CE6537A1-D6FC-4f65-9D91-7224C49458BB}"/>
                <c:ext xmlns:c16="http://schemas.microsoft.com/office/drawing/2014/chart" uri="{C3380CC4-5D6E-409C-BE32-E72D297353CC}">
                  <c16:uniqueId val="{00000002-7239-4460-91A2-48BCD37BEC05}"/>
                </c:ext>
              </c:extLst>
            </c:dLbl>
            <c:dLbl>
              <c:idx val="6"/>
              <c:delete val="1"/>
              <c:extLst>
                <c:ext xmlns:c15="http://schemas.microsoft.com/office/drawing/2012/chart" uri="{CE6537A1-D6FC-4f65-9D91-7224C49458BB}"/>
                <c:ext xmlns:c16="http://schemas.microsoft.com/office/drawing/2014/chart" uri="{C3380CC4-5D6E-409C-BE32-E72D297353CC}">
                  <c16:uniqueId val="{00000003-7239-4460-91A2-48BCD37BEC05}"/>
                </c:ext>
              </c:extLst>
            </c:dLbl>
            <c:dLbl>
              <c:idx val="7"/>
              <c:delete val="1"/>
              <c:extLst>
                <c:ext xmlns:c15="http://schemas.microsoft.com/office/drawing/2012/chart" uri="{CE6537A1-D6FC-4f65-9D91-7224C49458BB}"/>
                <c:ext xmlns:c16="http://schemas.microsoft.com/office/drawing/2014/chart" uri="{C3380CC4-5D6E-409C-BE32-E72D297353CC}">
                  <c16:uniqueId val="{0000000C-7239-4460-91A2-48BCD37BEC05}"/>
                </c:ext>
              </c:extLst>
            </c:dLbl>
            <c:dLbl>
              <c:idx val="8"/>
              <c:delete val="1"/>
              <c:extLst>
                <c:ext xmlns:c15="http://schemas.microsoft.com/office/drawing/2012/chart" uri="{CE6537A1-D6FC-4f65-9D91-7224C49458BB}"/>
                <c:ext xmlns:c16="http://schemas.microsoft.com/office/drawing/2014/chart" uri="{C3380CC4-5D6E-409C-BE32-E72D297353CC}">
                  <c16:uniqueId val="{0000000D-7239-4460-91A2-48BCD37BEC05}"/>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valuation step-ups'!$P$66:$Z$66</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step-ups'!$P$68:$Z$68</c:f>
              <c:numCache>
                <c:formatCode>0.00\x</c:formatCode>
                <c:ptCount val="11"/>
                <c:pt idx="0">
                  <c:v>1.4226188435374729</c:v>
                </c:pt>
                <c:pt idx="1">
                  <c:v>1.4166641666716671</c:v>
                </c:pt>
                <c:pt idx="2">
                  <c:v>1.53125629816473</c:v>
                </c:pt>
                <c:pt idx="3">
                  <c:v>1.6666667222222309</c:v>
                </c:pt>
                <c:pt idx="4">
                  <c:v>1.6080387420905169</c:v>
                </c:pt>
                <c:pt idx="5">
                  <c:v>1.8619094564458949</c:v>
                </c:pt>
                <c:pt idx="6">
                  <c:v>1.8</c:v>
                </c:pt>
                <c:pt idx="7">
                  <c:v>1.3999992800005761</c:v>
                </c:pt>
                <c:pt idx="8">
                  <c:v>1.466666666666667</c:v>
                </c:pt>
                <c:pt idx="9">
                  <c:v>1.460516716999096</c:v>
                </c:pt>
                <c:pt idx="10">
                  <c:v>1.3923078934911739</c:v>
                </c:pt>
              </c:numCache>
            </c:numRef>
          </c:val>
          <c:smooth val="0"/>
          <c:extLst>
            <c:ext xmlns:c16="http://schemas.microsoft.com/office/drawing/2014/chart" uri="{C3380CC4-5D6E-409C-BE32-E72D297353CC}">
              <c16:uniqueId val="{0000000E-7239-4460-91A2-48BCD37BEC05}"/>
            </c:ext>
          </c:extLst>
        </c:ser>
        <c:ser>
          <c:idx val="1"/>
          <c:order val="1"/>
          <c:tx>
            <c:strRef>
              <c:f>'AI valuation step-ups'!$O$69</c:f>
              <c:strCache>
                <c:ptCount val="1"/>
                <c:pt idx="0">
                  <c:v>A</c:v>
                </c:pt>
              </c:strCache>
            </c:strRef>
          </c:tx>
          <c:spPr>
            <a:ln w="19050" cap="rnd">
              <a:solidFill>
                <a:schemeClr val="accent3"/>
              </a:solidFill>
              <a:round/>
            </a:ln>
            <a:effectLst/>
          </c:spPr>
          <c:marker>
            <c:symbol val="none"/>
          </c:marker>
          <c:dPt>
            <c:idx val="8"/>
            <c:bubble3D val="0"/>
            <c:extLst>
              <c:ext xmlns:c16="http://schemas.microsoft.com/office/drawing/2014/chart" uri="{C3380CC4-5D6E-409C-BE32-E72D297353CC}">
                <c16:uniqueId val="{0000000F-7239-4460-91A2-48BCD37BEC05}"/>
              </c:ext>
            </c:extLst>
          </c:dPt>
          <c:dPt>
            <c:idx val="9"/>
            <c:bubble3D val="0"/>
            <c:spPr>
              <a:ln w="19050" cap="rnd">
                <a:solidFill>
                  <a:srgbClr val="40C2C9"/>
                </a:solidFill>
                <a:round/>
              </a:ln>
              <a:effectLst/>
            </c:spPr>
            <c:extLst>
              <c:ext xmlns:c16="http://schemas.microsoft.com/office/drawing/2014/chart" uri="{C3380CC4-5D6E-409C-BE32-E72D297353CC}">
                <c16:uniqueId val="{00000011-7239-4460-91A2-48BCD37BEC05}"/>
              </c:ext>
            </c:extLst>
          </c:dPt>
          <c:dPt>
            <c:idx val="10"/>
            <c:marker>
              <c:symbol val="circle"/>
              <c:size val="5"/>
              <c:spPr>
                <a:solidFill>
                  <a:srgbClr val="40C2C9"/>
                </a:solidFill>
                <a:ln>
                  <a:noFill/>
                </a:ln>
              </c:spPr>
            </c:marker>
            <c:bubble3D val="0"/>
            <c:spPr>
              <a:ln w="19050" cap="rnd">
                <a:noFill/>
                <a:round/>
              </a:ln>
              <a:effectLst/>
            </c:spPr>
            <c:extLst>
              <c:ext xmlns:c16="http://schemas.microsoft.com/office/drawing/2014/chart" uri="{C3380CC4-5D6E-409C-BE32-E72D297353CC}">
                <c16:uniqueId val="{00000013-7239-4460-91A2-48BCD37BEC05}"/>
              </c:ext>
            </c:extLst>
          </c:dPt>
          <c:dPt>
            <c:idx val="15"/>
            <c:bubble3D val="0"/>
            <c:extLst>
              <c:ext xmlns:c16="http://schemas.microsoft.com/office/drawing/2014/chart" uri="{C3380CC4-5D6E-409C-BE32-E72D297353CC}">
                <c16:uniqueId val="{00000014-7239-4460-91A2-48BCD37BEC05}"/>
              </c:ext>
            </c:extLst>
          </c:dPt>
          <c:dLbls>
            <c:dLbl>
              <c:idx val="0"/>
              <c:delete val="1"/>
              <c:extLst>
                <c:ext xmlns:c15="http://schemas.microsoft.com/office/drawing/2012/chart" uri="{CE6537A1-D6FC-4f65-9D91-7224C49458BB}"/>
                <c:ext xmlns:c16="http://schemas.microsoft.com/office/drawing/2014/chart" uri="{C3380CC4-5D6E-409C-BE32-E72D297353CC}">
                  <c16:uniqueId val="{00000015-7239-4460-91A2-48BCD37BEC05}"/>
                </c:ext>
              </c:extLst>
            </c:dLbl>
            <c:dLbl>
              <c:idx val="1"/>
              <c:delete val="1"/>
              <c:extLst>
                <c:ext xmlns:c15="http://schemas.microsoft.com/office/drawing/2012/chart" uri="{CE6537A1-D6FC-4f65-9D91-7224C49458BB}"/>
                <c:ext xmlns:c16="http://schemas.microsoft.com/office/drawing/2014/chart" uri="{C3380CC4-5D6E-409C-BE32-E72D297353CC}">
                  <c16:uniqueId val="{00000016-7239-4460-91A2-48BCD37BEC05}"/>
                </c:ext>
              </c:extLst>
            </c:dLbl>
            <c:dLbl>
              <c:idx val="2"/>
              <c:delete val="1"/>
              <c:extLst>
                <c:ext xmlns:c15="http://schemas.microsoft.com/office/drawing/2012/chart" uri="{CE6537A1-D6FC-4f65-9D91-7224C49458BB}"/>
                <c:ext xmlns:c16="http://schemas.microsoft.com/office/drawing/2014/chart" uri="{C3380CC4-5D6E-409C-BE32-E72D297353CC}">
                  <c16:uniqueId val="{00000017-7239-4460-91A2-48BCD37BEC05}"/>
                </c:ext>
              </c:extLst>
            </c:dLbl>
            <c:dLbl>
              <c:idx val="3"/>
              <c:delete val="1"/>
              <c:extLst>
                <c:ext xmlns:c15="http://schemas.microsoft.com/office/drawing/2012/chart" uri="{CE6537A1-D6FC-4f65-9D91-7224C49458BB}"/>
                <c:ext xmlns:c16="http://schemas.microsoft.com/office/drawing/2014/chart" uri="{C3380CC4-5D6E-409C-BE32-E72D297353CC}">
                  <c16:uniqueId val="{00000018-7239-4460-91A2-48BCD37BEC05}"/>
                </c:ext>
              </c:extLst>
            </c:dLbl>
            <c:dLbl>
              <c:idx val="4"/>
              <c:delete val="1"/>
              <c:extLst>
                <c:ext xmlns:c15="http://schemas.microsoft.com/office/drawing/2012/chart" uri="{CE6537A1-D6FC-4f65-9D91-7224C49458BB}"/>
                <c:ext xmlns:c16="http://schemas.microsoft.com/office/drawing/2014/chart" uri="{C3380CC4-5D6E-409C-BE32-E72D297353CC}">
                  <c16:uniqueId val="{00000019-7239-4460-91A2-48BCD37BEC05}"/>
                </c:ext>
              </c:extLst>
            </c:dLbl>
            <c:dLbl>
              <c:idx val="5"/>
              <c:delete val="1"/>
              <c:extLst>
                <c:ext xmlns:c15="http://schemas.microsoft.com/office/drawing/2012/chart" uri="{CE6537A1-D6FC-4f65-9D91-7224C49458BB}"/>
                <c:ext xmlns:c16="http://schemas.microsoft.com/office/drawing/2014/chart" uri="{C3380CC4-5D6E-409C-BE32-E72D297353CC}">
                  <c16:uniqueId val="{0000001A-7239-4460-91A2-48BCD37BEC05}"/>
                </c:ext>
              </c:extLst>
            </c:dLbl>
            <c:dLbl>
              <c:idx val="6"/>
              <c:delete val="1"/>
              <c:extLst>
                <c:ext xmlns:c15="http://schemas.microsoft.com/office/drawing/2012/chart" uri="{CE6537A1-D6FC-4f65-9D91-7224C49458BB}"/>
                <c:ext xmlns:c16="http://schemas.microsoft.com/office/drawing/2014/chart" uri="{C3380CC4-5D6E-409C-BE32-E72D297353CC}">
                  <c16:uniqueId val="{0000001B-7239-4460-91A2-48BCD37BEC05}"/>
                </c:ext>
              </c:extLst>
            </c:dLbl>
            <c:dLbl>
              <c:idx val="7"/>
              <c:delete val="1"/>
              <c:extLst>
                <c:ext xmlns:c15="http://schemas.microsoft.com/office/drawing/2012/chart" uri="{CE6537A1-D6FC-4f65-9D91-7224C49458BB}"/>
                <c:ext xmlns:c16="http://schemas.microsoft.com/office/drawing/2014/chart" uri="{C3380CC4-5D6E-409C-BE32-E72D297353CC}">
                  <c16:uniqueId val="{0000001C-7239-4460-91A2-48BCD37BEC05}"/>
                </c:ext>
              </c:extLst>
            </c:dLbl>
            <c:dLbl>
              <c:idx val="8"/>
              <c:delete val="1"/>
              <c:extLst>
                <c:ext xmlns:c15="http://schemas.microsoft.com/office/drawing/2012/chart" uri="{CE6537A1-D6FC-4f65-9D91-7224C49458BB}"/>
                <c:ext xmlns:c16="http://schemas.microsoft.com/office/drawing/2014/chart" uri="{C3380CC4-5D6E-409C-BE32-E72D297353CC}">
                  <c16:uniqueId val="{0000000F-7239-4460-91A2-48BCD37BEC05}"/>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valuation step-ups'!$P$66:$Z$66</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step-ups'!$P$69:$Z$69</c:f>
              <c:numCache>
                <c:formatCode>0.00\x</c:formatCode>
                <c:ptCount val="11"/>
                <c:pt idx="0">
                  <c:v>1.526129032258065</c:v>
                </c:pt>
                <c:pt idx="1">
                  <c:v>1.576547135045351</c:v>
                </c:pt>
                <c:pt idx="2">
                  <c:v>1.666666666666667</c:v>
                </c:pt>
                <c:pt idx="3">
                  <c:v>1.701421158779963</c:v>
                </c:pt>
                <c:pt idx="4">
                  <c:v>1.6949572570611759</c:v>
                </c:pt>
                <c:pt idx="5">
                  <c:v>2.399999808000016</c:v>
                </c:pt>
                <c:pt idx="6">
                  <c:v>2.2849311362720361</c:v>
                </c:pt>
                <c:pt idx="7">
                  <c:v>1.500480775204631</c:v>
                </c:pt>
                <c:pt idx="8">
                  <c:v>1.5090499869677021</c:v>
                </c:pt>
                <c:pt idx="9">
                  <c:v>1.6000002866666529</c:v>
                </c:pt>
                <c:pt idx="10">
                  <c:v>1.7290002</c:v>
                </c:pt>
              </c:numCache>
            </c:numRef>
          </c:val>
          <c:smooth val="0"/>
          <c:extLst>
            <c:ext xmlns:c16="http://schemas.microsoft.com/office/drawing/2014/chart" uri="{C3380CC4-5D6E-409C-BE32-E72D297353CC}">
              <c16:uniqueId val="{0000001D-7239-4460-91A2-48BCD37BEC05}"/>
            </c:ext>
          </c:extLst>
        </c:ser>
        <c:ser>
          <c:idx val="2"/>
          <c:order val="2"/>
          <c:tx>
            <c:strRef>
              <c:f>'AI valuation step-ups'!$O$70</c:f>
              <c:strCache>
                <c:ptCount val="1"/>
                <c:pt idx="0">
                  <c:v>B</c:v>
                </c:pt>
              </c:strCache>
            </c:strRef>
          </c:tx>
          <c:spPr>
            <a:ln>
              <a:solidFill>
                <a:srgbClr val="C3EDEB"/>
              </a:solidFill>
            </a:ln>
          </c:spPr>
          <c:marker>
            <c:symbol val="none"/>
          </c:marker>
          <c:dPt>
            <c:idx val="9"/>
            <c:bubble3D val="0"/>
            <c:extLst>
              <c:ext xmlns:c16="http://schemas.microsoft.com/office/drawing/2014/chart" uri="{C3380CC4-5D6E-409C-BE32-E72D297353CC}">
                <c16:uniqueId val="{0000001E-7239-4460-91A2-48BCD37BEC05}"/>
              </c:ext>
            </c:extLst>
          </c:dPt>
          <c:dPt>
            <c:idx val="10"/>
            <c:marker>
              <c:symbol val="circle"/>
              <c:size val="5"/>
              <c:spPr>
                <a:solidFill>
                  <a:srgbClr val="C3EDEB"/>
                </a:solidFill>
                <a:ln>
                  <a:noFill/>
                </a:ln>
              </c:spPr>
            </c:marker>
            <c:bubble3D val="0"/>
            <c:spPr>
              <a:ln>
                <a:noFill/>
              </a:ln>
            </c:spPr>
            <c:extLst>
              <c:ext xmlns:c16="http://schemas.microsoft.com/office/drawing/2014/chart" uri="{C3380CC4-5D6E-409C-BE32-E72D297353CC}">
                <c16:uniqueId val="{00000020-7239-4460-91A2-48BCD37BEC05}"/>
              </c:ext>
            </c:extLst>
          </c:dPt>
          <c:dPt>
            <c:idx val="15"/>
            <c:bubble3D val="0"/>
            <c:extLst>
              <c:ext xmlns:c16="http://schemas.microsoft.com/office/drawing/2014/chart" uri="{C3380CC4-5D6E-409C-BE32-E72D297353CC}">
                <c16:uniqueId val="{00000021-7239-4460-91A2-48BCD37BEC05}"/>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7239-4460-91A2-48BCD37BEC05}"/>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7239-4460-91A2-48BCD37BEC05}"/>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'AI valuation step-ups'!$P$66:$Z$66</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step-ups'!$P$70:$Z$70</c:f>
              <c:numCache>
                <c:formatCode>0.00\x</c:formatCode>
                <c:ptCount val="11"/>
                <c:pt idx="0">
                  <c:v>1.5860801281367931</c:v>
                </c:pt>
                <c:pt idx="1">
                  <c:v>1.6170674814574439</c:v>
                </c:pt>
                <c:pt idx="2">
                  <c:v>1.7091911639705879</c:v>
                </c:pt>
                <c:pt idx="3">
                  <c:v>1.8246902390441451</c:v>
                </c:pt>
                <c:pt idx="4">
                  <c:v>1.661290322580645</c:v>
                </c:pt>
                <c:pt idx="5">
                  <c:v>2.1427849924950508</c:v>
                </c:pt>
                <c:pt idx="6">
                  <c:v>2.1666665763888959</c:v>
                </c:pt>
                <c:pt idx="7">
                  <c:v>1.36526976485401</c:v>
                </c:pt>
                <c:pt idx="8">
                  <c:v>1.382217305432383</c:v>
                </c:pt>
                <c:pt idx="9">
                  <c:v>1.4857142718367351</c:v>
                </c:pt>
                <c:pt idx="10">
                  <c:v>1.744695721052631</c:v>
                </c:pt>
              </c:numCache>
            </c:numRef>
          </c:val>
          <c:smooth val="0"/>
          <c:extLst>
            <c:ext xmlns:c16="http://schemas.microsoft.com/office/drawing/2014/chart" uri="{C3380CC4-5D6E-409C-BE32-E72D297353CC}">
              <c16:uniqueId val="{00000022-7239-4460-91A2-48BCD37BEC05}"/>
            </c:ext>
          </c:extLst>
        </c:ser>
        <c:ser>
          <c:idx val="3"/>
          <c:order val="3"/>
          <c:tx>
            <c:strRef>
              <c:f>'AI valuation step-ups'!$O$71</c:f>
              <c:strCache>
                <c:ptCount val="1"/>
                <c:pt idx="0">
                  <c:v>C</c:v>
                </c:pt>
              </c:strCache>
            </c:strRef>
          </c:tx>
          <c:spPr>
            <a:ln w="19050" cap="rnd">
              <a:solidFill>
                <a:srgbClr val="F5C914"/>
              </a:solidFill>
              <a:round/>
            </a:ln>
            <a:effectLst/>
          </c:spPr>
          <c:marker>
            <c:symbol val="none"/>
          </c:marker>
          <c:dPt>
            <c:idx val="9"/>
            <c:bubble3D val="0"/>
            <c:extLst>
              <c:ext xmlns:c16="http://schemas.microsoft.com/office/drawing/2014/chart" uri="{C3380CC4-5D6E-409C-BE32-E72D297353CC}">
                <c16:uniqueId val="{00000023-7239-4460-91A2-48BCD37BEC05}"/>
              </c:ext>
            </c:extLst>
          </c:dPt>
          <c:dPt>
            <c:idx val="10"/>
            <c:marker>
              <c:symbol val="circle"/>
              <c:size val="5"/>
              <c:spPr>
                <a:solidFill>
                  <a:srgbClr val="F5C914"/>
                </a:solidFill>
                <a:ln>
                  <a:noFill/>
                </a:ln>
              </c:spPr>
            </c:marker>
            <c:bubble3D val="0"/>
            <c:spPr>
              <a:ln w="19050" cap="rnd">
                <a:noFill/>
                <a:round/>
              </a:ln>
              <a:effectLst/>
            </c:spPr>
            <c:extLst>
              <c:ext xmlns:c16="http://schemas.microsoft.com/office/drawing/2014/chart" uri="{C3380CC4-5D6E-409C-BE32-E72D297353CC}">
                <c16:uniqueId val="{00000025-7239-4460-91A2-48BCD37BEC05}"/>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7239-4460-91A2-48BCD37BEC05}"/>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7239-4460-91A2-48BCD37BEC05}"/>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'AI valuation step-ups'!$P$66:$Z$66</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step-ups'!$P$71:$Z$71</c:f>
              <c:numCache>
                <c:formatCode>0.00\x</c:formatCode>
                <c:ptCount val="11"/>
                <c:pt idx="0">
                  <c:v>1.354111081106774</c:v>
                </c:pt>
                <c:pt idx="1">
                  <c:v>1.3970533700957271</c:v>
                </c:pt>
                <c:pt idx="2">
                  <c:v>1.569473706116344</c:v>
                </c:pt>
                <c:pt idx="3">
                  <c:v>1.5999999890909089</c:v>
                </c:pt>
                <c:pt idx="4">
                  <c:v>1.599999969333334</c:v>
                </c:pt>
                <c:pt idx="5">
                  <c:v>2.0872659531867361</c:v>
                </c:pt>
                <c:pt idx="6">
                  <c:v>1.7740712209682139</c:v>
                </c:pt>
                <c:pt idx="7">
                  <c:v>1.2886597882612389</c:v>
                </c:pt>
                <c:pt idx="8">
                  <c:v>1.2391802072161251</c:v>
                </c:pt>
                <c:pt idx="9">
                  <c:v>1.280268718969511</c:v>
                </c:pt>
                <c:pt idx="10">
                  <c:v>1.6843910498926291</c:v>
                </c:pt>
              </c:numCache>
            </c:numRef>
          </c:val>
          <c:smooth val="0"/>
          <c:extLst>
            <c:ext xmlns:c16="http://schemas.microsoft.com/office/drawing/2014/chart" uri="{C3380CC4-5D6E-409C-BE32-E72D297353CC}">
              <c16:uniqueId val="{00000026-7239-4460-91A2-48BCD37BEC05}"/>
            </c:ext>
          </c:extLst>
        </c:ser>
        <c:ser>
          <c:idx val="4"/>
          <c:order val="4"/>
          <c:tx>
            <c:strRef>
              <c:f>'AI valuation step-ups'!$O$72</c:f>
              <c:strCache>
                <c:ptCount val="1"/>
                <c:pt idx="0">
                  <c:v>D+</c:v>
                </c:pt>
              </c:strCache>
            </c:strRef>
          </c:tx>
          <c:spPr>
            <a:ln>
              <a:solidFill>
                <a:srgbClr val="FAF56B"/>
              </a:solidFill>
            </a:ln>
          </c:spPr>
          <c:marker>
            <c:symbol val="none"/>
          </c:marker>
          <c:dPt>
            <c:idx val="10"/>
            <c:marker>
              <c:symbol val="circle"/>
              <c:size val="5"/>
              <c:spPr>
                <a:solidFill>
                  <a:srgbClr val="FAF56B"/>
                </a:solidFill>
                <a:ln>
                  <a:noFill/>
                </a:ln>
              </c:spPr>
            </c:marker>
            <c:bubble3D val="0"/>
            <c:spPr>
              <a:ln>
                <a:noFill/>
              </a:ln>
            </c:spPr>
            <c:extLst>
              <c:ext xmlns:c16="http://schemas.microsoft.com/office/drawing/2014/chart" uri="{C3380CC4-5D6E-409C-BE32-E72D297353CC}">
                <c16:uniqueId val="{00000028-7239-4460-91A2-48BCD37BEC05}"/>
              </c:ext>
            </c:extLst>
          </c:dPt>
          <c:dLbls>
            <c:dLbl>
              <c:idx val="0"/>
              <c:delete val="1"/>
              <c:extLst>
                <c:ext xmlns:c15="http://schemas.microsoft.com/office/drawing/2012/chart" uri="{CE6537A1-D6FC-4f65-9D91-7224C49458BB}"/>
                <c:ext xmlns:c16="http://schemas.microsoft.com/office/drawing/2014/chart" uri="{C3380CC4-5D6E-409C-BE32-E72D297353CC}">
                  <c16:uniqueId val="{00000029-7239-4460-91A2-48BCD37BEC05}"/>
                </c:ext>
              </c:extLst>
            </c:dLbl>
            <c:dLbl>
              <c:idx val="1"/>
              <c:delete val="1"/>
              <c:extLst>
                <c:ext xmlns:c15="http://schemas.microsoft.com/office/drawing/2012/chart" uri="{CE6537A1-D6FC-4f65-9D91-7224C49458BB}"/>
                <c:ext xmlns:c16="http://schemas.microsoft.com/office/drawing/2014/chart" uri="{C3380CC4-5D6E-409C-BE32-E72D297353CC}">
                  <c16:uniqueId val="{0000002A-7239-4460-91A2-48BCD37BEC05}"/>
                </c:ext>
              </c:extLst>
            </c:dLbl>
            <c:dLbl>
              <c:idx val="2"/>
              <c:delete val="1"/>
              <c:extLst>
                <c:ext xmlns:c15="http://schemas.microsoft.com/office/drawing/2012/chart" uri="{CE6537A1-D6FC-4f65-9D91-7224C49458BB}"/>
                <c:ext xmlns:c16="http://schemas.microsoft.com/office/drawing/2014/chart" uri="{C3380CC4-5D6E-409C-BE32-E72D297353CC}">
                  <c16:uniqueId val="{0000002B-7239-4460-91A2-48BCD37BEC05}"/>
                </c:ext>
              </c:extLst>
            </c:dLbl>
            <c:dLbl>
              <c:idx val="3"/>
              <c:delete val="1"/>
              <c:extLst>
                <c:ext xmlns:c15="http://schemas.microsoft.com/office/drawing/2012/chart" uri="{CE6537A1-D6FC-4f65-9D91-7224C49458BB}"/>
                <c:ext xmlns:c16="http://schemas.microsoft.com/office/drawing/2014/chart" uri="{C3380CC4-5D6E-409C-BE32-E72D297353CC}">
                  <c16:uniqueId val="{0000002C-7239-4460-91A2-48BCD37BEC05}"/>
                </c:ext>
              </c:extLst>
            </c:dLbl>
            <c:dLbl>
              <c:idx val="4"/>
              <c:delete val="1"/>
              <c:extLst>
                <c:ext xmlns:c15="http://schemas.microsoft.com/office/drawing/2012/chart" uri="{CE6537A1-D6FC-4f65-9D91-7224C49458BB}"/>
                <c:ext xmlns:c16="http://schemas.microsoft.com/office/drawing/2014/chart" uri="{C3380CC4-5D6E-409C-BE32-E72D297353CC}">
                  <c16:uniqueId val="{0000002D-7239-4460-91A2-48BCD37BEC05}"/>
                </c:ext>
              </c:extLst>
            </c:dLbl>
            <c:dLbl>
              <c:idx val="5"/>
              <c:delete val="1"/>
              <c:extLst>
                <c:ext xmlns:c15="http://schemas.microsoft.com/office/drawing/2012/chart" uri="{CE6537A1-D6FC-4f65-9D91-7224C49458BB}"/>
                <c:ext xmlns:c16="http://schemas.microsoft.com/office/drawing/2014/chart" uri="{C3380CC4-5D6E-409C-BE32-E72D297353CC}">
                  <c16:uniqueId val="{0000002E-7239-4460-91A2-48BCD37BEC05}"/>
                </c:ext>
              </c:extLst>
            </c:dLbl>
            <c:dLbl>
              <c:idx val="6"/>
              <c:delete val="1"/>
              <c:extLst>
                <c:ext xmlns:c15="http://schemas.microsoft.com/office/drawing/2012/chart" uri="{CE6537A1-D6FC-4f65-9D91-7224C49458BB}"/>
                <c:ext xmlns:c16="http://schemas.microsoft.com/office/drawing/2014/chart" uri="{C3380CC4-5D6E-409C-BE32-E72D297353CC}">
                  <c16:uniqueId val="{0000002F-7239-4460-91A2-48BCD37BEC05}"/>
                </c:ext>
              </c:extLst>
            </c:dLbl>
            <c:dLbl>
              <c:idx val="7"/>
              <c:delete val="1"/>
              <c:extLst>
                <c:ext xmlns:c15="http://schemas.microsoft.com/office/drawing/2012/chart" uri="{CE6537A1-D6FC-4f65-9D91-7224C49458BB}"/>
                <c:ext xmlns:c16="http://schemas.microsoft.com/office/drawing/2014/chart" uri="{C3380CC4-5D6E-409C-BE32-E72D297353CC}">
                  <c16:uniqueId val="{00000030-7239-4460-91A2-48BCD37BEC05}"/>
                </c:ext>
              </c:extLst>
            </c:dLbl>
            <c:dLbl>
              <c:idx val="8"/>
              <c:delete val="1"/>
              <c:extLst>
                <c:ext xmlns:c15="http://schemas.microsoft.com/office/drawing/2012/chart" uri="{CE6537A1-D6FC-4f65-9D91-7224C49458BB}"/>
                <c:ext xmlns:c16="http://schemas.microsoft.com/office/drawing/2014/chart" uri="{C3380CC4-5D6E-409C-BE32-E72D297353CC}">
                  <c16:uniqueId val="{00000031-7239-4460-91A2-48BCD37BEC05}"/>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'AI valuation step-ups'!$P$66:$Z$66</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step-ups'!$P$72:$Z$72</c:f>
              <c:numCache>
                <c:formatCode>0.00\x</c:formatCode>
                <c:ptCount val="11"/>
                <c:pt idx="0">
                  <c:v>1.2244897959183669</c:v>
                </c:pt>
                <c:pt idx="1">
                  <c:v>1.2222222345679019</c:v>
                </c:pt>
                <c:pt idx="2">
                  <c:v>1.3499999703333341</c:v>
                </c:pt>
                <c:pt idx="3">
                  <c:v>1.3953488372093019</c:v>
                </c:pt>
                <c:pt idx="4">
                  <c:v>1.2903225802995391</c:v>
                </c:pt>
                <c:pt idx="5">
                  <c:v>1.8822961430866929</c:v>
                </c:pt>
                <c:pt idx="6">
                  <c:v>1.6101170735723891</c:v>
                </c:pt>
                <c:pt idx="7">
                  <c:v>1.0451613622018729</c:v>
                </c:pt>
                <c:pt idx="8">
                  <c:v>1.1219512404580609</c:v>
                </c:pt>
                <c:pt idx="9">
                  <c:v>1.238221443</c:v>
                </c:pt>
                <c:pt idx="10">
                  <c:v>1.859504127936958</c:v>
                </c:pt>
              </c:numCache>
            </c:numRef>
          </c:val>
          <c:smooth val="0"/>
          <c:extLst>
            <c:ext xmlns:c16="http://schemas.microsoft.com/office/drawing/2014/chart" uri="{C3380CC4-5D6E-409C-BE32-E72D297353CC}">
              <c16:uniqueId val="{00000032-7239-4460-91A2-48BCD37BEC05}"/>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0.00\x"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25679012345679014"/>
          <c:y val="0.94109137884574778"/>
          <c:w val="0.50751181102362208"/>
          <c:h val="5.890862115425225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6984157001297815E-2"/>
          <c:y val="2.0855163187704029E-2"/>
          <c:w val="0.95301584299870223"/>
          <c:h val="0.81820406443267624"/>
        </c:manualLayout>
      </c:layout>
      <c:lineChart>
        <c:grouping val="standard"/>
        <c:varyColors val="0"/>
        <c:ser>
          <c:idx val="0"/>
          <c:order val="0"/>
          <c:tx>
            <c:strRef>
              <c:f>'AI valuation step-ups'!$B$8</c:f>
              <c:strCache>
                <c:ptCount val="1"/>
                <c:pt idx="0">
                  <c:v>AI median</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00-F2DC-4972-B5A6-1BB80DA8AD62}"/>
              </c:ext>
            </c:extLst>
          </c:dPt>
          <c:dPt>
            <c:idx val="4"/>
            <c:bubble3D val="0"/>
            <c:spPr>
              <a:ln w="19050" cap="rnd">
                <a:solidFill>
                  <a:schemeClr val="accent1"/>
                </a:solidFill>
                <a:round/>
              </a:ln>
              <a:effectLst/>
            </c:spPr>
            <c:extLst>
              <c:ext xmlns:c16="http://schemas.microsoft.com/office/drawing/2014/chart" uri="{C3380CC4-5D6E-409C-BE32-E72D297353CC}">
                <c16:uniqueId val="{00000002-F2DC-4972-B5A6-1BB80DA8AD62}"/>
              </c:ext>
            </c:extLst>
          </c:dPt>
          <c:dPt>
            <c:idx val="5"/>
            <c:bubble3D val="0"/>
            <c:spPr>
              <a:ln w="19050" cap="rnd">
                <a:solidFill>
                  <a:schemeClr val="accent1"/>
                </a:solidFill>
                <a:round/>
              </a:ln>
              <a:effectLst/>
            </c:spPr>
            <c:extLst>
              <c:ext xmlns:c16="http://schemas.microsoft.com/office/drawing/2014/chart" uri="{C3380CC4-5D6E-409C-BE32-E72D297353CC}">
                <c16:uniqueId val="{00000004-F2DC-4972-B5A6-1BB80DA8AD62}"/>
              </c:ext>
            </c:extLst>
          </c:dPt>
          <c:dPt>
            <c:idx val="6"/>
            <c:bubble3D val="0"/>
            <c:spPr>
              <a:ln w="19050" cap="rnd">
                <a:solidFill>
                  <a:schemeClr val="accent1"/>
                </a:solidFill>
                <a:round/>
              </a:ln>
              <a:effectLst/>
            </c:spPr>
            <c:extLst>
              <c:ext xmlns:c16="http://schemas.microsoft.com/office/drawing/2014/chart" uri="{C3380CC4-5D6E-409C-BE32-E72D297353CC}">
                <c16:uniqueId val="{00000006-F2DC-4972-B5A6-1BB80DA8AD62}"/>
              </c:ext>
            </c:extLst>
          </c:dPt>
          <c:dPt>
            <c:idx val="9"/>
            <c:bubble3D val="0"/>
            <c:extLst>
              <c:ext xmlns:c16="http://schemas.microsoft.com/office/drawing/2014/chart" uri="{C3380CC4-5D6E-409C-BE32-E72D297353CC}">
                <c16:uniqueId val="{00000007-F2DC-4972-B5A6-1BB80DA8AD62}"/>
              </c:ext>
            </c:extLst>
          </c:dPt>
          <c:dPt>
            <c:idx val="10"/>
            <c:marker>
              <c:symbol val="circle"/>
              <c:size val="5"/>
            </c:marker>
            <c:bubble3D val="0"/>
            <c:spPr>
              <a:ln w="19050" cap="rnd">
                <a:noFill/>
                <a:round/>
              </a:ln>
              <a:effectLst/>
            </c:spPr>
            <c:extLst>
              <c:ext xmlns:c16="http://schemas.microsoft.com/office/drawing/2014/chart" uri="{C3380CC4-5D6E-409C-BE32-E72D297353CC}">
                <c16:uniqueId val="{00000009-F2DC-4972-B5A6-1BB80DA8AD62}"/>
              </c:ext>
            </c:extLst>
          </c:dPt>
          <c:dPt>
            <c:idx val="15"/>
            <c:bubble3D val="0"/>
            <c:extLst>
              <c:ext xmlns:c16="http://schemas.microsoft.com/office/drawing/2014/chart" uri="{C3380CC4-5D6E-409C-BE32-E72D297353CC}">
                <c16:uniqueId val="{0000000A-F2DC-4972-B5A6-1BB80DA8AD62}"/>
              </c:ext>
            </c:extLst>
          </c:dPt>
          <c:dLbls>
            <c:dLbl>
              <c:idx val="0"/>
              <c:delete val="1"/>
              <c:extLst>
                <c:ext xmlns:c15="http://schemas.microsoft.com/office/drawing/2012/chart" uri="{CE6537A1-D6FC-4f65-9D91-7224C49458BB}"/>
                <c:ext xmlns:c16="http://schemas.microsoft.com/office/drawing/2014/chart" uri="{C3380CC4-5D6E-409C-BE32-E72D297353CC}">
                  <c16:uniqueId val="{0000000B-F2DC-4972-B5A6-1BB80DA8AD62}"/>
                </c:ext>
              </c:extLst>
            </c:dLbl>
            <c:dLbl>
              <c:idx val="1"/>
              <c:delete val="1"/>
              <c:extLst>
                <c:ext xmlns:c15="http://schemas.microsoft.com/office/drawing/2012/chart" uri="{CE6537A1-D6FC-4f65-9D91-7224C49458BB}"/>
                <c:ext xmlns:c16="http://schemas.microsoft.com/office/drawing/2014/chart" uri="{C3380CC4-5D6E-409C-BE32-E72D297353CC}">
                  <c16:uniqueId val="{00000000-F2DC-4972-B5A6-1BB80DA8AD62}"/>
                </c:ext>
              </c:extLst>
            </c:dLbl>
            <c:dLbl>
              <c:idx val="2"/>
              <c:delete val="1"/>
              <c:extLst>
                <c:ext xmlns:c15="http://schemas.microsoft.com/office/drawing/2012/chart" uri="{CE6537A1-D6FC-4f65-9D91-7224C49458BB}"/>
                <c:ext xmlns:c16="http://schemas.microsoft.com/office/drawing/2014/chart" uri="{C3380CC4-5D6E-409C-BE32-E72D297353CC}">
                  <c16:uniqueId val="{0000000C-F2DC-4972-B5A6-1BB80DA8AD62}"/>
                </c:ext>
              </c:extLst>
            </c:dLbl>
            <c:dLbl>
              <c:idx val="3"/>
              <c:delete val="1"/>
              <c:extLst>
                <c:ext xmlns:c15="http://schemas.microsoft.com/office/drawing/2012/chart" uri="{CE6537A1-D6FC-4f65-9D91-7224C49458BB}"/>
                <c:ext xmlns:c16="http://schemas.microsoft.com/office/drawing/2014/chart" uri="{C3380CC4-5D6E-409C-BE32-E72D297353CC}">
                  <c16:uniqueId val="{0000000D-F2DC-4972-B5A6-1BB80DA8AD62}"/>
                </c:ext>
              </c:extLst>
            </c:dLbl>
            <c:dLbl>
              <c:idx val="4"/>
              <c:delete val="1"/>
              <c:extLst>
                <c:ext xmlns:c15="http://schemas.microsoft.com/office/drawing/2012/chart" uri="{CE6537A1-D6FC-4f65-9D91-7224C49458BB}"/>
                <c:ext xmlns:c16="http://schemas.microsoft.com/office/drawing/2014/chart" uri="{C3380CC4-5D6E-409C-BE32-E72D297353CC}">
                  <c16:uniqueId val="{00000002-F2DC-4972-B5A6-1BB80DA8AD62}"/>
                </c:ext>
              </c:extLst>
            </c:dLbl>
            <c:dLbl>
              <c:idx val="5"/>
              <c:delete val="1"/>
              <c:extLst>
                <c:ext xmlns:c15="http://schemas.microsoft.com/office/drawing/2012/chart" uri="{CE6537A1-D6FC-4f65-9D91-7224C49458BB}"/>
                <c:ext xmlns:c16="http://schemas.microsoft.com/office/drawing/2014/chart" uri="{C3380CC4-5D6E-409C-BE32-E72D297353CC}">
                  <c16:uniqueId val="{00000004-F2DC-4972-B5A6-1BB80DA8AD62}"/>
                </c:ext>
              </c:extLst>
            </c:dLbl>
            <c:dLbl>
              <c:idx val="6"/>
              <c:delete val="1"/>
              <c:extLst>
                <c:ext xmlns:c15="http://schemas.microsoft.com/office/drawing/2012/chart" uri="{CE6537A1-D6FC-4f65-9D91-7224C49458BB}"/>
                <c:ext xmlns:c16="http://schemas.microsoft.com/office/drawing/2014/chart" uri="{C3380CC4-5D6E-409C-BE32-E72D297353CC}">
                  <c16:uniqueId val="{00000006-F2DC-4972-B5A6-1BB80DA8AD62}"/>
                </c:ext>
              </c:extLst>
            </c:dLbl>
            <c:dLbl>
              <c:idx val="7"/>
              <c:delete val="1"/>
              <c:extLst>
                <c:ext xmlns:c15="http://schemas.microsoft.com/office/drawing/2012/chart" uri="{CE6537A1-D6FC-4f65-9D91-7224C49458BB}"/>
                <c:ext xmlns:c16="http://schemas.microsoft.com/office/drawing/2014/chart" uri="{C3380CC4-5D6E-409C-BE32-E72D297353CC}">
                  <c16:uniqueId val="{0000000E-F2DC-4972-B5A6-1BB80DA8AD62}"/>
                </c:ext>
              </c:extLst>
            </c:dLbl>
            <c:dLbl>
              <c:idx val="8"/>
              <c:delete val="1"/>
              <c:extLst>
                <c:ext xmlns:c15="http://schemas.microsoft.com/office/drawing/2012/chart" uri="{CE6537A1-D6FC-4f65-9D91-7224C49458BB}"/>
                <c:ext xmlns:c16="http://schemas.microsoft.com/office/drawing/2014/chart" uri="{C3380CC4-5D6E-409C-BE32-E72D297353CC}">
                  <c16:uniqueId val="{0000000F-F2DC-4972-B5A6-1BB80DA8AD62}"/>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valuation step-ups'!$C$7:$M$7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step-ups'!$C$8:$M$8</c:f>
              <c:numCache>
                <c:formatCode>0.00\x</c:formatCode>
                <c:ptCount val="11"/>
                <c:pt idx="0">
                  <c:v>1.5873015966598281</c:v>
                </c:pt>
                <c:pt idx="1">
                  <c:v>1.6625019172209889</c:v>
                </c:pt>
                <c:pt idx="2">
                  <c:v>1.826923176405324</c:v>
                </c:pt>
                <c:pt idx="3">
                  <c:v>1.79999997</c:v>
                </c:pt>
                <c:pt idx="4">
                  <c:v>1.776912782773717</c:v>
                </c:pt>
                <c:pt idx="5">
                  <c:v>2.4443101970639218</c:v>
                </c:pt>
                <c:pt idx="6">
                  <c:v>2.1778122235839348</c:v>
                </c:pt>
                <c:pt idx="7">
                  <c:v>1.476922339881702</c:v>
                </c:pt>
                <c:pt idx="8">
                  <c:v>1.6</c:v>
                </c:pt>
                <c:pt idx="9">
                  <c:v>1.866666475555568</c:v>
                </c:pt>
                <c:pt idx="10">
                  <c:v>2.194736736954614</c:v>
                </c:pt>
              </c:numCache>
            </c:numRef>
          </c:val>
          <c:smooth val="0"/>
          <c:extLst>
            <c:ext xmlns:c16="http://schemas.microsoft.com/office/drawing/2014/chart" uri="{C3380CC4-5D6E-409C-BE32-E72D297353CC}">
              <c16:uniqueId val="{00000010-F2DC-4972-B5A6-1BB80DA8AD62}"/>
            </c:ext>
          </c:extLst>
        </c:ser>
        <c:ser>
          <c:idx val="1"/>
          <c:order val="1"/>
          <c:tx>
            <c:strRef>
              <c:f>'AI valuation step-ups'!$B$9</c:f>
              <c:strCache>
                <c:ptCount val="1"/>
                <c:pt idx="0">
                  <c:v>AI average</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11-F2DC-4972-B5A6-1BB80DA8AD62}"/>
              </c:ext>
            </c:extLst>
          </c:dPt>
          <c:dPt>
            <c:idx val="4"/>
            <c:bubble3D val="0"/>
            <c:extLst>
              <c:ext xmlns:c16="http://schemas.microsoft.com/office/drawing/2014/chart" uri="{C3380CC4-5D6E-409C-BE32-E72D297353CC}">
                <c16:uniqueId val="{00000012-F2DC-4972-B5A6-1BB80DA8AD62}"/>
              </c:ext>
            </c:extLst>
          </c:dPt>
          <c:dPt>
            <c:idx val="5"/>
            <c:bubble3D val="0"/>
            <c:extLst>
              <c:ext xmlns:c16="http://schemas.microsoft.com/office/drawing/2014/chart" uri="{C3380CC4-5D6E-409C-BE32-E72D297353CC}">
                <c16:uniqueId val="{00000013-F2DC-4972-B5A6-1BB80DA8AD62}"/>
              </c:ext>
            </c:extLst>
          </c:dPt>
          <c:dPt>
            <c:idx val="6"/>
            <c:bubble3D val="0"/>
            <c:extLst>
              <c:ext xmlns:c16="http://schemas.microsoft.com/office/drawing/2014/chart" uri="{C3380CC4-5D6E-409C-BE32-E72D297353CC}">
                <c16:uniqueId val="{00000014-F2DC-4972-B5A6-1BB80DA8AD62}"/>
              </c:ext>
            </c:extLst>
          </c:dPt>
          <c:dPt>
            <c:idx val="9"/>
            <c:bubble3D val="0"/>
            <c:extLst>
              <c:ext xmlns:c16="http://schemas.microsoft.com/office/drawing/2014/chart" uri="{C3380CC4-5D6E-409C-BE32-E72D297353CC}">
                <c16:uniqueId val="{00000015-F2DC-4972-B5A6-1BB80DA8AD62}"/>
              </c:ext>
            </c:extLst>
          </c:dPt>
          <c:dPt>
            <c:idx val="10"/>
            <c:marker>
              <c:symbol val="circle"/>
              <c:size val="5"/>
            </c:marker>
            <c:bubble3D val="0"/>
            <c:spPr>
              <a:ln w="19050" cap="rnd">
                <a:noFill/>
                <a:round/>
              </a:ln>
              <a:effectLst/>
            </c:spPr>
            <c:extLst>
              <c:ext xmlns:c16="http://schemas.microsoft.com/office/drawing/2014/chart" uri="{C3380CC4-5D6E-409C-BE32-E72D297353CC}">
                <c16:uniqueId val="{00000017-F2DC-4972-B5A6-1BB80DA8AD62}"/>
              </c:ext>
            </c:extLst>
          </c:dPt>
          <c:dPt>
            <c:idx val="15"/>
            <c:bubble3D val="0"/>
            <c:extLst>
              <c:ext xmlns:c16="http://schemas.microsoft.com/office/drawing/2014/chart" uri="{C3380CC4-5D6E-409C-BE32-E72D297353CC}">
                <c16:uniqueId val="{00000018-F2DC-4972-B5A6-1BB80DA8AD62}"/>
              </c:ext>
            </c:extLst>
          </c:dPt>
          <c:dLbls>
            <c:dLbl>
              <c:idx val="0"/>
              <c:delete val="1"/>
              <c:extLst>
                <c:ext xmlns:c15="http://schemas.microsoft.com/office/drawing/2012/chart" uri="{CE6537A1-D6FC-4f65-9D91-7224C49458BB}"/>
                <c:ext xmlns:c16="http://schemas.microsoft.com/office/drawing/2014/chart" uri="{C3380CC4-5D6E-409C-BE32-E72D297353CC}">
                  <c16:uniqueId val="{00000019-F2DC-4972-B5A6-1BB80DA8AD62}"/>
                </c:ext>
              </c:extLst>
            </c:dLbl>
            <c:dLbl>
              <c:idx val="1"/>
              <c:delete val="1"/>
              <c:extLst>
                <c:ext xmlns:c15="http://schemas.microsoft.com/office/drawing/2012/chart" uri="{CE6537A1-D6FC-4f65-9D91-7224C49458BB}"/>
                <c:ext xmlns:c16="http://schemas.microsoft.com/office/drawing/2014/chart" uri="{C3380CC4-5D6E-409C-BE32-E72D297353CC}">
                  <c16:uniqueId val="{00000011-F2DC-4972-B5A6-1BB80DA8AD62}"/>
                </c:ext>
              </c:extLst>
            </c:dLbl>
            <c:dLbl>
              <c:idx val="2"/>
              <c:delete val="1"/>
              <c:extLst>
                <c:ext xmlns:c15="http://schemas.microsoft.com/office/drawing/2012/chart" uri="{CE6537A1-D6FC-4f65-9D91-7224C49458BB}"/>
                <c:ext xmlns:c16="http://schemas.microsoft.com/office/drawing/2014/chart" uri="{C3380CC4-5D6E-409C-BE32-E72D297353CC}">
                  <c16:uniqueId val="{0000001A-F2DC-4972-B5A6-1BB80DA8AD62}"/>
                </c:ext>
              </c:extLst>
            </c:dLbl>
            <c:dLbl>
              <c:idx val="3"/>
              <c:delete val="1"/>
              <c:extLst>
                <c:ext xmlns:c15="http://schemas.microsoft.com/office/drawing/2012/chart" uri="{CE6537A1-D6FC-4f65-9D91-7224C49458BB}"/>
                <c:ext xmlns:c16="http://schemas.microsoft.com/office/drawing/2014/chart" uri="{C3380CC4-5D6E-409C-BE32-E72D297353CC}">
                  <c16:uniqueId val="{0000001B-F2DC-4972-B5A6-1BB80DA8AD62}"/>
                </c:ext>
              </c:extLst>
            </c:dLbl>
            <c:dLbl>
              <c:idx val="4"/>
              <c:delete val="1"/>
              <c:extLst>
                <c:ext xmlns:c15="http://schemas.microsoft.com/office/drawing/2012/chart" uri="{CE6537A1-D6FC-4f65-9D91-7224C49458BB}"/>
                <c:ext xmlns:c16="http://schemas.microsoft.com/office/drawing/2014/chart" uri="{C3380CC4-5D6E-409C-BE32-E72D297353CC}">
                  <c16:uniqueId val="{00000012-F2DC-4972-B5A6-1BB80DA8AD62}"/>
                </c:ext>
              </c:extLst>
            </c:dLbl>
            <c:dLbl>
              <c:idx val="5"/>
              <c:delete val="1"/>
              <c:extLst>
                <c:ext xmlns:c15="http://schemas.microsoft.com/office/drawing/2012/chart" uri="{CE6537A1-D6FC-4f65-9D91-7224C49458BB}"/>
                <c:ext xmlns:c16="http://schemas.microsoft.com/office/drawing/2014/chart" uri="{C3380CC4-5D6E-409C-BE32-E72D297353CC}">
                  <c16:uniqueId val="{00000013-F2DC-4972-B5A6-1BB80DA8AD62}"/>
                </c:ext>
              </c:extLst>
            </c:dLbl>
            <c:dLbl>
              <c:idx val="6"/>
              <c:delete val="1"/>
              <c:extLst>
                <c:ext xmlns:c15="http://schemas.microsoft.com/office/drawing/2012/chart" uri="{CE6537A1-D6FC-4f65-9D91-7224C49458BB}"/>
                <c:ext xmlns:c16="http://schemas.microsoft.com/office/drawing/2014/chart" uri="{C3380CC4-5D6E-409C-BE32-E72D297353CC}">
                  <c16:uniqueId val="{00000014-F2DC-4972-B5A6-1BB80DA8AD62}"/>
                </c:ext>
              </c:extLst>
            </c:dLbl>
            <c:dLbl>
              <c:idx val="7"/>
              <c:delete val="1"/>
              <c:extLst>
                <c:ext xmlns:c15="http://schemas.microsoft.com/office/drawing/2012/chart" uri="{CE6537A1-D6FC-4f65-9D91-7224C49458BB}"/>
                <c:ext xmlns:c16="http://schemas.microsoft.com/office/drawing/2014/chart" uri="{C3380CC4-5D6E-409C-BE32-E72D297353CC}">
                  <c16:uniqueId val="{0000001C-F2DC-4972-B5A6-1BB80DA8AD62}"/>
                </c:ext>
              </c:extLst>
            </c:dLbl>
            <c:dLbl>
              <c:idx val="8"/>
              <c:delete val="1"/>
              <c:extLst>
                <c:ext xmlns:c15="http://schemas.microsoft.com/office/drawing/2012/chart" uri="{CE6537A1-D6FC-4f65-9D91-7224C49458BB}"/>
                <c:ext xmlns:c16="http://schemas.microsoft.com/office/drawing/2014/chart" uri="{C3380CC4-5D6E-409C-BE32-E72D297353CC}">
                  <c16:uniqueId val="{0000001D-F2DC-4972-B5A6-1BB80DA8AD62}"/>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valuation step-ups'!$C$7:$M$7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step-ups'!$C$9:$M$9</c:f>
              <c:numCache>
                <c:formatCode>0.00\x</c:formatCode>
                <c:ptCount val="11"/>
                <c:pt idx="0">
                  <c:v>2.0713573523959838</c:v>
                </c:pt>
                <c:pt idx="1">
                  <c:v>2.3324668128363819</c:v>
                </c:pt>
                <c:pt idx="2">
                  <c:v>2.356430342122692</c:v>
                </c:pt>
                <c:pt idx="3">
                  <c:v>2.7068206482948551</c:v>
                </c:pt>
                <c:pt idx="4">
                  <c:v>2.403439115190205</c:v>
                </c:pt>
                <c:pt idx="5">
                  <c:v>3.201205015495296</c:v>
                </c:pt>
                <c:pt idx="6">
                  <c:v>3.112634278089057</c:v>
                </c:pt>
                <c:pt idx="7">
                  <c:v>2.1683416042889889</c:v>
                </c:pt>
                <c:pt idx="8">
                  <c:v>2.238456693767175</c:v>
                </c:pt>
                <c:pt idx="9">
                  <c:v>2.4795526911568002</c:v>
                </c:pt>
                <c:pt idx="10">
                  <c:v>3.2265127147546129</c:v>
                </c:pt>
              </c:numCache>
            </c:numRef>
          </c:val>
          <c:smooth val="0"/>
          <c:extLst>
            <c:ext xmlns:c16="http://schemas.microsoft.com/office/drawing/2014/chart" uri="{C3380CC4-5D6E-409C-BE32-E72D297353CC}">
              <c16:uniqueId val="{0000001E-F2DC-4972-B5A6-1BB80DA8AD62}"/>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0.00\x"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6984157001297815E-2"/>
          <c:y val="2.0855163187704029E-2"/>
          <c:w val="0.95301584299870223"/>
          <c:h val="0.81820406443267624"/>
        </c:manualLayout>
      </c:layout>
      <c:lineChart>
        <c:grouping val="standard"/>
        <c:varyColors val="0"/>
        <c:ser>
          <c:idx val="0"/>
          <c:order val="0"/>
          <c:tx>
            <c:strRef>
              <c:f>'AI valuation step-ups'!$O$8</c:f>
              <c:strCache>
                <c:ptCount val="1"/>
                <c:pt idx="0">
                  <c:v>Non-AI median</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20-CCC2-414A-BD19-9F40F6821475}"/>
              </c:ext>
            </c:extLst>
          </c:dPt>
          <c:dPt>
            <c:idx val="4"/>
            <c:bubble3D val="0"/>
            <c:spPr>
              <a:ln w="19050" cap="rnd">
                <a:solidFill>
                  <a:schemeClr val="accent1"/>
                </a:solidFill>
                <a:round/>
              </a:ln>
              <a:effectLst/>
            </c:spPr>
            <c:extLst>
              <c:ext xmlns:c16="http://schemas.microsoft.com/office/drawing/2014/chart" uri="{C3380CC4-5D6E-409C-BE32-E72D297353CC}">
                <c16:uniqueId val="{00000022-CCC2-414A-BD19-9F40F6821475}"/>
              </c:ext>
            </c:extLst>
          </c:dPt>
          <c:dPt>
            <c:idx val="5"/>
            <c:bubble3D val="0"/>
            <c:spPr>
              <a:ln w="19050" cap="rnd">
                <a:solidFill>
                  <a:schemeClr val="accent1"/>
                </a:solidFill>
                <a:round/>
              </a:ln>
              <a:effectLst/>
            </c:spPr>
            <c:extLst>
              <c:ext xmlns:c16="http://schemas.microsoft.com/office/drawing/2014/chart" uri="{C3380CC4-5D6E-409C-BE32-E72D297353CC}">
                <c16:uniqueId val="{00000024-CCC2-414A-BD19-9F40F6821475}"/>
              </c:ext>
            </c:extLst>
          </c:dPt>
          <c:dPt>
            <c:idx val="6"/>
            <c:bubble3D val="0"/>
            <c:spPr>
              <a:ln w="19050" cap="rnd">
                <a:solidFill>
                  <a:schemeClr val="accent1"/>
                </a:solidFill>
                <a:round/>
              </a:ln>
              <a:effectLst/>
            </c:spPr>
            <c:extLst>
              <c:ext xmlns:c16="http://schemas.microsoft.com/office/drawing/2014/chart" uri="{C3380CC4-5D6E-409C-BE32-E72D297353CC}">
                <c16:uniqueId val="{00000026-CCC2-414A-BD19-9F40F6821475}"/>
              </c:ext>
            </c:extLst>
          </c:dPt>
          <c:dPt>
            <c:idx val="9"/>
            <c:bubble3D val="0"/>
            <c:extLst>
              <c:ext xmlns:c16="http://schemas.microsoft.com/office/drawing/2014/chart" uri="{C3380CC4-5D6E-409C-BE32-E72D297353CC}">
                <c16:uniqueId val="{00000027-CCC2-414A-BD19-9F40F6821475}"/>
              </c:ext>
            </c:extLst>
          </c:dPt>
          <c:dPt>
            <c:idx val="10"/>
            <c:marker>
              <c:symbol val="circle"/>
              <c:size val="5"/>
            </c:marker>
            <c:bubble3D val="0"/>
            <c:spPr>
              <a:ln w="19050" cap="rnd">
                <a:noFill/>
                <a:round/>
              </a:ln>
              <a:effectLst/>
            </c:spPr>
            <c:extLst>
              <c:ext xmlns:c16="http://schemas.microsoft.com/office/drawing/2014/chart" uri="{C3380CC4-5D6E-409C-BE32-E72D297353CC}">
                <c16:uniqueId val="{00000029-CCC2-414A-BD19-9F40F6821475}"/>
              </c:ext>
            </c:extLst>
          </c:dPt>
          <c:dPt>
            <c:idx val="15"/>
            <c:bubble3D val="0"/>
            <c:extLst>
              <c:ext xmlns:c16="http://schemas.microsoft.com/office/drawing/2014/chart" uri="{C3380CC4-5D6E-409C-BE32-E72D297353CC}">
                <c16:uniqueId val="{0000002A-CCC2-414A-BD19-9F40F6821475}"/>
              </c:ext>
            </c:extLst>
          </c:dPt>
          <c:dLbls>
            <c:dLbl>
              <c:idx val="0"/>
              <c:delete val="1"/>
              <c:extLst>
                <c:ext xmlns:c15="http://schemas.microsoft.com/office/drawing/2012/chart" uri="{CE6537A1-D6FC-4f65-9D91-7224C49458BB}"/>
                <c:ext xmlns:c16="http://schemas.microsoft.com/office/drawing/2014/chart" uri="{C3380CC4-5D6E-409C-BE32-E72D297353CC}">
                  <c16:uniqueId val="{0000002B-CCC2-414A-BD19-9F40F6821475}"/>
                </c:ext>
              </c:extLst>
            </c:dLbl>
            <c:dLbl>
              <c:idx val="1"/>
              <c:delete val="1"/>
              <c:extLst>
                <c:ext xmlns:c15="http://schemas.microsoft.com/office/drawing/2012/chart" uri="{CE6537A1-D6FC-4f65-9D91-7224C49458BB}"/>
                <c:ext xmlns:c16="http://schemas.microsoft.com/office/drawing/2014/chart" uri="{C3380CC4-5D6E-409C-BE32-E72D297353CC}">
                  <c16:uniqueId val="{00000020-CCC2-414A-BD19-9F40F6821475}"/>
                </c:ext>
              </c:extLst>
            </c:dLbl>
            <c:dLbl>
              <c:idx val="2"/>
              <c:delete val="1"/>
              <c:extLst>
                <c:ext xmlns:c15="http://schemas.microsoft.com/office/drawing/2012/chart" uri="{CE6537A1-D6FC-4f65-9D91-7224C49458BB}"/>
                <c:ext xmlns:c16="http://schemas.microsoft.com/office/drawing/2014/chart" uri="{C3380CC4-5D6E-409C-BE32-E72D297353CC}">
                  <c16:uniqueId val="{0000002C-CCC2-414A-BD19-9F40F6821475}"/>
                </c:ext>
              </c:extLst>
            </c:dLbl>
            <c:dLbl>
              <c:idx val="3"/>
              <c:delete val="1"/>
              <c:extLst>
                <c:ext xmlns:c15="http://schemas.microsoft.com/office/drawing/2012/chart" uri="{CE6537A1-D6FC-4f65-9D91-7224C49458BB}"/>
                <c:ext xmlns:c16="http://schemas.microsoft.com/office/drawing/2014/chart" uri="{C3380CC4-5D6E-409C-BE32-E72D297353CC}">
                  <c16:uniqueId val="{0000002D-CCC2-414A-BD19-9F40F6821475}"/>
                </c:ext>
              </c:extLst>
            </c:dLbl>
            <c:dLbl>
              <c:idx val="4"/>
              <c:delete val="1"/>
              <c:extLst>
                <c:ext xmlns:c15="http://schemas.microsoft.com/office/drawing/2012/chart" uri="{CE6537A1-D6FC-4f65-9D91-7224C49458BB}"/>
                <c:ext xmlns:c16="http://schemas.microsoft.com/office/drawing/2014/chart" uri="{C3380CC4-5D6E-409C-BE32-E72D297353CC}">
                  <c16:uniqueId val="{00000022-CCC2-414A-BD19-9F40F6821475}"/>
                </c:ext>
              </c:extLst>
            </c:dLbl>
            <c:dLbl>
              <c:idx val="5"/>
              <c:delete val="1"/>
              <c:extLst>
                <c:ext xmlns:c15="http://schemas.microsoft.com/office/drawing/2012/chart" uri="{CE6537A1-D6FC-4f65-9D91-7224C49458BB}"/>
                <c:ext xmlns:c16="http://schemas.microsoft.com/office/drawing/2014/chart" uri="{C3380CC4-5D6E-409C-BE32-E72D297353CC}">
                  <c16:uniqueId val="{00000024-CCC2-414A-BD19-9F40F6821475}"/>
                </c:ext>
              </c:extLst>
            </c:dLbl>
            <c:dLbl>
              <c:idx val="6"/>
              <c:delete val="1"/>
              <c:extLst>
                <c:ext xmlns:c15="http://schemas.microsoft.com/office/drawing/2012/chart" uri="{CE6537A1-D6FC-4f65-9D91-7224C49458BB}"/>
                <c:ext xmlns:c16="http://schemas.microsoft.com/office/drawing/2014/chart" uri="{C3380CC4-5D6E-409C-BE32-E72D297353CC}">
                  <c16:uniqueId val="{00000026-CCC2-414A-BD19-9F40F6821475}"/>
                </c:ext>
              </c:extLst>
            </c:dLbl>
            <c:dLbl>
              <c:idx val="7"/>
              <c:delete val="1"/>
              <c:extLst>
                <c:ext xmlns:c15="http://schemas.microsoft.com/office/drawing/2012/chart" uri="{CE6537A1-D6FC-4f65-9D91-7224C49458BB}"/>
                <c:ext xmlns:c16="http://schemas.microsoft.com/office/drawing/2014/chart" uri="{C3380CC4-5D6E-409C-BE32-E72D297353CC}">
                  <c16:uniqueId val="{0000002E-CCC2-414A-BD19-9F40F6821475}"/>
                </c:ext>
              </c:extLst>
            </c:dLbl>
            <c:dLbl>
              <c:idx val="8"/>
              <c:delete val="1"/>
              <c:extLst>
                <c:ext xmlns:c15="http://schemas.microsoft.com/office/drawing/2012/chart" uri="{CE6537A1-D6FC-4f65-9D91-7224C49458BB}"/>
                <c:ext xmlns:c16="http://schemas.microsoft.com/office/drawing/2014/chart" uri="{C3380CC4-5D6E-409C-BE32-E72D297353CC}">
                  <c16:uniqueId val="{0000002F-CCC2-414A-BD19-9F40F6821475}"/>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valuation step-ups'!$P$7:$Z$7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step-ups'!$P$8:$Z$8</c:f>
              <c:numCache>
                <c:formatCode>0.00\x</c:formatCode>
                <c:ptCount val="11"/>
                <c:pt idx="0">
                  <c:v>1.429635981244362</c:v>
                </c:pt>
                <c:pt idx="1">
                  <c:v>1.4562727151051049</c:v>
                </c:pt>
                <c:pt idx="2">
                  <c:v>1.5932023366967609</c:v>
                </c:pt>
                <c:pt idx="3">
                  <c:v>1.6255081631304129</c:v>
                </c:pt>
                <c:pt idx="4">
                  <c:v>1.575533188466683</c:v>
                </c:pt>
                <c:pt idx="5">
                  <c:v>2.0350000000000001</c:v>
                </c:pt>
                <c:pt idx="6">
                  <c:v>1.99999909047673</c:v>
                </c:pt>
                <c:pt idx="7">
                  <c:v>1.367553352221901</c:v>
                </c:pt>
                <c:pt idx="8">
                  <c:v>1.3682637697896181</c:v>
                </c:pt>
                <c:pt idx="9">
                  <c:v>1.448529558823529</c:v>
                </c:pt>
                <c:pt idx="10">
                  <c:v>1.623484002972658</c:v>
                </c:pt>
              </c:numCache>
            </c:numRef>
          </c:val>
          <c:smooth val="0"/>
          <c:extLst>
            <c:ext xmlns:c16="http://schemas.microsoft.com/office/drawing/2014/chart" uri="{C3380CC4-5D6E-409C-BE32-E72D297353CC}">
              <c16:uniqueId val="{00000030-CCC2-414A-BD19-9F40F6821475}"/>
            </c:ext>
          </c:extLst>
        </c:ser>
        <c:ser>
          <c:idx val="1"/>
          <c:order val="1"/>
          <c:tx>
            <c:strRef>
              <c:f>'AI valuation step-ups'!$O$9</c:f>
              <c:strCache>
                <c:ptCount val="1"/>
                <c:pt idx="0">
                  <c:v>Non-AI average</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32-CCC2-414A-BD19-9F40F6821475}"/>
              </c:ext>
            </c:extLst>
          </c:dPt>
          <c:dPt>
            <c:idx val="4"/>
            <c:bubble3D val="0"/>
            <c:extLst>
              <c:ext xmlns:c16="http://schemas.microsoft.com/office/drawing/2014/chart" uri="{C3380CC4-5D6E-409C-BE32-E72D297353CC}">
                <c16:uniqueId val="{00000033-CCC2-414A-BD19-9F40F6821475}"/>
              </c:ext>
            </c:extLst>
          </c:dPt>
          <c:dPt>
            <c:idx val="5"/>
            <c:bubble3D val="0"/>
            <c:extLst>
              <c:ext xmlns:c16="http://schemas.microsoft.com/office/drawing/2014/chart" uri="{C3380CC4-5D6E-409C-BE32-E72D297353CC}">
                <c16:uniqueId val="{00000034-CCC2-414A-BD19-9F40F6821475}"/>
              </c:ext>
            </c:extLst>
          </c:dPt>
          <c:dPt>
            <c:idx val="6"/>
            <c:bubble3D val="0"/>
            <c:extLst>
              <c:ext xmlns:c16="http://schemas.microsoft.com/office/drawing/2014/chart" uri="{C3380CC4-5D6E-409C-BE32-E72D297353CC}">
                <c16:uniqueId val="{00000035-CCC2-414A-BD19-9F40F6821475}"/>
              </c:ext>
            </c:extLst>
          </c:dPt>
          <c:dPt>
            <c:idx val="9"/>
            <c:bubble3D val="0"/>
            <c:extLst>
              <c:ext xmlns:c16="http://schemas.microsoft.com/office/drawing/2014/chart" uri="{C3380CC4-5D6E-409C-BE32-E72D297353CC}">
                <c16:uniqueId val="{00000036-CCC2-414A-BD19-9F40F6821475}"/>
              </c:ext>
            </c:extLst>
          </c:dPt>
          <c:dPt>
            <c:idx val="10"/>
            <c:marker>
              <c:symbol val="circle"/>
              <c:size val="5"/>
            </c:marker>
            <c:bubble3D val="0"/>
            <c:spPr>
              <a:ln w="19050" cap="rnd">
                <a:noFill/>
                <a:round/>
              </a:ln>
              <a:effectLst/>
            </c:spPr>
            <c:extLst>
              <c:ext xmlns:c16="http://schemas.microsoft.com/office/drawing/2014/chart" uri="{C3380CC4-5D6E-409C-BE32-E72D297353CC}">
                <c16:uniqueId val="{00000038-CCC2-414A-BD19-9F40F6821475}"/>
              </c:ext>
            </c:extLst>
          </c:dPt>
          <c:dPt>
            <c:idx val="15"/>
            <c:bubble3D val="0"/>
            <c:extLst>
              <c:ext xmlns:c16="http://schemas.microsoft.com/office/drawing/2014/chart" uri="{C3380CC4-5D6E-409C-BE32-E72D297353CC}">
                <c16:uniqueId val="{00000039-CCC2-414A-BD19-9F40F6821475}"/>
              </c:ext>
            </c:extLst>
          </c:dPt>
          <c:dLbls>
            <c:dLbl>
              <c:idx val="0"/>
              <c:delete val="1"/>
              <c:extLst>
                <c:ext xmlns:c15="http://schemas.microsoft.com/office/drawing/2012/chart" uri="{CE6537A1-D6FC-4f65-9D91-7224C49458BB}"/>
                <c:ext xmlns:c16="http://schemas.microsoft.com/office/drawing/2014/chart" uri="{C3380CC4-5D6E-409C-BE32-E72D297353CC}">
                  <c16:uniqueId val="{0000003A-CCC2-414A-BD19-9F40F6821475}"/>
                </c:ext>
              </c:extLst>
            </c:dLbl>
            <c:dLbl>
              <c:idx val="1"/>
              <c:delete val="1"/>
              <c:extLst>
                <c:ext xmlns:c15="http://schemas.microsoft.com/office/drawing/2012/chart" uri="{CE6537A1-D6FC-4f65-9D91-7224C49458BB}"/>
                <c:ext xmlns:c16="http://schemas.microsoft.com/office/drawing/2014/chart" uri="{C3380CC4-5D6E-409C-BE32-E72D297353CC}">
                  <c16:uniqueId val="{00000032-CCC2-414A-BD19-9F40F6821475}"/>
                </c:ext>
              </c:extLst>
            </c:dLbl>
            <c:dLbl>
              <c:idx val="2"/>
              <c:delete val="1"/>
              <c:extLst>
                <c:ext xmlns:c15="http://schemas.microsoft.com/office/drawing/2012/chart" uri="{CE6537A1-D6FC-4f65-9D91-7224C49458BB}"/>
                <c:ext xmlns:c16="http://schemas.microsoft.com/office/drawing/2014/chart" uri="{C3380CC4-5D6E-409C-BE32-E72D297353CC}">
                  <c16:uniqueId val="{0000003B-CCC2-414A-BD19-9F40F6821475}"/>
                </c:ext>
              </c:extLst>
            </c:dLbl>
            <c:dLbl>
              <c:idx val="3"/>
              <c:delete val="1"/>
              <c:extLst>
                <c:ext xmlns:c15="http://schemas.microsoft.com/office/drawing/2012/chart" uri="{CE6537A1-D6FC-4f65-9D91-7224C49458BB}"/>
                <c:ext xmlns:c16="http://schemas.microsoft.com/office/drawing/2014/chart" uri="{C3380CC4-5D6E-409C-BE32-E72D297353CC}">
                  <c16:uniqueId val="{0000003C-CCC2-414A-BD19-9F40F6821475}"/>
                </c:ext>
              </c:extLst>
            </c:dLbl>
            <c:dLbl>
              <c:idx val="4"/>
              <c:delete val="1"/>
              <c:extLst>
                <c:ext xmlns:c15="http://schemas.microsoft.com/office/drawing/2012/chart" uri="{CE6537A1-D6FC-4f65-9D91-7224C49458BB}"/>
                <c:ext xmlns:c16="http://schemas.microsoft.com/office/drawing/2014/chart" uri="{C3380CC4-5D6E-409C-BE32-E72D297353CC}">
                  <c16:uniqueId val="{00000033-CCC2-414A-BD19-9F40F6821475}"/>
                </c:ext>
              </c:extLst>
            </c:dLbl>
            <c:dLbl>
              <c:idx val="5"/>
              <c:delete val="1"/>
              <c:extLst>
                <c:ext xmlns:c15="http://schemas.microsoft.com/office/drawing/2012/chart" uri="{CE6537A1-D6FC-4f65-9D91-7224C49458BB}"/>
                <c:ext xmlns:c16="http://schemas.microsoft.com/office/drawing/2014/chart" uri="{C3380CC4-5D6E-409C-BE32-E72D297353CC}">
                  <c16:uniqueId val="{00000034-CCC2-414A-BD19-9F40F6821475}"/>
                </c:ext>
              </c:extLst>
            </c:dLbl>
            <c:dLbl>
              <c:idx val="6"/>
              <c:delete val="1"/>
              <c:extLst>
                <c:ext xmlns:c15="http://schemas.microsoft.com/office/drawing/2012/chart" uri="{CE6537A1-D6FC-4f65-9D91-7224C49458BB}"/>
                <c:ext xmlns:c16="http://schemas.microsoft.com/office/drawing/2014/chart" uri="{C3380CC4-5D6E-409C-BE32-E72D297353CC}">
                  <c16:uniqueId val="{00000035-CCC2-414A-BD19-9F40F6821475}"/>
                </c:ext>
              </c:extLst>
            </c:dLbl>
            <c:dLbl>
              <c:idx val="7"/>
              <c:delete val="1"/>
              <c:extLst>
                <c:ext xmlns:c15="http://schemas.microsoft.com/office/drawing/2012/chart" uri="{CE6537A1-D6FC-4f65-9D91-7224C49458BB}"/>
                <c:ext xmlns:c16="http://schemas.microsoft.com/office/drawing/2014/chart" uri="{C3380CC4-5D6E-409C-BE32-E72D297353CC}">
                  <c16:uniqueId val="{0000003D-CCC2-414A-BD19-9F40F6821475}"/>
                </c:ext>
              </c:extLst>
            </c:dLbl>
            <c:dLbl>
              <c:idx val="8"/>
              <c:delete val="1"/>
              <c:extLst>
                <c:ext xmlns:c15="http://schemas.microsoft.com/office/drawing/2012/chart" uri="{CE6537A1-D6FC-4f65-9D91-7224C49458BB}"/>
                <c:ext xmlns:c16="http://schemas.microsoft.com/office/drawing/2014/chart" uri="{C3380CC4-5D6E-409C-BE32-E72D297353CC}">
                  <c16:uniqueId val="{0000003E-CCC2-414A-BD19-9F40F6821475}"/>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valuation step-ups'!$P$7:$Z$7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step-ups'!$P$9:$Z$9</c:f>
              <c:numCache>
                <c:formatCode>0.00\x</c:formatCode>
                <c:ptCount val="11"/>
                <c:pt idx="0">
                  <c:v>1.9522632049508659</c:v>
                </c:pt>
                <c:pt idx="1">
                  <c:v>2.5723038654752211</c:v>
                </c:pt>
                <c:pt idx="2">
                  <c:v>2.2707189570967552</c:v>
                </c:pt>
                <c:pt idx="3">
                  <c:v>2.296758166039627</c:v>
                </c:pt>
                <c:pt idx="4">
                  <c:v>2.2577287333307621</c:v>
                </c:pt>
                <c:pt idx="5">
                  <c:v>3.238268068938623</c:v>
                </c:pt>
                <c:pt idx="6">
                  <c:v>2.9146410784296441</c:v>
                </c:pt>
                <c:pt idx="7">
                  <c:v>2.3016684589420069</c:v>
                </c:pt>
                <c:pt idx="8">
                  <c:v>2.068760406369619</c:v>
                </c:pt>
                <c:pt idx="9">
                  <c:v>2.0676790306472248</c:v>
                </c:pt>
                <c:pt idx="10">
                  <c:v>3.1368285696329421</c:v>
                </c:pt>
              </c:numCache>
            </c:numRef>
          </c:val>
          <c:smooth val="0"/>
          <c:extLst>
            <c:ext xmlns:c16="http://schemas.microsoft.com/office/drawing/2014/chart" uri="{C3380CC4-5D6E-409C-BE32-E72D297353CC}">
              <c16:uniqueId val="{0000003F-CCC2-414A-BD19-9F40F6821475}"/>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0.00\x"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6984157001297815E-2"/>
          <c:y val="2.0855163187704029E-2"/>
          <c:w val="0.95301584299870223"/>
          <c:h val="0.81820406443267624"/>
        </c:manualLayout>
      </c:layout>
      <c:lineChart>
        <c:grouping val="standard"/>
        <c:varyColors val="0"/>
        <c:ser>
          <c:idx val="0"/>
          <c:order val="0"/>
          <c:tx>
            <c:strRef>
              <c:f>'AI valuation step-ups'!$B$8</c:f>
              <c:strCache>
                <c:ptCount val="1"/>
                <c:pt idx="0">
                  <c:v>AI median</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48-3FA1-469F-862C-57BDDE9A8EDB}"/>
              </c:ext>
            </c:extLst>
          </c:dPt>
          <c:dPt>
            <c:idx val="4"/>
            <c:bubble3D val="0"/>
            <c:spPr>
              <a:ln w="19050" cap="rnd">
                <a:solidFill>
                  <a:schemeClr val="accent1"/>
                </a:solidFill>
                <a:round/>
              </a:ln>
              <a:effectLst/>
            </c:spPr>
            <c:extLst>
              <c:ext xmlns:c16="http://schemas.microsoft.com/office/drawing/2014/chart" uri="{C3380CC4-5D6E-409C-BE32-E72D297353CC}">
                <c16:uniqueId val="{0000004A-3FA1-469F-862C-57BDDE9A8EDB}"/>
              </c:ext>
            </c:extLst>
          </c:dPt>
          <c:dPt>
            <c:idx val="5"/>
            <c:bubble3D val="0"/>
            <c:spPr>
              <a:ln w="19050" cap="rnd">
                <a:solidFill>
                  <a:schemeClr val="accent1"/>
                </a:solidFill>
                <a:round/>
              </a:ln>
              <a:effectLst/>
            </c:spPr>
            <c:extLst>
              <c:ext xmlns:c16="http://schemas.microsoft.com/office/drawing/2014/chart" uri="{C3380CC4-5D6E-409C-BE32-E72D297353CC}">
                <c16:uniqueId val="{0000004C-3FA1-469F-862C-57BDDE9A8EDB}"/>
              </c:ext>
            </c:extLst>
          </c:dPt>
          <c:dPt>
            <c:idx val="6"/>
            <c:bubble3D val="0"/>
            <c:spPr>
              <a:ln w="19050" cap="rnd">
                <a:solidFill>
                  <a:schemeClr val="accent1"/>
                </a:solidFill>
                <a:round/>
              </a:ln>
              <a:effectLst/>
            </c:spPr>
            <c:extLst>
              <c:ext xmlns:c16="http://schemas.microsoft.com/office/drawing/2014/chart" uri="{C3380CC4-5D6E-409C-BE32-E72D297353CC}">
                <c16:uniqueId val="{0000004E-3FA1-469F-862C-57BDDE9A8EDB}"/>
              </c:ext>
            </c:extLst>
          </c:dPt>
          <c:dPt>
            <c:idx val="9"/>
            <c:bubble3D val="0"/>
            <c:extLst>
              <c:ext xmlns:c16="http://schemas.microsoft.com/office/drawing/2014/chart" uri="{C3380CC4-5D6E-409C-BE32-E72D297353CC}">
                <c16:uniqueId val="{0000004F-3FA1-469F-862C-57BDDE9A8EDB}"/>
              </c:ext>
            </c:extLst>
          </c:dPt>
          <c:dPt>
            <c:idx val="10"/>
            <c:marker>
              <c:symbol val="circle"/>
              <c:size val="5"/>
            </c:marker>
            <c:bubble3D val="0"/>
            <c:spPr>
              <a:ln w="19050" cap="rnd">
                <a:noFill/>
                <a:round/>
              </a:ln>
              <a:effectLst/>
            </c:spPr>
            <c:extLst>
              <c:ext xmlns:c16="http://schemas.microsoft.com/office/drawing/2014/chart" uri="{C3380CC4-5D6E-409C-BE32-E72D297353CC}">
                <c16:uniqueId val="{00000051-3FA1-469F-862C-57BDDE9A8EDB}"/>
              </c:ext>
            </c:extLst>
          </c:dPt>
          <c:dPt>
            <c:idx val="15"/>
            <c:bubble3D val="0"/>
            <c:extLst>
              <c:ext xmlns:c16="http://schemas.microsoft.com/office/drawing/2014/chart" uri="{C3380CC4-5D6E-409C-BE32-E72D297353CC}">
                <c16:uniqueId val="{00000052-3FA1-469F-862C-57BDDE9A8EDB}"/>
              </c:ext>
            </c:extLst>
          </c:dPt>
          <c:dLbls>
            <c:dLbl>
              <c:idx val="0"/>
              <c:delete val="1"/>
              <c:extLst>
                <c:ext xmlns:c15="http://schemas.microsoft.com/office/drawing/2012/chart" uri="{CE6537A1-D6FC-4f65-9D91-7224C49458BB}"/>
                <c:ext xmlns:c16="http://schemas.microsoft.com/office/drawing/2014/chart" uri="{C3380CC4-5D6E-409C-BE32-E72D297353CC}">
                  <c16:uniqueId val="{00000053-3FA1-469F-862C-57BDDE9A8EDB}"/>
                </c:ext>
              </c:extLst>
            </c:dLbl>
            <c:dLbl>
              <c:idx val="1"/>
              <c:delete val="1"/>
              <c:extLst>
                <c:ext xmlns:c15="http://schemas.microsoft.com/office/drawing/2012/chart" uri="{CE6537A1-D6FC-4f65-9D91-7224C49458BB}"/>
                <c:ext xmlns:c16="http://schemas.microsoft.com/office/drawing/2014/chart" uri="{C3380CC4-5D6E-409C-BE32-E72D297353CC}">
                  <c16:uniqueId val="{00000048-3FA1-469F-862C-57BDDE9A8EDB}"/>
                </c:ext>
              </c:extLst>
            </c:dLbl>
            <c:dLbl>
              <c:idx val="2"/>
              <c:delete val="1"/>
              <c:extLst>
                <c:ext xmlns:c15="http://schemas.microsoft.com/office/drawing/2012/chart" uri="{CE6537A1-D6FC-4f65-9D91-7224C49458BB}"/>
                <c:ext xmlns:c16="http://schemas.microsoft.com/office/drawing/2014/chart" uri="{C3380CC4-5D6E-409C-BE32-E72D297353CC}">
                  <c16:uniqueId val="{00000054-3FA1-469F-862C-57BDDE9A8EDB}"/>
                </c:ext>
              </c:extLst>
            </c:dLbl>
            <c:dLbl>
              <c:idx val="3"/>
              <c:delete val="1"/>
              <c:extLst>
                <c:ext xmlns:c15="http://schemas.microsoft.com/office/drawing/2012/chart" uri="{CE6537A1-D6FC-4f65-9D91-7224C49458BB}"/>
                <c:ext xmlns:c16="http://schemas.microsoft.com/office/drawing/2014/chart" uri="{C3380CC4-5D6E-409C-BE32-E72D297353CC}">
                  <c16:uniqueId val="{00000055-3FA1-469F-862C-57BDDE9A8EDB}"/>
                </c:ext>
              </c:extLst>
            </c:dLbl>
            <c:dLbl>
              <c:idx val="4"/>
              <c:delete val="1"/>
              <c:extLst>
                <c:ext xmlns:c15="http://schemas.microsoft.com/office/drawing/2012/chart" uri="{CE6537A1-D6FC-4f65-9D91-7224C49458BB}"/>
                <c:ext xmlns:c16="http://schemas.microsoft.com/office/drawing/2014/chart" uri="{C3380CC4-5D6E-409C-BE32-E72D297353CC}">
                  <c16:uniqueId val="{0000004A-3FA1-469F-862C-57BDDE9A8EDB}"/>
                </c:ext>
              </c:extLst>
            </c:dLbl>
            <c:dLbl>
              <c:idx val="5"/>
              <c:delete val="1"/>
              <c:extLst>
                <c:ext xmlns:c15="http://schemas.microsoft.com/office/drawing/2012/chart" uri="{CE6537A1-D6FC-4f65-9D91-7224C49458BB}"/>
                <c:ext xmlns:c16="http://schemas.microsoft.com/office/drawing/2014/chart" uri="{C3380CC4-5D6E-409C-BE32-E72D297353CC}">
                  <c16:uniqueId val="{0000004C-3FA1-469F-862C-57BDDE9A8EDB}"/>
                </c:ext>
              </c:extLst>
            </c:dLbl>
            <c:dLbl>
              <c:idx val="6"/>
              <c:delete val="1"/>
              <c:extLst>
                <c:ext xmlns:c15="http://schemas.microsoft.com/office/drawing/2012/chart" uri="{CE6537A1-D6FC-4f65-9D91-7224C49458BB}"/>
                <c:ext xmlns:c16="http://schemas.microsoft.com/office/drawing/2014/chart" uri="{C3380CC4-5D6E-409C-BE32-E72D297353CC}">
                  <c16:uniqueId val="{0000004E-3FA1-469F-862C-57BDDE9A8EDB}"/>
                </c:ext>
              </c:extLst>
            </c:dLbl>
            <c:dLbl>
              <c:idx val="7"/>
              <c:delete val="1"/>
              <c:extLst>
                <c:ext xmlns:c15="http://schemas.microsoft.com/office/drawing/2012/chart" uri="{CE6537A1-D6FC-4f65-9D91-7224C49458BB}"/>
                <c:ext xmlns:c16="http://schemas.microsoft.com/office/drawing/2014/chart" uri="{C3380CC4-5D6E-409C-BE32-E72D297353CC}">
                  <c16:uniqueId val="{00000056-3FA1-469F-862C-57BDDE9A8EDB}"/>
                </c:ext>
              </c:extLst>
            </c:dLbl>
            <c:dLbl>
              <c:idx val="8"/>
              <c:delete val="1"/>
              <c:extLst>
                <c:ext xmlns:c15="http://schemas.microsoft.com/office/drawing/2012/chart" uri="{CE6537A1-D6FC-4f65-9D91-7224C49458BB}"/>
                <c:ext xmlns:c16="http://schemas.microsoft.com/office/drawing/2014/chart" uri="{C3380CC4-5D6E-409C-BE32-E72D297353CC}">
                  <c16:uniqueId val="{00000057-3FA1-469F-862C-57BDDE9A8EDB}"/>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valuation step-ups'!$C$7:$M$7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step-ups'!$C$8:$M$8</c:f>
              <c:numCache>
                <c:formatCode>0.00\x</c:formatCode>
                <c:ptCount val="11"/>
                <c:pt idx="0">
                  <c:v>1.5873015966598281</c:v>
                </c:pt>
                <c:pt idx="1">
                  <c:v>1.6625019172209889</c:v>
                </c:pt>
                <c:pt idx="2">
                  <c:v>1.826923176405324</c:v>
                </c:pt>
                <c:pt idx="3">
                  <c:v>1.79999997</c:v>
                </c:pt>
                <c:pt idx="4">
                  <c:v>1.776912782773717</c:v>
                </c:pt>
                <c:pt idx="5">
                  <c:v>2.4443101970639218</c:v>
                </c:pt>
                <c:pt idx="6">
                  <c:v>2.1778122235839348</c:v>
                </c:pt>
                <c:pt idx="7">
                  <c:v>1.476922339881702</c:v>
                </c:pt>
                <c:pt idx="8">
                  <c:v>1.6</c:v>
                </c:pt>
                <c:pt idx="9">
                  <c:v>1.866666475555568</c:v>
                </c:pt>
                <c:pt idx="10">
                  <c:v>2.194736736954614</c:v>
                </c:pt>
              </c:numCache>
            </c:numRef>
          </c:val>
          <c:smooth val="0"/>
          <c:extLst>
            <c:ext xmlns:c16="http://schemas.microsoft.com/office/drawing/2014/chart" uri="{C3380CC4-5D6E-409C-BE32-E72D297353CC}">
              <c16:uniqueId val="{00000058-3FA1-469F-862C-57BDDE9A8EDB}"/>
            </c:ext>
          </c:extLst>
        </c:ser>
        <c:ser>
          <c:idx val="1"/>
          <c:order val="1"/>
          <c:tx>
            <c:strRef>
              <c:f>'AI valuation step-ups'!$O$8</c:f>
              <c:strCache>
                <c:ptCount val="1"/>
                <c:pt idx="0">
                  <c:v>Non-AI median</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5A-3FA1-469F-862C-57BDDE9A8EDB}"/>
              </c:ext>
            </c:extLst>
          </c:dPt>
          <c:dPt>
            <c:idx val="4"/>
            <c:bubble3D val="0"/>
            <c:extLst>
              <c:ext xmlns:c16="http://schemas.microsoft.com/office/drawing/2014/chart" uri="{C3380CC4-5D6E-409C-BE32-E72D297353CC}">
                <c16:uniqueId val="{0000005B-3FA1-469F-862C-57BDDE9A8EDB}"/>
              </c:ext>
            </c:extLst>
          </c:dPt>
          <c:dPt>
            <c:idx val="5"/>
            <c:bubble3D val="0"/>
            <c:extLst>
              <c:ext xmlns:c16="http://schemas.microsoft.com/office/drawing/2014/chart" uri="{C3380CC4-5D6E-409C-BE32-E72D297353CC}">
                <c16:uniqueId val="{0000005C-3FA1-469F-862C-57BDDE9A8EDB}"/>
              </c:ext>
            </c:extLst>
          </c:dPt>
          <c:dPt>
            <c:idx val="6"/>
            <c:bubble3D val="0"/>
            <c:extLst>
              <c:ext xmlns:c16="http://schemas.microsoft.com/office/drawing/2014/chart" uri="{C3380CC4-5D6E-409C-BE32-E72D297353CC}">
                <c16:uniqueId val="{0000005D-3FA1-469F-862C-57BDDE9A8EDB}"/>
              </c:ext>
            </c:extLst>
          </c:dPt>
          <c:dPt>
            <c:idx val="9"/>
            <c:bubble3D val="0"/>
            <c:extLst>
              <c:ext xmlns:c16="http://schemas.microsoft.com/office/drawing/2014/chart" uri="{C3380CC4-5D6E-409C-BE32-E72D297353CC}">
                <c16:uniqueId val="{0000005E-3FA1-469F-862C-57BDDE9A8EDB}"/>
              </c:ext>
            </c:extLst>
          </c:dPt>
          <c:dPt>
            <c:idx val="10"/>
            <c:marker>
              <c:symbol val="circle"/>
              <c:size val="5"/>
            </c:marker>
            <c:bubble3D val="0"/>
            <c:spPr>
              <a:ln w="19050" cap="rnd">
                <a:noFill/>
                <a:round/>
              </a:ln>
              <a:effectLst/>
            </c:spPr>
            <c:extLst>
              <c:ext xmlns:c16="http://schemas.microsoft.com/office/drawing/2014/chart" uri="{C3380CC4-5D6E-409C-BE32-E72D297353CC}">
                <c16:uniqueId val="{00000060-3FA1-469F-862C-57BDDE9A8EDB}"/>
              </c:ext>
            </c:extLst>
          </c:dPt>
          <c:dPt>
            <c:idx val="15"/>
            <c:bubble3D val="0"/>
            <c:extLst>
              <c:ext xmlns:c16="http://schemas.microsoft.com/office/drawing/2014/chart" uri="{C3380CC4-5D6E-409C-BE32-E72D297353CC}">
                <c16:uniqueId val="{00000061-3FA1-469F-862C-57BDDE9A8EDB}"/>
              </c:ext>
            </c:extLst>
          </c:dPt>
          <c:dLbls>
            <c:dLbl>
              <c:idx val="0"/>
              <c:delete val="1"/>
              <c:extLst>
                <c:ext xmlns:c15="http://schemas.microsoft.com/office/drawing/2012/chart" uri="{CE6537A1-D6FC-4f65-9D91-7224C49458BB}"/>
                <c:ext xmlns:c16="http://schemas.microsoft.com/office/drawing/2014/chart" uri="{C3380CC4-5D6E-409C-BE32-E72D297353CC}">
                  <c16:uniqueId val="{00000062-3FA1-469F-862C-57BDDE9A8EDB}"/>
                </c:ext>
              </c:extLst>
            </c:dLbl>
            <c:dLbl>
              <c:idx val="1"/>
              <c:delete val="1"/>
              <c:extLst>
                <c:ext xmlns:c15="http://schemas.microsoft.com/office/drawing/2012/chart" uri="{CE6537A1-D6FC-4f65-9D91-7224C49458BB}"/>
                <c:ext xmlns:c16="http://schemas.microsoft.com/office/drawing/2014/chart" uri="{C3380CC4-5D6E-409C-BE32-E72D297353CC}">
                  <c16:uniqueId val="{0000005A-3FA1-469F-862C-57BDDE9A8EDB}"/>
                </c:ext>
              </c:extLst>
            </c:dLbl>
            <c:dLbl>
              <c:idx val="2"/>
              <c:delete val="1"/>
              <c:extLst>
                <c:ext xmlns:c15="http://schemas.microsoft.com/office/drawing/2012/chart" uri="{CE6537A1-D6FC-4f65-9D91-7224C49458BB}"/>
                <c:ext xmlns:c16="http://schemas.microsoft.com/office/drawing/2014/chart" uri="{C3380CC4-5D6E-409C-BE32-E72D297353CC}">
                  <c16:uniqueId val="{00000063-3FA1-469F-862C-57BDDE9A8EDB}"/>
                </c:ext>
              </c:extLst>
            </c:dLbl>
            <c:dLbl>
              <c:idx val="3"/>
              <c:delete val="1"/>
              <c:extLst>
                <c:ext xmlns:c15="http://schemas.microsoft.com/office/drawing/2012/chart" uri="{CE6537A1-D6FC-4f65-9D91-7224C49458BB}"/>
                <c:ext xmlns:c16="http://schemas.microsoft.com/office/drawing/2014/chart" uri="{C3380CC4-5D6E-409C-BE32-E72D297353CC}">
                  <c16:uniqueId val="{00000064-3FA1-469F-862C-57BDDE9A8EDB}"/>
                </c:ext>
              </c:extLst>
            </c:dLbl>
            <c:dLbl>
              <c:idx val="4"/>
              <c:delete val="1"/>
              <c:extLst>
                <c:ext xmlns:c15="http://schemas.microsoft.com/office/drawing/2012/chart" uri="{CE6537A1-D6FC-4f65-9D91-7224C49458BB}"/>
                <c:ext xmlns:c16="http://schemas.microsoft.com/office/drawing/2014/chart" uri="{C3380CC4-5D6E-409C-BE32-E72D297353CC}">
                  <c16:uniqueId val="{0000005B-3FA1-469F-862C-57BDDE9A8EDB}"/>
                </c:ext>
              </c:extLst>
            </c:dLbl>
            <c:dLbl>
              <c:idx val="5"/>
              <c:delete val="1"/>
              <c:extLst>
                <c:ext xmlns:c15="http://schemas.microsoft.com/office/drawing/2012/chart" uri="{CE6537A1-D6FC-4f65-9D91-7224C49458BB}"/>
                <c:ext xmlns:c16="http://schemas.microsoft.com/office/drawing/2014/chart" uri="{C3380CC4-5D6E-409C-BE32-E72D297353CC}">
                  <c16:uniqueId val="{0000005C-3FA1-469F-862C-57BDDE9A8EDB}"/>
                </c:ext>
              </c:extLst>
            </c:dLbl>
            <c:dLbl>
              <c:idx val="6"/>
              <c:delete val="1"/>
              <c:extLst>
                <c:ext xmlns:c15="http://schemas.microsoft.com/office/drawing/2012/chart" uri="{CE6537A1-D6FC-4f65-9D91-7224C49458BB}"/>
                <c:ext xmlns:c16="http://schemas.microsoft.com/office/drawing/2014/chart" uri="{C3380CC4-5D6E-409C-BE32-E72D297353CC}">
                  <c16:uniqueId val="{0000005D-3FA1-469F-862C-57BDDE9A8EDB}"/>
                </c:ext>
              </c:extLst>
            </c:dLbl>
            <c:dLbl>
              <c:idx val="7"/>
              <c:delete val="1"/>
              <c:extLst>
                <c:ext xmlns:c15="http://schemas.microsoft.com/office/drawing/2012/chart" uri="{CE6537A1-D6FC-4f65-9D91-7224C49458BB}"/>
                <c:ext xmlns:c16="http://schemas.microsoft.com/office/drawing/2014/chart" uri="{C3380CC4-5D6E-409C-BE32-E72D297353CC}">
                  <c16:uniqueId val="{00000065-3FA1-469F-862C-57BDDE9A8EDB}"/>
                </c:ext>
              </c:extLst>
            </c:dLbl>
            <c:dLbl>
              <c:idx val="8"/>
              <c:delete val="1"/>
              <c:extLst>
                <c:ext xmlns:c15="http://schemas.microsoft.com/office/drawing/2012/chart" uri="{CE6537A1-D6FC-4f65-9D91-7224C49458BB}"/>
                <c:ext xmlns:c16="http://schemas.microsoft.com/office/drawing/2014/chart" uri="{C3380CC4-5D6E-409C-BE32-E72D297353CC}">
                  <c16:uniqueId val="{00000066-3FA1-469F-862C-57BDDE9A8EDB}"/>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valuation step-ups'!$C$7:$M$7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valuation step-ups'!$P$8:$Z$8</c:f>
              <c:numCache>
                <c:formatCode>0.00\x</c:formatCode>
                <c:ptCount val="11"/>
                <c:pt idx="0">
                  <c:v>1.429635981244362</c:v>
                </c:pt>
                <c:pt idx="1">
                  <c:v>1.4562727151051049</c:v>
                </c:pt>
                <c:pt idx="2">
                  <c:v>1.5932023366967609</c:v>
                </c:pt>
                <c:pt idx="3">
                  <c:v>1.6255081631304129</c:v>
                </c:pt>
                <c:pt idx="4">
                  <c:v>1.575533188466683</c:v>
                </c:pt>
                <c:pt idx="5">
                  <c:v>2.0350000000000001</c:v>
                </c:pt>
                <c:pt idx="6">
                  <c:v>1.99999909047673</c:v>
                </c:pt>
                <c:pt idx="7">
                  <c:v>1.367553352221901</c:v>
                </c:pt>
                <c:pt idx="8">
                  <c:v>1.3682637697896181</c:v>
                </c:pt>
                <c:pt idx="9">
                  <c:v>1.448529558823529</c:v>
                </c:pt>
                <c:pt idx="10">
                  <c:v>1.623484002972658</c:v>
                </c:pt>
              </c:numCache>
            </c:numRef>
          </c:val>
          <c:smooth val="0"/>
          <c:extLst>
            <c:ext xmlns:c16="http://schemas.microsoft.com/office/drawing/2014/chart" uri="{C3380CC4-5D6E-409C-BE32-E72D297353CC}">
              <c16:uniqueId val="{00000067-3FA1-469F-862C-57BDDE9A8EDB}"/>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0.00\x"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4861763821024349E-2"/>
          <c:y val="1.5648656390111593E-2"/>
          <c:w val="0.86596827570466739"/>
          <c:h val="0.90213960448707819"/>
        </c:manualLayout>
      </c:layout>
      <c:barChart>
        <c:barDir val="col"/>
        <c:grouping val="clustered"/>
        <c:varyColors val="0"/>
        <c:ser>
          <c:idx val="0"/>
          <c:order val="0"/>
          <c:tx>
            <c:strRef>
              <c:f>'Unicorn activity'!$B$8</c:f>
              <c:strCache>
                <c:ptCount val="1"/>
                <c:pt idx="0">
                  <c:v>Deal value ($B)</c:v>
                </c:pt>
              </c:strCache>
            </c:strRef>
          </c:tx>
          <c:spPr>
            <a:solidFill>
              <a:schemeClr val="accent1"/>
            </a:solidFill>
            <a:ln>
              <a:noFill/>
            </a:ln>
            <a:effectLst/>
          </c:spPr>
          <c:invertIfNegative val="0"/>
          <c:dLbls>
            <c:numFmt formatCode="&quot;$&quot;#,##0.0" sourceLinked="0"/>
            <c:spPr>
              <a:noFill/>
              <a:ln>
                <a:noFill/>
              </a:ln>
              <a:effectLst/>
            </c:spPr>
            <c:txPr>
              <a:bodyPr rot="-5400000" vert="horz"/>
              <a:lstStyle/>
              <a:p>
                <a:pPr>
                  <a:defRPr>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'Unicorn activity'!$C$7:$M$7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'Unicorn activity'!$C$8:$M$8</c:f>
              <c:numCache>
                <c:formatCode>"$"#,##0.0</c:formatCode>
                <c:ptCount val="11"/>
                <c:pt idx="0">
                  <c:v>18.318206394000001</c:v>
                </c:pt>
                <c:pt idx="1">
                  <c:v>19.509925386999999</c:v>
                </c:pt>
                <c:pt idx="2">
                  <c:v>47.514649473799693</c:v>
                </c:pt>
                <c:pt idx="3">
                  <c:v>45.326591421401034</c:v>
                </c:pt>
                <c:pt idx="4">
                  <c:v>52.659150961000002</c:v>
                </c:pt>
                <c:pt idx="5">
                  <c:v>148.05849790635031</c:v>
                </c:pt>
                <c:pt idx="6">
                  <c:v>70.624213818209739</c:v>
                </c:pt>
                <c:pt idx="7">
                  <c:v>47.837026206631002</c:v>
                </c:pt>
                <c:pt idx="8">
                  <c:v>90.221777113999991</c:v>
                </c:pt>
                <c:pt idx="9">
                  <c:v>169.17233353130169</c:v>
                </c:pt>
                <c:pt idx="10">
                  <c:v>339.68284857972378</c:v>
                </c:pt>
              </c:numCache>
            </c:numRef>
          </c:val>
          <c:extLst>
            <c:ext xmlns:c16="http://schemas.microsoft.com/office/drawing/2014/chart" uri="{C3380CC4-5D6E-409C-BE32-E72D297353CC}">
              <c16:uniqueId val="{00000000-66F1-4B4C-8C3C-81CCD8CD63D4}"/>
            </c:ext>
          </c:extLst>
        </c:ser>
        <c:dLbls>
          <c:showLegendKey val="0"/>
          <c:showVal val="0"/>
          <c:showCatName val="0"/>
          <c:showSerName val="0"/>
          <c:showPercent val="0"/>
          <c:showBubbleSize val="0"/>
        </c:dLbls>
        <c:gapWidth val="50"/>
        <c:axId val="1993389984"/>
        <c:axId val="1993391856"/>
      </c:barChart>
      <c:lineChart>
        <c:grouping val="stacked"/>
        <c:varyColors val="0"/>
        <c:ser>
          <c:idx val="1"/>
          <c:order val="1"/>
          <c:tx>
            <c:strRef>
              <c:f>'Unicorn activity'!$B$9</c:f>
              <c:strCache>
                <c:ptCount val="1"/>
                <c:pt idx="0">
                  <c:v>Deal count</c:v>
                </c:pt>
              </c:strCache>
            </c:strRef>
          </c:tx>
          <c:spPr>
            <a:ln w="19050" cap="rnd" cmpd="sng" algn="ctr">
              <a:solidFill>
                <a:schemeClr val="accent3"/>
              </a:solidFill>
              <a:prstDash val="solid"/>
              <a:round/>
            </a:ln>
            <a:effectLst/>
          </c:spPr>
          <c:marker>
            <c:symbol val="none"/>
          </c:marker>
          <c:dPt>
            <c:idx val="2"/>
            <c:bubble3D val="0"/>
            <c:extLst>
              <c:ext xmlns:c16="http://schemas.microsoft.com/office/drawing/2014/chart" uri="{C3380CC4-5D6E-409C-BE32-E72D297353CC}">
                <c16:uniqueId val="{00000001-66F1-4B4C-8C3C-81CCD8CD63D4}"/>
              </c:ext>
            </c:extLst>
          </c:dPt>
          <c:dPt>
            <c:idx val="3"/>
            <c:bubble3D val="0"/>
            <c:spPr>
              <a:ln w="19050" cap="rnd" cmpd="sng" algn="ctr">
                <a:solidFill>
                  <a:schemeClr val="accent3"/>
                </a:solidFill>
                <a:prstDash val="solid"/>
                <a:round/>
              </a:ln>
              <a:effectLst/>
            </c:spPr>
            <c:extLst>
              <c:ext xmlns:c16="http://schemas.microsoft.com/office/drawing/2014/chart" uri="{C3380CC4-5D6E-409C-BE32-E72D297353CC}">
                <c16:uniqueId val="{00000003-66F1-4B4C-8C3C-81CCD8CD63D4}"/>
              </c:ext>
            </c:extLst>
          </c:dPt>
          <c:dPt>
            <c:idx val="4"/>
            <c:bubble3D val="0"/>
            <c:spPr>
              <a:ln w="19050" cap="rnd" cmpd="sng" algn="ctr">
                <a:solidFill>
                  <a:schemeClr val="accent3"/>
                </a:solidFill>
                <a:prstDash val="solid"/>
                <a:round/>
              </a:ln>
              <a:effectLst/>
            </c:spPr>
            <c:extLst>
              <c:ext xmlns:c16="http://schemas.microsoft.com/office/drawing/2014/chart" uri="{C3380CC4-5D6E-409C-BE32-E72D297353CC}">
                <c16:uniqueId val="{00000005-66F1-4B4C-8C3C-81CCD8CD63D4}"/>
              </c:ext>
            </c:extLst>
          </c:dPt>
          <c:dPt>
            <c:idx val="5"/>
            <c:bubble3D val="0"/>
            <c:extLst>
              <c:ext xmlns:c16="http://schemas.microsoft.com/office/drawing/2014/chart" uri="{C3380CC4-5D6E-409C-BE32-E72D297353CC}">
                <c16:uniqueId val="{00000006-66F1-4B4C-8C3C-81CCD8CD63D4}"/>
              </c:ext>
            </c:extLst>
          </c:dPt>
          <c:dPt>
            <c:idx val="8"/>
            <c:bubble3D val="0"/>
            <c:extLst>
              <c:ext xmlns:c16="http://schemas.microsoft.com/office/drawing/2014/chart" uri="{C3380CC4-5D6E-409C-BE32-E72D297353CC}">
                <c16:uniqueId val="{00000007-66F1-4B4C-8C3C-81CCD8CD63D4}"/>
              </c:ext>
            </c:extLst>
          </c:dPt>
          <c:dPt>
            <c:idx val="9"/>
            <c:bubble3D val="0"/>
            <c:spPr>
              <a:ln w="19050" cap="rnd" cmpd="sng" algn="ctr">
                <a:solidFill>
                  <a:schemeClr val="accent3"/>
                </a:solidFill>
                <a:prstDash val="solid"/>
                <a:round/>
              </a:ln>
              <a:effectLst/>
            </c:spPr>
            <c:extLst>
              <c:ext xmlns:c16="http://schemas.microsoft.com/office/drawing/2014/chart" uri="{C3380CC4-5D6E-409C-BE32-E72D297353CC}">
                <c16:uniqueId val="{00000009-66F1-4B4C-8C3C-81CCD8CD63D4}"/>
              </c:ext>
            </c:extLst>
          </c:dPt>
          <c:dPt>
            <c:idx val="10"/>
            <c:marker>
              <c:symbol val="circle"/>
              <c:size val="5"/>
              <c:spPr>
                <a:solidFill>
                  <a:schemeClr val="accent3"/>
                </a:solidFill>
                <a:ln>
                  <a:noFill/>
                </a:ln>
              </c:spPr>
            </c:marker>
            <c:bubble3D val="0"/>
            <c:spPr>
              <a:ln w="28575" cap="rnd" cmpd="sng" algn="ctr">
                <a:noFill/>
                <a:prstDash val="solid"/>
                <a:round/>
              </a:ln>
              <a:effectLst/>
            </c:spPr>
            <c:extLst>
              <c:ext xmlns:c16="http://schemas.microsoft.com/office/drawing/2014/chart" uri="{C3380CC4-5D6E-409C-BE32-E72D297353CC}">
                <c16:uniqueId val="{0000000B-66F1-4B4C-8C3C-81CCD8CD63D4}"/>
              </c:ext>
            </c:extLst>
          </c:dPt>
          <c:dPt>
            <c:idx val="16"/>
            <c:bubble3D val="0"/>
            <c:extLst>
              <c:ext xmlns:c16="http://schemas.microsoft.com/office/drawing/2014/chart" uri="{C3380CC4-5D6E-409C-BE32-E72D297353CC}">
                <c16:uniqueId val="{0000000C-66F1-4B4C-8C3C-81CCD8CD63D4}"/>
              </c:ext>
            </c:extLst>
          </c:dPt>
          <c:dLbls>
            <c:dLbl>
              <c:idx val="3"/>
              <c:numFmt formatCode="#,##0" sourceLinked="0"/>
              <c:spPr>
                <a:noFill/>
                <a:ln>
                  <a:noFill/>
                </a:ln>
                <a:effectLst/>
              </c:spPr>
              <c:txPr>
                <a:bodyPr rot="0" vert="horz"/>
                <a:lstStyle/>
                <a:p>
                  <a:pPr>
                    <a:defRPr>
                      <a:solidFill>
                        <a:schemeClr val="bg1"/>
                      </a:solidFill>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3-66F1-4B4C-8C3C-81CCD8CD63D4}"/>
                </c:ext>
              </c:extLst>
            </c:dLbl>
            <c:dLbl>
              <c:idx val="6"/>
              <c:numFmt formatCode="#,##0" sourceLinked="0"/>
              <c:spPr>
                <a:noFill/>
                <a:ln>
                  <a:noFill/>
                </a:ln>
                <a:effectLst/>
              </c:spPr>
              <c:txPr>
                <a:bodyPr rot="0" vert="horz"/>
                <a:lstStyle/>
                <a:p>
                  <a:pPr>
                    <a:defRPr>
                      <a:solidFill>
                        <a:schemeClr val="bg1"/>
                      </a:solidFill>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D-66F1-4B4C-8C3C-81CCD8CD63D4}"/>
                </c:ext>
              </c:extLst>
            </c:dLbl>
            <c:dLbl>
              <c:idx val="9"/>
              <c:numFmt formatCode="#,##0" sourceLinked="0"/>
              <c:spPr>
                <a:noFill/>
                <a:ln>
                  <a:noFill/>
                </a:ln>
                <a:effectLst/>
              </c:spPr>
              <c:txPr>
                <a:bodyPr rot="0" vert="horz"/>
                <a:lstStyle/>
                <a:p>
                  <a:pPr>
                    <a:defRPr>
                      <a:solidFill>
                        <a:schemeClr val="bg1"/>
                      </a:solidFill>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9-66F1-4B4C-8C3C-81CCD8CD63D4}"/>
                </c:ext>
              </c:extLst>
            </c:dLbl>
            <c:dLbl>
              <c:idx val="10"/>
              <c:numFmt formatCode="#,##0" sourceLinked="0"/>
              <c:spPr>
                <a:noFill/>
                <a:ln>
                  <a:noFill/>
                </a:ln>
                <a:effectLst/>
              </c:spPr>
              <c:txPr>
                <a:bodyPr rot="0" vert="horz"/>
                <a:lstStyle/>
                <a:p>
                  <a:pPr>
                    <a:defRPr>
                      <a:solidFill>
                        <a:schemeClr val="bg1"/>
                      </a:solidFill>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B-66F1-4B4C-8C3C-81CCD8CD63D4}"/>
                </c:ext>
              </c:extLst>
            </c:dLbl>
            <c:numFmt formatCode="#,##0" sourceLinked="0"/>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'Unicorn activity'!$C$7:$M$7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'Unicorn activity'!$C$9:$M$9</c:f>
              <c:numCache>
                <c:formatCode>General</c:formatCode>
                <c:ptCount val="11"/>
                <c:pt idx="0">
                  <c:v>61</c:v>
                </c:pt>
                <c:pt idx="1">
                  <c:v>88</c:v>
                </c:pt>
                <c:pt idx="2">
                  <c:v>137</c:v>
                </c:pt>
                <c:pt idx="3">
                  <c:v>173</c:v>
                </c:pt>
                <c:pt idx="4">
                  <c:v>244</c:v>
                </c:pt>
                <c:pt idx="5">
                  <c:v>582</c:v>
                </c:pt>
                <c:pt idx="6">
                  <c:v>392</c:v>
                </c:pt>
                <c:pt idx="7">
                  <c:v>214</c:v>
                </c:pt>
                <c:pt idx="8">
                  <c:v>279</c:v>
                </c:pt>
                <c:pt idx="9">
                  <c:v>403</c:v>
                </c:pt>
                <c:pt idx="10">
                  <c:v>245</c:v>
                </c:pt>
              </c:numCache>
            </c:numRef>
          </c:val>
          <c:smooth val="0"/>
          <c:extLst>
            <c:ext xmlns:c16="http://schemas.microsoft.com/office/drawing/2014/chart" uri="{C3380CC4-5D6E-409C-BE32-E72D297353CC}">
              <c16:uniqueId val="{0000000E-66F1-4B4C-8C3C-81CCD8CD63D4}"/>
            </c:ext>
          </c:extLst>
        </c:ser>
        <c:dLbls>
          <c:showLegendKey val="0"/>
          <c:showVal val="0"/>
          <c:showCatName val="0"/>
          <c:showSerName val="0"/>
          <c:showPercent val="0"/>
          <c:showBubbleSize val="0"/>
        </c:dLbls>
        <c:marker val="1"/>
        <c:smooth val="0"/>
        <c:axId val="1993395408"/>
        <c:axId val="1993393632"/>
      </c:lineChart>
      <c:catAx>
        <c:axId val="1993389984"/>
        <c:scaling>
          <c:orientation val="minMax"/>
        </c:scaling>
        <c:delete val="0"/>
        <c:axPos val="b"/>
        <c:numFmt formatCode="General" sourceLinked="1"/>
        <c:majorTickMark val="none"/>
        <c:minorTickMark val="none"/>
        <c:tickLblPos val="nextTo"/>
        <c:spPr>
          <a:noFill/>
          <a:ln w="9525" cap="flat" cmpd="sng" algn="ctr">
            <a:solidFill>
              <a:schemeClr val="bg1">
                <a:lumMod val="85000"/>
              </a:schemeClr>
            </a:solidFill>
            <a:prstDash val="solid"/>
            <a:round/>
          </a:ln>
          <a:effectLst/>
        </c:spPr>
        <c:txPr>
          <a:bodyPr rot="-60000000" vert="horz"/>
          <a:lstStyle/>
          <a:p>
            <a:pPr>
              <a:defRPr/>
            </a:pPr>
            <a:endParaRPr lang="en-US"/>
          </a:p>
        </c:txPr>
        <c:crossAx val="1993391856"/>
        <c:crosses val="autoZero"/>
        <c:auto val="1"/>
        <c:lblAlgn val="ctr"/>
        <c:lblOffset val="100"/>
        <c:noMultiLvlLbl val="0"/>
      </c:catAx>
      <c:valAx>
        <c:axId val="1993391856"/>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1993389984"/>
        <c:crosses val="autoZero"/>
        <c:crossBetween val="between"/>
      </c:valAx>
      <c:valAx>
        <c:axId val="1993393632"/>
        <c:scaling>
          <c:orientation val="minMax"/>
        </c:scaling>
        <c:delete val="0"/>
        <c:axPos val="r"/>
        <c:numFmt formatCode="General" sourceLinked="1"/>
        <c:majorTickMark val="out"/>
        <c:minorTickMark val="none"/>
        <c:tickLblPos val="nextTo"/>
        <c:spPr>
          <a:noFill/>
          <a:ln w="6350" cap="flat" cmpd="sng" algn="ctr">
            <a:noFill/>
            <a:prstDash val="solid"/>
            <a:round/>
          </a:ln>
          <a:effectLst/>
        </c:spPr>
        <c:txPr>
          <a:bodyPr rot="-60000000" vert="horz"/>
          <a:lstStyle/>
          <a:p>
            <a:pPr>
              <a:defRPr/>
            </a:pPr>
            <a:endParaRPr lang="en-US"/>
          </a:p>
        </c:txPr>
        <c:crossAx val="1993395408"/>
        <c:crosses val="max"/>
        <c:crossBetween val="between"/>
      </c:valAx>
      <c:catAx>
        <c:axId val="1993395408"/>
        <c:scaling>
          <c:orientation val="minMax"/>
        </c:scaling>
        <c:delete val="1"/>
        <c:axPos val="b"/>
        <c:numFmt formatCode="General" sourceLinked="1"/>
        <c:majorTickMark val="out"/>
        <c:minorTickMark val="none"/>
        <c:tickLblPos val="nextTo"/>
        <c:crossAx val="1993393632"/>
        <c:crosses val="autoZero"/>
        <c:auto val="1"/>
        <c:lblAlgn val="ctr"/>
        <c:lblOffset val="100"/>
        <c:noMultiLvlLbl val="0"/>
      </c:catAx>
      <c:spPr>
        <a:noFill/>
        <a:ln>
          <a:noFill/>
        </a:ln>
        <a:effectLst/>
      </c:spPr>
    </c:plotArea>
    <c:legend>
      <c:legendPos val="b"/>
      <c:layout>
        <c:manualLayout>
          <c:xMode val="edge"/>
          <c:yMode val="edge"/>
          <c:x val="5.9521140259477627E-2"/>
          <c:y val="0.96147902990186274"/>
          <c:w val="0.88095749965927628"/>
          <c:h val="3.8520970098137278E-2"/>
        </c:manualLayout>
      </c:layout>
      <c:overlay val="0"/>
      <c:spPr>
        <a:noFill/>
        <a:ln>
          <a:noFill/>
        </a:ln>
        <a:effectLst/>
      </c:spPr>
      <c:txPr>
        <a:bodyPr rot="0" vert="horz"/>
        <a:lstStyle/>
        <a:p>
          <a:pPr>
            <a:defRPr/>
          </a:pPr>
          <a:endParaRPr lang="en-US"/>
        </a:p>
      </c:txPr>
    </c:legend>
    <c:plotVisOnly val="1"/>
    <c:dispBlanksAs val="gap"/>
    <c:showDLblsOverMax val="0"/>
  </c:chart>
  <c:spPr>
    <a:noFill/>
    <a:ln w="9525" cap="flat" cmpd="sng" algn="ctr">
      <a:noFill/>
      <a:prstDash val="solid"/>
      <a:round/>
    </a:ln>
    <a:effectLst/>
  </c:spPr>
  <c:txPr>
    <a:bodyPr/>
    <a:lstStyle/>
    <a:p>
      <a:pPr>
        <a:defRPr sz="850">
          <a:solidFill>
            <a:sysClr val="windowText" lastClr="000000"/>
          </a:solidFill>
          <a:latin typeface="Whitney Cond SSm Light" pitchFamily="50"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by stage'!$B$9</c:f>
              <c:strCache>
                <c:ptCount val="1"/>
                <c:pt idx="0">
                  <c:v>Pre-seed/seed</c:v>
                </c:pt>
              </c:strCache>
            </c:strRef>
          </c:tx>
          <c:invertIfNegative val="0"/>
          <c:cat>
            <c:numRef>
              <c:f>'VC deals by stage'!$C$8:$M$8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stage'!$C$9:$M$9</c:f>
              <c:numCache>
                <c:formatCode>"$"#,##0.0</c:formatCode>
                <c:ptCount val="11"/>
                <c:pt idx="0">
                  <c:v>5.831754662081563</c:v>
                </c:pt>
                <c:pt idx="1">
                  <c:v>7.1045227954462939</c:v>
                </c:pt>
                <c:pt idx="2">
                  <c:v>10.03984353714285</c:v>
                </c:pt>
                <c:pt idx="3">
                  <c:v>10.128315952628039</c:v>
                </c:pt>
                <c:pt idx="4">
                  <c:v>11.88601901983972</c:v>
                </c:pt>
                <c:pt idx="5">
                  <c:v>19.021420148830941</c:v>
                </c:pt>
                <c:pt idx="6">
                  <c:v>24.82310882601854</c:v>
                </c:pt>
                <c:pt idx="7">
                  <c:v>17.197853555172269</c:v>
                </c:pt>
                <c:pt idx="8">
                  <c:v>18.408028990065048</c:v>
                </c:pt>
                <c:pt idx="9">
                  <c:v>22.124816926482751</c:v>
                </c:pt>
                <c:pt idx="10">
                  <c:v>11.758853681370059</c:v>
                </c:pt>
              </c:numCache>
            </c:numRef>
          </c:val>
          <c:extLst>
            <c:ext xmlns:c16="http://schemas.microsoft.com/office/drawing/2014/chart" uri="{C3380CC4-5D6E-409C-BE32-E72D297353CC}">
              <c16:uniqueId val="{00000001-8F12-4D85-A1AD-AC421D6A9320}"/>
            </c:ext>
          </c:extLst>
        </c:ser>
        <c:ser>
          <c:idx val="1"/>
          <c:order val="1"/>
          <c:tx>
            <c:strRef>
              <c:f>'VC deals by stage'!$B$10</c:f>
              <c:strCache>
                <c:ptCount val="1"/>
                <c:pt idx="0">
                  <c:v>Early-stage VC</c:v>
                </c:pt>
              </c:strCache>
            </c:strRef>
          </c:tx>
          <c:invertIfNegative val="0"/>
          <c:cat>
            <c:numRef>
              <c:f>'VC deals by stage'!$C$8:$M$8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stage'!$C$10:$M$10</c:f>
              <c:numCache>
                <c:formatCode>"$"#,##0.0</c:formatCode>
                <c:ptCount val="11"/>
                <c:pt idx="0">
                  <c:v>26.444849956380239</c:v>
                </c:pt>
                <c:pt idx="1">
                  <c:v>30.53679823025757</c:v>
                </c:pt>
                <c:pt idx="2">
                  <c:v>42.289601292893963</c:v>
                </c:pt>
                <c:pt idx="3">
                  <c:v>45.082823542800583</c:v>
                </c:pt>
                <c:pt idx="4">
                  <c:v>46.218485311421198</c:v>
                </c:pt>
                <c:pt idx="5">
                  <c:v>89.026052610067595</c:v>
                </c:pt>
                <c:pt idx="6">
                  <c:v>70.11331156121058</c:v>
                </c:pt>
                <c:pt idx="7">
                  <c:v>40.509937943352291</c:v>
                </c:pt>
                <c:pt idx="8">
                  <c:v>54.185481058536631</c:v>
                </c:pt>
                <c:pt idx="9">
                  <c:v>68.587736392589065</c:v>
                </c:pt>
                <c:pt idx="10">
                  <c:v>53.143116978202251</c:v>
                </c:pt>
              </c:numCache>
            </c:numRef>
          </c:val>
          <c:extLst>
            <c:ext xmlns:c16="http://schemas.microsoft.com/office/drawing/2014/chart" uri="{C3380CC4-5D6E-409C-BE32-E72D297353CC}">
              <c16:uniqueId val="{00000003-8F12-4D85-A1AD-AC421D6A9320}"/>
            </c:ext>
          </c:extLst>
        </c:ser>
        <c:ser>
          <c:idx val="2"/>
          <c:order val="2"/>
          <c:tx>
            <c:strRef>
              <c:f>'VC deals by stage'!$B$11</c:f>
              <c:strCache>
                <c:ptCount val="1"/>
                <c:pt idx="0">
                  <c:v>Late-stage VC</c:v>
                </c:pt>
              </c:strCache>
            </c:strRef>
          </c:tx>
          <c:invertIfNegative val="0"/>
          <c:cat>
            <c:numRef>
              <c:f>'VC deals by stage'!$C$8:$M$8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stage'!$C$11:$M$11</c:f>
              <c:numCache>
                <c:formatCode>"$"#,##0.0</c:formatCode>
                <c:ptCount val="11"/>
                <c:pt idx="0">
                  <c:v>29.965455188625281</c:v>
                </c:pt>
                <c:pt idx="1">
                  <c:v>33.785232838547152</c:v>
                </c:pt>
                <c:pt idx="2">
                  <c:v>66.491529741468284</c:v>
                </c:pt>
                <c:pt idx="3">
                  <c:v>61.816046901265111</c:v>
                </c:pt>
                <c:pt idx="4">
                  <c:v>71.917616816587483</c:v>
                </c:pt>
                <c:pt idx="5">
                  <c:v>159.74315990284401</c:v>
                </c:pt>
                <c:pt idx="6">
                  <c:v>96.401471805366128</c:v>
                </c:pt>
                <c:pt idx="7">
                  <c:v>73.370025929942074</c:v>
                </c:pt>
                <c:pt idx="8">
                  <c:v>88.801305450686584</c:v>
                </c:pt>
                <c:pt idx="9">
                  <c:v>101.12032393831019</c:v>
                </c:pt>
                <c:pt idx="10">
                  <c:v>67.553629856355613</c:v>
                </c:pt>
              </c:numCache>
            </c:numRef>
          </c:val>
          <c:extLst>
            <c:ext xmlns:c16="http://schemas.microsoft.com/office/drawing/2014/chart" uri="{C3380CC4-5D6E-409C-BE32-E72D297353CC}">
              <c16:uniqueId val="{00000005-8F12-4D85-A1AD-AC421D6A9320}"/>
            </c:ext>
          </c:extLst>
        </c:ser>
        <c:ser>
          <c:idx val="3"/>
          <c:order val="3"/>
          <c:tx>
            <c:strRef>
              <c:f>'VC deals by stage'!$B$12</c:f>
              <c:strCache>
                <c:ptCount val="1"/>
                <c:pt idx="0">
                  <c:v>Venture growth</c:v>
                </c:pt>
              </c:strCache>
            </c:strRef>
          </c:tx>
          <c:spPr>
            <a:solidFill>
              <a:srgbClr val="F5C914"/>
            </a:solidFill>
          </c:spPr>
          <c:invertIfNegative val="0"/>
          <c:cat>
            <c:numRef>
              <c:f>'VC deals by stage'!$C$8:$M$8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stage'!$C$12:$M$12</c:f>
              <c:numCache>
                <c:formatCode>"$"#,##0.0</c:formatCode>
                <c:ptCount val="11"/>
                <c:pt idx="0">
                  <c:v>21.497693639000001</c:v>
                </c:pt>
                <c:pt idx="1">
                  <c:v>22.227709291</c:v>
                </c:pt>
                <c:pt idx="2">
                  <c:v>30.68769789704638</c:v>
                </c:pt>
                <c:pt idx="3">
                  <c:v>39.243436653478767</c:v>
                </c:pt>
                <c:pt idx="4">
                  <c:v>46.075088393413232</c:v>
                </c:pt>
                <c:pt idx="5">
                  <c:v>90.842749460745083</c:v>
                </c:pt>
                <c:pt idx="6">
                  <c:v>45.238689738311521</c:v>
                </c:pt>
                <c:pt idx="7">
                  <c:v>35.098594241625527</c:v>
                </c:pt>
                <c:pt idx="8">
                  <c:v>53.773885318834417</c:v>
                </c:pt>
                <c:pt idx="9">
                  <c:v>127.35537500266059</c:v>
                </c:pt>
                <c:pt idx="10">
                  <c:v>280.26973424210922</c:v>
                </c:pt>
              </c:numCache>
            </c:numRef>
          </c:val>
          <c:extLst>
            <c:ext xmlns:c16="http://schemas.microsoft.com/office/drawing/2014/chart" uri="{C3380CC4-5D6E-409C-BE32-E72D297353CC}">
              <c16:uniqueId val="{00000007-8F12-4D85-A1AD-AC421D6A9320}"/>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ea typeface="Roboto" panose="02000000000000000000" pitchFamily="2" charset="0"/>
        </a:defRPr>
      </a:pPr>
      <a:endParaRPr lang="en-US"/>
    </a:p>
  </c:txPr>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638247991075039E-2"/>
          <c:y val="2.0522950124249647E-2"/>
          <c:w val="0.90785744312761729"/>
          <c:h val="0.78006808016491147"/>
        </c:manualLayout>
      </c:layout>
      <c:barChart>
        <c:barDir val="col"/>
        <c:grouping val="clustered"/>
        <c:varyColors val="0"/>
        <c:ser>
          <c:idx val="0"/>
          <c:order val="0"/>
          <c:tx>
            <c:strRef>
              <c:f>'Unicorn activity'!$O$9</c:f>
              <c:strCache>
                <c:ptCount val="1"/>
                <c:pt idx="0">
                  <c:v>Deal value ($B)</c:v>
                </c:pt>
              </c:strCache>
            </c:strRef>
          </c:tx>
          <c:spPr>
            <a:solidFill>
              <a:schemeClr val="accent1"/>
            </a:solidFill>
            <a:ln>
              <a:noFill/>
            </a:ln>
            <a:effectLst/>
          </c:spPr>
          <c:invertIfNegative val="0"/>
          <c:cat>
            <c:multiLvlStrRef>
              <c:f>'Unicorn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'Unicorn activity'!$P$9:$BE$9</c:f>
              <c:numCache>
                <c:formatCode>"$"#,##0.0</c:formatCode>
                <c:ptCount val="42"/>
                <c:pt idx="0">
                  <c:v>4.2648825170000002</c:v>
                </c:pt>
                <c:pt idx="1">
                  <c:v>9.3397104740000003</c:v>
                </c:pt>
                <c:pt idx="2">
                  <c:v>3.1597740920000001</c:v>
                </c:pt>
                <c:pt idx="3">
                  <c:v>1.5538393109999999</c:v>
                </c:pt>
                <c:pt idx="4">
                  <c:v>1.9887195340000001</c:v>
                </c:pt>
                <c:pt idx="5">
                  <c:v>4.4699553749999996</c:v>
                </c:pt>
                <c:pt idx="6">
                  <c:v>8.1938737330000002</c:v>
                </c:pt>
                <c:pt idx="7">
                  <c:v>4.8573767449999998</c:v>
                </c:pt>
                <c:pt idx="8">
                  <c:v>5.488835272133235</c:v>
                </c:pt>
                <c:pt idx="9">
                  <c:v>5.9120237906664563</c:v>
                </c:pt>
                <c:pt idx="10">
                  <c:v>11.371799576999999</c:v>
                </c:pt>
                <c:pt idx="11">
                  <c:v>24.741990833999999</c:v>
                </c:pt>
                <c:pt idx="12">
                  <c:v>13.768118356999999</c:v>
                </c:pt>
                <c:pt idx="13">
                  <c:v>11.796630134000001</c:v>
                </c:pt>
                <c:pt idx="14">
                  <c:v>11.07200027240104</c:v>
                </c:pt>
                <c:pt idx="15">
                  <c:v>8.6898426579999999</c:v>
                </c:pt>
                <c:pt idx="16">
                  <c:v>8.8017788839999991</c:v>
                </c:pt>
                <c:pt idx="17">
                  <c:v>13.989667486</c:v>
                </c:pt>
                <c:pt idx="18">
                  <c:v>15.790361342000001</c:v>
                </c:pt>
                <c:pt idx="19">
                  <c:v>14.077343249</c:v>
                </c:pt>
                <c:pt idx="20">
                  <c:v>33.043668478971533</c:v>
                </c:pt>
                <c:pt idx="21">
                  <c:v>33.851146432</c:v>
                </c:pt>
                <c:pt idx="22">
                  <c:v>37.000952729378746</c:v>
                </c:pt>
                <c:pt idx="23">
                  <c:v>44.162730265999997</c:v>
                </c:pt>
                <c:pt idx="24">
                  <c:v>30.200297321969281</c:v>
                </c:pt>
                <c:pt idx="25">
                  <c:v>23.03579706598979</c:v>
                </c:pt>
                <c:pt idx="26">
                  <c:v>8.5759193534374702</c:v>
                </c:pt>
                <c:pt idx="27">
                  <c:v>8.8122000768131965</c:v>
                </c:pt>
                <c:pt idx="28">
                  <c:v>24.361399637999998</c:v>
                </c:pt>
                <c:pt idx="29">
                  <c:v>7.1230316030000003</c:v>
                </c:pt>
                <c:pt idx="30">
                  <c:v>6.9789658136310031</c:v>
                </c:pt>
                <c:pt idx="31">
                  <c:v>9.3736291519999995</c:v>
                </c:pt>
                <c:pt idx="32">
                  <c:v>9.8421238950000003</c:v>
                </c:pt>
                <c:pt idx="33">
                  <c:v>16.523293509999998</c:v>
                </c:pt>
                <c:pt idx="34">
                  <c:v>12.803447276</c:v>
                </c:pt>
                <c:pt idx="35">
                  <c:v>51.052912432999996</c:v>
                </c:pt>
                <c:pt idx="36">
                  <c:v>56.515580368000002</c:v>
                </c:pt>
                <c:pt idx="37">
                  <c:v>47.398574613371018</c:v>
                </c:pt>
                <c:pt idx="38">
                  <c:v>34.268644627</c:v>
                </c:pt>
                <c:pt idx="39">
                  <c:v>30.989533922930669</c:v>
                </c:pt>
                <c:pt idx="40">
                  <c:v>230.88582454299998</c:v>
                </c:pt>
                <c:pt idx="41">
                  <c:v>108.7970240367238</c:v>
                </c:pt>
              </c:numCache>
            </c:numRef>
          </c:val>
          <c:extLst>
            <c:ext xmlns:c16="http://schemas.microsoft.com/office/drawing/2014/chart" uri="{C3380CC4-5D6E-409C-BE32-E72D297353CC}">
              <c16:uniqueId val="{00000000-ACAD-414D-B9B4-9496DB402135}"/>
            </c:ext>
          </c:extLst>
        </c:ser>
        <c:dLbls>
          <c:showLegendKey val="0"/>
          <c:showVal val="0"/>
          <c:showCatName val="0"/>
          <c:showSerName val="0"/>
          <c:showPercent val="0"/>
          <c:showBubbleSize val="0"/>
        </c:dLbls>
        <c:gapWidth val="50"/>
        <c:axId val="2014545024"/>
        <c:axId val="2014547776"/>
      </c:barChart>
      <c:lineChart>
        <c:grouping val="standard"/>
        <c:varyColors val="0"/>
        <c:ser>
          <c:idx val="1"/>
          <c:order val="1"/>
          <c:tx>
            <c:strRef>
              <c:f>'Unicorn activity'!$O$10</c:f>
              <c:strCache>
                <c:ptCount val="1"/>
                <c:pt idx="0">
                  <c:v>Deal count</c:v>
                </c:pt>
              </c:strCache>
            </c:strRef>
          </c:tx>
          <c:spPr>
            <a:ln w="19050" cap="rnd" cmpd="sng" algn="ctr">
              <a:solidFill>
                <a:schemeClr val="accent3"/>
              </a:solidFill>
              <a:prstDash val="solid"/>
              <a:round/>
            </a:ln>
            <a:effectLst/>
          </c:spPr>
          <c:marker>
            <c:symbol val="none"/>
          </c:marker>
          <c:cat>
            <c:multiLvlStrRef>
              <c:f>'Unicorn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'Unicorn activity'!$P$10:$BE$10</c:f>
              <c:numCache>
                <c:formatCode>General</c:formatCode>
                <c:ptCount val="42"/>
                <c:pt idx="0">
                  <c:v>17</c:v>
                </c:pt>
                <c:pt idx="1">
                  <c:v>17</c:v>
                </c:pt>
                <c:pt idx="2">
                  <c:v>18</c:v>
                </c:pt>
                <c:pt idx="3">
                  <c:v>9</c:v>
                </c:pt>
                <c:pt idx="4">
                  <c:v>16</c:v>
                </c:pt>
                <c:pt idx="5">
                  <c:v>26</c:v>
                </c:pt>
                <c:pt idx="6">
                  <c:v>23</c:v>
                </c:pt>
                <c:pt idx="7">
                  <c:v>23</c:v>
                </c:pt>
                <c:pt idx="8">
                  <c:v>25</c:v>
                </c:pt>
                <c:pt idx="9">
                  <c:v>21</c:v>
                </c:pt>
                <c:pt idx="10">
                  <c:v>43</c:v>
                </c:pt>
                <c:pt idx="11">
                  <c:v>48</c:v>
                </c:pt>
                <c:pt idx="12">
                  <c:v>41</c:v>
                </c:pt>
                <c:pt idx="13">
                  <c:v>43</c:v>
                </c:pt>
                <c:pt idx="14">
                  <c:v>56</c:v>
                </c:pt>
                <c:pt idx="15">
                  <c:v>33</c:v>
                </c:pt>
                <c:pt idx="16">
                  <c:v>48</c:v>
                </c:pt>
                <c:pt idx="17">
                  <c:v>50</c:v>
                </c:pt>
                <c:pt idx="18">
                  <c:v>75</c:v>
                </c:pt>
                <c:pt idx="19">
                  <c:v>71</c:v>
                </c:pt>
                <c:pt idx="20">
                  <c:v>134</c:v>
                </c:pt>
                <c:pt idx="21">
                  <c:v>144</c:v>
                </c:pt>
                <c:pt idx="22">
                  <c:v>142</c:v>
                </c:pt>
                <c:pt idx="23">
                  <c:v>162</c:v>
                </c:pt>
                <c:pt idx="24">
                  <c:v>150</c:v>
                </c:pt>
                <c:pt idx="25">
                  <c:v>113</c:v>
                </c:pt>
                <c:pt idx="26">
                  <c:v>70</c:v>
                </c:pt>
                <c:pt idx="27">
                  <c:v>59</c:v>
                </c:pt>
                <c:pt idx="28">
                  <c:v>53</c:v>
                </c:pt>
                <c:pt idx="29">
                  <c:v>55</c:v>
                </c:pt>
                <c:pt idx="30">
                  <c:v>51</c:v>
                </c:pt>
                <c:pt idx="31">
                  <c:v>55</c:v>
                </c:pt>
                <c:pt idx="32">
                  <c:v>77</c:v>
                </c:pt>
                <c:pt idx="33">
                  <c:v>67</c:v>
                </c:pt>
                <c:pt idx="34">
                  <c:v>74</c:v>
                </c:pt>
                <c:pt idx="35">
                  <c:v>61</c:v>
                </c:pt>
                <c:pt idx="36">
                  <c:v>104</c:v>
                </c:pt>
                <c:pt idx="37">
                  <c:v>94</c:v>
                </c:pt>
                <c:pt idx="38">
                  <c:v>94</c:v>
                </c:pt>
                <c:pt idx="39">
                  <c:v>111</c:v>
                </c:pt>
                <c:pt idx="40">
                  <c:v>142</c:v>
                </c:pt>
                <c:pt idx="41">
                  <c:v>103</c:v>
                </c:pt>
              </c:numCache>
            </c:numRef>
          </c:val>
          <c:smooth val="0"/>
          <c:extLst>
            <c:ext xmlns:c16="http://schemas.microsoft.com/office/drawing/2014/chart" uri="{C3380CC4-5D6E-409C-BE32-E72D297353CC}">
              <c16:uniqueId val="{00000001-ACAD-414D-B9B4-9496DB402135}"/>
            </c:ext>
          </c:extLst>
        </c:ser>
        <c:dLbls>
          <c:showLegendKey val="0"/>
          <c:showVal val="0"/>
          <c:showCatName val="0"/>
          <c:showSerName val="0"/>
          <c:showPercent val="0"/>
          <c:showBubbleSize val="0"/>
        </c:dLbls>
        <c:marker val="1"/>
        <c:smooth val="0"/>
        <c:axId val="2014553248"/>
        <c:axId val="2014550256"/>
      </c:lineChart>
      <c:catAx>
        <c:axId val="2014545024"/>
        <c:scaling>
          <c:orientation val="minMax"/>
        </c:scaling>
        <c:delete val="0"/>
        <c:axPos val="b"/>
        <c:numFmt formatCode="General" sourceLinked="1"/>
        <c:majorTickMark val="out"/>
        <c:minorTickMark val="none"/>
        <c:tickLblPos val="nextTo"/>
        <c:spPr>
          <a:noFill/>
          <a:ln w="6350" cap="flat" cmpd="sng" algn="ctr">
            <a:noFill/>
            <a:prstDash val="solid"/>
            <a:round/>
          </a:ln>
          <a:effectLst/>
        </c:spPr>
        <c:txPr>
          <a:bodyPr rot="0" spcFirstLastPara="1" vertOverflow="ellipsis" wrap="square" anchor="ctr" anchorCtr="1"/>
          <a:lstStyle/>
          <a:p>
            <a:pPr>
              <a:defRPr sz="900" b="0" i="0" u="none" strike="noStrike" kern="1200" baseline="0">
                <a:solidFill>
                  <a:sysClr val="windowText" lastClr="000000"/>
                </a:solidFill>
                <a:latin typeface="+mj-lt"/>
                <a:ea typeface="Lato Light" panose="020F0502020204030203" pitchFamily="34" charset="0"/>
                <a:cs typeface="Lato Light" panose="020F0502020204030203" pitchFamily="34" charset="0"/>
              </a:defRPr>
            </a:pPr>
            <a:endParaRPr lang="en-US"/>
          </a:p>
        </c:txPr>
        <c:crossAx val="2014547776"/>
        <c:crosses val="autoZero"/>
        <c:auto val="1"/>
        <c:lblAlgn val="ctr"/>
        <c:lblOffset val="100"/>
        <c:noMultiLvlLbl val="0"/>
      </c:catAx>
      <c:valAx>
        <c:axId val="2014547776"/>
        <c:scaling>
          <c:orientation val="minMax"/>
        </c:scaling>
        <c:delete val="0"/>
        <c:axPos val="l"/>
        <c:numFmt formatCode="&quot;$&quot;#,##0" sourceLinked="0"/>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ysClr val="windowText" lastClr="000000"/>
                </a:solidFill>
                <a:latin typeface="+mj-lt"/>
                <a:ea typeface="Lato Light" panose="020F0502020204030203" pitchFamily="34" charset="0"/>
                <a:cs typeface="Lato Light" panose="020F0502020204030203" pitchFamily="34" charset="0"/>
              </a:defRPr>
            </a:pPr>
            <a:endParaRPr lang="en-US"/>
          </a:p>
        </c:txPr>
        <c:crossAx val="2014545024"/>
        <c:crosses val="autoZero"/>
        <c:crossBetween val="between"/>
      </c:valAx>
      <c:valAx>
        <c:axId val="2014550256"/>
        <c:scaling>
          <c:orientation val="minMax"/>
        </c:scaling>
        <c:delete val="0"/>
        <c:axPos val="r"/>
        <c:numFmt formatCode="#,##0" sourceLinked="0"/>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ysClr val="windowText" lastClr="000000"/>
                </a:solidFill>
                <a:latin typeface="+mj-lt"/>
                <a:ea typeface="Lato Light" panose="020F0502020204030203" pitchFamily="34" charset="0"/>
                <a:cs typeface="Lato Light" panose="020F0502020204030203" pitchFamily="34" charset="0"/>
              </a:defRPr>
            </a:pPr>
            <a:endParaRPr lang="en-US"/>
          </a:p>
        </c:txPr>
        <c:crossAx val="2014553248"/>
        <c:crosses val="max"/>
        <c:crossBetween val="between"/>
      </c:valAx>
      <c:catAx>
        <c:axId val="2014553248"/>
        <c:scaling>
          <c:orientation val="minMax"/>
        </c:scaling>
        <c:delete val="1"/>
        <c:axPos val="b"/>
        <c:numFmt formatCode="General" sourceLinked="1"/>
        <c:majorTickMark val="out"/>
        <c:minorTickMark val="none"/>
        <c:tickLblPos val="nextTo"/>
        <c:crossAx val="2014550256"/>
        <c:crosses val="autoZero"/>
        <c:auto val="1"/>
        <c:lblAlgn val="ctr"/>
        <c:lblOffset val="100"/>
        <c:noMultiLvlLbl val="0"/>
      </c:catAx>
      <c:spPr>
        <a:solidFill>
          <a:schemeClr val="bg1"/>
        </a:solidFill>
        <a:ln>
          <a:noFill/>
        </a:ln>
        <a:effectLst/>
      </c:spPr>
    </c:plotArea>
    <c:legend>
      <c:legendPos val="b"/>
      <c:layout>
        <c:manualLayout>
          <c:xMode val="edge"/>
          <c:yMode val="edge"/>
          <c:x val="0.33944162395511651"/>
          <c:y val="0.93835933253928794"/>
          <c:w val="0.31427212512193675"/>
          <c:h val="6.164066746071209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j-lt"/>
              <a:ea typeface="Lato Light" panose="020F0502020204030203" pitchFamily="34" charset="0"/>
              <a:cs typeface="Lato Light" panose="020F0502020204030203" pitchFamily="34" charset="0"/>
            </a:defRPr>
          </a:pPr>
          <a:endParaRPr lang="en-US"/>
        </a:p>
      </c:txPr>
    </c:legend>
    <c:plotVisOnly val="1"/>
    <c:dispBlanksAs val="gap"/>
    <c:showDLblsOverMax val="0"/>
  </c:chart>
  <c:spPr>
    <a:solidFill>
      <a:schemeClr val="bg1"/>
    </a:solidFill>
    <a:ln w="6350" cap="flat" cmpd="sng" algn="ctr">
      <a:noFill/>
      <a:prstDash val="solid"/>
      <a:round/>
    </a:ln>
    <a:effectLst/>
  </c:spPr>
  <c:txPr>
    <a:bodyPr/>
    <a:lstStyle/>
    <a:p>
      <a:pPr>
        <a:defRPr sz="900">
          <a:solidFill>
            <a:sysClr val="windowText" lastClr="000000"/>
          </a:solidFill>
          <a:latin typeface="+mj-lt"/>
          <a:ea typeface="Lato Light" panose="020F0502020204030203" pitchFamily="34" charset="0"/>
          <a:cs typeface="Lato Light" panose="020F0502020204030203" pitchFamily="34" charset="0"/>
        </a:defRPr>
      </a:pPr>
      <a:endParaRPr lang="en-US"/>
    </a:p>
  </c:txPr>
  <c:printSettings>
    <c:headerFooter/>
    <c:pageMargins b="0.75" l="0.7" r="0.7" t="0.75" header="0.3" footer="0.3"/>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559180102487188E-2"/>
          <c:y val="2.1189304461942258E-2"/>
          <c:w val="0.88682211598550176"/>
          <c:h val="0.78730795747305793"/>
        </c:manualLayout>
      </c:layout>
      <c:areaChart>
        <c:grouping val="standard"/>
        <c:varyColors val="0"/>
        <c:ser>
          <c:idx val="1"/>
          <c:order val="1"/>
          <c:tx>
            <c:strRef>
              <c:f>'Aggregate unicorns'!$B$9</c:f>
              <c:strCache>
                <c:ptCount val="1"/>
                <c:pt idx="0">
                  <c:v>Aggregate post-money valuation ($B)</c:v>
                </c:pt>
              </c:strCache>
            </c:strRef>
          </c:tx>
          <c:cat>
            <c:numRef>
              <c:f>'Aggregate unicorns'!$C$7:$M$7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'Aggregate unicorns'!$C$9:$M$9</c:f>
              <c:numCache>
                <c:formatCode>"$"#,##0</c:formatCode>
                <c:ptCount val="11"/>
                <c:pt idx="0">
                  <c:v>399.83575043700012</c:v>
                </c:pt>
                <c:pt idx="1">
                  <c:v>454.90748555100009</c:v>
                </c:pt>
                <c:pt idx="2">
                  <c:v>598.42157853766162</c:v>
                </c:pt>
                <c:pt idx="3">
                  <c:v>684.73726367799998</c:v>
                </c:pt>
                <c:pt idx="4">
                  <c:v>849.86208035798643</c:v>
                </c:pt>
                <c:pt idx="5">
                  <c:v>1869.56685218656</c:v>
                </c:pt>
                <c:pt idx="6">
                  <c:v>2388.3013845111682</c:v>
                </c:pt>
                <c:pt idx="7">
                  <c:v>2418.4928972944508</c:v>
                </c:pt>
                <c:pt idx="8">
                  <c:v>3010.2054119144518</c:v>
                </c:pt>
                <c:pt idx="9">
                  <c:v>4475.4792137352233</c:v>
                </c:pt>
                <c:pt idx="10">
                  <c:v>5339.6759801937751</c:v>
                </c:pt>
              </c:numCache>
            </c:numRef>
          </c:val>
          <c:extLst>
            <c:ext xmlns:c16="http://schemas.microsoft.com/office/drawing/2014/chart" uri="{C3380CC4-5D6E-409C-BE32-E72D297353CC}">
              <c16:uniqueId val="{00000000-2237-442A-8753-1FCD7CE97CF4}"/>
            </c:ext>
          </c:extLst>
        </c:ser>
        <c:dLbls>
          <c:showLegendKey val="0"/>
          <c:showVal val="0"/>
          <c:showCatName val="0"/>
          <c:showSerName val="0"/>
          <c:showPercent val="0"/>
          <c:showBubbleSize val="0"/>
        </c:dLbls>
        <c:axId val="-1381444912"/>
        <c:axId val="-1381446688"/>
      </c:areaChart>
      <c:barChart>
        <c:barDir val="col"/>
        <c:grouping val="clustered"/>
        <c:varyColors val="0"/>
        <c:ser>
          <c:idx val="0"/>
          <c:order val="0"/>
          <c:tx>
            <c:strRef>
              <c:f>'Aggregate unicorns'!$B$8</c:f>
              <c:strCache>
                <c:ptCount val="1"/>
                <c:pt idx="0">
                  <c:v>Active unicorn count</c:v>
                </c:pt>
              </c:strCache>
            </c:strRef>
          </c:tx>
          <c:invertIfNegative val="0"/>
          <c:cat>
            <c:numRef>
              <c:f>'Aggregate unicorns'!$C$7:$M$7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'Aggregate unicorns'!$C$8:$M$8</c:f>
              <c:numCache>
                <c:formatCode>General</c:formatCode>
                <c:ptCount val="11"/>
                <c:pt idx="0">
                  <c:v>115</c:v>
                </c:pt>
                <c:pt idx="1">
                  <c:v>134</c:v>
                </c:pt>
                <c:pt idx="2">
                  <c:v>175</c:v>
                </c:pt>
                <c:pt idx="3">
                  <c:v>232</c:v>
                </c:pt>
                <c:pt idx="4">
                  <c:v>291</c:v>
                </c:pt>
                <c:pt idx="5">
                  <c:v>554</c:v>
                </c:pt>
                <c:pt idx="6">
                  <c:v>729</c:v>
                </c:pt>
                <c:pt idx="7">
                  <c:v>756</c:v>
                </c:pt>
                <c:pt idx="8">
                  <c:v>787</c:v>
                </c:pt>
                <c:pt idx="9">
                  <c:v>864</c:v>
                </c:pt>
                <c:pt idx="10">
                  <c:v>945</c:v>
                </c:pt>
              </c:numCache>
            </c:numRef>
          </c:val>
          <c:extLst>
            <c:ext xmlns:c16="http://schemas.microsoft.com/office/drawing/2014/chart" uri="{C3380CC4-5D6E-409C-BE32-E72D297353CC}">
              <c16:uniqueId val="{00000001-2237-442A-8753-1FCD7CE97CF4}"/>
            </c:ext>
          </c:extLst>
        </c:ser>
        <c:ser>
          <c:idx val="2"/>
          <c:order val="2"/>
          <c:tx>
            <c:strRef>
              <c:f>'Aggregate unicorns'!$B$10</c:f>
              <c:strCache>
                <c:ptCount val="1"/>
                <c:pt idx="0">
                  <c:v>New unicorn count</c:v>
                </c:pt>
              </c:strCache>
            </c:strRef>
          </c:tx>
          <c:invertIfNegative val="0"/>
          <c:cat>
            <c:numRef>
              <c:f>'Aggregate unicorns'!$C$7:$M$7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'Aggregate unicorns'!$C$10:$M$10</c:f>
              <c:numCache>
                <c:formatCode>General</c:formatCode>
                <c:ptCount val="11"/>
                <c:pt idx="0">
                  <c:v>20</c:v>
                </c:pt>
                <c:pt idx="1">
                  <c:v>36</c:v>
                </c:pt>
                <c:pt idx="2">
                  <c:v>63</c:v>
                </c:pt>
                <c:pt idx="3">
                  <c:v>86</c:v>
                </c:pt>
                <c:pt idx="4">
                  <c:v>99</c:v>
                </c:pt>
                <c:pt idx="5">
                  <c:v>359</c:v>
                </c:pt>
                <c:pt idx="6">
                  <c:v>199</c:v>
                </c:pt>
                <c:pt idx="7">
                  <c:v>49</c:v>
                </c:pt>
                <c:pt idx="8">
                  <c:v>76</c:v>
                </c:pt>
                <c:pt idx="9">
                  <c:v>129</c:v>
                </c:pt>
                <c:pt idx="10">
                  <c:v>113</c:v>
                </c:pt>
              </c:numCache>
            </c:numRef>
          </c:val>
          <c:extLst>
            <c:ext xmlns:c16="http://schemas.microsoft.com/office/drawing/2014/chart" uri="{C3380CC4-5D6E-409C-BE32-E72D297353CC}">
              <c16:uniqueId val="{00000002-2237-442A-8753-1FCD7CE97CF4}"/>
            </c:ext>
          </c:extLst>
        </c:ser>
        <c:dLbls>
          <c:showLegendKey val="0"/>
          <c:showVal val="0"/>
          <c:showCatName val="0"/>
          <c:showSerName val="0"/>
          <c:showPercent val="0"/>
          <c:showBubbleSize val="0"/>
        </c:dLbls>
        <c:gapWidth val="150"/>
        <c:axId val="-1154016528"/>
        <c:axId val="-1153852576"/>
      </c:barChart>
      <c:catAx>
        <c:axId val="-1154016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1153852576"/>
        <c:crosses val="autoZero"/>
        <c:auto val="1"/>
        <c:lblAlgn val="ctr"/>
        <c:lblOffset val="100"/>
        <c:noMultiLvlLbl val="0"/>
      </c:catAx>
      <c:valAx>
        <c:axId val="-1153852576"/>
        <c:scaling>
          <c:orientation val="minMax"/>
        </c:scaling>
        <c:delete val="0"/>
        <c:axPos val="l"/>
        <c:numFmt formatCode="General" sourceLinked="0"/>
        <c:majorTickMark val="none"/>
        <c:minorTickMark val="none"/>
        <c:tickLblPos val="nextTo"/>
        <c:spPr>
          <a:noFill/>
          <a:ln>
            <a:noFill/>
          </a:ln>
          <a:effectLst/>
        </c:spPr>
        <c:txPr>
          <a:bodyPr rot="-60000000" vert="horz"/>
          <a:lstStyle/>
          <a:p>
            <a:pPr>
              <a:defRPr/>
            </a:pPr>
            <a:endParaRPr lang="en-US"/>
          </a:p>
        </c:txPr>
        <c:crossAx val="-1154016528"/>
        <c:crosses val="autoZero"/>
        <c:crossBetween val="between"/>
      </c:valAx>
      <c:valAx>
        <c:axId val="-1381446688"/>
        <c:scaling>
          <c:orientation val="minMax"/>
        </c:scaling>
        <c:delete val="0"/>
        <c:axPos val="r"/>
        <c:numFmt formatCode="&quot;$&quot;#,##0" sourceLinked="0"/>
        <c:majorTickMark val="none"/>
        <c:minorTickMark val="none"/>
        <c:tickLblPos val="nextTo"/>
        <c:spPr>
          <a:ln>
            <a:noFill/>
          </a:ln>
        </c:spPr>
        <c:crossAx val="-1381444912"/>
        <c:crosses val="max"/>
        <c:crossBetween val="between"/>
      </c:valAx>
      <c:catAx>
        <c:axId val="-1381444912"/>
        <c:scaling>
          <c:orientation val="minMax"/>
        </c:scaling>
        <c:delete val="1"/>
        <c:axPos val="b"/>
        <c:numFmt formatCode="General" sourceLinked="1"/>
        <c:majorTickMark val="out"/>
        <c:minorTickMark val="none"/>
        <c:tickLblPos val="nextTo"/>
        <c:crossAx val="-1381446688"/>
        <c:crosses val="autoZero"/>
        <c:auto val="1"/>
        <c:lblAlgn val="ctr"/>
        <c:lblOffset val="100"/>
        <c:noMultiLvlLbl val="0"/>
      </c:catAx>
      <c:spPr>
        <a:noFill/>
        <a:ln>
          <a:noFill/>
        </a:ln>
        <a:effectLst/>
      </c:spPr>
    </c:plotArea>
    <c:legend>
      <c:legendPos val="t"/>
      <c:layout>
        <c:manualLayout>
          <c:xMode val="edge"/>
          <c:yMode val="edge"/>
          <c:x val="0"/>
          <c:y val="0.92986752248386029"/>
          <c:w val="1"/>
          <c:h val="5.4796707229778099E-2"/>
        </c:manualLayout>
      </c:layout>
      <c:overlay val="0"/>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mj-lt"/>
        </a:defRPr>
      </a:pPr>
      <a:endParaRPr lang="en-US"/>
    </a:p>
  </c:txPr>
  <c:printSettings>
    <c:headerFooter/>
    <c:pageMargins b="0.75" l="0.7" r="0.7" t="0.75" header="0.3" footer="0.3"/>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559180102487188E-2"/>
          <c:y val="2.1189304461942258E-2"/>
          <c:w val="0.88682211598550176"/>
          <c:h val="0.78730795747305793"/>
        </c:manualLayout>
      </c:layout>
      <c:areaChart>
        <c:grouping val="standard"/>
        <c:varyColors val="0"/>
        <c:ser>
          <c:idx val="1"/>
          <c:order val="1"/>
          <c:tx>
            <c:strRef>
              <c:f>'Aggregate unicorns'!$O$10</c:f>
              <c:strCache>
                <c:ptCount val="1"/>
                <c:pt idx="0">
                  <c:v>Aggregate post-money valuation ($B)</c:v>
                </c:pt>
              </c:strCache>
            </c:strRef>
          </c:tx>
          <c:spPr>
            <a:ln w="25400">
              <a:noFill/>
            </a:ln>
          </c:spPr>
          <c:cat>
            <c:multiLvlStrRef>
              <c:f>'Aggregate unicorns'!$AJ$7:$BE$8</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2021</c:v>
                  </c:pt>
                  <c:pt idx="4">
                    <c:v>2022</c:v>
                  </c:pt>
                  <c:pt idx="8">
                    <c:v>2023</c:v>
                  </c:pt>
                  <c:pt idx="12">
                    <c:v>2024</c:v>
                  </c:pt>
                  <c:pt idx="16">
                    <c:v>2025</c:v>
                  </c:pt>
                  <c:pt idx="20">
                    <c:v>2026</c:v>
                  </c:pt>
                </c:lvl>
              </c:multiLvlStrCache>
            </c:multiLvlStrRef>
          </c:cat>
          <c:val>
            <c:numRef>
              <c:f>'Aggregate unicorns'!$AJ$10:$BE$10</c:f>
              <c:numCache>
                <c:formatCode>"$"#,##0</c:formatCode>
                <c:ptCount val="22"/>
                <c:pt idx="0">
                  <c:v>1179.1866576274972</c:v>
                </c:pt>
                <c:pt idx="1">
                  <c:v>1311.3342964555109</c:v>
                </c:pt>
                <c:pt idx="2">
                  <c:v>1591.4069992505601</c:v>
                </c:pt>
                <c:pt idx="3">
                  <c:v>1869.56685218656</c:v>
                </c:pt>
                <c:pt idx="4">
                  <c:v>2136.72839408756</c:v>
                </c:pt>
                <c:pt idx="5">
                  <c:v>2326.34285041456</c:v>
                </c:pt>
                <c:pt idx="6">
                  <c:v>2375.9265441970333</c:v>
                </c:pt>
                <c:pt idx="7">
                  <c:v>2388.3013845111673</c:v>
                </c:pt>
                <c:pt idx="8">
                  <c:v>2377.2609850961676</c:v>
                </c:pt>
                <c:pt idx="9">
                  <c:v>2416.0880210495443</c:v>
                </c:pt>
                <c:pt idx="10">
                  <c:v>2391.602304598453</c:v>
                </c:pt>
                <c:pt idx="11">
                  <c:v>2418.4928972944517</c:v>
                </c:pt>
                <c:pt idx="12">
                  <c:v>2499.9471156144518</c:v>
                </c:pt>
                <c:pt idx="13">
                  <c:v>2569.4976249414522</c:v>
                </c:pt>
                <c:pt idx="14">
                  <c:v>2650.3017600354519</c:v>
                </c:pt>
                <c:pt idx="15">
                  <c:v>3010.2054119144518</c:v>
                </c:pt>
                <c:pt idx="16">
                  <c:v>3227.5537024954519</c:v>
                </c:pt>
                <c:pt idx="17">
                  <c:v>3388.7558342104521</c:v>
                </c:pt>
                <c:pt idx="18">
                  <c:v>3642.0986217994523</c:v>
                </c:pt>
                <c:pt idx="19">
                  <c:v>4475.4792137352251</c:v>
                </c:pt>
                <c:pt idx="20">
                  <c:v>5815.3913090279411</c:v>
                </c:pt>
                <c:pt idx="21">
                  <c:v>5339.6759801937742</c:v>
                </c:pt>
              </c:numCache>
            </c:numRef>
          </c:val>
          <c:extLst>
            <c:ext xmlns:c16="http://schemas.microsoft.com/office/drawing/2014/chart" uri="{C3380CC4-5D6E-409C-BE32-E72D297353CC}">
              <c16:uniqueId val="{00000000-B8B6-422B-A6F9-FB3BACBD7789}"/>
            </c:ext>
          </c:extLst>
        </c:ser>
        <c:dLbls>
          <c:showLegendKey val="0"/>
          <c:showVal val="0"/>
          <c:showCatName val="0"/>
          <c:showSerName val="0"/>
          <c:showPercent val="0"/>
          <c:showBubbleSize val="0"/>
        </c:dLbls>
        <c:axId val="-1381444912"/>
        <c:axId val="-1381446688"/>
      </c:areaChart>
      <c:barChart>
        <c:barDir val="col"/>
        <c:grouping val="clustered"/>
        <c:varyColors val="0"/>
        <c:ser>
          <c:idx val="0"/>
          <c:order val="0"/>
          <c:tx>
            <c:strRef>
              <c:f>'Aggregate unicorns'!$O$9</c:f>
              <c:strCache>
                <c:ptCount val="1"/>
                <c:pt idx="0">
                  <c:v>Active unicorn count</c:v>
                </c:pt>
              </c:strCache>
            </c:strRef>
          </c:tx>
          <c:invertIfNegative val="0"/>
          <c:cat>
            <c:multiLvlStrRef>
              <c:f>'Aggregate unicorns'!$AJ$7:$BE$8</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2021</c:v>
                  </c:pt>
                  <c:pt idx="4">
                    <c:v>2022</c:v>
                  </c:pt>
                  <c:pt idx="8">
                    <c:v>2023</c:v>
                  </c:pt>
                  <c:pt idx="12">
                    <c:v>2024</c:v>
                  </c:pt>
                  <c:pt idx="16">
                    <c:v>2025</c:v>
                  </c:pt>
                  <c:pt idx="20">
                    <c:v>2026</c:v>
                  </c:pt>
                </c:lvl>
              </c:multiLvlStrCache>
            </c:multiLvlStrRef>
          </c:cat>
          <c:val>
            <c:numRef>
              <c:f>'Aggregate unicorns'!$AJ$9:$BE$9</c:f>
              <c:numCache>
                <c:formatCode>General</c:formatCode>
                <c:ptCount val="22"/>
                <c:pt idx="0">
                  <c:v>352</c:v>
                </c:pt>
                <c:pt idx="1">
                  <c:v>413</c:v>
                </c:pt>
                <c:pt idx="2">
                  <c:v>482</c:v>
                </c:pt>
                <c:pt idx="3">
                  <c:v>554</c:v>
                </c:pt>
                <c:pt idx="4">
                  <c:v>638</c:v>
                </c:pt>
                <c:pt idx="5">
                  <c:v>692</c:v>
                </c:pt>
                <c:pt idx="6">
                  <c:v>720</c:v>
                </c:pt>
                <c:pt idx="7">
                  <c:v>729</c:v>
                </c:pt>
                <c:pt idx="8">
                  <c:v>737</c:v>
                </c:pt>
                <c:pt idx="9">
                  <c:v>747</c:v>
                </c:pt>
                <c:pt idx="10">
                  <c:v>749</c:v>
                </c:pt>
                <c:pt idx="11">
                  <c:v>756</c:v>
                </c:pt>
                <c:pt idx="12">
                  <c:v>763</c:v>
                </c:pt>
                <c:pt idx="13">
                  <c:v>778</c:v>
                </c:pt>
                <c:pt idx="14">
                  <c:v>786</c:v>
                </c:pt>
                <c:pt idx="15">
                  <c:v>787</c:v>
                </c:pt>
                <c:pt idx="16">
                  <c:v>809</c:v>
                </c:pt>
                <c:pt idx="17">
                  <c:v>819</c:v>
                </c:pt>
                <c:pt idx="18">
                  <c:v>839</c:v>
                </c:pt>
                <c:pt idx="19">
                  <c:v>864</c:v>
                </c:pt>
                <c:pt idx="20">
                  <c:v>916</c:v>
                </c:pt>
                <c:pt idx="21">
                  <c:v>945</c:v>
                </c:pt>
              </c:numCache>
            </c:numRef>
          </c:val>
          <c:extLst>
            <c:ext xmlns:c16="http://schemas.microsoft.com/office/drawing/2014/chart" uri="{C3380CC4-5D6E-409C-BE32-E72D297353CC}">
              <c16:uniqueId val="{00000001-B8B6-422B-A6F9-FB3BACBD7789}"/>
            </c:ext>
          </c:extLst>
        </c:ser>
        <c:ser>
          <c:idx val="2"/>
          <c:order val="2"/>
          <c:tx>
            <c:strRef>
              <c:f>'Aggregate unicorns'!$O$11</c:f>
              <c:strCache>
                <c:ptCount val="1"/>
                <c:pt idx="0">
                  <c:v>New unicorn count</c:v>
                </c:pt>
              </c:strCache>
            </c:strRef>
          </c:tx>
          <c:invertIfNegative val="0"/>
          <c:cat>
            <c:multiLvlStrRef>
              <c:f>'Aggregate unicorns'!$AJ$7:$BE$8</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2021</c:v>
                  </c:pt>
                  <c:pt idx="4">
                    <c:v>2022</c:v>
                  </c:pt>
                  <c:pt idx="8">
                    <c:v>2023</c:v>
                  </c:pt>
                  <c:pt idx="12">
                    <c:v>2024</c:v>
                  </c:pt>
                  <c:pt idx="16">
                    <c:v>2025</c:v>
                  </c:pt>
                  <c:pt idx="20">
                    <c:v>2026</c:v>
                  </c:pt>
                </c:lvl>
              </c:multiLvlStrCache>
            </c:multiLvlStrRef>
          </c:cat>
          <c:val>
            <c:numRef>
              <c:f>'Aggregate unicorns'!$AJ$11:$BE$11</c:f>
              <c:numCache>
                <c:formatCode>General</c:formatCode>
                <c:ptCount val="22"/>
                <c:pt idx="0">
                  <c:v>81</c:v>
                </c:pt>
                <c:pt idx="1">
                  <c:v>91</c:v>
                </c:pt>
                <c:pt idx="2">
                  <c:v>91</c:v>
                </c:pt>
                <c:pt idx="3">
                  <c:v>96</c:v>
                </c:pt>
                <c:pt idx="4">
                  <c:v>90</c:v>
                </c:pt>
                <c:pt idx="5">
                  <c:v>59</c:v>
                </c:pt>
                <c:pt idx="6">
                  <c:v>34</c:v>
                </c:pt>
                <c:pt idx="7">
                  <c:v>16</c:v>
                </c:pt>
                <c:pt idx="8">
                  <c:v>11</c:v>
                </c:pt>
                <c:pt idx="9">
                  <c:v>16</c:v>
                </c:pt>
                <c:pt idx="10">
                  <c:v>8</c:v>
                </c:pt>
                <c:pt idx="11">
                  <c:v>14</c:v>
                </c:pt>
                <c:pt idx="12">
                  <c:v>20</c:v>
                </c:pt>
                <c:pt idx="13">
                  <c:v>25</c:v>
                </c:pt>
                <c:pt idx="14">
                  <c:v>19</c:v>
                </c:pt>
                <c:pt idx="15">
                  <c:v>12</c:v>
                </c:pt>
                <c:pt idx="16">
                  <c:v>27</c:v>
                </c:pt>
                <c:pt idx="17">
                  <c:v>25</c:v>
                </c:pt>
                <c:pt idx="18">
                  <c:v>34</c:v>
                </c:pt>
                <c:pt idx="19">
                  <c:v>43</c:v>
                </c:pt>
                <c:pt idx="20">
                  <c:v>68</c:v>
                </c:pt>
                <c:pt idx="21">
                  <c:v>45</c:v>
                </c:pt>
              </c:numCache>
            </c:numRef>
          </c:val>
          <c:extLst>
            <c:ext xmlns:c16="http://schemas.microsoft.com/office/drawing/2014/chart" uri="{C3380CC4-5D6E-409C-BE32-E72D297353CC}">
              <c16:uniqueId val="{00000002-B8B6-422B-A6F9-FB3BACBD7789}"/>
            </c:ext>
          </c:extLst>
        </c:ser>
        <c:dLbls>
          <c:showLegendKey val="0"/>
          <c:showVal val="0"/>
          <c:showCatName val="0"/>
          <c:showSerName val="0"/>
          <c:showPercent val="0"/>
          <c:showBubbleSize val="0"/>
        </c:dLbls>
        <c:gapWidth val="150"/>
        <c:axId val="-1154016528"/>
        <c:axId val="-1153852576"/>
      </c:barChart>
      <c:catAx>
        <c:axId val="-1154016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1153852576"/>
        <c:crosses val="autoZero"/>
        <c:auto val="1"/>
        <c:lblAlgn val="ctr"/>
        <c:lblOffset val="100"/>
        <c:noMultiLvlLbl val="0"/>
      </c:catAx>
      <c:valAx>
        <c:axId val="-1153852576"/>
        <c:scaling>
          <c:orientation val="minMax"/>
        </c:scaling>
        <c:delete val="0"/>
        <c:axPos val="l"/>
        <c:numFmt formatCode="General" sourceLinked="0"/>
        <c:majorTickMark val="none"/>
        <c:minorTickMark val="none"/>
        <c:tickLblPos val="nextTo"/>
        <c:spPr>
          <a:noFill/>
          <a:ln>
            <a:noFill/>
          </a:ln>
          <a:effectLst/>
        </c:spPr>
        <c:txPr>
          <a:bodyPr rot="-60000000" vert="horz"/>
          <a:lstStyle/>
          <a:p>
            <a:pPr>
              <a:defRPr/>
            </a:pPr>
            <a:endParaRPr lang="en-US"/>
          </a:p>
        </c:txPr>
        <c:crossAx val="-1154016528"/>
        <c:crosses val="autoZero"/>
        <c:crossBetween val="between"/>
      </c:valAx>
      <c:valAx>
        <c:axId val="-1381446688"/>
        <c:scaling>
          <c:orientation val="minMax"/>
        </c:scaling>
        <c:delete val="0"/>
        <c:axPos val="r"/>
        <c:numFmt formatCode="&quot;$&quot;#,##0" sourceLinked="0"/>
        <c:majorTickMark val="none"/>
        <c:minorTickMark val="none"/>
        <c:tickLblPos val="nextTo"/>
        <c:spPr>
          <a:ln>
            <a:noFill/>
          </a:ln>
        </c:spPr>
        <c:crossAx val="-1381444912"/>
        <c:crosses val="max"/>
        <c:crossBetween val="between"/>
      </c:valAx>
      <c:catAx>
        <c:axId val="-1381444912"/>
        <c:scaling>
          <c:orientation val="minMax"/>
        </c:scaling>
        <c:delete val="1"/>
        <c:axPos val="b"/>
        <c:numFmt formatCode="General" sourceLinked="1"/>
        <c:majorTickMark val="out"/>
        <c:minorTickMark val="none"/>
        <c:tickLblPos val="nextTo"/>
        <c:crossAx val="-1381446688"/>
        <c:crosses val="autoZero"/>
        <c:auto val="1"/>
        <c:lblAlgn val="ctr"/>
        <c:lblOffset val="100"/>
        <c:noMultiLvlLbl val="0"/>
      </c:catAx>
      <c:spPr>
        <a:noFill/>
        <a:ln>
          <a:noFill/>
        </a:ln>
        <a:effectLst/>
      </c:spPr>
    </c:plotArea>
    <c:legend>
      <c:legendPos val="t"/>
      <c:layout>
        <c:manualLayout>
          <c:xMode val="edge"/>
          <c:yMode val="edge"/>
          <c:x val="0"/>
          <c:y val="0.92986752248386029"/>
          <c:w val="1"/>
          <c:h val="5.4796707229778099E-2"/>
        </c:manualLayout>
      </c:layout>
      <c:overlay val="0"/>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mj-lt"/>
        </a:defRPr>
      </a:pPr>
      <a:endParaRPr lang="en-US"/>
    </a:p>
  </c:txPr>
  <c:printSettings>
    <c:headerFooter/>
    <c:pageMargins b="0.75" l="0.7" r="0.7" t="0.75" header="0.3" footer="0.3"/>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deals medians by stage'!$B$8</c:f>
              <c:strCache>
                <c:ptCount val="1"/>
                <c:pt idx="0">
                  <c:v>Median</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1-2EC4-4DCC-9D74-A002774352C0}"/>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3-2EC4-4DCC-9D74-A002774352C0}"/>
              </c:ext>
            </c:extLst>
          </c:dPt>
          <c:dPt>
            <c:idx val="12"/>
            <c:bubble3D val="0"/>
            <c:extLst>
              <c:ext xmlns:c16="http://schemas.microsoft.com/office/drawing/2014/chart" uri="{C3380CC4-5D6E-409C-BE32-E72D297353CC}">
                <c16:uniqueId val="{00000004-2EC4-4DCC-9D74-A002774352C0}"/>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6-2EC4-4DCC-9D74-A002774352C0}"/>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EC4-4DCC-9D74-A002774352C0}"/>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C4-4DCC-9D74-A002774352C0}"/>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C4-4DCC-9D74-A002774352C0}"/>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stage'!$C$8:$M$8</c:f>
              <c:numCache>
                <c:formatCode>"$"#,##0.0</c:formatCode>
                <c:ptCount val="11"/>
                <c:pt idx="0">
                  <c:v>1.850001</c:v>
                </c:pt>
                <c:pt idx="1">
                  <c:v>2</c:v>
                </c:pt>
                <c:pt idx="2">
                  <c:v>2.5</c:v>
                </c:pt>
                <c:pt idx="3">
                  <c:v>2.5</c:v>
                </c:pt>
                <c:pt idx="4">
                  <c:v>2.802057</c:v>
                </c:pt>
                <c:pt idx="5">
                  <c:v>3.7999965000000002</c:v>
                </c:pt>
                <c:pt idx="6">
                  <c:v>3.7549899999999998</c:v>
                </c:pt>
                <c:pt idx="7">
                  <c:v>3.0999995</c:v>
                </c:pt>
                <c:pt idx="8">
                  <c:v>3.5</c:v>
                </c:pt>
                <c:pt idx="9">
                  <c:v>4.485633</c:v>
                </c:pt>
                <c:pt idx="10">
                  <c:v>4</c:v>
                </c:pt>
              </c:numCache>
            </c:numRef>
          </c:val>
          <c:smooth val="0"/>
          <c:extLst>
            <c:ext xmlns:c16="http://schemas.microsoft.com/office/drawing/2014/chart" uri="{C3380CC4-5D6E-409C-BE32-E72D297353CC}">
              <c16:uniqueId val="{00000008-2EC4-4DCC-9D74-A002774352C0}"/>
            </c:ext>
          </c:extLst>
        </c:ser>
        <c:ser>
          <c:idx val="1"/>
          <c:order val="1"/>
          <c:tx>
            <c:strRef>
              <c:f>'VC deals medians by stage'!$B$9</c:f>
              <c:strCache>
                <c:ptCount val="1"/>
                <c:pt idx="0">
                  <c:v>Average</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A-2EC4-4DCC-9D74-A002774352C0}"/>
              </c:ext>
            </c:extLst>
          </c:dPt>
          <c:dPt>
            <c:idx val="11"/>
            <c:marker>
              <c:symbol val="circle"/>
              <c:size val="5"/>
            </c:marker>
            <c:bubble3D val="0"/>
            <c:extLst>
              <c:ext xmlns:c16="http://schemas.microsoft.com/office/drawing/2014/chart" uri="{C3380CC4-5D6E-409C-BE32-E72D297353CC}">
                <c16:uniqueId val="{0000000B-2EC4-4DCC-9D74-A002774352C0}"/>
              </c:ext>
            </c:extLst>
          </c:dPt>
          <c:dPt>
            <c:idx val="12"/>
            <c:bubble3D val="0"/>
            <c:extLst>
              <c:ext xmlns:c16="http://schemas.microsoft.com/office/drawing/2014/chart" uri="{C3380CC4-5D6E-409C-BE32-E72D297353CC}">
                <c16:uniqueId val="{0000000C-2EC4-4DCC-9D74-A002774352C0}"/>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0D-2EC4-4DCC-9D74-A002774352C0}"/>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EC4-4DCC-9D74-A002774352C0}"/>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EC4-4DCC-9D74-A002774352C0}"/>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stage'!$C$9:$M$9</c:f>
              <c:numCache>
                <c:formatCode>"$"#,##0.0</c:formatCode>
                <c:ptCount val="11"/>
                <c:pt idx="0">
                  <c:v>8.53313927548413</c:v>
                </c:pt>
                <c:pt idx="1">
                  <c:v>8.9560725145458981</c:v>
                </c:pt>
                <c:pt idx="2">
                  <c:v>13.554623368733131</c:v>
                </c:pt>
                <c:pt idx="3">
                  <c:v>13.156648315622631</c:v>
                </c:pt>
                <c:pt idx="4">
                  <c:v>14.74282069121991</c:v>
                </c:pt>
                <c:pt idx="5">
                  <c:v>22.42604844371375</c:v>
                </c:pt>
                <c:pt idx="6">
                  <c:v>16.5738631739389</c:v>
                </c:pt>
                <c:pt idx="7">
                  <c:v>14.433323097040949</c:v>
                </c:pt>
                <c:pt idx="8">
                  <c:v>19.696075709843509</c:v>
                </c:pt>
                <c:pt idx="9">
                  <c:v>29.544311472526871</c:v>
                </c:pt>
                <c:pt idx="10">
                  <c:v>78.154275625399578</c:v>
                </c:pt>
              </c:numCache>
            </c:numRef>
          </c:val>
          <c:smooth val="0"/>
          <c:extLst>
            <c:ext xmlns:c16="http://schemas.microsoft.com/office/drawing/2014/chart" uri="{C3380CC4-5D6E-409C-BE32-E72D297353CC}">
              <c16:uniqueId val="{0000000F-2EC4-4DCC-9D74-A002774352C0}"/>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deals medians by stage'!$B$44</c:f>
              <c:strCache>
                <c:ptCount val="1"/>
                <c:pt idx="0">
                  <c:v>Pre-seed/seed</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1-6253-4DAF-BE4E-F6E2FC6D383F}"/>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3-6253-4DAF-BE4E-F6E2FC6D383F}"/>
              </c:ext>
            </c:extLst>
          </c:dPt>
          <c:dPt>
            <c:idx val="12"/>
            <c:bubble3D val="0"/>
            <c:extLst>
              <c:ext xmlns:c16="http://schemas.microsoft.com/office/drawing/2014/chart" uri="{C3380CC4-5D6E-409C-BE32-E72D297353CC}">
                <c16:uniqueId val="{00000004-6253-4DAF-BE4E-F6E2FC6D383F}"/>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6-6253-4DAF-BE4E-F6E2FC6D383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253-4DAF-BE4E-F6E2FC6D383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53-4DAF-BE4E-F6E2FC6D383F}"/>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53-4DAF-BE4E-F6E2FC6D383F}"/>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stage'!$C$43:$M$43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stage'!$C$44:$M$44</c:f>
              <c:numCache>
                <c:formatCode>"$"#,##0.0</c:formatCode>
                <c:ptCount val="11"/>
                <c:pt idx="0">
                  <c:v>1</c:v>
                </c:pt>
                <c:pt idx="1">
                  <c:v>1.1000000000000001</c:v>
                </c:pt>
                <c:pt idx="2">
                  <c:v>1.3</c:v>
                </c:pt>
                <c:pt idx="3">
                  <c:v>1.402229152360861</c:v>
                </c:pt>
                <c:pt idx="4">
                  <c:v>1.5</c:v>
                </c:pt>
                <c:pt idx="5">
                  <c:v>2</c:v>
                </c:pt>
                <c:pt idx="6">
                  <c:v>2.2000000000000002</c:v>
                </c:pt>
                <c:pt idx="7">
                  <c:v>2.2000000000000002</c:v>
                </c:pt>
                <c:pt idx="8">
                  <c:v>2.25</c:v>
                </c:pt>
                <c:pt idx="9">
                  <c:v>2.699999</c:v>
                </c:pt>
                <c:pt idx="10">
                  <c:v>1.95</c:v>
                </c:pt>
              </c:numCache>
            </c:numRef>
          </c:val>
          <c:smooth val="0"/>
          <c:extLst>
            <c:ext xmlns:c16="http://schemas.microsoft.com/office/drawing/2014/chart" uri="{C3380CC4-5D6E-409C-BE32-E72D297353CC}">
              <c16:uniqueId val="{00000008-6253-4DAF-BE4E-F6E2FC6D383F}"/>
            </c:ext>
          </c:extLst>
        </c:ser>
        <c:ser>
          <c:idx val="1"/>
          <c:order val="1"/>
          <c:tx>
            <c:strRef>
              <c:f>'VC deals medians by stage'!$B$45</c:f>
              <c:strCache>
                <c:ptCount val="1"/>
                <c:pt idx="0">
                  <c:v>Early-stage VC</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A-6253-4DAF-BE4E-F6E2FC6D383F}"/>
              </c:ext>
            </c:extLst>
          </c:dPt>
          <c:dPt>
            <c:idx val="11"/>
            <c:marker>
              <c:symbol val="circle"/>
              <c:size val="5"/>
            </c:marker>
            <c:bubble3D val="0"/>
            <c:extLst>
              <c:ext xmlns:c16="http://schemas.microsoft.com/office/drawing/2014/chart" uri="{C3380CC4-5D6E-409C-BE32-E72D297353CC}">
                <c16:uniqueId val="{0000000B-6253-4DAF-BE4E-F6E2FC6D383F}"/>
              </c:ext>
            </c:extLst>
          </c:dPt>
          <c:dPt>
            <c:idx val="12"/>
            <c:bubble3D val="0"/>
            <c:extLst>
              <c:ext xmlns:c16="http://schemas.microsoft.com/office/drawing/2014/chart" uri="{C3380CC4-5D6E-409C-BE32-E72D297353CC}">
                <c16:uniqueId val="{0000000C-6253-4DAF-BE4E-F6E2FC6D383F}"/>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0D-6253-4DAF-BE4E-F6E2FC6D383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253-4DAF-BE4E-F6E2FC6D383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253-4DAF-BE4E-F6E2FC6D383F}"/>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stage'!$C$43:$M$43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stage'!$C$45:$M$45</c:f>
              <c:numCache>
                <c:formatCode>"$"#,##0.0</c:formatCode>
                <c:ptCount val="11"/>
                <c:pt idx="0">
                  <c:v>2.4874999999999998</c:v>
                </c:pt>
                <c:pt idx="1">
                  <c:v>2.9923150000000001</c:v>
                </c:pt>
                <c:pt idx="2">
                  <c:v>3.999997</c:v>
                </c:pt>
                <c:pt idx="3">
                  <c:v>3.5</c:v>
                </c:pt>
                <c:pt idx="4">
                  <c:v>4</c:v>
                </c:pt>
                <c:pt idx="5">
                  <c:v>6.8873924999999998</c:v>
                </c:pt>
                <c:pt idx="6">
                  <c:v>5.3</c:v>
                </c:pt>
                <c:pt idx="7">
                  <c:v>4</c:v>
                </c:pt>
                <c:pt idx="8">
                  <c:v>5</c:v>
                </c:pt>
                <c:pt idx="9">
                  <c:v>6.5</c:v>
                </c:pt>
                <c:pt idx="10">
                  <c:v>8</c:v>
                </c:pt>
              </c:numCache>
            </c:numRef>
          </c:val>
          <c:smooth val="0"/>
          <c:extLst>
            <c:ext xmlns:c16="http://schemas.microsoft.com/office/drawing/2014/chart" uri="{C3380CC4-5D6E-409C-BE32-E72D297353CC}">
              <c16:uniqueId val="{0000000F-6253-4DAF-BE4E-F6E2FC6D383F}"/>
            </c:ext>
          </c:extLst>
        </c:ser>
        <c:ser>
          <c:idx val="2"/>
          <c:order val="2"/>
          <c:tx>
            <c:strRef>
              <c:f>'VC deals medians by stage'!$B$46</c:f>
              <c:strCache>
                <c:ptCount val="1"/>
                <c:pt idx="0">
                  <c:v>Late-stage VC</c:v>
                </c:pt>
              </c:strCache>
            </c:strRef>
          </c:tx>
          <c:spPr>
            <a:ln w="19050" cap="rnd" cmpd="sng" algn="ctr">
              <a:solidFill>
                <a:schemeClr val="accent3"/>
              </a:solidFill>
              <a:prstDash val="solid"/>
              <a:round/>
            </a:ln>
            <a:effectLst/>
          </c:spPr>
          <c:marker>
            <c:symbol val="none"/>
          </c:marker>
          <c:dPt>
            <c:idx val="10"/>
            <c:marker>
              <c:symbol val="circle"/>
              <c:size val="5"/>
              <c:spPr>
                <a:solidFill>
                  <a:schemeClr val="accent3"/>
                </a:solidFill>
                <a:ln>
                  <a:noFill/>
                </a:ln>
              </c:spPr>
            </c:marker>
            <c:bubble3D val="0"/>
            <c:spPr>
              <a:ln w="19050" cap="rnd" cmpd="sng" algn="ctr">
                <a:noFill/>
                <a:prstDash val="solid"/>
                <a:round/>
              </a:ln>
              <a:effectLst/>
            </c:spPr>
            <c:extLst>
              <c:ext xmlns:c16="http://schemas.microsoft.com/office/drawing/2014/chart" uri="{C3380CC4-5D6E-409C-BE32-E72D297353CC}">
                <c16:uniqueId val="{00000011-6253-4DAF-BE4E-F6E2FC6D383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253-4DAF-BE4E-F6E2FC6D383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253-4DAF-BE4E-F6E2FC6D383F}"/>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stage'!$C$43:$M$43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stage'!$C$46:$M$46</c:f>
              <c:numCache>
                <c:formatCode>"$"#,##0.0</c:formatCode>
                <c:ptCount val="11"/>
                <c:pt idx="0">
                  <c:v>4</c:v>
                </c:pt>
                <c:pt idx="1">
                  <c:v>5</c:v>
                </c:pt>
                <c:pt idx="2">
                  <c:v>5.8749190000000002</c:v>
                </c:pt>
                <c:pt idx="3">
                  <c:v>6</c:v>
                </c:pt>
                <c:pt idx="4">
                  <c:v>6.2</c:v>
                </c:pt>
                <c:pt idx="5">
                  <c:v>10</c:v>
                </c:pt>
                <c:pt idx="6">
                  <c:v>8.5006155000000003</c:v>
                </c:pt>
                <c:pt idx="7">
                  <c:v>5.6000009999999998</c:v>
                </c:pt>
                <c:pt idx="8">
                  <c:v>6.9127795000000001</c:v>
                </c:pt>
                <c:pt idx="9">
                  <c:v>8.7000010000000003</c:v>
                </c:pt>
                <c:pt idx="10">
                  <c:v>8.125</c:v>
                </c:pt>
              </c:numCache>
            </c:numRef>
          </c:val>
          <c:smooth val="0"/>
          <c:extLst>
            <c:ext xmlns:c16="http://schemas.microsoft.com/office/drawing/2014/chart" uri="{C3380CC4-5D6E-409C-BE32-E72D297353CC}">
              <c16:uniqueId val="{00000013-6253-4DAF-BE4E-F6E2FC6D383F}"/>
            </c:ext>
          </c:extLst>
        </c:ser>
        <c:ser>
          <c:idx val="3"/>
          <c:order val="3"/>
          <c:tx>
            <c:strRef>
              <c:f>'VC deals medians by stage'!$B$47</c:f>
              <c:strCache>
                <c:ptCount val="1"/>
                <c:pt idx="0">
                  <c:v>Venture growth</c:v>
                </c:pt>
              </c:strCache>
            </c:strRef>
          </c:tx>
          <c:spPr>
            <a:ln w="19050" cap="rnd" cmpd="sng" algn="ctr">
              <a:solidFill>
                <a:schemeClr val="accent5"/>
              </a:solidFill>
              <a:prstDash val="solid"/>
              <a:round/>
            </a:ln>
            <a:effectLst/>
          </c:spPr>
          <c:marker>
            <c:symbol val="none"/>
          </c:marker>
          <c:dPt>
            <c:idx val="8"/>
            <c:bubble3D val="0"/>
            <c:extLst>
              <c:ext xmlns:c16="http://schemas.microsoft.com/office/drawing/2014/chart" uri="{C3380CC4-5D6E-409C-BE32-E72D297353CC}">
                <c16:uniqueId val="{00000014-6253-4DAF-BE4E-F6E2FC6D383F}"/>
              </c:ext>
            </c:extLst>
          </c:dPt>
          <c:dPt>
            <c:idx val="9"/>
            <c:bubble3D val="0"/>
            <c:extLst>
              <c:ext xmlns:c16="http://schemas.microsoft.com/office/drawing/2014/chart" uri="{C3380CC4-5D6E-409C-BE32-E72D297353CC}">
                <c16:uniqueId val="{00000015-6253-4DAF-BE4E-F6E2FC6D383F}"/>
              </c:ext>
            </c:extLst>
          </c:dPt>
          <c:dPt>
            <c:idx val="10"/>
            <c:marker>
              <c:symbol val="circle"/>
              <c:size val="5"/>
              <c:spPr>
                <a:solidFill>
                  <a:schemeClr val="accent5"/>
                </a:solidFill>
                <a:ln w="6350" cap="flat" cmpd="sng" algn="ctr">
                  <a:noFill/>
                  <a:prstDash val="solid"/>
                  <a:round/>
                </a:ln>
                <a:effectLst/>
              </c:spPr>
            </c:marker>
            <c:bubble3D val="0"/>
            <c:spPr>
              <a:ln w="19050" cap="rnd" cmpd="sng" algn="ctr">
                <a:noFill/>
                <a:prstDash val="solid"/>
                <a:round/>
              </a:ln>
              <a:effectLst/>
            </c:spPr>
            <c:extLst>
              <c:ext xmlns:c16="http://schemas.microsoft.com/office/drawing/2014/chart" uri="{C3380CC4-5D6E-409C-BE32-E72D297353CC}">
                <c16:uniqueId val="{00000017-6253-4DAF-BE4E-F6E2FC6D383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6253-4DAF-BE4E-F6E2FC6D383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6253-4DAF-BE4E-F6E2FC6D383F}"/>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stage'!$C$43:$M$43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stage'!$C$47:$M$47</c:f>
              <c:numCache>
                <c:formatCode>"$"#,##0.0</c:formatCode>
                <c:ptCount val="11"/>
                <c:pt idx="0">
                  <c:v>10.000000999999999</c:v>
                </c:pt>
                <c:pt idx="1">
                  <c:v>12.6249915</c:v>
                </c:pt>
                <c:pt idx="2">
                  <c:v>17.22404538201252</c:v>
                </c:pt>
                <c:pt idx="3">
                  <c:v>15</c:v>
                </c:pt>
                <c:pt idx="4">
                  <c:v>18.25</c:v>
                </c:pt>
                <c:pt idx="5">
                  <c:v>37</c:v>
                </c:pt>
                <c:pt idx="6">
                  <c:v>22.263045000000002</c:v>
                </c:pt>
                <c:pt idx="7">
                  <c:v>14.199999500000001</c:v>
                </c:pt>
                <c:pt idx="8">
                  <c:v>12.0000015</c:v>
                </c:pt>
                <c:pt idx="9">
                  <c:v>17.999987000000001</c:v>
                </c:pt>
                <c:pt idx="10">
                  <c:v>20</c:v>
                </c:pt>
              </c:numCache>
            </c:numRef>
          </c:val>
          <c:smooth val="0"/>
          <c:extLst>
            <c:ext xmlns:c16="http://schemas.microsoft.com/office/drawing/2014/chart" uri="{C3380CC4-5D6E-409C-BE32-E72D297353CC}">
              <c16:uniqueId val="{00000018-6253-4DAF-BE4E-F6E2FC6D383F}"/>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deals medians by stage'!$P$44</c:f>
              <c:strCache>
                <c:ptCount val="1"/>
                <c:pt idx="0">
                  <c:v>Pre-seed/seed</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1-FE0E-4C85-B28D-AD29E6196D85}"/>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3-FE0E-4C85-B28D-AD29E6196D85}"/>
              </c:ext>
            </c:extLst>
          </c:dPt>
          <c:dPt>
            <c:idx val="12"/>
            <c:bubble3D val="0"/>
            <c:extLst>
              <c:ext xmlns:c16="http://schemas.microsoft.com/office/drawing/2014/chart" uri="{C3380CC4-5D6E-409C-BE32-E72D297353CC}">
                <c16:uniqueId val="{00000004-FE0E-4C85-B28D-AD29E6196D85}"/>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6-FE0E-4C85-B28D-AD29E6196D85}"/>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0E-4C85-B28D-AD29E6196D85}"/>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0E-4C85-B28D-AD29E6196D85}"/>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0E-4C85-B28D-AD29E6196D85}"/>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stage'!$Q$43:$AA$43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stage'!$Q$44:$AA$44</c:f>
              <c:numCache>
                <c:formatCode>"$"#,##0.0</c:formatCode>
                <c:ptCount val="11"/>
                <c:pt idx="0">
                  <c:v>5</c:v>
                </c:pt>
                <c:pt idx="1">
                  <c:v>5.5</c:v>
                </c:pt>
                <c:pt idx="2">
                  <c:v>6</c:v>
                </c:pt>
                <c:pt idx="3">
                  <c:v>6.5</c:v>
                </c:pt>
                <c:pt idx="4">
                  <c:v>6.9999994999999986</c:v>
                </c:pt>
                <c:pt idx="5">
                  <c:v>8.6999999999999993</c:v>
                </c:pt>
                <c:pt idx="6">
                  <c:v>10.000000999999999</c:v>
                </c:pt>
                <c:pt idx="7">
                  <c:v>11</c:v>
                </c:pt>
                <c:pt idx="8">
                  <c:v>13.000000500000001</c:v>
                </c:pt>
                <c:pt idx="9">
                  <c:v>15.500007</c:v>
                </c:pt>
                <c:pt idx="10">
                  <c:v>18.450002999999999</c:v>
                </c:pt>
              </c:numCache>
            </c:numRef>
          </c:val>
          <c:smooth val="0"/>
          <c:extLst>
            <c:ext xmlns:c16="http://schemas.microsoft.com/office/drawing/2014/chart" uri="{C3380CC4-5D6E-409C-BE32-E72D297353CC}">
              <c16:uniqueId val="{00000008-FE0E-4C85-B28D-AD29E6196D85}"/>
            </c:ext>
          </c:extLst>
        </c:ser>
        <c:ser>
          <c:idx val="1"/>
          <c:order val="1"/>
          <c:tx>
            <c:strRef>
              <c:f>'VC deals medians by stage'!$P$45</c:f>
              <c:strCache>
                <c:ptCount val="1"/>
                <c:pt idx="0">
                  <c:v>Early-stage VC</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A-FE0E-4C85-B28D-AD29E6196D85}"/>
              </c:ext>
            </c:extLst>
          </c:dPt>
          <c:dPt>
            <c:idx val="11"/>
            <c:marker>
              <c:symbol val="circle"/>
              <c:size val="5"/>
            </c:marker>
            <c:bubble3D val="0"/>
            <c:extLst>
              <c:ext xmlns:c16="http://schemas.microsoft.com/office/drawing/2014/chart" uri="{C3380CC4-5D6E-409C-BE32-E72D297353CC}">
                <c16:uniqueId val="{0000000B-FE0E-4C85-B28D-AD29E6196D85}"/>
              </c:ext>
            </c:extLst>
          </c:dPt>
          <c:dPt>
            <c:idx val="12"/>
            <c:bubble3D val="0"/>
            <c:extLst>
              <c:ext xmlns:c16="http://schemas.microsoft.com/office/drawing/2014/chart" uri="{C3380CC4-5D6E-409C-BE32-E72D297353CC}">
                <c16:uniqueId val="{0000000C-FE0E-4C85-B28D-AD29E6196D85}"/>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0D-FE0E-4C85-B28D-AD29E6196D85}"/>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E0E-4C85-B28D-AD29E6196D85}"/>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E0E-4C85-B28D-AD29E6196D85}"/>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stage'!$Q$43:$AA$43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stage'!$Q$45:$AA$45</c:f>
              <c:numCache>
                <c:formatCode>"$"#,##0.0</c:formatCode>
                <c:ptCount val="11"/>
                <c:pt idx="0">
                  <c:v>15</c:v>
                </c:pt>
                <c:pt idx="1">
                  <c:v>15.926811499999999</c:v>
                </c:pt>
                <c:pt idx="2">
                  <c:v>20.000001000000001</c:v>
                </c:pt>
                <c:pt idx="3">
                  <c:v>23.000001000000001</c:v>
                </c:pt>
                <c:pt idx="4">
                  <c:v>25</c:v>
                </c:pt>
                <c:pt idx="5">
                  <c:v>39.999999000000003</c:v>
                </c:pt>
                <c:pt idx="6">
                  <c:v>40.000011000000001</c:v>
                </c:pt>
                <c:pt idx="7">
                  <c:v>33.000000999999997</c:v>
                </c:pt>
                <c:pt idx="8">
                  <c:v>43</c:v>
                </c:pt>
                <c:pt idx="9">
                  <c:v>60.000000999999997</c:v>
                </c:pt>
                <c:pt idx="10">
                  <c:v>88.390001999999996</c:v>
                </c:pt>
              </c:numCache>
            </c:numRef>
          </c:val>
          <c:smooth val="0"/>
          <c:extLst>
            <c:ext xmlns:c16="http://schemas.microsoft.com/office/drawing/2014/chart" uri="{C3380CC4-5D6E-409C-BE32-E72D297353CC}">
              <c16:uniqueId val="{0000000F-FE0E-4C85-B28D-AD29E6196D85}"/>
            </c:ext>
          </c:extLst>
        </c:ser>
        <c:ser>
          <c:idx val="2"/>
          <c:order val="2"/>
          <c:tx>
            <c:strRef>
              <c:f>'VC deals medians by stage'!$P$46</c:f>
              <c:strCache>
                <c:ptCount val="1"/>
                <c:pt idx="0">
                  <c:v>Late-stage VC</c:v>
                </c:pt>
              </c:strCache>
            </c:strRef>
          </c:tx>
          <c:spPr>
            <a:ln w="19050" cap="rnd" cmpd="sng" algn="ctr">
              <a:solidFill>
                <a:schemeClr val="accent3"/>
              </a:solidFill>
              <a:prstDash val="solid"/>
              <a:round/>
            </a:ln>
            <a:effectLst/>
          </c:spPr>
          <c:marker>
            <c:symbol val="none"/>
          </c:marker>
          <c:dPt>
            <c:idx val="10"/>
            <c:marker>
              <c:symbol val="circle"/>
              <c:size val="5"/>
              <c:spPr>
                <a:solidFill>
                  <a:schemeClr val="accent3"/>
                </a:solidFill>
                <a:ln>
                  <a:noFill/>
                </a:ln>
              </c:spPr>
            </c:marker>
            <c:bubble3D val="0"/>
            <c:spPr>
              <a:ln w="19050" cap="rnd" cmpd="sng" algn="ctr">
                <a:noFill/>
                <a:prstDash val="solid"/>
                <a:round/>
              </a:ln>
              <a:effectLst/>
            </c:spPr>
            <c:extLst>
              <c:ext xmlns:c16="http://schemas.microsoft.com/office/drawing/2014/chart" uri="{C3380CC4-5D6E-409C-BE32-E72D297353CC}">
                <c16:uniqueId val="{00000011-FE0E-4C85-B28D-AD29E6196D85}"/>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E0E-4C85-B28D-AD29E6196D85}"/>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E0E-4C85-B28D-AD29E6196D85}"/>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stage'!$Q$43:$AA$43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stage'!$Q$46:$AA$46</c:f>
              <c:numCache>
                <c:formatCode>"$"#,##0.0</c:formatCode>
                <c:ptCount val="11"/>
                <c:pt idx="0">
                  <c:v>28.000387</c:v>
                </c:pt>
                <c:pt idx="1">
                  <c:v>29.999998999999999</c:v>
                </c:pt>
                <c:pt idx="2">
                  <c:v>32.999999500000001</c:v>
                </c:pt>
                <c:pt idx="3">
                  <c:v>39</c:v>
                </c:pt>
                <c:pt idx="4">
                  <c:v>40</c:v>
                </c:pt>
                <c:pt idx="5">
                  <c:v>60.000005000000002</c:v>
                </c:pt>
                <c:pt idx="6">
                  <c:v>60</c:v>
                </c:pt>
                <c:pt idx="7">
                  <c:v>44.999999000000003</c:v>
                </c:pt>
                <c:pt idx="8">
                  <c:v>56</c:v>
                </c:pt>
                <c:pt idx="9">
                  <c:v>68.000000999999997</c:v>
                </c:pt>
                <c:pt idx="10">
                  <c:v>103.97904</c:v>
                </c:pt>
              </c:numCache>
            </c:numRef>
          </c:val>
          <c:smooth val="0"/>
          <c:extLst>
            <c:ext xmlns:c16="http://schemas.microsoft.com/office/drawing/2014/chart" uri="{C3380CC4-5D6E-409C-BE32-E72D297353CC}">
              <c16:uniqueId val="{00000013-FE0E-4C85-B28D-AD29E6196D85}"/>
            </c:ext>
          </c:extLst>
        </c:ser>
        <c:ser>
          <c:idx val="3"/>
          <c:order val="3"/>
          <c:tx>
            <c:strRef>
              <c:f>'VC deals medians by stage'!$P$47</c:f>
              <c:strCache>
                <c:ptCount val="1"/>
                <c:pt idx="0">
                  <c:v>Venture growth</c:v>
                </c:pt>
              </c:strCache>
            </c:strRef>
          </c:tx>
          <c:spPr>
            <a:ln w="19050" cap="rnd" cmpd="sng" algn="ctr">
              <a:solidFill>
                <a:schemeClr val="accent5"/>
              </a:solidFill>
              <a:prstDash val="solid"/>
              <a:round/>
            </a:ln>
            <a:effectLst/>
          </c:spPr>
          <c:marker>
            <c:symbol val="none"/>
          </c:marker>
          <c:dPt>
            <c:idx val="8"/>
            <c:bubble3D val="0"/>
            <c:extLst>
              <c:ext xmlns:c16="http://schemas.microsoft.com/office/drawing/2014/chart" uri="{C3380CC4-5D6E-409C-BE32-E72D297353CC}">
                <c16:uniqueId val="{00000014-FE0E-4C85-B28D-AD29E6196D85}"/>
              </c:ext>
            </c:extLst>
          </c:dPt>
          <c:dPt>
            <c:idx val="9"/>
            <c:bubble3D val="0"/>
            <c:extLst>
              <c:ext xmlns:c16="http://schemas.microsoft.com/office/drawing/2014/chart" uri="{C3380CC4-5D6E-409C-BE32-E72D297353CC}">
                <c16:uniqueId val="{00000015-FE0E-4C85-B28D-AD29E6196D85}"/>
              </c:ext>
            </c:extLst>
          </c:dPt>
          <c:dPt>
            <c:idx val="10"/>
            <c:marker>
              <c:symbol val="circle"/>
              <c:size val="5"/>
              <c:spPr>
                <a:solidFill>
                  <a:schemeClr val="accent5"/>
                </a:solidFill>
                <a:ln w="6350" cap="flat" cmpd="sng" algn="ctr">
                  <a:noFill/>
                  <a:prstDash val="solid"/>
                  <a:round/>
                </a:ln>
                <a:effectLst/>
              </c:spPr>
            </c:marker>
            <c:bubble3D val="0"/>
            <c:spPr>
              <a:ln w="19050" cap="rnd" cmpd="sng" algn="ctr">
                <a:noFill/>
                <a:prstDash val="solid"/>
                <a:round/>
              </a:ln>
              <a:effectLst/>
            </c:spPr>
            <c:extLst>
              <c:ext xmlns:c16="http://schemas.microsoft.com/office/drawing/2014/chart" uri="{C3380CC4-5D6E-409C-BE32-E72D297353CC}">
                <c16:uniqueId val="{00000017-FE0E-4C85-B28D-AD29E6196D85}"/>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E0E-4C85-B28D-AD29E6196D85}"/>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FE0E-4C85-B28D-AD29E6196D85}"/>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stage'!$Q$43:$AA$43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stage'!$Q$47:$AA$47</c:f>
              <c:numCache>
                <c:formatCode>"$"#,##0.0</c:formatCode>
                <c:ptCount val="11"/>
                <c:pt idx="0">
                  <c:v>89.8769025</c:v>
                </c:pt>
                <c:pt idx="1">
                  <c:v>113.593036</c:v>
                </c:pt>
                <c:pt idx="2">
                  <c:v>140</c:v>
                </c:pt>
                <c:pt idx="3">
                  <c:v>185.391018</c:v>
                </c:pt>
                <c:pt idx="4">
                  <c:v>172.5</c:v>
                </c:pt>
                <c:pt idx="5">
                  <c:v>399.999999</c:v>
                </c:pt>
                <c:pt idx="6">
                  <c:v>255.70500999999999</c:v>
                </c:pt>
                <c:pt idx="7">
                  <c:v>124.999999</c:v>
                </c:pt>
                <c:pt idx="8">
                  <c:v>229.275003</c:v>
                </c:pt>
                <c:pt idx="9">
                  <c:v>245.49998199999999</c:v>
                </c:pt>
                <c:pt idx="10">
                  <c:v>620.23033199999998</c:v>
                </c:pt>
              </c:numCache>
            </c:numRef>
          </c:val>
          <c:smooth val="0"/>
          <c:extLst>
            <c:ext xmlns:c16="http://schemas.microsoft.com/office/drawing/2014/chart" uri="{C3380CC4-5D6E-409C-BE32-E72D297353CC}">
              <c16:uniqueId val="{00000018-FE0E-4C85-B28D-AD29E6196D85}"/>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deals medians by stage'!$P$8</c:f>
              <c:strCache>
                <c:ptCount val="1"/>
                <c:pt idx="0">
                  <c:v>Median</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C-B16B-4A83-9B9C-F26D06F15B2D}"/>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E-B16B-4A83-9B9C-F26D06F15B2D}"/>
              </c:ext>
            </c:extLst>
          </c:dPt>
          <c:dPt>
            <c:idx val="12"/>
            <c:bubble3D val="0"/>
            <c:extLst>
              <c:ext xmlns:c16="http://schemas.microsoft.com/office/drawing/2014/chart" uri="{C3380CC4-5D6E-409C-BE32-E72D297353CC}">
                <c16:uniqueId val="{0000000F-B16B-4A83-9B9C-F26D06F15B2D}"/>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11-B16B-4A83-9B9C-F26D06F15B2D}"/>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16B-4A83-9B9C-F26D06F15B2D}"/>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16B-4A83-9B9C-F26D06F15B2D}"/>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16B-4A83-9B9C-F26D06F15B2D}"/>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stage'!$Q$7:$AA$7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stage'!$Q$8:$AA$8</c:f>
              <c:numCache>
                <c:formatCode>"$"#,##0.0</c:formatCode>
                <c:ptCount val="11"/>
                <c:pt idx="0">
                  <c:v>12</c:v>
                </c:pt>
                <c:pt idx="1">
                  <c:v>12.499999000000001</c:v>
                </c:pt>
                <c:pt idx="2">
                  <c:v>14.7</c:v>
                </c:pt>
                <c:pt idx="3">
                  <c:v>14.999995999999999</c:v>
                </c:pt>
                <c:pt idx="4">
                  <c:v>15</c:v>
                </c:pt>
                <c:pt idx="5">
                  <c:v>23.099986999999999</c:v>
                </c:pt>
                <c:pt idx="6">
                  <c:v>24.000001000000001</c:v>
                </c:pt>
                <c:pt idx="7">
                  <c:v>20.000001000000001</c:v>
                </c:pt>
                <c:pt idx="8">
                  <c:v>25.000001000000001</c:v>
                </c:pt>
                <c:pt idx="9">
                  <c:v>35</c:v>
                </c:pt>
                <c:pt idx="10">
                  <c:v>54.976528999999999</c:v>
                </c:pt>
              </c:numCache>
            </c:numRef>
          </c:val>
          <c:smooth val="0"/>
          <c:extLst>
            <c:ext xmlns:c16="http://schemas.microsoft.com/office/drawing/2014/chart" uri="{C3380CC4-5D6E-409C-BE32-E72D297353CC}">
              <c16:uniqueId val="{00000013-B16B-4A83-9B9C-F26D06F15B2D}"/>
            </c:ext>
          </c:extLst>
        </c:ser>
        <c:ser>
          <c:idx val="1"/>
          <c:order val="1"/>
          <c:tx>
            <c:strRef>
              <c:f>'VC deals medians by stage'!$P$9</c:f>
              <c:strCache>
                <c:ptCount val="1"/>
                <c:pt idx="0">
                  <c:v>Average</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6-B16B-4A83-9B9C-F26D06F15B2D}"/>
              </c:ext>
            </c:extLst>
          </c:dPt>
          <c:dPt>
            <c:idx val="11"/>
            <c:marker>
              <c:symbol val="circle"/>
              <c:size val="5"/>
            </c:marker>
            <c:bubble3D val="0"/>
            <c:extLst>
              <c:ext xmlns:c16="http://schemas.microsoft.com/office/drawing/2014/chart" uri="{C3380CC4-5D6E-409C-BE32-E72D297353CC}">
                <c16:uniqueId val="{00000017-B16B-4A83-9B9C-F26D06F15B2D}"/>
              </c:ext>
            </c:extLst>
          </c:dPt>
          <c:dPt>
            <c:idx val="12"/>
            <c:bubble3D val="0"/>
            <c:extLst>
              <c:ext xmlns:c16="http://schemas.microsoft.com/office/drawing/2014/chart" uri="{C3380CC4-5D6E-409C-BE32-E72D297353CC}">
                <c16:uniqueId val="{00000018-B16B-4A83-9B9C-F26D06F15B2D}"/>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19-B16B-4A83-9B9C-F26D06F15B2D}"/>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B16B-4A83-9B9C-F26D06F15B2D}"/>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16B-4A83-9B9C-F26D06F15B2D}"/>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stage'!$Q$7:$AA$7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stage'!$Q$9:$AA$9</c:f>
              <c:numCache>
                <c:formatCode>"$"#,##0.0</c:formatCode>
                <c:ptCount val="11"/>
                <c:pt idx="0">
                  <c:v>93.989214040357396</c:v>
                </c:pt>
                <c:pt idx="1">
                  <c:v>76.060547950026802</c:v>
                </c:pt>
                <c:pt idx="2">
                  <c:v>113.2451810598459</c:v>
                </c:pt>
                <c:pt idx="3">
                  <c:v>130.68521808169351</c:v>
                </c:pt>
                <c:pt idx="4">
                  <c:v>148.15319394460769</c:v>
                </c:pt>
                <c:pt idx="5">
                  <c:v>248.06159573505559</c:v>
                </c:pt>
                <c:pt idx="6">
                  <c:v>180.05914543487799</c:v>
                </c:pt>
                <c:pt idx="7">
                  <c:v>148.40316671715399</c:v>
                </c:pt>
                <c:pt idx="8">
                  <c:v>219.6994207020993</c:v>
                </c:pt>
                <c:pt idx="9">
                  <c:v>446.86481641808342</c:v>
                </c:pt>
                <c:pt idx="10">
                  <c:v>2681.5493072745321</c:v>
                </c:pt>
              </c:numCache>
            </c:numRef>
          </c:val>
          <c:smooth val="0"/>
          <c:extLst>
            <c:ext xmlns:c16="http://schemas.microsoft.com/office/drawing/2014/chart" uri="{C3380CC4-5D6E-409C-BE32-E72D297353CC}">
              <c16:uniqueId val="{0000001B-B16B-4A83-9B9C-F26D06F15B2D}"/>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deals medians by stage'!$P$44</c:f>
              <c:strCache>
                <c:ptCount val="1"/>
                <c:pt idx="0">
                  <c:v>Pre-seed/seed</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E-CF29-4FB6-8D5A-3B8E0C314A1F}"/>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10-CF29-4FB6-8D5A-3B8E0C314A1F}"/>
              </c:ext>
            </c:extLst>
          </c:dPt>
          <c:dPt>
            <c:idx val="12"/>
            <c:bubble3D val="0"/>
            <c:extLst>
              <c:ext xmlns:c16="http://schemas.microsoft.com/office/drawing/2014/chart" uri="{C3380CC4-5D6E-409C-BE32-E72D297353CC}">
                <c16:uniqueId val="{00000011-CF29-4FB6-8D5A-3B8E0C314A1F}"/>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13-CF29-4FB6-8D5A-3B8E0C314A1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F29-4FB6-8D5A-3B8E0C314A1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F29-4FB6-8D5A-3B8E0C314A1F}"/>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F29-4FB6-8D5A-3B8E0C314A1F}"/>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stage'!$Q$43:$AA$43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stage'!$Q$44:$AA$44</c:f>
              <c:numCache>
                <c:formatCode>"$"#,##0.0</c:formatCode>
                <c:ptCount val="11"/>
                <c:pt idx="0">
                  <c:v>5</c:v>
                </c:pt>
                <c:pt idx="1">
                  <c:v>5.5</c:v>
                </c:pt>
                <c:pt idx="2">
                  <c:v>6</c:v>
                </c:pt>
                <c:pt idx="3">
                  <c:v>6.5</c:v>
                </c:pt>
                <c:pt idx="4">
                  <c:v>6.9999994999999986</c:v>
                </c:pt>
                <c:pt idx="5">
                  <c:v>8.6999999999999993</c:v>
                </c:pt>
                <c:pt idx="6">
                  <c:v>10.000000999999999</c:v>
                </c:pt>
                <c:pt idx="7">
                  <c:v>11</c:v>
                </c:pt>
                <c:pt idx="8">
                  <c:v>13.000000500000001</c:v>
                </c:pt>
                <c:pt idx="9">
                  <c:v>15.500007</c:v>
                </c:pt>
                <c:pt idx="10">
                  <c:v>18.450002999999999</c:v>
                </c:pt>
              </c:numCache>
            </c:numRef>
          </c:val>
          <c:smooth val="0"/>
          <c:extLst>
            <c:ext xmlns:c16="http://schemas.microsoft.com/office/drawing/2014/chart" uri="{C3380CC4-5D6E-409C-BE32-E72D297353CC}">
              <c16:uniqueId val="{00000015-CF29-4FB6-8D5A-3B8E0C314A1F}"/>
            </c:ext>
          </c:extLst>
        </c:ser>
        <c:ser>
          <c:idx val="1"/>
          <c:order val="1"/>
          <c:tx>
            <c:strRef>
              <c:f>'VC deals medians by stage'!$P$45</c:f>
              <c:strCache>
                <c:ptCount val="1"/>
                <c:pt idx="0">
                  <c:v>Early-stage VC</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8-CF29-4FB6-8D5A-3B8E0C314A1F}"/>
              </c:ext>
            </c:extLst>
          </c:dPt>
          <c:dPt>
            <c:idx val="11"/>
            <c:marker>
              <c:symbol val="circle"/>
              <c:size val="5"/>
            </c:marker>
            <c:bubble3D val="0"/>
            <c:extLst>
              <c:ext xmlns:c16="http://schemas.microsoft.com/office/drawing/2014/chart" uri="{C3380CC4-5D6E-409C-BE32-E72D297353CC}">
                <c16:uniqueId val="{00000019-CF29-4FB6-8D5A-3B8E0C314A1F}"/>
              </c:ext>
            </c:extLst>
          </c:dPt>
          <c:dPt>
            <c:idx val="12"/>
            <c:bubble3D val="0"/>
            <c:extLst>
              <c:ext xmlns:c16="http://schemas.microsoft.com/office/drawing/2014/chart" uri="{C3380CC4-5D6E-409C-BE32-E72D297353CC}">
                <c16:uniqueId val="{0000001A-CF29-4FB6-8D5A-3B8E0C314A1F}"/>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1B-CF29-4FB6-8D5A-3B8E0C314A1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CF29-4FB6-8D5A-3B8E0C314A1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F29-4FB6-8D5A-3B8E0C314A1F}"/>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stage'!$Q$43:$AA$43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stage'!$Q$45:$AA$45</c:f>
              <c:numCache>
                <c:formatCode>"$"#,##0.0</c:formatCode>
                <c:ptCount val="11"/>
                <c:pt idx="0">
                  <c:v>15</c:v>
                </c:pt>
                <c:pt idx="1">
                  <c:v>15.926811499999999</c:v>
                </c:pt>
                <c:pt idx="2">
                  <c:v>20.000001000000001</c:v>
                </c:pt>
                <c:pt idx="3">
                  <c:v>23.000001000000001</c:v>
                </c:pt>
                <c:pt idx="4">
                  <c:v>25</c:v>
                </c:pt>
                <c:pt idx="5">
                  <c:v>39.999999000000003</c:v>
                </c:pt>
                <c:pt idx="6">
                  <c:v>40.000011000000001</c:v>
                </c:pt>
                <c:pt idx="7">
                  <c:v>33.000000999999997</c:v>
                </c:pt>
                <c:pt idx="8">
                  <c:v>43</c:v>
                </c:pt>
                <c:pt idx="9">
                  <c:v>60.000000999999997</c:v>
                </c:pt>
                <c:pt idx="10">
                  <c:v>88.390001999999996</c:v>
                </c:pt>
              </c:numCache>
            </c:numRef>
          </c:val>
          <c:smooth val="0"/>
          <c:extLst>
            <c:ext xmlns:c16="http://schemas.microsoft.com/office/drawing/2014/chart" uri="{C3380CC4-5D6E-409C-BE32-E72D297353CC}">
              <c16:uniqueId val="{0000001D-CF29-4FB6-8D5A-3B8E0C314A1F}"/>
            </c:ext>
          </c:extLst>
        </c:ser>
        <c:ser>
          <c:idx val="2"/>
          <c:order val="2"/>
          <c:tx>
            <c:strRef>
              <c:f>'VC deals medians by stage'!$P$46</c:f>
              <c:strCache>
                <c:ptCount val="1"/>
                <c:pt idx="0">
                  <c:v>Late-stage VC</c:v>
                </c:pt>
              </c:strCache>
            </c:strRef>
          </c:tx>
          <c:spPr>
            <a:ln w="19050" cap="rnd" cmpd="sng" algn="ctr">
              <a:solidFill>
                <a:schemeClr val="accent3"/>
              </a:solidFill>
              <a:prstDash val="solid"/>
              <a:round/>
            </a:ln>
            <a:effectLst/>
          </c:spPr>
          <c:marker>
            <c:symbol val="none"/>
          </c:marker>
          <c:dPt>
            <c:idx val="10"/>
            <c:marker>
              <c:symbol val="circle"/>
              <c:size val="5"/>
              <c:spPr>
                <a:solidFill>
                  <a:schemeClr val="accent3"/>
                </a:solidFill>
                <a:ln>
                  <a:noFill/>
                </a:ln>
              </c:spPr>
            </c:marker>
            <c:bubble3D val="0"/>
            <c:spPr>
              <a:ln w="19050" cap="rnd" cmpd="sng" algn="ctr">
                <a:noFill/>
                <a:prstDash val="solid"/>
                <a:round/>
              </a:ln>
              <a:effectLst/>
            </c:spPr>
            <c:extLst>
              <c:ext xmlns:c16="http://schemas.microsoft.com/office/drawing/2014/chart" uri="{C3380CC4-5D6E-409C-BE32-E72D297353CC}">
                <c16:uniqueId val="{00000020-CF29-4FB6-8D5A-3B8E0C314A1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CF29-4FB6-8D5A-3B8E0C314A1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CF29-4FB6-8D5A-3B8E0C314A1F}"/>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stage'!$Q$43:$AA$43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stage'!$Q$46:$AA$46</c:f>
              <c:numCache>
                <c:formatCode>"$"#,##0.0</c:formatCode>
                <c:ptCount val="11"/>
                <c:pt idx="0">
                  <c:v>28.000387</c:v>
                </c:pt>
                <c:pt idx="1">
                  <c:v>29.999998999999999</c:v>
                </c:pt>
                <c:pt idx="2">
                  <c:v>32.999999500000001</c:v>
                </c:pt>
                <c:pt idx="3">
                  <c:v>39</c:v>
                </c:pt>
                <c:pt idx="4">
                  <c:v>40</c:v>
                </c:pt>
                <c:pt idx="5">
                  <c:v>60.000005000000002</c:v>
                </c:pt>
                <c:pt idx="6">
                  <c:v>60</c:v>
                </c:pt>
                <c:pt idx="7">
                  <c:v>44.999999000000003</c:v>
                </c:pt>
                <c:pt idx="8">
                  <c:v>56</c:v>
                </c:pt>
                <c:pt idx="9">
                  <c:v>68.000000999999997</c:v>
                </c:pt>
                <c:pt idx="10">
                  <c:v>103.97904</c:v>
                </c:pt>
              </c:numCache>
            </c:numRef>
          </c:val>
          <c:smooth val="0"/>
          <c:extLst>
            <c:ext xmlns:c16="http://schemas.microsoft.com/office/drawing/2014/chart" uri="{C3380CC4-5D6E-409C-BE32-E72D297353CC}">
              <c16:uniqueId val="{00000022-CF29-4FB6-8D5A-3B8E0C314A1F}"/>
            </c:ext>
          </c:extLst>
        </c:ser>
        <c:ser>
          <c:idx val="3"/>
          <c:order val="3"/>
          <c:tx>
            <c:strRef>
              <c:f>'VC deals medians by stage'!$P$47</c:f>
              <c:strCache>
                <c:ptCount val="1"/>
                <c:pt idx="0">
                  <c:v>Venture growth</c:v>
                </c:pt>
              </c:strCache>
            </c:strRef>
          </c:tx>
          <c:spPr>
            <a:ln w="19050" cap="rnd" cmpd="sng" algn="ctr">
              <a:solidFill>
                <a:schemeClr val="accent5"/>
              </a:solidFill>
              <a:prstDash val="solid"/>
              <a:round/>
            </a:ln>
            <a:effectLst/>
          </c:spPr>
          <c:marker>
            <c:symbol val="none"/>
          </c:marker>
          <c:dPt>
            <c:idx val="8"/>
            <c:bubble3D val="0"/>
            <c:extLst>
              <c:ext xmlns:c16="http://schemas.microsoft.com/office/drawing/2014/chart" uri="{C3380CC4-5D6E-409C-BE32-E72D297353CC}">
                <c16:uniqueId val="{00000024-CF29-4FB6-8D5A-3B8E0C314A1F}"/>
              </c:ext>
            </c:extLst>
          </c:dPt>
          <c:dPt>
            <c:idx val="9"/>
            <c:bubble3D val="0"/>
            <c:extLst>
              <c:ext xmlns:c16="http://schemas.microsoft.com/office/drawing/2014/chart" uri="{C3380CC4-5D6E-409C-BE32-E72D297353CC}">
                <c16:uniqueId val="{00000025-CF29-4FB6-8D5A-3B8E0C314A1F}"/>
              </c:ext>
            </c:extLst>
          </c:dPt>
          <c:dPt>
            <c:idx val="10"/>
            <c:marker>
              <c:symbol val="circle"/>
              <c:size val="5"/>
              <c:spPr>
                <a:solidFill>
                  <a:schemeClr val="accent5"/>
                </a:solidFill>
                <a:ln w="6350" cap="flat" cmpd="sng" algn="ctr">
                  <a:noFill/>
                  <a:prstDash val="solid"/>
                  <a:round/>
                </a:ln>
                <a:effectLst/>
              </c:spPr>
            </c:marker>
            <c:bubble3D val="0"/>
            <c:spPr>
              <a:ln w="19050" cap="rnd" cmpd="sng" algn="ctr">
                <a:noFill/>
                <a:prstDash val="solid"/>
                <a:round/>
              </a:ln>
              <a:effectLst/>
            </c:spPr>
            <c:extLst>
              <c:ext xmlns:c16="http://schemas.microsoft.com/office/drawing/2014/chart" uri="{C3380CC4-5D6E-409C-BE32-E72D297353CC}">
                <c16:uniqueId val="{00000027-CF29-4FB6-8D5A-3B8E0C314A1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CF29-4FB6-8D5A-3B8E0C314A1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CF29-4FB6-8D5A-3B8E0C314A1F}"/>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stage'!$Q$43:$AA$43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stage'!$Q$47:$AA$47</c:f>
              <c:numCache>
                <c:formatCode>"$"#,##0.0</c:formatCode>
                <c:ptCount val="11"/>
                <c:pt idx="0">
                  <c:v>89.8769025</c:v>
                </c:pt>
                <c:pt idx="1">
                  <c:v>113.593036</c:v>
                </c:pt>
                <c:pt idx="2">
                  <c:v>140</c:v>
                </c:pt>
                <c:pt idx="3">
                  <c:v>185.391018</c:v>
                </c:pt>
                <c:pt idx="4">
                  <c:v>172.5</c:v>
                </c:pt>
                <c:pt idx="5">
                  <c:v>399.999999</c:v>
                </c:pt>
                <c:pt idx="6">
                  <c:v>255.70500999999999</c:v>
                </c:pt>
                <c:pt idx="7">
                  <c:v>124.999999</c:v>
                </c:pt>
                <c:pt idx="8">
                  <c:v>229.275003</c:v>
                </c:pt>
                <c:pt idx="9">
                  <c:v>245.49998199999999</c:v>
                </c:pt>
                <c:pt idx="10">
                  <c:v>620.23033199999998</c:v>
                </c:pt>
              </c:numCache>
            </c:numRef>
          </c:val>
          <c:smooth val="0"/>
          <c:extLst>
            <c:ext xmlns:c16="http://schemas.microsoft.com/office/drawing/2014/chart" uri="{C3380CC4-5D6E-409C-BE32-E72D297353CC}">
              <c16:uniqueId val="{00000028-CF29-4FB6-8D5A-3B8E0C314A1F}"/>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deals medians by stage'!$AD$8</c:f>
              <c:strCache>
                <c:ptCount val="1"/>
                <c:pt idx="0">
                  <c:v>Median</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C-1378-4ECF-BC02-9425A04191D7}"/>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E-1378-4ECF-BC02-9425A04191D7}"/>
              </c:ext>
            </c:extLst>
          </c:dPt>
          <c:dPt>
            <c:idx val="12"/>
            <c:bubble3D val="0"/>
            <c:extLst>
              <c:ext xmlns:c16="http://schemas.microsoft.com/office/drawing/2014/chart" uri="{C3380CC4-5D6E-409C-BE32-E72D297353CC}">
                <c16:uniqueId val="{0000000F-1378-4ECF-BC02-9425A04191D7}"/>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11-1378-4ECF-BC02-9425A04191D7}"/>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378-4ECF-BC02-9425A04191D7}"/>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378-4ECF-BC02-9425A04191D7}"/>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378-4ECF-BC02-9425A04191D7}"/>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stage'!$AE$7:$AO$7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stage'!$AE$8:$AO$8</c:f>
              <c:numCache>
                <c:formatCode>"$"#,##0.0</c:formatCode>
                <c:ptCount val="11"/>
                <c:pt idx="0">
                  <c:v>16.933953500000001</c:v>
                </c:pt>
                <c:pt idx="1">
                  <c:v>17.5</c:v>
                </c:pt>
                <c:pt idx="2">
                  <c:v>19.999998999999999</c:v>
                </c:pt>
                <c:pt idx="3">
                  <c:v>19.999998999999999</c:v>
                </c:pt>
                <c:pt idx="4">
                  <c:v>20.280650999999999</c:v>
                </c:pt>
                <c:pt idx="5">
                  <c:v>30.049996</c:v>
                </c:pt>
                <c:pt idx="6">
                  <c:v>31.000001000000001</c:v>
                </c:pt>
                <c:pt idx="7">
                  <c:v>27.000001000000001</c:v>
                </c:pt>
                <c:pt idx="8">
                  <c:v>33.000002000000002</c:v>
                </c:pt>
                <c:pt idx="9">
                  <c:v>45</c:v>
                </c:pt>
                <c:pt idx="10">
                  <c:v>70.000001499999996</c:v>
                </c:pt>
              </c:numCache>
            </c:numRef>
          </c:val>
          <c:smooth val="0"/>
          <c:extLst>
            <c:ext xmlns:c16="http://schemas.microsoft.com/office/drawing/2014/chart" uri="{C3380CC4-5D6E-409C-BE32-E72D297353CC}">
              <c16:uniqueId val="{00000013-1378-4ECF-BC02-9425A04191D7}"/>
            </c:ext>
          </c:extLst>
        </c:ser>
        <c:ser>
          <c:idx val="1"/>
          <c:order val="1"/>
          <c:tx>
            <c:strRef>
              <c:f>'VC deals medians by stage'!$AD$9</c:f>
              <c:strCache>
                <c:ptCount val="1"/>
                <c:pt idx="0">
                  <c:v>Average</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6-1378-4ECF-BC02-9425A04191D7}"/>
              </c:ext>
            </c:extLst>
          </c:dPt>
          <c:dPt>
            <c:idx val="11"/>
            <c:marker>
              <c:symbol val="circle"/>
              <c:size val="5"/>
            </c:marker>
            <c:bubble3D val="0"/>
            <c:extLst>
              <c:ext xmlns:c16="http://schemas.microsoft.com/office/drawing/2014/chart" uri="{C3380CC4-5D6E-409C-BE32-E72D297353CC}">
                <c16:uniqueId val="{00000017-1378-4ECF-BC02-9425A04191D7}"/>
              </c:ext>
            </c:extLst>
          </c:dPt>
          <c:dPt>
            <c:idx val="12"/>
            <c:bubble3D val="0"/>
            <c:extLst>
              <c:ext xmlns:c16="http://schemas.microsoft.com/office/drawing/2014/chart" uri="{C3380CC4-5D6E-409C-BE32-E72D297353CC}">
                <c16:uniqueId val="{00000018-1378-4ECF-BC02-9425A04191D7}"/>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19-1378-4ECF-BC02-9425A04191D7}"/>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1378-4ECF-BC02-9425A04191D7}"/>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378-4ECF-BC02-9425A04191D7}"/>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stage'!$AE$7:$AO$7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stage'!$AE$9:$AO$9</c:f>
              <c:numCache>
                <c:formatCode>"$"#,##0.0</c:formatCode>
                <c:ptCount val="11"/>
                <c:pt idx="0">
                  <c:v>106.8019075200221</c:v>
                </c:pt>
                <c:pt idx="1">
                  <c:v>89.238759781162003</c:v>
                </c:pt>
                <c:pt idx="2">
                  <c:v>138.84797138205539</c:v>
                </c:pt>
                <c:pt idx="3">
                  <c:v>148.08651087447609</c:v>
                </c:pt>
                <c:pt idx="4">
                  <c:v>168.99836457469371</c:v>
                </c:pt>
                <c:pt idx="5">
                  <c:v>280.03026848980329</c:v>
                </c:pt>
                <c:pt idx="6">
                  <c:v>204.17944506556719</c:v>
                </c:pt>
                <c:pt idx="7">
                  <c:v>165.46208710896781</c:v>
                </c:pt>
                <c:pt idx="8">
                  <c:v>285.53446352746403</c:v>
                </c:pt>
                <c:pt idx="9">
                  <c:v>496.84399122802319</c:v>
                </c:pt>
                <c:pt idx="10">
                  <c:v>3023.9736934260281</c:v>
                </c:pt>
              </c:numCache>
            </c:numRef>
          </c:val>
          <c:smooth val="0"/>
          <c:extLst>
            <c:ext xmlns:c16="http://schemas.microsoft.com/office/drawing/2014/chart" uri="{C3380CC4-5D6E-409C-BE32-E72D297353CC}">
              <c16:uniqueId val="{0000001B-1378-4ECF-BC02-9425A04191D7}"/>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deals medians by stage'!$AD$44</c:f>
              <c:strCache>
                <c:ptCount val="1"/>
                <c:pt idx="0">
                  <c:v>Pre-seed/seed</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E-B2FF-4822-8722-D9FD2D615893}"/>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10-B2FF-4822-8722-D9FD2D615893}"/>
              </c:ext>
            </c:extLst>
          </c:dPt>
          <c:dPt>
            <c:idx val="12"/>
            <c:bubble3D val="0"/>
            <c:extLst>
              <c:ext xmlns:c16="http://schemas.microsoft.com/office/drawing/2014/chart" uri="{C3380CC4-5D6E-409C-BE32-E72D297353CC}">
                <c16:uniqueId val="{00000011-B2FF-4822-8722-D9FD2D615893}"/>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13-B2FF-4822-8722-D9FD2D615893}"/>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2FF-4822-8722-D9FD2D615893}"/>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2FF-4822-8722-D9FD2D615893}"/>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2FF-4822-8722-D9FD2D615893}"/>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stage'!$AE$43:$AO$43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stage'!$AE$44:$AO$44</c:f>
              <c:numCache>
                <c:formatCode>"$"#,##0.0</c:formatCode>
                <c:ptCount val="11"/>
                <c:pt idx="0">
                  <c:v>6.9</c:v>
                </c:pt>
                <c:pt idx="1">
                  <c:v>7.5018729999999998</c:v>
                </c:pt>
                <c:pt idx="2">
                  <c:v>8.0000009999999993</c:v>
                </c:pt>
                <c:pt idx="3">
                  <c:v>8.9999990000000007</c:v>
                </c:pt>
                <c:pt idx="4">
                  <c:v>9.567916499999999</c:v>
                </c:pt>
                <c:pt idx="5">
                  <c:v>11.817398000000001</c:v>
                </c:pt>
                <c:pt idx="6">
                  <c:v>14.5</c:v>
                </c:pt>
                <c:pt idx="7">
                  <c:v>14.999993</c:v>
                </c:pt>
                <c:pt idx="8">
                  <c:v>17.5</c:v>
                </c:pt>
                <c:pt idx="9">
                  <c:v>20.000001000000001</c:v>
                </c:pt>
                <c:pt idx="10">
                  <c:v>24.000001000000001</c:v>
                </c:pt>
              </c:numCache>
            </c:numRef>
          </c:val>
          <c:smooth val="0"/>
          <c:extLst>
            <c:ext xmlns:c16="http://schemas.microsoft.com/office/drawing/2014/chart" uri="{C3380CC4-5D6E-409C-BE32-E72D297353CC}">
              <c16:uniqueId val="{00000015-B2FF-4822-8722-D9FD2D615893}"/>
            </c:ext>
          </c:extLst>
        </c:ser>
        <c:ser>
          <c:idx val="1"/>
          <c:order val="1"/>
          <c:tx>
            <c:strRef>
              <c:f>'VC deals medians by stage'!$AD$45</c:f>
              <c:strCache>
                <c:ptCount val="1"/>
                <c:pt idx="0">
                  <c:v>Early-stage VC</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8-B2FF-4822-8722-D9FD2D615893}"/>
              </c:ext>
            </c:extLst>
          </c:dPt>
          <c:dPt>
            <c:idx val="11"/>
            <c:marker>
              <c:symbol val="circle"/>
              <c:size val="5"/>
            </c:marker>
            <c:bubble3D val="0"/>
            <c:extLst>
              <c:ext xmlns:c16="http://schemas.microsoft.com/office/drawing/2014/chart" uri="{C3380CC4-5D6E-409C-BE32-E72D297353CC}">
                <c16:uniqueId val="{00000019-B2FF-4822-8722-D9FD2D615893}"/>
              </c:ext>
            </c:extLst>
          </c:dPt>
          <c:dPt>
            <c:idx val="12"/>
            <c:bubble3D val="0"/>
            <c:extLst>
              <c:ext xmlns:c16="http://schemas.microsoft.com/office/drawing/2014/chart" uri="{C3380CC4-5D6E-409C-BE32-E72D297353CC}">
                <c16:uniqueId val="{0000001A-B2FF-4822-8722-D9FD2D615893}"/>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1B-B2FF-4822-8722-D9FD2D615893}"/>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B2FF-4822-8722-D9FD2D615893}"/>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B2FF-4822-8722-D9FD2D615893}"/>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stage'!$AE$43:$AO$43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stage'!$AE$45:$AO$45</c:f>
              <c:numCache>
                <c:formatCode>"$"#,##0.0</c:formatCode>
                <c:ptCount val="11"/>
                <c:pt idx="0">
                  <c:v>21.6795145</c:v>
                </c:pt>
                <c:pt idx="1">
                  <c:v>23.000000499999999</c:v>
                </c:pt>
                <c:pt idx="2">
                  <c:v>29.999997</c:v>
                </c:pt>
                <c:pt idx="3">
                  <c:v>32.499999000000003</c:v>
                </c:pt>
                <c:pt idx="4">
                  <c:v>35.338450000000002</c:v>
                </c:pt>
                <c:pt idx="5">
                  <c:v>53.949995000000001</c:v>
                </c:pt>
                <c:pt idx="6">
                  <c:v>55.000000999999997</c:v>
                </c:pt>
                <c:pt idx="7">
                  <c:v>44.049396999999999</c:v>
                </c:pt>
                <c:pt idx="8">
                  <c:v>58.049979999999998</c:v>
                </c:pt>
                <c:pt idx="9">
                  <c:v>78.500001999999995</c:v>
                </c:pt>
                <c:pt idx="10">
                  <c:v>110.75000249999999</c:v>
                </c:pt>
              </c:numCache>
            </c:numRef>
          </c:val>
          <c:smooth val="0"/>
          <c:extLst>
            <c:ext xmlns:c16="http://schemas.microsoft.com/office/drawing/2014/chart" uri="{C3380CC4-5D6E-409C-BE32-E72D297353CC}">
              <c16:uniqueId val="{0000001D-B2FF-4822-8722-D9FD2D615893}"/>
            </c:ext>
          </c:extLst>
        </c:ser>
        <c:ser>
          <c:idx val="2"/>
          <c:order val="2"/>
          <c:tx>
            <c:strRef>
              <c:f>'VC deals medians by stage'!$AD$46</c:f>
              <c:strCache>
                <c:ptCount val="1"/>
                <c:pt idx="0">
                  <c:v>Late-stage VC</c:v>
                </c:pt>
              </c:strCache>
            </c:strRef>
          </c:tx>
          <c:spPr>
            <a:ln w="19050" cap="rnd" cmpd="sng" algn="ctr">
              <a:solidFill>
                <a:schemeClr val="accent3"/>
              </a:solidFill>
              <a:prstDash val="solid"/>
              <a:round/>
            </a:ln>
            <a:effectLst/>
          </c:spPr>
          <c:marker>
            <c:symbol val="none"/>
          </c:marker>
          <c:dPt>
            <c:idx val="10"/>
            <c:marker>
              <c:symbol val="circle"/>
              <c:size val="5"/>
              <c:spPr>
                <a:solidFill>
                  <a:schemeClr val="accent3"/>
                </a:solidFill>
                <a:ln>
                  <a:noFill/>
                </a:ln>
              </c:spPr>
            </c:marker>
            <c:bubble3D val="0"/>
            <c:spPr>
              <a:ln w="19050" cap="rnd" cmpd="sng" algn="ctr">
                <a:noFill/>
                <a:prstDash val="solid"/>
                <a:round/>
              </a:ln>
              <a:effectLst/>
            </c:spPr>
            <c:extLst>
              <c:ext xmlns:c16="http://schemas.microsoft.com/office/drawing/2014/chart" uri="{C3380CC4-5D6E-409C-BE32-E72D297353CC}">
                <c16:uniqueId val="{00000020-B2FF-4822-8722-D9FD2D615893}"/>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B2FF-4822-8722-D9FD2D615893}"/>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B2FF-4822-8722-D9FD2D615893}"/>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stage'!$AE$43:$AO$43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stage'!$AE$46:$AO$46</c:f>
              <c:numCache>
                <c:formatCode>"$"#,##0.0</c:formatCode>
                <c:ptCount val="11"/>
                <c:pt idx="0">
                  <c:v>37.999998000000012</c:v>
                </c:pt>
                <c:pt idx="1">
                  <c:v>40.000005999999999</c:v>
                </c:pt>
                <c:pt idx="2">
                  <c:v>45.477708999999997</c:v>
                </c:pt>
                <c:pt idx="3">
                  <c:v>49.999999000000003</c:v>
                </c:pt>
                <c:pt idx="4">
                  <c:v>53.209997000000001</c:v>
                </c:pt>
                <c:pt idx="5">
                  <c:v>80</c:v>
                </c:pt>
                <c:pt idx="6">
                  <c:v>75</c:v>
                </c:pt>
                <c:pt idx="7">
                  <c:v>57.5</c:v>
                </c:pt>
                <c:pt idx="8">
                  <c:v>72.012504000000007</c:v>
                </c:pt>
                <c:pt idx="9">
                  <c:v>85.5</c:v>
                </c:pt>
                <c:pt idx="10">
                  <c:v>127.99999699999999</c:v>
                </c:pt>
              </c:numCache>
            </c:numRef>
          </c:val>
          <c:smooth val="0"/>
          <c:extLst>
            <c:ext xmlns:c16="http://schemas.microsoft.com/office/drawing/2014/chart" uri="{C3380CC4-5D6E-409C-BE32-E72D297353CC}">
              <c16:uniqueId val="{00000022-B2FF-4822-8722-D9FD2D615893}"/>
            </c:ext>
          </c:extLst>
        </c:ser>
        <c:ser>
          <c:idx val="3"/>
          <c:order val="3"/>
          <c:tx>
            <c:strRef>
              <c:f>'VC deals medians by stage'!$AD$47</c:f>
              <c:strCache>
                <c:ptCount val="1"/>
                <c:pt idx="0">
                  <c:v>Venture growth</c:v>
                </c:pt>
              </c:strCache>
            </c:strRef>
          </c:tx>
          <c:spPr>
            <a:ln w="19050" cap="rnd" cmpd="sng" algn="ctr">
              <a:solidFill>
                <a:schemeClr val="accent5"/>
              </a:solidFill>
              <a:prstDash val="solid"/>
              <a:round/>
            </a:ln>
            <a:effectLst/>
          </c:spPr>
          <c:marker>
            <c:symbol val="none"/>
          </c:marker>
          <c:dPt>
            <c:idx val="8"/>
            <c:bubble3D val="0"/>
            <c:extLst>
              <c:ext xmlns:c16="http://schemas.microsoft.com/office/drawing/2014/chart" uri="{C3380CC4-5D6E-409C-BE32-E72D297353CC}">
                <c16:uniqueId val="{00000024-B2FF-4822-8722-D9FD2D615893}"/>
              </c:ext>
            </c:extLst>
          </c:dPt>
          <c:dPt>
            <c:idx val="9"/>
            <c:bubble3D val="0"/>
            <c:extLst>
              <c:ext xmlns:c16="http://schemas.microsoft.com/office/drawing/2014/chart" uri="{C3380CC4-5D6E-409C-BE32-E72D297353CC}">
                <c16:uniqueId val="{00000025-B2FF-4822-8722-D9FD2D615893}"/>
              </c:ext>
            </c:extLst>
          </c:dPt>
          <c:dPt>
            <c:idx val="10"/>
            <c:marker>
              <c:symbol val="circle"/>
              <c:size val="5"/>
              <c:spPr>
                <a:solidFill>
                  <a:schemeClr val="accent5"/>
                </a:solidFill>
                <a:ln w="6350" cap="flat" cmpd="sng" algn="ctr">
                  <a:noFill/>
                  <a:prstDash val="solid"/>
                  <a:round/>
                </a:ln>
                <a:effectLst/>
              </c:spPr>
            </c:marker>
            <c:bubble3D val="0"/>
            <c:spPr>
              <a:ln w="19050" cap="rnd" cmpd="sng" algn="ctr">
                <a:noFill/>
                <a:prstDash val="solid"/>
                <a:round/>
              </a:ln>
              <a:effectLst/>
            </c:spPr>
            <c:extLst>
              <c:ext xmlns:c16="http://schemas.microsoft.com/office/drawing/2014/chart" uri="{C3380CC4-5D6E-409C-BE32-E72D297353CC}">
                <c16:uniqueId val="{00000027-B2FF-4822-8722-D9FD2D615893}"/>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2FF-4822-8722-D9FD2D615893}"/>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2FF-4822-8722-D9FD2D615893}"/>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stage'!$AE$43:$AO$43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stage'!$AE$47:$AO$47</c:f>
              <c:numCache>
                <c:formatCode>"$"#,##0.0</c:formatCode>
                <c:ptCount val="11"/>
                <c:pt idx="0">
                  <c:v>103.00258049999999</c:v>
                </c:pt>
                <c:pt idx="1">
                  <c:v>131.749999</c:v>
                </c:pt>
                <c:pt idx="2">
                  <c:v>166.54302100000001</c:v>
                </c:pt>
                <c:pt idx="3">
                  <c:v>229.00000199999999</c:v>
                </c:pt>
                <c:pt idx="4">
                  <c:v>211.67002500000001</c:v>
                </c:pt>
                <c:pt idx="5">
                  <c:v>496.00000249999999</c:v>
                </c:pt>
                <c:pt idx="6">
                  <c:v>300.00000499999999</c:v>
                </c:pt>
                <c:pt idx="7">
                  <c:v>147.99995000000001</c:v>
                </c:pt>
                <c:pt idx="8">
                  <c:v>269.99998499999998</c:v>
                </c:pt>
                <c:pt idx="9">
                  <c:v>285.95</c:v>
                </c:pt>
                <c:pt idx="10">
                  <c:v>670.049981</c:v>
                </c:pt>
              </c:numCache>
            </c:numRef>
          </c:val>
          <c:smooth val="0"/>
          <c:extLst>
            <c:ext xmlns:c16="http://schemas.microsoft.com/office/drawing/2014/chart" uri="{C3380CC4-5D6E-409C-BE32-E72D297353CC}">
              <c16:uniqueId val="{00000028-B2FF-4822-8722-D9FD2D615893}"/>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by stage'!$B$49</c:f>
              <c:strCache>
                <c:ptCount val="1"/>
                <c:pt idx="0">
                  <c:v>Pre-seed/seed</c:v>
                </c:pt>
              </c:strCache>
            </c:strRef>
          </c:tx>
          <c:invertIfNegative val="0"/>
          <c:cat>
            <c:numRef>
              <c:f>'VC deals by stage'!$C$48:$M$48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stage'!$C$49:$M$49</c:f>
              <c:numCache>
                <c:formatCode>#,##0;;;</c:formatCode>
                <c:ptCount val="11"/>
                <c:pt idx="0">
                  <c:v>4126</c:v>
                </c:pt>
                <c:pt idx="1">
                  <c:v>4429</c:v>
                </c:pt>
                <c:pt idx="2">
                  <c:v>4652</c:v>
                </c:pt>
                <c:pt idx="3">
                  <c:v>5170</c:v>
                </c:pt>
                <c:pt idx="4">
                  <c:v>5382</c:v>
                </c:pt>
                <c:pt idx="5">
                  <c:v>7428</c:v>
                </c:pt>
                <c:pt idx="6">
                  <c:v>7044</c:v>
                </c:pt>
                <c:pt idx="7">
                  <c:v>5758</c:v>
                </c:pt>
                <c:pt idx="8">
                  <c:v>5725</c:v>
                </c:pt>
                <c:pt idx="9">
                  <c:v>5407</c:v>
                </c:pt>
                <c:pt idx="10">
                  <c:v>2562</c:v>
                </c:pt>
              </c:numCache>
            </c:numRef>
          </c:val>
          <c:extLst>
            <c:ext xmlns:c16="http://schemas.microsoft.com/office/drawing/2014/chart" uri="{C3380CC4-5D6E-409C-BE32-E72D297353CC}">
              <c16:uniqueId val="{00000001-01D8-4017-A261-2397B35F0B48}"/>
            </c:ext>
          </c:extLst>
        </c:ser>
        <c:ser>
          <c:idx val="1"/>
          <c:order val="1"/>
          <c:tx>
            <c:strRef>
              <c:f>'VC deals by stage'!$B$50</c:f>
              <c:strCache>
                <c:ptCount val="1"/>
                <c:pt idx="0">
                  <c:v>Early-stage VC</c:v>
                </c:pt>
              </c:strCache>
            </c:strRef>
          </c:tx>
          <c:invertIfNegative val="0"/>
          <c:cat>
            <c:numRef>
              <c:f>'VC deals by stage'!$C$48:$M$48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stage'!$C$50:$M$50</c:f>
              <c:numCache>
                <c:formatCode>#,##0;;;</c:formatCode>
                <c:ptCount val="11"/>
                <c:pt idx="0">
                  <c:v>4123</c:v>
                </c:pt>
                <c:pt idx="1">
                  <c:v>4401</c:v>
                </c:pt>
                <c:pt idx="2">
                  <c:v>4496</c:v>
                </c:pt>
                <c:pt idx="3">
                  <c:v>4530</c:v>
                </c:pt>
                <c:pt idx="4">
                  <c:v>4266</c:v>
                </c:pt>
                <c:pt idx="5">
                  <c:v>6080</c:v>
                </c:pt>
                <c:pt idx="6">
                  <c:v>5622</c:v>
                </c:pt>
                <c:pt idx="7">
                  <c:v>4570</c:v>
                </c:pt>
                <c:pt idx="8">
                  <c:v>4656</c:v>
                </c:pt>
                <c:pt idx="9">
                  <c:v>5150</c:v>
                </c:pt>
                <c:pt idx="10">
                  <c:v>2589</c:v>
                </c:pt>
              </c:numCache>
            </c:numRef>
          </c:val>
          <c:extLst>
            <c:ext xmlns:c16="http://schemas.microsoft.com/office/drawing/2014/chart" uri="{C3380CC4-5D6E-409C-BE32-E72D297353CC}">
              <c16:uniqueId val="{00000003-01D8-4017-A261-2397B35F0B48}"/>
            </c:ext>
          </c:extLst>
        </c:ser>
        <c:ser>
          <c:idx val="2"/>
          <c:order val="2"/>
          <c:tx>
            <c:strRef>
              <c:f>'VC deals by stage'!$B$51</c:f>
              <c:strCache>
                <c:ptCount val="1"/>
                <c:pt idx="0">
                  <c:v>Late-stage VC</c:v>
                </c:pt>
              </c:strCache>
            </c:strRef>
          </c:tx>
          <c:invertIfNegative val="0"/>
          <c:cat>
            <c:numRef>
              <c:f>'VC deals by stage'!$C$48:$M$48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stage'!$C$51:$M$51</c:f>
              <c:numCache>
                <c:formatCode>#,##0;;;</c:formatCode>
                <c:ptCount val="11"/>
                <c:pt idx="0">
                  <c:v>2560</c:v>
                </c:pt>
                <c:pt idx="1">
                  <c:v>2751</c:v>
                </c:pt>
                <c:pt idx="2">
                  <c:v>3142</c:v>
                </c:pt>
                <c:pt idx="3">
                  <c:v>3636</c:v>
                </c:pt>
                <c:pt idx="4">
                  <c:v>3790</c:v>
                </c:pt>
                <c:pt idx="5">
                  <c:v>5226</c:v>
                </c:pt>
                <c:pt idx="6">
                  <c:v>4845</c:v>
                </c:pt>
                <c:pt idx="7">
                  <c:v>4412</c:v>
                </c:pt>
                <c:pt idx="8">
                  <c:v>4216</c:v>
                </c:pt>
                <c:pt idx="9">
                  <c:v>4248</c:v>
                </c:pt>
                <c:pt idx="10">
                  <c:v>1953</c:v>
                </c:pt>
              </c:numCache>
            </c:numRef>
          </c:val>
          <c:extLst>
            <c:ext xmlns:c16="http://schemas.microsoft.com/office/drawing/2014/chart" uri="{C3380CC4-5D6E-409C-BE32-E72D297353CC}">
              <c16:uniqueId val="{00000005-01D8-4017-A261-2397B35F0B48}"/>
            </c:ext>
          </c:extLst>
        </c:ser>
        <c:ser>
          <c:idx val="3"/>
          <c:order val="3"/>
          <c:tx>
            <c:strRef>
              <c:f>'VC deals by stage'!$B$52</c:f>
              <c:strCache>
                <c:ptCount val="1"/>
                <c:pt idx="0">
                  <c:v>Venture growth</c:v>
                </c:pt>
              </c:strCache>
            </c:strRef>
          </c:tx>
          <c:spPr>
            <a:solidFill>
              <a:srgbClr val="F5C914"/>
            </a:solidFill>
          </c:spPr>
          <c:invertIfNegative val="0"/>
          <c:cat>
            <c:numRef>
              <c:f>'VC deals by stage'!$C$48:$M$48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stage'!$C$52:$M$52</c:f>
              <c:numCache>
                <c:formatCode>#,##0;;;</c:formatCode>
                <c:ptCount val="11"/>
                <c:pt idx="0">
                  <c:v>502</c:v>
                </c:pt>
                <c:pt idx="1">
                  <c:v>523</c:v>
                </c:pt>
                <c:pt idx="2">
                  <c:v>624</c:v>
                </c:pt>
                <c:pt idx="3">
                  <c:v>670</c:v>
                </c:pt>
                <c:pt idx="4">
                  <c:v>762</c:v>
                </c:pt>
                <c:pt idx="5">
                  <c:v>943</c:v>
                </c:pt>
                <c:pt idx="6">
                  <c:v>777</c:v>
                </c:pt>
                <c:pt idx="7">
                  <c:v>705</c:v>
                </c:pt>
                <c:pt idx="8">
                  <c:v>781</c:v>
                </c:pt>
                <c:pt idx="9">
                  <c:v>927</c:v>
                </c:pt>
                <c:pt idx="10">
                  <c:v>418</c:v>
                </c:pt>
              </c:numCache>
            </c:numRef>
          </c:val>
          <c:extLst>
            <c:ext xmlns:c16="http://schemas.microsoft.com/office/drawing/2014/chart" uri="{C3380CC4-5D6E-409C-BE32-E72D297353CC}">
              <c16:uniqueId val="{00000007-01D8-4017-A261-2397B35F0B48}"/>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ea typeface="Roboto" panose="02000000000000000000" pitchFamily="2" charset="0"/>
        </a:defRPr>
      </a:pPr>
      <a:endParaRPr lang="en-US"/>
    </a:p>
  </c:txPr>
  <c:printSettings>
    <c:headerFooter/>
    <c:pageMargins b="0.75" l="0.7" r="0.7" t="0.75" header="0.3" footer="0.3"/>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deals medians by stage'!$AR$8</c:f>
              <c:strCache>
                <c:ptCount val="1"/>
                <c:pt idx="0">
                  <c:v>Median</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C-E4FC-49D9-A81D-75609C23253E}"/>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E-E4FC-49D9-A81D-75609C23253E}"/>
              </c:ext>
            </c:extLst>
          </c:dPt>
          <c:dPt>
            <c:idx val="12"/>
            <c:bubble3D val="0"/>
            <c:extLst>
              <c:ext xmlns:c16="http://schemas.microsoft.com/office/drawing/2014/chart" uri="{C3380CC4-5D6E-409C-BE32-E72D297353CC}">
                <c16:uniqueId val="{0000000F-E4FC-49D9-A81D-75609C23253E}"/>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11-E4FC-49D9-A81D-75609C23253E}"/>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4FC-49D9-A81D-75609C23253E}"/>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4FC-49D9-A81D-75609C23253E}"/>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4FC-49D9-A81D-75609C23253E}"/>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stage'!$AS$7:$BC$7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stage'!$AS$8:$BC$8</c:f>
              <c:numCache>
                <c:formatCode>#,##0.0</c:formatCode>
                <c:ptCount val="11"/>
                <c:pt idx="0">
                  <c:v>1.383562</c:v>
                </c:pt>
                <c:pt idx="1">
                  <c:v>1.512329</c:v>
                </c:pt>
                <c:pt idx="2">
                  <c:v>1.438356</c:v>
                </c:pt>
                <c:pt idx="3">
                  <c:v>1.3972599999999999</c:v>
                </c:pt>
                <c:pt idx="4">
                  <c:v>1.438356</c:v>
                </c:pt>
                <c:pt idx="5">
                  <c:v>1.386301</c:v>
                </c:pt>
                <c:pt idx="6">
                  <c:v>1.3095889999999999</c:v>
                </c:pt>
                <c:pt idx="7">
                  <c:v>1.5561640000000001</c:v>
                </c:pt>
                <c:pt idx="8">
                  <c:v>1.7068490000000001</c:v>
                </c:pt>
                <c:pt idx="9">
                  <c:v>1.6794519999999999</c:v>
                </c:pt>
                <c:pt idx="10">
                  <c:v>1.619178</c:v>
                </c:pt>
              </c:numCache>
            </c:numRef>
          </c:val>
          <c:smooth val="0"/>
          <c:extLst>
            <c:ext xmlns:c16="http://schemas.microsoft.com/office/drawing/2014/chart" uri="{C3380CC4-5D6E-409C-BE32-E72D297353CC}">
              <c16:uniqueId val="{00000013-E4FC-49D9-A81D-75609C23253E}"/>
            </c:ext>
          </c:extLst>
        </c:ser>
        <c:ser>
          <c:idx val="1"/>
          <c:order val="1"/>
          <c:tx>
            <c:strRef>
              <c:f>'VC deals medians by stage'!$AR$9</c:f>
              <c:strCache>
                <c:ptCount val="1"/>
                <c:pt idx="0">
                  <c:v>Average</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6-E4FC-49D9-A81D-75609C23253E}"/>
              </c:ext>
            </c:extLst>
          </c:dPt>
          <c:dPt>
            <c:idx val="11"/>
            <c:marker>
              <c:symbol val="circle"/>
              <c:size val="5"/>
            </c:marker>
            <c:bubble3D val="0"/>
            <c:extLst>
              <c:ext xmlns:c16="http://schemas.microsoft.com/office/drawing/2014/chart" uri="{C3380CC4-5D6E-409C-BE32-E72D297353CC}">
                <c16:uniqueId val="{00000017-E4FC-49D9-A81D-75609C23253E}"/>
              </c:ext>
            </c:extLst>
          </c:dPt>
          <c:dPt>
            <c:idx val="12"/>
            <c:bubble3D val="0"/>
            <c:extLst>
              <c:ext xmlns:c16="http://schemas.microsoft.com/office/drawing/2014/chart" uri="{C3380CC4-5D6E-409C-BE32-E72D297353CC}">
                <c16:uniqueId val="{00000018-E4FC-49D9-A81D-75609C23253E}"/>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19-E4FC-49D9-A81D-75609C23253E}"/>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4FC-49D9-A81D-75609C23253E}"/>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4FC-49D9-A81D-75609C23253E}"/>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stage'!$AS$7:$BC$7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stage'!$AS$9:$BC$9</c:f>
              <c:numCache>
                <c:formatCode>#,##0.0</c:formatCode>
                <c:ptCount val="11"/>
                <c:pt idx="0">
                  <c:v>1.7082994033511829</c:v>
                </c:pt>
                <c:pt idx="1">
                  <c:v>1.799275770148292</c:v>
                </c:pt>
                <c:pt idx="2">
                  <c:v>1.800626128552878</c:v>
                </c:pt>
                <c:pt idx="3">
                  <c:v>1.7626374831759539</c:v>
                </c:pt>
                <c:pt idx="4">
                  <c:v>1.8309654182319719</c:v>
                </c:pt>
                <c:pt idx="5">
                  <c:v>1.778223746453734</c:v>
                </c:pt>
                <c:pt idx="6">
                  <c:v>1.747087759987739</c:v>
                </c:pt>
                <c:pt idx="7">
                  <c:v>1.925061268090452</c:v>
                </c:pt>
                <c:pt idx="8">
                  <c:v>2.0370837752376061</c:v>
                </c:pt>
                <c:pt idx="9">
                  <c:v>2.08155337368754</c:v>
                </c:pt>
                <c:pt idx="10">
                  <c:v>2.0721395523638542</c:v>
                </c:pt>
              </c:numCache>
            </c:numRef>
          </c:val>
          <c:smooth val="0"/>
          <c:extLst>
            <c:ext xmlns:c16="http://schemas.microsoft.com/office/drawing/2014/chart" uri="{C3380CC4-5D6E-409C-BE32-E72D297353CC}">
              <c16:uniqueId val="{0000001B-E4FC-49D9-A81D-75609C23253E}"/>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deals medians by stage'!$AR$44</c:f>
              <c:strCache>
                <c:ptCount val="1"/>
                <c:pt idx="0">
                  <c:v>Pre-seed/seed</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E-71BC-4517-8834-8CDF56013278}"/>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10-71BC-4517-8834-8CDF56013278}"/>
              </c:ext>
            </c:extLst>
          </c:dPt>
          <c:dPt>
            <c:idx val="12"/>
            <c:bubble3D val="0"/>
            <c:extLst>
              <c:ext xmlns:c16="http://schemas.microsoft.com/office/drawing/2014/chart" uri="{C3380CC4-5D6E-409C-BE32-E72D297353CC}">
                <c16:uniqueId val="{00000011-71BC-4517-8834-8CDF56013278}"/>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13-71BC-4517-8834-8CDF56013278}"/>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1BC-4517-8834-8CDF56013278}"/>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1BC-4517-8834-8CDF56013278}"/>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1BC-4517-8834-8CDF56013278}"/>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stage'!$AS$43:$BC$43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stage'!$AS$44:$BC$44</c:f>
              <c:numCache>
                <c:formatCode>#,##0.0</c:formatCode>
                <c:ptCount val="11"/>
                <c:pt idx="0">
                  <c:v>1.2397260000000001</c:v>
                </c:pt>
                <c:pt idx="1">
                  <c:v>1.3616440000000001</c:v>
                </c:pt>
                <c:pt idx="2">
                  <c:v>1.2684930000000001</c:v>
                </c:pt>
                <c:pt idx="3">
                  <c:v>1.282192</c:v>
                </c:pt>
                <c:pt idx="4">
                  <c:v>1.328767</c:v>
                </c:pt>
                <c:pt idx="5">
                  <c:v>1.334247</c:v>
                </c:pt>
                <c:pt idx="6">
                  <c:v>1.235616</c:v>
                </c:pt>
                <c:pt idx="7">
                  <c:v>1.4438359999999999</c:v>
                </c:pt>
                <c:pt idx="8">
                  <c:v>1.5479449999999999</c:v>
                </c:pt>
                <c:pt idx="9">
                  <c:v>1.5150680000000001</c:v>
                </c:pt>
                <c:pt idx="10">
                  <c:v>1.4410959999999999</c:v>
                </c:pt>
              </c:numCache>
            </c:numRef>
          </c:val>
          <c:smooth val="0"/>
          <c:extLst>
            <c:ext xmlns:c16="http://schemas.microsoft.com/office/drawing/2014/chart" uri="{C3380CC4-5D6E-409C-BE32-E72D297353CC}">
              <c16:uniqueId val="{00000015-71BC-4517-8834-8CDF56013278}"/>
            </c:ext>
          </c:extLst>
        </c:ser>
        <c:ser>
          <c:idx val="1"/>
          <c:order val="1"/>
          <c:tx>
            <c:strRef>
              <c:f>'VC deals medians by stage'!$AR$45</c:f>
              <c:strCache>
                <c:ptCount val="1"/>
                <c:pt idx="0">
                  <c:v>Early-stage VC</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8-71BC-4517-8834-8CDF56013278}"/>
              </c:ext>
            </c:extLst>
          </c:dPt>
          <c:dPt>
            <c:idx val="11"/>
            <c:marker>
              <c:symbol val="circle"/>
              <c:size val="5"/>
            </c:marker>
            <c:bubble3D val="0"/>
            <c:extLst>
              <c:ext xmlns:c16="http://schemas.microsoft.com/office/drawing/2014/chart" uri="{C3380CC4-5D6E-409C-BE32-E72D297353CC}">
                <c16:uniqueId val="{00000019-71BC-4517-8834-8CDF56013278}"/>
              </c:ext>
            </c:extLst>
          </c:dPt>
          <c:dPt>
            <c:idx val="12"/>
            <c:bubble3D val="0"/>
            <c:extLst>
              <c:ext xmlns:c16="http://schemas.microsoft.com/office/drawing/2014/chart" uri="{C3380CC4-5D6E-409C-BE32-E72D297353CC}">
                <c16:uniqueId val="{0000001A-71BC-4517-8834-8CDF56013278}"/>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1B-71BC-4517-8834-8CDF56013278}"/>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71BC-4517-8834-8CDF56013278}"/>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1BC-4517-8834-8CDF56013278}"/>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stage'!$AS$43:$BC$43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stage'!$AS$45:$BC$45</c:f>
              <c:numCache>
                <c:formatCode>#,##0.0</c:formatCode>
                <c:ptCount val="11"/>
                <c:pt idx="0">
                  <c:v>1.2082189999999999</c:v>
                </c:pt>
                <c:pt idx="1">
                  <c:v>1.3013699999999999</c:v>
                </c:pt>
                <c:pt idx="2">
                  <c:v>1.2164379999999999</c:v>
                </c:pt>
                <c:pt idx="3">
                  <c:v>1.2082189999999999</c:v>
                </c:pt>
                <c:pt idx="4">
                  <c:v>1.2082189999999999</c:v>
                </c:pt>
                <c:pt idx="5">
                  <c:v>1.119178</c:v>
                </c:pt>
                <c:pt idx="6">
                  <c:v>1.0383560000000001</c:v>
                </c:pt>
                <c:pt idx="7">
                  <c:v>1.282192</c:v>
                </c:pt>
                <c:pt idx="8">
                  <c:v>1.3534250000000001</c:v>
                </c:pt>
                <c:pt idx="9">
                  <c:v>1.3260270000000001</c:v>
                </c:pt>
                <c:pt idx="10">
                  <c:v>1.2438355000000001</c:v>
                </c:pt>
              </c:numCache>
            </c:numRef>
          </c:val>
          <c:smooth val="0"/>
          <c:extLst>
            <c:ext xmlns:c16="http://schemas.microsoft.com/office/drawing/2014/chart" uri="{C3380CC4-5D6E-409C-BE32-E72D297353CC}">
              <c16:uniqueId val="{0000001D-71BC-4517-8834-8CDF56013278}"/>
            </c:ext>
          </c:extLst>
        </c:ser>
        <c:ser>
          <c:idx val="2"/>
          <c:order val="2"/>
          <c:tx>
            <c:strRef>
              <c:f>'VC deals medians by stage'!$AR$46</c:f>
              <c:strCache>
                <c:ptCount val="1"/>
                <c:pt idx="0">
                  <c:v>Late-stage VC</c:v>
                </c:pt>
              </c:strCache>
            </c:strRef>
          </c:tx>
          <c:spPr>
            <a:ln w="19050" cap="rnd" cmpd="sng" algn="ctr">
              <a:solidFill>
                <a:schemeClr val="accent3"/>
              </a:solidFill>
              <a:prstDash val="solid"/>
              <a:round/>
            </a:ln>
            <a:effectLst/>
          </c:spPr>
          <c:marker>
            <c:symbol val="none"/>
          </c:marker>
          <c:dPt>
            <c:idx val="10"/>
            <c:marker>
              <c:symbol val="circle"/>
              <c:size val="5"/>
              <c:spPr>
                <a:solidFill>
                  <a:schemeClr val="accent3"/>
                </a:solidFill>
                <a:ln>
                  <a:noFill/>
                </a:ln>
              </c:spPr>
            </c:marker>
            <c:bubble3D val="0"/>
            <c:spPr>
              <a:ln w="19050" cap="rnd" cmpd="sng" algn="ctr">
                <a:noFill/>
                <a:prstDash val="solid"/>
                <a:round/>
              </a:ln>
              <a:effectLst/>
            </c:spPr>
            <c:extLst>
              <c:ext xmlns:c16="http://schemas.microsoft.com/office/drawing/2014/chart" uri="{C3380CC4-5D6E-409C-BE32-E72D297353CC}">
                <c16:uniqueId val="{00000020-71BC-4517-8834-8CDF56013278}"/>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71BC-4517-8834-8CDF56013278}"/>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71BC-4517-8834-8CDF56013278}"/>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stage'!$AS$43:$BC$43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stage'!$AS$46:$BC$46</c:f>
              <c:numCache>
                <c:formatCode>#,##0.0</c:formatCode>
                <c:ptCount val="11"/>
                <c:pt idx="0">
                  <c:v>1.717808</c:v>
                </c:pt>
                <c:pt idx="1">
                  <c:v>1.8424659999999999</c:v>
                </c:pt>
                <c:pt idx="2">
                  <c:v>1.819178</c:v>
                </c:pt>
                <c:pt idx="3">
                  <c:v>1.720548</c:v>
                </c:pt>
                <c:pt idx="4">
                  <c:v>1.767123</c:v>
                </c:pt>
                <c:pt idx="5">
                  <c:v>1.750685</c:v>
                </c:pt>
                <c:pt idx="6">
                  <c:v>1.6904110000000001</c:v>
                </c:pt>
                <c:pt idx="7">
                  <c:v>1.8479449999999999</c:v>
                </c:pt>
                <c:pt idx="8">
                  <c:v>2.0931510000000002</c:v>
                </c:pt>
                <c:pt idx="9">
                  <c:v>2.1287669999999999</c:v>
                </c:pt>
                <c:pt idx="10">
                  <c:v>2.057534</c:v>
                </c:pt>
              </c:numCache>
            </c:numRef>
          </c:val>
          <c:smooth val="0"/>
          <c:extLst>
            <c:ext xmlns:c16="http://schemas.microsoft.com/office/drawing/2014/chart" uri="{C3380CC4-5D6E-409C-BE32-E72D297353CC}">
              <c16:uniqueId val="{00000022-71BC-4517-8834-8CDF56013278}"/>
            </c:ext>
          </c:extLst>
        </c:ser>
        <c:ser>
          <c:idx val="3"/>
          <c:order val="3"/>
          <c:tx>
            <c:strRef>
              <c:f>'VC deals medians by stage'!$AR$47</c:f>
              <c:strCache>
                <c:ptCount val="1"/>
                <c:pt idx="0">
                  <c:v>Venture growth</c:v>
                </c:pt>
              </c:strCache>
            </c:strRef>
          </c:tx>
          <c:spPr>
            <a:ln w="19050" cap="rnd" cmpd="sng" algn="ctr">
              <a:solidFill>
                <a:schemeClr val="accent5"/>
              </a:solidFill>
              <a:prstDash val="solid"/>
              <a:round/>
            </a:ln>
            <a:effectLst/>
          </c:spPr>
          <c:marker>
            <c:symbol val="none"/>
          </c:marker>
          <c:dPt>
            <c:idx val="8"/>
            <c:bubble3D val="0"/>
            <c:extLst>
              <c:ext xmlns:c16="http://schemas.microsoft.com/office/drawing/2014/chart" uri="{C3380CC4-5D6E-409C-BE32-E72D297353CC}">
                <c16:uniqueId val="{00000024-71BC-4517-8834-8CDF56013278}"/>
              </c:ext>
            </c:extLst>
          </c:dPt>
          <c:dPt>
            <c:idx val="9"/>
            <c:bubble3D val="0"/>
            <c:extLst>
              <c:ext xmlns:c16="http://schemas.microsoft.com/office/drawing/2014/chart" uri="{C3380CC4-5D6E-409C-BE32-E72D297353CC}">
                <c16:uniqueId val="{00000025-71BC-4517-8834-8CDF56013278}"/>
              </c:ext>
            </c:extLst>
          </c:dPt>
          <c:dPt>
            <c:idx val="10"/>
            <c:marker>
              <c:symbol val="circle"/>
              <c:size val="5"/>
              <c:spPr>
                <a:solidFill>
                  <a:schemeClr val="accent5"/>
                </a:solidFill>
                <a:ln w="6350" cap="flat" cmpd="sng" algn="ctr">
                  <a:noFill/>
                  <a:prstDash val="solid"/>
                  <a:round/>
                </a:ln>
                <a:effectLst/>
              </c:spPr>
            </c:marker>
            <c:bubble3D val="0"/>
            <c:spPr>
              <a:ln w="19050" cap="rnd" cmpd="sng" algn="ctr">
                <a:noFill/>
                <a:prstDash val="solid"/>
                <a:round/>
              </a:ln>
              <a:effectLst/>
            </c:spPr>
            <c:extLst>
              <c:ext xmlns:c16="http://schemas.microsoft.com/office/drawing/2014/chart" uri="{C3380CC4-5D6E-409C-BE32-E72D297353CC}">
                <c16:uniqueId val="{00000027-71BC-4517-8834-8CDF56013278}"/>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71BC-4517-8834-8CDF56013278}"/>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71BC-4517-8834-8CDF56013278}"/>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stage'!$AS$43:$BC$43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stage'!$AS$47:$BC$47</c:f>
              <c:numCache>
                <c:formatCode>#,##0.0</c:formatCode>
                <c:ptCount val="11"/>
                <c:pt idx="0">
                  <c:v>1.435616</c:v>
                </c:pt>
                <c:pt idx="1">
                  <c:v>1.6876715</c:v>
                </c:pt>
                <c:pt idx="2">
                  <c:v>1.520548</c:v>
                </c:pt>
                <c:pt idx="3">
                  <c:v>1.39863</c:v>
                </c:pt>
                <c:pt idx="4">
                  <c:v>1.4</c:v>
                </c:pt>
                <c:pt idx="5">
                  <c:v>1.3095889999999999</c:v>
                </c:pt>
                <c:pt idx="6">
                  <c:v>1.3054794999999999</c:v>
                </c:pt>
                <c:pt idx="7">
                  <c:v>1.5808219999999999</c:v>
                </c:pt>
                <c:pt idx="8">
                  <c:v>1.7452049999999999</c:v>
                </c:pt>
                <c:pt idx="9">
                  <c:v>1.691781</c:v>
                </c:pt>
                <c:pt idx="10">
                  <c:v>1.531507</c:v>
                </c:pt>
              </c:numCache>
            </c:numRef>
          </c:val>
          <c:smooth val="0"/>
          <c:extLst>
            <c:ext xmlns:c16="http://schemas.microsoft.com/office/drawing/2014/chart" uri="{C3380CC4-5D6E-409C-BE32-E72D297353CC}">
              <c16:uniqueId val="{00000028-71BC-4517-8834-8CDF56013278}"/>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deals medians by stage'!$BF$8</c:f>
              <c:strCache>
                <c:ptCount val="1"/>
                <c:pt idx="0">
                  <c:v>Median</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C-88C7-4EB8-95B0-5388E6D3F751}"/>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E-88C7-4EB8-95B0-5388E6D3F751}"/>
              </c:ext>
            </c:extLst>
          </c:dPt>
          <c:dPt>
            <c:idx val="12"/>
            <c:bubble3D val="0"/>
            <c:extLst>
              <c:ext xmlns:c16="http://schemas.microsoft.com/office/drawing/2014/chart" uri="{C3380CC4-5D6E-409C-BE32-E72D297353CC}">
                <c16:uniqueId val="{0000000F-88C7-4EB8-95B0-5388E6D3F751}"/>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11-88C7-4EB8-95B0-5388E6D3F751}"/>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8C7-4EB8-95B0-5388E6D3F751}"/>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8C7-4EB8-95B0-5388E6D3F751}"/>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8C7-4EB8-95B0-5388E6D3F751}"/>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stage'!$BG$7:$BQ$7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stage'!$BG$8:$BQ$8</c:f>
              <c:numCache>
                <c:formatCode>#,##0.0</c:formatCode>
                <c:ptCount val="11"/>
                <c:pt idx="0">
                  <c:v>3.246575</c:v>
                </c:pt>
                <c:pt idx="1">
                  <c:v>3.3753419999999998</c:v>
                </c:pt>
                <c:pt idx="2">
                  <c:v>3.6082190000000001</c:v>
                </c:pt>
                <c:pt idx="3">
                  <c:v>3.7767119999999998</c:v>
                </c:pt>
                <c:pt idx="4">
                  <c:v>3.8356159999999999</c:v>
                </c:pt>
                <c:pt idx="5">
                  <c:v>3.7479450000000001</c:v>
                </c:pt>
                <c:pt idx="6">
                  <c:v>3.621918</c:v>
                </c:pt>
                <c:pt idx="7">
                  <c:v>3.8794520000000001</c:v>
                </c:pt>
                <c:pt idx="8">
                  <c:v>3.8452055000000001</c:v>
                </c:pt>
                <c:pt idx="9">
                  <c:v>3.8506849999999999</c:v>
                </c:pt>
                <c:pt idx="10">
                  <c:v>3.3068490000000001</c:v>
                </c:pt>
              </c:numCache>
            </c:numRef>
          </c:val>
          <c:smooth val="0"/>
          <c:extLst>
            <c:ext xmlns:c16="http://schemas.microsoft.com/office/drawing/2014/chart" uri="{C3380CC4-5D6E-409C-BE32-E72D297353CC}">
              <c16:uniqueId val="{00000013-88C7-4EB8-95B0-5388E6D3F751}"/>
            </c:ext>
          </c:extLst>
        </c:ser>
        <c:ser>
          <c:idx val="1"/>
          <c:order val="1"/>
          <c:tx>
            <c:strRef>
              <c:f>'VC deals medians by stage'!$BF$9</c:f>
              <c:strCache>
                <c:ptCount val="1"/>
                <c:pt idx="0">
                  <c:v>Average</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6-88C7-4EB8-95B0-5388E6D3F751}"/>
              </c:ext>
            </c:extLst>
          </c:dPt>
          <c:dPt>
            <c:idx val="11"/>
            <c:marker>
              <c:symbol val="circle"/>
              <c:size val="5"/>
            </c:marker>
            <c:bubble3D val="0"/>
            <c:extLst>
              <c:ext xmlns:c16="http://schemas.microsoft.com/office/drawing/2014/chart" uri="{C3380CC4-5D6E-409C-BE32-E72D297353CC}">
                <c16:uniqueId val="{00000017-88C7-4EB8-95B0-5388E6D3F751}"/>
              </c:ext>
            </c:extLst>
          </c:dPt>
          <c:dPt>
            <c:idx val="12"/>
            <c:bubble3D val="0"/>
            <c:extLst>
              <c:ext xmlns:c16="http://schemas.microsoft.com/office/drawing/2014/chart" uri="{C3380CC4-5D6E-409C-BE32-E72D297353CC}">
                <c16:uniqueId val="{00000018-88C7-4EB8-95B0-5388E6D3F751}"/>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19-88C7-4EB8-95B0-5388E6D3F751}"/>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88C7-4EB8-95B0-5388E6D3F751}"/>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8C7-4EB8-95B0-5388E6D3F751}"/>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stage'!$BG$7:$BQ$7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stage'!$BG$9:$BQ$9</c:f>
              <c:numCache>
                <c:formatCode>#,##0.0</c:formatCode>
                <c:ptCount val="11"/>
                <c:pt idx="0">
                  <c:v>4.8054908276639896</c:v>
                </c:pt>
                <c:pt idx="1">
                  <c:v>4.7931151747867942</c:v>
                </c:pt>
                <c:pt idx="2">
                  <c:v>4.9945231506925207</c:v>
                </c:pt>
                <c:pt idx="3">
                  <c:v>5.1278264469818184</c:v>
                </c:pt>
                <c:pt idx="4">
                  <c:v>5.244001283290193</c:v>
                </c:pt>
                <c:pt idx="5">
                  <c:v>5.0413938889352394</c:v>
                </c:pt>
                <c:pt idx="6">
                  <c:v>5.0399978627916173</c:v>
                </c:pt>
                <c:pt idx="7">
                  <c:v>5.5137934017262467</c:v>
                </c:pt>
                <c:pt idx="8">
                  <c:v>5.378848790420399</c:v>
                </c:pt>
                <c:pt idx="9">
                  <c:v>5.5247916696526262</c:v>
                </c:pt>
                <c:pt idx="10">
                  <c:v>5.5350356589921814</c:v>
                </c:pt>
              </c:numCache>
            </c:numRef>
          </c:val>
          <c:smooth val="0"/>
          <c:extLst>
            <c:ext xmlns:c16="http://schemas.microsoft.com/office/drawing/2014/chart" uri="{C3380CC4-5D6E-409C-BE32-E72D297353CC}">
              <c16:uniqueId val="{0000001B-88C7-4EB8-95B0-5388E6D3F751}"/>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deals medians by stage'!$BF$44</c:f>
              <c:strCache>
                <c:ptCount val="1"/>
                <c:pt idx="0">
                  <c:v>Pre-seed/seed</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E-D516-4522-AC3D-EA8D76D39ED1}"/>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10-D516-4522-AC3D-EA8D76D39ED1}"/>
              </c:ext>
            </c:extLst>
          </c:dPt>
          <c:dPt>
            <c:idx val="12"/>
            <c:bubble3D val="0"/>
            <c:extLst>
              <c:ext xmlns:c16="http://schemas.microsoft.com/office/drawing/2014/chart" uri="{C3380CC4-5D6E-409C-BE32-E72D297353CC}">
                <c16:uniqueId val="{00000011-D516-4522-AC3D-EA8D76D39ED1}"/>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13-D516-4522-AC3D-EA8D76D39ED1}"/>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516-4522-AC3D-EA8D76D39ED1}"/>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516-4522-AC3D-EA8D76D39ED1}"/>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516-4522-AC3D-EA8D76D39ED1}"/>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stage'!$BG$43:$BQ$43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stage'!$BG$44:$BQ$44</c:f>
              <c:numCache>
                <c:formatCode>#,##0.0</c:formatCode>
                <c:ptCount val="11"/>
                <c:pt idx="0">
                  <c:v>1.7479450000000001</c:v>
                </c:pt>
                <c:pt idx="1">
                  <c:v>1.8534250000000001</c:v>
                </c:pt>
                <c:pt idx="2">
                  <c:v>1.9698629999999999</c:v>
                </c:pt>
                <c:pt idx="3">
                  <c:v>2.0849319999999998</c:v>
                </c:pt>
                <c:pt idx="4">
                  <c:v>2.041096</c:v>
                </c:pt>
                <c:pt idx="5">
                  <c:v>2.106849</c:v>
                </c:pt>
                <c:pt idx="6">
                  <c:v>2.1178080000000001</c:v>
                </c:pt>
                <c:pt idx="7">
                  <c:v>2.1616439999999999</c:v>
                </c:pt>
                <c:pt idx="8">
                  <c:v>1.9575340000000001</c:v>
                </c:pt>
                <c:pt idx="9">
                  <c:v>1.9452050000000001</c:v>
                </c:pt>
                <c:pt idx="10">
                  <c:v>1.4054789999999999</c:v>
                </c:pt>
              </c:numCache>
            </c:numRef>
          </c:val>
          <c:smooth val="0"/>
          <c:extLst>
            <c:ext xmlns:c16="http://schemas.microsoft.com/office/drawing/2014/chart" uri="{C3380CC4-5D6E-409C-BE32-E72D297353CC}">
              <c16:uniqueId val="{00000015-D516-4522-AC3D-EA8D76D39ED1}"/>
            </c:ext>
          </c:extLst>
        </c:ser>
        <c:ser>
          <c:idx val="1"/>
          <c:order val="1"/>
          <c:tx>
            <c:strRef>
              <c:f>'VC deals medians by stage'!$BF$45</c:f>
              <c:strCache>
                <c:ptCount val="1"/>
                <c:pt idx="0">
                  <c:v>Early-stage VC</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8-D516-4522-AC3D-EA8D76D39ED1}"/>
              </c:ext>
            </c:extLst>
          </c:dPt>
          <c:dPt>
            <c:idx val="11"/>
            <c:marker>
              <c:symbol val="circle"/>
              <c:size val="5"/>
            </c:marker>
            <c:bubble3D val="0"/>
            <c:extLst>
              <c:ext xmlns:c16="http://schemas.microsoft.com/office/drawing/2014/chart" uri="{C3380CC4-5D6E-409C-BE32-E72D297353CC}">
                <c16:uniqueId val="{00000019-D516-4522-AC3D-EA8D76D39ED1}"/>
              </c:ext>
            </c:extLst>
          </c:dPt>
          <c:dPt>
            <c:idx val="12"/>
            <c:bubble3D val="0"/>
            <c:extLst>
              <c:ext xmlns:c16="http://schemas.microsoft.com/office/drawing/2014/chart" uri="{C3380CC4-5D6E-409C-BE32-E72D297353CC}">
                <c16:uniqueId val="{0000001A-D516-4522-AC3D-EA8D76D39ED1}"/>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1B-D516-4522-AC3D-EA8D76D39ED1}"/>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D516-4522-AC3D-EA8D76D39ED1}"/>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D516-4522-AC3D-EA8D76D39ED1}"/>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stage'!$BG$43:$BQ$43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stage'!$BG$45:$BQ$45</c:f>
              <c:numCache>
                <c:formatCode>#,##0.0</c:formatCode>
                <c:ptCount val="11"/>
                <c:pt idx="0">
                  <c:v>2.8164380000000002</c:v>
                </c:pt>
                <c:pt idx="1">
                  <c:v>2.9520550000000001</c:v>
                </c:pt>
                <c:pt idx="2">
                  <c:v>2.991781</c:v>
                </c:pt>
                <c:pt idx="3">
                  <c:v>2.9561639999999998</c:v>
                </c:pt>
                <c:pt idx="4">
                  <c:v>2.991781</c:v>
                </c:pt>
                <c:pt idx="5">
                  <c:v>2.8589039999999999</c:v>
                </c:pt>
                <c:pt idx="6">
                  <c:v>2.6684929999999998</c:v>
                </c:pt>
                <c:pt idx="7">
                  <c:v>2.7452049999999999</c:v>
                </c:pt>
                <c:pt idx="8">
                  <c:v>2.715068</c:v>
                </c:pt>
                <c:pt idx="9">
                  <c:v>2.564384</c:v>
                </c:pt>
                <c:pt idx="10">
                  <c:v>2.3328769999999999</c:v>
                </c:pt>
              </c:numCache>
            </c:numRef>
          </c:val>
          <c:smooth val="0"/>
          <c:extLst>
            <c:ext xmlns:c16="http://schemas.microsoft.com/office/drawing/2014/chart" uri="{C3380CC4-5D6E-409C-BE32-E72D297353CC}">
              <c16:uniqueId val="{0000001D-D516-4522-AC3D-EA8D76D39ED1}"/>
            </c:ext>
          </c:extLst>
        </c:ser>
        <c:ser>
          <c:idx val="2"/>
          <c:order val="2"/>
          <c:tx>
            <c:strRef>
              <c:f>'VC deals medians by stage'!$BF$46</c:f>
              <c:strCache>
                <c:ptCount val="1"/>
                <c:pt idx="0">
                  <c:v>Late-stage VC</c:v>
                </c:pt>
              </c:strCache>
            </c:strRef>
          </c:tx>
          <c:spPr>
            <a:ln w="19050" cap="rnd" cmpd="sng" algn="ctr">
              <a:solidFill>
                <a:schemeClr val="accent3"/>
              </a:solidFill>
              <a:prstDash val="solid"/>
              <a:round/>
            </a:ln>
            <a:effectLst/>
          </c:spPr>
          <c:marker>
            <c:symbol val="none"/>
          </c:marker>
          <c:dPt>
            <c:idx val="10"/>
            <c:marker>
              <c:symbol val="circle"/>
              <c:size val="5"/>
              <c:spPr>
                <a:solidFill>
                  <a:schemeClr val="accent3"/>
                </a:solidFill>
                <a:ln>
                  <a:noFill/>
                </a:ln>
              </c:spPr>
            </c:marker>
            <c:bubble3D val="0"/>
            <c:spPr>
              <a:ln w="19050" cap="rnd" cmpd="sng" algn="ctr">
                <a:noFill/>
                <a:prstDash val="solid"/>
                <a:round/>
              </a:ln>
              <a:effectLst/>
            </c:spPr>
            <c:extLst>
              <c:ext xmlns:c16="http://schemas.microsoft.com/office/drawing/2014/chart" uri="{C3380CC4-5D6E-409C-BE32-E72D297353CC}">
                <c16:uniqueId val="{00000020-D516-4522-AC3D-EA8D76D39ED1}"/>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D516-4522-AC3D-EA8D76D39ED1}"/>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D516-4522-AC3D-EA8D76D39ED1}"/>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stage'!$BG$43:$BQ$43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stage'!$BG$46:$BQ$46</c:f>
              <c:numCache>
                <c:formatCode>#,##0.0</c:formatCode>
                <c:ptCount val="11"/>
                <c:pt idx="0">
                  <c:v>7.3753419999999998</c:v>
                </c:pt>
                <c:pt idx="1">
                  <c:v>7.246575</c:v>
                </c:pt>
                <c:pt idx="2">
                  <c:v>7.2575339999999997</c:v>
                </c:pt>
                <c:pt idx="3">
                  <c:v>7.328767</c:v>
                </c:pt>
                <c:pt idx="4">
                  <c:v>7.1780819999999999</c:v>
                </c:pt>
                <c:pt idx="5">
                  <c:v>7.1917809999999998</c:v>
                </c:pt>
                <c:pt idx="6">
                  <c:v>7.3246574999999998</c:v>
                </c:pt>
                <c:pt idx="7">
                  <c:v>7.671233</c:v>
                </c:pt>
                <c:pt idx="8">
                  <c:v>7.6958900000000003</c:v>
                </c:pt>
                <c:pt idx="9">
                  <c:v>7.9424659999999996</c:v>
                </c:pt>
                <c:pt idx="10">
                  <c:v>8.1232880000000005</c:v>
                </c:pt>
              </c:numCache>
            </c:numRef>
          </c:val>
          <c:smooth val="0"/>
          <c:extLst>
            <c:ext xmlns:c16="http://schemas.microsoft.com/office/drawing/2014/chart" uri="{C3380CC4-5D6E-409C-BE32-E72D297353CC}">
              <c16:uniqueId val="{00000022-D516-4522-AC3D-EA8D76D39ED1}"/>
            </c:ext>
          </c:extLst>
        </c:ser>
        <c:ser>
          <c:idx val="3"/>
          <c:order val="3"/>
          <c:tx>
            <c:strRef>
              <c:f>'VC deals medians by stage'!$BF$47</c:f>
              <c:strCache>
                <c:ptCount val="1"/>
                <c:pt idx="0">
                  <c:v>Venture growth</c:v>
                </c:pt>
              </c:strCache>
            </c:strRef>
          </c:tx>
          <c:spPr>
            <a:ln w="19050" cap="rnd" cmpd="sng" algn="ctr">
              <a:solidFill>
                <a:schemeClr val="accent5"/>
              </a:solidFill>
              <a:prstDash val="solid"/>
              <a:round/>
            </a:ln>
            <a:effectLst/>
          </c:spPr>
          <c:marker>
            <c:symbol val="none"/>
          </c:marker>
          <c:dPt>
            <c:idx val="8"/>
            <c:bubble3D val="0"/>
            <c:extLst>
              <c:ext xmlns:c16="http://schemas.microsoft.com/office/drawing/2014/chart" uri="{C3380CC4-5D6E-409C-BE32-E72D297353CC}">
                <c16:uniqueId val="{00000024-D516-4522-AC3D-EA8D76D39ED1}"/>
              </c:ext>
            </c:extLst>
          </c:dPt>
          <c:dPt>
            <c:idx val="9"/>
            <c:bubble3D val="0"/>
            <c:extLst>
              <c:ext xmlns:c16="http://schemas.microsoft.com/office/drawing/2014/chart" uri="{C3380CC4-5D6E-409C-BE32-E72D297353CC}">
                <c16:uniqueId val="{00000025-D516-4522-AC3D-EA8D76D39ED1}"/>
              </c:ext>
            </c:extLst>
          </c:dPt>
          <c:dPt>
            <c:idx val="10"/>
            <c:marker>
              <c:symbol val="circle"/>
              <c:size val="5"/>
              <c:spPr>
                <a:solidFill>
                  <a:schemeClr val="accent5"/>
                </a:solidFill>
                <a:ln w="6350" cap="flat" cmpd="sng" algn="ctr">
                  <a:noFill/>
                  <a:prstDash val="solid"/>
                  <a:round/>
                </a:ln>
                <a:effectLst/>
              </c:spPr>
            </c:marker>
            <c:bubble3D val="0"/>
            <c:spPr>
              <a:ln w="19050" cap="rnd" cmpd="sng" algn="ctr">
                <a:noFill/>
                <a:prstDash val="solid"/>
                <a:round/>
              </a:ln>
              <a:effectLst/>
            </c:spPr>
            <c:extLst>
              <c:ext xmlns:c16="http://schemas.microsoft.com/office/drawing/2014/chart" uri="{C3380CC4-5D6E-409C-BE32-E72D297353CC}">
                <c16:uniqueId val="{00000027-D516-4522-AC3D-EA8D76D39ED1}"/>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516-4522-AC3D-EA8D76D39ED1}"/>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516-4522-AC3D-EA8D76D39ED1}"/>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medians by stage'!$BG$43:$BQ$43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medians by stage'!$BG$47:$BQ$47</c:f>
              <c:numCache>
                <c:formatCode>#,##0.0</c:formatCode>
                <c:ptCount val="11"/>
                <c:pt idx="0">
                  <c:v>10.872602499999999</c:v>
                </c:pt>
                <c:pt idx="1">
                  <c:v>11.268492999999999</c:v>
                </c:pt>
                <c:pt idx="2">
                  <c:v>10.70274</c:v>
                </c:pt>
                <c:pt idx="3">
                  <c:v>10.453424999999999</c:v>
                </c:pt>
                <c:pt idx="4">
                  <c:v>10.663014</c:v>
                </c:pt>
                <c:pt idx="5">
                  <c:v>10.463013999999999</c:v>
                </c:pt>
                <c:pt idx="6">
                  <c:v>10.471233</c:v>
                </c:pt>
                <c:pt idx="7">
                  <c:v>10.920548</c:v>
                </c:pt>
                <c:pt idx="8">
                  <c:v>11.016438000000001</c:v>
                </c:pt>
                <c:pt idx="9">
                  <c:v>11.334247</c:v>
                </c:pt>
                <c:pt idx="10">
                  <c:v>11.405479</c:v>
                </c:pt>
              </c:numCache>
            </c:numRef>
          </c:val>
          <c:smooth val="0"/>
          <c:extLst>
            <c:ext xmlns:c16="http://schemas.microsoft.com/office/drawing/2014/chart" uri="{C3380CC4-5D6E-409C-BE32-E72D297353CC}">
              <c16:uniqueId val="{00000028-D516-4522-AC3D-EA8D76D39ED1}"/>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027867009982387E-2"/>
          <c:y val="2.5468323812464617E-2"/>
          <c:w val="0.92597213299001757"/>
          <c:h val="0.80846585353301426"/>
        </c:manualLayout>
      </c:layout>
      <c:lineChart>
        <c:grouping val="standard"/>
        <c:varyColors val="0"/>
        <c:ser>
          <c:idx val="0"/>
          <c:order val="0"/>
          <c:tx>
            <c:strRef>
              <c:f>'Median deal size'!$B$8</c:f>
              <c:strCache>
                <c:ptCount val="1"/>
                <c:pt idx="0">
                  <c:v>Pre-seed</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E0AE-48B6-9556-AF43D5E21A88}"/>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E0AE-48B6-9556-AF43D5E21A88}"/>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E0AE-48B6-9556-AF43D5E21A88}"/>
              </c:ext>
            </c:extLst>
          </c:dPt>
          <c:dPt>
            <c:idx val="16"/>
            <c:bubble3D val="0"/>
            <c:extLst>
              <c:ext xmlns:c16="http://schemas.microsoft.com/office/drawing/2014/chart" uri="{C3380CC4-5D6E-409C-BE32-E72D297353CC}">
                <c16:uniqueId val="{00000006-E0AE-48B6-9556-AF43D5E21A88}"/>
              </c:ext>
            </c:extLst>
          </c:dPt>
          <c:dLbls>
            <c:dLbl>
              <c:idx val="0"/>
              <c:delete val="1"/>
              <c:extLst>
                <c:ext xmlns:c15="http://schemas.microsoft.com/office/drawing/2012/chart" uri="{CE6537A1-D6FC-4f65-9D91-7224C49458BB}"/>
                <c:ext xmlns:c16="http://schemas.microsoft.com/office/drawing/2014/chart" uri="{C3380CC4-5D6E-409C-BE32-E72D297353CC}">
                  <c16:uniqueId val="{00000007-E0AE-48B6-9556-AF43D5E21A88}"/>
                </c:ext>
              </c:extLst>
            </c:dLbl>
            <c:dLbl>
              <c:idx val="1"/>
              <c:delete val="1"/>
              <c:extLst>
                <c:ext xmlns:c15="http://schemas.microsoft.com/office/drawing/2012/chart" uri="{CE6537A1-D6FC-4f65-9D91-7224C49458BB}"/>
                <c:ext xmlns:c16="http://schemas.microsoft.com/office/drawing/2014/chart" uri="{C3380CC4-5D6E-409C-BE32-E72D297353CC}">
                  <c16:uniqueId val="{00000008-E0AE-48B6-9556-AF43D5E21A88}"/>
                </c:ext>
              </c:extLst>
            </c:dLbl>
            <c:dLbl>
              <c:idx val="2"/>
              <c:delete val="1"/>
              <c:extLst>
                <c:ext xmlns:c15="http://schemas.microsoft.com/office/drawing/2012/chart" uri="{CE6537A1-D6FC-4f65-9D91-7224C49458BB}"/>
                <c:ext xmlns:c16="http://schemas.microsoft.com/office/drawing/2014/chart" uri="{C3380CC4-5D6E-409C-BE32-E72D297353CC}">
                  <c16:uniqueId val="{00000009-E0AE-48B6-9556-AF43D5E21A88}"/>
                </c:ext>
              </c:extLst>
            </c:dLbl>
            <c:dLbl>
              <c:idx val="3"/>
              <c:delete val="1"/>
              <c:extLst>
                <c:ext xmlns:c15="http://schemas.microsoft.com/office/drawing/2012/chart" uri="{CE6537A1-D6FC-4f65-9D91-7224C49458BB}"/>
                <c:ext xmlns:c16="http://schemas.microsoft.com/office/drawing/2014/chart" uri="{C3380CC4-5D6E-409C-BE32-E72D297353CC}">
                  <c16:uniqueId val="{0000000A-E0AE-48B6-9556-AF43D5E21A88}"/>
                </c:ext>
              </c:extLst>
            </c:dLbl>
            <c:dLbl>
              <c:idx val="4"/>
              <c:delete val="1"/>
              <c:extLst>
                <c:ext xmlns:c15="http://schemas.microsoft.com/office/drawing/2012/chart" uri="{CE6537A1-D6FC-4f65-9D91-7224C49458BB}"/>
                <c:ext xmlns:c16="http://schemas.microsoft.com/office/drawing/2014/chart" uri="{C3380CC4-5D6E-409C-BE32-E72D297353CC}">
                  <c16:uniqueId val="{0000000B-E0AE-48B6-9556-AF43D5E21A88}"/>
                </c:ext>
              </c:extLst>
            </c:dLbl>
            <c:dLbl>
              <c:idx val="5"/>
              <c:delete val="1"/>
              <c:extLst>
                <c:ext xmlns:c15="http://schemas.microsoft.com/office/drawing/2012/chart" uri="{CE6537A1-D6FC-4f65-9D91-7224C49458BB}"/>
                <c:ext xmlns:c16="http://schemas.microsoft.com/office/drawing/2014/chart" uri="{C3380CC4-5D6E-409C-BE32-E72D297353CC}">
                  <c16:uniqueId val="{0000000C-E0AE-48B6-9556-AF43D5E21A88}"/>
                </c:ext>
              </c:extLst>
            </c:dLbl>
            <c:dLbl>
              <c:idx val="6"/>
              <c:delete val="1"/>
              <c:extLst>
                <c:ext xmlns:c15="http://schemas.microsoft.com/office/drawing/2012/chart" uri="{CE6537A1-D6FC-4f65-9D91-7224C49458BB}"/>
                <c:ext xmlns:c16="http://schemas.microsoft.com/office/drawing/2014/chart" uri="{C3380CC4-5D6E-409C-BE32-E72D297353CC}">
                  <c16:uniqueId val="{0000000D-E0AE-48B6-9556-AF43D5E21A88}"/>
                </c:ext>
              </c:extLst>
            </c:dLbl>
            <c:dLbl>
              <c:idx val="7"/>
              <c:delete val="1"/>
              <c:extLst>
                <c:ext xmlns:c15="http://schemas.microsoft.com/office/drawing/2012/chart" uri="{CE6537A1-D6FC-4f65-9D91-7224C49458BB}"/>
                <c:ext xmlns:c16="http://schemas.microsoft.com/office/drawing/2014/chart" uri="{C3380CC4-5D6E-409C-BE32-E72D297353CC}">
                  <c16:uniqueId val="{0000000E-E0AE-48B6-9556-AF43D5E21A88}"/>
                </c:ext>
              </c:extLst>
            </c:dLbl>
            <c:dLbl>
              <c:idx val="8"/>
              <c:delete val="1"/>
              <c:extLst>
                <c:ext xmlns:c15="http://schemas.microsoft.com/office/drawing/2012/chart" uri="{CE6537A1-D6FC-4f65-9D91-7224C49458BB}"/>
                <c:ext xmlns:c16="http://schemas.microsoft.com/office/drawing/2014/chart" uri="{C3380CC4-5D6E-409C-BE32-E72D297353CC}">
                  <c16:uniqueId val="{00000001-E0AE-48B6-9556-AF43D5E21A88}"/>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size'!$C$8:$M$8</c:f>
              <c:numCache>
                <c:formatCode>"$"#,##0.0</c:formatCode>
                <c:ptCount val="11"/>
                <c:pt idx="0">
                  <c:v>0.21</c:v>
                </c:pt>
                <c:pt idx="1">
                  <c:v>0.19</c:v>
                </c:pt>
                <c:pt idx="2">
                  <c:v>0.26500000000000001</c:v>
                </c:pt>
                <c:pt idx="3">
                  <c:v>0.30076799999999998</c:v>
                </c:pt>
                <c:pt idx="4">
                  <c:v>0.28899999999999998</c:v>
                </c:pt>
                <c:pt idx="5">
                  <c:v>0.5</c:v>
                </c:pt>
                <c:pt idx="6">
                  <c:v>0.5</c:v>
                </c:pt>
                <c:pt idx="7">
                  <c:v>0.5</c:v>
                </c:pt>
                <c:pt idx="8">
                  <c:v>0.4</c:v>
                </c:pt>
                <c:pt idx="9">
                  <c:v>0.36121999999999999</c:v>
                </c:pt>
                <c:pt idx="10">
                  <c:v>0.2</c:v>
                </c:pt>
              </c:numCache>
            </c:numRef>
          </c:val>
          <c:smooth val="0"/>
          <c:extLst>
            <c:ext xmlns:c16="http://schemas.microsoft.com/office/drawing/2014/chart" uri="{C3380CC4-5D6E-409C-BE32-E72D297353CC}">
              <c16:uniqueId val="{0000000F-E0AE-48B6-9556-AF43D5E21A88}"/>
            </c:ext>
          </c:extLst>
        </c:ser>
        <c:ser>
          <c:idx val="1"/>
          <c:order val="1"/>
          <c:tx>
            <c:strRef>
              <c:f>'Median deal size'!$B$9</c:f>
              <c:strCache>
                <c:ptCount val="1"/>
                <c:pt idx="0">
                  <c:v>Seed</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E0AE-48B6-9556-AF43D5E21A88}"/>
              </c:ext>
            </c:extLst>
          </c:dPt>
          <c:dPt>
            <c:idx val="9"/>
            <c:bubble3D val="0"/>
            <c:extLst>
              <c:ext xmlns:c16="http://schemas.microsoft.com/office/drawing/2014/chart" uri="{C3380CC4-5D6E-409C-BE32-E72D297353CC}">
                <c16:uniqueId val="{00000011-E0AE-48B6-9556-AF43D5E21A88}"/>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E0AE-48B6-9556-AF43D5E21A88}"/>
              </c:ext>
            </c:extLst>
          </c:dPt>
          <c:dLbls>
            <c:dLbl>
              <c:idx val="0"/>
              <c:delete val="1"/>
              <c:extLst>
                <c:ext xmlns:c15="http://schemas.microsoft.com/office/drawing/2012/chart" uri="{CE6537A1-D6FC-4f65-9D91-7224C49458BB}"/>
                <c:ext xmlns:c16="http://schemas.microsoft.com/office/drawing/2014/chart" uri="{C3380CC4-5D6E-409C-BE32-E72D297353CC}">
                  <c16:uniqueId val="{00000014-E0AE-48B6-9556-AF43D5E21A88}"/>
                </c:ext>
              </c:extLst>
            </c:dLbl>
            <c:dLbl>
              <c:idx val="1"/>
              <c:delete val="1"/>
              <c:extLst>
                <c:ext xmlns:c15="http://schemas.microsoft.com/office/drawing/2012/chart" uri="{CE6537A1-D6FC-4f65-9D91-7224C49458BB}"/>
                <c:ext xmlns:c16="http://schemas.microsoft.com/office/drawing/2014/chart" uri="{C3380CC4-5D6E-409C-BE32-E72D297353CC}">
                  <c16:uniqueId val="{00000015-E0AE-48B6-9556-AF43D5E21A88}"/>
                </c:ext>
              </c:extLst>
            </c:dLbl>
            <c:dLbl>
              <c:idx val="2"/>
              <c:delete val="1"/>
              <c:extLst>
                <c:ext xmlns:c15="http://schemas.microsoft.com/office/drawing/2012/chart" uri="{CE6537A1-D6FC-4f65-9D91-7224C49458BB}"/>
                <c:ext xmlns:c16="http://schemas.microsoft.com/office/drawing/2014/chart" uri="{C3380CC4-5D6E-409C-BE32-E72D297353CC}">
                  <c16:uniqueId val="{00000016-E0AE-48B6-9556-AF43D5E21A88}"/>
                </c:ext>
              </c:extLst>
            </c:dLbl>
            <c:dLbl>
              <c:idx val="3"/>
              <c:delete val="1"/>
              <c:extLst>
                <c:ext xmlns:c15="http://schemas.microsoft.com/office/drawing/2012/chart" uri="{CE6537A1-D6FC-4f65-9D91-7224C49458BB}"/>
                <c:ext xmlns:c16="http://schemas.microsoft.com/office/drawing/2014/chart" uri="{C3380CC4-5D6E-409C-BE32-E72D297353CC}">
                  <c16:uniqueId val="{00000017-E0AE-48B6-9556-AF43D5E21A88}"/>
                </c:ext>
              </c:extLst>
            </c:dLbl>
            <c:dLbl>
              <c:idx val="4"/>
              <c:delete val="1"/>
              <c:extLst>
                <c:ext xmlns:c15="http://schemas.microsoft.com/office/drawing/2012/chart" uri="{CE6537A1-D6FC-4f65-9D91-7224C49458BB}"/>
                <c:ext xmlns:c16="http://schemas.microsoft.com/office/drawing/2014/chart" uri="{C3380CC4-5D6E-409C-BE32-E72D297353CC}">
                  <c16:uniqueId val="{00000018-E0AE-48B6-9556-AF43D5E21A88}"/>
                </c:ext>
              </c:extLst>
            </c:dLbl>
            <c:dLbl>
              <c:idx val="5"/>
              <c:delete val="1"/>
              <c:extLst>
                <c:ext xmlns:c15="http://schemas.microsoft.com/office/drawing/2012/chart" uri="{CE6537A1-D6FC-4f65-9D91-7224C49458BB}"/>
                <c:ext xmlns:c16="http://schemas.microsoft.com/office/drawing/2014/chart" uri="{C3380CC4-5D6E-409C-BE32-E72D297353CC}">
                  <c16:uniqueId val="{00000019-E0AE-48B6-9556-AF43D5E21A88}"/>
                </c:ext>
              </c:extLst>
            </c:dLbl>
            <c:dLbl>
              <c:idx val="6"/>
              <c:delete val="1"/>
              <c:extLst>
                <c:ext xmlns:c15="http://schemas.microsoft.com/office/drawing/2012/chart" uri="{CE6537A1-D6FC-4f65-9D91-7224C49458BB}"/>
                <c:ext xmlns:c16="http://schemas.microsoft.com/office/drawing/2014/chart" uri="{C3380CC4-5D6E-409C-BE32-E72D297353CC}">
                  <c16:uniqueId val="{0000001A-E0AE-48B6-9556-AF43D5E21A88}"/>
                </c:ext>
              </c:extLst>
            </c:dLbl>
            <c:dLbl>
              <c:idx val="7"/>
              <c:delete val="1"/>
              <c:extLst>
                <c:ext xmlns:c15="http://schemas.microsoft.com/office/drawing/2012/chart" uri="{CE6537A1-D6FC-4f65-9D91-7224C49458BB}"/>
                <c:ext xmlns:c16="http://schemas.microsoft.com/office/drawing/2014/chart" uri="{C3380CC4-5D6E-409C-BE32-E72D297353CC}">
                  <c16:uniqueId val="{0000001B-E0AE-48B6-9556-AF43D5E21A88}"/>
                </c:ext>
              </c:extLst>
            </c:dLbl>
            <c:dLbl>
              <c:idx val="8"/>
              <c:delete val="1"/>
              <c:extLst>
                <c:ext xmlns:c15="http://schemas.microsoft.com/office/drawing/2012/chart" uri="{CE6537A1-D6FC-4f65-9D91-7224C49458BB}"/>
                <c:ext xmlns:c16="http://schemas.microsoft.com/office/drawing/2014/chart" uri="{C3380CC4-5D6E-409C-BE32-E72D297353CC}">
                  <c16:uniqueId val="{00000010-E0AE-48B6-9556-AF43D5E21A88}"/>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size'!$C$9:$M$9</c:f>
              <c:numCache>
                <c:formatCode>"$"#,##0.0</c:formatCode>
                <c:ptCount val="11"/>
                <c:pt idx="0">
                  <c:v>1.25</c:v>
                </c:pt>
                <c:pt idx="1">
                  <c:v>1.5</c:v>
                </c:pt>
                <c:pt idx="2">
                  <c:v>1.5999989999999999</c:v>
                </c:pt>
                <c:pt idx="3">
                  <c:v>1.7499990000000001</c:v>
                </c:pt>
                <c:pt idx="4">
                  <c:v>1.8725004999999999</c:v>
                </c:pt>
                <c:pt idx="5">
                  <c:v>2.2220010000000001</c:v>
                </c:pt>
                <c:pt idx="6">
                  <c:v>2.7425009999999999</c:v>
                </c:pt>
                <c:pt idx="7">
                  <c:v>2.7</c:v>
                </c:pt>
                <c:pt idx="8">
                  <c:v>3</c:v>
                </c:pt>
                <c:pt idx="9">
                  <c:v>3.5</c:v>
                </c:pt>
                <c:pt idx="10">
                  <c:v>3</c:v>
                </c:pt>
              </c:numCache>
            </c:numRef>
          </c:val>
          <c:smooth val="0"/>
          <c:extLst>
            <c:ext xmlns:c16="http://schemas.microsoft.com/office/drawing/2014/chart" uri="{C3380CC4-5D6E-409C-BE32-E72D297353CC}">
              <c16:uniqueId val="{0000001C-E0AE-48B6-9556-AF43D5E21A88}"/>
            </c:ext>
          </c:extLst>
        </c:ser>
        <c:ser>
          <c:idx val="2"/>
          <c:order val="2"/>
          <c:tx>
            <c:strRef>
              <c:f>'Median deal size'!$B$10</c:f>
              <c:strCache>
                <c:ptCount val="1"/>
                <c:pt idx="0">
                  <c:v>A</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E0AE-48B6-9556-AF43D5E21A88}"/>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1F-E0AE-48B6-9556-AF43D5E21A88}"/>
              </c:ext>
            </c:extLst>
          </c:dPt>
          <c:dLbls>
            <c:dLbl>
              <c:idx val="0"/>
              <c:delete val="1"/>
              <c:extLst>
                <c:ext xmlns:c15="http://schemas.microsoft.com/office/drawing/2012/chart" uri="{CE6537A1-D6FC-4f65-9D91-7224C49458BB}"/>
                <c:ext xmlns:c16="http://schemas.microsoft.com/office/drawing/2014/chart" uri="{C3380CC4-5D6E-409C-BE32-E72D297353CC}">
                  <c16:uniqueId val="{00000020-E0AE-48B6-9556-AF43D5E21A88}"/>
                </c:ext>
              </c:extLst>
            </c:dLbl>
            <c:dLbl>
              <c:idx val="1"/>
              <c:delete val="1"/>
              <c:extLst>
                <c:ext xmlns:c15="http://schemas.microsoft.com/office/drawing/2012/chart" uri="{CE6537A1-D6FC-4f65-9D91-7224C49458BB}"/>
                <c:ext xmlns:c16="http://schemas.microsoft.com/office/drawing/2014/chart" uri="{C3380CC4-5D6E-409C-BE32-E72D297353CC}">
                  <c16:uniqueId val="{00000021-E0AE-48B6-9556-AF43D5E21A88}"/>
                </c:ext>
              </c:extLst>
            </c:dLbl>
            <c:dLbl>
              <c:idx val="2"/>
              <c:delete val="1"/>
              <c:extLst>
                <c:ext xmlns:c15="http://schemas.microsoft.com/office/drawing/2012/chart" uri="{CE6537A1-D6FC-4f65-9D91-7224C49458BB}"/>
                <c:ext xmlns:c16="http://schemas.microsoft.com/office/drawing/2014/chart" uri="{C3380CC4-5D6E-409C-BE32-E72D297353CC}">
                  <c16:uniqueId val="{00000022-E0AE-48B6-9556-AF43D5E21A88}"/>
                </c:ext>
              </c:extLst>
            </c:dLbl>
            <c:dLbl>
              <c:idx val="3"/>
              <c:delete val="1"/>
              <c:extLst>
                <c:ext xmlns:c15="http://schemas.microsoft.com/office/drawing/2012/chart" uri="{CE6537A1-D6FC-4f65-9D91-7224C49458BB}"/>
                <c:ext xmlns:c16="http://schemas.microsoft.com/office/drawing/2014/chart" uri="{C3380CC4-5D6E-409C-BE32-E72D297353CC}">
                  <c16:uniqueId val="{00000023-E0AE-48B6-9556-AF43D5E21A88}"/>
                </c:ext>
              </c:extLst>
            </c:dLbl>
            <c:dLbl>
              <c:idx val="4"/>
              <c:delete val="1"/>
              <c:extLst>
                <c:ext xmlns:c15="http://schemas.microsoft.com/office/drawing/2012/chart" uri="{CE6537A1-D6FC-4f65-9D91-7224C49458BB}"/>
                <c:ext xmlns:c16="http://schemas.microsoft.com/office/drawing/2014/chart" uri="{C3380CC4-5D6E-409C-BE32-E72D297353CC}">
                  <c16:uniqueId val="{00000024-E0AE-48B6-9556-AF43D5E21A88}"/>
                </c:ext>
              </c:extLst>
            </c:dLbl>
            <c:dLbl>
              <c:idx val="5"/>
              <c:delete val="1"/>
              <c:extLst>
                <c:ext xmlns:c15="http://schemas.microsoft.com/office/drawing/2012/chart" uri="{CE6537A1-D6FC-4f65-9D91-7224C49458BB}"/>
                <c:ext xmlns:c16="http://schemas.microsoft.com/office/drawing/2014/chart" uri="{C3380CC4-5D6E-409C-BE32-E72D297353CC}">
                  <c16:uniqueId val="{00000025-E0AE-48B6-9556-AF43D5E21A88}"/>
                </c:ext>
              </c:extLst>
            </c:dLbl>
            <c:dLbl>
              <c:idx val="6"/>
              <c:delete val="1"/>
              <c:extLst>
                <c:ext xmlns:c15="http://schemas.microsoft.com/office/drawing/2012/chart" uri="{CE6537A1-D6FC-4f65-9D91-7224C49458BB}"/>
                <c:ext xmlns:c16="http://schemas.microsoft.com/office/drawing/2014/chart" uri="{C3380CC4-5D6E-409C-BE32-E72D297353CC}">
                  <c16:uniqueId val="{00000026-E0AE-48B6-9556-AF43D5E21A88}"/>
                </c:ext>
              </c:extLst>
            </c:dLbl>
            <c:dLbl>
              <c:idx val="7"/>
              <c:delete val="1"/>
              <c:extLst>
                <c:ext xmlns:c15="http://schemas.microsoft.com/office/drawing/2012/chart" uri="{CE6537A1-D6FC-4f65-9D91-7224C49458BB}"/>
                <c:ext xmlns:c16="http://schemas.microsoft.com/office/drawing/2014/chart" uri="{C3380CC4-5D6E-409C-BE32-E72D297353CC}">
                  <c16:uniqueId val="{00000027-E0AE-48B6-9556-AF43D5E21A88}"/>
                </c:ext>
              </c:extLst>
            </c:dLbl>
            <c:dLbl>
              <c:idx val="8"/>
              <c:delete val="1"/>
              <c:extLst>
                <c:ext xmlns:c15="http://schemas.microsoft.com/office/drawing/2012/chart" uri="{CE6537A1-D6FC-4f65-9D91-7224C49458BB}"/>
                <c:ext xmlns:c16="http://schemas.microsoft.com/office/drawing/2014/chart" uri="{C3380CC4-5D6E-409C-BE32-E72D297353CC}">
                  <c16:uniqueId val="{00000028-E0AE-48B6-9556-AF43D5E21A88}"/>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size'!$C$10:$M$10</c:f>
              <c:numCache>
                <c:formatCode>"$"#,##0.0</c:formatCode>
                <c:ptCount val="11"/>
                <c:pt idx="0">
                  <c:v>4.5</c:v>
                </c:pt>
                <c:pt idx="1">
                  <c:v>5.0000049999999998</c:v>
                </c:pt>
                <c:pt idx="2">
                  <c:v>6.4999989999999999</c:v>
                </c:pt>
                <c:pt idx="3">
                  <c:v>7.1672820000000002</c:v>
                </c:pt>
                <c:pt idx="4">
                  <c:v>7.5</c:v>
                </c:pt>
                <c:pt idx="5">
                  <c:v>10.000000999999999</c:v>
                </c:pt>
                <c:pt idx="6">
                  <c:v>11.4133505</c:v>
                </c:pt>
                <c:pt idx="7">
                  <c:v>9.9999990000000007</c:v>
                </c:pt>
                <c:pt idx="8">
                  <c:v>11.894835499999999</c:v>
                </c:pt>
                <c:pt idx="9">
                  <c:v>13.999999000000001</c:v>
                </c:pt>
                <c:pt idx="10">
                  <c:v>19.3512095</c:v>
                </c:pt>
              </c:numCache>
            </c:numRef>
          </c:val>
          <c:smooth val="0"/>
          <c:extLst>
            <c:ext xmlns:c16="http://schemas.microsoft.com/office/drawing/2014/chart" uri="{C3380CC4-5D6E-409C-BE32-E72D297353CC}">
              <c16:uniqueId val="{00000029-E0AE-48B6-9556-AF43D5E21A88}"/>
            </c:ext>
          </c:extLst>
        </c:ser>
        <c:ser>
          <c:idx val="3"/>
          <c:order val="3"/>
          <c:tx>
            <c:strRef>
              <c:f>'Median deal size'!$B$11</c:f>
              <c:strCache>
                <c:ptCount val="1"/>
                <c:pt idx="0">
                  <c:v>B</c:v>
                </c:pt>
              </c:strCache>
            </c:strRef>
          </c:tx>
          <c:spPr>
            <a:ln w="19050" cap="rnd" cmpd="sng" algn="ctr">
              <a:solidFill>
                <a:schemeClr val="accent4"/>
              </a:solidFill>
              <a:prstDash val="solid"/>
              <a:round/>
            </a:ln>
            <a:effectLst/>
          </c:spPr>
          <c:marker>
            <c:symbol val="none"/>
          </c:marker>
          <c:dPt>
            <c:idx val="10"/>
            <c:marker>
              <c:symbol val="circle"/>
              <c:size val="5"/>
              <c:spPr>
                <a:solidFill>
                  <a:srgbClr val="C3EDEB"/>
                </a:solidFill>
                <a:ln>
                  <a:noFill/>
                </a:ln>
              </c:spPr>
            </c:marker>
            <c:bubble3D val="0"/>
            <c:spPr>
              <a:ln w="19050" cap="rnd" cmpd="sng" algn="ctr">
                <a:noFill/>
                <a:prstDash val="solid"/>
                <a:round/>
              </a:ln>
              <a:effectLst/>
            </c:spPr>
            <c:extLst>
              <c:ext xmlns:c16="http://schemas.microsoft.com/office/drawing/2014/chart" uri="{C3380CC4-5D6E-409C-BE32-E72D297353CC}">
                <c16:uniqueId val="{0000002B-E0AE-48B6-9556-AF43D5E21A88}"/>
              </c:ext>
            </c:extLst>
          </c:dPt>
          <c:dPt>
            <c:idx val="16"/>
            <c:bubble3D val="0"/>
            <c:extLst>
              <c:ext xmlns:c16="http://schemas.microsoft.com/office/drawing/2014/chart" uri="{C3380CC4-5D6E-409C-BE32-E72D297353CC}">
                <c16:uniqueId val="{0000002C-E0AE-48B6-9556-AF43D5E21A88}"/>
              </c:ext>
            </c:extLst>
          </c:dPt>
          <c:dLbls>
            <c:dLbl>
              <c:idx val="0"/>
              <c:delete val="1"/>
              <c:extLst>
                <c:ext xmlns:c15="http://schemas.microsoft.com/office/drawing/2012/chart" uri="{CE6537A1-D6FC-4f65-9D91-7224C49458BB}"/>
                <c:ext xmlns:c16="http://schemas.microsoft.com/office/drawing/2014/chart" uri="{C3380CC4-5D6E-409C-BE32-E72D297353CC}">
                  <c16:uniqueId val="{0000002D-E0AE-48B6-9556-AF43D5E21A88}"/>
                </c:ext>
              </c:extLst>
            </c:dLbl>
            <c:dLbl>
              <c:idx val="1"/>
              <c:delete val="1"/>
              <c:extLst>
                <c:ext xmlns:c15="http://schemas.microsoft.com/office/drawing/2012/chart" uri="{CE6537A1-D6FC-4f65-9D91-7224C49458BB}"/>
                <c:ext xmlns:c16="http://schemas.microsoft.com/office/drawing/2014/chart" uri="{C3380CC4-5D6E-409C-BE32-E72D297353CC}">
                  <c16:uniqueId val="{0000002E-E0AE-48B6-9556-AF43D5E21A88}"/>
                </c:ext>
              </c:extLst>
            </c:dLbl>
            <c:dLbl>
              <c:idx val="2"/>
              <c:delete val="1"/>
              <c:extLst>
                <c:ext xmlns:c15="http://schemas.microsoft.com/office/drawing/2012/chart" uri="{CE6537A1-D6FC-4f65-9D91-7224C49458BB}"/>
                <c:ext xmlns:c16="http://schemas.microsoft.com/office/drawing/2014/chart" uri="{C3380CC4-5D6E-409C-BE32-E72D297353CC}">
                  <c16:uniqueId val="{0000002F-E0AE-48B6-9556-AF43D5E21A88}"/>
                </c:ext>
              </c:extLst>
            </c:dLbl>
            <c:dLbl>
              <c:idx val="3"/>
              <c:delete val="1"/>
              <c:extLst>
                <c:ext xmlns:c15="http://schemas.microsoft.com/office/drawing/2012/chart" uri="{CE6537A1-D6FC-4f65-9D91-7224C49458BB}"/>
                <c:ext xmlns:c16="http://schemas.microsoft.com/office/drawing/2014/chart" uri="{C3380CC4-5D6E-409C-BE32-E72D297353CC}">
                  <c16:uniqueId val="{00000030-E0AE-48B6-9556-AF43D5E21A88}"/>
                </c:ext>
              </c:extLst>
            </c:dLbl>
            <c:dLbl>
              <c:idx val="4"/>
              <c:delete val="1"/>
              <c:extLst>
                <c:ext xmlns:c15="http://schemas.microsoft.com/office/drawing/2012/chart" uri="{CE6537A1-D6FC-4f65-9D91-7224C49458BB}"/>
                <c:ext xmlns:c16="http://schemas.microsoft.com/office/drawing/2014/chart" uri="{C3380CC4-5D6E-409C-BE32-E72D297353CC}">
                  <c16:uniqueId val="{00000031-E0AE-48B6-9556-AF43D5E21A88}"/>
                </c:ext>
              </c:extLst>
            </c:dLbl>
            <c:dLbl>
              <c:idx val="5"/>
              <c:delete val="1"/>
              <c:extLst>
                <c:ext xmlns:c15="http://schemas.microsoft.com/office/drawing/2012/chart" uri="{CE6537A1-D6FC-4f65-9D91-7224C49458BB}"/>
                <c:ext xmlns:c16="http://schemas.microsoft.com/office/drawing/2014/chart" uri="{C3380CC4-5D6E-409C-BE32-E72D297353CC}">
                  <c16:uniqueId val="{00000032-E0AE-48B6-9556-AF43D5E21A88}"/>
                </c:ext>
              </c:extLst>
            </c:dLbl>
            <c:dLbl>
              <c:idx val="6"/>
              <c:delete val="1"/>
              <c:extLst>
                <c:ext xmlns:c15="http://schemas.microsoft.com/office/drawing/2012/chart" uri="{CE6537A1-D6FC-4f65-9D91-7224C49458BB}"/>
                <c:ext xmlns:c16="http://schemas.microsoft.com/office/drawing/2014/chart" uri="{C3380CC4-5D6E-409C-BE32-E72D297353CC}">
                  <c16:uniqueId val="{00000033-E0AE-48B6-9556-AF43D5E21A88}"/>
                </c:ext>
              </c:extLst>
            </c:dLbl>
            <c:dLbl>
              <c:idx val="7"/>
              <c:delete val="1"/>
              <c:extLst>
                <c:ext xmlns:c15="http://schemas.microsoft.com/office/drawing/2012/chart" uri="{CE6537A1-D6FC-4f65-9D91-7224C49458BB}"/>
                <c:ext xmlns:c16="http://schemas.microsoft.com/office/drawing/2014/chart" uri="{C3380CC4-5D6E-409C-BE32-E72D297353CC}">
                  <c16:uniqueId val="{00000034-E0AE-48B6-9556-AF43D5E21A88}"/>
                </c:ext>
              </c:extLst>
            </c:dLbl>
            <c:dLbl>
              <c:idx val="8"/>
              <c:delete val="1"/>
              <c:extLst>
                <c:ext xmlns:c15="http://schemas.microsoft.com/office/drawing/2012/chart" uri="{CE6537A1-D6FC-4f65-9D91-7224C49458BB}"/>
                <c:ext xmlns:c16="http://schemas.microsoft.com/office/drawing/2014/chart" uri="{C3380CC4-5D6E-409C-BE32-E72D297353CC}">
                  <c16:uniqueId val="{00000035-E0AE-48B6-9556-AF43D5E21A88}"/>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size'!$C$11:$M$11</c:f>
              <c:numCache>
                <c:formatCode>"$"#,##0.0</c:formatCode>
                <c:ptCount val="11"/>
                <c:pt idx="0">
                  <c:v>11</c:v>
                </c:pt>
                <c:pt idx="1">
                  <c:v>12.499980000000001</c:v>
                </c:pt>
                <c:pt idx="2">
                  <c:v>15</c:v>
                </c:pt>
                <c:pt idx="3">
                  <c:v>17.655991</c:v>
                </c:pt>
                <c:pt idx="4">
                  <c:v>19.999987999999998</c:v>
                </c:pt>
                <c:pt idx="5">
                  <c:v>29.685979</c:v>
                </c:pt>
                <c:pt idx="6">
                  <c:v>27.000001999999999</c:v>
                </c:pt>
                <c:pt idx="7">
                  <c:v>21.580034999999999</c:v>
                </c:pt>
                <c:pt idx="8">
                  <c:v>26.056264500000001</c:v>
                </c:pt>
                <c:pt idx="9">
                  <c:v>30</c:v>
                </c:pt>
                <c:pt idx="10">
                  <c:v>40</c:v>
                </c:pt>
              </c:numCache>
            </c:numRef>
          </c:val>
          <c:smooth val="0"/>
          <c:extLst>
            <c:ext xmlns:c16="http://schemas.microsoft.com/office/drawing/2014/chart" uri="{C3380CC4-5D6E-409C-BE32-E72D297353CC}">
              <c16:uniqueId val="{00000036-E0AE-48B6-9556-AF43D5E21A88}"/>
            </c:ext>
          </c:extLst>
        </c:ser>
        <c:ser>
          <c:idx val="4"/>
          <c:order val="4"/>
          <c:tx>
            <c:strRef>
              <c:f>'Median deal size'!$B$12</c:f>
              <c:strCache>
                <c:ptCount val="1"/>
                <c:pt idx="0">
                  <c:v>C</c:v>
                </c:pt>
              </c:strCache>
            </c:strRef>
          </c:tx>
          <c:marker>
            <c:symbol val="none"/>
          </c:marker>
          <c:dPt>
            <c:idx val="10"/>
            <c:marker>
              <c:symbol val="circle"/>
              <c:size val="5"/>
              <c:spPr>
                <a:solidFill>
                  <a:srgbClr val="F5C914"/>
                </a:solidFill>
                <a:ln>
                  <a:noFill/>
                </a:ln>
              </c:spPr>
            </c:marker>
            <c:bubble3D val="0"/>
            <c:spPr>
              <a:ln>
                <a:noFill/>
              </a:ln>
            </c:spPr>
            <c:extLst>
              <c:ext xmlns:c16="http://schemas.microsoft.com/office/drawing/2014/chart" uri="{C3380CC4-5D6E-409C-BE32-E72D297353CC}">
                <c16:uniqueId val="{00000038-E0AE-48B6-9556-AF43D5E21A88}"/>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E0AE-48B6-9556-AF43D5E21A88}"/>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E0AE-48B6-9556-AF43D5E21A88}"/>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'Median deal size'!$C$7:$M$7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size'!$C$12:$M$12</c:f>
              <c:numCache>
                <c:formatCode>"$"#,##0.0</c:formatCode>
                <c:ptCount val="11"/>
                <c:pt idx="0">
                  <c:v>20</c:v>
                </c:pt>
                <c:pt idx="1">
                  <c:v>21.400001499999998</c:v>
                </c:pt>
                <c:pt idx="2">
                  <c:v>25</c:v>
                </c:pt>
                <c:pt idx="3">
                  <c:v>26.591747000000002</c:v>
                </c:pt>
                <c:pt idx="4">
                  <c:v>34.999997999999998</c:v>
                </c:pt>
                <c:pt idx="5">
                  <c:v>52</c:v>
                </c:pt>
                <c:pt idx="6">
                  <c:v>49.999991999999999</c:v>
                </c:pt>
                <c:pt idx="7">
                  <c:v>31.000056000000001</c:v>
                </c:pt>
                <c:pt idx="8">
                  <c:v>42.000002000000002</c:v>
                </c:pt>
                <c:pt idx="9">
                  <c:v>50</c:v>
                </c:pt>
                <c:pt idx="10">
                  <c:v>74</c:v>
                </c:pt>
              </c:numCache>
            </c:numRef>
          </c:val>
          <c:smooth val="0"/>
          <c:extLst>
            <c:ext xmlns:c16="http://schemas.microsoft.com/office/drawing/2014/chart" uri="{C3380CC4-5D6E-409C-BE32-E72D297353CC}">
              <c16:uniqueId val="{0000003A-E0AE-48B6-9556-AF43D5E21A88}"/>
            </c:ext>
          </c:extLst>
        </c:ser>
        <c:ser>
          <c:idx val="5"/>
          <c:order val="5"/>
          <c:tx>
            <c:strRef>
              <c:f>'Median deal size'!$B$13</c:f>
              <c:strCache>
                <c:ptCount val="1"/>
                <c:pt idx="0">
                  <c:v>D+</c:v>
                </c:pt>
              </c:strCache>
            </c:strRef>
          </c:tx>
          <c:marker>
            <c:symbol val="none"/>
          </c:marker>
          <c:dPt>
            <c:idx val="10"/>
            <c:marker>
              <c:symbol val="circle"/>
              <c:size val="5"/>
              <c:spPr>
                <a:solidFill>
                  <a:srgbClr val="DDD95E"/>
                </a:solidFill>
                <a:ln>
                  <a:noFill/>
                </a:ln>
              </c:spPr>
            </c:marker>
            <c:bubble3D val="0"/>
            <c:spPr>
              <a:ln>
                <a:noFill/>
              </a:ln>
            </c:spPr>
            <c:extLst>
              <c:ext xmlns:c16="http://schemas.microsoft.com/office/drawing/2014/chart" uri="{C3380CC4-5D6E-409C-BE32-E72D297353CC}">
                <c16:uniqueId val="{0000003C-E0AE-48B6-9556-AF43D5E21A88}"/>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E0AE-48B6-9556-AF43D5E21A88}"/>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C-E0AE-48B6-9556-AF43D5E21A88}"/>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'Median deal size'!$C$7:$M$7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size'!$C$13:$M$13</c:f>
              <c:numCache>
                <c:formatCode>"$"#,##0.0</c:formatCode>
                <c:ptCount val="11"/>
                <c:pt idx="0">
                  <c:v>24.6491045</c:v>
                </c:pt>
                <c:pt idx="1">
                  <c:v>29.999998000000001</c:v>
                </c:pt>
                <c:pt idx="2">
                  <c:v>37.75</c:v>
                </c:pt>
                <c:pt idx="3">
                  <c:v>49.999994999999998</c:v>
                </c:pt>
                <c:pt idx="4">
                  <c:v>54.999996000000003</c:v>
                </c:pt>
                <c:pt idx="5">
                  <c:v>100.000024</c:v>
                </c:pt>
                <c:pt idx="6">
                  <c:v>104</c:v>
                </c:pt>
                <c:pt idx="7">
                  <c:v>57.765436000000001</c:v>
                </c:pt>
                <c:pt idx="8">
                  <c:v>90.812240000000003</c:v>
                </c:pt>
                <c:pt idx="9">
                  <c:v>100</c:v>
                </c:pt>
                <c:pt idx="10">
                  <c:v>150</c:v>
                </c:pt>
              </c:numCache>
            </c:numRef>
          </c:val>
          <c:smooth val="0"/>
          <c:extLst>
            <c:ext xmlns:c16="http://schemas.microsoft.com/office/drawing/2014/chart" uri="{C3380CC4-5D6E-409C-BE32-E72D297353CC}">
              <c16:uniqueId val="{0000003E-E0AE-48B6-9556-AF43D5E21A88}"/>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540000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2940901258069963"/>
          <c:w val="1"/>
          <c:h val="6.8934306005866919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808174832035939E-2"/>
          <c:y val="2.4693788276465442E-2"/>
          <c:w val="0.93219182516796406"/>
          <c:h val="0.84782935466400033"/>
        </c:manualLayout>
      </c:layout>
      <c:lineChart>
        <c:grouping val="standard"/>
        <c:varyColors val="0"/>
        <c:ser>
          <c:idx val="0"/>
          <c:order val="0"/>
          <c:tx>
            <c:strRef>
              <c:f>'Median deal size'!$B$39</c:f>
              <c:strCache>
                <c:ptCount val="1"/>
                <c:pt idx="0">
                  <c:v>75th percentile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F9B2-47F8-A1E3-2234AF876F9F}"/>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F9B2-47F8-A1E3-2234AF876F9F}"/>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F9B2-47F8-A1E3-2234AF876F9F}"/>
              </c:ext>
            </c:extLst>
          </c:dPt>
          <c:dPt>
            <c:idx val="16"/>
            <c:bubble3D val="0"/>
            <c:extLst>
              <c:ext xmlns:c16="http://schemas.microsoft.com/office/drawing/2014/chart" uri="{C3380CC4-5D6E-409C-BE32-E72D297353CC}">
                <c16:uniqueId val="{00000006-F9B2-47F8-A1E3-2234AF876F9F}"/>
              </c:ext>
            </c:extLst>
          </c:dPt>
          <c:dLbls>
            <c:dLbl>
              <c:idx val="0"/>
              <c:delete val="1"/>
              <c:extLst>
                <c:ext xmlns:c15="http://schemas.microsoft.com/office/drawing/2012/chart" uri="{CE6537A1-D6FC-4f65-9D91-7224C49458BB}"/>
                <c:ext xmlns:c16="http://schemas.microsoft.com/office/drawing/2014/chart" uri="{C3380CC4-5D6E-409C-BE32-E72D297353CC}">
                  <c16:uniqueId val="{00000007-F9B2-47F8-A1E3-2234AF876F9F}"/>
                </c:ext>
              </c:extLst>
            </c:dLbl>
            <c:dLbl>
              <c:idx val="1"/>
              <c:delete val="1"/>
              <c:extLst>
                <c:ext xmlns:c15="http://schemas.microsoft.com/office/drawing/2012/chart" uri="{CE6537A1-D6FC-4f65-9D91-7224C49458BB}"/>
                <c:ext xmlns:c16="http://schemas.microsoft.com/office/drawing/2014/chart" uri="{C3380CC4-5D6E-409C-BE32-E72D297353CC}">
                  <c16:uniqueId val="{00000008-F9B2-47F8-A1E3-2234AF876F9F}"/>
                </c:ext>
              </c:extLst>
            </c:dLbl>
            <c:dLbl>
              <c:idx val="2"/>
              <c:delete val="1"/>
              <c:extLst>
                <c:ext xmlns:c15="http://schemas.microsoft.com/office/drawing/2012/chart" uri="{CE6537A1-D6FC-4f65-9D91-7224C49458BB}"/>
                <c:ext xmlns:c16="http://schemas.microsoft.com/office/drawing/2014/chart" uri="{C3380CC4-5D6E-409C-BE32-E72D297353CC}">
                  <c16:uniqueId val="{00000009-F9B2-47F8-A1E3-2234AF876F9F}"/>
                </c:ext>
              </c:extLst>
            </c:dLbl>
            <c:dLbl>
              <c:idx val="3"/>
              <c:delete val="1"/>
              <c:extLst>
                <c:ext xmlns:c15="http://schemas.microsoft.com/office/drawing/2012/chart" uri="{CE6537A1-D6FC-4f65-9D91-7224C49458BB}"/>
                <c:ext xmlns:c16="http://schemas.microsoft.com/office/drawing/2014/chart" uri="{C3380CC4-5D6E-409C-BE32-E72D297353CC}">
                  <c16:uniqueId val="{0000000A-F9B2-47F8-A1E3-2234AF876F9F}"/>
                </c:ext>
              </c:extLst>
            </c:dLbl>
            <c:dLbl>
              <c:idx val="4"/>
              <c:delete val="1"/>
              <c:extLst>
                <c:ext xmlns:c15="http://schemas.microsoft.com/office/drawing/2012/chart" uri="{CE6537A1-D6FC-4f65-9D91-7224C49458BB}"/>
                <c:ext xmlns:c16="http://schemas.microsoft.com/office/drawing/2014/chart" uri="{C3380CC4-5D6E-409C-BE32-E72D297353CC}">
                  <c16:uniqueId val="{0000000B-F9B2-47F8-A1E3-2234AF876F9F}"/>
                </c:ext>
              </c:extLst>
            </c:dLbl>
            <c:dLbl>
              <c:idx val="5"/>
              <c:delete val="1"/>
              <c:extLst>
                <c:ext xmlns:c15="http://schemas.microsoft.com/office/drawing/2012/chart" uri="{CE6537A1-D6FC-4f65-9D91-7224C49458BB}"/>
                <c:ext xmlns:c16="http://schemas.microsoft.com/office/drawing/2014/chart" uri="{C3380CC4-5D6E-409C-BE32-E72D297353CC}">
                  <c16:uniqueId val="{0000000C-F9B2-47F8-A1E3-2234AF876F9F}"/>
                </c:ext>
              </c:extLst>
            </c:dLbl>
            <c:dLbl>
              <c:idx val="6"/>
              <c:delete val="1"/>
              <c:extLst>
                <c:ext xmlns:c15="http://schemas.microsoft.com/office/drawing/2012/chart" uri="{CE6537A1-D6FC-4f65-9D91-7224C49458BB}"/>
                <c:ext xmlns:c16="http://schemas.microsoft.com/office/drawing/2014/chart" uri="{C3380CC4-5D6E-409C-BE32-E72D297353CC}">
                  <c16:uniqueId val="{0000000D-F9B2-47F8-A1E3-2234AF876F9F}"/>
                </c:ext>
              </c:extLst>
            </c:dLbl>
            <c:dLbl>
              <c:idx val="7"/>
              <c:delete val="1"/>
              <c:extLst>
                <c:ext xmlns:c15="http://schemas.microsoft.com/office/drawing/2012/chart" uri="{CE6537A1-D6FC-4f65-9D91-7224C49458BB}"/>
                <c:ext xmlns:c16="http://schemas.microsoft.com/office/drawing/2014/chart" uri="{C3380CC4-5D6E-409C-BE32-E72D297353CC}">
                  <c16:uniqueId val="{0000000E-F9B2-47F8-A1E3-2234AF876F9F}"/>
                </c:ext>
              </c:extLst>
            </c:dLbl>
            <c:dLbl>
              <c:idx val="8"/>
              <c:delete val="1"/>
              <c:extLst>
                <c:ext xmlns:c15="http://schemas.microsoft.com/office/drawing/2012/chart" uri="{CE6537A1-D6FC-4f65-9D91-7224C49458BB}"/>
                <c:ext xmlns:c16="http://schemas.microsoft.com/office/drawing/2014/chart" uri="{C3380CC4-5D6E-409C-BE32-E72D297353CC}">
                  <c16:uniqueId val="{00000001-F9B2-47F8-A1E3-2234AF876F9F}"/>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size'!$C$38:$M$38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size'!$C$39:$M$39</c:f>
              <c:numCache>
                <c:formatCode>"$"#,##0.0</c:formatCode>
                <c:ptCount val="11"/>
                <c:pt idx="0">
                  <c:v>0.5</c:v>
                </c:pt>
                <c:pt idx="1">
                  <c:v>0.5</c:v>
                </c:pt>
                <c:pt idx="2">
                  <c:v>0.57999999999999996</c:v>
                </c:pt>
                <c:pt idx="3">
                  <c:v>0.70994175000000004</c:v>
                </c:pt>
                <c:pt idx="4">
                  <c:v>0.7329</c:v>
                </c:pt>
                <c:pt idx="5">
                  <c:v>1</c:v>
                </c:pt>
                <c:pt idx="6">
                  <c:v>1.3947499999999999</c:v>
                </c:pt>
                <c:pt idx="7">
                  <c:v>1.326579</c:v>
                </c:pt>
                <c:pt idx="8">
                  <c:v>1.4</c:v>
                </c:pt>
                <c:pt idx="9">
                  <c:v>1.5</c:v>
                </c:pt>
                <c:pt idx="10">
                  <c:v>0.75</c:v>
                </c:pt>
              </c:numCache>
            </c:numRef>
          </c:val>
          <c:smooth val="0"/>
          <c:extLst>
            <c:ext xmlns:c16="http://schemas.microsoft.com/office/drawing/2014/chart" uri="{C3380CC4-5D6E-409C-BE32-E72D297353CC}">
              <c16:uniqueId val="{0000000F-F9B2-47F8-A1E3-2234AF876F9F}"/>
            </c:ext>
          </c:extLst>
        </c:ser>
        <c:ser>
          <c:idx val="1"/>
          <c:order val="1"/>
          <c:tx>
            <c:strRef>
              <c:f>'Median deal size'!$B$40</c:f>
              <c:strCache>
                <c:ptCount val="1"/>
                <c:pt idx="0">
                  <c:v>Median</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F9B2-47F8-A1E3-2234AF876F9F}"/>
              </c:ext>
            </c:extLst>
          </c:dPt>
          <c:dPt>
            <c:idx val="9"/>
            <c:bubble3D val="0"/>
            <c:extLst>
              <c:ext xmlns:c16="http://schemas.microsoft.com/office/drawing/2014/chart" uri="{C3380CC4-5D6E-409C-BE32-E72D297353CC}">
                <c16:uniqueId val="{00000011-F9B2-47F8-A1E3-2234AF876F9F}"/>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F9B2-47F8-A1E3-2234AF876F9F}"/>
              </c:ext>
            </c:extLst>
          </c:dPt>
          <c:dLbls>
            <c:dLbl>
              <c:idx val="0"/>
              <c:delete val="1"/>
              <c:extLst>
                <c:ext xmlns:c15="http://schemas.microsoft.com/office/drawing/2012/chart" uri="{CE6537A1-D6FC-4f65-9D91-7224C49458BB}"/>
                <c:ext xmlns:c16="http://schemas.microsoft.com/office/drawing/2014/chart" uri="{C3380CC4-5D6E-409C-BE32-E72D297353CC}">
                  <c16:uniqueId val="{00000014-F9B2-47F8-A1E3-2234AF876F9F}"/>
                </c:ext>
              </c:extLst>
            </c:dLbl>
            <c:dLbl>
              <c:idx val="1"/>
              <c:delete val="1"/>
              <c:extLst>
                <c:ext xmlns:c15="http://schemas.microsoft.com/office/drawing/2012/chart" uri="{CE6537A1-D6FC-4f65-9D91-7224C49458BB}"/>
                <c:ext xmlns:c16="http://schemas.microsoft.com/office/drawing/2014/chart" uri="{C3380CC4-5D6E-409C-BE32-E72D297353CC}">
                  <c16:uniqueId val="{00000015-F9B2-47F8-A1E3-2234AF876F9F}"/>
                </c:ext>
              </c:extLst>
            </c:dLbl>
            <c:dLbl>
              <c:idx val="2"/>
              <c:delete val="1"/>
              <c:extLst>
                <c:ext xmlns:c15="http://schemas.microsoft.com/office/drawing/2012/chart" uri="{CE6537A1-D6FC-4f65-9D91-7224C49458BB}"/>
                <c:ext xmlns:c16="http://schemas.microsoft.com/office/drawing/2014/chart" uri="{C3380CC4-5D6E-409C-BE32-E72D297353CC}">
                  <c16:uniqueId val="{00000016-F9B2-47F8-A1E3-2234AF876F9F}"/>
                </c:ext>
              </c:extLst>
            </c:dLbl>
            <c:dLbl>
              <c:idx val="3"/>
              <c:delete val="1"/>
              <c:extLst>
                <c:ext xmlns:c15="http://schemas.microsoft.com/office/drawing/2012/chart" uri="{CE6537A1-D6FC-4f65-9D91-7224C49458BB}"/>
                <c:ext xmlns:c16="http://schemas.microsoft.com/office/drawing/2014/chart" uri="{C3380CC4-5D6E-409C-BE32-E72D297353CC}">
                  <c16:uniqueId val="{00000017-F9B2-47F8-A1E3-2234AF876F9F}"/>
                </c:ext>
              </c:extLst>
            </c:dLbl>
            <c:dLbl>
              <c:idx val="4"/>
              <c:delete val="1"/>
              <c:extLst>
                <c:ext xmlns:c15="http://schemas.microsoft.com/office/drawing/2012/chart" uri="{CE6537A1-D6FC-4f65-9D91-7224C49458BB}"/>
                <c:ext xmlns:c16="http://schemas.microsoft.com/office/drawing/2014/chart" uri="{C3380CC4-5D6E-409C-BE32-E72D297353CC}">
                  <c16:uniqueId val="{00000018-F9B2-47F8-A1E3-2234AF876F9F}"/>
                </c:ext>
              </c:extLst>
            </c:dLbl>
            <c:dLbl>
              <c:idx val="5"/>
              <c:delete val="1"/>
              <c:extLst>
                <c:ext xmlns:c15="http://schemas.microsoft.com/office/drawing/2012/chart" uri="{CE6537A1-D6FC-4f65-9D91-7224C49458BB}"/>
                <c:ext xmlns:c16="http://schemas.microsoft.com/office/drawing/2014/chart" uri="{C3380CC4-5D6E-409C-BE32-E72D297353CC}">
                  <c16:uniqueId val="{00000019-F9B2-47F8-A1E3-2234AF876F9F}"/>
                </c:ext>
              </c:extLst>
            </c:dLbl>
            <c:dLbl>
              <c:idx val="6"/>
              <c:delete val="1"/>
              <c:extLst>
                <c:ext xmlns:c15="http://schemas.microsoft.com/office/drawing/2012/chart" uri="{CE6537A1-D6FC-4f65-9D91-7224C49458BB}"/>
                <c:ext xmlns:c16="http://schemas.microsoft.com/office/drawing/2014/chart" uri="{C3380CC4-5D6E-409C-BE32-E72D297353CC}">
                  <c16:uniqueId val="{0000001A-F9B2-47F8-A1E3-2234AF876F9F}"/>
                </c:ext>
              </c:extLst>
            </c:dLbl>
            <c:dLbl>
              <c:idx val="7"/>
              <c:delete val="1"/>
              <c:extLst>
                <c:ext xmlns:c15="http://schemas.microsoft.com/office/drawing/2012/chart" uri="{CE6537A1-D6FC-4f65-9D91-7224C49458BB}"/>
                <c:ext xmlns:c16="http://schemas.microsoft.com/office/drawing/2014/chart" uri="{C3380CC4-5D6E-409C-BE32-E72D297353CC}">
                  <c16:uniqueId val="{0000001B-F9B2-47F8-A1E3-2234AF876F9F}"/>
                </c:ext>
              </c:extLst>
            </c:dLbl>
            <c:dLbl>
              <c:idx val="8"/>
              <c:delete val="1"/>
              <c:extLst>
                <c:ext xmlns:c15="http://schemas.microsoft.com/office/drawing/2012/chart" uri="{CE6537A1-D6FC-4f65-9D91-7224C49458BB}"/>
                <c:ext xmlns:c16="http://schemas.microsoft.com/office/drawing/2014/chart" uri="{C3380CC4-5D6E-409C-BE32-E72D297353CC}">
                  <c16:uniqueId val="{00000010-F9B2-47F8-A1E3-2234AF876F9F}"/>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size'!$C$38:$M$38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size'!$C$40:$M$40</c:f>
              <c:numCache>
                <c:formatCode>"$"#,##0.0</c:formatCode>
                <c:ptCount val="11"/>
                <c:pt idx="0">
                  <c:v>0.21</c:v>
                </c:pt>
                <c:pt idx="1">
                  <c:v>0.19</c:v>
                </c:pt>
                <c:pt idx="2">
                  <c:v>0.26500000000000001</c:v>
                </c:pt>
                <c:pt idx="3">
                  <c:v>0.30076799999999998</c:v>
                </c:pt>
                <c:pt idx="4">
                  <c:v>0.28899999999999998</c:v>
                </c:pt>
                <c:pt idx="5">
                  <c:v>0.5</c:v>
                </c:pt>
                <c:pt idx="6">
                  <c:v>0.5</c:v>
                </c:pt>
                <c:pt idx="7">
                  <c:v>0.5</c:v>
                </c:pt>
                <c:pt idx="8">
                  <c:v>0.4</c:v>
                </c:pt>
                <c:pt idx="9">
                  <c:v>0.36121999999999999</c:v>
                </c:pt>
                <c:pt idx="10">
                  <c:v>0.2</c:v>
                </c:pt>
              </c:numCache>
            </c:numRef>
          </c:val>
          <c:smooth val="0"/>
          <c:extLst>
            <c:ext xmlns:c16="http://schemas.microsoft.com/office/drawing/2014/chart" uri="{C3380CC4-5D6E-409C-BE32-E72D297353CC}">
              <c16:uniqueId val="{0000001C-F9B2-47F8-A1E3-2234AF876F9F}"/>
            </c:ext>
          </c:extLst>
        </c:ser>
        <c:ser>
          <c:idx val="2"/>
          <c:order val="2"/>
          <c:tx>
            <c:strRef>
              <c:f>'Median deal size'!$B$41</c:f>
              <c:strCache>
                <c:ptCount val="1"/>
                <c:pt idx="0">
                  <c:v>Average</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F9B2-47F8-A1E3-2234AF876F9F}"/>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F9B2-47F8-A1E3-2234AF876F9F}"/>
              </c:ext>
            </c:extLst>
          </c:dPt>
          <c:dLbls>
            <c:dLbl>
              <c:idx val="0"/>
              <c:delete val="1"/>
              <c:extLst>
                <c:ext xmlns:c15="http://schemas.microsoft.com/office/drawing/2012/chart" uri="{CE6537A1-D6FC-4f65-9D91-7224C49458BB}"/>
                <c:ext xmlns:c16="http://schemas.microsoft.com/office/drawing/2014/chart" uri="{C3380CC4-5D6E-409C-BE32-E72D297353CC}">
                  <c16:uniqueId val="{00000020-F9B2-47F8-A1E3-2234AF876F9F}"/>
                </c:ext>
              </c:extLst>
            </c:dLbl>
            <c:dLbl>
              <c:idx val="1"/>
              <c:delete val="1"/>
              <c:extLst>
                <c:ext xmlns:c15="http://schemas.microsoft.com/office/drawing/2012/chart" uri="{CE6537A1-D6FC-4f65-9D91-7224C49458BB}"/>
                <c:ext xmlns:c16="http://schemas.microsoft.com/office/drawing/2014/chart" uri="{C3380CC4-5D6E-409C-BE32-E72D297353CC}">
                  <c16:uniqueId val="{00000021-F9B2-47F8-A1E3-2234AF876F9F}"/>
                </c:ext>
              </c:extLst>
            </c:dLbl>
            <c:dLbl>
              <c:idx val="2"/>
              <c:delete val="1"/>
              <c:extLst>
                <c:ext xmlns:c15="http://schemas.microsoft.com/office/drawing/2012/chart" uri="{CE6537A1-D6FC-4f65-9D91-7224C49458BB}"/>
                <c:ext xmlns:c16="http://schemas.microsoft.com/office/drawing/2014/chart" uri="{C3380CC4-5D6E-409C-BE32-E72D297353CC}">
                  <c16:uniqueId val="{00000022-F9B2-47F8-A1E3-2234AF876F9F}"/>
                </c:ext>
              </c:extLst>
            </c:dLbl>
            <c:dLbl>
              <c:idx val="3"/>
              <c:delete val="1"/>
              <c:extLst>
                <c:ext xmlns:c15="http://schemas.microsoft.com/office/drawing/2012/chart" uri="{CE6537A1-D6FC-4f65-9D91-7224C49458BB}"/>
                <c:ext xmlns:c16="http://schemas.microsoft.com/office/drawing/2014/chart" uri="{C3380CC4-5D6E-409C-BE32-E72D297353CC}">
                  <c16:uniqueId val="{00000023-F9B2-47F8-A1E3-2234AF876F9F}"/>
                </c:ext>
              </c:extLst>
            </c:dLbl>
            <c:dLbl>
              <c:idx val="4"/>
              <c:delete val="1"/>
              <c:extLst>
                <c:ext xmlns:c15="http://schemas.microsoft.com/office/drawing/2012/chart" uri="{CE6537A1-D6FC-4f65-9D91-7224C49458BB}"/>
                <c:ext xmlns:c16="http://schemas.microsoft.com/office/drawing/2014/chart" uri="{C3380CC4-5D6E-409C-BE32-E72D297353CC}">
                  <c16:uniqueId val="{00000024-F9B2-47F8-A1E3-2234AF876F9F}"/>
                </c:ext>
              </c:extLst>
            </c:dLbl>
            <c:dLbl>
              <c:idx val="5"/>
              <c:delete val="1"/>
              <c:extLst>
                <c:ext xmlns:c15="http://schemas.microsoft.com/office/drawing/2012/chart" uri="{CE6537A1-D6FC-4f65-9D91-7224C49458BB}"/>
                <c:ext xmlns:c16="http://schemas.microsoft.com/office/drawing/2014/chart" uri="{C3380CC4-5D6E-409C-BE32-E72D297353CC}">
                  <c16:uniqueId val="{00000025-F9B2-47F8-A1E3-2234AF876F9F}"/>
                </c:ext>
              </c:extLst>
            </c:dLbl>
            <c:dLbl>
              <c:idx val="6"/>
              <c:delete val="1"/>
              <c:extLst>
                <c:ext xmlns:c15="http://schemas.microsoft.com/office/drawing/2012/chart" uri="{CE6537A1-D6FC-4f65-9D91-7224C49458BB}"/>
                <c:ext xmlns:c16="http://schemas.microsoft.com/office/drawing/2014/chart" uri="{C3380CC4-5D6E-409C-BE32-E72D297353CC}">
                  <c16:uniqueId val="{00000026-F9B2-47F8-A1E3-2234AF876F9F}"/>
                </c:ext>
              </c:extLst>
            </c:dLbl>
            <c:dLbl>
              <c:idx val="7"/>
              <c:delete val="1"/>
              <c:extLst>
                <c:ext xmlns:c15="http://schemas.microsoft.com/office/drawing/2012/chart" uri="{CE6537A1-D6FC-4f65-9D91-7224C49458BB}"/>
                <c:ext xmlns:c16="http://schemas.microsoft.com/office/drawing/2014/chart" uri="{C3380CC4-5D6E-409C-BE32-E72D297353CC}">
                  <c16:uniqueId val="{00000027-F9B2-47F8-A1E3-2234AF876F9F}"/>
                </c:ext>
              </c:extLst>
            </c:dLbl>
            <c:dLbl>
              <c:idx val="8"/>
              <c:delete val="1"/>
              <c:extLst>
                <c:ext xmlns:c15="http://schemas.microsoft.com/office/drawing/2012/chart" uri="{CE6537A1-D6FC-4f65-9D91-7224C49458BB}"/>
                <c:ext xmlns:c16="http://schemas.microsoft.com/office/drawing/2014/chart" uri="{C3380CC4-5D6E-409C-BE32-E72D297353CC}">
                  <c16:uniqueId val="{00000028-F9B2-47F8-A1E3-2234AF876F9F}"/>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size'!$C$38:$M$38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size'!$C$41:$M$41</c:f>
              <c:numCache>
                <c:formatCode>"$"#,##0.0</c:formatCode>
                <c:ptCount val="11"/>
                <c:pt idx="0">
                  <c:v>0.53397690721267244</c:v>
                </c:pt>
                <c:pt idx="1">
                  <c:v>0.40014092228813503</c:v>
                </c:pt>
                <c:pt idx="2">
                  <c:v>0.50368032476705127</c:v>
                </c:pt>
                <c:pt idx="3">
                  <c:v>0.71899092972851653</c:v>
                </c:pt>
                <c:pt idx="4">
                  <c:v>0.66101910394238939</c:v>
                </c:pt>
                <c:pt idx="5">
                  <c:v>0.91949921572640603</c:v>
                </c:pt>
                <c:pt idx="6">
                  <c:v>1.0740936783445649</c:v>
                </c:pt>
                <c:pt idx="7">
                  <c:v>1.0931598065045161</c:v>
                </c:pt>
                <c:pt idx="8">
                  <c:v>1.125574901865124</c:v>
                </c:pt>
                <c:pt idx="9">
                  <c:v>1.201727300717204</c:v>
                </c:pt>
                <c:pt idx="10">
                  <c:v>0.84692019533762464</c:v>
                </c:pt>
              </c:numCache>
            </c:numRef>
          </c:val>
          <c:smooth val="0"/>
          <c:extLst>
            <c:ext xmlns:c16="http://schemas.microsoft.com/office/drawing/2014/chart" uri="{C3380CC4-5D6E-409C-BE32-E72D297353CC}">
              <c16:uniqueId val="{00000029-F9B2-47F8-A1E3-2234AF876F9F}"/>
            </c:ext>
          </c:extLst>
        </c:ser>
        <c:ser>
          <c:idx val="3"/>
          <c:order val="3"/>
          <c:tx>
            <c:strRef>
              <c:f>'Median deal size'!$B$42</c:f>
              <c:strCache>
                <c:ptCount val="1"/>
                <c:pt idx="0">
                  <c:v>25th percentile</c:v>
                </c:pt>
              </c:strCache>
            </c:strRef>
          </c:tx>
          <c:spPr>
            <a:ln w="19050" cap="rnd" cmpd="sng" algn="ctr">
              <a:solidFill>
                <a:schemeClr val="accent4"/>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2B-F9B2-47F8-A1E3-2234AF876F9F}"/>
              </c:ext>
            </c:extLst>
          </c:dPt>
          <c:dPt>
            <c:idx val="16"/>
            <c:bubble3D val="0"/>
            <c:extLst>
              <c:ext xmlns:c16="http://schemas.microsoft.com/office/drawing/2014/chart" uri="{C3380CC4-5D6E-409C-BE32-E72D297353CC}">
                <c16:uniqueId val="{0000002C-F9B2-47F8-A1E3-2234AF876F9F}"/>
              </c:ext>
            </c:extLst>
          </c:dPt>
          <c:dLbls>
            <c:dLbl>
              <c:idx val="0"/>
              <c:delete val="1"/>
              <c:extLst>
                <c:ext xmlns:c15="http://schemas.microsoft.com/office/drawing/2012/chart" uri="{CE6537A1-D6FC-4f65-9D91-7224C49458BB}"/>
                <c:ext xmlns:c16="http://schemas.microsoft.com/office/drawing/2014/chart" uri="{C3380CC4-5D6E-409C-BE32-E72D297353CC}">
                  <c16:uniqueId val="{0000002D-F9B2-47F8-A1E3-2234AF876F9F}"/>
                </c:ext>
              </c:extLst>
            </c:dLbl>
            <c:dLbl>
              <c:idx val="1"/>
              <c:delete val="1"/>
              <c:extLst>
                <c:ext xmlns:c15="http://schemas.microsoft.com/office/drawing/2012/chart" uri="{CE6537A1-D6FC-4f65-9D91-7224C49458BB}"/>
                <c:ext xmlns:c16="http://schemas.microsoft.com/office/drawing/2014/chart" uri="{C3380CC4-5D6E-409C-BE32-E72D297353CC}">
                  <c16:uniqueId val="{0000002E-F9B2-47F8-A1E3-2234AF876F9F}"/>
                </c:ext>
              </c:extLst>
            </c:dLbl>
            <c:dLbl>
              <c:idx val="2"/>
              <c:delete val="1"/>
              <c:extLst>
                <c:ext xmlns:c15="http://schemas.microsoft.com/office/drawing/2012/chart" uri="{CE6537A1-D6FC-4f65-9D91-7224C49458BB}"/>
                <c:ext xmlns:c16="http://schemas.microsoft.com/office/drawing/2014/chart" uri="{C3380CC4-5D6E-409C-BE32-E72D297353CC}">
                  <c16:uniqueId val="{0000002F-F9B2-47F8-A1E3-2234AF876F9F}"/>
                </c:ext>
              </c:extLst>
            </c:dLbl>
            <c:dLbl>
              <c:idx val="3"/>
              <c:delete val="1"/>
              <c:extLst>
                <c:ext xmlns:c15="http://schemas.microsoft.com/office/drawing/2012/chart" uri="{CE6537A1-D6FC-4f65-9D91-7224C49458BB}"/>
                <c:ext xmlns:c16="http://schemas.microsoft.com/office/drawing/2014/chart" uri="{C3380CC4-5D6E-409C-BE32-E72D297353CC}">
                  <c16:uniqueId val="{00000030-F9B2-47F8-A1E3-2234AF876F9F}"/>
                </c:ext>
              </c:extLst>
            </c:dLbl>
            <c:dLbl>
              <c:idx val="4"/>
              <c:delete val="1"/>
              <c:extLst>
                <c:ext xmlns:c15="http://schemas.microsoft.com/office/drawing/2012/chart" uri="{CE6537A1-D6FC-4f65-9D91-7224C49458BB}"/>
                <c:ext xmlns:c16="http://schemas.microsoft.com/office/drawing/2014/chart" uri="{C3380CC4-5D6E-409C-BE32-E72D297353CC}">
                  <c16:uniqueId val="{00000031-F9B2-47F8-A1E3-2234AF876F9F}"/>
                </c:ext>
              </c:extLst>
            </c:dLbl>
            <c:dLbl>
              <c:idx val="5"/>
              <c:delete val="1"/>
              <c:extLst>
                <c:ext xmlns:c15="http://schemas.microsoft.com/office/drawing/2012/chart" uri="{CE6537A1-D6FC-4f65-9D91-7224C49458BB}"/>
                <c:ext xmlns:c16="http://schemas.microsoft.com/office/drawing/2014/chart" uri="{C3380CC4-5D6E-409C-BE32-E72D297353CC}">
                  <c16:uniqueId val="{00000032-F9B2-47F8-A1E3-2234AF876F9F}"/>
                </c:ext>
              </c:extLst>
            </c:dLbl>
            <c:dLbl>
              <c:idx val="6"/>
              <c:delete val="1"/>
              <c:extLst>
                <c:ext xmlns:c15="http://schemas.microsoft.com/office/drawing/2012/chart" uri="{CE6537A1-D6FC-4f65-9D91-7224C49458BB}"/>
                <c:ext xmlns:c16="http://schemas.microsoft.com/office/drawing/2014/chart" uri="{C3380CC4-5D6E-409C-BE32-E72D297353CC}">
                  <c16:uniqueId val="{00000033-F9B2-47F8-A1E3-2234AF876F9F}"/>
                </c:ext>
              </c:extLst>
            </c:dLbl>
            <c:dLbl>
              <c:idx val="7"/>
              <c:delete val="1"/>
              <c:extLst>
                <c:ext xmlns:c15="http://schemas.microsoft.com/office/drawing/2012/chart" uri="{CE6537A1-D6FC-4f65-9D91-7224C49458BB}"/>
                <c:ext xmlns:c16="http://schemas.microsoft.com/office/drawing/2014/chart" uri="{C3380CC4-5D6E-409C-BE32-E72D297353CC}">
                  <c16:uniqueId val="{00000034-F9B2-47F8-A1E3-2234AF876F9F}"/>
                </c:ext>
              </c:extLst>
            </c:dLbl>
            <c:dLbl>
              <c:idx val="8"/>
              <c:delete val="1"/>
              <c:extLst>
                <c:ext xmlns:c15="http://schemas.microsoft.com/office/drawing/2012/chart" uri="{CE6537A1-D6FC-4f65-9D91-7224C49458BB}"/>
                <c:ext xmlns:c16="http://schemas.microsoft.com/office/drawing/2014/chart" uri="{C3380CC4-5D6E-409C-BE32-E72D297353CC}">
                  <c16:uniqueId val="{00000035-F9B2-47F8-A1E3-2234AF876F9F}"/>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size'!$C$38:$M$38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size'!$C$42:$M$42</c:f>
              <c:numCache>
                <c:formatCode>"$"#,##0.0</c:formatCode>
                <c:ptCount val="11"/>
                <c:pt idx="0">
                  <c:v>0.08</c:v>
                </c:pt>
                <c:pt idx="1">
                  <c:v>6.5000000000000002E-2</c:v>
                </c:pt>
                <c:pt idx="2">
                  <c:v>0.1</c:v>
                </c:pt>
                <c:pt idx="3">
                  <c:v>0.1</c:v>
                </c:pt>
                <c:pt idx="4">
                  <c:v>0.10249999999999999</c:v>
                </c:pt>
                <c:pt idx="5">
                  <c:v>0.15</c:v>
                </c:pt>
                <c:pt idx="6">
                  <c:v>0.2</c:v>
                </c:pt>
                <c:pt idx="7">
                  <c:v>0.14000000000000001</c:v>
                </c:pt>
                <c:pt idx="8">
                  <c:v>0.13250000000000001</c:v>
                </c:pt>
                <c:pt idx="9">
                  <c:v>0.115</c:v>
                </c:pt>
                <c:pt idx="10">
                  <c:v>6.7875000000000005E-2</c:v>
                </c:pt>
              </c:numCache>
            </c:numRef>
          </c:val>
          <c:smooth val="0"/>
          <c:extLst>
            <c:ext xmlns:c16="http://schemas.microsoft.com/office/drawing/2014/chart" uri="{C3380CC4-5D6E-409C-BE32-E72D297353CC}">
              <c16:uniqueId val="{00000036-F9B2-47F8-A1E3-2234AF876F9F}"/>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3958267716535437"/>
          <c:w val="1"/>
          <c:h val="6.0417322834645654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Calibri Light" panose="020F0302020204030204"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027867009982387E-2"/>
          <c:y val="2.5468323812464617E-2"/>
          <c:w val="0.92597213299001757"/>
          <c:h val="0.80846585353301426"/>
        </c:manualLayout>
      </c:layout>
      <c:lineChart>
        <c:grouping val="standard"/>
        <c:varyColors val="0"/>
        <c:ser>
          <c:idx val="0"/>
          <c:order val="0"/>
          <c:tx>
            <c:strRef>
              <c:f>'Median deal size'!$O$8</c:f>
              <c:strCache>
                <c:ptCount val="1"/>
                <c:pt idx="0">
                  <c:v>Pre-seed</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7FF4-4E33-BB27-6A4FCD77ED91}"/>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7FF4-4E33-BB27-6A4FCD77ED91}"/>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7FF4-4E33-BB27-6A4FCD77ED91}"/>
              </c:ext>
            </c:extLst>
          </c:dPt>
          <c:dPt>
            <c:idx val="16"/>
            <c:bubble3D val="0"/>
            <c:extLst>
              <c:ext xmlns:c16="http://schemas.microsoft.com/office/drawing/2014/chart" uri="{C3380CC4-5D6E-409C-BE32-E72D297353CC}">
                <c16:uniqueId val="{00000006-7FF4-4E33-BB27-6A4FCD77ED91}"/>
              </c:ext>
            </c:extLst>
          </c:dPt>
          <c:dLbls>
            <c:dLbl>
              <c:idx val="0"/>
              <c:delete val="1"/>
              <c:extLst>
                <c:ext xmlns:c15="http://schemas.microsoft.com/office/drawing/2012/chart" uri="{CE6537A1-D6FC-4f65-9D91-7224C49458BB}"/>
                <c:ext xmlns:c16="http://schemas.microsoft.com/office/drawing/2014/chart" uri="{C3380CC4-5D6E-409C-BE32-E72D297353CC}">
                  <c16:uniqueId val="{00000007-7FF4-4E33-BB27-6A4FCD77ED91}"/>
                </c:ext>
              </c:extLst>
            </c:dLbl>
            <c:dLbl>
              <c:idx val="1"/>
              <c:delete val="1"/>
              <c:extLst>
                <c:ext xmlns:c15="http://schemas.microsoft.com/office/drawing/2012/chart" uri="{CE6537A1-D6FC-4f65-9D91-7224C49458BB}"/>
                <c:ext xmlns:c16="http://schemas.microsoft.com/office/drawing/2014/chart" uri="{C3380CC4-5D6E-409C-BE32-E72D297353CC}">
                  <c16:uniqueId val="{00000008-7FF4-4E33-BB27-6A4FCD77ED91}"/>
                </c:ext>
              </c:extLst>
            </c:dLbl>
            <c:dLbl>
              <c:idx val="2"/>
              <c:delete val="1"/>
              <c:extLst>
                <c:ext xmlns:c15="http://schemas.microsoft.com/office/drawing/2012/chart" uri="{CE6537A1-D6FC-4f65-9D91-7224C49458BB}"/>
                <c:ext xmlns:c16="http://schemas.microsoft.com/office/drawing/2014/chart" uri="{C3380CC4-5D6E-409C-BE32-E72D297353CC}">
                  <c16:uniqueId val="{00000009-7FF4-4E33-BB27-6A4FCD77ED91}"/>
                </c:ext>
              </c:extLst>
            </c:dLbl>
            <c:dLbl>
              <c:idx val="3"/>
              <c:delete val="1"/>
              <c:extLst>
                <c:ext xmlns:c15="http://schemas.microsoft.com/office/drawing/2012/chart" uri="{CE6537A1-D6FC-4f65-9D91-7224C49458BB}"/>
                <c:ext xmlns:c16="http://schemas.microsoft.com/office/drawing/2014/chart" uri="{C3380CC4-5D6E-409C-BE32-E72D297353CC}">
                  <c16:uniqueId val="{0000000A-7FF4-4E33-BB27-6A4FCD77ED91}"/>
                </c:ext>
              </c:extLst>
            </c:dLbl>
            <c:dLbl>
              <c:idx val="4"/>
              <c:delete val="1"/>
              <c:extLst>
                <c:ext xmlns:c15="http://schemas.microsoft.com/office/drawing/2012/chart" uri="{CE6537A1-D6FC-4f65-9D91-7224C49458BB}"/>
                <c:ext xmlns:c16="http://schemas.microsoft.com/office/drawing/2014/chart" uri="{C3380CC4-5D6E-409C-BE32-E72D297353CC}">
                  <c16:uniqueId val="{0000000B-7FF4-4E33-BB27-6A4FCD77ED91}"/>
                </c:ext>
              </c:extLst>
            </c:dLbl>
            <c:dLbl>
              <c:idx val="5"/>
              <c:delete val="1"/>
              <c:extLst>
                <c:ext xmlns:c15="http://schemas.microsoft.com/office/drawing/2012/chart" uri="{CE6537A1-D6FC-4f65-9D91-7224C49458BB}"/>
                <c:ext xmlns:c16="http://schemas.microsoft.com/office/drawing/2014/chart" uri="{C3380CC4-5D6E-409C-BE32-E72D297353CC}">
                  <c16:uniqueId val="{0000000C-7FF4-4E33-BB27-6A4FCD77ED91}"/>
                </c:ext>
              </c:extLst>
            </c:dLbl>
            <c:dLbl>
              <c:idx val="6"/>
              <c:delete val="1"/>
              <c:extLst>
                <c:ext xmlns:c15="http://schemas.microsoft.com/office/drawing/2012/chart" uri="{CE6537A1-D6FC-4f65-9D91-7224C49458BB}"/>
                <c:ext xmlns:c16="http://schemas.microsoft.com/office/drawing/2014/chart" uri="{C3380CC4-5D6E-409C-BE32-E72D297353CC}">
                  <c16:uniqueId val="{0000000D-7FF4-4E33-BB27-6A4FCD77ED91}"/>
                </c:ext>
              </c:extLst>
            </c:dLbl>
            <c:dLbl>
              <c:idx val="7"/>
              <c:delete val="1"/>
              <c:extLst>
                <c:ext xmlns:c15="http://schemas.microsoft.com/office/drawing/2012/chart" uri="{CE6537A1-D6FC-4f65-9D91-7224C49458BB}"/>
                <c:ext xmlns:c16="http://schemas.microsoft.com/office/drawing/2014/chart" uri="{C3380CC4-5D6E-409C-BE32-E72D297353CC}">
                  <c16:uniqueId val="{0000000E-7FF4-4E33-BB27-6A4FCD77ED91}"/>
                </c:ext>
              </c:extLst>
            </c:dLbl>
            <c:dLbl>
              <c:idx val="8"/>
              <c:delete val="1"/>
              <c:extLst>
                <c:ext xmlns:c15="http://schemas.microsoft.com/office/drawing/2012/chart" uri="{CE6537A1-D6FC-4f65-9D91-7224C49458BB}"/>
                <c:ext xmlns:c16="http://schemas.microsoft.com/office/drawing/2014/chart" uri="{C3380CC4-5D6E-409C-BE32-E72D297353CC}">
                  <c16:uniqueId val="{00000001-7FF4-4E33-BB27-6A4FCD77ED91}"/>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size'!$P$8:$Z$8</c:f>
              <c:numCache>
                <c:formatCode>"$"#,##0.0</c:formatCode>
                <c:ptCount val="11"/>
                <c:pt idx="0">
                  <c:v>0.53397690721267244</c:v>
                </c:pt>
                <c:pt idx="1">
                  <c:v>0.40014092228813503</c:v>
                </c:pt>
                <c:pt idx="2">
                  <c:v>0.50368032476705127</c:v>
                </c:pt>
                <c:pt idx="3">
                  <c:v>0.71899092972851653</c:v>
                </c:pt>
                <c:pt idx="4">
                  <c:v>0.66101910394238939</c:v>
                </c:pt>
                <c:pt idx="5">
                  <c:v>0.91949921572640603</c:v>
                </c:pt>
                <c:pt idx="6">
                  <c:v>1.0740936783445649</c:v>
                </c:pt>
                <c:pt idx="7">
                  <c:v>1.0931598065045161</c:v>
                </c:pt>
                <c:pt idx="8">
                  <c:v>1.125574901865124</c:v>
                </c:pt>
                <c:pt idx="9">
                  <c:v>1.201727300717204</c:v>
                </c:pt>
                <c:pt idx="10">
                  <c:v>0.84692019533762464</c:v>
                </c:pt>
              </c:numCache>
            </c:numRef>
          </c:val>
          <c:smooth val="0"/>
          <c:extLst>
            <c:ext xmlns:c16="http://schemas.microsoft.com/office/drawing/2014/chart" uri="{C3380CC4-5D6E-409C-BE32-E72D297353CC}">
              <c16:uniqueId val="{0000000F-7FF4-4E33-BB27-6A4FCD77ED91}"/>
            </c:ext>
          </c:extLst>
        </c:ser>
        <c:ser>
          <c:idx val="1"/>
          <c:order val="1"/>
          <c:tx>
            <c:strRef>
              <c:f>'Median deal size'!$O$9</c:f>
              <c:strCache>
                <c:ptCount val="1"/>
                <c:pt idx="0">
                  <c:v>Seed</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7FF4-4E33-BB27-6A4FCD77ED91}"/>
              </c:ext>
            </c:extLst>
          </c:dPt>
          <c:dPt>
            <c:idx val="9"/>
            <c:bubble3D val="0"/>
            <c:extLst>
              <c:ext xmlns:c16="http://schemas.microsoft.com/office/drawing/2014/chart" uri="{C3380CC4-5D6E-409C-BE32-E72D297353CC}">
                <c16:uniqueId val="{00000011-7FF4-4E33-BB27-6A4FCD77ED91}"/>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7FF4-4E33-BB27-6A4FCD77ED91}"/>
              </c:ext>
            </c:extLst>
          </c:dPt>
          <c:dLbls>
            <c:dLbl>
              <c:idx val="0"/>
              <c:delete val="1"/>
              <c:extLst>
                <c:ext xmlns:c15="http://schemas.microsoft.com/office/drawing/2012/chart" uri="{CE6537A1-D6FC-4f65-9D91-7224C49458BB}"/>
                <c:ext xmlns:c16="http://schemas.microsoft.com/office/drawing/2014/chart" uri="{C3380CC4-5D6E-409C-BE32-E72D297353CC}">
                  <c16:uniqueId val="{00000014-7FF4-4E33-BB27-6A4FCD77ED91}"/>
                </c:ext>
              </c:extLst>
            </c:dLbl>
            <c:dLbl>
              <c:idx val="1"/>
              <c:delete val="1"/>
              <c:extLst>
                <c:ext xmlns:c15="http://schemas.microsoft.com/office/drawing/2012/chart" uri="{CE6537A1-D6FC-4f65-9D91-7224C49458BB}"/>
                <c:ext xmlns:c16="http://schemas.microsoft.com/office/drawing/2014/chart" uri="{C3380CC4-5D6E-409C-BE32-E72D297353CC}">
                  <c16:uniqueId val="{00000015-7FF4-4E33-BB27-6A4FCD77ED91}"/>
                </c:ext>
              </c:extLst>
            </c:dLbl>
            <c:dLbl>
              <c:idx val="2"/>
              <c:delete val="1"/>
              <c:extLst>
                <c:ext xmlns:c15="http://schemas.microsoft.com/office/drawing/2012/chart" uri="{CE6537A1-D6FC-4f65-9D91-7224C49458BB}"/>
                <c:ext xmlns:c16="http://schemas.microsoft.com/office/drawing/2014/chart" uri="{C3380CC4-5D6E-409C-BE32-E72D297353CC}">
                  <c16:uniqueId val="{00000016-7FF4-4E33-BB27-6A4FCD77ED91}"/>
                </c:ext>
              </c:extLst>
            </c:dLbl>
            <c:dLbl>
              <c:idx val="3"/>
              <c:delete val="1"/>
              <c:extLst>
                <c:ext xmlns:c15="http://schemas.microsoft.com/office/drawing/2012/chart" uri="{CE6537A1-D6FC-4f65-9D91-7224C49458BB}"/>
                <c:ext xmlns:c16="http://schemas.microsoft.com/office/drawing/2014/chart" uri="{C3380CC4-5D6E-409C-BE32-E72D297353CC}">
                  <c16:uniqueId val="{00000017-7FF4-4E33-BB27-6A4FCD77ED91}"/>
                </c:ext>
              </c:extLst>
            </c:dLbl>
            <c:dLbl>
              <c:idx val="4"/>
              <c:delete val="1"/>
              <c:extLst>
                <c:ext xmlns:c15="http://schemas.microsoft.com/office/drawing/2012/chart" uri="{CE6537A1-D6FC-4f65-9D91-7224C49458BB}"/>
                <c:ext xmlns:c16="http://schemas.microsoft.com/office/drawing/2014/chart" uri="{C3380CC4-5D6E-409C-BE32-E72D297353CC}">
                  <c16:uniqueId val="{00000018-7FF4-4E33-BB27-6A4FCD77ED91}"/>
                </c:ext>
              </c:extLst>
            </c:dLbl>
            <c:dLbl>
              <c:idx val="5"/>
              <c:delete val="1"/>
              <c:extLst>
                <c:ext xmlns:c15="http://schemas.microsoft.com/office/drawing/2012/chart" uri="{CE6537A1-D6FC-4f65-9D91-7224C49458BB}"/>
                <c:ext xmlns:c16="http://schemas.microsoft.com/office/drawing/2014/chart" uri="{C3380CC4-5D6E-409C-BE32-E72D297353CC}">
                  <c16:uniqueId val="{00000019-7FF4-4E33-BB27-6A4FCD77ED91}"/>
                </c:ext>
              </c:extLst>
            </c:dLbl>
            <c:dLbl>
              <c:idx val="6"/>
              <c:delete val="1"/>
              <c:extLst>
                <c:ext xmlns:c15="http://schemas.microsoft.com/office/drawing/2012/chart" uri="{CE6537A1-D6FC-4f65-9D91-7224C49458BB}"/>
                <c:ext xmlns:c16="http://schemas.microsoft.com/office/drawing/2014/chart" uri="{C3380CC4-5D6E-409C-BE32-E72D297353CC}">
                  <c16:uniqueId val="{0000001A-7FF4-4E33-BB27-6A4FCD77ED91}"/>
                </c:ext>
              </c:extLst>
            </c:dLbl>
            <c:dLbl>
              <c:idx val="7"/>
              <c:delete val="1"/>
              <c:extLst>
                <c:ext xmlns:c15="http://schemas.microsoft.com/office/drawing/2012/chart" uri="{CE6537A1-D6FC-4f65-9D91-7224C49458BB}"/>
                <c:ext xmlns:c16="http://schemas.microsoft.com/office/drawing/2014/chart" uri="{C3380CC4-5D6E-409C-BE32-E72D297353CC}">
                  <c16:uniqueId val="{0000001B-7FF4-4E33-BB27-6A4FCD77ED91}"/>
                </c:ext>
              </c:extLst>
            </c:dLbl>
            <c:dLbl>
              <c:idx val="8"/>
              <c:delete val="1"/>
              <c:extLst>
                <c:ext xmlns:c15="http://schemas.microsoft.com/office/drawing/2012/chart" uri="{CE6537A1-D6FC-4f65-9D91-7224C49458BB}"/>
                <c:ext xmlns:c16="http://schemas.microsoft.com/office/drawing/2014/chart" uri="{C3380CC4-5D6E-409C-BE32-E72D297353CC}">
                  <c16:uniqueId val="{00000010-7FF4-4E33-BB27-6A4FCD77ED91}"/>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size'!$P$9:$Z$9</c:f>
              <c:numCache>
                <c:formatCode>"$"#,##0.0</c:formatCode>
                <c:ptCount val="11"/>
                <c:pt idx="0">
                  <c:v>1.83956057734962</c:v>
                </c:pt>
                <c:pt idx="1">
                  <c:v>2.121253603226096</c:v>
                </c:pt>
                <c:pt idx="2">
                  <c:v>2.7833192692057471</c:v>
                </c:pt>
                <c:pt idx="3">
                  <c:v>2.482601218766789</c:v>
                </c:pt>
                <c:pt idx="4">
                  <c:v>2.8678980571257222</c:v>
                </c:pt>
                <c:pt idx="5">
                  <c:v>3.3722548005307802</c:v>
                </c:pt>
                <c:pt idx="6">
                  <c:v>4.6391751850646763</c:v>
                </c:pt>
                <c:pt idx="7">
                  <c:v>3.9739694099255991</c:v>
                </c:pt>
                <c:pt idx="8">
                  <c:v>4.6057990767129002</c:v>
                </c:pt>
                <c:pt idx="9">
                  <c:v>5.9842549791226212</c:v>
                </c:pt>
                <c:pt idx="10">
                  <c:v>6.8549208824533174</c:v>
                </c:pt>
              </c:numCache>
            </c:numRef>
          </c:val>
          <c:smooth val="0"/>
          <c:extLst>
            <c:ext xmlns:c16="http://schemas.microsoft.com/office/drawing/2014/chart" uri="{C3380CC4-5D6E-409C-BE32-E72D297353CC}">
              <c16:uniqueId val="{0000001C-7FF4-4E33-BB27-6A4FCD77ED91}"/>
            </c:ext>
          </c:extLst>
        </c:ser>
        <c:ser>
          <c:idx val="2"/>
          <c:order val="2"/>
          <c:tx>
            <c:strRef>
              <c:f>'Median deal size'!$O$10</c:f>
              <c:strCache>
                <c:ptCount val="1"/>
                <c:pt idx="0">
                  <c:v>A</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7FF4-4E33-BB27-6A4FCD77ED91}"/>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1F-7FF4-4E33-BB27-6A4FCD77ED91}"/>
              </c:ext>
            </c:extLst>
          </c:dPt>
          <c:dLbls>
            <c:dLbl>
              <c:idx val="0"/>
              <c:delete val="1"/>
              <c:extLst>
                <c:ext xmlns:c15="http://schemas.microsoft.com/office/drawing/2012/chart" uri="{CE6537A1-D6FC-4f65-9D91-7224C49458BB}"/>
                <c:ext xmlns:c16="http://schemas.microsoft.com/office/drawing/2014/chart" uri="{C3380CC4-5D6E-409C-BE32-E72D297353CC}">
                  <c16:uniqueId val="{00000020-7FF4-4E33-BB27-6A4FCD77ED91}"/>
                </c:ext>
              </c:extLst>
            </c:dLbl>
            <c:dLbl>
              <c:idx val="1"/>
              <c:delete val="1"/>
              <c:extLst>
                <c:ext xmlns:c15="http://schemas.microsoft.com/office/drawing/2012/chart" uri="{CE6537A1-D6FC-4f65-9D91-7224C49458BB}"/>
                <c:ext xmlns:c16="http://schemas.microsoft.com/office/drawing/2014/chart" uri="{C3380CC4-5D6E-409C-BE32-E72D297353CC}">
                  <c16:uniqueId val="{00000021-7FF4-4E33-BB27-6A4FCD77ED91}"/>
                </c:ext>
              </c:extLst>
            </c:dLbl>
            <c:dLbl>
              <c:idx val="2"/>
              <c:delete val="1"/>
              <c:extLst>
                <c:ext xmlns:c15="http://schemas.microsoft.com/office/drawing/2012/chart" uri="{CE6537A1-D6FC-4f65-9D91-7224C49458BB}"/>
                <c:ext xmlns:c16="http://schemas.microsoft.com/office/drawing/2014/chart" uri="{C3380CC4-5D6E-409C-BE32-E72D297353CC}">
                  <c16:uniqueId val="{00000022-7FF4-4E33-BB27-6A4FCD77ED91}"/>
                </c:ext>
              </c:extLst>
            </c:dLbl>
            <c:dLbl>
              <c:idx val="3"/>
              <c:delete val="1"/>
              <c:extLst>
                <c:ext xmlns:c15="http://schemas.microsoft.com/office/drawing/2012/chart" uri="{CE6537A1-D6FC-4f65-9D91-7224C49458BB}"/>
                <c:ext xmlns:c16="http://schemas.microsoft.com/office/drawing/2014/chart" uri="{C3380CC4-5D6E-409C-BE32-E72D297353CC}">
                  <c16:uniqueId val="{00000023-7FF4-4E33-BB27-6A4FCD77ED91}"/>
                </c:ext>
              </c:extLst>
            </c:dLbl>
            <c:dLbl>
              <c:idx val="4"/>
              <c:delete val="1"/>
              <c:extLst>
                <c:ext xmlns:c15="http://schemas.microsoft.com/office/drawing/2012/chart" uri="{CE6537A1-D6FC-4f65-9D91-7224C49458BB}"/>
                <c:ext xmlns:c16="http://schemas.microsoft.com/office/drawing/2014/chart" uri="{C3380CC4-5D6E-409C-BE32-E72D297353CC}">
                  <c16:uniqueId val="{00000024-7FF4-4E33-BB27-6A4FCD77ED91}"/>
                </c:ext>
              </c:extLst>
            </c:dLbl>
            <c:dLbl>
              <c:idx val="5"/>
              <c:delete val="1"/>
              <c:extLst>
                <c:ext xmlns:c15="http://schemas.microsoft.com/office/drawing/2012/chart" uri="{CE6537A1-D6FC-4f65-9D91-7224C49458BB}"/>
                <c:ext xmlns:c16="http://schemas.microsoft.com/office/drawing/2014/chart" uri="{C3380CC4-5D6E-409C-BE32-E72D297353CC}">
                  <c16:uniqueId val="{00000025-7FF4-4E33-BB27-6A4FCD77ED91}"/>
                </c:ext>
              </c:extLst>
            </c:dLbl>
            <c:dLbl>
              <c:idx val="6"/>
              <c:delete val="1"/>
              <c:extLst>
                <c:ext xmlns:c15="http://schemas.microsoft.com/office/drawing/2012/chart" uri="{CE6537A1-D6FC-4f65-9D91-7224C49458BB}"/>
                <c:ext xmlns:c16="http://schemas.microsoft.com/office/drawing/2014/chart" uri="{C3380CC4-5D6E-409C-BE32-E72D297353CC}">
                  <c16:uniqueId val="{00000026-7FF4-4E33-BB27-6A4FCD77ED91}"/>
                </c:ext>
              </c:extLst>
            </c:dLbl>
            <c:dLbl>
              <c:idx val="7"/>
              <c:delete val="1"/>
              <c:extLst>
                <c:ext xmlns:c15="http://schemas.microsoft.com/office/drawing/2012/chart" uri="{CE6537A1-D6FC-4f65-9D91-7224C49458BB}"/>
                <c:ext xmlns:c16="http://schemas.microsoft.com/office/drawing/2014/chart" uri="{C3380CC4-5D6E-409C-BE32-E72D297353CC}">
                  <c16:uniqueId val="{00000027-7FF4-4E33-BB27-6A4FCD77ED91}"/>
                </c:ext>
              </c:extLst>
            </c:dLbl>
            <c:dLbl>
              <c:idx val="8"/>
              <c:delete val="1"/>
              <c:extLst>
                <c:ext xmlns:c15="http://schemas.microsoft.com/office/drawing/2012/chart" uri="{CE6537A1-D6FC-4f65-9D91-7224C49458BB}"/>
                <c:ext xmlns:c16="http://schemas.microsoft.com/office/drawing/2014/chart" uri="{C3380CC4-5D6E-409C-BE32-E72D297353CC}">
                  <c16:uniqueId val="{00000028-7FF4-4E33-BB27-6A4FCD77ED91}"/>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size'!$P$10:$Z$10</c:f>
              <c:numCache>
                <c:formatCode>"$"#,##0.0</c:formatCode>
                <c:ptCount val="11"/>
                <c:pt idx="0">
                  <c:v>7.9380280890909134</c:v>
                </c:pt>
                <c:pt idx="1">
                  <c:v>8.6868182756587249</c:v>
                </c:pt>
                <c:pt idx="2">
                  <c:v>11.24669538542264</c:v>
                </c:pt>
                <c:pt idx="3">
                  <c:v>12.23888371689252</c:v>
                </c:pt>
                <c:pt idx="4">
                  <c:v>13.863897923292321</c:v>
                </c:pt>
                <c:pt idx="5">
                  <c:v>18.011673552570851</c:v>
                </c:pt>
                <c:pt idx="6">
                  <c:v>18.197246112961711</c:v>
                </c:pt>
                <c:pt idx="7">
                  <c:v>15.64255618663514</c:v>
                </c:pt>
                <c:pt idx="8">
                  <c:v>19.42706520550426</c:v>
                </c:pt>
                <c:pt idx="9">
                  <c:v>26.95782417697135</c:v>
                </c:pt>
                <c:pt idx="10">
                  <c:v>36.031083122089527</c:v>
                </c:pt>
              </c:numCache>
            </c:numRef>
          </c:val>
          <c:smooth val="0"/>
          <c:extLst>
            <c:ext xmlns:c16="http://schemas.microsoft.com/office/drawing/2014/chart" uri="{C3380CC4-5D6E-409C-BE32-E72D297353CC}">
              <c16:uniqueId val="{00000029-7FF4-4E33-BB27-6A4FCD77ED91}"/>
            </c:ext>
          </c:extLst>
        </c:ser>
        <c:ser>
          <c:idx val="3"/>
          <c:order val="3"/>
          <c:tx>
            <c:strRef>
              <c:f>'Median deal size'!$O$11</c:f>
              <c:strCache>
                <c:ptCount val="1"/>
                <c:pt idx="0">
                  <c:v>B</c:v>
                </c:pt>
              </c:strCache>
            </c:strRef>
          </c:tx>
          <c:spPr>
            <a:ln w="19050" cap="rnd" cmpd="sng" algn="ctr">
              <a:solidFill>
                <a:schemeClr val="accent4"/>
              </a:solidFill>
              <a:prstDash val="solid"/>
              <a:round/>
            </a:ln>
            <a:effectLst/>
          </c:spPr>
          <c:marker>
            <c:symbol val="none"/>
          </c:marker>
          <c:dPt>
            <c:idx val="10"/>
            <c:marker>
              <c:symbol val="circle"/>
              <c:size val="5"/>
              <c:spPr>
                <a:solidFill>
                  <a:srgbClr val="C3EDEB"/>
                </a:solidFill>
                <a:ln>
                  <a:noFill/>
                </a:ln>
              </c:spPr>
            </c:marker>
            <c:bubble3D val="0"/>
            <c:spPr>
              <a:ln w="19050" cap="rnd" cmpd="sng" algn="ctr">
                <a:noFill/>
                <a:prstDash val="solid"/>
                <a:round/>
              </a:ln>
              <a:effectLst/>
            </c:spPr>
            <c:extLst>
              <c:ext xmlns:c16="http://schemas.microsoft.com/office/drawing/2014/chart" uri="{C3380CC4-5D6E-409C-BE32-E72D297353CC}">
                <c16:uniqueId val="{0000002B-7FF4-4E33-BB27-6A4FCD77ED91}"/>
              </c:ext>
            </c:extLst>
          </c:dPt>
          <c:dPt>
            <c:idx val="16"/>
            <c:bubble3D val="0"/>
            <c:extLst>
              <c:ext xmlns:c16="http://schemas.microsoft.com/office/drawing/2014/chart" uri="{C3380CC4-5D6E-409C-BE32-E72D297353CC}">
                <c16:uniqueId val="{0000002C-7FF4-4E33-BB27-6A4FCD77ED91}"/>
              </c:ext>
            </c:extLst>
          </c:dPt>
          <c:dLbls>
            <c:dLbl>
              <c:idx val="0"/>
              <c:delete val="1"/>
              <c:extLst>
                <c:ext xmlns:c15="http://schemas.microsoft.com/office/drawing/2012/chart" uri="{CE6537A1-D6FC-4f65-9D91-7224C49458BB}"/>
                <c:ext xmlns:c16="http://schemas.microsoft.com/office/drawing/2014/chart" uri="{C3380CC4-5D6E-409C-BE32-E72D297353CC}">
                  <c16:uniqueId val="{0000002D-7FF4-4E33-BB27-6A4FCD77ED91}"/>
                </c:ext>
              </c:extLst>
            </c:dLbl>
            <c:dLbl>
              <c:idx val="1"/>
              <c:delete val="1"/>
              <c:extLst>
                <c:ext xmlns:c15="http://schemas.microsoft.com/office/drawing/2012/chart" uri="{CE6537A1-D6FC-4f65-9D91-7224C49458BB}"/>
                <c:ext xmlns:c16="http://schemas.microsoft.com/office/drawing/2014/chart" uri="{C3380CC4-5D6E-409C-BE32-E72D297353CC}">
                  <c16:uniqueId val="{0000002E-7FF4-4E33-BB27-6A4FCD77ED91}"/>
                </c:ext>
              </c:extLst>
            </c:dLbl>
            <c:dLbl>
              <c:idx val="2"/>
              <c:delete val="1"/>
              <c:extLst>
                <c:ext xmlns:c15="http://schemas.microsoft.com/office/drawing/2012/chart" uri="{CE6537A1-D6FC-4f65-9D91-7224C49458BB}"/>
                <c:ext xmlns:c16="http://schemas.microsoft.com/office/drawing/2014/chart" uri="{C3380CC4-5D6E-409C-BE32-E72D297353CC}">
                  <c16:uniqueId val="{0000002F-7FF4-4E33-BB27-6A4FCD77ED91}"/>
                </c:ext>
              </c:extLst>
            </c:dLbl>
            <c:dLbl>
              <c:idx val="3"/>
              <c:delete val="1"/>
              <c:extLst>
                <c:ext xmlns:c15="http://schemas.microsoft.com/office/drawing/2012/chart" uri="{CE6537A1-D6FC-4f65-9D91-7224C49458BB}"/>
                <c:ext xmlns:c16="http://schemas.microsoft.com/office/drawing/2014/chart" uri="{C3380CC4-5D6E-409C-BE32-E72D297353CC}">
                  <c16:uniqueId val="{00000030-7FF4-4E33-BB27-6A4FCD77ED91}"/>
                </c:ext>
              </c:extLst>
            </c:dLbl>
            <c:dLbl>
              <c:idx val="4"/>
              <c:delete val="1"/>
              <c:extLst>
                <c:ext xmlns:c15="http://schemas.microsoft.com/office/drawing/2012/chart" uri="{CE6537A1-D6FC-4f65-9D91-7224C49458BB}"/>
                <c:ext xmlns:c16="http://schemas.microsoft.com/office/drawing/2014/chart" uri="{C3380CC4-5D6E-409C-BE32-E72D297353CC}">
                  <c16:uniqueId val="{00000031-7FF4-4E33-BB27-6A4FCD77ED91}"/>
                </c:ext>
              </c:extLst>
            </c:dLbl>
            <c:dLbl>
              <c:idx val="5"/>
              <c:delete val="1"/>
              <c:extLst>
                <c:ext xmlns:c15="http://schemas.microsoft.com/office/drawing/2012/chart" uri="{CE6537A1-D6FC-4f65-9D91-7224C49458BB}"/>
                <c:ext xmlns:c16="http://schemas.microsoft.com/office/drawing/2014/chart" uri="{C3380CC4-5D6E-409C-BE32-E72D297353CC}">
                  <c16:uniqueId val="{00000032-7FF4-4E33-BB27-6A4FCD77ED91}"/>
                </c:ext>
              </c:extLst>
            </c:dLbl>
            <c:dLbl>
              <c:idx val="6"/>
              <c:delete val="1"/>
              <c:extLst>
                <c:ext xmlns:c15="http://schemas.microsoft.com/office/drawing/2012/chart" uri="{CE6537A1-D6FC-4f65-9D91-7224C49458BB}"/>
                <c:ext xmlns:c16="http://schemas.microsoft.com/office/drawing/2014/chart" uri="{C3380CC4-5D6E-409C-BE32-E72D297353CC}">
                  <c16:uniqueId val="{00000033-7FF4-4E33-BB27-6A4FCD77ED91}"/>
                </c:ext>
              </c:extLst>
            </c:dLbl>
            <c:dLbl>
              <c:idx val="7"/>
              <c:delete val="1"/>
              <c:extLst>
                <c:ext xmlns:c15="http://schemas.microsoft.com/office/drawing/2012/chart" uri="{CE6537A1-D6FC-4f65-9D91-7224C49458BB}"/>
                <c:ext xmlns:c16="http://schemas.microsoft.com/office/drawing/2014/chart" uri="{C3380CC4-5D6E-409C-BE32-E72D297353CC}">
                  <c16:uniqueId val="{00000034-7FF4-4E33-BB27-6A4FCD77ED91}"/>
                </c:ext>
              </c:extLst>
            </c:dLbl>
            <c:dLbl>
              <c:idx val="8"/>
              <c:delete val="1"/>
              <c:extLst>
                <c:ext xmlns:c15="http://schemas.microsoft.com/office/drawing/2012/chart" uri="{CE6537A1-D6FC-4f65-9D91-7224C49458BB}"/>
                <c:ext xmlns:c16="http://schemas.microsoft.com/office/drawing/2014/chart" uri="{C3380CC4-5D6E-409C-BE32-E72D297353CC}">
                  <c16:uniqueId val="{00000035-7FF4-4E33-BB27-6A4FCD77ED91}"/>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size'!$P$11:$Z$11</c:f>
              <c:numCache>
                <c:formatCode>"$"#,##0.0</c:formatCode>
                <c:ptCount val="11"/>
                <c:pt idx="0">
                  <c:v>15.822921704599411</c:v>
                </c:pt>
                <c:pt idx="1">
                  <c:v>20.52352137774206</c:v>
                </c:pt>
                <c:pt idx="2">
                  <c:v>22.750655066712639</c:v>
                </c:pt>
                <c:pt idx="3">
                  <c:v>29.11610912304371</c:v>
                </c:pt>
                <c:pt idx="4">
                  <c:v>31.543620676657039</c:v>
                </c:pt>
                <c:pt idx="5">
                  <c:v>46.345911573350953</c:v>
                </c:pt>
                <c:pt idx="6">
                  <c:v>40.960884965761913</c:v>
                </c:pt>
                <c:pt idx="7">
                  <c:v>36.566765954810663</c:v>
                </c:pt>
                <c:pt idx="8">
                  <c:v>58.850974955760108</c:v>
                </c:pt>
                <c:pt idx="9">
                  <c:v>54.626320311186483</c:v>
                </c:pt>
                <c:pt idx="10">
                  <c:v>101.3316120748391</c:v>
                </c:pt>
              </c:numCache>
            </c:numRef>
          </c:val>
          <c:smooth val="0"/>
          <c:extLst>
            <c:ext xmlns:c16="http://schemas.microsoft.com/office/drawing/2014/chart" uri="{C3380CC4-5D6E-409C-BE32-E72D297353CC}">
              <c16:uniqueId val="{00000036-7FF4-4E33-BB27-6A4FCD77ED91}"/>
            </c:ext>
          </c:extLst>
        </c:ser>
        <c:ser>
          <c:idx val="4"/>
          <c:order val="4"/>
          <c:tx>
            <c:strRef>
              <c:f>'Median deal size'!$O$12</c:f>
              <c:strCache>
                <c:ptCount val="1"/>
                <c:pt idx="0">
                  <c:v>C</c:v>
                </c:pt>
              </c:strCache>
            </c:strRef>
          </c:tx>
          <c:marker>
            <c:symbol val="none"/>
          </c:marker>
          <c:dPt>
            <c:idx val="10"/>
            <c:marker>
              <c:symbol val="circle"/>
              <c:size val="5"/>
              <c:spPr>
                <a:solidFill>
                  <a:srgbClr val="F5C914"/>
                </a:solidFill>
                <a:ln>
                  <a:noFill/>
                </a:ln>
              </c:spPr>
            </c:marker>
            <c:bubble3D val="0"/>
            <c:spPr>
              <a:ln>
                <a:noFill/>
              </a:ln>
            </c:spPr>
            <c:extLst>
              <c:ext xmlns:c16="http://schemas.microsoft.com/office/drawing/2014/chart" uri="{C3380CC4-5D6E-409C-BE32-E72D297353CC}">
                <c16:uniqueId val="{00000038-7FF4-4E33-BB27-6A4FCD77ED91}"/>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7FF4-4E33-BB27-6A4FCD77ED91}"/>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7FF4-4E33-BB27-6A4FCD77ED91}"/>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'Median deal size'!$P$7:$Z$7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size'!$P$12:$Z$12</c:f>
              <c:numCache>
                <c:formatCode>"$"#,##0.0</c:formatCode>
                <c:ptCount val="11"/>
                <c:pt idx="0">
                  <c:v>30.647875599533929</c:v>
                </c:pt>
                <c:pt idx="1">
                  <c:v>29.37009546661929</c:v>
                </c:pt>
                <c:pt idx="2">
                  <c:v>40.103688731110353</c:v>
                </c:pt>
                <c:pt idx="3">
                  <c:v>38.853911682679772</c:v>
                </c:pt>
                <c:pt idx="4">
                  <c:v>53.248894379542357</c:v>
                </c:pt>
                <c:pt idx="5">
                  <c:v>80.576133293154228</c:v>
                </c:pt>
                <c:pt idx="6">
                  <c:v>68.746241827987532</c:v>
                </c:pt>
                <c:pt idx="7">
                  <c:v>60.793691096318788</c:v>
                </c:pt>
                <c:pt idx="8">
                  <c:v>101.7705315903162</c:v>
                </c:pt>
                <c:pt idx="9">
                  <c:v>95.62032700564167</c:v>
                </c:pt>
                <c:pt idx="10">
                  <c:v>122.14992820258681</c:v>
                </c:pt>
              </c:numCache>
            </c:numRef>
          </c:val>
          <c:smooth val="0"/>
          <c:extLst>
            <c:ext xmlns:c16="http://schemas.microsoft.com/office/drawing/2014/chart" uri="{C3380CC4-5D6E-409C-BE32-E72D297353CC}">
              <c16:uniqueId val="{0000003A-7FF4-4E33-BB27-6A4FCD77ED91}"/>
            </c:ext>
          </c:extLst>
        </c:ser>
        <c:ser>
          <c:idx val="5"/>
          <c:order val="5"/>
          <c:tx>
            <c:strRef>
              <c:f>'Median deal size'!$O$13</c:f>
              <c:strCache>
                <c:ptCount val="1"/>
                <c:pt idx="0">
                  <c:v>D+</c:v>
                </c:pt>
              </c:strCache>
            </c:strRef>
          </c:tx>
          <c:marker>
            <c:symbol val="none"/>
          </c:marker>
          <c:dPt>
            <c:idx val="10"/>
            <c:marker>
              <c:symbol val="circle"/>
              <c:size val="5"/>
              <c:spPr>
                <a:solidFill>
                  <a:srgbClr val="DDD95E"/>
                </a:solidFill>
                <a:ln>
                  <a:noFill/>
                </a:ln>
              </c:spPr>
            </c:marker>
            <c:bubble3D val="0"/>
            <c:spPr>
              <a:ln>
                <a:noFill/>
              </a:ln>
            </c:spPr>
            <c:extLst>
              <c:ext xmlns:c16="http://schemas.microsoft.com/office/drawing/2014/chart" uri="{C3380CC4-5D6E-409C-BE32-E72D297353CC}">
                <c16:uniqueId val="{0000003C-7FF4-4E33-BB27-6A4FCD77ED91}"/>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7FF4-4E33-BB27-6A4FCD77ED91}"/>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C-7FF4-4E33-BB27-6A4FCD77ED91}"/>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'Median deal size'!$P$7:$Z$7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size'!$P$13:$Z$13</c:f>
              <c:numCache>
                <c:formatCode>"$"#,##0.0</c:formatCode>
                <c:ptCount val="11"/>
                <c:pt idx="0">
                  <c:v>65.224336216374269</c:v>
                </c:pt>
                <c:pt idx="1">
                  <c:v>66.518407506034777</c:v>
                </c:pt>
                <c:pt idx="2">
                  <c:v>78.611857382796742</c:v>
                </c:pt>
                <c:pt idx="3">
                  <c:v>98.523943757912278</c:v>
                </c:pt>
                <c:pt idx="4">
                  <c:v>102.28722555403471</c:v>
                </c:pt>
                <c:pt idx="5">
                  <c:v>163.4805365879875</c:v>
                </c:pt>
                <c:pt idx="6">
                  <c:v>139.5112672098048</c:v>
                </c:pt>
                <c:pt idx="7">
                  <c:v>140.88956319369569</c:v>
                </c:pt>
                <c:pt idx="8">
                  <c:v>187.7035749896047</c:v>
                </c:pt>
                <c:pt idx="9">
                  <c:v>446.04486505962558</c:v>
                </c:pt>
                <c:pt idx="10">
                  <c:v>1254.8519923132651</c:v>
                </c:pt>
              </c:numCache>
            </c:numRef>
          </c:val>
          <c:smooth val="0"/>
          <c:extLst>
            <c:ext xmlns:c16="http://schemas.microsoft.com/office/drawing/2014/chart" uri="{C3380CC4-5D6E-409C-BE32-E72D297353CC}">
              <c16:uniqueId val="{0000003E-7FF4-4E33-BB27-6A4FCD77ED91}"/>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540000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2940901258069963"/>
          <c:w val="1"/>
          <c:h val="6.8934306005866919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4.9992446390121535E-2"/>
          <c:y val="2.4693788276465442E-2"/>
          <c:w val="0.95000755360987843"/>
          <c:h val="0.84782935466400033"/>
        </c:manualLayout>
      </c:layout>
      <c:lineChart>
        <c:grouping val="standard"/>
        <c:varyColors val="0"/>
        <c:ser>
          <c:idx val="0"/>
          <c:order val="0"/>
          <c:tx>
            <c:strRef>
              <c:f>'Median deal size'!$O$39</c:f>
              <c:strCache>
                <c:ptCount val="1"/>
                <c:pt idx="0">
                  <c:v>75th percentile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E23C-4517-8368-5FE35333B997}"/>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E23C-4517-8368-5FE35333B997}"/>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E23C-4517-8368-5FE35333B997}"/>
              </c:ext>
            </c:extLst>
          </c:dPt>
          <c:dPt>
            <c:idx val="16"/>
            <c:bubble3D val="0"/>
            <c:extLst>
              <c:ext xmlns:c16="http://schemas.microsoft.com/office/drawing/2014/chart" uri="{C3380CC4-5D6E-409C-BE32-E72D297353CC}">
                <c16:uniqueId val="{00000006-E23C-4517-8368-5FE35333B997}"/>
              </c:ext>
            </c:extLst>
          </c:dPt>
          <c:dLbls>
            <c:dLbl>
              <c:idx val="0"/>
              <c:delete val="1"/>
              <c:extLst>
                <c:ext xmlns:c15="http://schemas.microsoft.com/office/drawing/2012/chart" uri="{CE6537A1-D6FC-4f65-9D91-7224C49458BB}"/>
                <c:ext xmlns:c16="http://schemas.microsoft.com/office/drawing/2014/chart" uri="{C3380CC4-5D6E-409C-BE32-E72D297353CC}">
                  <c16:uniqueId val="{00000007-E23C-4517-8368-5FE35333B997}"/>
                </c:ext>
              </c:extLst>
            </c:dLbl>
            <c:dLbl>
              <c:idx val="1"/>
              <c:delete val="1"/>
              <c:extLst>
                <c:ext xmlns:c15="http://schemas.microsoft.com/office/drawing/2012/chart" uri="{CE6537A1-D6FC-4f65-9D91-7224C49458BB}"/>
                <c:ext xmlns:c16="http://schemas.microsoft.com/office/drawing/2014/chart" uri="{C3380CC4-5D6E-409C-BE32-E72D297353CC}">
                  <c16:uniqueId val="{00000008-E23C-4517-8368-5FE35333B997}"/>
                </c:ext>
              </c:extLst>
            </c:dLbl>
            <c:dLbl>
              <c:idx val="2"/>
              <c:delete val="1"/>
              <c:extLst>
                <c:ext xmlns:c15="http://schemas.microsoft.com/office/drawing/2012/chart" uri="{CE6537A1-D6FC-4f65-9D91-7224C49458BB}"/>
                <c:ext xmlns:c16="http://schemas.microsoft.com/office/drawing/2014/chart" uri="{C3380CC4-5D6E-409C-BE32-E72D297353CC}">
                  <c16:uniqueId val="{00000009-E23C-4517-8368-5FE35333B997}"/>
                </c:ext>
              </c:extLst>
            </c:dLbl>
            <c:dLbl>
              <c:idx val="3"/>
              <c:delete val="1"/>
              <c:extLst>
                <c:ext xmlns:c15="http://schemas.microsoft.com/office/drawing/2012/chart" uri="{CE6537A1-D6FC-4f65-9D91-7224C49458BB}"/>
                <c:ext xmlns:c16="http://schemas.microsoft.com/office/drawing/2014/chart" uri="{C3380CC4-5D6E-409C-BE32-E72D297353CC}">
                  <c16:uniqueId val="{0000000A-E23C-4517-8368-5FE35333B997}"/>
                </c:ext>
              </c:extLst>
            </c:dLbl>
            <c:dLbl>
              <c:idx val="4"/>
              <c:delete val="1"/>
              <c:extLst>
                <c:ext xmlns:c15="http://schemas.microsoft.com/office/drawing/2012/chart" uri="{CE6537A1-D6FC-4f65-9D91-7224C49458BB}"/>
                <c:ext xmlns:c16="http://schemas.microsoft.com/office/drawing/2014/chart" uri="{C3380CC4-5D6E-409C-BE32-E72D297353CC}">
                  <c16:uniqueId val="{0000000B-E23C-4517-8368-5FE35333B997}"/>
                </c:ext>
              </c:extLst>
            </c:dLbl>
            <c:dLbl>
              <c:idx val="5"/>
              <c:delete val="1"/>
              <c:extLst>
                <c:ext xmlns:c15="http://schemas.microsoft.com/office/drawing/2012/chart" uri="{CE6537A1-D6FC-4f65-9D91-7224C49458BB}"/>
                <c:ext xmlns:c16="http://schemas.microsoft.com/office/drawing/2014/chart" uri="{C3380CC4-5D6E-409C-BE32-E72D297353CC}">
                  <c16:uniqueId val="{0000000C-E23C-4517-8368-5FE35333B997}"/>
                </c:ext>
              </c:extLst>
            </c:dLbl>
            <c:dLbl>
              <c:idx val="6"/>
              <c:delete val="1"/>
              <c:extLst>
                <c:ext xmlns:c15="http://schemas.microsoft.com/office/drawing/2012/chart" uri="{CE6537A1-D6FC-4f65-9D91-7224C49458BB}"/>
                <c:ext xmlns:c16="http://schemas.microsoft.com/office/drawing/2014/chart" uri="{C3380CC4-5D6E-409C-BE32-E72D297353CC}">
                  <c16:uniqueId val="{0000000D-E23C-4517-8368-5FE35333B997}"/>
                </c:ext>
              </c:extLst>
            </c:dLbl>
            <c:dLbl>
              <c:idx val="7"/>
              <c:delete val="1"/>
              <c:extLst>
                <c:ext xmlns:c15="http://schemas.microsoft.com/office/drawing/2012/chart" uri="{CE6537A1-D6FC-4f65-9D91-7224C49458BB}"/>
                <c:ext xmlns:c16="http://schemas.microsoft.com/office/drawing/2014/chart" uri="{C3380CC4-5D6E-409C-BE32-E72D297353CC}">
                  <c16:uniqueId val="{0000000E-E23C-4517-8368-5FE35333B997}"/>
                </c:ext>
              </c:extLst>
            </c:dLbl>
            <c:dLbl>
              <c:idx val="8"/>
              <c:delete val="1"/>
              <c:extLst>
                <c:ext xmlns:c15="http://schemas.microsoft.com/office/drawing/2012/chart" uri="{CE6537A1-D6FC-4f65-9D91-7224C49458BB}"/>
                <c:ext xmlns:c16="http://schemas.microsoft.com/office/drawing/2014/chart" uri="{C3380CC4-5D6E-409C-BE32-E72D297353CC}">
                  <c16:uniqueId val="{00000001-E23C-4517-8368-5FE35333B99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23C-4517-8368-5FE35333B997}"/>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size'!$P$38:$Z$38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size'!$P$39:$Z$39</c:f>
              <c:numCache>
                <c:formatCode>"$"#,##0.0</c:formatCode>
                <c:ptCount val="11"/>
                <c:pt idx="0">
                  <c:v>2.5</c:v>
                </c:pt>
                <c:pt idx="1">
                  <c:v>2.6999997499999999</c:v>
                </c:pt>
                <c:pt idx="2">
                  <c:v>3</c:v>
                </c:pt>
                <c:pt idx="3">
                  <c:v>3.2</c:v>
                </c:pt>
                <c:pt idx="4">
                  <c:v>3.6766605000000001</c:v>
                </c:pt>
                <c:pt idx="5">
                  <c:v>4.2</c:v>
                </c:pt>
                <c:pt idx="6">
                  <c:v>5</c:v>
                </c:pt>
                <c:pt idx="7">
                  <c:v>5</c:v>
                </c:pt>
                <c:pt idx="8">
                  <c:v>5.3013795000000004</c:v>
                </c:pt>
                <c:pt idx="9">
                  <c:v>6.3</c:v>
                </c:pt>
                <c:pt idx="10">
                  <c:v>6.6723005000000004</c:v>
                </c:pt>
              </c:numCache>
            </c:numRef>
          </c:val>
          <c:smooth val="0"/>
          <c:extLst>
            <c:ext xmlns:c16="http://schemas.microsoft.com/office/drawing/2014/chart" uri="{C3380CC4-5D6E-409C-BE32-E72D297353CC}">
              <c16:uniqueId val="{0000000F-E23C-4517-8368-5FE35333B997}"/>
            </c:ext>
          </c:extLst>
        </c:ser>
        <c:ser>
          <c:idx val="1"/>
          <c:order val="1"/>
          <c:tx>
            <c:strRef>
              <c:f>'Median deal size'!$O$40</c:f>
              <c:strCache>
                <c:ptCount val="1"/>
                <c:pt idx="0">
                  <c:v>Median</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E23C-4517-8368-5FE35333B997}"/>
              </c:ext>
            </c:extLst>
          </c:dPt>
          <c:dPt>
            <c:idx val="9"/>
            <c:bubble3D val="0"/>
            <c:extLst>
              <c:ext xmlns:c16="http://schemas.microsoft.com/office/drawing/2014/chart" uri="{C3380CC4-5D6E-409C-BE32-E72D297353CC}">
                <c16:uniqueId val="{00000011-E23C-4517-8368-5FE35333B997}"/>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E23C-4517-8368-5FE35333B997}"/>
              </c:ext>
            </c:extLst>
          </c:dPt>
          <c:dLbls>
            <c:dLbl>
              <c:idx val="0"/>
              <c:delete val="1"/>
              <c:extLst>
                <c:ext xmlns:c15="http://schemas.microsoft.com/office/drawing/2012/chart" uri="{CE6537A1-D6FC-4f65-9D91-7224C49458BB}"/>
                <c:ext xmlns:c16="http://schemas.microsoft.com/office/drawing/2014/chart" uri="{C3380CC4-5D6E-409C-BE32-E72D297353CC}">
                  <c16:uniqueId val="{00000014-E23C-4517-8368-5FE35333B997}"/>
                </c:ext>
              </c:extLst>
            </c:dLbl>
            <c:dLbl>
              <c:idx val="1"/>
              <c:delete val="1"/>
              <c:extLst>
                <c:ext xmlns:c15="http://schemas.microsoft.com/office/drawing/2012/chart" uri="{CE6537A1-D6FC-4f65-9D91-7224C49458BB}"/>
                <c:ext xmlns:c16="http://schemas.microsoft.com/office/drawing/2014/chart" uri="{C3380CC4-5D6E-409C-BE32-E72D297353CC}">
                  <c16:uniqueId val="{00000015-E23C-4517-8368-5FE35333B997}"/>
                </c:ext>
              </c:extLst>
            </c:dLbl>
            <c:dLbl>
              <c:idx val="2"/>
              <c:delete val="1"/>
              <c:extLst>
                <c:ext xmlns:c15="http://schemas.microsoft.com/office/drawing/2012/chart" uri="{CE6537A1-D6FC-4f65-9D91-7224C49458BB}"/>
                <c:ext xmlns:c16="http://schemas.microsoft.com/office/drawing/2014/chart" uri="{C3380CC4-5D6E-409C-BE32-E72D297353CC}">
                  <c16:uniqueId val="{00000016-E23C-4517-8368-5FE35333B997}"/>
                </c:ext>
              </c:extLst>
            </c:dLbl>
            <c:dLbl>
              <c:idx val="3"/>
              <c:delete val="1"/>
              <c:extLst>
                <c:ext xmlns:c15="http://schemas.microsoft.com/office/drawing/2012/chart" uri="{CE6537A1-D6FC-4f65-9D91-7224C49458BB}"/>
                <c:ext xmlns:c16="http://schemas.microsoft.com/office/drawing/2014/chart" uri="{C3380CC4-5D6E-409C-BE32-E72D297353CC}">
                  <c16:uniqueId val="{00000017-E23C-4517-8368-5FE35333B997}"/>
                </c:ext>
              </c:extLst>
            </c:dLbl>
            <c:dLbl>
              <c:idx val="4"/>
              <c:delete val="1"/>
              <c:extLst>
                <c:ext xmlns:c15="http://schemas.microsoft.com/office/drawing/2012/chart" uri="{CE6537A1-D6FC-4f65-9D91-7224C49458BB}"/>
                <c:ext xmlns:c16="http://schemas.microsoft.com/office/drawing/2014/chart" uri="{C3380CC4-5D6E-409C-BE32-E72D297353CC}">
                  <c16:uniqueId val="{00000018-E23C-4517-8368-5FE35333B997}"/>
                </c:ext>
              </c:extLst>
            </c:dLbl>
            <c:dLbl>
              <c:idx val="5"/>
              <c:delete val="1"/>
              <c:extLst>
                <c:ext xmlns:c15="http://schemas.microsoft.com/office/drawing/2012/chart" uri="{CE6537A1-D6FC-4f65-9D91-7224C49458BB}"/>
                <c:ext xmlns:c16="http://schemas.microsoft.com/office/drawing/2014/chart" uri="{C3380CC4-5D6E-409C-BE32-E72D297353CC}">
                  <c16:uniqueId val="{00000019-E23C-4517-8368-5FE35333B997}"/>
                </c:ext>
              </c:extLst>
            </c:dLbl>
            <c:dLbl>
              <c:idx val="6"/>
              <c:delete val="1"/>
              <c:extLst>
                <c:ext xmlns:c15="http://schemas.microsoft.com/office/drawing/2012/chart" uri="{CE6537A1-D6FC-4f65-9D91-7224C49458BB}"/>
                <c:ext xmlns:c16="http://schemas.microsoft.com/office/drawing/2014/chart" uri="{C3380CC4-5D6E-409C-BE32-E72D297353CC}">
                  <c16:uniqueId val="{0000001A-E23C-4517-8368-5FE35333B997}"/>
                </c:ext>
              </c:extLst>
            </c:dLbl>
            <c:dLbl>
              <c:idx val="7"/>
              <c:delete val="1"/>
              <c:extLst>
                <c:ext xmlns:c15="http://schemas.microsoft.com/office/drawing/2012/chart" uri="{CE6537A1-D6FC-4f65-9D91-7224C49458BB}"/>
                <c:ext xmlns:c16="http://schemas.microsoft.com/office/drawing/2014/chart" uri="{C3380CC4-5D6E-409C-BE32-E72D297353CC}">
                  <c16:uniqueId val="{0000001B-E23C-4517-8368-5FE35333B997}"/>
                </c:ext>
              </c:extLst>
            </c:dLbl>
            <c:dLbl>
              <c:idx val="8"/>
              <c:delete val="1"/>
              <c:extLst>
                <c:ext xmlns:c15="http://schemas.microsoft.com/office/drawing/2012/chart" uri="{CE6537A1-D6FC-4f65-9D91-7224C49458BB}"/>
                <c:ext xmlns:c16="http://schemas.microsoft.com/office/drawing/2014/chart" uri="{C3380CC4-5D6E-409C-BE32-E72D297353CC}">
                  <c16:uniqueId val="{00000010-E23C-4517-8368-5FE35333B997}"/>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size'!$P$38:$Z$38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size'!$P$40:$Z$40</c:f>
              <c:numCache>
                <c:formatCode>"$"#,##0.0</c:formatCode>
                <c:ptCount val="11"/>
                <c:pt idx="0">
                  <c:v>1.25</c:v>
                </c:pt>
                <c:pt idx="1">
                  <c:v>1.5</c:v>
                </c:pt>
                <c:pt idx="2">
                  <c:v>1.5999989999999999</c:v>
                </c:pt>
                <c:pt idx="3">
                  <c:v>1.7499990000000001</c:v>
                </c:pt>
                <c:pt idx="4">
                  <c:v>1.8725004999999999</c:v>
                </c:pt>
                <c:pt idx="5">
                  <c:v>2.2220010000000001</c:v>
                </c:pt>
                <c:pt idx="6">
                  <c:v>2.7425009999999999</c:v>
                </c:pt>
                <c:pt idx="7">
                  <c:v>2.7</c:v>
                </c:pt>
                <c:pt idx="8">
                  <c:v>3</c:v>
                </c:pt>
                <c:pt idx="9">
                  <c:v>3.5</c:v>
                </c:pt>
                <c:pt idx="10">
                  <c:v>3</c:v>
                </c:pt>
              </c:numCache>
            </c:numRef>
          </c:val>
          <c:smooth val="0"/>
          <c:extLst>
            <c:ext xmlns:c16="http://schemas.microsoft.com/office/drawing/2014/chart" uri="{C3380CC4-5D6E-409C-BE32-E72D297353CC}">
              <c16:uniqueId val="{0000001C-E23C-4517-8368-5FE35333B997}"/>
            </c:ext>
          </c:extLst>
        </c:ser>
        <c:ser>
          <c:idx val="2"/>
          <c:order val="2"/>
          <c:tx>
            <c:strRef>
              <c:f>'Median deal size'!$O$41</c:f>
              <c:strCache>
                <c:ptCount val="1"/>
                <c:pt idx="0">
                  <c:v>Average</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E23C-4517-8368-5FE35333B997}"/>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E23C-4517-8368-5FE35333B997}"/>
              </c:ext>
            </c:extLst>
          </c:dPt>
          <c:dLbls>
            <c:dLbl>
              <c:idx val="0"/>
              <c:delete val="1"/>
              <c:extLst>
                <c:ext xmlns:c15="http://schemas.microsoft.com/office/drawing/2012/chart" uri="{CE6537A1-D6FC-4f65-9D91-7224C49458BB}"/>
                <c:ext xmlns:c16="http://schemas.microsoft.com/office/drawing/2014/chart" uri="{C3380CC4-5D6E-409C-BE32-E72D297353CC}">
                  <c16:uniqueId val="{00000020-E23C-4517-8368-5FE35333B997}"/>
                </c:ext>
              </c:extLst>
            </c:dLbl>
            <c:dLbl>
              <c:idx val="1"/>
              <c:delete val="1"/>
              <c:extLst>
                <c:ext xmlns:c15="http://schemas.microsoft.com/office/drawing/2012/chart" uri="{CE6537A1-D6FC-4f65-9D91-7224C49458BB}"/>
                <c:ext xmlns:c16="http://schemas.microsoft.com/office/drawing/2014/chart" uri="{C3380CC4-5D6E-409C-BE32-E72D297353CC}">
                  <c16:uniqueId val="{00000021-E23C-4517-8368-5FE35333B997}"/>
                </c:ext>
              </c:extLst>
            </c:dLbl>
            <c:dLbl>
              <c:idx val="2"/>
              <c:delete val="1"/>
              <c:extLst>
                <c:ext xmlns:c15="http://schemas.microsoft.com/office/drawing/2012/chart" uri="{CE6537A1-D6FC-4f65-9D91-7224C49458BB}"/>
                <c:ext xmlns:c16="http://schemas.microsoft.com/office/drawing/2014/chart" uri="{C3380CC4-5D6E-409C-BE32-E72D297353CC}">
                  <c16:uniqueId val="{00000022-E23C-4517-8368-5FE35333B997}"/>
                </c:ext>
              </c:extLst>
            </c:dLbl>
            <c:dLbl>
              <c:idx val="3"/>
              <c:delete val="1"/>
              <c:extLst>
                <c:ext xmlns:c15="http://schemas.microsoft.com/office/drawing/2012/chart" uri="{CE6537A1-D6FC-4f65-9D91-7224C49458BB}"/>
                <c:ext xmlns:c16="http://schemas.microsoft.com/office/drawing/2014/chart" uri="{C3380CC4-5D6E-409C-BE32-E72D297353CC}">
                  <c16:uniqueId val="{00000023-E23C-4517-8368-5FE35333B997}"/>
                </c:ext>
              </c:extLst>
            </c:dLbl>
            <c:dLbl>
              <c:idx val="4"/>
              <c:delete val="1"/>
              <c:extLst>
                <c:ext xmlns:c15="http://schemas.microsoft.com/office/drawing/2012/chart" uri="{CE6537A1-D6FC-4f65-9D91-7224C49458BB}"/>
                <c:ext xmlns:c16="http://schemas.microsoft.com/office/drawing/2014/chart" uri="{C3380CC4-5D6E-409C-BE32-E72D297353CC}">
                  <c16:uniqueId val="{00000024-E23C-4517-8368-5FE35333B997}"/>
                </c:ext>
              </c:extLst>
            </c:dLbl>
            <c:dLbl>
              <c:idx val="5"/>
              <c:delete val="1"/>
              <c:extLst>
                <c:ext xmlns:c15="http://schemas.microsoft.com/office/drawing/2012/chart" uri="{CE6537A1-D6FC-4f65-9D91-7224C49458BB}"/>
                <c:ext xmlns:c16="http://schemas.microsoft.com/office/drawing/2014/chart" uri="{C3380CC4-5D6E-409C-BE32-E72D297353CC}">
                  <c16:uniqueId val="{00000025-E23C-4517-8368-5FE35333B997}"/>
                </c:ext>
              </c:extLst>
            </c:dLbl>
            <c:dLbl>
              <c:idx val="6"/>
              <c:delete val="1"/>
              <c:extLst>
                <c:ext xmlns:c15="http://schemas.microsoft.com/office/drawing/2012/chart" uri="{CE6537A1-D6FC-4f65-9D91-7224C49458BB}"/>
                <c:ext xmlns:c16="http://schemas.microsoft.com/office/drawing/2014/chart" uri="{C3380CC4-5D6E-409C-BE32-E72D297353CC}">
                  <c16:uniqueId val="{00000026-E23C-4517-8368-5FE35333B997}"/>
                </c:ext>
              </c:extLst>
            </c:dLbl>
            <c:dLbl>
              <c:idx val="7"/>
              <c:delete val="1"/>
              <c:extLst>
                <c:ext xmlns:c15="http://schemas.microsoft.com/office/drawing/2012/chart" uri="{CE6537A1-D6FC-4f65-9D91-7224C49458BB}"/>
                <c:ext xmlns:c16="http://schemas.microsoft.com/office/drawing/2014/chart" uri="{C3380CC4-5D6E-409C-BE32-E72D297353CC}">
                  <c16:uniqueId val="{00000027-E23C-4517-8368-5FE35333B997}"/>
                </c:ext>
              </c:extLst>
            </c:dLbl>
            <c:dLbl>
              <c:idx val="8"/>
              <c:delete val="1"/>
              <c:extLst>
                <c:ext xmlns:c15="http://schemas.microsoft.com/office/drawing/2012/chart" uri="{CE6537A1-D6FC-4f65-9D91-7224C49458BB}"/>
                <c:ext xmlns:c16="http://schemas.microsoft.com/office/drawing/2014/chart" uri="{C3380CC4-5D6E-409C-BE32-E72D297353CC}">
                  <c16:uniqueId val="{00000028-E23C-4517-8368-5FE35333B997}"/>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size'!$P$38:$Z$38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size'!$P$41:$Z$41</c:f>
              <c:numCache>
                <c:formatCode>"$"#,##0.0</c:formatCode>
                <c:ptCount val="11"/>
                <c:pt idx="0">
                  <c:v>1.83956057734962</c:v>
                </c:pt>
                <c:pt idx="1">
                  <c:v>2.121253603226096</c:v>
                </c:pt>
                <c:pt idx="2">
                  <c:v>2.7833192692057471</c:v>
                </c:pt>
                <c:pt idx="3">
                  <c:v>2.482601218766789</c:v>
                </c:pt>
                <c:pt idx="4">
                  <c:v>2.8678980571257222</c:v>
                </c:pt>
                <c:pt idx="5">
                  <c:v>3.3722548005307802</c:v>
                </c:pt>
                <c:pt idx="6">
                  <c:v>4.6391751850646763</c:v>
                </c:pt>
                <c:pt idx="7">
                  <c:v>3.9739694099255991</c:v>
                </c:pt>
                <c:pt idx="8">
                  <c:v>4.6057990767129002</c:v>
                </c:pt>
                <c:pt idx="9">
                  <c:v>5.9842549791226212</c:v>
                </c:pt>
                <c:pt idx="10">
                  <c:v>6.8549208824533174</c:v>
                </c:pt>
              </c:numCache>
            </c:numRef>
          </c:val>
          <c:smooth val="0"/>
          <c:extLst>
            <c:ext xmlns:c16="http://schemas.microsoft.com/office/drawing/2014/chart" uri="{C3380CC4-5D6E-409C-BE32-E72D297353CC}">
              <c16:uniqueId val="{00000029-E23C-4517-8368-5FE35333B997}"/>
            </c:ext>
          </c:extLst>
        </c:ser>
        <c:ser>
          <c:idx val="3"/>
          <c:order val="3"/>
          <c:tx>
            <c:strRef>
              <c:f>'Median deal size'!$O$42</c:f>
              <c:strCache>
                <c:ptCount val="1"/>
                <c:pt idx="0">
                  <c:v>25th percentile</c:v>
                </c:pt>
              </c:strCache>
            </c:strRef>
          </c:tx>
          <c:spPr>
            <a:ln w="19050" cap="rnd" cmpd="sng" algn="ctr">
              <a:solidFill>
                <a:schemeClr val="accent4"/>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2B-E23C-4517-8368-5FE35333B997}"/>
              </c:ext>
            </c:extLst>
          </c:dPt>
          <c:dPt>
            <c:idx val="16"/>
            <c:bubble3D val="0"/>
            <c:extLst>
              <c:ext xmlns:c16="http://schemas.microsoft.com/office/drawing/2014/chart" uri="{C3380CC4-5D6E-409C-BE32-E72D297353CC}">
                <c16:uniqueId val="{0000002C-E23C-4517-8368-5FE35333B997}"/>
              </c:ext>
            </c:extLst>
          </c:dPt>
          <c:dLbls>
            <c:dLbl>
              <c:idx val="0"/>
              <c:delete val="1"/>
              <c:extLst>
                <c:ext xmlns:c15="http://schemas.microsoft.com/office/drawing/2012/chart" uri="{CE6537A1-D6FC-4f65-9D91-7224C49458BB}"/>
                <c:ext xmlns:c16="http://schemas.microsoft.com/office/drawing/2014/chart" uri="{C3380CC4-5D6E-409C-BE32-E72D297353CC}">
                  <c16:uniqueId val="{0000002D-E23C-4517-8368-5FE35333B997}"/>
                </c:ext>
              </c:extLst>
            </c:dLbl>
            <c:dLbl>
              <c:idx val="1"/>
              <c:delete val="1"/>
              <c:extLst>
                <c:ext xmlns:c15="http://schemas.microsoft.com/office/drawing/2012/chart" uri="{CE6537A1-D6FC-4f65-9D91-7224C49458BB}"/>
                <c:ext xmlns:c16="http://schemas.microsoft.com/office/drawing/2014/chart" uri="{C3380CC4-5D6E-409C-BE32-E72D297353CC}">
                  <c16:uniqueId val="{0000002E-E23C-4517-8368-5FE35333B997}"/>
                </c:ext>
              </c:extLst>
            </c:dLbl>
            <c:dLbl>
              <c:idx val="2"/>
              <c:delete val="1"/>
              <c:extLst>
                <c:ext xmlns:c15="http://schemas.microsoft.com/office/drawing/2012/chart" uri="{CE6537A1-D6FC-4f65-9D91-7224C49458BB}"/>
                <c:ext xmlns:c16="http://schemas.microsoft.com/office/drawing/2014/chart" uri="{C3380CC4-5D6E-409C-BE32-E72D297353CC}">
                  <c16:uniqueId val="{0000002F-E23C-4517-8368-5FE35333B997}"/>
                </c:ext>
              </c:extLst>
            </c:dLbl>
            <c:dLbl>
              <c:idx val="3"/>
              <c:delete val="1"/>
              <c:extLst>
                <c:ext xmlns:c15="http://schemas.microsoft.com/office/drawing/2012/chart" uri="{CE6537A1-D6FC-4f65-9D91-7224C49458BB}"/>
                <c:ext xmlns:c16="http://schemas.microsoft.com/office/drawing/2014/chart" uri="{C3380CC4-5D6E-409C-BE32-E72D297353CC}">
                  <c16:uniqueId val="{00000030-E23C-4517-8368-5FE35333B997}"/>
                </c:ext>
              </c:extLst>
            </c:dLbl>
            <c:dLbl>
              <c:idx val="4"/>
              <c:delete val="1"/>
              <c:extLst>
                <c:ext xmlns:c15="http://schemas.microsoft.com/office/drawing/2012/chart" uri="{CE6537A1-D6FC-4f65-9D91-7224C49458BB}"/>
                <c:ext xmlns:c16="http://schemas.microsoft.com/office/drawing/2014/chart" uri="{C3380CC4-5D6E-409C-BE32-E72D297353CC}">
                  <c16:uniqueId val="{00000031-E23C-4517-8368-5FE35333B997}"/>
                </c:ext>
              </c:extLst>
            </c:dLbl>
            <c:dLbl>
              <c:idx val="5"/>
              <c:delete val="1"/>
              <c:extLst>
                <c:ext xmlns:c15="http://schemas.microsoft.com/office/drawing/2012/chart" uri="{CE6537A1-D6FC-4f65-9D91-7224C49458BB}"/>
                <c:ext xmlns:c16="http://schemas.microsoft.com/office/drawing/2014/chart" uri="{C3380CC4-5D6E-409C-BE32-E72D297353CC}">
                  <c16:uniqueId val="{00000032-E23C-4517-8368-5FE35333B997}"/>
                </c:ext>
              </c:extLst>
            </c:dLbl>
            <c:dLbl>
              <c:idx val="6"/>
              <c:delete val="1"/>
              <c:extLst>
                <c:ext xmlns:c15="http://schemas.microsoft.com/office/drawing/2012/chart" uri="{CE6537A1-D6FC-4f65-9D91-7224C49458BB}"/>
                <c:ext xmlns:c16="http://schemas.microsoft.com/office/drawing/2014/chart" uri="{C3380CC4-5D6E-409C-BE32-E72D297353CC}">
                  <c16:uniqueId val="{00000033-E23C-4517-8368-5FE35333B997}"/>
                </c:ext>
              </c:extLst>
            </c:dLbl>
            <c:dLbl>
              <c:idx val="7"/>
              <c:delete val="1"/>
              <c:extLst>
                <c:ext xmlns:c15="http://schemas.microsoft.com/office/drawing/2012/chart" uri="{CE6537A1-D6FC-4f65-9D91-7224C49458BB}"/>
                <c:ext xmlns:c16="http://schemas.microsoft.com/office/drawing/2014/chart" uri="{C3380CC4-5D6E-409C-BE32-E72D297353CC}">
                  <c16:uniqueId val="{00000034-E23C-4517-8368-5FE35333B997}"/>
                </c:ext>
              </c:extLst>
            </c:dLbl>
            <c:dLbl>
              <c:idx val="8"/>
              <c:delete val="1"/>
              <c:extLst>
                <c:ext xmlns:c15="http://schemas.microsoft.com/office/drawing/2012/chart" uri="{CE6537A1-D6FC-4f65-9D91-7224C49458BB}"/>
                <c:ext xmlns:c16="http://schemas.microsoft.com/office/drawing/2014/chart" uri="{C3380CC4-5D6E-409C-BE32-E72D297353CC}">
                  <c16:uniqueId val="{00000035-E23C-4517-8368-5FE35333B997}"/>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size'!$P$38:$Z$38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size'!$P$42:$Z$42</c:f>
              <c:numCache>
                <c:formatCode>"$"#,##0.0</c:formatCode>
                <c:ptCount val="11"/>
                <c:pt idx="0">
                  <c:v>0.5</c:v>
                </c:pt>
                <c:pt idx="1">
                  <c:v>0.64046940561497956</c:v>
                </c:pt>
                <c:pt idx="2">
                  <c:v>0.67853649999999999</c:v>
                </c:pt>
                <c:pt idx="3">
                  <c:v>0.75</c:v>
                </c:pt>
                <c:pt idx="4">
                  <c:v>0.77</c:v>
                </c:pt>
                <c:pt idx="5">
                  <c:v>1</c:v>
                </c:pt>
                <c:pt idx="6">
                  <c:v>1.016491</c:v>
                </c:pt>
                <c:pt idx="7">
                  <c:v>1.03301</c:v>
                </c:pt>
                <c:pt idx="8">
                  <c:v>1.2462420000000001</c:v>
                </c:pt>
                <c:pt idx="9">
                  <c:v>1.5</c:v>
                </c:pt>
                <c:pt idx="10">
                  <c:v>1</c:v>
                </c:pt>
              </c:numCache>
            </c:numRef>
          </c:val>
          <c:smooth val="0"/>
          <c:extLst>
            <c:ext xmlns:c16="http://schemas.microsoft.com/office/drawing/2014/chart" uri="{C3380CC4-5D6E-409C-BE32-E72D297353CC}">
              <c16:uniqueId val="{00000036-E23C-4517-8368-5FE35333B997}"/>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3958267716535437"/>
          <c:w val="1"/>
          <c:h val="6.0417322834645654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Calibri Light" panose="020F0302020204030204"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010156700051965E-2"/>
          <c:y val="2.4693788276465442E-2"/>
          <c:w val="0.93798984329994806"/>
          <c:h val="0.84782935466400033"/>
        </c:manualLayout>
      </c:layout>
      <c:lineChart>
        <c:grouping val="standard"/>
        <c:varyColors val="0"/>
        <c:ser>
          <c:idx val="0"/>
          <c:order val="0"/>
          <c:tx>
            <c:strRef>
              <c:f>'Median deal size'!$B$69</c:f>
              <c:strCache>
                <c:ptCount val="1"/>
                <c:pt idx="0">
                  <c:v>75th percentile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4640-4FA6-A8FA-5CDCE943A105}"/>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4640-4FA6-A8FA-5CDCE943A105}"/>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4640-4FA6-A8FA-5CDCE943A105}"/>
              </c:ext>
            </c:extLst>
          </c:dPt>
          <c:dPt>
            <c:idx val="16"/>
            <c:bubble3D val="0"/>
            <c:extLst>
              <c:ext xmlns:c16="http://schemas.microsoft.com/office/drawing/2014/chart" uri="{C3380CC4-5D6E-409C-BE32-E72D297353CC}">
                <c16:uniqueId val="{00000006-4640-4FA6-A8FA-5CDCE943A105}"/>
              </c:ext>
            </c:extLst>
          </c:dPt>
          <c:dLbls>
            <c:dLbl>
              <c:idx val="0"/>
              <c:delete val="1"/>
              <c:extLst>
                <c:ext xmlns:c15="http://schemas.microsoft.com/office/drawing/2012/chart" uri="{CE6537A1-D6FC-4f65-9D91-7224C49458BB}"/>
                <c:ext xmlns:c16="http://schemas.microsoft.com/office/drawing/2014/chart" uri="{C3380CC4-5D6E-409C-BE32-E72D297353CC}">
                  <c16:uniqueId val="{00000007-4640-4FA6-A8FA-5CDCE943A105}"/>
                </c:ext>
              </c:extLst>
            </c:dLbl>
            <c:dLbl>
              <c:idx val="1"/>
              <c:delete val="1"/>
              <c:extLst>
                <c:ext xmlns:c15="http://schemas.microsoft.com/office/drawing/2012/chart" uri="{CE6537A1-D6FC-4f65-9D91-7224C49458BB}"/>
                <c:ext xmlns:c16="http://schemas.microsoft.com/office/drawing/2014/chart" uri="{C3380CC4-5D6E-409C-BE32-E72D297353CC}">
                  <c16:uniqueId val="{00000008-4640-4FA6-A8FA-5CDCE943A105}"/>
                </c:ext>
              </c:extLst>
            </c:dLbl>
            <c:dLbl>
              <c:idx val="2"/>
              <c:delete val="1"/>
              <c:extLst>
                <c:ext xmlns:c15="http://schemas.microsoft.com/office/drawing/2012/chart" uri="{CE6537A1-D6FC-4f65-9D91-7224C49458BB}"/>
                <c:ext xmlns:c16="http://schemas.microsoft.com/office/drawing/2014/chart" uri="{C3380CC4-5D6E-409C-BE32-E72D297353CC}">
                  <c16:uniqueId val="{00000009-4640-4FA6-A8FA-5CDCE943A105}"/>
                </c:ext>
              </c:extLst>
            </c:dLbl>
            <c:dLbl>
              <c:idx val="3"/>
              <c:delete val="1"/>
              <c:extLst>
                <c:ext xmlns:c15="http://schemas.microsoft.com/office/drawing/2012/chart" uri="{CE6537A1-D6FC-4f65-9D91-7224C49458BB}"/>
                <c:ext xmlns:c16="http://schemas.microsoft.com/office/drawing/2014/chart" uri="{C3380CC4-5D6E-409C-BE32-E72D297353CC}">
                  <c16:uniqueId val="{0000000A-4640-4FA6-A8FA-5CDCE943A105}"/>
                </c:ext>
              </c:extLst>
            </c:dLbl>
            <c:dLbl>
              <c:idx val="4"/>
              <c:delete val="1"/>
              <c:extLst>
                <c:ext xmlns:c15="http://schemas.microsoft.com/office/drawing/2012/chart" uri="{CE6537A1-D6FC-4f65-9D91-7224C49458BB}"/>
                <c:ext xmlns:c16="http://schemas.microsoft.com/office/drawing/2014/chart" uri="{C3380CC4-5D6E-409C-BE32-E72D297353CC}">
                  <c16:uniqueId val="{0000000B-4640-4FA6-A8FA-5CDCE943A105}"/>
                </c:ext>
              </c:extLst>
            </c:dLbl>
            <c:dLbl>
              <c:idx val="5"/>
              <c:delete val="1"/>
              <c:extLst>
                <c:ext xmlns:c15="http://schemas.microsoft.com/office/drawing/2012/chart" uri="{CE6537A1-D6FC-4f65-9D91-7224C49458BB}"/>
                <c:ext xmlns:c16="http://schemas.microsoft.com/office/drawing/2014/chart" uri="{C3380CC4-5D6E-409C-BE32-E72D297353CC}">
                  <c16:uniqueId val="{0000000C-4640-4FA6-A8FA-5CDCE943A105}"/>
                </c:ext>
              </c:extLst>
            </c:dLbl>
            <c:dLbl>
              <c:idx val="6"/>
              <c:delete val="1"/>
              <c:extLst>
                <c:ext xmlns:c15="http://schemas.microsoft.com/office/drawing/2012/chart" uri="{CE6537A1-D6FC-4f65-9D91-7224C49458BB}"/>
                <c:ext xmlns:c16="http://schemas.microsoft.com/office/drawing/2014/chart" uri="{C3380CC4-5D6E-409C-BE32-E72D297353CC}">
                  <c16:uniqueId val="{0000000D-4640-4FA6-A8FA-5CDCE943A105}"/>
                </c:ext>
              </c:extLst>
            </c:dLbl>
            <c:dLbl>
              <c:idx val="7"/>
              <c:delete val="1"/>
              <c:extLst>
                <c:ext xmlns:c15="http://schemas.microsoft.com/office/drawing/2012/chart" uri="{CE6537A1-D6FC-4f65-9D91-7224C49458BB}"/>
                <c:ext xmlns:c16="http://schemas.microsoft.com/office/drawing/2014/chart" uri="{C3380CC4-5D6E-409C-BE32-E72D297353CC}">
                  <c16:uniqueId val="{0000000E-4640-4FA6-A8FA-5CDCE943A105}"/>
                </c:ext>
              </c:extLst>
            </c:dLbl>
            <c:dLbl>
              <c:idx val="8"/>
              <c:delete val="1"/>
              <c:extLst>
                <c:ext xmlns:c15="http://schemas.microsoft.com/office/drawing/2012/chart" uri="{CE6537A1-D6FC-4f65-9D91-7224C49458BB}"/>
                <c:ext xmlns:c16="http://schemas.microsoft.com/office/drawing/2014/chart" uri="{C3380CC4-5D6E-409C-BE32-E72D297353CC}">
                  <c16:uniqueId val="{00000001-4640-4FA6-A8FA-5CDCE943A105}"/>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size'!$C$68:$M$68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size'!$C$69:$M$69</c:f>
              <c:numCache>
                <c:formatCode>"$"#,##0.0</c:formatCode>
                <c:ptCount val="11"/>
                <c:pt idx="0">
                  <c:v>9</c:v>
                </c:pt>
                <c:pt idx="1">
                  <c:v>10</c:v>
                </c:pt>
                <c:pt idx="2">
                  <c:v>11.5</c:v>
                </c:pt>
                <c:pt idx="3">
                  <c:v>13.02041405880925</c:v>
                </c:pt>
                <c:pt idx="4">
                  <c:v>14</c:v>
                </c:pt>
                <c:pt idx="5">
                  <c:v>19.999945499999999</c:v>
                </c:pt>
                <c:pt idx="6">
                  <c:v>20.000003</c:v>
                </c:pt>
                <c:pt idx="7">
                  <c:v>17.999998999999999</c:v>
                </c:pt>
                <c:pt idx="8">
                  <c:v>20.000001000000001</c:v>
                </c:pt>
                <c:pt idx="9">
                  <c:v>24.786273999999999</c:v>
                </c:pt>
                <c:pt idx="10">
                  <c:v>31.964419750000001</c:v>
                </c:pt>
              </c:numCache>
            </c:numRef>
          </c:val>
          <c:smooth val="0"/>
          <c:extLst>
            <c:ext xmlns:c16="http://schemas.microsoft.com/office/drawing/2014/chart" uri="{C3380CC4-5D6E-409C-BE32-E72D297353CC}">
              <c16:uniqueId val="{0000000F-4640-4FA6-A8FA-5CDCE943A105}"/>
            </c:ext>
          </c:extLst>
        </c:ser>
        <c:ser>
          <c:idx val="1"/>
          <c:order val="1"/>
          <c:tx>
            <c:strRef>
              <c:f>'Median deal size'!$B$70</c:f>
              <c:strCache>
                <c:ptCount val="1"/>
                <c:pt idx="0">
                  <c:v>Median</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4640-4FA6-A8FA-5CDCE943A105}"/>
              </c:ext>
            </c:extLst>
          </c:dPt>
          <c:dPt>
            <c:idx val="9"/>
            <c:bubble3D val="0"/>
            <c:extLst>
              <c:ext xmlns:c16="http://schemas.microsoft.com/office/drawing/2014/chart" uri="{C3380CC4-5D6E-409C-BE32-E72D297353CC}">
                <c16:uniqueId val="{00000011-4640-4FA6-A8FA-5CDCE943A105}"/>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4640-4FA6-A8FA-5CDCE943A105}"/>
              </c:ext>
            </c:extLst>
          </c:dPt>
          <c:dLbls>
            <c:dLbl>
              <c:idx val="0"/>
              <c:delete val="1"/>
              <c:extLst>
                <c:ext xmlns:c15="http://schemas.microsoft.com/office/drawing/2012/chart" uri="{CE6537A1-D6FC-4f65-9D91-7224C49458BB}"/>
                <c:ext xmlns:c16="http://schemas.microsoft.com/office/drawing/2014/chart" uri="{C3380CC4-5D6E-409C-BE32-E72D297353CC}">
                  <c16:uniqueId val="{00000014-4640-4FA6-A8FA-5CDCE943A105}"/>
                </c:ext>
              </c:extLst>
            </c:dLbl>
            <c:dLbl>
              <c:idx val="1"/>
              <c:delete val="1"/>
              <c:extLst>
                <c:ext xmlns:c15="http://schemas.microsoft.com/office/drawing/2012/chart" uri="{CE6537A1-D6FC-4f65-9D91-7224C49458BB}"/>
                <c:ext xmlns:c16="http://schemas.microsoft.com/office/drawing/2014/chart" uri="{C3380CC4-5D6E-409C-BE32-E72D297353CC}">
                  <c16:uniqueId val="{00000015-4640-4FA6-A8FA-5CDCE943A105}"/>
                </c:ext>
              </c:extLst>
            </c:dLbl>
            <c:dLbl>
              <c:idx val="2"/>
              <c:delete val="1"/>
              <c:extLst>
                <c:ext xmlns:c15="http://schemas.microsoft.com/office/drawing/2012/chart" uri="{CE6537A1-D6FC-4f65-9D91-7224C49458BB}"/>
                <c:ext xmlns:c16="http://schemas.microsoft.com/office/drawing/2014/chart" uri="{C3380CC4-5D6E-409C-BE32-E72D297353CC}">
                  <c16:uniqueId val="{00000016-4640-4FA6-A8FA-5CDCE943A105}"/>
                </c:ext>
              </c:extLst>
            </c:dLbl>
            <c:dLbl>
              <c:idx val="3"/>
              <c:delete val="1"/>
              <c:extLst>
                <c:ext xmlns:c15="http://schemas.microsoft.com/office/drawing/2012/chart" uri="{CE6537A1-D6FC-4f65-9D91-7224C49458BB}"/>
                <c:ext xmlns:c16="http://schemas.microsoft.com/office/drawing/2014/chart" uri="{C3380CC4-5D6E-409C-BE32-E72D297353CC}">
                  <c16:uniqueId val="{00000017-4640-4FA6-A8FA-5CDCE943A105}"/>
                </c:ext>
              </c:extLst>
            </c:dLbl>
            <c:dLbl>
              <c:idx val="4"/>
              <c:delete val="1"/>
              <c:extLst>
                <c:ext xmlns:c15="http://schemas.microsoft.com/office/drawing/2012/chart" uri="{CE6537A1-D6FC-4f65-9D91-7224C49458BB}"/>
                <c:ext xmlns:c16="http://schemas.microsoft.com/office/drawing/2014/chart" uri="{C3380CC4-5D6E-409C-BE32-E72D297353CC}">
                  <c16:uniqueId val="{00000018-4640-4FA6-A8FA-5CDCE943A105}"/>
                </c:ext>
              </c:extLst>
            </c:dLbl>
            <c:dLbl>
              <c:idx val="5"/>
              <c:delete val="1"/>
              <c:extLst>
                <c:ext xmlns:c15="http://schemas.microsoft.com/office/drawing/2012/chart" uri="{CE6537A1-D6FC-4f65-9D91-7224C49458BB}"/>
                <c:ext xmlns:c16="http://schemas.microsoft.com/office/drawing/2014/chart" uri="{C3380CC4-5D6E-409C-BE32-E72D297353CC}">
                  <c16:uniqueId val="{00000019-4640-4FA6-A8FA-5CDCE943A105}"/>
                </c:ext>
              </c:extLst>
            </c:dLbl>
            <c:dLbl>
              <c:idx val="6"/>
              <c:delete val="1"/>
              <c:extLst>
                <c:ext xmlns:c15="http://schemas.microsoft.com/office/drawing/2012/chart" uri="{CE6537A1-D6FC-4f65-9D91-7224C49458BB}"/>
                <c:ext xmlns:c16="http://schemas.microsoft.com/office/drawing/2014/chart" uri="{C3380CC4-5D6E-409C-BE32-E72D297353CC}">
                  <c16:uniqueId val="{0000001A-4640-4FA6-A8FA-5CDCE943A105}"/>
                </c:ext>
              </c:extLst>
            </c:dLbl>
            <c:dLbl>
              <c:idx val="7"/>
              <c:delete val="1"/>
              <c:extLst>
                <c:ext xmlns:c15="http://schemas.microsoft.com/office/drawing/2012/chart" uri="{CE6537A1-D6FC-4f65-9D91-7224C49458BB}"/>
                <c:ext xmlns:c16="http://schemas.microsoft.com/office/drawing/2014/chart" uri="{C3380CC4-5D6E-409C-BE32-E72D297353CC}">
                  <c16:uniqueId val="{0000001B-4640-4FA6-A8FA-5CDCE943A105}"/>
                </c:ext>
              </c:extLst>
            </c:dLbl>
            <c:dLbl>
              <c:idx val="8"/>
              <c:delete val="1"/>
              <c:extLst>
                <c:ext xmlns:c15="http://schemas.microsoft.com/office/drawing/2012/chart" uri="{CE6537A1-D6FC-4f65-9D91-7224C49458BB}"/>
                <c:ext xmlns:c16="http://schemas.microsoft.com/office/drawing/2014/chart" uri="{C3380CC4-5D6E-409C-BE32-E72D297353CC}">
                  <c16:uniqueId val="{00000010-4640-4FA6-A8FA-5CDCE943A105}"/>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size'!$C$68:$M$68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size'!$C$70:$M$70</c:f>
              <c:numCache>
                <c:formatCode>"$"#,##0.0</c:formatCode>
                <c:ptCount val="11"/>
                <c:pt idx="0">
                  <c:v>4.5</c:v>
                </c:pt>
                <c:pt idx="1">
                  <c:v>5.0000049999999998</c:v>
                </c:pt>
                <c:pt idx="2">
                  <c:v>6.4999989999999999</c:v>
                </c:pt>
                <c:pt idx="3">
                  <c:v>7.1672820000000002</c:v>
                </c:pt>
                <c:pt idx="4">
                  <c:v>7.5</c:v>
                </c:pt>
                <c:pt idx="5">
                  <c:v>10.000000999999999</c:v>
                </c:pt>
                <c:pt idx="6">
                  <c:v>11.4133505</c:v>
                </c:pt>
                <c:pt idx="7">
                  <c:v>9.9999990000000007</c:v>
                </c:pt>
                <c:pt idx="8">
                  <c:v>11.894835499999999</c:v>
                </c:pt>
                <c:pt idx="9">
                  <c:v>13.999999000000001</c:v>
                </c:pt>
                <c:pt idx="10">
                  <c:v>19.3512095</c:v>
                </c:pt>
              </c:numCache>
            </c:numRef>
          </c:val>
          <c:smooth val="0"/>
          <c:extLst>
            <c:ext xmlns:c16="http://schemas.microsoft.com/office/drawing/2014/chart" uri="{C3380CC4-5D6E-409C-BE32-E72D297353CC}">
              <c16:uniqueId val="{0000001C-4640-4FA6-A8FA-5CDCE943A105}"/>
            </c:ext>
          </c:extLst>
        </c:ser>
        <c:ser>
          <c:idx val="2"/>
          <c:order val="2"/>
          <c:tx>
            <c:strRef>
              <c:f>'Median deal size'!$B$71</c:f>
              <c:strCache>
                <c:ptCount val="1"/>
                <c:pt idx="0">
                  <c:v>Average</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4640-4FA6-A8FA-5CDCE943A105}"/>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4640-4FA6-A8FA-5CDCE943A105}"/>
              </c:ext>
            </c:extLst>
          </c:dPt>
          <c:dLbls>
            <c:dLbl>
              <c:idx val="0"/>
              <c:delete val="1"/>
              <c:extLst>
                <c:ext xmlns:c15="http://schemas.microsoft.com/office/drawing/2012/chart" uri="{CE6537A1-D6FC-4f65-9D91-7224C49458BB}"/>
                <c:ext xmlns:c16="http://schemas.microsoft.com/office/drawing/2014/chart" uri="{C3380CC4-5D6E-409C-BE32-E72D297353CC}">
                  <c16:uniqueId val="{00000020-4640-4FA6-A8FA-5CDCE943A105}"/>
                </c:ext>
              </c:extLst>
            </c:dLbl>
            <c:dLbl>
              <c:idx val="1"/>
              <c:delete val="1"/>
              <c:extLst>
                <c:ext xmlns:c15="http://schemas.microsoft.com/office/drawing/2012/chart" uri="{CE6537A1-D6FC-4f65-9D91-7224C49458BB}"/>
                <c:ext xmlns:c16="http://schemas.microsoft.com/office/drawing/2014/chart" uri="{C3380CC4-5D6E-409C-BE32-E72D297353CC}">
                  <c16:uniqueId val="{00000021-4640-4FA6-A8FA-5CDCE943A105}"/>
                </c:ext>
              </c:extLst>
            </c:dLbl>
            <c:dLbl>
              <c:idx val="2"/>
              <c:delete val="1"/>
              <c:extLst>
                <c:ext xmlns:c15="http://schemas.microsoft.com/office/drawing/2012/chart" uri="{CE6537A1-D6FC-4f65-9D91-7224C49458BB}"/>
                <c:ext xmlns:c16="http://schemas.microsoft.com/office/drawing/2014/chart" uri="{C3380CC4-5D6E-409C-BE32-E72D297353CC}">
                  <c16:uniqueId val="{00000022-4640-4FA6-A8FA-5CDCE943A105}"/>
                </c:ext>
              </c:extLst>
            </c:dLbl>
            <c:dLbl>
              <c:idx val="3"/>
              <c:delete val="1"/>
              <c:extLst>
                <c:ext xmlns:c15="http://schemas.microsoft.com/office/drawing/2012/chart" uri="{CE6537A1-D6FC-4f65-9D91-7224C49458BB}"/>
                <c:ext xmlns:c16="http://schemas.microsoft.com/office/drawing/2014/chart" uri="{C3380CC4-5D6E-409C-BE32-E72D297353CC}">
                  <c16:uniqueId val="{00000023-4640-4FA6-A8FA-5CDCE943A105}"/>
                </c:ext>
              </c:extLst>
            </c:dLbl>
            <c:dLbl>
              <c:idx val="4"/>
              <c:delete val="1"/>
              <c:extLst>
                <c:ext xmlns:c15="http://schemas.microsoft.com/office/drawing/2012/chart" uri="{CE6537A1-D6FC-4f65-9D91-7224C49458BB}"/>
                <c:ext xmlns:c16="http://schemas.microsoft.com/office/drawing/2014/chart" uri="{C3380CC4-5D6E-409C-BE32-E72D297353CC}">
                  <c16:uniqueId val="{00000024-4640-4FA6-A8FA-5CDCE943A105}"/>
                </c:ext>
              </c:extLst>
            </c:dLbl>
            <c:dLbl>
              <c:idx val="5"/>
              <c:delete val="1"/>
              <c:extLst>
                <c:ext xmlns:c15="http://schemas.microsoft.com/office/drawing/2012/chart" uri="{CE6537A1-D6FC-4f65-9D91-7224C49458BB}"/>
                <c:ext xmlns:c16="http://schemas.microsoft.com/office/drawing/2014/chart" uri="{C3380CC4-5D6E-409C-BE32-E72D297353CC}">
                  <c16:uniqueId val="{00000025-4640-4FA6-A8FA-5CDCE943A105}"/>
                </c:ext>
              </c:extLst>
            </c:dLbl>
            <c:dLbl>
              <c:idx val="6"/>
              <c:delete val="1"/>
              <c:extLst>
                <c:ext xmlns:c15="http://schemas.microsoft.com/office/drawing/2012/chart" uri="{CE6537A1-D6FC-4f65-9D91-7224C49458BB}"/>
                <c:ext xmlns:c16="http://schemas.microsoft.com/office/drawing/2014/chart" uri="{C3380CC4-5D6E-409C-BE32-E72D297353CC}">
                  <c16:uniqueId val="{00000026-4640-4FA6-A8FA-5CDCE943A105}"/>
                </c:ext>
              </c:extLst>
            </c:dLbl>
            <c:dLbl>
              <c:idx val="7"/>
              <c:delete val="1"/>
              <c:extLst>
                <c:ext xmlns:c15="http://schemas.microsoft.com/office/drawing/2012/chart" uri="{CE6537A1-D6FC-4f65-9D91-7224C49458BB}"/>
                <c:ext xmlns:c16="http://schemas.microsoft.com/office/drawing/2014/chart" uri="{C3380CC4-5D6E-409C-BE32-E72D297353CC}">
                  <c16:uniqueId val="{00000027-4640-4FA6-A8FA-5CDCE943A105}"/>
                </c:ext>
              </c:extLst>
            </c:dLbl>
            <c:dLbl>
              <c:idx val="8"/>
              <c:delete val="1"/>
              <c:extLst>
                <c:ext xmlns:c15="http://schemas.microsoft.com/office/drawing/2012/chart" uri="{CE6537A1-D6FC-4f65-9D91-7224C49458BB}"/>
                <c:ext xmlns:c16="http://schemas.microsoft.com/office/drawing/2014/chart" uri="{C3380CC4-5D6E-409C-BE32-E72D297353CC}">
                  <c16:uniqueId val="{00000028-4640-4FA6-A8FA-5CDCE943A10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4640-4FA6-A8FA-5CDCE943A105}"/>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size'!$C$68:$M$68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size'!$C$71:$M$71</c:f>
              <c:numCache>
                <c:formatCode>"$"#,##0.0</c:formatCode>
                <c:ptCount val="11"/>
                <c:pt idx="0">
                  <c:v>7.9380280890909134</c:v>
                </c:pt>
                <c:pt idx="1">
                  <c:v>8.6868182756587249</c:v>
                </c:pt>
                <c:pt idx="2">
                  <c:v>11.24669538542264</c:v>
                </c:pt>
                <c:pt idx="3">
                  <c:v>12.23888371689252</c:v>
                </c:pt>
                <c:pt idx="4">
                  <c:v>13.863897923292321</c:v>
                </c:pt>
                <c:pt idx="5">
                  <c:v>18.011673552570851</c:v>
                </c:pt>
                <c:pt idx="6">
                  <c:v>18.197246112961711</c:v>
                </c:pt>
                <c:pt idx="7">
                  <c:v>15.64255618663514</c:v>
                </c:pt>
                <c:pt idx="8">
                  <c:v>19.42706520550426</c:v>
                </c:pt>
                <c:pt idx="9">
                  <c:v>26.95782417697135</c:v>
                </c:pt>
                <c:pt idx="10">
                  <c:v>36.031083122089527</c:v>
                </c:pt>
              </c:numCache>
            </c:numRef>
          </c:val>
          <c:smooth val="0"/>
          <c:extLst>
            <c:ext xmlns:c16="http://schemas.microsoft.com/office/drawing/2014/chart" uri="{C3380CC4-5D6E-409C-BE32-E72D297353CC}">
              <c16:uniqueId val="{00000029-4640-4FA6-A8FA-5CDCE943A105}"/>
            </c:ext>
          </c:extLst>
        </c:ser>
        <c:ser>
          <c:idx val="3"/>
          <c:order val="3"/>
          <c:tx>
            <c:strRef>
              <c:f>'Median deal size'!$B$72</c:f>
              <c:strCache>
                <c:ptCount val="1"/>
                <c:pt idx="0">
                  <c:v>25th percentile</c:v>
                </c:pt>
              </c:strCache>
            </c:strRef>
          </c:tx>
          <c:spPr>
            <a:ln w="19050" cap="rnd" cmpd="sng" algn="ctr">
              <a:solidFill>
                <a:schemeClr val="accent4"/>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2B-4640-4FA6-A8FA-5CDCE943A105}"/>
              </c:ext>
            </c:extLst>
          </c:dPt>
          <c:dPt>
            <c:idx val="16"/>
            <c:bubble3D val="0"/>
            <c:extLst>
              <c:ext xmlns:c16="http://schemas.microsoft.com/office/drawing/2014/chart" uri="{C3380CC4-5D6E-409C-BE32-E72D297353CC}">
                <c16:uniqueId val="{0000002C-4640-4FA6-A8FA-5CDCE943A105}"/>
              </c:ext>
            </c:extLst>
          </c:dPt>
          <c:dLbls>
            <c:dLbl>
              <c:idx val="0"/>
              <c:delete val="1"/>
              <c:extLst>
                <c:ext xmlns:c15="http://schemas.microsoft.com/office/drawing/2012/chart" uri="{CE6537A1-D6FC-4f65-9D91-7224C49458BB}"/>
                <c:ext xmlns:c16="http://schemas.microsoft.com/office/drawing/2014/chart" uri="{C3380CC4-5D6E-409C-BE32-E72D297353CC}">
                  <c16:uniqueId val="{0000002D-4640-4FA6-A8FA-5CDCE943A105}"/>
                </c:ext>
              </c:extLst>
            </c:dLbl>
            <c:dLbl>
              <c:idx val="1"/>
              <c:delete val="1"/>
              <c:extLst>
                <c:ext xmlns:c15="http://schemas.microsoft.com/office/drawing/2012/chart" uri="{CE6537A1-D6FC-4f65-9D91-7224C49458BB}"/>
                <c:ext xmlns:c16="http://schemas.microsoft.com/office/drawing/2014/chart" uri="{C3380CC4-5D6E-409C-BE32-E72D297353CC}">
                  <c16:uniqueId val="{0000002E-4640-4FA6-A8FA-5CDCE943A105}"/>
                </c:ext>
              </c:extLst>
            </c:dLbl>
            <c:dLbl>
              <c:idx val="2"/>
              <c:delete val="1"/>
              <c:extLst>
                <c:ext xmlns:c15="http://schemas.microsoft.com/office/drawing/2012/chart" uri="{CE6537A1-D6FC-4f65-9D91-7224C49458BB}"/>
                <c:ext xmlns:c16="http://schemas.microsoft.com/office/drawing/2014/chart" uri="{C3380CC4-5D6E-409C-BE32-E72D297353CC}">
                  <c16:uniqueId val="{0000002F-4640-4FA6-A8FA-5CDCE943A105}"/>
                </c:ext>
              </c:extLst>
            </c:dLbl>
            <c:dLbl>
              <c:idx val="3"/>
              <c:delete val="1"/>
              <c:extLst>
                <c:ext xmlns:c15="http://schemas.microsoft.com/office/drawing/2012/chart" uri="{CE6537A1-D6FC-4f65-9D91-7224C49458BB}"/>
                <c:ext xmlns:c16="http://schemas.microsoft.com/office/drawing/2014/chart" uri="{C3380CC4-5D6E-409C-BE32-E72D297353CC}">
                  <c16:uniqueId val="{00000030-4640-4FA6-A8FA-5CDCE943A105}"/>
                </c:ext>
              </c:extLst>
            </c:dLbl>
            <c:dLbl>
              <c:idx val="4"/>
              <c:delete val="1"/>
              <c:extLst>
                <c:ext xmlns:c15="http://schemas.microsoft.com/office/drawing/2012/chart" uri="{CE6537A1-D6FC-4f65-9D91-7224C49458BB}"/>
                <c:ext xmlns:c16="http://schemas.microsoft.com/office/drawing/2014/chart" uri="{C3380CC4-5D6E-409C-BE32-E72D297353CC}">
                  <c16:uniqueId val="{00000031-4640-4FA6-A8FA-5CDCE943A105}"/>
                </c:ext>
              </c:extLst>
            </c:dLbl>
            <c:dLbl>
              <c:idx val="5"/>
              <c:delete val="1"/>
              <c:extLst>
                <c:ext xmlns:c15="http://schemas.microsoft.com/office/drawing/2012/chart" uri="{CE6537A1-D6FC-4f65-9D91-7224C49458BB}"/>
                <c:ext xmlns:c16="http://schemas.microsoft.com/office/drawing/2014/chart" uri="{C3380CC4-5D6E-409C-BE32-E72D297353CC}">
                  <c16:uniqueId val="{00000032-4640-4FA6-A8FA-5CDCE943A105}"/>
                </c:ext>
              </c:extLst>
            </c:dLbl>
            <c:dLbl>
              <c:idx val="6"/>
              <c:delete val="1"/>
              <c:extLst>
                <c:ext xmlns:c15="http://schemas.microsoft.com/office/drawing/2012/chart" uri="{CE6537A1-D6FC-4f65-9D91-7224C49458BB}"/>
                <c:ext xmlns:c16="http://schemas.microsoft.com/office/drawing/2014/chart" uri="{C3380CC4-5D6E-409C-BE32-E72D297353CC}">
                  <c16:uniqueId val="{00000033-4640-4FA6-A8FA-5CDCE943A105}"/>
                </c:ext>
              </c:extLst>
            </c:dLbl>
            <c:dLbl>
              <c:idx val="7"/>
              <c:delete val="1"/>
              <c:extLst>
                <c:ext xmlns:c15="http://schemas.microsoft.com/office/drawing/2012/chart" uri="{CE6537A1-D6FC-4f65-9D91-7224C49458BB}"/>
                <c:ext xmlns:c16="http://schemas.microsoft.com/office/drawing/2014/chart" uri="{C3380CC4-5D6E-409C-BE32-E72D297353CC}">
                  <c16:uniqueId val="{00000034-4640-4FA6-A8FA-5CDCE943A105}"/>
                </c:ext>
              </c:extLst>
            </c:dLbl>
            <c:dLbl>
              <c:idx val="8"/>
              <c:delete val="1"/>
              <c:extLst>
                <c:ext xmlns:c15="http://schemas.microsoft.com/office/drawing/2012/chart" uri="{CE6537A1-D6FC-4f65-9D91-7224C49458BB}"/>
                <c:ext xmlns:c16="http://schemas.microsoft.com/office/drawing/2014/chart" uri="{C3380CC4-5D6E-409C-BE32-E72D297353CC}">
                  <c16:uniqueId val="{00000035-4640-4FA6-A8FA-5CDCE943A105}"/>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size'!$C$68:$M$68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size'!$C$72:$M$72</c:f>
              <c:numCache>
                <c:formatCode>"$"#,##0.0</c:formatCode>
                <c:ptCount val="11"/>
                <c:pt idx="0">
                  <c:v>2</c:v>
                </c:pt>
                <c:pt idx="1">
                  <c:v>2.5</c:v>
                </c:pt>
                <c:pt idx="2">
                  <c:v>3</c:v>
                </c:pt>
                <c:pt idx="3">
                  <c:v>3.3150035</c:v>
                </c:pt>
                <c:pt idx="4">
                  <c:v>3.3152529999999998</c:v>
                </c:pt>
                <c:pt idx="5">
                  <c:v>4.9999865000000003</c:v>
                </c:pt>
                <c:pt idx="6">
                  <c:v>5.5</c:v>
                </c:pt>
                <c:pt idx="7">
                  <c:v>5</c:v>
                </c:pt>
                <c:pt idx="8">
                  <c:v>5.5931110000000004</c:v>
                </c:pt>
                <c:pt idx="9">
                  <c:v>7.1710000000000003</c:v>
                </c:pt>
                <c:pt idx="10">
                  <c:v>9.9999997500000006</c:v>
                </c:pt>
              </c:numCache>
            </c:numRef>
          </c:val>
          <c:smooth val="0"/>
          <c:extLst>
            <c:ext xmlns:c16="http://schemas.microsoft.com/office/drawing/2014/chart" uri="{C3380CC4-5D6E-409C-BE32-E72D297353CC}">
              <c16:uniqueId val="{00000036-4640-4FA6-A8FA-5CDCE943A105}"/>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3958267716535437"/>
          <c:w val="1"/>
          <c:h val="6.0417322834645654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Calibri Light" panose="020F0302020204030204"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010156700051965E-2"/>
          <c:y val="2.4693788276465442E-2"/>
          <c:w val="0.93798984329994806"/>
          <c:h val="0.84782935466400033"/>
        </c:manualLayout>
      </c:layout>
      <c:lineChart>
        <c:grouping val="standard"/>
        <c:varyColors val="0"/>
        <c:ser>
          <c:idx val="0"/>
          <c:order val="0"/>
          <c:tx>
            <c:strRef>
              <c:f>'Median deal size'!$O$69</c:f>
              <c:strCache>
                <c:ptCount val="1"/>
                <c:pt idx="0">
                  <c:v>75th percentile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1955-4CA6-8697-9E8CA79F9619}"/>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1955-4CA6-8697-9E8CA79F9619}"/>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1955-4CA6-8697-9E8CA79F9619}"/>
              </c:ext>
            </c:extLst>
          </c:dPt>
          <c:dPt>
            <c:idx val="16"/>
            <c:bubble3D val="0"/>
            <c:extLst>
              <c:ext xmlns:c16="http://schemas.microsoft.com/office/drawing/2014/chart" uri="{C3380CC4-5D6E-409C-BE32-E72D297353CC}">
                <c16:uniqueId val="{00000006-1955-4CA6-8697-9E8CA79F9619}"/>
              </c:ext>
            </c:extLst>
          </c:dPt>
          <c:dLbls>
            <c:dLbl>
              <c:idx val="0"/>
              <c:delete val="1"/>
              <c:extLst>
                <c:ext xmlns:c15="http://schemas.microsoft.com/office/drawing/2012/chart" uri="{CE6537A1-D6FC-4f65-9D91-7224C49458BB}"/>
                <c:ext xmlns:c16="http://schemas.microsoft.com/office/drawing/2014/chart" uri="{C3380CC4-5D6E-409C-BE32-E72D297353CC}">
                  <c16:uniqueId val="{00000007-1955-4CA6-8697-9E8CA79F9619}"/>
                </c:ext>
              </c:extLst>
            </c:dLbl>
            <c:dLbl>
              <c:idx val="1"/>
              <c:delete val="1"/>
              <c:extLst>
                <c:ext xmlns:c15="http://schemas.microsoft.com/office/drawing/2012/chart" uri="{CE6537A1-D6FC-4f65-9D91-7224C49458BB}"/>
                <c:ext xmlns:c16="http://schemas.microsoft.com/office/drawing/2014/chart" uri="{C3380CC4-5D6E-409C-BE32-E72D297353CC}">
                  <c16:uniqueId val="{00000008-1955-4CA6-8697-9E8CA79F9619}"/>
                </c:ext>
              </c:extLst>
            </c:dLbl>
            <c:dLbl>
              <c:idx val="2"/>
              <c:delete val="1"/>
              <c:extLst>
                <c:ext xmlns:c15="http://schemas.microsoft.com/office/drawing/2012/chart" uri="{CE6537A1-D6FC-4f65-9D91-7224C49458BB}"/>
                <c:ext xmlns:c16="http://schemas.microsoft.com/office/drawing/2014/chart" uri="{C3380CC4-5D6E-409C-BE32-E72D297353CC}">
                  <c16:uniqueId val="{00000009-1955-4CA6-8697-9E8CA79F9619}"/>
                </c:ext>
              </c:extLst>
            </c:dLbl>
            <c:dLbl>
              <c:idx val="3"/>
              <c:delete val="1"/>
              <c:extLst>
                <c:ext xmlns:c15="http://schemas.microsoft.com/office/drawing/2012/chart" uri="{CE6537A1-D6FC-4f65-9D91-7224C49458BB}"/>
                <c:ext xmlns:c16="http://schemas.microsoft.com/office/drawing/2014/chart" uri="{C3380CC4-5D6E-409C-BE32-E72D297353CC}">
                  <c16:uniqueId val="{0000000A-1955-4CA6-8697-9E8CA79F9619}"/>
                </c:ext>
              </c:extLst>
            </c:dLbl>
            <c:dLbl>
              <c:idx val="4"/>
              <c:delete val="1"/>
              <c:extLst>
                <c:ext xmlns:c15="http://schemas.microsoft.com/office/drawing/2012/chart" uri="{CE6537A1-D6FC-4f65-9D91-7224C49458BB}"/>
                <c:ext xmlns:c16="http://schemas.microsoft.com/office/drawing/2014/chart" uri="{C3380CC4-5D6E-409C-BE32-E72D297353CC}">
                  <c16:uniqueId val="{0000000B-1955-4CA6-8697-9E8CA79F9619}"/>
                </c:ext>
              </c:extLst>
            </c:dLbl>
            <c:dLbl>
              <c:idx val="5"/>
              <c:delete val="1"/>
              <c:extLst>
                <c:ext xmlns:c15="http://schemas.microsoft.com/office/drawing/2012/chart" uri="{CE6537A1-D6FC-4f65-9D91-7224C49458BB}"/>
                <c:ext xmlns:c16="http://schemas.microsoft.com/office/drawing/2014/chart" uri="{C3380CC4-5D6E-409C-BE32-E72D297353CC}">
                  <c16:uniqueId val="{0000000C-1955-4CA6-8697-9E8CA79F9619}"/>
                </c:ext>
              </c:extLst>
            </c:dLbl>
            <c:dLbl>
              <c:idx val="6"/>
              <c:delete val="1"/>
              <c:extLst>
                <c:ext xmlns:c15="http://schemas.microsoft.com/office/drawing/2012/chart" uri="{CE6537A1-D6FC-4f65-9D91-7224C49458BB}"/>
                <c:ext xmlns:c16="http://schemas.microsoft.com/office/drawing/2014/chart" uri="{C3380CC4-5D6E-409C-BE32-E72D297353CC}">
                  <c16:uniqueId val="{0000000D-1955-4CA6-8697-9E8CA79F9619}"/>
                </c:ext>
              </c:extLst>
            </c:dLbl>
            <c:dLbl>
              <c:idx val="7"/>
              <c:delete val="1"/>
              <c:extLst>
                <c:ext xmlns:c15="http://schemas.microsoft.com/office/drawing/2012/chart" uri="{CE6537A1-D6FC-4f65-9D91-7224C49458BB}"/>
                <c:ext xmlns:c16="http://schemas.microsoft.com/office/drawing/2014/chart" uri="{C3380CC4-5D6E-409C-BE32-E72D297353CC}">
                  <c16:uniqueId val="{0000000E-1955-4CA6-8697-9E8CA79F9619}"/>
                </c:ext>
              </c:extLst>
            </c:dLbl>
            <c:dLbl>
              <c:idx val="8"/>
              <c:delete val="1"/>
              <c:extLst>
                <c:ext xmlns:c15="http://schemas.microsoft.com/office/drawing/2012/chart" uri="{CE6537A1-D6FC-4f65-9D91-7224C49458BB}"/>
                <c:ext xmlns:c16="http://schemas.microsoft.com/office/drawing/2014/chart" uri="{C3380CC4-5D6E-409C-BE32-E72D297353CC}">
                  <c16:uniqueId val="{00000001-1955-4CA6-8697-9E8CA79F9619}"/>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size'!$P$68:$Z$68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size'!$P$69:$Z$69</c:f>
              <c:numCache>
                <c:formatCode>"$"#,##0.0</c:formatCode>
                <c:ptCount val="11"/>
                <c:pt idx="0">
                  <c:v>19.999999249999998</c:v>
                </c:pt>
                <c:pt idx="1">
                  <c:v>23</c:v>
                </c:pt>
                <c:pt idx="2">
                  <c:v>26.021993250000001</c:v>
                </c:pt>
                <c:pt idx="3">
                  <c:v>31</c:v>
                </c:pt>
                <c:pt idx="4">
                  <c:v>35.000001999999988</c:v>
                </c:pt>
                <c:pt idx="5">
                  <c:v>50</c:v>
                </c:pt>
                <c:pt idx="6">
                  <c:v>46.600003749999999</c:v>
                </c:pt>
                <c:pt idx="7">
                  <c:v>39.999999750000001</c:v>
                </c:pt>
                <c:pt idx="8">
                  <c:v>50</c:v>
                </c:pt>
                <c:pt idx="9">
                  <c:v>60.617179991452232</c:v>
                </c:pt>
                <c:pt idx="10">
                  <c:v>79.999990249999996</c:v>
                </c:pt>
              </c:numCache>
            </c:numRef>
          </c:val>
          <c:smooth val="0"/>
          <c:extLst>
            <c:ext xmlns:c16="http://schemas.microsoft.com/office/drawing/2014/chart" uri="{C3380CC4-5D6E-409C-BE32-E72D297353CC}">
              <c16:uniqueId val="{0000000F-1955-4CA6-8697-9E8CA79F9619}"/>
            </c:ext>
          </c:extLst>
        </c:ser>
        <c:ser>
          <c:idx val="1"/>
          <c:order val="1"/>
          <c:tx>
            <c:strRef>
              <c:f>'Median deal size'!$O$70</c:f>
              <c:strCache>
                <c:ptCount val="1"/>
                <c:pt idx="0">
                  <c:v>Median</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1955-4CA6-8697-9E8CA79F9619}"/>
              </c:ext>
            </c:extLst>
          </c:dPt>
          <c:dPt>
            <c:idx val="9"/>
            <c:bubble3D val="0"/>
            <c:extLst>
              <c:ext xmlns:c16="http://schemas.microsoft.com/office/drawing/2014/chart" uri="{C3380CC4-5D6E-409C-BE32-E72D297353CC}">
                <c16:uniqueId val="{00000011-1955-4CA6-8697-9E8CA79F9619}"/>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1955-4CA6-8697-9E8CA79F9619}"/>
              </c:ext>
            </c:extLst>
          </c:dPt>
          <c:dLbls>
            <c:dLbl>
              <c:idx val="0"/>
              <c:delete val="1"/>
              <c:extLst>
                <c:ext xmlns:c15="http://schemas.microsoft.com/office/drawing/2012/chart" uri="{CE6537A1-D6FC-4f65-9D91-7224C49458BB}"/>
                <c:ext xmlns:c16="http://schemas.microsoft.com/office/drawing/2014/chart" uri="{C3380CC4-5D6E-409C-BE32-E72D297353CC}">
                  <c16:uniqueId val="{00000014-1955-4CA6-8697-9E8CA79F9619}"/>
                </c:ext>
              </c:extLst>
            </c:dLbl>
            <c:dLbl>
              <c:idx val="1"/>
              <c:delete val="1"/>
              <c:extLst>
                <c:ext xmlns:c15="http://schemas.microsoft.com/office/drawing/2012/chart" uri="{CE6537A1-D6FC-4f65-9D91-7224C49458BB}"/>
                <c:ext xmlns:c16="http://schemas.microsoft.com/office/drawing/2014/chart" uri="{C3380CC4-5D6E-409C-BE32-E72D297353CC}">
                  <c16:uniqueId val="{00000015-1955-4CA6-8697-9E8CA79F9619}"/>
                </c:ext>
              </c:extLst>
            </c:dLbl>
            <c:dLbl>
              <c:idx val="2"/>
              <c:delete val="1"/>
              <c:extLst>
                <c:ext xmlns:c15="http://schemas.microsoft.com/office/drawing/2012/chart" uri="{CE6537A1-D6FC-4f65-9D91-7224C49458BB}"/>
                <c:ext xmlns:c16="http://schemas.microsoft.com/office/drawing/2014/chart" uri="{C3380CC4-5D6E-409C-BE32-E72D297353CC}">
                  <c16:uniqueId val="{00000016-1955-4CA6-8697-9E8CA79F9619}"/>
                </c:ext>
              </c:extLst>
            </c:dLbl>
            <c:dLbl>
              <c:idx val="3"/>
              <c:delete val="1"/>
              <c:extLst>
                <c:ext xmlns:c15="http://schemas.microsoft.com/office/drawing/2012/chart" uri="{CE6537A1-D6FC-4f65-9D91-7224C49458BB}"/>
                <c:ext xmlns:c16="http://schemas.microsoft.com/office/drawing/2014/chart" uri="{C3380CC4-5D6E-409C-BE32-E72D297353CC}">
                  <c16:uniqueId val="{00000017-1955-4CA6-8697-9E8CA79F9619}"/>
                </c:ext>
              </c:extLst>
            </c:dLbl>
            <c:dLbl>
              <c:idx val="4"/>
              <c:delete val="1"/>
              <c:extLst>
                <c:ext xmlns:c15="http://schemas.microsoft.com/office/drawing/2012/chart" uri="{CE6537A1-D6FC-4f65-9D91-7224C49458BB}"/>
                <c:ext xmlns:c16="http://schemas.microsoft.com/office/drawing/2014/chart" uri="{C3380CC4-5D6E-409C-BE32-E72D297353CC}">
                  <c16:uniqueId val="{00000018-1955-4CA6-8697-9E8CA79F9619}"/>
                </c:ext>
              </c:extLst>
            </c:dLbl>
            <c:dLbl>
              <c:idx val="5"/>
              <c:delete val="1"/>
              <c:extLst>
                <c:ext xmlns:c15="http://schemas.microsoft.com/office/drawing/2012/chart" uri="{CE6537A1-D6FC-4f65-9D91-7224C49458BB}"/>
                <c:ext xmlns:c16="http://schemas.microsoft.com/office/drawing/2014/chart" uri="{C3380CC4-5D6E-409C-BE32-E72D297353CC}">
                  <c16:uniqueId val="{00000019-1955-4CA6-8697-9E8CA79F9619}"/>
                </c:ext>
              </c:extLst>
            </c:dLbl>
            <c:dLbl>
              <c:idx val="6"/>
              <c:delete val="1"/>
              <c:extLst>
                <c:ext xmlns:c15="http://schemas.microsoft.com/office/drawing/2012/chart" uri="{CE6537A1-D6FC-4f65-9D91-7224C49458BB}"/>
                <c:ext xmlns:c16="http://schemas.microsoft.com/office/drawing/2014/chart" uri="{C3380CC4-5D6E-409C-BE32-E72D297353CC}">
                  <c16:uniqueId val="{0000001A-1955-4CA6-8697-9E8CA79F9619}"/>
                </c:ext>
              </c:extLst>
            </c:dLbl>
            <c:dLbl>
              <c:idx val="7"/>
              <c:delete val="1"/>
              <c:extLst>
                <c:ext xmlns:c15="http://schemas.microsoft.com/office/drawing/2012/chart" uri="{CE6537A1-D6FC-4f65-9D91-7224C49458BB}"/>
                <c:ext xmlns:c16="http://schemas.microsoft.com/office/drawing/2014/chart" uri="{C3380CC4-5D6E-409C-BE32-E72D297353CC}">
                  <c16:uniqueId val="{0000001B-1955-4CA6-8697-9E8CA79F9619}"/>
                </c:ext>
              </c:extLst>
            </c:dLbl>
            <c:dLbl>
              <c:idx val="8"/>
              <c:delete val="1"/>
              <c:extLst>
                <c:ext xmlns:c15="http://schemas.microsoft.com/office/drawing/2012/chart" uri="{CE6537A1-D6FC-4f65-9D91-7224C49458BB}"/>
                <c:ext xmlns:c16="http://schemas.microsoft.com/office/drawing/2014/chart" uri="{C3380CC4-5D6E-409C-BE32-E72D297353CC}">
                  <c16:uniqueId val="{00000010-1955-4CA6-8697-9E8CA79F9619}"/>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size'!$P$68:$Z$68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size'!$P$70:$Z$70</c:f>
              <c:numCache>
                <c:formatCode>"$"#,##0.0</c:formatCode>
                <c:ptCount val="11"/>
                <c:pt idx="0">
                  <c:v>11</c:v>
                </c:pt>
                <c:pt idx="1">
                  <c:v>12.499980000000001</c:v>
                </c:pt>
                <c:pt idx="2">
                  <c:v>15</c:v>
                </c:pt>
                <c:pt idx="3">
                  <c:v>17.655991</c:v>
                </c:pt>
                <c:pt idx="4">
                  <c:v>19.999987999999998</c:v>
                </c:pt>
                <c:pt idx="5">
                  <c:v>29.685979</c:v>
                </c:pt>
                <c:pt idx="6">
                  <c:v>27.000001999999999</c:v>
                </c:pt>
                <c:pt idx="7">
                  <c:v>21.580034999999999</c:v>
                </c:pt>
                <c:pt idx="8">
                  <c:v>26.056264500000001</c:v>
                </c:pt>
                <c:pt idx="9">
                  <c:v>30</c:v>
                </c:pt>
                <c:pt idx="10">
                  <c:v>40</c:v>
                </c:pt>
              </c:numCache>
            </c:numRef>
          </c:val>
          <c:smooth val="0"/>
          <c:extLst>
            <c:ext xmlns:c16="http://schemas.microsoft.com/office/drawing/2014/chart" uri="{C3380CC4-5D6E-409C-BE32-E72D297353CC}">
              <c16:uniqueId val="{0000001C-1955-4CA6-8697-9E8CA79F9619}"/>
            </c:ext>
          </c:extLst>
        </c:ser>
        <c:ser>
          <c:idx val="2"/>
          <c:order val="2"/>
          <c:tx>
            <c:strRef>
              <c:f>'Median deal size'!$O$71</c:f>
              <c:strCache>
                <c:ptCount val="1"/>
                <c:pt idx="0">
                  <c:v>Average</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1955-4CA6-8697-9E8CA79F9619}"/>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1955-4CA6-8697-9E8CA79F9619}"/>
              </c:ext>
            </c:extLst>
          </c:dPt>
          <c:dLbls>
            <c:dLbl>
              <c:idx val="0"/>
              <c:delete val="1"/>
              <c:extLst>
                <c:ext xmlns:c15="http://schemas.microsoft.com/office/drawing/2012/chart" uri="{CE6537A1-D6FC-4f65-9D91-7224C49458BB}"/>
                <c:ext xmlns:c16="http://schemas.microsoft.com/office/drawing/2014/chart" uri="{C3380CC4-5D6E-409C-BE32-E72D297353CC}">
                  <c16:uniqueId val="{00000020-1955-4CA6-8697-9E8CA79F9619}"/>
                </c:ext>
              </c:extLst>
            </c:dLbl>
            <c:dLbl>
              <c:idx val="1"/>
              <c:delete val="1"/>
              <c:extLst>
                <c:ext xmlns:c15="http://schemas.microsoft.com/office/drawing/2012/chart" uri="{CE6537A1-D6FC-4f65-9D91-7224C49458BB}"/>
                <c:ext xmlns:c16="http://schemas.microsoft.com/office/drawing/2014/chart" uri="{C3380CC4-5D6E-409C-BE32-E72D297353CC}">
                  <c16:uniqueId val="{00000021-1955-4CA6-8697-9E8CA79F9619}"/>
                </c:ext>
              </c:extLst>
            </c:dLbl>
            <c:dLbl>
              <c:idx val="2"/>
              <c:delete val="1"/>
              <c:extLst>
                <c:ext xmlns:c15="http://schemas.microsoft.com/office/drawing/2012/chart" uri="{CE6537A1-D6FC-4f65-9D91-7224C49458BB}"/>
                <c:ext xmlns:c16="http://schemas.microsoft.com/office/drawing/2014/chart" uri="{C3380CC4-5D6E-409C-BE32-E72D297353CC}">
                  <c16:uniqueId val="{00000022-1955-4CA6-8697-9E8CA79F9619}"/>
                </c:ext>
              </c:extLst>
            </c:dLbl>
            <c:dLbl>
              <c:idx val="3"/>
              <c:delete val="1"/>
              <c:extLst>
                <c:ext xmlns:c15="http://schemas.microsoft.com/office/drawing/2012/chart" uri="{CE6537A1-D6FC-4f65-9D91-7224C49458BB}"/>
                <c:ext xmlns:c16="http://schemas.microsoft.com/office/drawing/2014/chart" uri="{C3380CC4-5D6E-409C-BE32-E72D297353CC}">
                  <c16:uniqueId val="{00000023-1955-4CA6-8697-9E8CA79F9619}"/>
                </c:ext>
              </c:extLst>
            </c:dLbl>
            <c:dLbl>
              <c:idx val="4"/>
              <c:delete val="1"/>
              <c:extLst>
                <c:ext xmlns:c15="http://schemas.microsoft.com/office/drawing/2012/chart" uri="{CE6537A1-D6FC-4f65-9D91-7224C49458BB}"/>
                <c:ext xmlns:c16="http://schemas.microsoft.com/office/drawing/2014/chart" uri="{C3380CC4-5D6E-409C-BE32-E72D297353CC}">
                  <c16:uniqueId val="{00000024-1955-4CA6-8697-9E8CA79F9619}"/>
                </c:ext>
              </c:extLst>
            </c:dLbl>
            <c:dLbl>
              <c:idx val="5"/>
              <c:delete val="1"/>
              <c:extLst>
                <c:ext xmlns:c15="http://schemas.microsoft.com/office/drawing/2012/chart" uri="{CE6537A1-D6FC-4f65-9D91-7224C49458BB}"/>
                <c:ext xmlns:c16="http://schemas.microsoft.com/office/drawing/2014/chart" uri="{C3380CC4-5D6E-409C-BE32-E72D297353CC}">
                  <c16:uniqueId val="{00000025-1955-4CA6-8697-9E8CA79F9619}"/>
                </c:ext>
              </c:extLst>
            </c:dLbl>
            <c:dLbl>
              <c:idx val="6"/>
              <c:delete val="1"/>
              <c:extLst>
                <c:ext xmlns:c15="http://schemas.microsoft.com/office/drawing/2012/chart" uri="{CE6537A1-D6FC-4f65-9D91-7224C49458BB}"/>
                <c:ext xmlns:c16="http://schemas.microsoft.com/office/drawing/2014/chart" uri="{C3380CC4-5D6E-409C-BE32-E72D297353CC}">
                  <c16:uniqueId val="{00000026-1955-4CA6-8697-9E8CA79F9619}"/>
                </c:ext>
              </c:extLst>
            </c:dLbl>
            <c:dLbl>
              <c:idx val="7"/>
              <c:delete val="1"/>
              <c:extLst>
                <c:ext xmlns:c15="http://schemas.microsoft.com/office/drawing/2012/chart" uri="{CE6537A1-D6FC-4f65-9D91-7224C49458BB}"/>
                <c:ext xmlns:c16="http://schemas.microsoft.com/office/drawing/2014/chart" uri="{C3380CC4-5D6E-409C-BE32-E72D297353CC}">
                  <c16:uniqueId val="{00000027-1955-4CA6-8697-9E8CA79F9619}"/>
                </c:ext>
              </c:extLst>
            </c:dLbl>
            <c:dLbl>
              <c:idx val="8"/>
              <c:delete val="1"/>
              <c:extLst>
                <c:ext xmlns:c15="http://schemas.microsoft.com/office/drawing/2012/chart" uri="{CE6537A1-D6FC-4f65-9D91-7224C49458BB}"/>
                <c:ext xmlns:c16="http://schemas.microsoft.com/office/drawing/2014/chart" uri="{C3380CC4-5D6E-409C-BE32-E72D297353CC}">
                  <c16:uniqueId val="{00000028-1955-4CA6-8697-9E8CA79F9619}"/>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size'!$P$68:$Z$68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size'!$P$71:$Z$71</c:f>
              <c:numCache>
                <c:formatCode>"$"#,##0.0</c:formatCode>
                <c:ptCount val="11"/>
                <c:pt idx="0">
                  <c:v>15.822921704599411</c:v>
                </c:pt>
                <c:pt idx="1">
                  <c:v>20.52352137774206</c:v>
                </c:pt>
                <c:pt idx="2">
                  <c:v>22.750655066712639</c:v>
                </c:pt>
                <c:pt idx="3">
                  <c:v>29.11610912304371</c:v>
                </c:pt>
                <c:pt idx="4">
                  <c:v>31.543620676657039</c:v>
                </c:pt>
                <c:pt idx="5">
                  <c:v>46.345911573350953</c:v>
                </c:pt>
                <c:pt idx="6">
                  <c:v>40.960884965761913</c:v>
                </c:pt>
                <c:pt idx="7">
                  <c:v>36.566765954810663</c:v>
                </c:pt>
                <c:pt idx="8">
                  <c:v>58.850974955760108</c:v>
                </c:pt>
                <c:pt idx="9">
                  <c:v>54.626320311186483</c:v>
                </c:pt>
                <c:pt idx="10">
                  <c:v>101.3316120748391</c:v>
                </c:pt>
              </c:numCache>
            </c:numRef>
          </c:val>
          <c:smooth val="0"/>
          <c:extLst>
            <c:ext xmlns:c16="http://schemas.microsoft.com/office/drawing/2014/chart" uri="{C3380CC4-5D6E-409C-BE32-E72D297353CC}">
              <c16:uniqueId val="{00000029-1955-4CA6-8697-9E8CA79F9619}"/>
            </c:ext>
          </c:extLst>
        </c:ser>
        <c:ser>
          <c:idx val="3"/>
          <c:order val="3"/>
          <c:tx>
            <c:strRef>
              <c:f>'Median deal size'!$O$72</c:f>
              <c:strCache>
                <c:ptCount val="1"/>
                <c:pt idx="0">
                  <c:v>25th percentile</c:v>
                </c:pt>
              </c:strCache>
            </c:strRef>
          </c:tx>
          <c:spPr>
            <a:ln w="19050" cap="rnd" cmpd="sng" algn="ctr">
              <a:solidFill>
                <a:schemeClr val="accent4"/>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2B-1955-4CA6-8697-9E8CA79F9619}"/>
              </c:ext>
            </c:extLst>
          </c:dPt>
          <c:dPt>
            <c:idx val="16"/>
            <c:bubble3D val="0"/>
            <c:extLst>
              <c:ext xmlns:c16="http://schemas.microsoft.com/office/drawing/2014/chart" uri="{C3380CC4-5D6E-409C-BE32-E72D297353CC}">
                <c16:uniqueId val="{0000002C-1955-4CA6-8697-9E8CA79F9619}"/>
              </c:ext>
            </c:extLst>
          </c:dPt>
          <c:dLbls>
            <c:dLbl>
              <c:idx val="0"/>
              <c:delete val="1"/>
              <c:extLst>
                <c:ext xmlns:c15="http://schemas.microsoft.com/office/drawing/2012/chart" uri="{CE6537A1-D6FC-4f65-9D91-7224C49458BB}"/>
                <c:ext xmlns:c16="http://schemas.microsoft.com/office/drawing/2014/chart" uri="{C3380CC4-5D6E-409C-BE32-E72D297353CC}">
                  <c16:uniqueId val="{0000002D-1955-4CA6-8697-9E8CA79F9619}"/>
                </c:ext>
              </c:extLst>
            </c:dLbl>
            <c:dLbl>
              <c:idx val="1"/>
              <c:delete val="1"/>
              <c:extLst>
                <c:ext xmlns:c15="http://schemas.microsoft.com/office/drawing/2012/chart" uri="{CE6537A1-D6FC-4f65-9D91-7224C49458BB}"/>
                <c:ext xmlns:c16="http://schemas.microsoft.com/office/drawing/2014/chart" uri="{C3380CC4-5D6E-409C-BE32-E72D297353CC}">
                  <c16:uniqueId val="{0000002E-1955-4CA6-8697-9E8CA79F9619}"/>
                </c:ext>
              </c:extLst>
            </c:dLbl>
            <c:dLbl>
              <c:idx val="2"/>
              <c:delete val="1"/>
              <c:extLst>
                <c:ext xmlns:c15="http://schemas.microsoft.com/office/drawing/2012/chart" uri="{CE6537A1-D6FC-4f65-9D91-7224C49458BB}"/>
                <c:ext xmlns:c16="http://schemas.microsoft.com/office/drawing/2014/chart" uri="{C3380CC4-5D6E-409C-BE32-E72D297353CC}">
                  <c16:uniqueId val="{0000002F-1955-4CA6-8697-9E8CA79F9619}"/>
                </c:ext>
              </c:extLst>
            </c:dLbl>
            <c:dLbl>
              <c:idx val="3"/>
              <c:delete val="1"/>
              <c:extLst>
                <c:ext xmlns:c15="http://schemas.microsoft.com/office/drawing/2012/chart" uri="{CE6537A1-D6FC-4f65-9D91-7224C49458BB}"/>
                <c:ext xmlns:c16="http://schemas.microsoft.com/office/drawing/2014/chart" uri="{C3380CC4-5D6E-409C-BE32-E72D297353CC}">
                  <c16:uniqueId val="{00000030-1955-4CA6-8697-9E8CA79F9619}"/>
                </c:ext>
              </c:extLst>
            </c:dLbl>
            <c:dLbl>
              <c:idx val="4"/>
              <c:delete val="1"/>
              <c:extLst>
                <c:ext xmlns:c15="http://schemas.microsoft.com/office/drawing/2012/chart" uri="{CE6537A1-D6FC-4f65-9D91-7224C49458BB}"/>
                <c:ext xmlns:c16="http://schemas.microsoft.com/office/drawing/2014/chart" uri="{C3380CC4-5D6E-409C-BE32-E72D297353CC}">
                  <c16:uniqueId val="{00000031-1955-4CA6-8697-9E8CA79F9619}"/>
                </c:ext>
              </c:extLst>
            </c:dLbl>
            <c:dLbl>
              <c:idx val="5"/>
              <c:delete val="1"/>
              <c:extLst>
                <c:ext xmlns:c15="http://schemas.microsoft.com/office/drawing/2012/chart" uri="{CE6537A1-D6FC-4f65-9D91-7224C49458BB}"/>
                <c:ext xmlns:c16="http://schemas.microsoft.com/office/drawing/2014/chart" uri="{C3380CC4-5D6E-409C-BE32-E72D297353CC}">
                  <c16:uniqueId val="{00000032-1955-4CA6-8697-9E8CA79F9619}"/>
                </c:ext>
              </c:extLst>
            </c:dLbl>
            <c:dLbl>
              <c:idx val="6"/>
              <c:delete val="1"/>
              <c:extLst>
                <c:ext xmlns:c15="http://schemas.microsoft.com/office/drawing/2012/chart" uri="{CE6537A1-D6FC-4f65-9D91-7224C49458BB}"/>
                <c:ext xmlns:c16="http://schemas.microsoft.com/office/drawing/2014/chart" uri="{C3380CC4-5D6E-409C-BE32-E72D297353CC}">
                  <c16:uniqueId val="{00000033-1955-4CA6-8697-9E8CA79F9619}"/>
                </c:ext>
              </c:extLst>
            </c:dLbl>
            <c:dLbl>
              <c:idx val="7"/>
              <c:delete val="1"/>
              <c:extLst>
                <c:ext xmlns:c15="http://schemas.microsoft.com/office/drawing/2012/chart" uri="{CE6537A1-D6FC-4f65-9D91-7224C49458BB}"/>
                <c:ext xmlns:c16="http://schemas.microsoft.com/office/drawing/2014/chart" uri="{C3380CC4-5D6E-409C-BE32-E72D297353CC}">
                  <c16:uniqueId val="{00000034-1955-4CA6-8697-9E8CA79F9619}"/>
                </c:ext>
              </c:extLst>
            </c:dLbl>
            <c:dLbl>
              <c:idx val="8"/>
              <c:delete val="1"/>
              <c:extLst>
                <c:ext xmlns:c15="http://schemas.microsoft.com/office/drawing/2012/chart" uri="{CE6537A1-D6FC-4f65-9D91-7224C49458BB}"/>
                <c:ext xmlns:c16="http://schemas.microsoft.com/office/drawing/2014/chart" uri="{C3380CC4-5D6E-409C-BE32-E72D297353CC}">
                  <c16:uniqueId val="{00000035-1955-4CA6-8697-9E8CA79F9619}"/>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size'!$P$68:$Z$68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size'!$P$72:$Z$72</c:f>
              <c:numCache>
                <c:formatCode>"$"#,##0.0</c:formatCode>
                <c:ptCount val="11"/>
                <c:pt idx="0">
                  <c:v>4.9864977499999998</c:v>
                </c:pt>
                <c:pt idx="1">
                  <c:v>5.5000030000000004</c:v>
                </c:pt>
                <c:pt idx="2">
                  <c:v>7.0000007499999999</c:v>
                </c:pt>
                <c:pt idx="3">
                  <c:v>8.7675000000000001</c:v>
                </c:pt>
                <c:pt idx="4">
                  <c:v>9</c:v>
                </c:pt>
                <c:pt idx="5">
                  <c:v>14</c:v>
                </c:pt>
                <c:pt idx="6">
                  <c:v>13.22499925</c:v>
                </c:pt>
                <c:pt idx="7">
                  <c:v>10</c:v>
                </c:pt>
                <c:pt idx="8">
                  <c:v>11.999999499999999</c:v>
                </c:pt>
                <c:pt idx="9">
                  <c:v>16.000000249999999</c:v>
                </c:pt>
                <c:pt idx="10">
                  <c:v>20</c:v>
                </c:pt>
              </c:numCache>
            </c:numRef>
          </c:val>
          <c:smooth val="0"/>
          <c:extLst>
            <c:ext xmlns:c16="http://schemas.microsoft.com/office/drawing/2014/chart" uri="{C3380CC4-5D6E-409C-BE32-E72D297353CC}">
              <c16:uniqueId val="{00000036-1955-4CA6-8697-9E8CA79F9619}"/>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3958267716535437"/>
          <c:w val="1"/>
          <c:h val="6.0417322834645654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Calibri Light" panose="020F0302020204030204"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by stage'!$O$9</c:f>
              <c:strCache>
                <c:ptCount val="1"/>
                <c:pt idx="0">
                  <c:v>Pre-seed/seed</c:v>
                </c:pt>
              </c:strCache>
            </c:strRef>
          </c:tx>
          <c:invertIfNegative val="0"/>
          <c:cat>
            <c:multiLvlStrRef>
              <c:f>'VC deals by stage'!$P$7:$BE$8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stage'!$P$9:$BE$9</c:f>
              <c:numCache>
                <c:formatCode>"$"#,##0.0</c:formatCode>
                <c:ptCount val="42"/>
                <c:pt idx="0">
                  <c:v>1.529749932050058</c:v>
                </c:pt>
                <c:pt idx="1">
                  <c:v>1.371248412985643</c:v>
                </c:pt>
                <c:pt idx="2">
                  <c:v>1.5178656362216469</c:v>
                </c:pt>
                <c:pt idx="3">
                  <c:v>1.4128906808242161</c:v>
                </c:pt>
                <c:pt idx="4">
                  <c:v>1.851581337606925</c:v>
                </c:pt>
                <c:pt idx="5">
                  <c:v>1.5331892283904811</c:v>
                </c:pt>
                <c:pt idx="6">
                  <c:v>1.9028219660292791</c:v>
                </c:pt>
                <c:pt idx="7">
                  <c:v>1.8169302634196089</c:v>
                </c:pt>
                <c:pt idx="8">
                  <c:v>2.2718791183297551</c:v>
                </c:pt>
                <c:pt idx="9">
                  <c:v>3.1857698259762879</c:v>
                </c:pt>
                <c:pt idx="10">
                  <c:v>2.3034476518150839</c:v>
                </c:pt>
                <c:pt idx="11">
                  <c:v>2.2787469410217192</c:v>
                </c:pt>
                <c:pt idx="12">
                  <c:v>2.5654824239982679</c:v>
                </c:pt>
                <c:pt idx="13">
                  <c:v>2.3090664309610842</c:v>
                </c:pt>
                <c:pt idx="14">
                  <c:v>2.6369243716686861</c:v>
                </c:pt>
                <c:pt idx="15">
                  <c:v>2.6168427259999998</c:v>
                </c:pt>
                <c:pt idx="16">
                  <c:v>3.205129048428764</c:v>
                </c:pt>
                <c:pt idx="17">
                  <c:v>2.602346326298723</c:v>
                </c:pt>
                <c:pt idx="18">
                  <c:v>2.8391779455863388</c:v>
                </c:pt>
                <c:pt idx="19">
                  <c:v>3.2393656995258922</c:v>
                </c:pt>
                <c:pt idx="20">
                  <c:v>4.2116664324506647</c:v>
                </c:pt>
                <c:pt idx="21">
                  <c:v>4.6033816438005646</c:v>
                </c:pt>
                <c:pt idx="22">
                  <c:v>4.9275135012334648</c:v>
                </c:pt>
                <c:pt idx="23">
                  <c:v>5.2788585713462481</c:v>
                </c:pt>
                <c:pt idx="24">
                  <c:v>7.3156344026180404</c:v>
                </c:pt>
                <c:pt idx="25">
                  <c:v>7.7671092465581699</c:v>
                </c:pt>
                <c:pt idx="26">
                  <c:v>5.4212104765070812</c:v>
                </c:pt>
                <c:pt idx="27">
                  <c:v>4.3191547003352468</c:v>
                </c:pt>
                <c:pt idx="28">
                  <c:v>4.5090784729389704</c:v>
                </c:pt>
                <c:pt idx="29">
                  <c:v>4.2650221516304176</c:v>
                </c:pt>
                <c:pt idx="30">
                  <c:v>4.4427560549999994</c:v>
                </c:pt>
                <c:pt idx="31">
                  <c:v>3.9809968756028788</c:v>
                </c:pt>
                <c:pt idx="32">
                  <c:v>4.0847451724456834</c:v>
                </c:pt>
                <c:pt idx="33">
                  <c:v>5.0736535062984354</c:v>
                </c:pt>
                <c:pt idx="34">
                  <c:v>4.4788441790455584</c:v>
                </c:pt>
                <c:pt idx="35">
                  <c:v>4.7707861322753766</c:v>
                </c:pt>
                <c:pt idx="36">
                  <c:v>4.5761223118527088</c:v>
                </c:pt>
                <c:pt idx="37">
                  <c:v>6.8387841026137979</c:v>
                </c:pt>
                <c:pt idx="38">
                  <c:v>5.2532178100162481</c:v>
                </c:pt>
                <c:pt idx="39">
                  <c:v>5.4566927019999989</c:v>
                </c:pt>
                <c:pt idx="40">
                  <c:v>6.8237105759999999</c:v>
                </c:pt>
                <c:pt idx="41">
                  <c:v>4.9351431053700594</c:v>
                </c:pt>
              </c:numCache>
            </c:numRef>
          </c:val>
          <c:extLst>
            <c:ext xmlns:c16="http://schemas.microsoft.com/office/drawing/2014/chart" uri="{C3380CC4-5D6E-409C-BE32-E72D297353CC}">
              <c16:uniqueId val="{00000001-22D7-4609-9A13-CAE64A1E354A}"/>
            </c:ext>
          </c:extLst>
        </c:ser>
        <c:ser>
          <c:idx val="1"/>
          <c:order val="1"/>
          <c:tx>
            <c:strRef>
              <c:f>'VC deals by stage'!$O$10</c:f>
              <c:strCache>
                <c:ptCount val="1"/>
                <c:pt idx="0">
                  <c:v>Early-stage VC</c:v>
                </c:pt>
              </c:strCache>
            </c:strRef>
          </c:tx>
          <c:invertIfNegative val="0"/>
          <c:cat>
            <c:multiLvlStrRef>
              <c:f>'VC deals by stage'!$P$7:$BE$8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stage'!$P$10:$BE$10</c:f>
              <c:numCache>
                <c:formatCode>"$"#,##0.0</c:formatCode>
                <c:ptCount val="42"/>
                <c:pt idx="0">
                  <c:v>6.8418670983179144</c:v>
                </c:pt>
                <c:pt idx="1">
                  <c:v>7.4449533377690829</c:v>
                </c:pt>
                <c:pt idx="2">
                  <c:v>5.821130910246155</c:v>
                </c:pt>
                <c:pt idx="3">
                  <c:v>6.3368986100470917</c:v>
                </c:pt>
                <c:pt idx="4">
                  <c:v>6.8755867549441252</c:v>
                </c:pt>
                <c:pt idx="5">
                  <c:v>7.0105082704561177</c:v>
                </c:pt>
                <c:pt idx="6">
                  <c:v>6.9911226409999987</c:v>
                </c:pt>
                <c:pt idx="7">
                  <c:v>9.6595805638573324</c:v>
                </c:pt>
                <c:pt idx="8">
                  <c:v>10.64598974148957</c:v>
                </c:pt>
                <c:pt idx="9">
                  <c:v>11.013020768334121</c:v>
                </c:pt>
                <c:pt idx="10">
                  <c:v>10.02568138980654</c:v>
                </c:pt>
                <c:pt idx="11">
                  <c:v>10.60490939326373</c:v>
                </c:pt>
                <c:pt idx="12">
                  <c:v>12.07835281080952</c:v>
                </c:pt>
                <c:pt idx="13">
                  <c:v>11.04654296026148</c:v>
                </c:pt>
                <c:pt idx="14">
                  <c:v>12.176766908729579</c:v>
                </c:pt>
                <c:pt idx="15">
                  <c:v>9.7811608629999984</c:v>
                </c:pt>
                <c:pt idx="16">
                  <c:v>10.524036190470509</c:v>
                </c:pt>
                <c:pt idx="17">
                  <c:v>9.4112308305108368</c:v>
                </c:pt>
                <c:pt idx="18">
                  <c:v>11.677493446233919</c:v>
                </c:pt>
                <c:pt idx="19">
                  <c:v>14.60572484420593</c:v>
                </c:pt>
                <c:pt idx="20">
                  <c:v>17.11492317002352</c:v>
                </c:pt>
                <c:pt idx="21">
                  <c:v>21.77255421031958</c:v>
                </c:pt>
                <c:pt idx="22">
                  <c:v>21.317675771787339</c:v>
                </c:pt>
                <c:pt idx="23">
                  <c:v>28.820899457937159</c:v>
                </c:pt>
                <c:pt idx="24">
                  <c:v>23.00828162748023</c:v>
                </c:pt>
                <c:pt idx="25">
                  <c:v>20.350999770952502</c:v>
                </c:pt>
                <c:pt idx="26">
                  <c:v>15.09463610060534</c:v>
                </c:pt>
                <c:pt idx="27">
                  <c:v>11.65939406217252</c:v>
                </c:pt>
                <c:pt idx="28">
                  <c:v>11.283812422235661</c:v>
                </c:pt>
                <c:pt idx="29">
                  <c:v>11.049288244687769</c:v>
                </c:pt>
                <c:pt idx="30">
                  <c:v>9.4521722766489571</c:v>
                </c:pt>
                <c:pt idx="31">
                  <c:v>8.7246649997799057</c:v>
                </c:pt>
                <c:pt idx="32">
                  <c:v>11.64649135094152</c:v>
                </c:pt>
                <c:pt idx="33">
                  <c:v>18.550366646121049</c:v>
                </c:pt>
                <c:pt idx="34">
                  <c:v>11.729251346</c:v>
                </c:pt>
                <c:pt idx="35">
                  <c:v>12.25937171547406</c:v>
                </c:pt>
                <c:pt idx="36">
                  <c:v>12.097140995584571</c:v>
                </c:pt>
                <c:pt idx="37">
                  <c:v>14.392024479</c:v>
                </c:pt>
                <c:pt idx="38">
                  <c:v>14.148459011004499</c:v>
                </c:pt>
                <c:pt idx="39">
                  <c:v>27.950111907</c:v>
                </c:pt>
                <c:pt idx="40">
                  <c:v>19.500297199865681</c:v>
                </c:pt>
                <c:pt idx="41">
                  <c:v>33.642819778336573</c:v>
                </c:pt>
              </c:numCache>
            </c:numRef>
          </c:val>
          <c:extLst>
            <c:ext xmlns:c16="http://schemas.microsoft.com/office/drawing/2014/chart" uri="{C3380CC4-5D6E-409C-BE32-E72D297353CC}">
              <c16:uniqueId val="{00000003-22D7-4609-9A13-CAE64A1E354A}"/>
            </c:ext>
          </c:extLst>
        </c:ser>
        <c:ser>
          <c:idx val="2"/>
          <c:order val="2"/>
          <c:tx>
            <c:strRef>
              <c:f>'VC deals by stage'!$O$11</c:f>
              <c:strCache>
                <c:ptCount val="1"/>
                <c:pt idx="0">
                  <c:v>Late-stage VC</c:v>
                </c:pt>
              </c:strCache>
            </c:strRef>
          </c:tx>
          <c:invertIfNegative val="0"/>
          <c:cat>
            <c:multiLvlStrRef>
              <c:f>'VC deals by stage'!$P$7:$BE$8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stage'!$P$11:$BE$11</c:f>
              <c:numCache>
                <c:formatCode>"$"#,##0.0</c:formatCode>
                <c:ptCount val="42"/>
                <c:pt idx="0">
                  <c:v>9.3974953199999991</c:v>
                </c:pt>
                <c:pt idx="1">
                  <c:v>7.0042287857673129</c:v>
                </c:pt>
                <c:pt idx="2">
                  <c:v>7.7007010838579726</c:v>
                </c:pt>
                <c:pt idx="3">
                  <c:v>5.8630299989999983</c:v>
                </c:pt>
                <c:pt idx="4">
                  <c:v>7.3695985739999994</c:v>
                </c:pt>
                <c:pt idx="5">
                  <c:v>9.390549556893685</c:v>
                </c:pt>
                <c:pt idx="6">
                  <c:v>8.6688608889117962</c:v>
                </c:pt>
                <c:pt idx="7">
                  <c:v>8.3562238187416682</c:v>
                </c:pt>
                <c:pt idx="8">
                  <c:v>13.00741480277766</c:v>
                </c:pt>
                <c:pt idx="9">
                  <c:v>12.253110035523379</c:v>
                </c:pt>
                <c:pt idx="10">
                  <c:v>14.345965208000001</c:v>
                </c:pt>
                <c:pt idx="11">
                  <c:v>26.885039695167251</c:v>
                </c:pt>
                <c:pt idx="12">
                  <c:v>15.13394419048088</c:v>
                </c:pt>
                <c:pt idx="13">
                  <c:v>16.25657402134517</c:v>
                </c:pt>
                <c:pt idx="14">
                  <c:v>15.10933006846898</c:v>
                </c:pt>
                <c:pt idx="15">
                  <c:v>15.316198620970081</c:v>
                </c:pt>
                <c:pt idx="16">
                  <c:v>17.972253318189029</c:v>
                </c:pt>
                <c:pt idx="17">
                  <c:v>17.536378792723522</c:v>
                </c:pt>
                <c:pt idx="18">
                  <c:v>18.122447818000001</c:v>
                </c:pt>
                <c:pt idx="19">
                  <c:v>18.286536887674941</c:v>
                </c:pt>
                <c:pt idx="20">
                  <c:v>35.506182083907802</c:v>
                </c:pt>
                <c:pt idx="21">
                  <c:v>40.096993374599847</c:v>
                </c:pt>
                <c:pt idx="22">
                  <c:v>41.12418639439997</c:v>
                </c:pt>
                <c:pt idx="23">
                  <c:v>43.015798049936393</c:v>
                </c:pt>
                <c:pt idx="24">
                  <c:v>33.685761856995462</c:v>
                </c:pt>
                <c:pt idx="25">
                  <c:v>30.221177929745139</c:v>
                </c:pt>
                <c:pt idx="26">
                  <c:v>17.51549430038548</c:v>
                </c:pt>
                <c:pt idx="27">
                  <c:v>14.979037718240059</c:v>
                </c:pt>
                <c:pt idx="28">
                  <c:v>24.298702140258911</c:v>
                </c:pt>
                <c:pt idx="29">
                  <c:v>15.685683279891091</c:v>
                </c:pt>
                <c:pt idx="30">
                  <c:v>15.94883948651316</c:v>
                </c:pt>
                <c:pt idx="31">
                  <c:v>17.4368010232789</c:v>
                </c:pt>
                <c:pt idx="32">
                  <c:v>15.89519540165664</c:v>
                </c:pt>
                <c:pt idx="33">
                  <c:v>16.561088567652199</c:v>
                </c:pt>
                <c:pt idx="34">
                  <c:v>18.176823315051362</c:v>
                </c:pt>
                <c:pt idx="35">
                  <c:v>38.168198166326377</c:v>
                </c:pt>
                <c:pt idx="36">
                  <c:v>20.340068963459998</c:v>
                </c:pt>
                <c:pt idx="37">
                  <c:v>32.439566042724593</c:v>
                </c:pt>
                <c:pt idx="38">
                  <c:v>23.190121464655579</c:v>
                </c:pt>
                <c:pt idx="39">
                  <c:v>25.150567467470019</c:v>
                </c:pt>
                <c:pt idx="40">
                  <c:v>46.890981091083638</c:v>
                </c:pt>
                <c:pt idx="41">
                  <c:v>20.662648765271989</c:v>
                </c:pt>
              </c:numCache>
            </c:numRef>
          </c:val>
          <c:extLst>
            <c:ext xmlns:c16="http://schemas.microsoft.com/office/drawing/2014/chart" uri="{C3380CC4-5D6E-409C-BE32-E72D297353CC}">
              <c16:uniqueId val="{00000005-22D7-4609-9A13-CAE64A1E354A}"/>
            </c:ext>
          </c:extLst>
        </c:ser>
        <c:ser>
          <c:idx val="3"/>
          <c:order val="3"/>
          <c:tx>
            <c:strRef>
              <c:f>'VC deals by stage'!$O$12</c:f>
              <c:strCache>
                <c:ptCount val="1"/>
                <c:pt idx="0">
                  <c:v>Venture growth</c:v>
                </c:pt>
              </c:strCache>
            </c:strRef>
          </c:tx>
          <c:spPr>
            <a:solidFill>
              <a:srgbClr val="F5C914"/>
            </a:solidFill>
          </c:spPr>
          <c:invertIfNegative val="0"/>
          <c:cat>
            <c:multiLvlStrRef>
              <c:f>'VC deals by stage'!$P$7:$BE$8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stage'!$P$12:$BE$12</c:f>
              <c:numCache>
                <c:formatCode>"$"#,##0.0</c:formatCode>
                <c:ptCount val="42"/>
                <c:pt idx="0">
                  <c:v>4.1807401259999999</c:v>
                </c:pt>
                <c:pt idx="1">
                  <c:v>10.156350688</c:v>
                </c:pt>
                <c:pt idx="2">
                  <c:v>3.807937474</c:v>
                </c:pt>
                <c:pt idx="3">
                  <c:v>3.3526653509999989</c:v>
                </c:pt>
                <c:pt idx="4">
                  <c:v>3.4731408639999999</c:v>
                </c:pt>
                <c:pt idx="5">
                  <c:v>5.2375715879999989</c:v>
                </c:pt>
                <c:pt idx="6">
                  <c:v>9.7516496719999992</c:v>
                </c:pt>
                <c:pt idx="7">
                  <c:v>3.7653471669999989</c:v>
                </c:pt>
                <c:pt idx="8">
                  <c:v>6.0924214009999993</c:v>
                </c:pt>
                <c:pt idx="9">
                  <c:v>5.5584559499999999</c:v>
                </c:pt>
                <c:pt idx="10">
                  <c:v>8.8468449772823625</c:v>
                </c:pt>
                <c:pt idx="11">
                  <c:v>10.189975568764019</c:v>
                </c:pt>
                <c:pt idx="12">
                  <c:v>12.66384988507774</c:v>
                </c:pt>
                <c:pt idx="13">
                  <c:v>9.8534089849999997</c:v>
                </c:pt>
                <c:pt idx="14">
                  <c:v>9.0363394734010338</c:v>
                </c:pt>
                <c:pt idx="15">
                  <c:v>7.689838309999999</c:v>
                </c:pt>
                <c:pt idx="16">
                  <c:v>8.0102753759999992</c:v>
                </c:pt>
                <c:pt idx="17">
                  <c:v>9.6691945663110399</c:v>
                </c:pt>
                <c:pt idx="18">
                  <c:v>16.275016907000001</c:v>
                </c:pt>
                <c:pt idx="19">
                  <c:v>12.1206015441022</c:v>
                </c:pt>
                <c:pt idx="20">
                  <c:v>23.98190949516388</c:v>
                </c:pt>
                <c:pt idx="21">
                  <c:v>20.615909798405909</c:v>
                </c:pt>
                <c:pt idx="22">
                  <c:v>22.858736257175298</c:v>
                </c:pt>
                <c:pt idx="23">
                  <c:v>23.386193909999999</c:v>
                </c:pt>
                <c:pt idx="24">
                  <c:v>15.900747313880579</c:v>
                </c:pt>
                <c:pt idx="25">
                  <c:v>12.907920081129189</c:v>
                </c:pt>
                <c:pt idx="26">
                  <c:v>7.8122685863017551</c:v>
                </c:pt>
                <c:pt idx="27">
                  <c:v>8.6177537569999991</c:v>
                </c:pt>
                <c:pt idx="28">
                  <c:v>15.396591752000001</c:v>
                </c:pt>
                <c:pt idx="29">
                  <c:v>5.5027256049999993</c:v>
                </c:pt>
                <c:pt idx="30">
                  <c:v>6.4091288407440148</c:v>
                </c:pt>
                <c:pt idx="31">
                  <c:v>7.7901480438815156</c:v>
                </c:pt>
                <c:pt idx="32">
                  <c:v>7.1680366799999993</c:v>
                </c:pt>
                <c:pt idx="33">
                  <c:v>7.9176499138344312</c:v>
                </c:pt>
                <c:pt idx="34">
                  <c:v>9.3788551719999997</c:v>
                </c:pt>
                <c:pt idx="35">
                  <c:v>29.309343553000001</c:v>
                </c:pt>
                <c:pt idx="36">
                  <c:v>52.777487471000001</c:v>
                </c:pt>
                <c:pt idx="37">
                  <c:v>32.168353175371017</c:v>
                </c:pt>
                <c:pt idx="38">
                  <c:v>27.577772739</c:v>
                </c:pt>
                <c:pt idx="39">
                  <c:v>14.831761617289571</c:v>
                </c:pt>
                <c:pt idx="40">
                  <c:v>195.654164549</c:v>
                </c:pt>
                <c:pt idx="41">
                  <c:v>84.615569693109222</c:v>
                </c:pt>
              </c:numCache>
            </c:numRef>
          </c:val>
          <c:extLst>
            <c:ext xmlns:c16="http://schemas.microsoft.com/office/drawing/2014/chart" uri="{C3380CC4-5D6E-409C-BE32-E72D297353CC}">
              <c16:uniqueId val="{00000007-22D7-4609-9A13-CAE64A1E354A}"/>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ea typeface="Roboto" panose="02000000000000000000" pitchFamily="2" charset="0"/>
        </a:defRPr>
      </a:pPr>
      <a:endParaRPr lang="en-US"/>
    </a:p>
  </c:txPr>
  <c:printSettings>
    <c:headerFooter/>
    <c:pageMargins b="0.75" l="0.7" r="0.7" t="0.75" header="0.3" footer="0.3"/>
    <c:pageSetup/>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027867009982387E-2"/>
          <c:y val="2.4693788276465442E-2"/>
          <c:w val="0.92597213299001757"/>
          <c:h val="0.84782935466400033"/>
        </c:manualLayout>
      </c:layout>
      <c:lineChart>
        <c:grouping val="standard"/>
        <c:varyColors val="0"/>
        <c:ser>
          <c:idx val="0"/>
          <c:order val="0"/>
          <c:tx>
            <c:strRef>
              <c:f>'Median deal size'!$B$99</c:f>
              <c:strCache>
                <c:ptCount val="1"/>
                <c:pt idx="0">
                  <c:v>75th percentile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3179-4618-95BB-B792B6A1BC8E}"/>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3179-4618-95BB-B792B6A1BC8E}"/>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3179-4618-95BB-B792B6A1BC8E}"/>
              </c:ext>
            </c:extLst>
          </c:dPt>
          <c:dPt>
            <c:idx val="16"/>
            <c:bubble3D val="0"/>
            <c:extLst>
              <c:ext xmlns:c16="http://schemas.microsoft.com/office/drawing/2014/chart" uri="{C3380CC4-5D6E-409C-BE32-E72D297353CC}">
                <c16:uniqueId val="{00000006-3179-4618-95BB-B792B6A1BC8E}"/>
              </c:ext>
            </c:extLst>
          </c:dPt>
          <c:dLbls>
            <c:dLbl>
              <c:idx val="0"/>
              <c:delete val="1"/>
              <c:extLst>
                <c:ext xmlns:c15="http://schemas.microsoft.com/office/drawing/2012/chart" uri="{CE6537A1-D6FC-4f65-9D91-7224C49458BB}"/>
                <c:ext xmlns:c16="http://schemas.microsoft.com/office/drawing/2014/chart" uri="{C3380CC4-5D6E-409C-BE32-E72D297353CC}">
                  <c16:uniqueId val="{00000007-3179-4618-95BB-B792B6A1BC8E}"/>
                </c:ext>
              </c:extLst>
            </c:dLbl>
            <c:dLbl>
              <c:idx val="1"/>
              <c:delete val="1"/>
              <c:extLst>
                <c:ext xmlns:c15="http://schemas.microsoft.com/office/drawing/2012/chart" uri="{CE6537A1-D6FC-4f65-9D91-7224C49458BB}"/>
                <c:ext xmlns:c16="http://schemas.microsoft.com/office/drawing/2014/chart" uri="{C3380CC4-5D6E-409C-BE32-E72D297353CC}">
                  <c16:uniqueId val="{00000008-3179-4618-95BB-B792B6A1BC8E}"/>
                </c:ext>
              </c:extLst>
            </c:dLbl>
            <c:dLbl>
              <c:idx val="2"/>
              <c:delete val="1"/>
              <c:extLst>
                <c:ext xmlns:c15="http://schemas.microsoft.com/office/drawing/2012/chart" uri="{CE6537A1-D6FC-4f65-9D91-7224C49458BB}"/>
                <c:ext xmlns:c16="http://schemas.microsoft.com/office/drawing/2014/chart" uri="{C3380CC4-5D6E-409C-BE32-E72D297353CC}">
                  <c16:uniqueId val="{00000009-3179-4618-95BB-B792B6A1BC8E}"/>
                </c:ext>
              </c:extLst>
            </c:dLbl>
            <c:dLbl>
              <c:idx val="3"/>
              <c:delete val="1"/>
              <c:extLst>
                <c:ext xmlns:c15="http://schemas.microsoft.com/office/drawing/2012/chart" uri="{CE6537A1-D6FC-4f65-9D91-7224C49458BB}"/>
                <c:ext xmlns:c16="http://schemas.microsoft.com/office/drawing/2014/chart" uri="{C3380CC4-5D6E-409C-BE32-E72D297353CC}">
                  <c16:uniqueId val="{0000000A-3179-4618-95BB-B792B6A1BC8E}"/>
                </c:ext>
              </c:extLst>
            </c:dLbl>
            <c:dLbl>
              <c:idx val="4"/>
              <c:delete val="1"/>
              <c:extLst>
                <c:ext xmlns:c15="http://schemas.microsoft.com/office/drawing/2012/chart" uri="{CE6537A1-D6FC-4f65-9D91-7224C49458BB}"/>
                <c:ext xmlns:c16="http://schemas.microsoft.com/office/drawing/2014/chart" uri="{C3380CC4-5D6E-409C-BE32-E72D297353CC}">
                  <c16:uniqueId val="{0000000B-3179-4618-95BB-B792B6A1BC8E}"/>
                </c:ext>
              </c:extLst>
            </c:dLbl>
            <c:dLbl>
              <c:idx val="5"/>
              <c:delete val="1"/>
              <c:extLst>
                <c:ext xmlns:c15="http://schemas.microsoft.com/office/drawing/2012/chart" uri="{CE6537A1-D6FC-4f65-9D91-7224C49458BB}"/>
                <c:ext xmlns:c16="http://schemas.microsoft.com/office/drawing/2014/chart" uri="{C3380CC4-5D6E-409C-BE32-E72D297353CC}">
                  <c16:uniqueId val="{0000000C-3179-4618-95BB-B792B6A1BC8E}"/>
                </c:ext>
              </c:extLst>
            </c:dLbl>
            <c:dLbl>
              <c:idx val="6"/>
              <c:delete val="1"/>
              <c:extLst>
                <c:ext xmlns:c15="http://schemas.microsoft.com/office/drawing/2012/chart" uri="{CE6537A1-D6FC-4f65-9D91-7224C49458BB}"/>
                <c:ext xmlns:c16="http://schemas.microsoft.com/office/drawing/2014/chart" uri="{C3380CC4-5D6E-409C-BE32-E72D297353CC}">
                  <c16:uniqueId val="{0000000D-3179-4618-95BB-B792B6A1BC8E}"/>
                </c:ext>
              </c:extLst>
            </c:dLbl>
            <c:dLbl>
              <c:idx val="7"/>
              <c:delete val="1"/>
              <c:extLst>
                <c:ext xmlns:c15="http://schemas.microsoft.com/office/drawing/2012/chart" uri="{CE6537A1-D6FC-4f65-9D91-7224C49458BB}"/>
                <c:ext xmlns:c16="http://schemas.microsoft.com/office/drawing/2014/chart" uri="{C3380CC4-5D6E-409C-BE32-E72D297353CC}">
                  <c16:uniqueId val="{0000000E-3179-4618-95BB-B792B6A1BC8E}"/>
                </c:ext>
              </c:extLst>
            </c:dLbl>
            <c:dLbl>
              <c:idx val="8"/>
              <c:delete val="1"/>
              <c:extLst>
                <c:ext xmlns:c15="http://schemas.microsoft.com/office/drawing/2012/chart" uri="{CE6537A1-D6FC-4f65-9D91-7224C49458BB}"/>
                <c:ext xmlns:c16="http://schemas.microsoft.com/office/drawing/2014/chart" uri="{C3380CC4-5D6E-409C-BE32-E72D297353CC}">
                  <c16:uniqueId val="{00000001-3179-4618-95BB-B792B6A1BC8E}"/>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size'!$C$98:$M$98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size'!$C$99:$M$99</c:f>
              <c:numCache>
                <c:formatCode>"$"#,##0.0</c:formatCode>
                <c:ptCount val="11"/>
                <c:pt idx="0">
                  <c:v>36.674999999999997</c:v>
                </c:pt>
                <c:pt idx="1">
                  <c:v>40</c:v>
                </c:pt>
                <c:pt idx="2">
                  <c:v>49.999994999999998</c:v>
                </c:pt>
                <c:pt idx="3">
                  <c:v>49.999995749999997</c:v>
                </c:pt>
                <c:pt idx="4">
                  <c:v>68.2</c:v>
                </c:pt>
                <c:pt idx="5">
                  <c:v>100</c:v>
                </c:pt>
                <c:pt idx="6">
                  <c:v>94.171248500000004</c:v>
                </c:pt>
                <c:pt idx="7">
                  <c:v>59.999962500000002</c:v>
                </c:pt>
                <c:pt idx="8">
                  <c:v>93.499979999999994</c:v>
                </c:pt>
                <c:pt idx="9">
                  <c:v>100.0000005</c:v>
                </c:pt>
                <c:pt idx="10">
                  <c:v>124</c:v>
                </c:pt>
              </c:numCache>
            </c:numRef>
          </c:val>
          <c:smooth val="0"/>
          <c:extLst>
            <c:ext xmlns:c16="http://schemas.microsoft.com/office/drawing/2014/chart" uri="{C3380CC4-5D6E-409C-BE32-E72D297353CC}">
              <c16:uniqueId val="{0000000F-3179-4618-95BB-B792B6A1BC8E}"/>
            </c:ext>
          </c:extLst>
        </c:ser>
        <c:ser>
          <c:idx val="1"/>
          <c:order val="1"/>
          <c:tx>
            <c:strRef>
              <c:f>'Median deal size'!$B$100</c:f>
              <c:strCache>
                <c:ptCount val="1"/>
                <c:pt idx="0">
                  <c:v>Median</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3179-4618-95BB-B792B6A1BC8E}"/>
              </c:ext>
            </c:extLst>
          </c:dPt>
          <c:dPt>
            <c:idx val="9"/>
            <c:bubble3D val="0"/>
            <c:extLst>
              <c:ext xmlns:c16="http://schemas.microsoft.com/office/drawing/2014/chart" uri="{C3380CC4-5D6E-409C-BE32-E72D297353CC}">
                <c16:uniqueId val="{00000011-3179-4618-95BB-B792B6A1BC8E}"/>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3179-4618-95BB-B792B6A1BC8E}"/>
              </c:ext>
            </c:extLst>
          </c:dPt>
          <c:dLbls>
            <c:dLbl>
              <c:idx val="0"/>
              <c:delete val="1"/>
              <c:extLst>
                <c:ext xmlns:c15="http://schemas.microsoft.com/office/drawing/2012/chart" uri="{CE6537A1-D6FC-4f65-9D91-7224C49458BB}"/>
                <c:ext xmlns:c16="http://schemas.microsoft.com/office/drawing/2014/chart" uri="{C3380CC4-5D6E-409C-BE32-E72D297353CC}">
                  <c16:uniqueId val="{00000014-3179-4618-95BB-B792B6A1BC8E}"/>
                </c:ext>
              </c:extLst>
            </c:dLbl>
            <c:dLbl>
              <c:idx val="1"/>
              <c:delete val="1"/>
              <c:extLst>
                <c:ext xmlns:c15="http://schemas.microsoft.com/office/drawing/2012/chart" uri="{CE6537A1-D6FC-4f65-9D91-7224C49458BB}"/>
                <c:ext xmlns:c16="http://schemas.microsoft.com/office/drawing/2014/chart" uri="{C3380CC4-5D6E-409C-BE32-E72D297353CC}">
                  <c16:uniqueId val="{00000015-3179-4618-95BB-B792B6A1BC8E}"/>
                </c:ext>
              </c:extLst>
            </c:dLbl>
            <c:dLbl>
              <c:idx val="2"/>
              <c:delete val="1"/>
              <c:extLst>
                <c:ext xmlns:c15="http://schemas.microsoft.com/office/drawing/2012/chart" uri="{CE6537A1-D6FC-4f65-9D91-7224C49458BB}"/>
                <c:ext xmlns:c16="http://schemas.microsoft.com/office/drawing/2014/chart" uri="{C3380CC4-5D6E-409C-BE32-E72D297353CC}">
                  <c16:uniqueId val="{00000016-3179-4618-95BB-B792B6A1BC8E}"/>
                </c:ext>
              </c:extLst>
            </c:dLbl>
            <c:dLbl>
              <c:idx val="3"/>
              <c:delete val="1"/>
              <c:extLst>
                <c:ext xmlns:c15="http://schemas.microsoft.com/office/drawing/2012/chart" uri="{CE6537A1-D6FC-4f65-9D91-7224C49458BB}"/>
                <c:ext xmlns:c16="http://schemas.microsoft.com/office/drawing/2014/chart" uri="{C3380CC4-5D6E-409C-BE32-E72D297353CC}">
                  <c16:uniqueId val="{00000017-3179-4618-95BB-B792B6A1BC8E}"/>
                </c:ext>
              </c:extLst>
            </c:dLbl>
            <c:dLbl>
              <c:idx val="4"/>
              <c:delete val="1"/>
              <c:extLst>
                <c:ext xmlns:c15="http://schemas.microsoft.com/office/drawing/2012/chart" uri="{CE6537A1-D6FC-4f65-9D91-7224C49458BB}"/>
                <c:ext xmlns:c16="http://schemas.microsoft.com/office/drawing/2014/chart" uri="{C3380CC4-5D6E-409C-BE32-E72D297353CC}">
                  <c16:uniqueId val="{00000018-3179-4618-95BB-B792B6A1BC8E}"/>
                </c:ext>
              </c:extLst>
            </c:dLbl>
            <c:dLbl>
              <c:idx val="5"/>
              <c:delete val="1"/>
              <c:extLst>
                <c:ext xmlns:c15="http://schemas.microsoft.com/office/drawing/2012/chart" uri="{CE6537A1-D6FC-4f65-9D91-7224C49458BB}"/>
                <c:ext xmlns:c16="http://schemas.microsoft.com/office/drawing/2014/chart" uri="{C3380CC4-5D6E-409C-BE32-E72D297353CC}">
                  <c16:uniqueId val="{00000019-3179-4618-95BB-B792B6A1BC8E}"/>
                </c:ext>
              </c:extLst>
            </c:dLbl>
            <c:dLbl>
              <c:idx val="6"/>
              <c:delete val="1"/>
              <c:extLst>
                <c:ext xmlns:c15="http://schemas.microsoft.com/office/drawing/2012/chart" uri="{CE6537A1-D6FC-4f65-9D91-7224C49458BB}"/>
                <c:ext xmlns:c16="http://schemas.microsoft.com/office/drawing/2014/chart" uri="{C3380CC4-5D6E-409C-BE32-E72D297353CC}">
                  <c16:uniqueId val="{0000001A-3179-4618-95BB-B792B6A1BC8E}"/>
                </c:ext>
              </c:extLst>
            </c:dLbl>
            <c:dLbl>
              <c:idx val="7"/>
              <c:delete val="1"/>
              <c:extLst>
                <c:ext xmlns:c15="http://schemas.microsoft.com/office/drawing/2012/chart" uri="{CE6537A1-D6FC-4f65-9D91-7224C49458BB}"/>
                <c:ext xmlns:c16="http://schemas.microsoft.com/office/drawing/2014/chart" uri="{C3380CC4-5D6E-409C-BE32-E72D297353CC}">
                  <c16:uniqueId val="{0000001B-3179-4618-95BB-B792B6A1BC8E}"/>
                </c:ext>
              </c:extLst>
            </c:dLbl>
            <c:dLbl>
              <c:idx val="8"/>
              <c:delete val="1"/>
              <c:extLst>
                <c:ext xmlns:c15="http://schemas.microsoft.com/office/drawing/2012/chart" uri="{CE6537A1-D6FC-4f65-9D91-7224C49458BB}"/>
                <c:ext xmlns:c16="http://schemas.microsoft.com/office/drawing/2014/chart" uri="{C3380CC4-5D6E-409C-BE32-E72D297353CC}">
                  <c16:uniqueId val="{00000010-3179-4618-95BB-B792B6A1BC8E}"/>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size'!$C$98:$M$98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size'!$C$100:$M$100</c:f>
              <c:numCache>
                <c:formatCode>"$"#,##0.0</c:formatCode>
                <c:ptCount val="11"/>
                <c:pt idx="0">
                  <c:v>20</c:v>
                </c:pt>
                <c:pt idx="1">
                  <c:v>21.400001499999998</c:v>
                </c:pt>
                <c:pt idx="2">
                  <c:v>25</c:v>
                </c:pt>
                <c:pt idx="3">
                  <c:v>26.591747000000002</c:v>
                </c:pt>
                <c:pt idx="4">
                  <c:v>34.999997999999998</c:v>
                </c:pt>
                <c:pt idx="5">
                  <c:v>52</c:v>
                </c:pt>
                <c:pt idx="6">
                  <c:v>49.999991999999999</c:v>
                </c:pt>
                <c:pt idx="7">
                  <c:v>31.000056000000001</c:v>
                </c:pt>
                <c:pt idx="8">
                  <c:v>42.000002000000002</c:v>
                </c:pt>
                <c:pt idx="9">
                  <c:v>50</c:v>
                </c:pt>
                <c:pt idx="10">
                  <c:v>74</c:v>
                </c:pt>
              </c:numCache>
            </c:numRef>
          </c:val>
          <c:smooth val="0"/>
          <c:extLst>
            <c:ext xmlns:c16="http://schemas.microsoft.com/office/drawing/2014/chart" uri="{C3380CC4-5D6E-409C-BE32-E72D297353CC}">
              <c16:uniqueId val="{0000001C-3179-4618-95BB-B792B6A1BC8E}"/>
            </c:ext>
          </c:extLst>
        </c:ser>
        <c:ser>
          <c:idx val="2"/>
          <c:order val="2"/>
          <c:tx>
            <c:strRef>
              <c:f>'Median deal size'!$B$101</c:f>
              <c:strCache>
                <c:ptCount val="1"/>
                <c:pt idx="0">
                  <c:v>Average</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3179-4618-95BB-B792B6A1BC8E}"/>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3179-4618-95BB-B792B6A1BC8E}"/>
              </c:ext>
            </c:extLst>
          </c:dPt>
          <c:dLbls>
            <c:dLbl>
              <c:idx val="0"/>
              <c:delete val="1"/>
              <c:extLst>
                <c:ext xmlns:c15="http://schemas.microsoft.com/office/drawing/2012/chart" uri="{CE6537A1-D6FC-4f65-9D91-7224C49458BB}"/>
                <c:ext xmlns:c16="http://schemas.microsoft.com/office/drawing/2014/chart" uri="{C3380CC4-5D6E-409C-BE32-E72D297353CC}">
                  <c16:uniqueId val="{00000020-3179-4618-95BB-B792B6A1BC8E}"/>
                </c:ext>
              </c:extLst>
            </c:dLbl>
            <c:dLbl>
              <c:idx val="1"/>
              <c:delete val="1"/>
              <c:extLst>
                <c:ext xmlns:c15="http://schemas.microsoft.com/office/drawing/2012/chart" uri="{CE6537A1-D6FC-4f65-9D91-7224C49458BB}"/>
                <c:ext xmlns:c16="http://schemas.microsoft.com/office/drawing/2014/chart" uri="{C3380CC4-5D6E-409C-BE32-E72D297353CC}">
                  <c16:uniqueId val="{00000021-3179-4618-95BB-B792B6A1BC8E}"/>
                </c:ext>
              </c:extLst>
            </c:dLbl>
            <c:dLbl>
              <c:idx val="2"/>
              <c:delete val="1"/>
              <c:extLst>
                <c:ext xmlns:c15="http://schemas.microsoft.com/office/drawing/2012/chart" uri="{CE6537A1-D6FC-4f65-9D91-7224C49458BB}"/>
                <c:ext xmlns:c16="http://schemas.microsoft.com/office/drawing/2014/chart" uri="{C3380CC4-5D6E-409C-BE32-E72D297353CC}">
                  <c16:uniqueId val="{00000022-3179-4618-95BB-B792B6A1BC8E}"/>
                </c:ext>
              </c:extLst>
            </c:dLbl>
            <c:dLbl>
              <c:idx val="3"/>
              <c:delete val="1"/>
              <c:extLst>
                <c:ext xmlns:c15="http://schemas.microsoft.com/office/drawing/2012/chart" uri="{CE6537A1-D6FC-4f65-9D91-7224C49458BB}"/>
                <c:ext xmlns:c16="http://schemas.microsoft.com/office/drawing/2014/chart" uri="{C3380CC4-5D6E-409C-BE32-E72D297353CC}">
                  <c16:uniqueId val="{00000023-3179-4618-95BB-B792B6A1BC8E}"/>
                </c:ext>
              </c:extLst>
            </c:dLbl>
            <c:dLbl>
              <c:idx val="4"/>
              <c:delete val="1"/>
              <c:extLst>
                <c:ext xmlns:c15="http://schemas.microsoft.com/office/drawing/2012/chart" uri="{CE6537A1-D6FC-4f65-9D91-7224C49458BB}"/>
                <c:ext xmlns:c16="http://schemas.microsoft.com/office/drawing/2014/chart" uri="{C3380CC4-5D6E-409C-BE32-E72D297353CC}">
                  <c16:uniqueId val="{00000024-3179-4618-95BB-B792B6A1BC8E}"/>
                </c:ext>
              </c:extLst>
            </c:dLbl>
            <c:dLbl>
              <c:idx val="5"/>
              <c:delete val="1"/>
              <c:extLst>
                <c:ext xmlns:c15="http://schemas.microsoft.com/office/drawing/2012/chart" uri="{CE6537A1-D6FC-4f65-9D91-7224C49458BB}"/>
                <c:ext xmlns:c16="http://schemas.microsoft.com/office/drawing/2014/chart" uri="{C3380CC4-5D6E-409C-BE32-E72D297353CC}">
                  <c16:uniqueId val="{00000025-3179-4618-95BB-B792B6A1BC8E}"/>
                </c:ext>
              </c:extLst>
            </c:dLbl>
            <c:dLbl>
              <c:idx val="6"/>
              <c:delete val="1"/>
              <c:extLst>
                <c:ext xmlns:c15="http://schemas.microsoft.com/office/drawing/2012/chart" uri="{CE6537A1-D6FC-4f65-9D91-7224C49458BB}"/>
                <c:ext xmlns:c16="http://schemas.microsoft.com/office/drawing/2014/chart" uri="{C3380CC4-5D6E-409C-BE32-E72D297353CC}">
                  <c16:uniqueId val="{00000026-3179-4618-95BB-B792B6A1BC8E}"/>
                </c:ext>
              </c:extLst>
            </c:dLbl>
            <c:dLbl>
              <c:idx val="7"/>
              <c:delete val="1"/>
              <c:extLst>
                <c:ext xmlns:c15="http://schemas.microsoft.com/office/drawing/2012/chart" uri="{CE6537A1-D6FC-4f65-9D91-7224C49458BB}"/>
                <c:ext xmlns:c16="http://schemas.microsoft.com/office/drawing/2014/chart" uri="{C3380CC4-5D6E-409C-BE32-E72D297353CC}">
                  <c16:uniqueId val="{00000027-3179-4618-95BB-B792B6A1BC8E}"/>
                </c:ext>
              </c:extLst>
            </c:dLbl>
            <c:dLbl>
              <c:idx val="8"/>
              <c:delete val="1"/>
              <c:extLst>
                <c:ext xmlns:c15="http://schemas.microsoft.com/office/drawing/2012/chart" uri="{CE6537A1-D6FC-4f65-9D91-7224C49458BB}"/>
                <c:ext xmlns:c16="http://schemas.microsoft.com/office/drawing/2014/chart" uri="{C3380CC4-5D6E-409C-BE32-E72D297353CC}">
                  <c16:uniqueId val="{00000028-3179-4618-95BB-B792B6A1BC8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3179-4618-95BB-B792B6A1BC8E}"/>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size'!$C$98:$M$98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size'!$C$101:$M$101</c:f>
              <c:numCache>
                <c:formatCode>"$"#,##0.0</c:formatCode>
                <c:ptCount val="11"/>
                <c:pt idx="0">
                  <c:v>30.647875599533929</c:v>
                </c:pt>
                <c:pt idx="1">
                  <c:v>29.37009546661929</c:v>
                </c:pt>
                <c:pt idx="2">
                  <c:v>40.103688731110353</c:v>
                </c:pt>
                <c:pt idx="3">
                  <c:v>38.853911682679772</c:v>
                </c:pt>
                <c:pt idx="4">
                  <c:v>53.248894379542357</c:v>
                </c:pt>
                <c:pt idx="5">
                  <c:v>80.576133293154228</c:v>
                </c:pt>
                <c:pt idx="6">
                  <c:v>68.746241827987532</c:v>
                </c:pt>
                <c:pt idx="7">
                  <c:v>60.793691096318788</c:v>
                </c:pt>
                <c:pt idx="8">
                  <c:v>101.7705315903162</c:v>
                </c:pt>
                <c:pt idx="9">
                  <c:v>95.62032700564167</c:v>
                </c:pt>
                <c:pt idx="10">
                  <c:v>122.14992820258681</c:v>
                </c:pt>
              </c:numCache>
            </c:numRef>
          </c:val>
          <c:smooth val="0"/>
          <c:extLst>
            <c:ext xmlns:c16="http://schemas.microsoft.com/office/drawing/2014/chart" uri="{C3380CC4-5D6E-409C-BE32-E72D297353CC}">
              <c16:uniqueId val="{00000029-3179-4618-95BB-B792B6A1BC8E}"/>
            </c:ext>
          </c:extLst>
        </c:ser>
        <c:ser>
          <c:idx val="3"/>
          <c:order val="3"/>
          <c:tx>
            <c:strRef>
              <c:f>'Median deal size'!$B$102</c:f>
              <c:strCache>
                <c:ptCount val="1"/>
                <c:pt idx="0">
                  <c:v>25th percentile</c:v>
                </c:pt>
              </c:strCache>
            </c:strRef>
          </c:tx>
          <c:spPr>
            <a:ln w="19050" cap="rnd" cmpd="sng" algn="ctr">
              <a:solidFill>
                <a:schemeClr val="accent4"/>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2B-3179-4618-95BB-B792B6A1BC8E}"/>
              </c:ext>
            </c:extLst>
          </c:dPt>
          <c:dPt>
            <c:idx val="16"/>
            <c:bubble3D val="0"/>
            <c:extLst>
              <c:ext xmlns:c16="http://schemas.microsoft.com/office/drawing/2014/chart" uri="{C3380CC4-5D6E-409C-BE32-E72D297353CC}">
                <c16:uniqueId val="{0000002C-3179-4618-95BB-B792B6A1BC8E}"/>
              </c:ext>
            </c:extLst>
          </c:dPt>
          <c:dLbls>
            <c:dLbl>
              <c:idx val="0"/>
              <c:delete val="1"/>
              <c:extLst>
                <c:ext xmlns:c15="http://schemas.microsoft.com/office/drawing/2012/chart" uri="{CE6537A1-D6FC-4f65-9D91-7224C49458BB}"/>
                <c:ext xmlns:c16="http://schemas.microsoft.com/office/drawing/2014/chart" uri="{C3380CC4-5D6E-409C-BE32-E72D297353CC}">
                  <c16:uniqueId val="{0000002D-3179-4618-95BB-B792B6A1BC8E}"/>
                </c:ext>
              </c:extLst>
            </c:dLbl>
            <c:dLbl>
              <c:idx val="1"/>
              <c:delete val="1"/>
              <c:extLst>
                <c:ext xmlns:c15="http://schemas.microsoft.com/office/drawing/2012/chart" uri="{CE6537A1-D6FC-4f65-9D91-7224C49458BB}"/>
                <c:ext xmlns:c16="http://schemas.microsoft.com/office/drawing/2014/chart" uri="{C3380CC4-5D6E-409C-BE32-E72D297353CC}">
                  <c16:uniqueId val="{0000002E-3179-4618-95BB-B792B6A1BC8E}"/>
                </c:ext>
              </c:extLst>
            </c:dLbl>
            <c:dLbl>
              <c:idx val="2"/>
              <c:delete val="1"/>
              <c:extLst>
                <c:ext xmlns:c15="http://schemas.microsoft.com/office/drawing/2012/chart" uri="{CE6537A1-D6FC-4f65-9D91-7224C49458BB}"/>
                <c:ext xmlns:c16="http://schemas.microsoft.com/office/drawing/2014/chart" uri="{C3380CC4-5D6E-409C-BE32-E72D297353CC}">
                  <c16:uniqueId val="{0000002F-3179-4618-95BB-B792B6A1BC8E}"/>
                </c:ext>
              </c:extLst>
            </c:dLbl>
            <c:dLbl>
              <c:idx val="3"/>
              <c:delete val="1"/>
              <c:extLst>
                <c:ext xmlns:c15="http://schemas.microsoft.com/office/drawing/2012/chart" uri="{CE6537A1-D6FC-4f65-9D91-7224C49458BB}"/>
                <c:ext xmlns:c16="http://schemas.microsoft.com/office/drawing/2014/chart" uri="{C3380CC4-5D6E-409C-BE32-E72D297353CC}">
                  <c16:uniqueId val="{00000030-3179-4618-95BB-B792B6A1BC8E}"/>
                </c:ext>
              </c:extLst>
            </c:dLbl>
            <c:dLbl>
              <c:idx val="4"/>
              <c:delete val="1"/>
              <c:extLst>
                <c:ext xmlns:c15="http://schemas.microsoft.com/office/drawing/2012/chart" uri="{CE6537A1-D6FC-4f65-9D91-7224C49458BB}"/>
                <c:ext xmlns:c16="http://schemas.microsoft.com/office/drawing/2014/chart" uri="{C3380CC4-5D6E-409C-BE32-E72D297353CC}">
                  <c16:uniqueId val="{00000031-3179-4618-95BB-B792B6A1BC8E}"/>
                </c:ext>
              </c:extLst>
            </c:dLbl>
            <c:dLbl>
              <c:idx val="5"/>
              <c:delete val="1"/>
              <c:extLst>
                <c:ext xmlns:c15="http://schemas.microsoft.com/office/drawing/2012/chart" uri="{CE6537A1-D6FC-4f65-9D91-7224C49458BB}"/>
                <c:ext xmlns:c16="http://schemas.microsoft.com/office/drawing/2014/chart" uri="{C3380CC4-5D6E-409C-BE32-E72D297353CC}">
                  <c16:uniqueId val="{00000032-3179-4618-95BB-B792B6A1BC8E}"/>
                </c:ext>
              </c:extLst>
            </c:dLbl>
            <c:dLbl>
              <c:idx val="6"/>
              <c:delete val="1"/>
              <c:extLst>
                <c:ext xmlns:c15="http://schemas.microsoft.com/office/drawing/2012/chart" uri="{CE6537A1-D6FC-4f65-9D91-7224C49458BB}"/>
                <c:ext xmlns:c16="http://schemas.microsoft.com/office/drawing/2014/chart" uri="{C3380CC4-5D6E-409C-BE32-E72D297353CC}">
                  <c16:uniqueId val="{00000033-3179-4618-95BB-B792B6A1BC8E}"/>
                </c:ext>
              </c:extLst>
            </c:dLbl>
            <c:dLbl>
              <c:idx val="7"/>
              <c:delete val="1"/>
              <c:extLst>
                <c:ext xmlns:c15="http://schemas.microsoft.com/office/drawing/2012/chart" uri="{CE6537A1-D6FC-4f65-9D91-7224C49458BB}"/>
                <c:ext xmlns:c16="http://schemas.microsoft.com/office/drawing/2014/chart" uri="{C3380CC4-5D6E-409C-BE32-E72D297353CC}">
                  <c16:uniqueId val="{00000034-3179-4618-95BB-B792B6A1BC8E}"/>
                </c:ext>
              </c:extLst>
            </c:dLbl>
            <c:dLbl>
              <c:idx val="8"/>
              <c:delete val="1"/>
              <c:extLst>
                <c:ext xmlns:c15="http://schemas.microsoft.com/office/drawing/2012/chart" uri="{CE6537A1-D6FC-4f65-9D91-7224C49458BB}"/>
                <c:ext xmlns:c16="http://schemas.microsoft.com/office/drawing/2014/chart" uri="{C3380CC4-5D6E-409C-BE32-E72D297353CC}">
                  <c16:uniqueId val="{00000035-3179-4618-95BB-B792B6A1BC8E}"/>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size'!$C$98:$M$98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size'!$C$102:$M$102</c:f>
              <c:numCache>
                <c:formatCode>"$"#,##0.0</c:formatCode>
                <c:ptCount val="11"/>
                <c:pt idx="0">
                  <c:v>7.4999997499999997</c:v>
                </c:pt>
                <c:pt idx="1">
                  <c:v>9.3362762500000009</c:v>
                </c:pt>
                <c:pt idx="2">
                  <c:v>9.8000000000000007</c:v>
                </c:pt>
                <c:pt idx="3">
                  <c:v>12.5000015</c:v>
                </c:pt>
                <c:pt idx="4">
                  <c:v>15.859325</c:v>
                </c:pt>
                <c:pt idx="5">
                  <c:v>25</c:v>
                </c:pt>
                <c:pt idx="6">
                  <c:v>22.375</c:v>
                </c:pt>
                <c:pt idx="7">
                  <c:v>14.035209999999999</c:v>
                </c:pt>
                <c:pt idx="8">
                  <c:v>18.186984500000001</c:v>
                </c:pt>
                <c:pt idx="9">
                  <c:v>21.602242499999999</c:v>
                </c:pt>
                <c:pt idx="10">
                  <c:v>40</c:v>
                </c:pt>
              </c:numCache>
            </c:numRef>
          </c:val>
          <c:smooth val="0"/>
          <c:extLst>
            <c:ext xmlns:c16="http://schemas.microsoft.com/office/drawing/2014/chart" uri="{C3380CC4-5D6E-409C-BE32-E72D297353CC}">
              <c16:uniqueId val="{00000036-3179-4618-95BB-B792B6A1BC8E}"/>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3958267716535437"/>
          <c:w val="1"/>
          <c:h val="6.0417322834645654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Calibri Light" panose="020F0302020204030204"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027867009982387E-2"/>
          <c:y val="2.4693788276465442E-2"/>
          <c:w val="0.92597213299001757"/>
          <c:h val="0.84782935466400033"/>
        </c:manualLayout>
      </c:layout>
      <c:lineChart>
        <c:grouping val="standard"/>
        <c:varyColors val="0"/>
        <c:ser>
          <c:idx val="0"/>
          <c:order val="0"/>
          <c:tx>
            <c:strRef>
              <c:f>'Median deal size'!$O$99</c:f>
              <c:strCache>
                <c:ptCount val="1"/>
                <c:pt idx="0">
                  <c:v>75th percentile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5C0F-439A-BACC-571042EA7F9C}"/>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5C0F-439A-BACC-571042EA7F9C}"/>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5C0F-439A-BACC-571042EA7F9C}"/>
              </c:ext>
            </c:extLst>
          </c:dPt>
          <c:dPt>
            <c:idx val="16"/>
            <c:bubble3D val="0"/>
            <c:extLst>
              <c:ext xmlns:c16="http://schemas.microsoft.com/office/drawing/2014/chart" uri="{C3380CC4-5D6E-409C-BE32-E72D297353CC}">
                <c16:uniqueId val="{00000006-5C0F-439A-BACC-571042EA7F9C}"/>
              </c:ext>
            </c:extLst>
          </c:dPt>
          <c:dLbls>
            <c:dLbl>
              <c:idx val="0"/>
              <c:delete val="1"/>
              <c:extLst>
                <c:ext xmlns:c15="http://schemas.microsoft.com/office/drawing/2012/chart" uri="{CE6537A1-D6FC-4f65-9D91-7224C49458BB}"/>
                <c:ext xmlns:c16="http://schemas.microsoft.com/office/drawing/2014/chart" uri="{C3380CC4-5D6E-409C-BE32-E72D297353CC}">
                  <c16:uniqueId val="{00000007-5C0F-439A-BACC-571042EA7F9C}"/>
                </c:ext>
              </c:extLst>
            </c:dLbl>
            <c:dLbl>
              <c:idx val="1"/>
              <c:delete val="1"/>
              <c:extLst>
                <c:ext xmlns:c15="http://schemas.microsoft.com/office/drawing/2012/chart" uri="{CE6537A1-D6FC-4f65-9D91-7224C49458BB}"/>
                <c:ext xmlns:c16="http://schemas.microsoft.com/office/drawing/2014/chart" uri="{C3380CC4-5D6E-409C-BE32-E72D297353CC}">
                  <c16:uniqueId val="{00000008-5C0F-439A-BACC-571042EA7F9C}"/>
                </c:ext>
              </c:extLst>
            </c:dLbl>
            <c:dLbl>
              <c:idx val="2"/>
              <c:delete val="1"/>
              <c:extLst>
                <c:ext xmlns:c15="http://schemas.microsoft.com/office/drawing/2012/chart" uri="{CE6537A1-D6FC-4f65-9D91-7224C49458BB}"/>
                <c:ext xmlns:c16="http://schemas.microsoft.com/office/drawing/2014/chart" uri="{C3380CC4-5D6E-409C-BE32-E72D297353CC}">
                  <c16:uniqueId val="{00000009-5C0F-439A-BACC-571042EA7F9C}"/>
                </c:ext>
              </c:extLst>
            </c:dLbl>
            <c:dLbl>
              <c:idx val="3"/>
              <c:delete val="1"/>
              <c:extLst>
                <c:ext xmlns:c15="http://schemas.microsoft.com/office/drawing/2012/chart" uri="{CE6537A1-D6FC-4f65-9D91-7224C49458BB}"/>
                <c:ext xmlns:c16="http://schemas.microsoft.com/office/drawing/2014/chart" uri="{C3380CC4-5D6E-409C-BE32-E72D297353CC}">
                  <c16:uniqueId val="{0000000A-5C0F-439A-BACC-571042EA7F9C}"/>
                </c:ext>
              </c:extLst>
            </c:dLbl>
            <c:dLbl>
              <c:idx val="4"/>
              <c:delete val="1"/>
              <c:extLst>
                <c:ext xmlns:c15="http://schemas.microsoft.com/office/drawing/2012/chart" uri="{CE6537A1-D6FC-4f65-9D91-7224C49458BB}"/>
                <c:ext xmlns:c16="http://schemas.microsoft.com/office/drawing/2014/chart" uri="{C3380CC4-5D6E-409C-BE32-E72D297353CC}">
                  <c16:uniqueId val="{0000000B-5C0F-439A-BACC-571042EA7F9C}"/>
                </c:ext>
              </c:extLst>
            </c:dLbl>
            <c:dLbl>
              <c:idx val="5"/>
              <c:delete val="1"/>
              <c:extLst>
                <c:ext xmlns:c15="http://schemas.microsoft.com/office/drawing/2012/chart" uri="{CE6537A1-D6FC-4f65-9D91-7224C49458BB}"/>
                <c:ext xmlns:c16="http://schemas.microsoft.com/office/drawing/2014/chart" uri="{C3380CC4-5D6E-409C-BE32-E72D297353CC}">
                  <c16:uniqueId val="{0000000C-5C0F-439A-BACC-571042EA7F9C}"/>
                </c:ext>
              </c:extLst>
            </c:dLbl>
            <c:dLbl>
              <c:idx val="6"/>
              <c:delete val="1"/>
              <c:extLst>
                <c:ext xmlns:c15="http://schemas.microsoft.com/office/drawing/2012/chart" uri="{CE6537A1-D6FC-4f65-9D91-7224C49458BB}"/>
                <c:ext xmlns:c16="http://schemas.microsoft.com/office/drawing/2014/chart" uri="{C3380CC4-5D6E-409C-BE32-E72D297353CC}">
                  <c16:uniqueId val="{0000000D-5C0F-439A-BACC-571042EA7F9C}"/>
                </c:ext>
              </c:extLst>
            </c:dLbl>
            <c:dLbl>
              <c:idx val="7"/>
              <c:delete val="1"/>
              <c:extLst>
                <c:ext xmlns:c15="http://schemas.microsoft.com/office/drawing/2012/chart" uri="{CE6537A1-D6FC-4f65-9D91-7224C49458BB}"/>
                <c:ext xmlns:c16="http://schemas.microsoft.com/office/drawing/2014/chart" uri="{C3380CC4-5D6E-409C-BE32-E72D297353CC}">
                  <c16:uniqueId val="{0000000E-5C0F-439A-BACC-571042EA7F9C}"/>
                </c:ext>
              </c:extLst>
            </c:dLbl>
            <c:dLbl>
              <c:idx val="8"/>
              <c:delete val="1"/>
              <c:extLst>
                <c:ext xmlns:c15="http://schemas.microsoft.com/office/drawing/2012/chart" uri="{CE6537A1-D6FC-4f65-9D91-7224C49458BB}"/>
                <c:ext xmlns:c16="http://schemas.microsoft.com/office/drawing/2014/chart" uri="{C3380CC4-5D6E-409C-BE32-E72D297353CC}">
                  <c16:uniqueId val="{00000001-5C0F-439A-BACC-571042EA7F9C}"/>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size'!$P$98:$Z$98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size'!$P$99:$Z$99</c:f>
              <c:numCache>
                <c:formatCode>"$"#,##0.0</c:formatCode>
                <c:ptCount val="11"/>
                <c:pt idx="0">
                  <c:v>45.895592749999999</c:v>
                </c:pt>
                <c:pt idx="1">
                  <c:v>56.925006750000001</c:v>
                </c:pt>
                <c:pt idx="2">
                  <c:v>93.004554999999996</c:v>
                </c:pt>
                <c:pt idx="3">
                  <c:v>110</c:v>
                </c:pt>
                <c:pt idx="4">
                  <c:v>111.023248</c:v>
                </c:pt>
                <c:pt idx="5">
                  <c:v>200</c:v>
                </c:pt>
                <c:pt idx="6">
                  <c:v>190.45404300000001</c:v>
                </c:pt>
                <c:pt idx="7">
                  <c:v>118</c:v>
                </c:pt>
                <c:pt idx="8">
                  <c:v>157.4999995</c:v>
                </c:pt>
                <c:pt idx="9">
                  <c:v>230.00000199999999</c:v>
                </c:pt>
                <c:pt idx="10">
                  <c:v>362.6408295</c:v>
                </c:pt>
              </c:numCache>
            </c:numRef>
          </c:val>
          <c:smooth val="0"/>
          <c:extLst>
            <c:ext xmlns:c16="http://schemas.microsoft.com/office/drawing/2014/chart" uri="{C3380CC4-5D6E-409C-BE32-E72D297353CC}">
              <c16:uniqueId val="{0000000F-5C0F-439A-BACC-571042EA7F9C}"/>
            </c:ext>
          </c:extLst>
        </c:ser>
        <c:ser>
          <c:idx val="1"/>
          <c:order val="1"/>
          <c:tx>
            <c:strRef>
              <c:f>'Median deal size'!$O$100</c:f>
              <c:strCache>
                <c:ptCount val="1"/>
                <c:pt idx="0">
                  <c:v>Median</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5C0F-439A-BACC-571042EA7F9C}"/>
              </c:ext>
            </c:extLst>
          </c:dPt>
          <c:dPt>
            <c:idx val="9"/>
            <c:bubble3D val="0"/>
            <c:extLst>
              <c:ext xmlns:c16="http://schemas.microsoft.com/office/drawing/2014/chart" uri="{C3380CC4-5D6E-409C-BE32-E72D297353CC}">
                <c16:uniqueId val="{00000011-5C0F-439A-BACC-571042EA7F9C}"/>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5C0F-439A-BACC-571042EA7F9C}"/>
              </c:ext>
            </c:extLst>
          </c:dPt>
          <c:dLbls>
            <c:dLbl>
              <c:idx val="0"/>
              <c:delete val="1"/>
              <c:extLst>
                <c:ext xmlns:c15="http://schemas.microsoft.com/office/drawing/2012/chart" uri="{CE6537A1-D6FC-4f65-9D91-7224C49458BB}"/>
                <c:ext xmlns:c16="http://schemas.microsoft.com/office/drawing/2014/chart" uri="{C3380CC4-5D6E-409C-BE32-E72D297353CC}">
                  <c16:uniqueId val="{00000014-5C0F-439A-BACC-571042EA7F9C}"/>
                </c:ext>
              </c:extLst>
            </c:dLbl>
            <c:dLbl>
              <c:idx val="1"/>
              <c:delete val="1"/>
              <c:extLst>
                <c:ext xmlns:c15="http://schemas.microsoft.com/office/drawing/2012/chart" uri="{CE6537A1-D6FC-4f65-9D91-7224C49458BB}"/>
                <c:ext xmlns:c16="http://schemas.microsoft.com/office/drawing/2014/chart" uri="{C3380CC4-5D6E-409C-BE32-E72D297353CC}">
                  <c16:uniqueId val="{00000015-5C0F-439A-BACC-571042EA7F9C}"/>
                </c:ext>
              </c:extLst>
            </c:dLbl>
            <c:dLbl>
              <c:idx val="2"/>
              <c:delete val="1"/>
              <c:extLst>
                <c:ext xmlns:c15="http://schemas.microsoft.com/office/drawing/2012/chart" uri="{CE6537A1-D6FC-4f65-9D91-7224C49458BB}"/>
                <c:ext xmlns:c16="http://schemas.microsoft.com/office/drawing/2014/chart" uri="{C3380CC4-5D6E-409C-BE32-E72D297353CC}">
                  <c16:uniqueId val="{00000016-5C0F-439A-BACC-571042EA7F9C}"/>
                </c:ext>
              </c:extLst>
            </c:dLbl>
            <c:dLbl>
              <c:idx val="3"/>
              <c:delete val="1"/>
              <c:extLst>
                <c:ext xmlns:c15="http://schemas.microsoft.com/office/drawing/2012/chart" uri="{CE6537A1-D6FC-4f65-9D91-7224C49458BB}"/>
                <c:ext xmlns:c16="http://schemas.microsoft.com/office/drawing/2014/chart" uri="{C3380CC4-5D6E-409C-BE32-E72D297353CC}">
                  <c16:uniqueId val="{00000017-5C0F-439A-BACC-571042EA7F9C}"/>
                </c:ext>
              </c:extLst>
            </c:dLbl>
            <c:dLbl>
              <c:idx val="4"/>
              <c:delete val="1"/>
              <c:extLst>
                <c:ext xmlns:c15="http://schemas.microsoft.com/office/drawing/2012/chart" uri="{CE6537A1-D6FC-4f65-9D91-7224C49458BB}"/>
                <c:ext xmlns:c16="http://schemas.microsoft.com/office/drawing/2014/chart" uri="{C3380CC4-5D6E-409C-BE32-E72D297353CC}">
                  <c16:uniqueId val="{00000018-5C0F-439A-BACC-571042EA7F9C}"/>
                </c:ext>
              </c:extLst>
            </c:dLbl>
            <c:dLbl>
              <c:idx val="5"/>
              <c:delete val="1"/>
              <c:extLst>
                <c:ext xmlns:c15="http://schemas.microsoft.com/office/drawing/2012/chart" uri="{CE6537A1-D6FC-4f65-9D91-7224C49458BB}"/>
                <c:ext xmlns:c16="http://schemas.microsoft.com/office/drawing/2014/chart" uri="{C3380CC4-5D6E-409C-BE32-E72D297353CC}">
                  <c16:uniqueId val="{00000019-5C0F-439A-BACC-571042EA7F9C}"/>
                </c:ext>
              </c:extLst>
            </c:dLbl>
            <c:dLbl>
              <c:idx val="6"/>
              <c:delete val="1"/>
              <c:extLst>
                <c:ext xmlns:c15="http://schemas.microsoft.com/office/drawing/2012/chart" uri="{CE6537A1-D6FC-4f65-9D91-7224C49458BB}"/>
                <c:ext xmlns:c16="http://schemas.microsoft.com/office/drawing/2014/chart" uri="{C3380CC4-5D6E-409C-BE32-E72D297353CC}">
                  <c16:uniqueId val="{0000001A-5C0F-439A-BACC-571042EA7F9C}"/>
                </c:ext>
              </c:extLst>
            </c:dLbl>
            <c:dLbl>
              <c:idx val="7"/>
              <c:delete val="1"/>
              <c:extLst>
                <c:ext xmlns:c15="http://schemas.microsoft.com/office/drawing/2012/chart" uri="{CE6537A1-D6FC-4f65-9D91-7224C49458BB}"/>
                <c:ext xmlns:c16="http://schemas.microsoft.com/office/drawing/2014/chart" uri="{C3380CC4-5D6E-409C-BE32-E72D297353CC}">
                  <c16:uniqueId val="{0000001B-5C0F-439A-BACC-571042EA7F9C}"/>
                </c:ext>
              </c:extLst>
            </c:dLbl>
            <c:dLbl>
              <c:idx val="8"/>
              <c:delete val="1"/>
              <c:extLst>
                <c:ext xmlns:c15="http://schemas.microsoft.com/office/drawing/2012/chart" uri="{CE6537A1-D6FC-4f65-9D91-7224C49458BB}"/>
                <c:ext xmlns:c16="http://schemas.microsoft.com/office/drawing/2014/chart" uri="{C3380CC4-5D6E-409C-BE32-E72D297353CC}">
                  <c16:uniqueId val="{00000010-5C0F-439A-BACC-571042EA7F9C}"/>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size'!$P$98:$Z$98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size'!$P$100:$Z$100</c:f>
              <c:numCache>
                <c:formatCode>"$"#,##0.0</c:formatCode>
                <c:ptCount val="11"/>
                <c:pt idx="0">
                  <c:v>24.6491045</c:v>
                </c:pt>
                <c:pt idx="1">
                  <c:v>29.999998000000001</c:v>
                </c:pt>
                <c:pt idx="2">
                  <c:v>37.75</c:v>
                </c:pt>
                <c:pt idx="3">
                  <c:v>49.999994999999998</c:v>
                </c:pt>
                <c:pt idx="4">
                  <c:v>54.999996000000003</c:v>
                </c:pt>
                <c:pt idx="5">
                  <c:v>100.000024</c:v>
                </c:pt>
                <c:pt idx="6">
                  <c:v>104</c:v>
                </c:pt>
                <c:pt idx="7">
                  <c:v>57.765436000000001</c:v>
                </c:pt>
                <c:pt idx="8">
                  <c:v>90.812240000000003</c:v>
                </c:pt>
                <c:pt idx="9">
                  <c:v>100</c:v>
                </c:pt>
                <c:pt idx="10">
                  <c:v>150</c:v>
                </c:pt>
              </c:numCache>
            </c:numRef>
          </c:val>
          <c:smooth val="0"/>
          <c:extLst>
            <c:ext xmlns:c16="http://schemas.microsoft.com/office/drawing/2014/chart" uri="{C3380CC4-5D6E-409C-BE32-E72D297353CC}">
              <c16:uniqueId val="{0000001C-5C0F-439A-BACC-571042EA7F9C}"/>
            </c:ext>
          </c:extLst>
        </c:ser>
        <c:ser>
          <c:idx val="2"/>
          <c:order val="2"/>
          <c:tx>
            <c:strRef>
              <c:f>'Median deal size'!$O$101</c:f>
              <c:strCache>
                <c:ptCount val="1"/>
                <c:pt idx="0">
                  <c:v>Average</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5C0F-439A-BACC-571042EA7F9C}"/>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5C0F-439A-BACC-571042EA7F9C}"/>
              </c:ext>
            </c:extLst>
          </c:dPt>
          <c:dLbls>
            <c:dLbl>
              <c:idx val="0"/>
              <c:delete val="1"/>
              <c:extLst>
                <c:ext xmlns:c15="http://schemas.microsoft.com/office/drawing/2012/chart" uri="{CE6537A1-D6FC-4f65-9D91-7224C49458BB}"/>
                <c:ext xmlns:c16="http://schemas.microsoft.com/office/drawing/2014/chart" uri="{C3380CC4-5D6E-409C-BE32-E72D297353CC}">
                  <c16:uniqueId val="{00000020-5C0F-439A-BACC-571042EA7F9C}"/>
                </c:ext>
              </c:extLst>
            </c:dLbl>
            <c:dLbl>
              <c:idx val="1"/>
              <c:delete val="1"/>
              <c:extLst>
                <c:ext xmlns:c15="http://schemas.microsoft.com/office/drawing/2012/chart" uri="{CE6537A1-D6FC-4f65-9D91-7224C49458BB}"/>
                <c:ext xmlns:c16="http://schemas.microsoft.com/office/drawing/2014/chart" uri="{C3380CC4-5D6E-409C-BE32-E72D297353CC}">
                  <c16:uniqueId val="{00000021-5C0F-439A-BACC-571042EA7F9C}"/>
                </c:ext>
              </c:extLst>
            </c:dLbl>
            <c:dLbl>
              <c:idx val="2"/>
              <c:delete val="1"/>
              <c:extLst>
                <c:ext xmlns:c15="http://schemas.microsoft.com/office/drawing/2012/chart" uri="{CE6537A1-D6FC-4f65-9D91-7224C49458BB}"/>
                <c:ext xmlns:c16="http://schemas.microsoft.com/office/drawing/2014/chart" uri="{C3380CC4-5D6E-409C-BE32-E72D297353CC}">
                  <c16:uniqueId val="{00000022-5C0F-439A-BACC-571042EA7F9C}"/>
                </c:ext>
              </c:extLst>
            </c:dLbl>
            <c:dLbl>
              <c:idx val="3"/>
              <c:delete val="1"/>
              <c:extLst>
                <c:ext xmlns:c15="http://schemas.microsoft.com/office/drawing/2012/chart" uri="{CE6537A1-D6FC-4f65-9D91-7224C49458BB}"/>
                <c:ext xmlns:c16="http://schemas.microsoft.com/office/drawing/2014/chart" uri="{C3380CC4-5D6E-409C-BE32-E72D297353CC}">
                  <c16:uniqueId val="{00000023-5C0F-439A-BACC-571042EA7F9C}"/>
                </c:ext>
              </c:extLst>
            </c:dLbl>
            <c:dLbl>
              <c:idx val="4"/>
              <c:delete val="1"/>
              <c:extLst>
                <c:ext xmlns:c15="http://schemas.microsoft.com/office/drawing/2012/chart" uri="{CE6537A1-D6FC-4f65-9D91-7224C49458BB}"/>
                <c:ext xmlns:c16="http://schemas.microsoft.com/office/drawing/2014/chart" uri="{C3380CC4-5D6E-409C-BE32-E72D297353CC}">
                  <c16:uniqueId val="{00000024-5C0F-439A-BACC-571042EA7F9C}"/>
                </c:ext>
              </c:extLst>
            </c:dLbl>
            <c:dLbl>
              <c:idx val="5"/>
              <c:delete val="1"/>
              <c:extLst>
                <c:ext xmlns:c15="http://schemas.microsoft.com/office/drawing/2012/chart" uri="{CE6537A1-D6FC-4f65-9D91-7224C49458BB}"/>
                <c:ext xmlns:c16="http://schemas.microsoft.com/office/drawing/2014/chart" uri="{C3380CC4-5D6E-409C-BE32-E72D297353CC}">
                  <c16:uniqueId val="{00000025-5C0F-439A-BACC-571042EA7F9C}"/>
                </c:ext>
              </c:extLst>
            </c:dLbl>
            <c:dLbl>
              <c:idx val="6"/>
              <c:delete val="1"/>
              <c:extLst>
                <c:ext xmlns:c15="http://schemas.microsoft.com/office/drawing/2012/chart" uri="{CE6537A1-D6FC-4f65-9D91-7224C49458BB}"/>
                <c:ext xmlns:c16="http://schemas.microsoft.com/office/drawing/2014/chart" uri="{C3380CC4-5D6E-409C-BE32-E72D297353CC}">
                  <c16:uniqueId val="{00000026-5C0F-439A-BACC-571042EA7F9C}"/>
                </c:ext>
              </c:extLst>
            </c:dLbl>
            <c:dLbl>
              <c:idx val="7"/>
              <c:delete val="1"/>
              <c:extLst>
                <c:ext xmlns:c15="http://schemas.microsoft.com/office/drawing/2012/chart" uri="{CE6537A1-D6FC-4f65-9D91-7224C49458BB}"/>
                <c:ext xmlns:c16="http://schemas.microsoft.com/office/drawing/2014/chart" uri="{C3380CC4-5D6E-409C-BE32-E72D297353CC}">
                  <c16:uniqueId val="{00000027-5C0F-439A-BACC-571042EA7F9C}"/>
                </c:ext>
              </c:extLst>
            </c:dLbl>
            <c:dLbl>
              <c:idx val="8"/>
              <c:delete val="1"/>
              <c:extLst>
                <c:ext xmlns:c15="http://schemas.microsoft.com/office/drawing/2012/chart" uri="{CE6537A1-D6FC-4f65-9D91-7224C49458BB}"/>
                <c:ext xmlns:c16="http://schemas.microsoft.com/office/drawing/2014/chart" uri="{C3380CC4-5D6E-409C-BE32-E72D297353CC}">
                  <c16:uniqueId val="{00000028-5C0F-439A-BACC-571042EA7F9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C0F-439A-BACC-571042EA7F9C}"/>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size'!$P$98:$Z$98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size'!$P$101:$Z$101</c:f>
              <c:numCache>
                <c:formatCode>"$"#,##0.0</c:formatCode>
                <c:ptCount val="11"/>
                <c:pt idx="0">
                  <c:v>65.224336216374269</c:v>
                </c:pt>
                <c:pt idx="1">
                  <c:v>66.518407506034777</c:v>
                </c:pt>
                <c:pt idx="2">
                  <c:v>78.611857382796742</c:v>
                </c:pt>
                <c:pt idx="3">
                  <c:v>98.523943757912278</c:v>
                </c:pt>
                <c:pt idx="4">
                  <c:v>102.28722555403471</c:v>
                </c:pt>
                <c:pt idx="5">
                  <c:v>163.4805365879875</c:v>
                </c:pt>
                <c:pt idx="6">
                  <c:v>139.5112672098048</c:v>
                </c:pt>
                <c:pt idx="7">
                  <c:v>140.88956319369569</c:v>
                </c:pt>
                <c:pt idx="8">
                  <c:v>187.7035749896047</c:v>
                </c:pt>
                <c:pt idx="9">
                  <c:v>446.04486505962558</c:v>
                </c:pt>
                <c:pt idx="10">
                  <c:v>1254.8519923132651</c:v>
                </c:pt>
              </c:numCache>
            </c:numRef>
          </c:val>
          <c:smooth val="0"/>
          <c:extLst>
            <c:ext xmlns:c16="http://schemas.microsoft.com/office/drawing/2014/chart" uri="{C3380CC4-5D6E-409C-BE32-E72D297353CC}">
              <c16:uniqueId val="{00000029-5C0F-439A-BACC-571042EA7F9C}"/>
            </c:ext>
          </c:extLst>
        </c:ser>
        <c:ser>
          <c:idx val="3"/>
          <c:order val="3"/>
          <c:tx>
            <c:strRef>
              <c:f>'Median deal size'!$O$102</c:f>
              <c:strCache>
                <c:ptCount val="1"/>
                <c:pt idx="0">
                  <c:v>25th percentile</c:v>
                </c:pt>
              </c:strCache>
            </c:strRef>
          </c:tx>
          <c:spPr>
            <a:ln w="19050" cap="rnd" cmpd="sng" algn="ctr">
              <a:solidFill>
                <a:schemeClr val="accent4"/>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2B-5C0F-439A-BACC-571042EA7F9C}"/>
              </c:ext>
            </c:extLst>
          </c:dPt>
          <c:dPt>
            <c:idx val="16"/>
            <c:bubble3D val="0"/>
            <c:extLst>
              <c:ext xmlns:c16="http://schemas.microsoft.com/office/drawing/2014/chart" uri="{C3380CC4-5D6E-409C-BE32-E72D297353CC}">
                <c16:uniqueId val="{0000002C-5C0F-439A-BACC-571042EA7F9C}"/>
              </c:ext>
            </c:extLst>
          </c:dPt>
          <c:dLbls>
            <c:dLbl>
              <c:idx val="0"/>
              <c:delete val="1"/>
              <c:extLst>
                <c:ext xmlns:c15="http://schemas.microsoft.com/office/drawing/2012/chart" uri="{CE6537A1-D6FC-4f65-9D91-7224C49458BB}"/>
                <c:ext xmlns:c16="http://schemas.microsoft.com/office/drawing/2014/chart" uri="{C3380CC4-5D6E-409C-BE32-E72D297353CC}">
                  <c16:uniqueId val="{0000002D-5C0F-439A-BACC-571042EA7F9C}"/>
                </c:ext>
              </c:extLst>
            </c:dLbl>
            <c:dLbl>
              <c:idx val="1"/>
              <c:delete val="1"/>
              <c:extLst>
                <c:ext xmlns:c15="http://schemas.microsoft.com/office/drawing/2012/chart" uri="{CE6537A1-D6FC-4f65-9D91-7224C49458BB}"/>
                <c:ext xmlns:c16="http://schemas.microsoft.com/office/drawing/2014/chart" uri="{C3380CC4-5D6E-409C-BE32-E72D297353CC}">
                  <c16:uniqueId val="{0000002E-5C0F-439A-BACC-571042EA7F9C}"/>
                </c:ext>
              </c:extLst>
            </c:dLbl>
            <c:dLbl>
              <c:idx val="2"/>
              <c:delete val="1"/>
              <c:extLst>
                <c:ext xmlns:c15="http://schemas.microsoft.com/office/drawing/2012/chart" uri="{CE6537A1-D6FC-4f65-9D91-7224C49458BB}"/>
                <c:ext xmlns:c16="http://schemas.microsoft.com/office/drawing/2014/chart" uri="{C3380CC4-5D6E-409C-BE32-E72D297353CC}">
                  <c16:uniqueId val="{0000002F-5C0F-439A-BACC-571042EA7F9C}"/>
                </c:ext>
              </c:extLst>
            </c:dLbl>
            <c:dLbl>
              <c:idx val="3"/>
              <c:delete val="1"/>
              <c:extLst>
                <c:ext xmlns:c15="http://schemas.microsoft.com/office/drawing/2012/chart" uri="{CE6537A1-D6FC-4f65-9D91-7224C49458BB}"/>
                <c:ext xmlns:c16="http://schemas.microsoft.com/office/drawing/2014/chart" uri="{C3380CC4-5D6E-409C-BE32-E72D297353CC}">
                  <c16:uniqueId val="{00000030-5C0F-439A-BACC-571042EA7F9C}"/>
                </c:ext>
              </c:extLst>
            </c:dLbl>
            <c:dLbl>
              <c:idx val="4"/>
              <c:delete val="1"/>
              <c:extLst>
                <c:ext xmlns:c15="http://schemas.microsoft.com/office/drawing/2012/chart" uri="{CE6537A1-D6FC-4f65-9D91-7224C49458BB}"/>
                <c:ext xmlns:c16="http://schemas.microsoft.com/office/drawing/2014/chart" uri="{C3380CC4-5D6E-409C-BE32-E72D297353CC}">
                  <c16:uniqueId val="{00000031-5C0F-439A-BACC-571042EA7F9C}"/>
                </c:ext>
              </c:extLst>
            </c:dLbl>
            <c:dLbl>
              <c:idx val="5"/>
              <c:delete val="1"/>
              <c:extLst>
                <c:ext xmlns:c15="http://schemas.microsoft.com/office/drawing/2012/chart" uri="{CE6537A1-D6FC-4f65-9D91-7224C49458BB}"/>
                <c:ext xmlns:c16="http://schemas.microsoft.com/office/drawing/2014/chart" uri="{C3380CC4-5D6E-409C-BE32-E72D297353CC}">
                  <c16:uniqueId val="{00000032-5C0F-439A-BACC-571042EA7F9C}"/>
                </c:ext>
              </c:extLst>
            </c:dLbl>
            <c:dLbl>
              <c:idx val="6"/>
              <c:delete val="1"/>
              <c:extLst>
                <c:ext xmlns:c15="http://schemas.microsoft.com/office/drawing/2012/chart" uri="{CE6537A1-D6FC-4f65-9D91-7224C49458BB}"/>
                <c:ext xmlns:c16="http://schemas.microsoft.com/office/drawing/2014/chart" uri="{C3380CC4-5D6E-409C-BE32-E72D297353CC}">
                  <c16:uniqueId val="{00000033-5C0F-439A-BACC-571042EA7F9C}"/>
                </c:ext>
              </c:extLst>
            </c:dLbl>
            <c:dLbl>
              <c:idx val="7"/>
              <c:delete val="1"/>
              <c:extLst>
                <c:ext xmlns:c15="http://schemas.microsoft.com/office/drawing/2012/chart" uri="{CE6537A1-D6FC-4f65-9D91-7224C49458BB}"/>
                <c:ext xmlns:c16="http://schemas.microsoft.com/office/drawing/2014/chart" uri="{C3380CC4-5D6E-409C-BE32-E72D297353CC}">
                  <c16:uniqueId val="{00000034-5C0F-439A-BACC-571042EA7F9C}"/>
                </c:ext>
              </c:extLst>
            </c:dLbl>
            <c:dLbl>
              <c:idx val="8"/>
              <c:delete val="1"/>
              <c:extLst>
                <c:ext xmlns:c15="http://schemas.microsoft.com/office/drawing/2012/chart" uri="{CE6537A1-D6FC-4f65-9D91-7224C49458BB}"/>
                <c:ext xmlns:c16="http://schemas.microsoft.com/office/drawing/2014/chart" uri="{C3380CC4-5D6E-409C-BE32-E72D297353CC}">
                  <c16:uniqueId val="{00000035-5C0F-439A-BACC-571042EA7F9C}"/>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deal size'!$P$98:$Z$98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deal size'!$P$102:$Z$102</c:f>
              <c:numCache>
                <c:formatCode>"$"#,##0.0</c:formatCode>
                <c:ptCount val="11"/>
                <c:pt idx="0">
                  <c:v>10</c:v>
                </c:pt>
                <c:pt idx="1">
                  <c:v>11.34515725</c:v>
                </c:pt>
                <c:pt idx="2">
                  <c:v>15</c:v>
                </c:pt>
                <c:pt idx="3">
                  <c:v>19.742504</c:v>
                </c:pt>
                <c:pt idx="4">
                  <c:v>25</c:v>
                </c:pt>
                <c:pt idx="5">
                  <c:v>50</c:v>
                </c:pt>
                <c:pt idx="6">
                  <c:v>48.000000999999997</c:v>
                </c:pt>
                <c:pt idx="7">
                  <c:v>23</c:v>
                </c:pt>
                <c:pt idx="8">
                  <c:v>35.003081999999999</c:v>
                </c:pt>
                <c:pt idx="9">
                  <c:v>43.935077</c:v>
                </c:pt>
                <c:pt idx="10">
                  <c:v>62.541041</c:v>
                </c:pt>
              </c:numCache>
            </c:numRef>
          </c:val>
          <c:smooth val="0"/>
          <c:extLst>
            <c:ext xmlns:c16="http://schemas.microsoft.com/office/drawing/2014/chart" uri="{C3380CC4-5D6E-409C-BE32-E72D297353CC}">
              <c16:uniqueId val="{00000036-5C0F-439A-BACC-571042EA7F9C}"/>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3958267716535437"/>
          <c:w val="1"/>
          <c:h val="6.0417322834645654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Calibri Light" panose="020F0302020204030204"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027867009982387E-2"/>
          <c:y val="2.5468323812464617E-2"/>
          <c:w val="0.92597213299001757"/>
          <c:h val="0.80846585353301426"/>
        </c:manualLayout>
      </c:layout>
      <c:lineChart>
        <c:grouping val="standard"/>
        <c:varyColors val="0"/>
        <c:ser>
          <c:idx val="0"/>
          <c:order val="0"/>
          <c:tx>
            <c:strRef>
              <c:f>'Median pre value'!$B$8</c:f>
              <c:strCache>
                <c:ptCount val="1"/>
                <c:pt idx="0">
                  <c:v>Pre-seed</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A48D-43A7-BBA9-0F703E05D063}"/>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A48D-43A7-BBA9-0F703E05D063}"/>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A48D-43A7-BBA9-0F703E05D063}"/>
              </c:ext>
            </c:extLst>
          </c:dPt>
          <c:dPt>
            <c:idx val="16"/>
            <c:bubble3D val="0"/>
            <c:extLst>
              <c:ext xmlns:c16="http://schemas.microsoft.com/office/drawing/2014/chart" uri="{C3380CC4-5D6E-409C-BE32-E72D297353CC}">
                <c16:uniqueId val="{00000006-A48D-43A7-BBA9-0F703E05D063}"/>
              </c:ext>
            </c:extLst>
          </c:dPt>
          <c:dLbls>
            <c:delete val="1"/>
          </c:dLbls>
          <c:cat>
            <c:numRef>
              <c:f>'Median pre value'!$C$7:$M$7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value'!$C$8:$M$8</c:f>
              <c:numCache>
                <c:formatCode>"$"#,##0.0</c:formatCode>
                <c:ptCount val="11"/>
                <c:pt idx="0">
                  <c:v>2.2999999999999998</c:v>
                </c:pt>
                <c:pt idx="1">
                  <c:v>2.5000005000000001</c:v>
                </c:pt>
                <c:pt idx="2">
                  <c:v>2.25</c:v>
                </c:pt>
                <c:pt idx="3">
                  <c:v>3.8</c:v>
                </c:pt>
                <c:pt idx="4">
                  <c:v>3.9999989999999999</c:v>
                </c:pt>
                <c:pt idx="5">
                  <c:v>4.3230765</c:v>
                </c:pt>
                <c:pt idx="6">
                  <c:v>5.5325000000000006</c:v>
                </c:pt>
                <c:pt idx="7">
                  <c:v>6.6812290000000001</c:v>
                </c:pt>
                <c:pt idx="8">
                  <c:v>7</c:v>
                </c:pt>
                <c:pt idx="9">
                  <c:v>7.7500010000000001</c:v>
                </c:pt>
                <c:pt idx="10">
                  <c:v>12</c:v>
                </c:pt>
              </c:numCache>
            </c:numRef>
          </c:val>
          <c:smooth val="0"/>
          <c:extLst>
            <c:ext xmlns:c16="http://schemas.microsoft.com/office/drawing/2014/chart" uri="{C3380CC4-5D6E-409C-BE32-E72D297353CC}">
              <c16:uniqueId val="{00000007-A48D-43A7-BBA9-0F703E05D063}"/>
            </c:ext>
          </c:extLst>
        </c:ser>
        <c:ser>
          <c:idx val="1"/>
          <c:order val="1"/>
          <c:tx>
            <c:strRef>
              <c:f>'Median pre value'!$B$9</c:f>
              <c:strCache>
                <c:ptCount val="1"/>
                <c:pt idx="0">
                  <c:v>Seed</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08-A48D-43A7-BBA9-0F703E05D063}"/>
              </c:ext>
            </c:extLst>
          </c:dPt>
          <c:dPt>
            <c:idx val="9"/>
            <c:bubble3D val="0"/>
            <c:extLst>
              <c:ext xmlns:c16="http://schemas.microsoft.com/office/drawing/2014/chart" uri="{C3380CC4-5D6E-409C-BE32-E72D297353CC}">
                <c16:uniqueId val="{00000009-A48D-43A7-BBA9-0F703E05D063}"/>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B-A48D-43A7-BBA9-0F703E05D063}"/>
              </c:ext>
            </c:extLst>
          </c:dPt>
          <c:dLbls>
            <c:delete val="1"/>
          </c:dLbls>
          <c:cat>
            <c:numRef>
              <c:f>'Median pre value'!$C$7:$M$7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value'!$C$9:$M$9</c:f>
              <c:numCache>
                <c:formatCode>"$"#,##0.0</c:formatCode>
                <c:ptCount val="11"/>
                <c:pt idx="0">
                  <c:v>5</c:v>
                </c:pt>
                <c:pt idx="1">
                  <c:v>5.6</c:v>
                </c:pt>
                <c:pt idx="2">
                  <c:v>6</c:v>
                </c:pt>
                <c:pt idx="3">
                  <c:v>6.74</c:v>
                </c:pt>
                <c:pt idx="4">
                  <c:v>7</c:v>
                </c:pt>
                <c:pt idx="5">
                  <c:v>9</c:v>
                </c:pt>
                <c:pt idx="6">
                  <c:v>10.500000999999999</c:v>
                </c:pt>
                <c:pt idx="7">
                  <c:v>11.49</c:v>
                </c:pt>
                <c:pt idx="8">
                  <c:v>13.632006499999999</c:v>
                </c:pt>
                <c:pt idx="9">
                  <c:v>16</c:v>
                </c:pt>
                <c:pt idx="10">
                  <c:v>19.500005000000002</c:v>
                </c:pt>
              </c:numCache>
            </c:numRef>
          </c:val>
          <c:smooth val="0"/>
          <c:extLst>
            <c:ext xmlns:c16="http://schemas.microsoft.com/office/drawing/2014/chart" uri="{C3380CC4-5D6E-409C-BE32-E72D297353CC}">
              <c16:uniqueId val="{0000000C-A48D-43A7-BBA9-0F703E05D063}"/>
            </c:ext>
          </c:extLst>
        </c:ser>
        <c:ser>
          <c:idx val="2"/>
          <c:order val="2"/>
          <c:tx>
            <c:strRef>
              <c:f>'Median pre value'!$B$10</c:f>
              <c:strCache>
                <c:ptCount val="1"/>
                <c:pt idx="0">
                  <c:v>A</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0D-A48D-43A7-BBA9-0F703E05D063}"/>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0F-A48D-43A7-BBA9-0F703E05D063}"/>
              </c:ext>
            </c:extLst>
          </c:dPt>
          <c:dLbls>
            <c:dLbl>
              <c:idx val="0"/>
              <c:delete val="1"/>
              <c:extLst>
                <c:ext xmlns:c15="http://schemas.microsoft.com/office/drawing/2012/chart" uri="{CE6537A1-D6FC-4f65-9D91-7224C49458BB}"/>
                <c:ext xmlns:c16="http://schemas.microsoft.com/office/drawing/2014/chart" uri="{C3380CC4-5D6E-409C-BE32-E72D297353CC}">
                  <c16:uniqueId val="{00000010-A48D-43A7-BBA9-0F703E05D063}"/>
                </c:ext>
              </c:extLst>
            </c:dLbl>
            <c:dLbl>
              <c:idx val="1"/>
              <c:delete val="1"/>
              <c:extLst>
                <c:ext xmlns:c15="http://schemas.microsoft.com/office/drawing/2012/chart" uri="{CE6537A1-D6FC-4f65-9D91-7224C49458BB}"/>
                <c:ext xmlns:c16="http://schemas.microsoft.com/office/drawing/2014/chart" uri="{C3380CC4-5D6E-409C-BE32-E72D297353CC}">
                  <c16:uniqueId val="{00000011-A48D-43A7-BBA9-0F703E05D063}"/>
                </c:ext>
              </c:extLst>
            </c:dLbl>
            <c:dLbl>
              <c:idx val="2"/>
              <c:delete val="1"/>
              <c:extLst>
                <c:ext xmlns:c15="http://schemas.microsoft.com/office/drawing/2012/chart" uri="{CE6537A1-D6FC-4f65-9D91-7224C49458BB}"/>
                <c:ext xmlns:c16="http://schemas.microsoft.com/office/drawing/2014/chart" uri="{C3380CC4-5D6E-409C-BE32-E72D297353CC}">
                  <c16:uniqueId val="{00000012-A48D-43A7-BBA9-0F703E05D063}"/>
                </c:ext>
              </c:extLst>
            </c:dLbl>
            <c:dLbl>
              <c:idx val="3"/>
              <c:delete val="1"/>
              <c:extLst>
                <c:ext xmlns:c15="http://schemas.microsoft.com/office/drawing/2012/chart" uri="{CE6537A1-D6FC-4f65-9D91-7224C49458BB}"/>
                <c:ext xmlns:c16="http://schemas.microsoft.com/office/drawing/2014/chart" uri="{C3380CC4-5D6E-409C-BE32-E72D297353CC}">
                  <c16:uniqueId val="{00000013-A48D-43A7-BBA9-0F703E05D063}"/>
                </c:ext>
              </c:extLst>
            </c:dLbl>
            <c:dLbl>
              <c:idx val="4"/>
              <c:delete val="1"/>
              <c:extLst>
                <c:ext xmlns:c15="http://schemas.microsoft.com/office/drawing/2012/chart" uri="{CE6537A1-D6FC-4f65-9D91-7224C49458BB}"/>
                <c:ext xmlns:c16="http://schemas.microsoft.com/office/drawing/2014/chart" uri="{C3380CC4-5D6E-409C-BE32-E72D297353CC}">
                  <c16:uniqueId val="{00000014-A48D-43A7-BBA9-0F703E05D063}"/>
                </c:ext>
              </c:extLst>
            </c:dLbl>
            <c:dLbl>
              <c:idx val="5"/>
              <c:delete val="1"/>
              <c:extLst>
                <c:ext xmlns:c15="http://schemas.microsoft.com/office/drawing/2012/chart" uri="{CE6537A1-D6FC-4f65-9D91-7224C49458BB}"/>
                <c:ext xmlns:c16="http://schemas.microsoft.com/office/drawing/2014/chart" uri="{C3380CC4-5D6E-409C-BE32-E72D297353CC}">
                  <c16:uniqueId val="{00000015-A48D-43A7-BBA9-0F703E05D063}"/>
                </c:ext>
              </c:extLst>
            </c:dLbl>
            <c:dLbl>
              <c:idx val="6"/>
              <c:delete val="1"/>
              <c:extLst>
                <c:ext xmlns:c15="http://schemas.microsoft.com/office/drawing/2012/chart" uri="{CE6537A1-D6FC-4f65-9D91-7224C49458BB}"/>
                <c:ext xmlns:c16="http://schemas.microsoft.com/office/drawing/2014/chart" uri="{C3380CC4-5D6E-409C-BE32-E72D297353CC}">
                  <c16:uniqueId val="{00000016-A48D-43A7-BBA9-0F703E05D063}"/>
                </c:ext>
              </c:extLst>
            </c:dLbl>
            <c:dLbl>
              <c:idx val="7"/>
              <c:delete val="1"/>
              <c:extLst>
                <c:ext xmlns:c15="http://schemas.microsoft.com/office/drawing/2012/chart" uri="{CE6537A1-D6FC-4f65-9D91-7224C49458BB}"/>
                <c:ext xmlns:c16="http://schemas.microsoft.com/office/drawing/2014/chart" uri="{C3380CC4-5D6E-409C-BE32-E72D297353CC}">
                  <c16:uniqueId val="{00000017-A48D-43A7-BBA9-0F703E05D063}"/>
                </c:ext>
              </c:extLst>
            </c:dLbl>
            <c:dLbl>
              <c:idx val="8"/>
              <c:delete val="1"/>
              <c:extLst>
                <c:ext xmlns:c15="http://schemas.microsoft.com/office/drawing/2012/chart" uri="{CE6537A1-D6FC-4f65-9D91-7224C49458BB}"/>
                <c:ext xmlns:c16="http://schemas.microsoft.com/office/drawing/2014/chart" uri="{C3380CC4-5D6E-409C-BE32-E72D297353CC}">
                  <c16:uniqueId val="{00000018-A48D-43A7-BBA9-0F703E05D063}"/>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value'!$C$10:$M$10</c:f>
              <c:numCache>
                <c:formatCode>"$"#,##0.0</c:formatCode>
                <c:ptCount val="11"/>
                <c:pt idx="0">
                  <c:v>13.066666</c:v>
                </c:pt>
                <c:pt idx="1">
                  <c:v>14.999993999999999</c:v>
                </c:pt>
                <c:pt idx="2">
                  <c:v>17.999998999999999</c:v>
                </c:pt>
                <c:pt idx="3">
                  <c:v>19.999988999999999</c:v>
                </c:pt>
                <c:pt idx="4">
                  <c:v>21.000004000000001</c:v>
                </c:pt>
                <c:pt idx="5">
                  <c:v>33.6958445</c:v>
                </c:pt>
                <c:pt idx="6">
                  <c:v>38.451896499999997</c:v>
                </c:pt>
                <c:pt idx="7">
                  <c:v>32.528129500000013</c:v>
                </c:pt>
                <c:pt idx="8">
                  <c:v>39.000000999999997</c:v>
                </c:pt>
                <c:pt idx="9">
                  <c:v>48.45</c:v>
                </c:pt>
                <c:pt idx="10">
                  <c:v>64.000001499999996</c:v>
                </c:pt>
              </c:numCache>
            </c:numRef>
          </c:val>
          <c:smooth val="0"/>
          <c:extLst>
            <c:ext xmlns:c16="http://schemas.microsoft.com/office/drawing/2014/chart" uri="{C3380CC4-5D6E-409C-BE32-E72D297353CC}">
              <c16:uniqueId val="{00000019-A48D-43A7-BBA9-0F703E05D063}"/>
            </c:ext>
          </c:extLst>
        </c:ser>
        <c:ser>
          <c:idx val="3"/>
          <c:order val="3"/>
          <c:tx>
            <c:strRef>
              <c:f>'Median pre value'!$B$11</c:f>
              <c:strCache>
                <c:ptCount val="1"/>
                <c:pt idx="0">
                  <c:v>B</c:v>
                </c:pt>
              </c:strCache>
            </c:strRef>
          </c:tx>
          <c:spPr>
            <a:ln w="19050" cap="rnd" cmpd="sng" algn="ctr">
              <a:solidFill>
                <a:schemeClr val="accent4"/>
              </a:solidFill>
              <a:prstDash val="solid"/>
              <a:round/>
            </a:ln>
            <a:effectLst/>
          </c:spPr>
          <c:marker>
            <c:symbol val="none"/>
          </c:marker>
          <c:dPt>
            <c:idx val="10"/>
            <c:marker>
              <c:symbol val="circle"/>
              <c:size val="5"/>
              <c:spPr>
                <a:solidFill>
                  <a:srgbClr val="C3EDEB"/>
                </a:solidFill>
                <a:ln>
                  <a:noFill/>
                </a:ln>
              </c:spPr>
            </c:marker>
            <c:bubble3D val="0"/>
            <c:spPr>
              <a:ln w="19050" cap="rnd" cmpd="sng" algn="ctr">
                <a:noFill/>
                <a:prstDash val="solid"/>
                <a:round/>
              </a:ln>
              <a:effectLst/>
            </c:spPr>
            <c:extLst>
              <c:ext xmlns:c16="http://schemas.microsoft.com/office/drawing/2014/chart" uri="{C3380CC4-5D6E-409C-BE32-E72D297353CC}">
                <c16:uniqueId val="{0000001B-A48D-43A7-BBA9-0F703E05D063}"/>
              </c:ext>
            </c:extLst>
          </c:dPt>
          <c:dPt>
            <c:idx val="16"/>
            <c:bubble3D val="0"/>
            <c:extLst>
              <c:ext xmlns:c16="http://schemas.microsoft.com/office/drawing/2014/chart" uri="{C3380CC4-5D6E-409C-BE32-E72D297353CC}">
                <c16:uniqueId val="{0000001C-A48D-43A7-BBA9-0F703E05D063}"/>
              </c:ext>
            </c:extLst>
          </c:dPt>
          <c:dLbls>
            <c:dLbl>
              <c:idx val="0"/>
              <c:delete val="1"/>
              <c:extLst>
                <c:ext xmlns:c15="http://schemas.microsoft.com/office/drawing/2012/chart" uri="{CE6537A1-D6FC-4f65-9D91-7224C49458BB}"/>
                <c:ext xmlns:c16="http://schemas.microsoft.com/office/drawing/2014/chart" uri="{C3380CC4-5D6E-409C-BE32-E72D297353CC}">
                  <c16:uniqueId val="{0000001D-A48D-43A7-BBA9-0F703E05D063}"/>
                </c:ext>
              </c:extLst>
            </c:dLbl>
            <c:dLbl>
              <c:idx val="1"/>
              <c:delete val="1"/>
              <c:extLst>
                <c:ext xmlns:c15="http://schemas.microsoft.com/office/drawing/2012/chart" uri="{CE6537A1-D6FC-4f65-9D91-7224C49458BB}"/>
                <c:ext xmlns:c16="http://schemas.microsoft.com/office/drawing/2014/chart" uri="{C3380CC4-5D6E-409C-BE32-E72D297353CC}">
                  <c16:uniqueId val="{0000001E-A48D-43A7-BBA9-0F703E05D063}"/>
                </c:ext>
              </c:extLst>
            </c:dLbl>
            <c:dLbl>
              <c:idx val="2"/>
              <c:delete val="1"/>
              <c:extLst>
                <c:ext xmlns:c15="http://schemas.microsoft.com/office/drawing/2012/chart" uri="{CE6537A1-D6FC-4f65-9D91-7224C49458BB}"/>
                <c:ext xmlns:c16="http://schemas.microsoft.com/office/drawing/2014/chart" uri="{C3380CC4-5D6E-409C-BE32-E72D297353CC}">
                  <c16:uniqueId val="{0000001F-A48D-43A7-BBA9-0F703E05D063}"/>
                </c:ext>
              </c:extLst>
            </c:dLbl>
            <c:dLbl>
              <c:idx val="3"/>
              <c:delete val="1"/>
              <c:extLst>
                <c:ext xmlns:c15="http://schemas.microsoft.com/office/drawing/2012/chart" uri="{CE6537A1-D6FC-4f65-9D91-7224C49458BB}"/>
                <c:ext xmlns:c16="http://schemas.microsoft.com/office/drawing/2014/chart" uri="{C3380CC4-5D6E-409C-BE32-E72D297353CC}">
                  <c16:uniqueId val="{00000020-A48D-43A7-BBA9-0F703E05D063}"/>
                </c:ext>
              </c:extLst>
            </c:dLbl>
            <c:dLbl>
              <c:idx val="4"/>
              <c:delete val="1"/>
              <c:extLst>
                <c:ext xmlns:c15="http://schemas.microsoft.com/office/drawing/2012/chart" uri="{CE6537A1-D6FC-4f65-9D91-7224C49458BB}"/>
                <c:ext xmlns:c16="http://schemas.microsoft.com/office/drawing/2014/chart" uri="{C3380CC4-5D6E-409C-BE32-E72D297353CC}">
                  <c16:uniqueId val="{00000021-A48D-43A7-BBA9-0F703E05D063}"/>
                </c:ext>
              </c:extLst>
            </c:dLbl>
            <c:dLbl>
              <c:idx val="5"/>
              <c:delete val="1"/>
              <c:extLst>
                <c:ext xmlns:c15="http://schemas.microsoft.com/office/drawing/2012/chart" uri="{CE6537A1-D6FC-4f65-9D91-7224C49458BB}"/>
                <c:ext xmlns:c16="http://schemas.microsoft.com/office/drawing/2014/chart" uri="{C3380CC4-5D6E-409C-BE32-E72D297353CC}">
                  <c16:uniqueId val="{00000022-A48D-43A7-BBA9-0F703E05D063}"/>
                </c:ext>
              </c:extLst>
            </c:dLbl>
            <c:dLbl>
              <c:idx val="6"/>
              <c:delete val="1"/>
              <c:extLst>
                <c:ext xmlns:c15="http://schemas.microsoft.com/office/drawing/2012/chart" uri="{CE6537A1-D6FC-4f65-9D91-7224C49458BB}"/>
                <c:ext xmlns:c16="http://schemas.microsoft.com/office/drawing/2014/chart" uri="{C3380CC4-5D6E-409C-BE32-E72D297353CC}">
                  <c16:uniqueId val="{00000023-A48D-43A7-BBA9-0F703E05D063}"/>
                </c:ext>
              </c:extLst>
            </c:dLbl>
            <c:dLbl>
              <c:idx val="7"/>
              <c:delete val="1"/>
              <c:extLst>
                <c:ext xmlns:c15="http://schemas.microsoft.com/office/drawing/2012/chart" uri="{CE6537A1-D6FC-4f65-9D91-7224C49458BB}"/>
                <c:ext xmlns:c16="http://schemas.microsoft.com/office/drawing/2014/chart" uri="{C3380CC4-5D6E-409C-BE32-E72D297353CC}">
                  <c16:uniqueId val="{00000024-A48D-43A7-BBA9-0F703E05D063}"/>
                </c:ext>
              </c:extLst>
            </c:dLbl>
            <c:dLbl>
              <c:idx val="8"/>
              <c:delete val="1"/>
              <c:extLst>
                <c:ext xmlns:c15="http://schemas.microsoft.com/office/drawing/2012/chart" uri="{CE6537A1-D6FC-4f65-9D91-7224C49458BB}"/>
                <c:ext xmlns:c16="http://schemas.microsoft.com/office/drawing/2014/chart" uri="{C3380CC4-5D6E-409C-BE32-E72D297353CC}">
                  <c16:uniqueId val="{00000025-A48D-43A7-BBA9-0F703E05D063}"/>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value'!$C$11:$M$11</c:f>
              <c:numCache>
                <c:formatCode>"$"#,##0.0</c:formatCode>
                <c:ptCount val="11"/>
                <c:pt idx="0">
                  <c:v>35.000000999999997</c:v>
                </c:pt>
                <c:pt idx="1">
                  <c:v>38.707275000000003</c:v>
                </c:pt>
                <c:pt idx="2">
                  <c:v>50.000179000000003</c:v>
                </c:pt>
                <c:pt idx="3">
                  <c:v>64.999999500000001</c:v>
                </c:pt>
                <c:pt idx="4">
                  <c:v>69.999998000000005</c:v>
                </c:pt>
                <c:pt idx="5">
                  <c:v>102.7500215</c:v>
                </c:pt>
                <c:pt idx="6">
                  <c:v>110.000004</c:v>
                </c:pt>
                <c:pt idx="7">
                  <c:v>85.957544999999996</c:v>
                </c:pt>
                <c:pt idx="8">
                  <c:v>105.0550155</c:v>
                </c:pt>
                <c:pt idx="9">
                  <c:v>141.477261</c:v>
                </c:pt>
                <c:pt idx="10">
                  <c:v>188.30747199999999</c:v>
                </c:pt>
              </c:numCache>
            </c:numRef>
          </c:val>
          <c:smooth val="0"/>
          <c:extLst>
            <c:ext xmlns:c16="http://schemas.microsoft.com/office/drawing/2014/chart" uri="{C3380CC4-5D6E-409C-BE32-E72D297353CC}">
              <c16:uniqueId val="{00000026-A48D-43A7-BBA9-0F703E05D063}"/>
            </c:ext>
          </c:extLst>
        </c:ser>
        <c:ser>
          <c:idx val="4"/>
          <c:order val="4"/>
          <c:tx>
            <c:strRef>
              <c:f>'Median pre value'!$B$12</c:f>
              <c:strCache>
                <c:ptCount val="1"/>
                <c:pt idx="0">
                  <c:v>C</c:v>
                </c:pt>
              </c:strCache>
            </c:strRef>
          </c:tx>
          <c:marker>
            <c:symbol val="none"/>
          </c:marker>
          <c:dPt>
            <c:idx val="10"/>
            <c:marker>
              <c:symbol val="circle"/>
              <c:size val="5"/>
              <c:spPr>
                <a:solidFill>
                  <a:srgbClr val="F5C914"/>
                </a:solidFill>
                <a:ln>
                  <a:noFill/>
                </a:ln>
              </c:spPr>
            </c:marker>
            <c:bubble3D val="0"/>
            <c:spPr>
              <a:ln>
                <a:noFill/>
              </a:ln>
            </c:spPr>
            <c:extLst>
              <c:ext xmlns:c16="http://schemas.microsoft.com/office/drawing/2014/chart" uri="{C3380CC4-5D6E-409C-BE32-E72D297353CC}">
                <c16:uniqueId val="{00000028-A48D-43A7-BBA9-0F703E05D063}"/>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A48D-43A7-BBA9-0F703E05D063}"/>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A48D-43A7-BBA9-0F703E05D063}"/>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'Median pre value'!$C$7:$M$7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value'!$C$12:$M$12</c:f>
              <c:numCache>
                <c:formatCode>"$"#,##0.0</c:formatCode>
                <c:ptCount val="11"/>
                <c:pt idx="0">
                  <c:v>76.500000999999997</c:v>
                </c:pt>
                <c:pt idx="1">
                  <c:v>80</c:v>
                </c:pt>
                <c:pt idx="2">
                  <c:v>99.999999000000003</c:v>
                </c:pt>
                <c:pt idx="3">
                  <c:v>125.00000199999999</c:v>
                </c:pt>
                <c:pt idx="4">
                  <c:v>167.21715599999999</c:v>
                </c:pt>
                <c:pt idx="5">
                  <c:v>279.99999450000001</c:v>
                </c:pt>
                <c:pt idx="6">
                  <c:v>260.00008800000001</c:v>
                </c:pt>
                <c:pt idx="7">
                  <c:v>148.554777</c:v>
                </c:pt>
                <c:pt idx="8">
                  <c:v>221.55722596944889</c:v>
                </c:pt>
                <c:pt idx="9">
                  <c:v>295.99999600000001</c:v>
                </c:pt>
                <c:pt idx="10">
                  <c:v>545.99998699999992</c:v>
                </c:pt>
              </c:numCache>
            </c:numRef>
          </c:val>
          <c:smooth val="0"/>
          <c:extLst>
            <c:ext xmlns:c16="http://schemas.microsoft.com/office/drawing/2014/chart" uri="{C3380CC4-5D6E-409C-BE32-E72D297353CC}">
              <c16:uniqueId val="{0000002A-A48D-43A7-BBA9-0F703E05D063}"/>
            </c:ext>
          </c:extLst>
        </c:ser>
        <c:ser>
          <c:idx val="5"/>
          <c:order val="5"/>
          <c:tx>
            <c:strRef>
              <c:f>'Median pre value'!$B$13</c:f>
              <c:strCache>
                <c:ptCount val="1"/>
                <c:pt idx="0">
                  <c:v>D+</c:v>
                </c:pt>
              </c:strCache>
            </c:strRef>
          </c:tx>
          <c:marker>
            <c:symbol val="none"/>
          </c:marker>
          <c:dPt>
            <c:idx val="10"/>
            <c:marker>
              <c:symbol val="circle"/>
              <c:size val="5"/>
              <c:spPr>
                <a:solidFill>
                  <a:srgbClr val="DDD95E"/>
                </a:solidFill>
                <a:ln>
                  <a:noFill/>
                </a:ln>
              </c:spPr>
            </c:marker>
            <c:bubble3D val="0"/>
            <c:spPr>
              <a:ln>
                <a:noFill/>
              </a:ln>
            </c:spPr>
            <c:extLst>
              <c:ext xmlns:c16="http://schemas.microsoft.com/office/drawing/2014/chart" uri="{C3380CC4-5D6E-409C-BE32-E72D297353CC}">
                <c16:uniqueId val="{0000002C-A48D-43A7-BBA9-0F703E05D063}"/>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A48D-43A7-BBA9-0F703E05D063}"/>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A48D-43A7-BBA9-0F703E05D063}"/>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'Median pre value'!$C$7:$M$7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value'!$C$13:$M$13</c:f>
              <c:numCache>
                <c:formatCode>"$"#,##0.0</c:formatCode>
                <c:ptCount val="11"/>
                <c:pt idx="0">
                  <c:v>137</c:v>
                </c:pt>
                <c:pt idx="1">
                  <c:v>175.20003149999999</c:v>
                </c:pt>
                <c:pt idx="2">
                  <c:v>241.99999800000001</c:v>
                </c:pt>
                <c:pt idx="3">
                  <c:v>330</c:v>
                </c:pt>
                <c:pt idx="4">
                  <c:v>400.0000005</c:v>
                </c:pt>
                <c:pt idx="5">
                  <c:v>955.0000399999999</c:v>
                </c:pt>
                <c:pt idx="6">
                  <c:v>750</c:v>
                </c:pt>
                <c:pt idx="7">
                  <c:v>360.17758800000001</c:v>
                </c:pt>
                <c:pt idx="8">
                  <c:v>610.00000249999994</c:v>
                </c:pt>
                <c:pt idx="9">
                  <c:v>850.00002700000005</c:v>
                </c:pt>
                <c:pt idx="10">
                  <c:v>2031.42895</c:v>
                </c:pt>
              </c:numCache>
            </c:numRef>
          </c:val>
          <c:smooth val="0"/>
          <c:extLst>
            <c:ext xmlns:c16="http://schemas.microsoft.com/office/drawing/2014/chart" uri="{C3380CC4-5D6E-409C-BE32-E72D297353CC}">
              <c16:uniqueId val="{0000002E-A48D-43A7-BBA9-0F703E05D063}"/>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540000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2940901258069963"/>
          <c:w val="1"/>
          <c:h val="6.8934306005866919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027867009982387E-2"/>
          <c:y val="2.5468323812464617E-2"/>
          <c:w val="0.92597213299001757"/>
          <c:h val="0.80846585353301426"/>
        </c:manualLayout>
      </c:layout>
      <c:lineChart>
        <c:grouping val="standard"/>
        <c:varyColors val="0"/>
        <c:ser>
          <c:idx val="0"/>
          <c:order val="0"/>
          <c:tx>
            <c:strRef>
              <c:f>'Median pre value'!$O$8</c:f>
              <c:strCache>
                <c:ptCount val="1"/>
                <c:pt idx="0">
                  <c:v>Pre-seed</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161F-4694-8829-A6125778F96D}"/>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161F-4694-8829-A6125778F96D}"/>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161F-4694-8829-A6125778F96D}"/>
              </c:ext>
            </c:extLst>
          </c:dPt>
          <c:dPt>
            <c:idx val="16"/>
            <c:bubble3D val="0"/>
            <c:extLst>
              <c:ext xmlns:c16="http://schemas.microsoft.com/office/drawing/2014/chart" uri="{C3380CC4-5D6E-409C-BE32-E72D297353CC}">
                <c16:uniqueId val="{00000006-161F-4694-8829-A6125778F96D}"/>
              </c:ext>
            </c:extLst>
          </c:dPt>
          <c:dLbls>
            <c:delete val="1"/>
          </c:dLbls>
          <c:cat>
            <c:numRef>
              <c:f>'Median pre value'!$P$7:$Z$7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value'!$P$8:$Z$8</c:f>
              <c:numCache>
                <c:formatCode>"$"#,##0.0</c:formatCode>
                <c:ptCount val="11"/>
                <c:pt idx="0">
                  <c:v>6.1690035060089823</c:v>
                </c:pt>
                <c:pt idx="1">
                  <c:v>3.5215795745401999</c:v>
                </c:pt>
                <c:pt idx="2">
                  <c:v>3.6920617609908861</c:v>
                </c:pt>
                <c:pt idx="3">
                  <c:v>4.8472965905213616</c:v>
                </c:pt>
                <c:pt idx="4">
                  <c:v>5.4727777241861624</c:v>
                </c:pt>
                <c:pt idx="5">
                  <c:v>7.7570041928488216</c:v>
                </c:pt>
                <c:pt idx="6">
                  <c:v>7.0513571371182708</c:v>
                </c:pt>
                <c:pt idx="7">
                  <c:v>8.5549243514663562</c:v>
                </c:pt>
                <c:pt idx="8">
                  <c:v>10.86881113792727</c:v>
                </c:pt>
                <c:pt idx="9">
                  <c:v>13.011793295966511</c:v>
                </c:pt>
                <c:pt idx="10">
                  <c:v>20.758663129032261</c:v>
                </c:pt>
              </c:numCache>
            </c:numRef>
          </c:val>
          <c:smooth val="0"/>
          <c:extLst>
            <c:ext xmlns:c16="http://schemas.microsoft.com/office/drawing/2014/chart" uri="{C3380CC4-5D6E-409C-BE32-E72D297353CC}">
              <c16:uniqueId val="{00000007-161F-4694-8829-A6125778F96D}"/>
            </c:ext>
          </c:extLst>
        </c:ser>
        <c:ser>
          <c:idx val="1"/>
          <c:order val="1"/>
          <c:tx>
            <c:strRef>
              <c:f>'Median pre value'!$O$9</c:f>
              <c:strCache>
                <c:ptCount val="1"/>
                <c:pt idx="0">
                  <c:v>Seed</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08-161F-4694-8829-A6125778F96D}"/>
              </c:ext>
            </c:extLst>
          </c:dPt>
          <c:dPt>
            <c:idx val="9"/>
            <c:bubble3D val="0"/>
            <c:extLst>
              <c:ext xmlns:c16="http://schemas.microsoft.com/office/drawing/2014/chart" uri="{C3380CC4-5D6E-409C-BE32-E72D297353CC}">
                <c16:uniqueId val="{00000009-161F-4694-8829-A6125778F96D}"/>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B-161F-4694-8829-A6125778F96D}"/>
              </c:ext>
            </c:extLst>
          </c:dPt>
          <c:dLbls>
            <c:delete val="1"/>
          </c:dLbls>
          <c:cat>
            <c:numRef>
              <c:f>'Median pre value'!$P$7:$Z$7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value'!$P$9:$Z$9</c:f>
              <c:numCache>
                <c:formatCode>"$"#,##0.0</c:formatCode>
                <c:ptCount val="11"/>
                <c:pt idx="0">
                  <c:v>6.8051412089392072</c:v>
                </c:pt>
                <c:pt idx="1">
                  <c:v>7.5988394574264984</c:v>
                </c:pt>
                <c:pt idx="2">
                  <c:v>8.3352269014593663</c:v>
                </c:pt>
                <c:pt idx="3">
                  <c:v>9.0428146720937068</c:v>
                </c:pt>
                <c:pt idx="4">
                  <c:v>9.9651996764713662</c:v>
                </c:pt>
                <c:pt idx="5">
                  <c:v>13.78389993444244</c:v>
                </c:pt>
                <c:pt idx="6">
                  <c:v>19.99151863539662</c:v>
                </c:pt>
                <c:pt idx="7">
                  <c:v>18.26785445258248</c:v>
                </c:pt>
                <c:pt idx="8">
                  <c:v>22.474650428091898</c:v>
                </c:pt>
                <c:pt idx="9">
                  <c:v>33.983064673566233</c:v>
                </c:pt>
                <c:pt idx="10">
                  <c:v>59.856990123655152</c:v>
                </c:pt>
              </c:numCache>
            </c:numRef>
          </c:val>
          <c:smooth val="0"/>
          <c:extLst>
            <c:ext xmlns:c16="http://schemas.microsoft.com/office/drawing/2014/chart" uri="{C3380CC4-5D6E-409C-BE32-E72D297353CC}">
              <c16:uniqueId val="{0000000C-161F-4694-8829-A6125778F96D}"/>
            </c:ext>
          </c:extLst>
        </c:ser>
        <c:ser>
          <c:idx val="2"/>
          <c:order val="2"/>
          <c:tx>
            <c:strRef>
              <c:f>'Median pre value'!$O$10</c:f>
              <c:strCache>
                <c:ptCount val="1"/>
                <c:pt idx="0">
                  <c:v>A</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0D-161F-4694-8829-A6125778F96D}"/>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0F-161F-4694-8829-A6125778F96D}"/>
              </c:ext>
            </c:extLst>
          </c:dPt>
          <c:dLbls>
            <c:dLbl>
              <c:idx val="0"/>
              <c:delete val="1"/>
              <c:extLst>
                <c:ext xmlns:c15="http://schemas.microsoft.com/office/drawing/2012/chart" uri="{CE6537A1-D6FC-4f65-9D91-7224C49458BB}"/>
                <c:ext xmlns:c16="http://schemas.microsoft.com/office/drawing/2014/chart" uri="{C3380CC4-5D6E-409C-BE32-E72D297353CC}">
                  <c16:uniqueId val="{00000010-161F-4694-8829-A6125778F96D}"/>
                </c:ext>
              </c:extLst>
            </c:dLbl>
            <c:dLbl>
              <c:idx val="1"/>
              <c:delete val="1"/>
              <c:extLst>
                <c:ext xmlns:c15="http://schemas.microsoft.com/office/drawing/2012/chart" uri="{CE6537A1-D6FC-4f65-9D91-7224C49458BB}"/>
                <c:ext xmlns:c16="http://schemas.microsoft.com/office/drawing/2014/chart" uri="{C3380CC4-5D6E-409C-BE32-E72D297353CC}">
                  <c16:uniqueId val="{00000011-161F-4694-8829-A6125778F96D}"/>
                </c:ext>
              </c:extLst>
            </c:dLbl>
            <c:dLbl>
              <c:idx val="2"/>
              <c:delete val="1"/>
              <c:extLst>
                <c:ext xmlns:c15="http://schemas.microsoft.com/office/drawing/2012/chart" uri="{CE6537A1-D6FC-4f65-9D91-7224C49458BB}"/>
                <c:ext xmlns:c16="http://schemas.microsoft.com/office/drawing/2014/chart" uri="{C3380CC4-5D6E-409C-BE32-E72D297353CC}">
                  <c16:uniqueId val="{00000012-161F-4694-8829-A6125778F96D}"/>
                </c:ext>
              </c:extLst>
            </c:dLbl>
            <c:dLbl>
              <c:idx val="3"/>
              <c:delete val="1"/>
              <c:extLst>
                <c:ext xmlns:c15="http://schemas.microsoft.com/office/drawing/2012/chart" uri="{CE6537A1-D6FC-4f65-9D91-7224C49458BB}"/>
                <c:ext xmlns:c16="http://schemas.microsoft.com/office/drawing/2014/chart" uri="{C3380CC4-5D6E-409C-BE32-E72D297353CC}">
                  <c16:uniqueId val="{00000013-161F-4694-8829-A6125778F96D}"/>
                </c:ext>
              </c:extLst>
            </c:dLbl>
            <c:dLbl>
              <c:idx val="4"/>
              <c:delete val="1"/>
              <c:extLst>
                <c:ext xmlns:c15="http://schemas.microsoft.com/office/drawing/2012/chart" uri="{CE6537A1-D6FC-4f65-9D91-7224C49458BB}"/>
                <c:ext xmlns:c16="http://schemas.microsoft.com/office/drawing/2014/chart" uri="{C3380CC4-5D6E-409C-BE32-E72D297353CC}">
                  <c16:uniqueId val="{00000014-161F-4694-8829-A6125778F96D}"/>
                </c:ext>
              </c:extLst>
            </c:dLbl>
            <c:dLbl>
              <c:idx val="5"/>
              <c:delete val="1"/>
              <c:extLst>
                <c:ext xmlns:c15="http://schemas.microsoft.com/office/drawing/2012/chart" uri="{CE6537A1-D6FC-4f65-9D91-7224C49458BB}"/>
                <c:ext xmlns:c16="http://schemas.microsoft.com/office/drawing/2014/chart" uri="{C3380CC4-5D6E-409C-BE32-E72D297353CC}">
                  <c16:uniqueId val="{00000015-161F-4694-8829-A6125778F96D}"/>
                </c:ext>
              </c:extLst>
            </c:dLbl>
            <c:dLbl>
              <c:idx val="6"/>
              <c:delete val="1"/>
              <c:extLst>
                <c:ext xmlns:c15="http://schemas.microsoft.com/office/drawing/2012/chart" uri="{CE6537A1-D6FC-4f65-9D91-7224C49458BB}"/>
                <c:ext xmlns:c16="http://schemas.microsoft.com/office/drawing/2014/chart" uri="{C3380CC4-5D6E-409C-BE32-E72D297353CC}">
                  <c16:uniqueId val="{00000016-161F-4694-8829-A6125778F96D}"/>
                </c:ext>
              </c:extLst>
            </c:dLbl>
            <c:dLbl>
              <c:idx val="7"/>
              <c:delete val="1"/>
              <c:extLst>
                <c:ext xmlns:c15="http://schemas.microsoft.com/office/drawing/2012/chart" uri="{CE6537A1-D6FC-4f65-9D91-7224C49458BB}"/>
                <c:ext xmlns:c16="http://schemas.microsoft.com/office/drawing/2014/chart" uri="{C3380CC4-5D6E-409C-BE32-E72D297353CC}">
                  <c16:uniqueId val="{00000017-161F-4694-8829-A6125778F96D}"/>
                </c:ext>
              </c:extLst>
            </c:dLbl>
            <c:dLbl>
              <c:idx val="8"/>
              <c:delete val="1"/>
              <c:extLst>
                <c:ext xmlns:c15="http://schemas.microsoft.com/office/drawing/2012/chart" uri="{CE6537A1-D6FC-4f65-9D91-7224C49458BB}"/>
                <c:ext xmlns:c16="http://schemas.microsoft.com/office/drawing/2014/chart" uri="{C3380CC4-5D6E-409C-BE32-E72D297353CC}">
                  <c16:uniqueId val="{00000018-161F-4694-8829-A6125778F96D}"/>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value'!$P$10:$Z$10</c:f>
              <c:numCache>
                <c:formatCode>"$"#,##0.0</c:formatCode>
                <c:ptCount val="11"/>
                <c:pt idx="0">
                  <c:v>22.27874756102921</c:v>
                </c:pt>
                <c:pt idx="1">
                  <c:v>25.051142408762871</c:v>
                </c:pt>
                <c:pt idx="2">
                  <c:v>30.164047918810091</c:v>
                </c:pt>
                <c:pt idx="3">
                  <c:v>33.475774706209641</c:v>
                </c:pt>
                <c:pt idx="4">
                  <c:v>48.762243160074703</c:v>
                </c:pt>
                <c:pt idx="5">
                  <c:v>63.038439071881669</c:v>
                </c:pt>
                <c:pt idx="6">
                  <c:v>64.726599608489309</c:v>
                </c:pt>
                <c:pt idx="7">
                  <c:v>54.454107436461477</c:v>
                </c:pt>
                <c:pt idx="8">
                  <c:v>69.371861144630955</c:v>
                </c:pt>
                <c:pt idx="9">
                  <c:v>90.272457027827173</c:v>
                </c:pt>
                <c:pt idx="10">
                  <c:v>174.94044442399661</c:v>
                </c:pt>
              </c:numCache>
            </c:numRef>
          </c:val>
          <c:smooth val="0"/>
          <c:extLst>
            <c:ext xmlns:c16="http://schemas.microsoft.com/office/drawing/2014/chart" uri="{C3380CC4-5D6E-409C-BE32-E72D297353CC}">
              <c16:uniqueId val="{00000019-161F-4694-8829-A6125778F96D}"/>
            </c:ext>
          </c:extLst>
        </c:ser>
        <c:ser>
          <c:idx val="3"/>
          <c:order val="3"/>
          <c:tx>
            <c:strRef>
              <c:f>'Median pre value'!$O$11</c:f>
              <c:strCache>
                <c:ptCount val="1"/>
                <c:pt idx="0">
                  <c:v>B</c:v>
                </c:pt>
              </c:strCache>
            </c:strRef>
          </c:tx>
          <c:spPr>
            <a:ln w="19050" cap="rnd" cmpd="sng" algn="ctr">
              <a:solidFill>
                <a:schemeClr val="accent4"/>
              </a:solidFill>
              <a:prstDash val="solid"/>
              <a:round/>
            </a:ln>
            <a:effectLst/>
          </c:spPr>
          <c:marker>
            <c:symbol val="none"/>
          </c:marker>
          <c:dPt>
            <c:idx val="10"/>
            <c:marker>
              <c:symbol val="circle"/>
              <c:size val="5"/>
              <c:spPr>
                <a:solidFill>
                  <a:srgbClr val="C3EDEB"/>
                </a:solidFill>
                <a:ln>
                  <a:noFill/>
                </a:ln>
              </c:spPr>
            </c:marker>
            <c:bubble3D val="0"/>
            <c:spPr>
              <a:ln w="19050" cap="rnd" cmpd="sng" algn="ctr">
                <a:noFill/>
                <a:prstDash val="solid"/>
                <a:round/>
              </a:ln>
              <a:effectLst/>
            </c:spPr>
            <c:extLst>
              <c:ext xmlns:c16="http://schemas.microsoft.com/office/drawing/2014/chart" uri="{C3380CC4-5D6E-409C-BE32-E72D297353CC}">
                <c16:uniqueId val="{0000001B-161F-4694-8829-A6125778F96D}"/>
              </c:ext>
            </c:extLst>
          </c:dPt>
          <c:dPt>
            <c:idx val="16"/>
            <c:bubble3D val="0"/>
            <c:extLst>
              <c:ext xmlns:c16="http://schemas.microsoft.com/office/drawing/2014/chart" uri="{C3380CC4-5D6E-409C-BE32-E72D297353CC}">
                <c16:uniqueId val="{0000001C-161F-4694-8829-A6125778F96D}"/>
              </c:ext>
            </c:extLst>
          </c:dPt>
          <c:dLbls>
            <c:dLbl>
              <c:idx val="0"/>
              <c:delete val="1"/>
              <c:extLst>
                <c:ext xmlns:c15="http://schemas.microsoft.com/office/drawing/2012/chart" uri="{CE6537A1-D6FC-4f65-9D91-7224C49458BB}"/>
                <c:ext xmlns:c16="http://schemas.microsoft.com/office/drawing/2014/chart" uri="{C3380CC4-5D6E-409C-BE32-E72D297353CC}">
                  <c16:uniqueId val="{0000001D-161F-4694-8829-A6125778F96D}"/>
                </c:ext>
              </c:extLst>
            </c:dLbl>
            <c:dLbl>
              <c:idx val="1"/>
              <c:delete val="1"/>
              <c:extLst>
                <c:ext xmlns:c15="http://schemas.microsoft.com/office/drawing/2012/chart" uri="{CE6537A1-D6FC-4f65-9D91-7224C49458BB}"/>
                <c:ext xmlns:c16="http://schemas.microsoft.com/office/drawing/2014/chart" uri="{C3380CC4-5D6E-409C-BE32-E72D297353CC}">
                  <c16:uniqueId val="{0000001E-161F-4694-8829-A6125778F96D}"/>
                </c:ext>
              </c:extLst>
            </c:dLbl>
            <c:dLbl>
              <c:idx val="2"/>
              <c:delete val="1"/>
              <c:extLst>
                <c:ext xmlns:c15="http://schemas.microsoft.com/office/drawing/2012/chart" uri="{CE6537A1-D6FC-4f65-9D91-7224C49458BB}"/>
                <c:ext xmlns:c16="http://schemas.microsoft.com/office/drawing/2014/chart" uri="{C3380CC4-5D6E-409C-BE32-E72D297353CC}">
                  <c16:uniqueId val="{0000001F-161F-4694-8829-A6125778F96D}"/>
                </c:ext>
              </c:extLst>
            </c:dLbl>
            <c:dLbl>
              <c:idx val="3"/>
              <c:delete val="1"/>
              <c:extLst>
                <c:ext xmlns:c15="http://schemas.microsoft.com/office/drawing/2012/chart" uri="{CE6537A1-D6FC-4f65-9D91-7224C49458BB}"/>
                <c:ext xmlns:c16="http://schemas.microsoft.com/office/drawing/2014/chart" uri="{C3380CC4-5D6E-409C-BE32-E72D297353CC}">
                  <c16:uniqueId val="{00000020-161F-4694-8829-A6125778F96D}"/>
                </c:ext>
              </c:extLst>
            </c:dLbl>
            <c:dLbl>
              <c:idx val="4"/>
              <c:delete val="1"/>
              <c:extLst>
                <c:ext xmlns:c15="http://schemas.microsoft.com/office/drawing/2012/chart" uri="{CE6537A1-D6FC-4f65-9D91-7224C49458BB}"/>
                <c:ext xmlns:c16="http://schemas.microsoft.com/office/drawing/2014/chart" uri="{C3380CC4-5D6E-409C-BE32-E72D297353CC}">
                  <c16:uniqueId val="{00000021-161F-4694-8829-A6125778F96D}"/>
                </c:ext>
              </c:extLst>
            </c:dLbl>
            <c:dLbl>
              <c:idx val="5"/>
              <c:delete val="1"/>
              <c:extLst>
                <c:ext xmlns:c15="http://schemas.microsoft.com/office/drawing/2012/chart" uri="{CE6537A1-D6FC-4f65-9D91-7224C49458BB}"/>
                <c:ext xmlns:c16="http://schemas.microsoft.com/office/drawing/2014/chart" uri="{C3380CC4-5D6E-409C-BE32-E72D297353CC}">
                  <c16:uniqueId val="{00000022-161F-4694-8829-A6125778F96D}"/>
                </c:ext>
              </c:extLst>
            </c:dLbl>
            <c:dLbl>
              <c:idx val="6"/>
              <c:delete val="1"/>
              <c:extLst>
                <c:ext xmlns:c15="http://schemas.microsoft.com/office/drawing/2012/chart" uri="{CE6537A1-D6FC-4f65-9D91-7224C49458BB}"/>
                <c:ext xmlns:c16="http://schemas.microsoft.com/office/drawing/2014/chart" uri="{C3380CC4-5D6E-409C-BE32-E72D297353CC}">
                  <c16:uniqueId val="{00000023-161F-4694-8829-A6125778F96D}"/>
                </c:ext>
              </c:extLst>
            </c:dLbl>
            <c:dLbl>
              <c:idx val="7"/>
              <c:delete val="1"/>
              <c:extLst>
                <c:ext xmlns:c15="http://schemas.microsoft.com/office/drawing/2012/chart" uri="{CE6537A1-D6FC-4f65-9D91-7224C49458BB}"/>
                <c:ext xmlns:c16="http://schemas.microsoft.com/office/drawing/2014/chart" uri="{C3380CC4-5D6E-409C-BE32-E72D297353CC}">
                  <c16:uniqueId val="{00000024-161F-4694-8829-A6125778F96D}"/>
                </c:ext>
              </c:extLst>
            </c:dLbl>
            <c:dLbl>
              <c:idx val="8"/>
              <c:delete val="1"/>
              <c:extLst>
                <c:ext xmlns:c15="http://schemas.microsoft.com/office/drawing/2012/chart" uri="{CE6537A1-D6FC-4f65-9D91-7224C49458BB}"/>
                <c:ext xmlns:c16="http://schemas.microsoft.com/office/drawing/2014/chart" uri="{C3380CC4-5D6E-409C-BE32-E72D297353CC}">
                  <c16:uniqueId val="{00000025-161F-4694-8829-A6125778F96D}"/>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value'!$P$11:$Z$11</c:f>
              <c:numCache>
                <c:formatCode>"$"#,##0.0</c:formatCode>
                <c:ptCount val="11"/>
                <c:pt idx="0">
                  <c:v>60.588421438103651</c:v>
                </c:pt>
                <c:pt idx="1">
                  <c:v>73.009785963097528</c:v>
                </c:pt>
                <c:pt idx="2">
                  <c:v>87.145219319288458</c:v>
                </c:pt>
                <c:pt idx="3">
                  <c:v>117.66121526430361</c:v>
                </c:pt>
                <c:pt idx="4">
                  <c:v>130.3514090013295</c:v>
                </c:pt>
                <c:pt idx="5">
                  <c:v>193.36502110954009</c:v>
                </c:pt>
                <c:pt idx="6">
                  <c:v>227.66316606751019</c:v>
                </c:pt>
                <c:pt idx="7">
                  <c:v>164.4367865655058</c:v>
                </c:pt>
                <c:pt idx="8">
                  <c:v>447.56585185708718</c:v>
                </c:pt>
                <c:pt idx="9">
                  <c:v>349.81499105977377</c:v>
                </c:pt>
                <c:pt idx="10">
                  <c:v>500.00307443589742</c:v>
                </c:pt>
              </c:numCache>
            </c:numRef>
          </c:val>
          <c:smooth val="0"/>
          <c:extLst>
            <c:ext xmlns:c16="http://schemas.microsoft.com/office/drawing/2014/chart" uri="{C3380CC4-5D6E-409C-BE32-E72D297353CC}">
              <c16:uniqueId val="{00000026-161F-4694-8829-A6125778F96D}"/>
            </c:ext>
          </c:extLst>
        </c:ser>
        <c:ser>
          <c:idx val="4"/>
          <c:order val="4"/>
          <c:tx>
            <c:strRef>
              <c:f>'Median pre value'!$O$12</c:f>
              <c:strCache>
                <c:ptCount val="1"/>
                <c:pt idx="0">
                  <c:v>C</c:v>
                </c:pt>
              </c:strCache>
            </c:strRef>
          </c:tx>
          <c:marker>
            <c:symbol val="none"/>
          </c:marker>
          <c:dPt>
            <c:idx val="10"/>
            <c:marker>
              <c:symbol val="circle"/>
              <c:size val="5"/>
              <c:spPr>
                <a:solidFill>
                  <a:srgbClr val="F5C914"/>
                </a:solidFill>
                <a:ln>
                  <a:noFill/>
                </a:ln>
              </c:spPr>
            </c:marker>
            <c:bubble3D val="0"/>
            <c:spPr>
              <a:ln>
                <a:noFill/>
              </a:ln>
            </c:spPr>
            <c:extLst>
              <c:ext xmlns:c16="http://schemas.microsoft.com/office/drawing/2014/chart" uri="{C3380CC4-5D6E-409C-BE32-E72D297353CC}">
                <c16:uniqueId val="{00000028-161F-4694-8829-A6125778F96D}"/>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61F-4694-8829-A6125778F96D}"/>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61F-4694-8829-A6125778F96D}"/>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'Median pre value'!$P$7:$Z$7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value'!$P$12:$Z$12</c:f>
              <c:numCache>
                <c:formatCode>"$"#,##0.0</c:formatCode>
                <c:ptCount val="11"/>
                <c:pt idx="0">
                  <c:v>153.72979252340079</c:v>
                </c:pt>
                <c:pt idx="1">
                  <c:v>156.39588542826121</c:v>
                </c:pt>
                <c:pt idx="2">
                  <c:v>216.34501661029611</c:v>
                </c:pt>
                <c:pt idx="3">
                  <c:v>231.81351211936769</c:v>
                </c:pt>
                <c:pt idx="4">
                  <c:v>340.52294928878291</c:v>
                </c:pt>
                <c:pt idx="5">
                  <c:v>598.75502541674643</c:v>
                </c:pt>
                <c:pt idx="6">
                  <c:v>455.80861316322438</c:v>
                </c:pt>
                <c:pt idx="7">
                  <c:v>375.41265324334438</c:v>
                </c:pt>
                <c:pt idx="8">
                  <c:v>717.76724812940336</c:v>
                </c:pt>
                <c:pt idx="9">
                  <c:v>938.47283857189075</c:v>
                </c:pt>
                <c:pt idx="10">
                  <c:v>969.29575530292834</c:v>
                </c:pt>
              </c:numCache>
            </c:numRef>
          </c:val>
          <c:smooth val="0"/>
          <c:extLst>
            <c:ext xmlns:c16="http://schemas.microsoft.com/office/drawing/2014/chart" uri="{C3380CC4-5D6E-409C-BE32-E72D297353CC}">
              <c16:uniqueId val="{0000002A-161F-4694-8829-A6125778F96D}"/>
            </c:ext>
          </c:extLst>
        </c:ser>
        <c:ser>
          <c:idx val="5"/>
          <c:order val="5"/>
          <c:tx>
            <c:strRef>
              <c:f>'Median pre value'!$O$13</c:f>
              <c:strCache>
                <c:ptCount val="1"/>
                <c:pt idx="0">
                  <c:v>D+</c:v>
                </c:pt>
              </c:strCache>
            </c:strRef>
          </c:tx>
          <c:marker>
            <c:symbol val="none"/>
          </c:marker>
          <c:dPt>
            <c:idx val="10"/>
            <c:marker>
              <c:symbol val="circle"/>
              <c:size val="5"/>
              <c:spPr>
                <a:solidFill>
                  <a:srgbClr val="DDD95E"/>
                </a:solidFill>
                <a:ln>
                  <a:noFill/>
                </a:ln>
              </c:spPr>
            </c:marker>
            <c:bubble3D val="0"/>
            <c:spPr>
              <a:ln>
                <a:noFill/>
              </a:ln>
            </c:spPr>
            <c:extLst>
              <c:ext xmlns:c16="http://schemas.microsoft.com/office/drawing/2014/chart" uri="{C3380CC4-5D6E-409C-BE32-E72D297353CC}">
                <c16:uniqueId val="{0000002C-161F-4694-8829-A6125778F96D}"/>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61F-4694-8829-A6125778F96D}"/>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61F-4694-8829-A6125778F96D}"/>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'Median pre value'!$P$7:$Z$7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value'!$P$13:$Z$13</c:f>
              <c:numCache>
                <c:formatCode>"$"#,##0.0</c:formatCode>
                <c:ptCount val="11"/>
                <c:pt idx="0">
                  <c:v>709.65895738943891</c:v>
                </c:pt>
                <c:pt idx="1">
                  <c:v>657.33856026151113</c:v>
                </c:pt>
                <c:pt idx="2">
                  <c:v>767.76569258828522</c:v>
                </c:pt>
                <c:pt idx="3">
                  <c:v>1184.431859431862</c:v>
                </c:pt>
                <c:pt idx="4">
                  <c:v>1168.1200347573999</c:v>
                </c:pt>
                <c:pt idx="5">
                  <c:v>2265.5284838027069</c:v>
                </c:pt>
                <c:pt idx="6">
                  <c:v>1724.881014280935</c:v>
                </c:pt>
                <c:pt idx="7">
                  <c:v>2345.4925113289478</c:v>
                </c:pt>
                <c:pt idx="8">
                  <c:v>1716.662607698531</c:v>
                </c:pt>
                <c:pt idx="9">
                  <c:v>5135.0085229465076</c:v>
                </c:pt>
                <c:pt idx="10">
                  <c:v>19717.924537460571</c:v>
                </c:pt>
              </c:numCache>
            </c:numRef>
          </c:val>
          <c:smooth val="0"/>
          <c:extLst>
            <c:ext xmlns:c16="http://schemas.microsoft.com/office/drawing/2014/chart" uri="{C3380CC4-5D6E-409C-BE32-E72D297353CC}">
              <c16:uniqueId val="{0000002E-161F-4694-8829-A6125778F96D}"/>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540000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2940901258069963"/>
          <c:w val="1"/>
          <c:h val="6.8934306005866919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010156700051965E-2"/>
          <c:y val="2.4693788276465442E-2"/>
          <c:w val="0.93798984329994806"/>
          <c:h val="0.84782935466400033"/>
        </c:manualLayout>
      </c:layout>
      <c:lineChart>
        <c:grouping val="standard"/>
        <c:varyColors val="0"/>
        <c:ser>
          <c:idx val="0"/>
          <c:order val="0"/>
          <c:tx>
            <c:strRef>
              <c:f>'Median pre value'!$B$69</c:f>
              <c:strCache>
                <c:ptCount val="1"/>
                <c:pt idx="0">
                  <c:v>75th percentile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5200-4C36-A799-808B01EBCACF}"/>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5200-4C36-A799-808B01EBCACF}"/>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5200-4C36-A799-808B01EBCACF}"/>
              </c:ext>
            </c:extLst>
          </c:dPt>
          <c:dPt>
            <c:idx val="16"/>
            <c:bubble3D val="0"/>
            <c:extLst>
              <c:ext xmlns:c16="http://schemas.microsoft.com/office/drawing/2014/chart" uri="{C3380CC4-5D6E-409C-BE32-E72D297353CC}">
                <c16:uniqueId val="{00000006-5200-4C36-A799-808B01EBCACF}"/>
              </c:ext>
            </c:extLst>
          </c:dPt>
          <c:dLbls>
            <c:dLbl>
              <c:idx val="0"/>
              <c:delete val="1"/>
              <c:extLst>
                <c:ext xmlns:c15="http://schemas.microsoft.com/office/drawing/2012/chart" uri="{CE6537A1-D6FC-4f65-9D91-7224C49458BB}"/>
                <c:ext xmlns:c16="http://schemas.microsoft.com/office/drawing/2014/chart" uri="{C3380CC4-5D6E-409C-BE32-E72D297353CC}">
                  <c16:uniqueId val="{00000007-5200-4C36-A799-808B01EBCACF}"/>
                </c:ext>
              </c:extLst>
            </c:dLbl>
            <c:dLbl>
              <c:idx val="1"/>
              <c:delete val="1"/>
              <c:extLst>
                <c:ext xmlns:c15="http://schemas.microsoft.com/office/drawing/2012/chart" uri="{CE6537A1-D6FC-4f65-9D91-7224C49458BB}"/>
                <c:ext xmlns:c16="http://schemas.microsoft.com/office/drawing/2014/chart" uri="{C3380CC4-5D6E-409C-BE32-E72D297353CC}">
                  <c16:uniqueId val="{00000008-5200-4C36-A799-808B01EBCACF}"/>
                </c:ext>
              </c:extLst>
            </c:dLbl>
            <c:dLbl>
              <c:idx val="2"/>
              <c:delete val="1"/>
              <c:extLst>
                <c:ext xmlns:c15="http://schemas.microsoft.com/office/drawing/2012/chart" uri="{CE6537A1-D6FC-4f65-9D91-7224C49458BB}"/>
                <c:ext xmlns:c16="http://schemas.microsoft.com/office/drawing/2014/chart" uri="{C3380CC4-5D6E-409C-BE32-E72D297353CC}">
                  <c16:uniqueId val="{00000009-5200-4C36-A799-808B01EBCACF}"/>
                </c:ext>
              </c:extLst>
            </c:dLbl>
            <c:dLbl>
              <c:idx val="3"/>
              <c:delete val="1"/>
              <c:extLst>
                <c:ext xmlns:c15="http://schemas.microsoft.com/office/drawing/2012/chart" uri="{CE6537A1-D6FC-4f65-9D91-7224C49458BB}"/>
                <c:ext xmlns:c16="http://schemas.microsoft.com/office/drawing/2014/chart" uri="{C3380CC4-5D6E-409C-BE32-E72D297353CC}">
                  <c16:uniqueId val="{0000000A-5200-4C36-A799-808B01EBCACF}"/>
                </c:ext>
              </c:extLst>
            </c:dLbl>
            <c:dLbl>
              <c:idx val="4"/>
              <c:delete val="1"/>
              <c:extLst>
                <c:ext xmlns:c15="http://schemas.microsoft.com/office/drawing/2012/chart" uri="{CE6537A1-D6FC-4f65-9D91-7224C49458BB}"/>
                <c:ext xmlns:c16="http://schemas.microsoft.com/office/drawing/2014/chart" uri="{C3380CC4-5D6E-409C-BE32-E72D297353CC}">
                  <c16:uniqueId val="{0000000B-5200-4C36-A799-808B01EBCACF}"/>
                </c:ext>
              </c:extLst>
            </c:dLbl>
            <c:dLbl>
              <c:idx val="5"/>
              <c:delete val="1"/>
              <c:extLst>
                <c:ext xmlns:c15="http://schemas.microsoft.com/office/drawing/2012/chart" uri="{CE6537A1-D6FC-4f65-9D91-7224C49458BB}"/>
                <c:ext xmlns:c16="http://schemas.microsoft.com/office/drawing/2014/chart" uri="{C3380CC4-5D6E-409C-BE32-E72D297353CC}">
                  <c16:uniqueId val="{0000000C-5200-4C36-A799-808B01EBCACF}"/>
                </c:ext>
              </c:extLst>
            </c:dLbl>
            <c:dLbl>
              <c:idx val="6"/>
              <c:delete val="1"/>
              <c:extLst>
                <c:ext xmlns:c15="http://schemas.microsoft.com/office/drawing/2012/chart" uri="{CE6537A1-D6FC-4f65-9D91-7224C49458BB}"/>
                <c:ext xmlns:c16="http://schemas.microsoft.com/office/drawing/2014/chart" uri="{C3380CC4-5D6E-409C-BE32-E72D297353CC}">
                  <c16:uniqueId val="{0000000D-5200-4C36-A799-808B01EBCACF}"/>
                </c:ext>
              </c:extLst>
            </c:dLbl>
            <c:dLbl>
              <c:idx val="7"/>
              <c:delete val="1"/>
              <c:extLst>
                <c:ext xmlns:c15="http://schemas.microsoft.com/office/drawing/2012/chart" uri="{CE6537A1-D6FC-4f65-9D91-7224C49458BB}"/>
                <c:ext xmlns:c16="http://schemas.microsoft.com/office/drawing/2014/chart" uri="{C3380CC4-5D6E-409C-BE32-E72D297353CC}">
                  <c16:uniqueId val="{0000000E-5200-4C36-A799-808B01EBCACF}"/>
                </c:ext>
              </c:extLst>
            </c:dLbl>
            <c:dLbl>
              <c:idx val="8"/>
              <c:delete val="1"/>
              <c:extLst>
                <c:ext xmlns:c15="http://schemas.microsoft.com/office/drawing/2012/chart" uri="{CE6537A1-D6FC-4f65-9D91-7224C49458BB}"/>
                <c:ext xmlns:c16="http://schemas.microsoft.com/office/drawing/2014/chart" uri="{C3380CC4-5D6E-409C-BE32-E72D297353CC}">
                  <c16:uniqueId val="{00000001-5200-4C36-A799-808B01EBCACF}"/>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value'!$C$68:$M$68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value'!$C$69:$M$69</c:f>
              <c:numCache>
                <c:formatCode>"$"#,##0.0</c:formatCode>
                <c:ptCount val="11"/>
                <c:pt idx="0">
                  <c:v>22.000000499999999</c:v>
                </c:pt>
                <c:pt idx="1">
                  <c:v>25.539525999999999</c:v>
                </c:pt>
                <c:pt idx="2">
                  <c:v>30</c:v>
                </c:pt>
                <c:pt idx="3">
                  <c:v>34.000000749999998</c:v>
                </c:pt>
                <c:pt idx="4">
                  <c:v>38.000002000000002</c:v>
                </c:pt>
                <c:pt idx="5">
                  <c:v>58.000003</c:v>
                </c:pt>
                <c:pt idx="6">
                  <c:v>65.391839250000004</c:v>
                </c:pt>
                <c:pt idx="7">
                  <c:v>59.99999425</c:v>
                </c:pt>
                <c:pt idx="8">
                  <c:v>67.999999500000001</c:v>
                </c:pt>
                <c:pt idx="9">
                  <c:v>88.000000999999997</c:v>
                </c:pt>
                <c:pt idx="10">
                  <c:v>118.125004</c:v>
                </c:pt>
              </c:numCache>
            </c:numRef>
          </c:val>
          <c:smooth val="0"/>
          <c:extLst>
            <c:ext xmlns:c16="http://schemas.microsoft.com/office/drawing/2014/chart" uri="{C3380CC4-5D6E-409C-BE32-E72D297353CC}">
              <c16:uniqueId val="{0000000F-5200-4C36-A799-808B01EBCACF}"/>
            </c:ext>
          </c:extLst>
        </c:ser>
        <c:ser>
          <c:idx val="1"/>
          <c:order val="1"/>
          <c:tx>
            <c:strRef>
              <c:f>'Median pre value'!$B$70</c:f>
              <c:strCache>
                <c:ptCount val="1"/>
                <c:pt idx="0">
                  <c:v>Median</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5200-4C36-A799-808B01EBCACF}"/>
              </c:ext>
            </c:extLst>
          </c:dPt>
          <c:dPt>
            <c:idx val="9"/>
            <c:bubble3D val="0"/>
            <c:extLst>
              <c:ext xmlns:c16="http://schemas.microsoft.com/office/drawing/2014/chart" uri="{C3380CC4-5D6E-409C-BE32-E72D297353CC}">
                <c16:uniqueId val="{00000011-5200-4C36-A799-808B01EBCACF}"/>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5200-4C36-A799-808B01EBCACF}"/>
              </c:ext>
            </c:extLst>
          </c:dPt>
          <c:dLbls>
            <c:dLbl>
              <c:idx val="0"/>
              <c:delete val="1"/>
              <c:extLst>
                <c:ext xmlns:c15="http://schemas.microsoft.com/office/drawing/2012/chart" uri="{CE6537A1-D6FC-4f65-9D91-7224C49458BB}"/>
                <c:ext xmlns:c16="http://schemas.microsoft.com/office/drawing/2014/chart" uri="{C3380CC4-5D6E-409C-BE32-E72D297353CC}">
                  <c16:uniqueId val="{00000014-5200-4C36-A799-808B01EBCACF}"/>
                </c:ext>
              </c:extLst>
            </c:dLbl>
            <c:dLbl>
              <c:idx val="1"/>
              <c:delete val="1"/>
              <c:extLst>
                <c:ext xmlns:c15="http://schemas.microsoft.com/office/drawing/2012/chart" uri="{CE6537A1-D6FC-4f65-9D91-7224C49458BB}"/>
                <c:ext xmlns:c16="http://schemas.microsoft.com/office/drawing/2014/chart" uri="{C3380CC4-5D6E-409C-BE32-E72D297353CC}">
                  <c16:uniqueId val="{00000015-5200-4C36-A799-808B01EBCACF}"/>
                </c:ext>
              </c:extLst>
            </c:dLbl>
            <c:dLbl>
              <c:idx val="2"/>
              <c:delete val="1"/>
              <c:extLst>
                <c:ext xmlns:c15="http://schemas.microsoft.com/office/drawing/2012/chart" uri="{CE6537A1-D6FC-4f65-9D91-7224C49458BB}"/>
                <c:ext xmlns:c16="http://schemas.microsoft.com/office/drawing/2014/chart" uri="{C3380CC4-5D6E-409C-BE32-E72D297353CC}">
                  <c16:uniqueId val="{00000016-5200-4C36-A799-808B01EBCACF}"/>
                </c:ext>
              </c:extLst>
            </c:dLbl>
            <c:dLbl>
              <c:idx val="3"/>
              <c:delete val="1"/>
              <c:extLst>
                <c:ext xmlns:c15="http://schemas.microsoft.com/office/drawing/2012/chart" uri="{CE6537A1-D6FC-4f65-9D91-7224C49458BB}"/>
                <c:ext xmlns:c16="http://schemas.microsoft.com/office/drawing/2014/chart" uri="{C3380CC4-5D6E-409C-BE32-E72D297353CC}">
                  <c16:uniqueId val="{00000017-5200-4C36-A799-808B01EBCACF}"/>
                </c:ext>
              </c:extLst>
            </c:dLbl>
            <c:dLbl>
              <c:idx val="4"/>
              <c:delete val="1"/>
              <c:extLst>
                <c:ext xmlns:c15="http://schemas.microsoft.com/office/drawing/2012/chart" uri="{CE6537A1-D6FC-4f65-9D91-7224C49458BB}"/>
                <c:ext xmlns:c16="http://schemas.microsoft.com/office/drawing/2014/chart" uri="{C3380CC4-5D6E-409C-BE32-E72D297353CC}">
                  <c16:uniqueId val="{00000018-5200-4C36-A799-808B01EBCACF}"/>
                </c:ext>
              </c:extLst>
            </c:dLbl>
            <c:dLbl>
              <c:idx val="5"/>
              <c:delete val="1"/>
              <c:extLst>
                <c:ext xmlns:c15="http://schemas.microsoft.com/office/drawing/2012/chart" uri="{CE6537A1-D6FC-4f65-9D91-7224C49458BB}"/>
                <c:ext xmlns:c16="http://schemas.microsoft.com/office/drawing/2014/chart" uri="{C3380CC4-5D6E-409C-BE32-E72D297353CC}">
                  <c16:uniqueId val="{00000019-5200-4C36-A799-808B01EBCACF}"/>
                </c:ext>
              </c:extLst>
            </c:dLbl>
            <c:dLbl>
              <c:idx val="6"/>
              <c:delete val="1"/>
              <c:extLst>
                <c:ext xmlns:c15="http://schemas.microsoft.com/office/drawing/2012/chart" uri="{CE6537A1-D6FC-4f65-9D91-7224C49458BB}"/>
                <c:ext xmlns:c16="http://schemas.microsoft.com/office/drawing/2014/chart" uri="{C3380CC4-5D6E-409C-BE32-E72D297353CC}">
                  <c16:uniqueId val="{0000001A-5200-4C36-A799-808B01EBCACF}"/>
                </c:ext>
              </c:extLst>
            </c:dLbl>
            <c:dLbl>
              <c:idx val="7"/>
              <c:delete val="1"/>
              <c:extLst>
                <c:ext xmlns:c15="http://schemas.microsoft.com/office/drawing/2012/chart" uri="{CE6537A1-D6FC-4f65-9D91-7224C49458BB}"/>
                <c:ext xmlns:c16="http://schemas.microsoft.com/office/drawing/2014/chart" uri="{C3380CC4-5D6E-409C-BE32-E72D297353CC}">
                  <c16:uniqueId val="{0000001B-5200-4C36-A799-808B01EBCACF}"/>
                </c:ext>
              </c:extLst>
            </c:dLbl>
            <c:dLbl>
              <c:idx val="8"/>
              <c:delete val="1"/>
              <c:extLst>
                <c:ext xmlns:c15="http://schemas.microsoft.com/office/drawing/2012/chart" uri="{CE6537A1-D6FC-4f65-9D91-7224C49458BB}"/>
                <c:ext xmlns:c16="http://schemas.microsoft.com/office/drawing/2014/chart" uri="{C3380CC4-5D6E-409C-BE32-E72D297353CC}">
                  <c16:uniqueId val="{00000010-5200-4C36-A799-808B01EBCACF}"/>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value'!$C$68:$M$68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value'!$C$70:$M$70</c:f>
              <c:numCache>
                <c:formatCode>"$"#,##0.0</c:formatCode>
                <c:ptCount val="11"/>
                <c:pt idx="0">
                  <c:v>13.066666</c:v>
                </c:pt>
                <c:pt idx="1">
                  <c:v>14.999993999999999</c:v>
                </c:pt>
                <c:pt idx="2">
                  <c:v>17.999998999999999</c:v>
                </c:pt>
                <c:pt idx="3">
                  <c:v>19.999988999999999</c:v>
                </c:pt>
                <c:pt idx="4">
                  <c:v>21.000004000000001</c:v>
                </c:pt>
                <c:pt idx="5">
                  <c:v>33.6958445</c:v>
                </c:pt>
                <c:pt idx="6">
                  <c:v>38.451896499999997</c:v>
                </c:pt>
                <c:pt idx="7">
                  <c:v>32.528129500000013</c:v>
                </c:pt>
                <c:pt idx="8">
                  <c:v>39.000000999999997</c:v>
                </c:pt>
                <c:pt idx="9">
                  <c:v>48.45</c:v>
                </c:pt>
                <c:pt idx="10">
                  <c:v>64.000001499999996</c:v>
                </c:pt>
              </c:numCache>
            </c:numRef>
          </c:val>
          <c:smooth val="0"/>
          <c:extLst>
            <c:ext xmlns:c16="http://schemas.microsoft.com/office/drawing/2014/chart" uri="{C3380CC4-5D6E-409C-BE32-E72D297353CC}">
              <c16:uniqueId val="{0000001C-5200-4C36-A799-808B01EBCACF}"/>
            </c:ext>
          </c:extLst>
        </c:ser>
        <c:ser>
          <c:idx val="2"/>
          <c:order val="2"/>
          <c:tx>
            <c:strRef>
              <c:f>'Median pre value'!$B$71</c:f>
              <c:strCache>
                <c:ptCount val="1"/>
                <c:pt idx="0">
                  <c:v>Average</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5200-4C36-A799-808B01EBCACF}"/>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5200-4C36-A799-808B01EBCACF}"/>
              </c:ext>
            </c:extLst>
          </c:dPt>
          <c:dLbls>
            <c:dLbl>
              <c:idx val="0"/>
              <c:delete val="1"/>
              <c:extLst>
                <c:ext xmlns:c15="http://schemas.microsoft.com/office/drawing/2012/chart" uri="{CE6537A1-D6FC-4f65-9D91-7224C49458BB}"/>
                <c:ext xmlns:c16="http://schemas.microsoft.com/office/drawing/2014/chart" uri="{C3380CC4-5D6E-409C-BE32-E72D297353CC}">
                  <c16:uniqueId val="{00000020-5200-4C36-A799-808B01EBCACF}"/>
                </c:ext>
              </c:extLst>
            </c:dLbl>
            <c:dLbl>
              <c:idx val="1"/>
              <c:delete val="1"/>
              <c:extLst>
                <c:ext xmlns:c15="http://schemas.microsoft.com/office/drawing/2012/chart" uri="{CE6537A1-D6FC-4f65-9D91-7224C49458BB}"/>
                <c:ext xmlns:c16="http://schemas.microsoft.com/office/drawing/2014/chart" uri="{C3380CC4-5D6E-409C-BE32-E72D297353CC}">
                  <c16:uniqueId val="{00000021-5200-4C36-A799-808B01EBCACF}"/>
                </c:ext>
              </c:extLst>
            </c:dLbl>
            <c:dLbl>
              <c:idx val="2"/>
              <c:delete val="1"/>
              <c:extLst>
                <c:ext xmlns:c15="http://schemas.microsoft.com/office/drawing/2012/chart" uri="{CE6537A1-D6FC-4f65-9D91-7224C49458BB}"/>
                <c:ext xmlns:c16="http://schemas.microsoft.com/office/drawing/2014/chart" uri="{C3380CC4-5D6E-409C-BE32-E72D297353CC}">
                  <c16:uniqueId val="{00000022-5200-4C36-A799-808B01EBCACF}"/>
                </c:ext>
              </c:extLst>
            </c:dLbl>
            <c:dLbl>
              <c:idx val="3"/>
              <c:delete val="1"/>
              <c:extLst>
                <c:ext xmlns:c15="http://schemas.microsoft.com/office/drawing/2012/chart" uri="{CE6537A1-D6FC-4f65-9D91-7224C49458BB}"/>
                <c:ext xmlns:c16="http://schemas.microsoft.com/office/drawing/2014/chart" uri="{C3380CC4-5D6E-409C-BE32-E72D297353CC}">
                  <c16:uniqueId val="{00000023-5200-4C36-A799-808B01EBCACF}"/>
                </c:ext>
              </c:extLst>
            </c:dLbl>
            <c:dLbl>
              <c:idx val="4"/>
              <c:delete val="1"/>
              <c:extLst>
                <c:ext xmlns:c15="http://schemas.microsoft.com/office/drawing/2012/chart" uri="{CE6537A1-D6FC-4f65-9D91-7224C49458BB}"/>
                <c:ext xmlns:c16="http://schemas.microsoft.com/office/drawing/2014/chart" uri="{C3380CC4-5D6E-409C-BE32-E72D297353CC}">
                  <c16:uniqueId val="{00000024-5200-4C36-A799-808B01EBCACF}"/>
                </c:ext>
              </c:extLst>
            </c:dLbl>
            <c:dLbl>
              <c:idx val="5"/>
              <c:delete val="1"/>
              <c:extLst>
                <c:ext xmlns:c15="http://schemas.microsoft.com/office/drawing/2012/chart" uri="{CE6537A1-D6FC-4f65-9D91-7224C49458BB}"/>
                <c:ext xmlns:c16="http://schemas.microsoft.com/office/drawing/2014/chart" uri="{C3380CC4-5D6E-409C-BE32-E72D297353CC}">
                  <c16:uniqueId val="{00000025-5200-4C36-A799-808B01EBCACF}"/>
                </c:ext>
              </c:extLst>
            </c:dLbl>
            <c:dLbl>
              <c:idx val="6"/>
              <c:delete val="1"/>
              <c:extLst>
                <c:ext xmlns:c15="http://schemas.microsoft.com/office/drawing/2012/chart" uri="{CE6537A1-D6FC-4f65-9D91-7224C49458BB}"/>
                <c:ext xmlns:c16="http://schemas.microsoft.com/office/drawing/2014/chart" uri="{C3380CC4-5D6E-409C-BE32-E72D297353CC}">
                  <c16:uniqueId val="{00000026-5200-4C36-A799-808B01EBCACF}"/>
                </c:ext>
              </c:extLst>
            </c:dLbl>
            <c:dLbl>
              <c:idx val="7"/>
              <c:delete val="1"/>
              <c:extLst>
                <c:ext xmlns:c15="http://schemas.microsoft.com/office/drawing/2012/chart" uri="{CE6537A1-D6FC-4f65-9D91-7224C49458BB}"/>
                <c:ext xmlns:c16="http://schemas.microsoft.com/office/drawing/2014/chart" uri="{C3380CC4-5D6E-409C-BE32-E72D297353CC}">
                  <c16:uniqueId val="{00000027-5200-4C36-A799-808B01EBCACF}"/>
                </c:ext>
              </c:extLst>
            </c:dLbl>
            <c:dLbl>
              <c:idx val="8"/>
              <c:delete val="1"/>
              <c:extLst>
                <c:ext xmlns:c15="http://schemas.microsoft.com/office/drawing/2012/chart" uri="{CE6537A1-D6FC-4f65-9D91-7224C49458BB}"/>
                <c:ext xmlns:c16="http://schemas.microsoft.com/office/drawing/2014/chart" uri="{C3380CC4-5D6E-409C-BE32-E72D297353CC}">
                  <c16:uniqueId val="{00000028-5200-4C36-A799-808B01EBCAC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5200-4C36-A799-808B01EBCACF}"/>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value'!$C$68:$M$68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value'!$C$71:$M$71</c:f>
              <c:numCache>
                <c:formatCode>"$"#,##0.0</c:formatCode>
                <c:ptCount val="11"/>
                <c:pt idx="0">
                  <c:v>22.27874756102921</c:v>
                </c:pt>
                <c:pt idx="1">
                  <c:v>25.051142408762871</c:v>
                </c:pt>
                <c:pt idx="2">
                  <c:v>30.164047918810091</c:v>
                </c:pt>
                <c:pt idx="3">
                  <c:v>33.475774706209641</c:v>
                </c:pt>
                <c:pt idx="4">
                  <c:v>48.762243160074703</c:v>
                </c:pt>
                <c:pt idx="5">
                  <c:v>63.038439071881669</c:v>
                </c:pt>
                <c:pt idx="6">
                  <c:v>64.726599608489309</c:v>
                </c:pt>
                <c:pt idx="7">
                  <c:v>54.454107436461477</c:v>
                </c:pt>
                <c:pt idx="8">
                  <c:v>69.371861144630955</c:v>
                </c:pt>
                <c:pt idx="9">
                  <c:v>90.272457027827173</c:v>
                </c:pt>
                <c:pt idx="10">
                  <c:v>174.94044442399661</c:v>
                </c:pt>
              </c:numCache>
            </c:numRef>
          </c:val>
          <c:smooth val="0"/>
          <c:extLst>
            <c:ext xmlns:c16="http://schemas.microsoft.com/office/drawing/2014/chart" uri="{C3380CC4-5D6E-409C-BE32-E72D297353CC}">
              <c16:uniqueId val="{00000029-5200-4C36-A799-808B01EBCACF}"/>
            </c:ext>
          </c:extLst>
        </c:ser>
        <c:ser>
          <c:idx val="3"/>
          <c:order val="3"/>
          <c:tx>
            <c:strRef>
              <c:f>'Median pre value'!$B$72</c:f>
              <c:strCache>
                <c:ptCount val="1"/>
                <c:pt idx="0">
                  <c:v>25th percentile</c:v>
                </c:pt>
              </c:strCache>
            </c:strRef>
          </c:tx>
          <c:spPr>
            <a:ln w="19050" cap="rnd" cmpd="sng" algn="ctr">
              <a:solidFill>
                <a:schemeClr val="accent4"/>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2B-5200-4C36-A799-808B01EBCACF}"/>
              </c:ext>
            </c:extLst>
          </c:dPt>
          <c:dPt>
            <c:idx val="16"/>
            <c:bubble3D val="0"/>
            <c:extLst>
              <c:ext xmlns:c16="http://schemas.microsoft.com/office/drawing/2014/chart" uri="{C3380CC4-5D6E-409C-BE32-E72D297353CC}">
                <c16:uniqueId val="{0000002C-5200-4C36-A799-808B01EBCACF}"/>
              </c:ext>
            </c:extLst>
          </c:dPt>
          <c:dLbls>
            <c:dLbl>
              <c:idx val="0"/>
              <c:delete val="1"/>
              <c:extLst>
                <c:ext xmlns:c15="http://schemas.microsoft.com/office/drawing/2012/chart" uri="{CE6537A1-D6FC-4f65-9D91-7224C49458BB}"/>
                <c:ext xmlns:c16="http://schemas.microsoft.com/office/drawing/2014/chart" uri="{C3380CC4-5D6E-409C-BE32-E72D297353CC}">
                  <c16:uniqueId val="{0000002D-5200-4C36-A799-808B01EBCACF}"/>
                </c:ext>
              </c:extLst>
            </c:dLbl>
            <c:dLbl>
              <c:idx val="1"/>
              <c:delete val="1"/>
              <c:extLst>
                <c:ext xmlns:c15="http://schemas.microsoft.com/office/drawing/2012/chart" uri="{CE6537A1-D6FC-4f65-9D91-7224C49458BB}"/>
                <c:ext xmlns:c16="http://schemas.microsoft.com/office/drawing/2014/chart" uri="{C3380CC4-5D6E-409C-BE32-E72D297353CC}">
                  <c16:uniqueId val="{0000002E-5200-4C36-A799-808B01EBCACF}"/>
                </c:ext>
              </c:extLst>
            </c:dLbl>
            <c:dLbl>
              <c:idx val="2"/>
              <c:delete val="1"/>
              <c:extLst>
                <c:ext xmlns:c15="http://schemas.microsoft.com/office/drawing/2012/chart" uri="{CE6537A1-D6FC-4f65-9D91-7224C49458BB}"/>
                <c:ext xmlns:c16="http://schemas.microsoft.com/office/drawing/2014/chart" uri="{C3380CC4-5D6E-409C-BE32-E72D297353CC}">
                  <c16:uniqueId val="{0000002F-5200-4C36-A799-808B01EBCACF}"/>
                </c:ext>
              </c:extLst>
            </c:dLbl>
            <c:dLbl>
              <c:idx val="3"/>
              <c:delete val="1"/>
              <c:extLst>
                <c:ext xmlns:c15="http://schemas.microsoft.com/office/drawing/2012/chart" uri="{CE6537A1-D6FC-4f65-9D91-7224C49458BB}"/>
                <c:ext xmlns:c16="http://schemas.microsoft.com/office/drawing/2014/chart" uri="{C3380CC4-5D6E-409C-BE32-E72D297353CC}">
                  <c16:uniqueId val="{00000030-5200-4C36-A799-808B01EBCACF}"/>
                </c:ext>
              </c:extLst>
            </c:dLbl>
            <c:dLbl>
              <c:idx val="4"/>
              <c:delete val="1"/>
              <c:extLst>
                <c:ext xmlns:c15="http://schemas.microsoft.com/office/drawing/2012/chart" uri="{CE6537A1-D6FC-4f65-9D91-7224C49458BB}"/>
                <c:ext xmlns:c16="http://schemas.microsoft.com/office/drawing/2014/chart" uri="{C3380CC4-5D6E-409C-BE32-E72D297353CC}">
                  <c16:uniqueId val="{00000031-5200-4C36-A799-808B01EBCACF}"/>
                </c:ext>
              </c:extLst>
            </c:dLbl>
            <c:dLbl>
              <c:idx val="5"/>
              <c:delete val="1"/>
              <c:extLst>
                <c:ext xmlns:c15="http://schemas.microsoft.com/office/drawing/2012/chart" uri="{CE6537A1-D6FC-4f65-9D91-7224C49458BB}"/>
                <c:ext xmlns:c16="http://schemas.microsoft.com/office/drawing/2014/chart" uri="{C3380CC4-5D6E-409C-BE32-E72D297353CC}">
                  <c16:uniqueId val="{00000032-5200-4C36-A799-808B01EBCACF}"/>
                </c:ext>
              </c:extLst>
            </c:dLbl>
            <c:dLbl>
              <c:idx val="6"/>
              <c:delete val="1"/>
              <c:extLst>
                <c:ext xmlns:c15="http://schemas.microsoft.com/office/drawing/2012/chart" uri="{CE6537A1-D6FC-4f65-9D91-7224C49458BB}"/>
                <c:ext xmlns:c16="http://schemas.microsoft.com/office/drawing/2014/chart" uri="{C3380CC4-5D6E-409C-BE32-E72D297353CC}">
                  <c16:uniqueId val="{00000033-5200-4C36-A799-808B01EBCACF}"/>
                </c:ext>
              </c:extLst>
            </c:dLbl>
            <c:dLbl>
              <c:idx val="7"/>
              <c:delete val="1"/>
              <c:extLst>
                <c:ext xmlns:c15="http://schemas.microsoft.com/office/drawing/2012/chart" uri="{CE6537A1-D6FC-4f65-9D91-7224C49458BB}"/>
                <c:ext xmlns:c16="http://schemas.microsoft.com/office/drawing/2014/chart" uri="{C3380CC4-5D6E-409C-BE32-E72D297353CC}">
                  <c16:uniqueId val="{00000034-5200-4C36-A799-808B01EBCACF}"/>
                </c:ext>
              </c:extLst>
            </c:dLbl>
            <c:dLbl>
              <c:idx val="8"/>
              <c:delete val="1"/>
              <c:extLst>
                <c:ext xmlns:c15="http://schemas.microsoft.com/office/drawing/2012/chart" uri="{CE6537A1-D6FC-4f65-9D91-7224C49458BB}"/>
                <c:ext xmlns:c16="http://schemas.microsoft.com/office/drawing/2014/chart" uri="{C3380CC4-5D6E-409C-BE32-E72D297353CC}">
                  <c16:uniqueId val="{00000035-5200-4C36-A799-808B01EBCACF}"/>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value'!$C$68:$M$68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value'!$C$72:$M$72</c:f>
              <c:numCache>
                <c:formatCode>"$"#,##0.0</c:formatCode>
                <c:ptCount val="11"/>
                <c:pt idx="0">
                  <c:v>6.4999994999999986</c:v>
                </c:pt>
                <c:pt idx="1">
                  <c:v>7.8446370000000014</c:v>
                </c:pt>
                <c:pt idx="2">
                  <c:v>9</c:v>
                </c:pt>
                <c:pt idx="3">
                  <c:v>10</c:v>
                </c:pt>
                <c:pt idx="4">
                  <c:v>11.999999000000001</c:v>
                </c:pt>
                <c:pt idx="5">
                  <c:v>16.999999249999998</c:v>
                </c:pt>
                <c:pt idx="6">
                  <c:v>19.999998999999999</c:v>
                </c:pt>
                <c:pt idx="7">
                  <c:v>19</c:v>
                </c:pt>
                <c:pt idx="8">
                  <c:v>22</c:v>
                </c:pt>
                <c:pt idx="9">
                  <c:v>28.0000015</c:v>
                </c:pt>
                <c:pt idx="10">
                  <c:v>31.863204</c:v>
                </c:pt>
              </c:numCache>
            </c:numRef>
          </c:val>
          <c:smooth val="0"/>
          <c:extLst>
            <c:ext xmlns:c16="http://schemas.microsoft.com/office/drawing/2014/chart" uri="{C3380CC4-5D6E-409C-BE32-E72D297353CC}">
              <c16:uniqueId val="{00000036-5200-4C36-A799-808B01EBCACF}"/>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3958267716535437"/>
          <c:w val="1"/>
          <c:h val="6.0417322834645654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Calibri Light" panose="020F0302020204030204"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010156700051965E-2"/>
          <c:y val="2.4693788276465442E-2"/>
          <c:w val="0.93798984329994806"/>
          <c:h val="0.84782935466400033"/>
        </c:manualLayout>
      </c:layout>
      <c:lineChart>
        <c:grouping val="standard"/>
        <c:varyColors val="0"/>
        <c:ser>
          <c:idx val="0"/>
          <c:order val="0"/>
          <c:tx>
            <c:strRef>
              <c:f>'Median pre value'!$O$69</c:f>
              <c:strCache>
                <c:ptCount val="1"/>
                <c:pt idx="0">
                  <c:v>75th percentile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9462-4E74-94F3-4313AAB5ED65}"/>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9462-4E74-94F3-4313AAB5ED65}"/>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9462-4E74-94F3-4313AAB5ED65}"/>
              </c:ext>
            </c:extLst>
          </c:dPt>
          <c:dPt>
            <c:idx val="16"/>
            <c:bubble3D val="0"/>
            <c:extLst>
              <c:ext xmlns:c16="http://schemas.microsoft.com/office/drawing/2014/chart" uri="{C3380CC4-5D6E-409C-BE32-E72D297353CC}">
                <c16:uniqueId val="{00000006-9462-4E74-94F3-4313AAB5ED65}"/>
              </c:ext>
            </c:extLst>
          </c:dPt>
          <c:dLbls>
            <c:dLbl>
              <c:idx val="0"/>
              <c:delete val="1"/>
              <c:extLst>
                <c:ext xmlns:c15="http://schemas.microsoft.com/office/drawing/2012/chart" uri="{CE6537A1-D6FC-4f65-9D91-7224C49458BB}"/>
                <c:ext xmlns:c16="http://schemas.microsoft.com/office/drawing/2014/chart" uri="{C3380CC4-5D6E-409C-BE32-E72D297353CC}">
                  <c16:uniqueId val="{00000007-9462-4E74-94F3-4313AAB5ED65}"/>
                </c:ext>
              </c:extLst>
            </c:dLbl>
            <c:dLbl>
              <c:idx val="1"/>
              <c:delete val="1"/>
              <c:extLst>
                <c:ext xmlns:c15="http://schemas.microsoft.com/office/drawing/2012/chart" uri="{CE6537A1-D6FC-4f65-9D91-7224C49458BB}"/>
                <c:ext xmlns:c16="http://schemas.microsoft.com/office/drawing/2014/chart" uri="{C3380CC4-5D6E-409C-BE32-E72D297353CC}">
                  <c16:uniqueId val="{00000008-9462-4E74-94F3-4313AAB5ED65}"/>
                </c:ext>
              </c:extLst>
            </c:dLbl>
            <c:dLbl>
              <c:idx val="2"/>
              <c:delete val="1"/>
              <c:extLst>
                <c:ext xmlns:c15="http://schemas.microsoft.com/office/drawing/2012/chart" uri="{CE6537A1-D6FC-4f65-9D91-7224C49458BB}"/>
                <c:ext xmlns:c16="http://schemas.microsoft.com/office/drawing/2014/chart" uri="{C3380CC4-5D6E-409C-BE32-E72D297353CC}">
                  <c16:uniqueId val="{00000009-9462-4E74-94F3-4313AAB5ED65}"/>
                </c:ext>
              </c:extLst>
            </c:dLbl>
            <c:dLbl>
              <c:idx val="3"/>
              <c:delete val="1"/>
              <c:extLst>
                <c:ext xmlns:c15="http://schemas.microsoft.com/office/drawing/2012/chart" uri="{CE6537A1-D6FC-4f65-9D91-7224C49458BB}"/>
                <c:ext xmlns:c16="http://schemas.microsoft.com/office/drawing/2014/chart" uri="{C3380CC4-5D6E-409C-BE32-E72D297353CC}">
                  <c16:uniqueId val="{0000000A-9462-4E74-94F3-4313AAB5ED65}"/>
                </c:ext>
              </c:extLst>
            </c:dLbl>
            <c:dLbl>
              <c:idx val="4"/>
              <c:delete val="1"/>
              <c:extLst>
                <c:ext xmlns:c15="http://schemas.microsoft.com/office/drawing/2012/chart" uri="{CE6537A1-D6FC-4f65-9D91-7224C49458BB}"/>
                <c:ext xmlns:c16="http://schemas.microsoft.com/office/drawing/2014/chart" uri="{C3380CC4-5D6E-409C-BE32-E72D297353CC}">
                  <c16:uniqueId val="{0000000B-9462-4E74-94F3-4313AAB5ED65}"/>
                </c:ext>
              </c:extLst>
            </c:dLbl>
            <c:dLbl>
              <c:idx val="5"/>
              <c:delete val="1"/>
              <c:extLst>
                <c:ext xmlns:c15="http://schemas.microsoft.com/office/drawing/2012/chart" uri="{CE6537A1-D6FC-4f65-9D91-7224C49458BB}"/>
                <c:ext xmlns:c16="http://schemas.microsoft.com/office/drawing/2014/chart" uri="{C3380CC4-5D6E-409C-BE32-E72D297353CC}">
                  <c16:uniqueId val="{0000000C-9462-4E74-94F3-4313AAB5ED65}"/>
                </c:ext>
              </c:extLst>
            </c:dLbl>
            <c:dLbl>
              <c:idx val="6"/>
              <c:delete val="1"/>
              <c:extLst>
                <c:ext xmlns:c15="http://schemas.microsoft.com/office/drawing/2012/chart" uri="{CE6537A1-D6FC-4f65-9D91-7224C49458BB}"/>
                <c:ext xmlns:c16="http://schemas.microsoft.com/office/drawing/2014/chart" uri="{C3380CC4-5D6E-409C-BE32-E72D297353CC}">
                  <c16:uniqueId val="{0000000D-9462-4E74-94F3-4313AAB5ED65}"/>
                </c:ext>
              </c:extLst>
            </c:dLbl>
            <c:dLbl>
              <c:idx val="7"/>
              <c:delete val="1"/>
              <c:extLst>
                <c:ext xmlns:c15="http://schemas.microsoft.com/office/drawing/2012/chart" uri="{CE6537A1-D6FC-4f65-9D91-7224C49458BB}"/>
                <c:ext xmlns:c16="http://schemas.microsoft.com/office/drawing/2014/chart" uri="{C3380CC4-5D6E-409C-BE32-E72D297353CC}">
                  <c16:uniqueId val="{0000000E-9462-4E74-94F3-4313AAB5ED65}"/>
                </c:ext>
              </c:extLst>
            </c:dLbl>
            <c:dLbl>
              <c:idx val="8"/>
              <c:delete val="1"/>
              <c:extLst>
                <c:ext xmlns:c15="http://schemas.microsoft.com/office/drawing/2012/chart" uri="{CE6537A1-D6FC-4f65-9D91-7224C49458BB}"/>
                <c:ext xmlns:c16="http://schemas.microsoft.com/office/drawing/2014/chart" uri="{C3380CC4-5D6E-409C-BE32-E72D297353CC}">
                  <c16:uniqueId val="{00000001-9462-4E74-94F3-4313AAB5ED65}"/>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value'!$P$68:$Z$68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value'!$P$69:$Z$69</c:f>
              <c:numCache>
                <c:formatCode>"$"#,##0.0</c:formatCode>
                <c:ptCount val="11"/>
                <c:pt idx="0">
                  <c:v>66.000045499999999</c:v>
                </c:pt>
                <c:pt idx="1">
                  <c:v>72.000007500000009</c:v>
                </c:pt>
                <c:pt idx="2">
                  <c:v>97.999999000000003</c:v>
                </c:pt>
                <c:pt idx="3">
                  <c:v>115.00000224999999</c:v>
                </c:pt>
                <c:pt idx="4">
                  <c:v>134.9999995</c:v>
                </c:pt>
                <c:pt idx="5">
                  <c:v>200.00000399999999</c:v>
                </c:pt>
                <c:pt idx="6">
                  <c:v>231.4500085</c:v>
                </c:pt>
                <c:pt idx="7">
                  <c:v>179.749944</c:v>
                </c:pt>
                <c:pt idx="8">
                  <c:v>210.00003824999999</c:v>
                </c:pt>
                <c:pt idx="9">
                  <c:v>310.8726585</c:v>
                </c:pt>
                <c:pt idx="10">
                  <c:v>430.49999974999997</c:v>
                </c:pt>
              </c:numCache>
            </c:numRef>
          </c:val>
          <c:smooth val="0"/>
          <c:extLst>
            <c:ext xmlns:c16="http://schemas.microsoft.com/office/drawing/2014/chart" uri="{C3380CC4-5D6E-409C-BE32-E72D297353CC}">
              <c16:uniqueId val="{0000000F-9462-4E74-94F3-4313AAB5ED65}"/>
            </c:ext>
          </c:extLst>
        </c:ser>
        <c:ser>
          <c:idx val="1"/>
          <c:order val="1"/>
          <c:tx>
            <c:strRef>
              <c:f>'Median pre value'!$O$70</c:f>
              <c:strCache>
                <c:ptCount val="1"/>
                <c:pt idx="0">
                  <c:v>Median</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9462-4E74-94F3-4313AAB5ED65}"/>
              </c:ext>
            </c:extLst>
          </c:dPt>
          <c:dPt>
            <c:idx val="9"/>
            <c:bubble3D val="0"/>
            <c:extLst>
              <c:ext xmlns:c16="http://schemas.microsoft.com/office/drawing/2014/chart" uri="{C3380CC4-5D6E-409C-BE32-E72D297353CC}">
                <c16:uniqueId val="{00000011-9462-4E74-94F3-4313AAB5ED65}"/>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9462-4E74-94F3-4313AAB5ED65}"/>
              </c:ext>
            </c:extLst>
          </c:dPt>
          <c:dLbls>
            <c:dLbl>
              <c:idx val="0"/>
              <c:delete val="1"/>
              <c:extLst>
                <c:ext xmlns:c15="http://schemas.microsoft.com/office/drawing/2012/chart" uri="{CE6537A1-D6FC-4f65-9D91-7224C49458BB}"/>
                <c:ext xmlns:c16="http://schemas.microsoft.com/office/drawing/2014/chart" uri="{C3380CC4-5D6E-409C-BE32-E72D297353CC}">
                  <c16:uniqueId val="{00000014-9462-4E74-94F3-4313AAB5ED65}"/>
                </c:ext>
              </c:extLst>
            </c:dLbl>
            <c:dLbl>
              <c:idx val="1"/>
              <c:delete val="1"/>
              <c:extLst>
                <c:ext xmlns:c15="http://schemas.microsoft.com/office/drawing/2012/chart" uri="{CE6537A1-D6FC-4f65-9D91-7224C49458BB}"/>
                <c:ext xmlns:c16="http://schemas.microsoft.com/office/drawing/2014/chart" uri="{C3380CC4-5D6E-409C-BE32-E72D297353CC}">
                  <c16:uniqueId val="{00000015-9462-4E74-94F3-4313AAB5ED65}"/>
                </c:ext>
              </c:extLst>
            </c:dLbl>
            <c:dLbl>
              <c:idx val="2"/>
              <c:delete val="1"/>
              <c:extLst>
                <c:ext xmlns:c15="http://schemas.microsoft.com/office/drawing/2012/chart" uri="{CE6537A1-D6FC-4f65-9D91-7224C49458BB}"/>
                <c:ext xmlns:c16="http://schemas.microsoft.com/office/drawing/2014/chart" uri="{C3380CC4-5D6E-409C-BE32-E72D297353CC}">
                  <c16:uniqueId val="{00000016-9462-4E74-94F3-4313AAB5ED65}"/>
                </c:ext>
              </c:extLst>
            </c:dLbl>
            <c:dLbl>
              <c:idx val="3"/>
              <c:delete val="1"/>
              <c:extLst>
                <c:ext xmlns:c15="http://schemas.microsoft.com/office/drawing/2012/chart" uri="{CE6537A1-D6FC-4f65-9D91-7224C49458BB}"/>
                <c:ext xmlns:c16="http://schemas.microsoft.com/office/drawing/2014/chart" uri="{C3380CC4-5D6E-409C-BE32-E72D297353CC}">
                  <c16:uniqueId val="{00000017-9462-4E74-94F3-4313AAB5ED65}"/>
                </c:ext>
              </c:extLst>
            </c:dLbl>
            <c:dLbl>
              <c:idx val="4"/>
              <c:delete val="1"/>
              <c:extLst>
                <c:ext xmlns:c15="http://schemas.microsoft.com/office/drawing/2012/chart" uri="{CE6537A1-D6FC-4f65-9D91-7224C49458BB}"/>
                <c:ext xmlns:c16="http://schemas.microsoft.com/office/drawing/2014/chart" uri="{C3380CC4-5D6E-409C-BE32-E72D297353CC}">
                  <c16:uniqueId val="{00000018-9462-4E74-94F3-4313AAB5ED65}"/>
                </c:ext>
              </c:extLst>
            </c:dLbl>
            <c:dLbl>
              <c:idx val="5"/>
              <c:delete val="1"/>
              <c:extLst>
                <c:ext xmlns:c15="http://schemas.microsoft.com/office/drawing/2012/chart" uri="{CE6537A1-D6FC-4f65-9D91-7224C49458BB}"/>
                <c:ext xmlns:c16="http://schemas.microsoft.com/office/drawing/2014/chart" uri="{C3380CC4-5D6E-409C-BE32-E72D297353CC}">
                  <c16:uniqueId val="{00000019-9462-4E74-94F3-4313AAB5ED65}"/>
                </c:ext>
              </c:extLst>
            </c:dLbl>
            <c:dLbl>
              <c:idx val="6"/>
              <c:delete val="1"/>
              <c:extLst>
                <c:ext xmlns:c15="http://schemas.microsoft.com/office/drawing/2012/chart" uri="{CE6537A1-D6FC-4f65-9D91-7224C49458BB}"/>
                <c:ext xmlns:c16="http://schemas.microsoft.com/office/drawing/2014/chart" uri="{C3380CC4-5D6E-409C-BE32-E72D297353CC}">
                  <c16:uniqueId val="{0000001A-9462-4E74-94F3-4313AAB5ED65}"/>
                </c:ext>
              </c:extLst>
            </c:dLbl>
            <c:dLbl>
              <c:idx val="7"/>
              <c:delete val="1"/>
              <c:extLst>
                <c:ext xmlns:c15="http://schemas.microsoft.com/office/drawing/2012/chart" uri="{CE6537A1-D6FC-4f65-9D91-7224C49458BB}"/>
                <c:ext xmlns:c16="http://schemas.microsoft.com/office/drawing/2014/chart" uri="{C3380CC4-5D6E-409C-BE32-E72D297353CC}">
                  <c16:uniqueId val="{0000001B-9462-4E74-94F3-4313AAB5ED65}"/>
                </c:ext>
              </c:extLst>
            </c:dLbl>
            <c:dLbl>
              <c:idx val="8"/>
              <c:delete val="1"/>
              <c:extLst>
                <c:ext xmlns:c15="http://schemas.microsoft.com/office/drawing/2012/chart" uri="{CE6537A1-D6FC-4f65-9D91-7224C49458BB}"/>
                <c:ext xmlns:c16="http://schemas.microsoft.com/office/drawing/2014/chart" uri="{C3380CC4-5D6E-409C-BE32-E72D297353CC}">
                  <c16:uniqueId val="{00000010-9462-4E74-94F3-4313AAB5ED65}"/>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value'!$P$68:$Z$68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value'!$P$70:$Z$70</c:f>
              <c:numCache>
                <c:formatCode>"$"#,##0.0</c:formatCode>
                <c:ptCount val="11"/>
                <c:pt idx="0">
                  <c:v>35.000000999999997</c:v>
                </c:pt>
                <c:pt idx="1">
                  <c:v>38.707275000000003</c:v>
                </c:pt>
                <c:pt idx="2">
                  <c:v>50.000179000000003</c:v>
                </c:pt>
                <c:pt idx="3">
                  <c:v>64.999999500000001</c:v>
                </c:pt>
                <c:pt idx="4">
                  <c:v>69.999998000000005</c:v>
                </c:pt>
                <c:pt idx="5">
                  <c:v>102.7500215</c:v>
                </c:pt>
                <c:pt idx="6">
                  <c:v>110.000004</c:v>
                </c:pt>
                <c:pt idx="7">
                  <c:v>85.957544999999996</c:v>
                </c:pt>
                <c:pt idx="8">
                  <c:v>105.0550155</c:v>
                </c:pt>
                <c:pt idx="9">
                  <c:v>141.477261</c:v>
                </c:pt>
                <c:pt idx="10">
                  <c:v>188.30747199999999</c:v>
                </c:pt>
              </c:numCache>
            </c:numRef>
          </c:val>
          <c:smooth val="0"/>
          <c:extLst>
            <c:ext xmlns:c16="http://schemas.microsoft.com/office/drawing/2014/chart" uri="{C3380CC4-5D6E-409C-BE32-E72D297353CC}">
              <c16:uniqueId val="{0000001C-9462-4E74-94F3-4313AAB5ED65}"/>
            </c:ext>
          </c:extLst>
        </c:ser>
        <c:ser>
          <c:idx val="2"/>
          <c:order val="2"/>
          <c:tx>
            <c:strRef>
              <c:f>'Median pre value'!$O$71</c:f>
              <c:strCache>
                <c:ptCount val="1"/>
                <c:pt idx="0">
                  <c:v>Average</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9462-4E74-94F3-4313AAB5ED65}"/>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9462-4E74-94F3-4313AAB5ED65}"/>
              </c:ext>
            </c:extLst>
          </c:dPt>
          <c:dLbls>
            <c:dLbl>
              <c:idx val="0"/>
              <c:delete val="1"/>
              <c:extLst>
                <c:ext xmlns:c15="http://schemas.microsoft.com/office/drawing/2012/chart" uri="{CE6537A1-D6FC-4f65-9D91-7224C49458BB}"/>
                <c:ext xmlns:c16="http://schemas.microsoft.com/office/drawing/2014/chart" uri="{C3380CC4-5D6E-409C-BE32-E72D297353CC}">
                  <c16:uniqueId val="{00000020-9462-4E74-94F3-4313AAB5ED65}"/>
                </c:ext>
              </c:extLst>
            </c:dLbl>
            <c:dLbl>
              <c:idx val="1"/>
              <c:delete val="1"/>
              <c:extLst>
                <c:ext xmlns:c15="http://schemas.microsoft.com/office/drawing/2012/chart" uri="{CE6537A1-D6FC-4f65-9D91-7224C49458BB}"/>
                <c:ext xmlns:c16="http://schemas.microsoft.com/office/drawing/2014/chart" uri="{C3380CC4-5D6E-409C-BE32-E72D297353CC}">
                  <c16:uniqueId val="{00000021-9462-4E74-94F3-4313AAB5ED65}"/>
                </c:ext>
              </c:extLst>
            </c:dLbl>
            <c:dLbl>
              <c:idx val="2"/>
              <c:delete val="1"/>
              <c:extLst>
                <c:ext xmlns:c15="http://schemas.microsoft.com/office/drawing/2012/chart" uri="{CE6537A1-D6FC-4f65-9D91-7224C49458BB}"/>
                <c:ext xmlns:c16="http://schemas.microsoft.com/office/drawing/2014/chart" uri="{C3380CC4-5D6E-409C-BE32-E72D297353CC}">
                  <c16:uniqueId val="{00000022-9462-4E74-94F3-4313AAB5ED65}"/>
                </c:ext>
              </c:extLst>
            </c:dLbl>
            <c:dLbl>
              <c:idx val="3"/>
              <c:delete val="1"/>
              <c:extLst>
                <c:ext xmlns:c15="http://schemas.microsoft.com/office/drawing/2012/chart" uri="{CE6537A1-D6FC-4f65-9D91-7224C49458BB}"/>
                <c:ext xmlns:c16="http://schemas.microsoft.com/office/drawing/2014/chart" uri="{C3380CC4-5D6E-409C-BE32-E72D297353CC}">
                  <c16:uniqueId val="{00000023-9462-4E74-94F3-4313AAB5ED65}"/>
                </c:ext>
              </c:extLst>
            </c:dLbl>
            <c:dLbl>
              <c:idx val="4"/>
              <c:delete val="1"/>
              <c:extLst>
                <c:ext xmlns:c15="http://schemas.microsoft.com/office/drawing/2012/chart" uri="{CE6537A1-D6FC-4f65-9D91-7224C49458BB}"/>
                <c:ext xmlns:c16="http://schemas.microsoft.com/office/drawing/2014/chart" uri="{C3380CC4-5D6E-409C-BE32-E72D297353CC}">
                  <c16:uniqueId val="{00000024-9462-4E74-94F3-4313AAB5ED65}"/>
                </c:ext>
              </c:extLst>
            </c:dLbl>
            <c:dLbl>
              <c:idx val="5"/>
              <c:delete val="1"/>
              <c:extLst>
                <c:ext xmlns:c15="http://schemas.microsoft.com/office/drawing/2012/chart" uri="{CE6537A1-D6FC-4f65-9D91-7224C49458BB}"/>
                <c:ext xmlns:c16="http://schemas.microsoft.com/office/drawing/2014/chart" uri="{C3380CC4-5D6E-409C-BE32-E72D297353CC}">
                  <c16:uniqueId val="{00000025-9462-4E74-94F3-4313AAB5ED65}"/>
                </c:ext>
              </c:extLst>
            </c:dLbl>
            <c:dLbl>
              <c:idx val="6"/>
              <c:delete val="1"/>
              <c:extLst>
                <c:ext xmlns:c15="http://schemas.microsoft.com/office/drawing/2012/chart" uri="{CE6537A1-D6FC-4f65-9D91-7224C49458BB}"/>
                <c:ext xmlns:c16="http://schemas.microsoft.com/office/drawing/2014/chart" uri="{C3380CC4-5D6E-409C-BE32-E72D297353CC}">
                  <c16:uniqueId val="{00000026-9462-4E74-94F3-4313AAB5ED65}"/>
                </c:ext>
              </c:extLst>
            </c:dLbl>
            <c:dLbl>
              <c:idx val="7"/>
              <c:delete val="1"/>
              <c:extLst>
                <c:ext xmlns:c15="http://schemas.microsoft.com/office/drawing/2012/chart" uri="{CE6537A1-D6FC-4f65-9D91-7224C49458BB}"/>
                <c:ext xmlns:c16="http://schemas.microsoft.com/office/drawing/2014/chart" uri="{C3380CC4-5D6E-409C-BE32-E72D297353CC}">
                  <c16:uniqueId val="{00000027-9462-4E74-94F3-4313AAB5ED65}"/>
                </c:ext>
              </c:extLst>
            </c:dLbl>
            <c:dLbl>
              <c:idx val="8"/>
              <c:delete val="1"/>
              <c:extLst>
                <c:ext xmlns:c15="http://schemas.microsoft.com/office/drawing/2012/chart" uri="{CE6537A1-D6FC-4f65-9D91-7224C49458BB}"/>
                <c:ext xmlns:c16="http://schemas.microsoft.com/office/drawing/2014/chart" uri="{C3380CC4-5D6E-409C-BE32-E72D297353CC}">
                  <c16:uniqueId val="{00000028-9462-4E74-94F3-4313AAB5ED6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9462-4E74-94F3-4313AAB5ED65}"/>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value'!$P$68:$Z$68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value'!$P$71:$Z$71</c:f>
              <c:numCache>
                <c:formatCode>"$"#,##0.0</c:formatCode>
                <c:ptCount val="11"/>
                <c:pt idx="0">
                  <c:v>60.588421438103651</c:v>
                </c:pt>
                <c:pt idx="1">
                  <c:v>73.009785963097528</c:v>
                </c:pt>
                <c:pt idx="2">
                  <c:v>87.145219319288458</c:v>
                </c:pt>
                <c:pt idx="3">
                  <c:v>117.66121526430361</c:v>
                </c:pt>
                <c:pt idx="4">
                  <c:v>130.3514090013295</c:v>
                </c:pt>
                <c:pt idx="5">
                  <c:v>193.36502110954009</c:v>
                </c:pt>
                <c:pt idx="6">
                  <c:v>227.66316606751019</c:v>
                </c:pt>
                <c:pt idx="7">
                  <c:v>164.4367865655058</c:v>
                </c:pt>
                <c:pt idx="8">
                  <c:v>447.56585185708718</c:v>
                </c:pt>
                <c:pt idx="9">
                  <c:v>349.81499105977377</c:v>
                </c:pt>
                <c:pt idx="10">
                  <c:v>500.00307443589742</c:v>
                </c:pt>
              </c:numCache>
            </c:numRef>
          </c:val>
          <c:smooth val="0"/>
          <c:extLst>
            <c:ext xmlns:c16="http://schemas.microsoft.com/office/drawing/2014/chart" uri="{C3380CC4-5D6E-409C-BE32-E72D297353CC}">
              <c16:uniqueId val="{00000029-9462-4E74-94F3-4313AAB5ED65}"/>
            </c:ext>
          </c:extLst>
        </c:ser>
        <c:ser>
          <c:idx val="3"/>
          <c:order val="3"/>
          <c:tx>
            <c:strRef>
              <c:f>'Median pre value'!$O$72</c:f>
              <c:strCache>
                <c:ptCount val="1"/>
                <c:pt idx="0">
                  <c:v>25th percentile</c:v>
                </c:pt>
              </c:strCache>
            </c:strRef>
          </c:tx>
          <c:spPr>
            <a:ln w="19050" cap="rnd" cmpd="sng" algn="ctr">
              <a:solidFill>
                <a:schemeClr val="accent4"/>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2B-9462-4E74-94F3-4313AAB5ED65}"/>
              </c:ext>
            </c:extLst>
          </c:dPt>
          <c:dPt>
            <c:idx val="16"/>
            <c:bubble3D val="0"/>
            <c:extLst>
              <c:ext xmlns:c16="http://schemas.microsoft.com/office/drawing/2014/chart" uri="{C3380CC4-5D6E-409C-BE32-E72D297353CC}">
                <c16:uniqueId val="{0000002C-9462-4E74-94F3-4313AAB5ED65}"/>
              </c:ext>
            </c:extLst>
          </c:dPt>
          <c:dLbls>
            <c:dLbl>
              <c:idx val="0"/>
              <c:delete val="1"/>
              <c:extLst>
                <c:ext xmlns:c15="http://schemas.microsoft.com/office/drawing/2012/chart" uri="{CE6537A1-D6FC-4f65-9D91-7224C49458BB}"/>
                <c:ext xmlns:c16="http://schemas.microsoft.com/office/drawing/2014/chart" uri="{C3380CC4-5D6E-409C-BE32-E72D297353CC}">
                  <c16:uniqueId val="{0000002D-9462-4E74-94F3-4313AAB5ED65}"/>
                </c:ext>
              </c:extLst>
            </c:dLbl>
            <c:dLbl>
              <c:idx val="1"/>
              <c:delete val="1"/>
              <c:extLst>
                <c:ext xmlns:c15="http://schemas.microsoft.com/office/drawing/2012/chart" uri="{CE6537A1-D6FC-4f65-9D91-7224C49458BB}"/>
                <c:ext xmlns:c16="http://schemas.microsoft.com/office/drawing/2014/chart" uri="{C3380CC4-5D6E-409C-BE32-E72D297353CC}">
                  <c16:uniqueId val="{0000002E-9462-4E74-94F3-4313AAB5ED65}"/>
                </c:ext>
              </c:extLst>
            </c:dLbl>
            <c:dLbl>
              <c:idx val="2"/>
              <c:delete val="1"/>
              <c:extLst>
                <c:ext xmlns:c15="http://schemas.microsoft.com/office/drawing/2012/chart" uri="{CE6537A1-D6FC-4f65-9D91-7224C49458BB}"/>
                <c:ext xmlns:c16="http://schemas.microsoft.com/office/drawing/2014/chart" uri="{C3380CC4-5D6E-409C-BE32-E72D297353CC}">
                  <c16:uniqueId val="{0000002F-9462-4E74-94F3-4313AAB5ED65}"/>
                </c:ext>
              </c:extLst>
            </c:dLbl>
            <c:dLbl>
              <c:idx val="3"/>
              <c:delete val="1"/>
              <c:extLst>
                <c:ext xmlns:c15="http://schemas.microsoft.com/office/drawing/2012/chart" uri="{CE6537A1-D6FC-4f65-9D91-7224C49458BB}"/>
                <c:ext xmlns:c16="http://schemas.microsoft.com/office/drawing/2014/chart" uri="{C3380CC4-5D6E-409C-BE32-E72D297353CC}">
                  <c16:uniqueId val="{00000030-9462-4E74-94F3-4313AAB5ED65}"/>
                </c:ext>
              </c:extLst>
            </c:dLbl>
            <c:dLbl>
              <c:idx val="4"/>
              <c:delete val="1"/>
              <c:extLst>
                <c:ext xmlns:c15="http://schemas.microsoft.com/office/drawing/2012/chart" uri="{CE6537A1-D6FC-4f65-9D91-7224C49458BB}"/>
                <c:ext xmlns:c16="http://schemas.microsoft.com/office/drawing/2014/chart" uri="{C3380CC4-5D6E-409C-BE32-E72D297353CC}">
                  <c16:uniqueId val="{00000031-9462-4E74-94F3-4313AAB5ED65}"/>
                </c:ext>
              </c:extLst>
            </c:dLbl>
            <c:dLbl>
              <c:idx val="5"/>
              <c:delete val="1"/>
              <c:extLst>
                <c:ext xmlns:c15="http://schemas.microsoft.com/office/drawing/2012/chart" uri="{CE6537A1-D6FC-4f65-9D91-7224C49458BB}"/>
                <c:ext xmlns:c16="http://schemas.microsoft.com/office/drawing/2014/chart" uri="{C3380CC4-5D6E-409C-BE32-E72D297353CC}">
                  <c16:uniqueId val="{00000032-9462-4E74-94F3-4313AAB5ED65}"/>
                </c:ext>
              </c:extLst>
            </c:dLbl>
            <c:dLbl>
              <c:idx val="6"/>
              <c:delete val="1"/>
              <c:extLst>
                <c:ext xmlns:c15="http://schemas.microsoft.com/office/drawing/2012/chart" uri="{CE6537A1-D6FC-4f65-9D91-7224C49458BB}"/>
                <c:ext xmlns:c16="http://schemas.microsoft.com/office/drawing/2014/chart" uri="{C3380CC4-5D6E-409C-BE32-E72D297353CC}">
                  <c16:uniqueId val="{00000033-9462-4E74-94F3-4313AAB5ED65}"/>
                </c:ext>
              </c:extLst>
            </c:dLbl>
            <c:dLbl>
              <c:idx val="7"/>
              <c:delete val="1"/>
              <c:extLst>
                <c:ext xmlns:c15="http://schemas.microsoft.com/office/drawing/2012/chart" uri="{CE6537A1-D6FC-4f65-9D91-7224C49458BB}"/>
                <c:ext xmlns:c16="http://schemas.microsoft.com/office/drawing/2014/chart" uri="{C3380CC4-5D6E-409C-BE32-E72D297353CC}">
                  <c16:uniqueId val="{00000034-9462-4E74-94F3-4313AAB5ED65}"/>
                </c:ext>
              </c:extLst>
            </c:dLbl>
            <c:dLbl>
              <c:idx val="8"/>
              <c:delete val="1"/>
              <c:extLst>
                <c:ext xmlns:c15="http://schemas.microsoft.com/office/drawing/2012/chart" uri="{CE6537A1-D6FC-4f65-9D91-7224C49458BB}"/>
                <c:ext xmlns:c16="http://schemas.microsoft.com/office/drawing/2014/chart" uri="{C3380CC4-5D6E-409C-BE32-E72D297353CC}">
                  <c16:uniqueId val="{00000035-9462-4E74-94F3-4313AAB5ED65}"/>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value'!$P$68:$Z$68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value'!$P$72:$Z$72</c:f>
              <c:numCache>
                <c:formatCode>"$"#,##0.0</c:formatCode>
                <c:ptCount val="11"/>
                <c:pt idx="0">
                  <c:v>17.065450999999999</c:v>
                </c:pt>
                <c:pt idx="1">
                  <c:v>20</c:v>
                </c:pt>
                <c:pt idx="2">
                  <c:v>26.3</c:v>
                </c:pt>
                <c:pt idx="3">
                  <c:v>34.999993750000002</c:v>
                </c:pt>
                <c:pt idx="4">
                  <c:v>35</c:v>
                </c:pt>
                <c:pt idx="5">
                  <c:v>50.000000999999997</c:v>
                </c:pt>
                <c:pt idx="6">
                  <c:v>55</c:v>
                </c:pt>
                <c:pt idx="7">
                  <c:v>43.000000499999999</c:v>
                </c:pt>
                <c:pt idx="8">
                  <c:v>55.000000249999999</c:v>
                </c:pt>
                <c:pt idx="9">
                  <c:v>70.346503499999997</c:v>
                </c:pt>
                <c:pt idx="10">
                  <c:v>90.324286000000001</c:v>
                </c:pt>
              </c:numCache>
            </c:numRef>
          </c:val>
          <c:smooth val="0"/>
          <c:extLst>
            <c:ext xmlns:c16="http://schemas.microsoft.com/office/drawing/2014/chart" uri="{C3380CC4-5D6E-409C-BE32-E72D297353CC}">
              <c16:uniqueId val="{00000036-9462-4E74-94F3-4313AAB5ED65}"/>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3958267716535437"/>
          <c:w val="1"/>
          <c:h val="6.0417322834645654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Calibri Light" panose="020F0302020204030204"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027867009982387E-2"/>
          <c:y val="2.4693788276465442E-2"/>
          <c:w val="0.92597213299001757"/>
          <c:h val="0.84782935466400033"/>
        </c:manualLayout>
      </c:layout>
      <c:lineChart>
        <c:grouping val="standard"/>
        <c:varyColors val="0"/>
        <c:ser>
          <c:idx val="0"/>
          <c:order val="0"/>
          <c:tx>
            <c:strRef>
              <c:f>'Median pre value'!$B$99</c:f>
              <c:strCache>
                <c:ptCount val="1"/>
                <c:pt idx="0">
                  <c:v>75th percentile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D05A-4A65-9FEB-8D66104509EA}"/>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D05A-4A65-9FEB-8D66104509EA}"/>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D05A-4A65-9FEB-8D66104509EA}"/>
              </c:ext>
            </c:extLst>
          </c:dPt>
          <c:dPt>
            <c:idx val="16"/>
            <c:bubble3D val="0"/>
            <c:extLst>
              <c:ext xmlns:c16="http://schemas.microsoft.com/office/drawing/2014/chart" uri="{C3380CC4-5D6E-409C-BE32-E72D297353CC}">
                <c16:uniqueId val="{00000006-D05A-4A65-9FEB-8D66104509EA}"/>
              </c:ext>
            </c:extLst>
          </c:dPt>
          <c:dLbls>
            <c:dLbl>
              <c:idx val="0"/>
              <c:delete val="1"/>
              <c:extLst>
                <c:ext xmlns:c15="http://schemas.microsoft.com/office/drawing/2012/chart" uri="{CE6537A1-D6FC-4f65-9D91-7224C49458BB}"/>
                <c:ext xmlns:c16="http://schemas.microsoft.com/office/drawing/2014/chart" uri="{C3380CC4-5D6E-409C-BE32-E72D297353CC}">
                  <c16:uniqueId val="{00000007-D05A-4A65-9FEB-8D66104509EA}"/>
                </c:ext>
              </c:extLst>
            </c:dLbl>
            <c:dLbl>
              <c:idx val="1"/>
              <c:delete val="1"/>
              <c:extLst>
                <c:ext xmlns:c15="http://schemas.microsoft.com/office/drawing/2012/chart" uri="{CE6537A1-D6FC-4f65-9D91-7224C49458BB}"/>
                <c:ext xmlns:c16="http://schemas.microsoft.com/office/drawing/2014/chart" uri="{C3380CC4-5D6E-409C-BE32-E72D297353CC}">
                  <c16:uniqueId val="{00000008-D05A-4A65-9FEB-8D66104509EA}"/>
                </c:ext>
              </c:extLst>
            </c:dLbl>
            <c:dLbl>
              <c:idx val="2"/>
              <c:delete val="1"/>
              <c:extLst>
                <c:ext xmlns:c15="http://schemas.microsoft.com/office/drawing/2012/chart" uri="{CE6537A1-D6FC-4f65-9D91-7224C49458BB}"/>
                <c:ext xmlns:c16="http://schemas.microsoft.com/office/drawing/2014/chart" uri="{C3380CC4-5D6E-409C-BE32-E72D297353CC}">
                  <c16:uniqueId val="{00000009-D05A-4A65-9FEB-8D66104509EA}"/>
                </c:ext>
              </c:extLst>
            </c:dLbl>
            <c:dLbl>
              <c:idx val="3"/>
              <c:delete val="1"/>
              <c:extLst>
                <c:ext xmlns:c15="http://schemas.microsoft.com/office/drawing/2012/chart" uri="{CE6537A1-D6FC-4f65-9D91-7224C49458BB}"/>
                <c:ext xmlns:c16="http://schemas.microsoft.com/office/drawing/2014/chart" uri="{C3380CC4-5D6E-409C-BE32-E72D297353CC}">
                  <c16:uniqueId val="{0000000A-D05A-4A65-9FEB-8D66104509EA}"/>
                </c:ext>
              </c:extLst>
            </c:dLbl>
            <c:dLbl>
              <c:idx val="4"/>
              <c:delete val="1"/>
              <c:extLst>
                <c:ext xmlns:c15="http://schemas.microsoft.com/office/drawing/2012/chart" uri="{CE6537A1-D6FC-4f65-9D91-7224C49458BB}"/>
                <c:ext xmlns:c16="http://schemas.microsoft.com/office/drawing/2014/chart" uri="{C3380CC4-5D6E-409C-BE32-E72D297353CC}">
                  <c16:uniqueId val="{0000000B-D05A-4A65-9FEB-8D66104509EA}"/>
                </c:ext>
              </c:extLst>
            </c:dLbl>
            <c:dLbl>
              <c:idx val="5"/>
              <c:delete val="1"/>
              <c:extLst>
                <c:ext xmlns:c15="http://schemas.microsoft.com/office/drawing/2012/chart" uri="{CE6537A1-D6FC-4f65-9D91-7224C49458BB}"/>
                <c:ext xmlns:c16="http://schemas.microsoft.com/office/drawing/2014/chart" uri="{C3380CC4-5D6E-409C-BE32-E72D297353CC}">
                  <c16:uniqueId val="{0000000C-D05A-4A65-9FEB-8D66104509EA}"/>
                </c:ext>
              </c:extLst>
            </c:dLbl>
            <c:dLbl>
              <c:idx val="6"/>
              <c:delete val="1"/>
              <c:extLst>
                <c:ext xmlns:c15="http://schemas.microsoft.com/office/drawing/2012/chart" uri="{CE6537A1-D6FC-4f65-9D91-7224C49458BB}"/>
                <c:ext xmlns:c16="http://schemas.microsoft.com/office/drawing/2014/chart" uri="{C3380CC4-5D6E-409C-BE32-E72D297353CC}">
                  <c16:uniqueId val="{0000000D-D05A-4A65-9FEB-8D66104509EA}"/>
                </c:ext>
              </c:extLst>
            </c:dLbl>
            <c:dLbl>
              <c:idx val="7"/>
              <c:delete val="1"/>
              <c:extLst>
                <c:ext xmlns:c15="http://schemas.microsoft.com/office/drawing/2012/chart" uri="{CE6537A1-D6FC-4f65-9D91-7224C49458BB}"/>
                <c:ext xmlns:c16="http://schemas.microsoft.com/office/drawing/2014/chart" uri="{C3380CC4-5D6E-409C-BE32-E72D297353CC}">
                  <c16:uniqueId val="{0000000E-D05A-4A65-9FEB-8D66104509EA}"/>
                </c:ext>
              </c:extLst>
            </c:dLbl>
            <c:dLbl>
              <c:idx val="8"/>
              <c:delete val="1"/>
              <c:extLst>
                <c:ext xmlns:c15="http://schemas.microsoft.com/office/drawing/2012/chart" uri="{CE6537A1-D6FC-4f65-9D91-7224C49458BB}"/>
                <c:ext xmlns:c16="http://schemas.microsoft.com/office/drawing/2014/chart" uri="{C3380CC4-5D6E-409C-BE32-E72D297353CC}">
                  <c16:uniqueId val="{00000001-D05A-4A65-9FEB-8D66104509E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05A-4A65-9FEB-8D66104509EA}"/>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value'!$C$98:$M$98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value'!$C$99:$M$99</c:f>
              <c:numCache>
                <c:formatCode>"$"#,##0.0</c:formatCode>
                <c:ptCount val="11"/>
                <c:pt idx="0">
                  <c:v>155.03344300000001</c:v>
                </c:pt>
                <c:pt idx="1">
                  <c:v>166.55000075000001</c:v>
                </c:pt>
                <c:pt idx="2">
                  <c:v>200</c:v>
                </c:pt>
                <c:pt idx="3">
                  <c:v>250</c:v>
                </c:pt>
                <c:pt idx="4">
                  <c:v>325</c:v>
                </c:pt>
                <c:pt idx="5">
                  <c:v>607.25000224999997</c:v>
                </c:pt>
                <c:pt idx="6">
                  <c:v>540</c:v>
                </c:pt>
                <c:pt idx="7">
                  <c:v>377.50000449999999</c:v>
                </c:pt>
                <c:pt idx="8">
                  <c:v>484.00000025000003</c:v>
                </c:pt>
                <c:pt idx="9">
                  <c:v>715.50006550000001</c:v>
                </c:pt>
                <c:pt idx="10">
                  <c:v>924.96253975000002</c:v>
                </c:pt>
              </c:numCache>
            </c:numRef>
          </c:val>
          <c:smooth val="0"/>
          <c:extLst>
            <c:ext xmlns:c16="http://schemas.microsoft.com/office/drawing/2014/chart" uri="{C3380CC4-5D6E-409C-BE32-E72D297353CC}">
              <c16:uniqueId val="{0000000F-D05A-4A65-9FEB-8D66104509EA}"/>
            </c:ext>
          </c:extLst>
        </c:ser>
        <c:ser>
          <c:idx val="1"/>
          <c:order val="1"/>
          <c:tx>
            <c:strRef>
              <c:f>'Median pre value'!$B$100</c:f>
              <c:strCache>
                <c:ptCount val="1"/>
                <c:pt idx="0">
                  <c:v>Median</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D05A-4A65-9FEB-8D66104509EA}"/>
              </c:ext>
            </c:extLst>
          </c:dPt>
          <c:dPt>
            <c:idx val="9"/>
            <c:bubble3D val="0"/>
            <c:extLst>
              <c:ext xmlns:c16="http://schemas.microsoft.com/office/drawing/2014/chart" uri="{C3380CC4-5D6E-409C-BE32-E72D297353CC}">
                <c16:uniqueId val="{00000011-D05A-4A65-9FEB-8D66104509EA}"/>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D05A-4A65-9FEB-8D66104509EA}"/>
              </c:ext>
            </c:extLst>
          </c:dPt>
          <c:dLbls>
            <c:dLbl>
              <c:idx val="0"/>
              <c:delete val="1"/>
              <c:extLst>
                <c:ext xmlns:c15="http://schemas.microsoft.com/office/drawing/2012/chart" uri="{CE6537A1-D6FC-4f65-9D91-7224C49458BB}"/>
                <c:ext xmlns:c16="http://schemas.microsoft.com/office/drawing/2014/chart" uri="{C3380CC4-5D6E-409C-BE32-E72D297353CC}">
                  <c16:uniqueId val="{00000014-D05A-4A65-9FEB-8D66104509EA}"/>
                </c:ext>
              </c:extLst>
            </c:dLbl>
            <c:dLbl>
              <c:idx val="1"/>
              <c:delete val="1"/>
              <c:extLst>
                <c:ext xmlns:c15="http://schemas.microsoft.com/office/drawing/2012/chart" uri="{CE6537A1-D6FC-4f65-9D91-7224C49458BB}"/>
                <c:ext xmlns:c16="http://schemas.microsoft.com/office/drawing/2014/chart" uri="{C3380CC4-5D6E-409C-BE32-E72D297353CC}">
                  <c16:uniqueId val="{00000015-D05A-4A65-9FEB-8D66104509EA}"/>
                </c:ext>
              </c:extLst>
            </c:dLbl>
            <c:dLbl>
              <c:idx val="2"/>
              <c:delete val="1"/>
              <c:extLst>
                <c:ext xmlns:c15="http://schemas.microsoft.com/office/drawing/2012/chart" uri="{CE6537A1-D6FC-4f65-9D91-7224C49458BB}"/>
                <c:ext xmlns:c16="http://schemas.microsoft.com/office/drawing/2014/chart" uri="{C3380CC4-5D6E-409C-BE32-E72D297353CC}">
                  <c16:uniqueId val="{00000016-D05A-4A65-9FEB-8D66104509EA}"/>
                </c:ext>
              </c:extLst>
            </c:dLbl>
            <c:dLbl>
              <c:idx val="3"/>
              <c:delete val="1"/>
              <c:extLst>
                <c:ext xmlns:c15="http://schemas.microsoft.com/office/drawing/2012/chart" uri="{CE6537A1-D6FC-4f65-9D91-7224C49458BB}"/>
                <c:ext xmlns:c16="http://schemas.microsoft.com/office/drawing/2014/chart" uri="{C3380CC4-5D6E-409C-BE32-E72D297353CC}">
                  <c16:uniqueId val="{00000017-D05A-4A65-9FEB-8D66104509EA}"/>
                </c:ext>
              </c:extLst>
            </c:dLbl>
            <c:dLbl>
              <c:idx val="4"/>
              <c:delete val="1"/>
              <c:extLst>
                <c:ext xmlns:c15="http://schemas.microsoft.com/office/drawing/2012/chart" uri="{CE6537A1-D6FC-4f65-9D91-7224C49458BB}"/>
                <c:ext xmlns:c16="http://schemas.microsoft.com/office/drawing/2014/chart" uri="{C3380CC4-5D6E-409C-BE32-E72D297353CC}">
                  <c16:uniqueId val="{00000018-D05A-4A65-9FEB-8D66104509EA}"/>
                </c:ext>
              </c:extLst>
            </c:dLbl>
            <c:dLbl>
              <c:idx val="5"/>
              <c:delete val="1"/>
              <c:extLst>
                <c:ext xmlns:c15="http://schemas.microsoft.com/office/drawing/2012/chart" uri="{CE6537A1-D6FC-4f65-9D91-7224C49458BB}"/>
                <c:ext xmlns:c16="http://schemas.microsoft.com/office/drawing/2014/chart" uri="{C3380CC4-5D6E-409C-BE32-E72D297353CC}">
                  <c16:uniqueId val="{00000019-D05A-4A65-9FEB-8D66104509EA}"/>
                </c:ext>
              </c:extLst>
            </c:dLbl>
            <c:dLbl>
              <c:idx val="6"/>
              <c:delete val="1"/>
              <c:extLst>
                <c:ext xmlns:c15="http://schemas.microsoft.com/office/drawing/2012/chart" uri="{CE6537A1-D6FC-4f65-9D91-7224C49458BB}"/>
                <c:ext xmlns:c16="http://schemas.microsoft.com/office/drawing/2014/chart" uri="{C3380CC4-5D6E-409C-BE32-E72D297353CC}">
                  <c16:uniqueId val="{0000001A-D05A-4A65-9FEB-8D66104509EA}"/>
                </c:ext>
              </c:extLst>
            </c:dLbl>
            <c:dLbl>
              <c:idx val="7"/>
              <c:delete val="1"/>
              <c:extLst>
                <c:ext xmlns:c15="http://schemas.microsoft.com/office/drawing/2012/chart" uri="{CE6537A1-D6FC-4f65-9D91-7224C49458BB}"/>
                <c:ext xmlns:c16="http://schemas.microsoft.com/office/drawing/2014/chart" uri="{C3380CC4-5D6E-409C-BE32-E72D297353CC}">
                  <c16:uniqueId val="{0000001B-D05A-4A65-9FEB-8D66104509EA}"/>
                </c:ext>
              </c:extLst>
            </c:dLbl>
            <c:dLbl>
              <c:idx val="8"/>
              <c:delete val="1"/>
              <c:extLst>
                <c:ext xmlns:c15="http://schemas.microsoft.com/office/drawing/2012/chart" uri="{CE6537A1-D6FC-4f65-9D91-7224C49458BB}"/>
                <c:ext xmlns:c16="http://schemas.microsoft.com/office/drawing/2014/chart" uri="{C3380CC4-5D6E-409C-BE32-E72D297353CC}">
                  <c16:uniqueId val="{00000010-D05A-4A65-9FEB-8D66104509EA}"/>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value'!$C$98:$M$98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value'!$C$100:$M$100</c:f>
              <c:numCache>
                <c:formatCode>"$"#,##0.0</c:formatCode>
                <c:ptCount val="11"/>
                <c:pt idx="0">
                  <c:v>76.500000999999997</c:v>
                </c:pt>
                <c:pt idx="1">
                  <c:v>80</c:v>
                </c:pt>
                <c:pt idx="2">
                  <c:v>99.999999000000003</c:v>
                </c:pt>
                <c:pt idx="3">
                  <c:v>125.00000199999999</c:v>
                </c:pt>
                <c:pt idx="4">
                  <c:v>167.21715599999999</c:v>
                </c:pt>
                <c:pt idx="5">
                  <c:v>279.99999450000001</c:v>
                </c:pt>
                <c:pt idx="6">
                  <c:v>260.00008800000001</c:v>
                </c:pt>
                <c:pt idx="7">
                  <c:v>148.554777</c:v>
                </c:pt>
                <c:pt idx="8">
                  <c:v>221.55722596944889</c:v>
                </c:pt>
                <c:pt idx="9">
                  <c:v>295.99999600000001</c:v>
                </c:pt>
                <c:pt idx="10">
                  <c:v>545.99998699999992</c:v>
                </c:pt>
              </c:numCache>
            </c:numRef>
          </c:val>
          <c:smooth val="0"/>
          <c:extLst>
            <c:ext xmlns:c16="http://schemas.microsoft.com/office/drawing/2014/chart" uri="{C3380CC4-5D6E-409C-BE32-E72D297353CC}">
              <c16:uniqueId val="{0000001C-D05A-4A65-9FEB-8D66104509EA}"/>
            </c:ext>
          </c:extLst>
        </c:ser>
        <c:ser>
          <c:idx val="2"/>
          <c:order val="2"/>
          <c:tx>
            <c:strRef>
              <c:f>'Median pre value'!$B$101</c:f>
              <c:strCache>
                <c:ptCount val="1"/>
                <c:pt idx="0">
                  <c:v>Average</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D05A-4A65-9FEB-8D66104509EA}"/>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D05A-4A65-9FEB-8D66104509EA}"/>
              </c:ext>
            </c:extLst>
          </c:dPt>
          <c:dLbls>
            <c:dLbl>
              <c:idx val="0"/>
              <c:delete val="1"/>
              <c:extLst>
                <c:ext xmlns:c15="http://schemas.microsoft.com/office/drawing/2012/chart" uri="{CE6537A1-D6FC-4f65-9D91-7224C49458BB}"/>
                <c:ext xmlns:c16="http://schemas.microsoft.com/office/drawing/2014/chart" uri="{C3380CC4-5D6E-409C-BE32-E72D297353CC}">
                  <c16:uniqueId val="{00000020-D05A-4A65-9FEB-8D66104509EA}"/>
                </c:ext>
              </c:extLst>
            </c:dLbl>
            <c:dLbl>
              <c:idx val="1"/>
              <c:delete val="1"/>
              <c:extLst>
                <c:ext xmlns:c15="http://schemas.microsoft.com/office/drawing/2012/chart" uri="{CE6537A1-D6FC-4f65-9D91-7224C49458BB}"/>
                <c:ext xmlns:c16="http://schemas.microsoft.com/office/drawing/2014/chart" uri="{C3380CC4-5D6E-409C-BE32-E72D297353CC}">
                  <c16:uniqueId val="{00000021-D05A-4A65-9FEB-8D66104509EA}"/>
                </c:ext>
              </c:extLst>
            </c:dLbl>
            <c:dLbl>
              <c:idx val="2"/>
              <c:delete val="1"/>
              <c:extLst>
                <c:ext xmlns:c15="http://schemas.microsoft.com/office/drawing/2012/chart" uri="{CE6537A1-D6FC-4f65-9D91-7224C49458BB}"/>
                <c:ext xmlns:c16="http://schemas.microsoft.com/office/drawing/2014/chart" uri="{C3380CC4-5D6E-409C-BE32-E72D297353CC}">
                  <c16:uniqueId val="{00000022-D05A-4A65-9FEB-8D66104509EA}"/>
                </c:ext>
              </c:extLst>
            </c:dLbl>
            <c:dLbl>
              <c:idx val="3"/>
              <c:delete val="1"/>
              <c:extLst>
                <c:ext xmlns:c15="http://schemas.microsoft.com/office/drawing/2012/chart" uri="{CE6537A1-D6FC-4f65-9D91-7224C49458BB}"/>
                <c:ext xmlns:c16="http://schemas.microsoft.com/office/drawing/2014/chart" uri="{C3380CC4-5D6E-409C-BE32-E72D297353CC}">
                  <c16:uniqueId val="{00000023-D05A-4A65-9FEB-8D66104509EA}"/>
                </c:ext>
              </c:extLst>
            </c:dLbl>
            <c:dLbl>
              <c:idx val="4"/>
              <c:delete val="1"/>
              <c:extLst>
                <c:ext xmlns:c15="http://schemas.microsoft.com/office/drawing/2012/chart" uri="{CE6537A1-D6FC-4f65-9D91-7224C49458BB}"/>
                <c:ext xmlns:c16="http://schemas.microsoft.com/office/drawing/2014/chart" uri="{C3380CC4-5D6E-409C-BE32-E72D297353CC}">
                  <c16:uniqueId val="{00000024-D05A-4A65-9FEB-8D66104509EA}"/>
                </c:ext>
              </c:extLst>
            </c:dLbl>
            <c:dLbl>
              <c:idx val="5"/>
              <c:delete val="1"/>
              <c:extLst>
                <c:ext xmlns:c15="http://schemas.microsoft.com/office/drawing/2012/chart" uri="{CE6537A1-D6FC-4f65-9D91-7224C49458BB}"/>
                <c:ext xmlns:c16="http://schemas.microsoft.com/office/drawing/2014/chart" uri="{C3380CC4-5D6E-409C-BE32-E72D297353CC}">
                  <c16:uniqueId val="{00000025-D05A-4A65-9FEB-8D66104509EA}"/>
                </c:ext>
              </c:extLst>
            </c:dLbl>
            <c:dLbl>
              <c:idx val="6"/>
              <c:delete val="1"/>
              <c:extLst>
                <c:ext xmlns:c15="http://schemas.microsoft.com/office/drawing/2012/chart" uri="{CE6537A1-D6FC-4f65-9D91-7224C49458BB}"/>
                <c:ext xmlns:c16="http://schemas.microsoft.com/office/drawing/2014/chart" uri="{C3380CC4-5D6E-409C-BE32-E72D297353CC}">
                  <c16:uniqueId val="{00000026-D05A-4A65-9FEB-8D66104509EA}"/>
                </c:ext>
              </c:extLst>
            </c:dLbl>
            <c:dLbl>
              <c:idx val="7"/>
              <c:delete val="1"/>
              <c:extLst>
                <c:ext xmlns:c15="http://schemas.microsoft.com/office/drawing/2012/chart" uri="{CE6537A1-D6FC-4f65-9D91-7224C49458BB}"/>
                <c:ext xmlns:c16="http://schemas.microsoft.com/office/drawing/2014/chart" uri="{C3380CC4-5D6E-409C-BE32-E72D297353CC}">
                  <c16:uniqueId val="{00000027-D05A-4A65-9FEB-8D66104509EA}"/>
                </c:ext>
              </c:extLst>
            </c:dLbl>
            <c:dLbl>
              <c:idx val="8"/>
              <c:delete val="1"/>
              <c:extLst>
                <c:ext xmlns:c15="http://schemas.microsoft.com/office/drawing/2012/chart" uri="{CE6537A1-D6FC-4f65-9D91-7224C49458BB}"/>
                <c:ext xmlns:c16="http://schemas.microsoft.com/office/drawing/2014/chart" uri="{C3380CC4-5D6E-409C-BE32-E72D297353CC}">
                  <c16:uniqueId val="{00000028-D05A-4A65-9FEB-8D66104509EA}"/>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value'!$C$98:$M$98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value'!$C$101:$M$101</c:f>
              <c:numCache>
                <c:formatCode>"$"#,##0.0</c:formatCode>
                <c:ptCount val="11"/>
                <c:pt idx="0">
                  <c:v>153.72979252340079</c:v>
                </c:pt>
                <c:pt idx="1">
                  <c:v>156.39588542826121</c:v>
                </c:pt>
                <c:pt idx="2">
                  <c:v>216.34501661029611</c:v>
                </c:pt>
                <c:pt idx="3">
                  <c:v>231.81351211936769</c:v>
                </c:pt>
                <c:pt idx="4">
                  <c:v>340.52294928878291</c:v>
                </c:pt>
                <c:pt idx="5">
                  <c:v>598.75502541674643</c:v>
                </c:pt>
                <c:pt idx="6">
                  <c:v>455.80861316322438</c:v>
                </c:pt>
                <c:pt idx="7">
                  <c:v>375.41265324334438</c:v>
                </c:pt>
                <c:pt idx="8">
                  <c:v>717.76724812940336</c:v>
                </c:pt>
                <c:pt idx="9">
                  <c:v>938.47283857189075</c:v>
                </c:pt>
                <c:pt idx="10">
                  <c:v>969.29575530292834</c:v>
                </c:pt>
              </c:numCache>
            </c:numRef>
          </c:val>
          <c:smooth val="0"/>
          <c:extLst>
            <c:ext xmlns:c16="http://schemas.microsoft.com/office/drawing/2014/chart" uri="{C3380CC4-5D6E-409C-BE32-E72D297353CC}">
              <c16:uniqueId val="{00000029-D05A-4A65-9FEB-8D66104509EA}"/>
            </c:ext>
          </c:extLst>
        </c:ser>
        <c:ser>
          <c:idx val="3"/>
          <c:order val="3"/>
          <c:tx>
            <c:strRef>
              <c:f>'Median pre value'!$B$102</c:f>
              <c:strCache>
                <c:ptCount val="1"/>
                <c:pt idx="0">
                  <c:v>25th percentile</c:v>
                </c:pt>
              </c:strCache>
            </c:strRef>
          </c:tx>
          <c:spPr>
            <a:ln w="19050" cap="rnd" cmpd="sng" algn="ctr">
              <a:solidFill>
                <a:schemeClr val="accent4"/>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2B-D05A-4A65-9FEB-8D66104509EA}"/>
              </c:ext>
            </c:extLst>
          </c:dPt>
          <c:dPt>
            <c:idx val="16"/>
            <c:bubble3D val="0"/>
            <c:extLst>
              <c:ext xmlns:c16="http://schemas.microsoft.com/office/drawing/2014/chart" uri="{C3380CC4-5D6E-409C-BE32-E72D297353CC}">
                <c16:uniqueId val="{0000002C-D05A-4A65-9FEB-8D66104509EA}"/>
              </c:ext>
            </c:extLst>
          </c:dPt>
          <c:dLbls>
            <c:dLbl>
              <c:idx val="0"/>
              <c:delete val="1"/>
              <c:extLst>
                <c:ext xmlns:c15="http://schemas.microsoft.com/office/drawing/2012/chart" uri="{CE6537A1-D6FC-4f65-9D91-7224C49458BB}"/>
                <c:ext xmlns:c16="http://schemas.microsoft.com/office/drawing/2014/chart" uri="{C3380CC4-5D6E-409C-BE32-E72D297353CC}">
                  <c16:uniqueId val="{0000002D-D05A-4A65-9FEB-8D66104509EA}"/>
                </c:ext>
              </c:extLst>
            </c:dLbl>
            <c:dLbl>
              <c:idx val="1"/>
              <c:delete val="1"/>
              <c:extLst>
                <c:ext xmlns:c15="http://schemas.microsoft.com/office/drawing/2012/chart" uri="{CE6537A1-D6FC-4f65-9D91-7224C49458BB}"/>
                <c:ext xmlns:c16="http://schemas.microsoft.com/office/drawing/2014/chart" uri="{C3380CC4-5D6E-409C-BE32-E72D297353CC}">
                  <c16:uniqueId val="{0000002E-D05A-4A65-9FEB-8D66104509EA}"/>
                </c:ext>
              </c:extLst>
            </c:dLbl>
            <c:dLbl>
              <c:idx val="2"/>
              <c:delete val="1"/>
              <c:extLst>
                <c:ext xmlns:c15="http://schemas.microsoft.com/office/drawing/2012/chart" uri="{CE6537A1-D6FC-4f65-9D91-7224C49458BB}"/>
                <c:ext xmlns:c16="http://schemas.microsoft.com/office/drawing/2014/chart" uri="{C3380CC4-5D6E-409C-BE32-E72D297353CC}">
                  <c16:uniqueId val="{0000002F-D05A-4A65-9FEB-8D66104509EA}"/>
                </c:ext>
              </c:extLst>
            </c:dLbl>
            <c:dLbl>
              <c:idx val="3"/>
              <c:delete val="1"/>
              <c:extLst>
                <c:ext xmlns:c15="http://schemas.microsoft.com/office/drawing/2012/chart" uri="{CE6537A1-D6FC-4f65-9D91-7224C49458BB}"/>
                <c:ext xmlns:c16="http://schemas.microsoft.com/office/drawing/2014/chart" uri="{C3380CC4-5D6E-409C-BE32-E72D297353CC}">
                  <c16:uniqueId val="{00000030-D05A-4A65-9FEB-8D66104509EA}"/>
                </c:ext>
              </c:extLst>
            </c:dLbl>
            <c:dLbl>
              <c:idx val="4"/>
              <c:delete val="1"/>
              <c:extLst>
                <c:ext xmlns:c15="http://schemas.microsoft.com/office/drawing/2012/chart" uri="{CE6537A1-D6FC-4f65-9D91-7224C49458BB}"/>
                <c:ext xmlns:c16="http://schemas.microsoft.com/office/drawing/2014/chart" uri="{C3380CC4-5D6E-409C-BE32-E72D297353CC}">
                  <c16:uniqueId val="{00000031-D05A-4A65-9FEB-8D66104509EA}"/>
                </c:ext>
              </c:extLst>
            </c:dLbl>
            <c:dLbl>
              <c:idx val="5"/>
              <c:delete val="1"/>
              <c:extLst>
                <c:ext xmlns:c15="http://schemas.microsoft.com/office/drawing/2012/chart" uri="{CE6537A1-D6FC-4f65-9D91-7224C49458BB}"/>
                <c:ext xmlns:c16="http://schemas.microsoft.com/office/drawing/2014/chart" uri="{C3380CC4-5D6E-409C-BE32-E72D297353CC}">
                  <c16:uniqueId val="{00000032-D05A-4A65-9FEB-8D66104509EA}"/>
                </c:ext>
              </c:extLst>
            </c:dLbl>
            <c:dLbl>
              <c:idx val="6"/>
              <c:delete val="1"/>
              <c:extLst>
                <c:ext xmlns:c15="http://schemas.microsoft.com/office/drawing/2012/chart" uri="{CE6537A1-D6FC-4f65-9D91-7224C49458BB}"/>
                <c:ext xmlns:c16="http://schemas.microsoft.com/office/drawing/2014/chart" uri="{C3380CC4-5D6E-409C-BE32-E72D297353CC}">
                  <c16:uniqueId val="{00000033-D05A-4A65-9FEB-8D66104509EA}"/>
                </c:ext>
              </c:extLst>
            </c:dLbl>
            <c:dLbl>
              <c:idx val="7"/>
              <c:delete val="1"/>
              <c:extLst>
                <c:ext xmlns:c15="http://schemas.microsoft.com/office/drawing/2012/chart" uri="{CE6537A1-D6FC-4f65-9D91-7224C49458BB}"/>
                <c:ext xmlns:c16="http://schemas.microsoft.com/office/drawing/2014/chart" uri="{C3380CC4-5D6E-409C-BE32-E72D297353CC}">
                  <c16:uniqueId val="{00000034-D05A-4A65-9FEB-8D66104509EA}"/>
                </c:ext>
              </c:extLst>
            </c:dLbl>
            <c:dLbl>
              <c:idx val="8"/>
              <c:delete val="1"/>
              <c:extLst>
                <c:ext xmlns:c15="http://schemas.microsoft.com/office/drawing/2012/chart" uri="{CE6537A1-D6FC-4f65-9D91-7224C49458BB}"/>
                <c:ext xmlns:c16="http://schemas.microsoft.com/office/drawing/2014/chart" uri="{C3380CC4-5D6E-409C-BE32-E72D297353CC}">
                  <c16:uniqueId val="{00000035-D05A-4A65-9FEB-8D66104509EA}"/>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value'!$C$98:$M$98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value'!$C$102:$M$102</c:f>
              <c:numCache>
                <c:formatCode>"$"#,##0.0</c:formatCode>
                <c:ptCount val="11"/>
                <c:pt idx="0">
                  <c:v>36.000000999999997</c:v>
                </c:pt>
                <c:pt idx="1">
                  <c:v>40.000000999999997</c:v>
                </c:pt>
                <c:pt idx="2">
                  <c:v>40.000000499999999</c:v>
                </c:pt>
                <c:pt idx="3">
                  <c:v>58.5</c:v>
                </c:pt>
                <c:pt idx="4">
                  <c:v>65</c:v>
                </c:pt>
                <c:pt idx="5">
                  <c:v>115.0000045</c:v>
                </c:pt>
                <c:pt idx="6">
                  <c:v>106.99999800000001</c:v>
                </c:pt>
                <c:pt idx="7">
                  <c:v>72.887884</c:v>
                </c:pt>
                <c:pt idx="8">
                  <c:v>108.012502</c:v>
                </c:pt>
                <c:pt idx="9">
                  <c:v>118.74969950000001</c:v>
                </c:pt>
                <c:pt idx="10">
                  <c:v>249.25</c:v>
                </c:pt>
              </c:numCache>
            </c:numRef>
          </c:val>
          <c:smooth val="0"/>
          <c:extLst>
            <c:ext xmlns:c16="http://schemas.microsoft.com/office/drawing/2014/chart" uri="{C3380CC4-5D6E-409C-BE32-E72D297353CC}">
              <c16:uniqueId val="{00000036-D05A-4A65-9FEB-8D66104509EA}"/>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3958267716535437"/>
          <c:w val="1"/>
          <c:h val="6.0417322834645654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Calibri Light" panose="020F0302020204030204"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027867009982373E-2"/>
          <c:y val="5.7373526838556947E-2"/>
          <c:w val="0.92597213299001757"/>
          <c:h val="0.84782935466400033"/>
        </c:manualLayout>
      </c:layout>
      <c:lineChart>
        <c:grouping val="standard"/>
        <c:varyColors val="0"/>
        <c:ser>
          <c:idx val="0"/>
          <c:order val="0"/>
          <c:tx>
            <c:strRef>
              <c:f>'Median pre value'!$B$39</c:f>
              <c:strCache>
                <c:ptCount val="1"/>
                <c:pt idx="0">
                  <c:v>75th percentile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5F7A-46BD-8BAE-4C7649506F0E}"/>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5F7A-46BD-8BAE-4C7649506F0E}"/>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5F7A-46BD-8BAE-4C7649506F0E}"/>
              </c:ext>
            </c:extLst>
          </c:dPt>
          <c:dPt>
            <c:idx val="16"/>
            <c:bubble3D val="0"/>
            <c:extLst>
              <c:ext xmlns:c16="http://schemas.microsoft.com/office/drawing/2014/chart" uri="{C3380CC4-5D6E-409C-BE32-E72D297353CC}">
                <c16:uniqueId val="{00000006-5F7A-46BD-8BAE-4C7649506F0E}"/>
              </c:ext>
            </c:extLst>
          </c:dPt>
          <c:dLbls>
            <c:dLbl>
              <c:idx val="0"/>
              <c:delete val="1"/>
              <c:extLst>
                <c:ext xmlns:c15="http://schemas.microsoft.com/office/drawing/2012/chart" uri="{CE6537A1-D6FC-4f65-9D91-7224C49458BB}"/>
                <c:ext xmlns:c16="http://schemas.microsoft.com/office/drawing/2014/chart" uri="{C3380CC4-5D6E-409C-BE32-E72D297353CC}">
                  <c16:uniqueId val="{00000007-5F7A-46BD-8BAE-4C7649506F0E}"/>
                </c:ext>
              </c:extLst>
            </c:dLbl>
            <c:dLbl>
              <c:idx val="1"/>
              <c:delete val="1"/>
              <c:extLst>
                <c:ext xmlns:c15="http://schemas.microsoft.com/office/drawing/2012/chart" uri="{CE6537A1-D6FC-4f65-9D91-7224C49458BB}"/>
                <c:ext xmlns:c16="http://schemas.microsoft.com/office/drawing/2014/chart" uri="{C3380CC4-5D6E-409C-BE32-E72D297353CC}">
                  <c16:uniqueId val="{00000008-5F7A-46BD-8BAE-4C7649506F0E}"/>
                </c:ext>
              </c:extLst>
            </c:dLbl>
            <c:dLbl>
              <c:idx val="2"/>
              <c:delete val="1"/>
              <c:extLst>
                <c:ext xmlns:c15="http://schemas.microsoft.com/office/drawing/2012/chart" uri="{CE6537A1-D6FC-4f65-9D91-7224C49458BB}"/>
                <c:ext xmlns:c16="http://schemas.microsoft.com/office/drawing/2014/chart" uri="{C3380CC4-5D6E-409C-BE32-E72D297353CC}">
                  <c16:uniqueId val="{00000009-5F7A-46BD-8BAE-4C7649506F0E}"/>
                </c:ext>
              </c:extLst>
            </c:dLbl>
            <c:dLbl>
              <c:idx val="3"/>
              <c:delete val="1"/>
              <c:extLst>
                <c:ext xmlns:c15="http://schemas.microsoft.com/office/drawing/2012/chart" uri="{CE6537A1-D6FC-4f65-9D91-7224C49458BB}"/>
                <c:ext xmlns:c16="http://schemas.microsoft.com/office/drawing/2014/chart" uri="{C3380CC4-5D6E-409C-BE32-E72D297353CC}">
                  <c16:uniqueId val="{0000000A-5F7A-46BD-8BAE-4C7649506F0E}"/>
                </c:ext>
              </c:extLst>
            </c:dLbl>
            <c:dLbl>
              <c:idx val="4"/>
              <c:delete val="1"/>
              <c:extLst>
                <c:ext xmlns:c15="http://schemas.microsoft.com/office/drawing/2012/chart" uri="{CE6537A1-D6FC-4f65-9D91-7224C49458BB}"/>
                <c:ext xmlns:c16="http://schemas.microsoft.com/office/drawing/2014/chart" uri="{C3380CC4-5D6E-409C-BE32-E72D297353CC}">
                  <c16:uniqueId val="{0000000B-5F7A-46BD-8BAE-4C7649506F0E}"/>
                </c:ext>
              </c:extLst>
            </c:dLbl>
            <c:dLbl>
              <c:idx val="5"/>
              <c:delete val="1"/>
              <c:extLst>
                <c:ext xmlns:c15="http://schemas.microsoft.com/office/drawing/2012/chart" uri="{CE6537A1-D6FC-4f65-9D91-7224C49458BB}"/>
                <c:ext xmlns:c16="http://schemas.microsoft.com/office/drawing/2014/chart" uri="{C3380CC4-5D6E-409C-BE32-E72D297353CC}">
                  <c16:uniqueId val="{0000000C-5F7A-46BD-8BAE-4C7649506F0E}"/>
                </c:ext>
              </c:extLst>
            </c:dLbl>
            <c:dLbl>
              <c:idx val="6"/>
              <c:delete val="1"/>
              <c:extLst>
                <c:ext xmlns:c15="http://schemas.microsoft.com/office/drawing/2012/chart" uri="{CE6537A1-D6FC-4f65-9D91-7224C49458BB}"/>
                <c:ext xmlns:c16="http://schemas.microsoft.com/office/drawing/2014/chart" uri="{C3380CC4-5D6E-409C-BE32-E72D297353CC}">
                  <c16:uniqueId val="{0000000D-5F7A-46BD-8BAE-4C7649506F0E}"/>
                </c:ext>
              </c:extLst>
            </c:dLbl>
            <c:dLbl>
              <c:idx val="7"/>
              <c:delete val="1"/>
              <c:extLst>
                <c:ext xmlns:c15="http://schemas.microsoft.com/office/drawing/2012/chart" uri="{CE6537A1-D6FC-4f65-9D91-7224C49458BB}"/>
                <c:ext xmlns:c16="http://schemas.microsoft.com/office/drawing/2014/chart" uri="{C3380CC4-5D6E-409C-BE32-E72D297353CC}">
                  <c16:uniqueId val="{0000000E-5F7A-46BD-8BAE-4C7649506F0E}"/>
                </c:ext>
              </c:extLst>
            </c:dLbl>
            <c:dLbl>
              <c:idx val="8"/>
              <c:delete val="1"/>
              <c:extLst>
                <c:ext xmlns:c15="http://schemas.microsoft.com/office/drawing/2012/chart" uri="{CE6537A1-D6FC-4f65-9D91-7224C49458BB}"/>
                <c:ext xmlns:c16="http://schemas.microsoft.com/office/drawing/2014/chart" uri="{C3380CC4-5D6E-409C-BE32-E72D297353CC}">
                  <c16:uniqueId val="{00000001-5F7A-46BD-8BAE-4C7649506F0E}"/>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value'!$C$38:$M$38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value'!$C$39:$M$39</c:f>
              <c:numCache>
                <c:formatCode>"$"#,##0.0</c:formatCode>
                <c:ptCount val="11"/>
                <c:pt idx="0">
                  <c:v>4</c:v>
                </c:pt>
                <c:pt idx="1">
                  <c:v>4.5987497500000014</c:v>
                </c:pt>
                <c:pt idx="2">
                  <c:v>5</c:v>
                </c:pt>
                <c:pt idx="3">
                  <c:v>6</c:v>
                </c:pt>
                <c:pt idx="4">
                  <c:v>6.9999979999999997</c:v>
                </c:pt>
                <c:pt idx="5">
                  <c:v>7.9236250000000004</c:v>
                </c:pt>
                <c:pt idx="6">
                  <c:v>9.0562504999999991</c:v>
                </c:pt>
                <c:pt idx="7">
                  <c:v>11</c:v>
                </c:pt>
                <c:pt idx="8">
                  <c:v>10.8</c:v>
                </c:pt>
                <c:pt idx="9">
                  <c:v>13.350015000000001</c:v>
                </c:pt>
                <c:pt idx="10">
                  <c:v>20.200002000000001</c:v>
                </c:pt>
              </c:numCache>
            </c:numRef>
          </c:val>
          <c:smooth val="0"/>
          <c:extLst>
            <c:ext xmlns:c16="http://schemas.microsoft.com/office/drawing/2014/chart" uri="{C3380CC4-5D6E-409C-BE32-E72D297353CC}">
              <c16:uniqueId val="{0000000F-5F7A-46BD-8BAE-4C7649506F0E}"/>
            </c:ext>
          </c:extLst>
        </c:ser>
        <c:ser>
          <c:idx val="1"/>
          <c:order val="1"/>
          <c:tx>
            <c:strRef>
              <c:f>'Median pre value'!$B$40</c:f>
              <c:strCache>
                <c:ptCount val="1"/>
                <c:pt idx="0">
                  <c:v>Median</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5F7A-46BD-8BAE-4C7649506F0E}"/>
              </c:ext>
            </c:extLst>
          </c:dPt>
          <c:dPt>
            <c:idx val="9"/>
            <c:bubble3D val="0"/>
            <c:extLst>
              <c:ext xmlns:c16="http://schemas.microsoft.com/office/drawing/2014/chart" uri="{C3380CC4-5D6E-409C-BE32-E72D297353CC}">
                <c16:uniqueId val="{00000011-5F7A-46BD-8BAE-4C7649506F0E}"/>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5F7A-46BD-8BAE-4C7649506F0E}"/>
              </c:ext>
            </c:extLst>
          </c:dPt>
          <c:dLbls>
            <c:dLbl>
              <c:idx val="0"/>
              <c:delete val="1"/>
              <c:extLst>
                <c:ext xmlns:c15="http://schemas.microsoft.com/office/drawing/2012/chart" uri="{CE6537A1-D6FC-4f65-9D91-7224C49458BB}"/>
                <c:ext xmlns:c16="http://schemas.microsoft.com/office/drawing/2014/chart" uri="{C3380CC4-5D6E-409C-BE32-E72D297353CC}">
                  <c16:uniqueId val="{00000014-5F7A-46BD-8BAE-4C7649506F0E}"/>
                </c:ext>
              </c:extLst>
            </c:dLbl>
            <c:dLbl>
              <c:idx val="1"/>
              <c:delete val="1"/>
              <c:extLst>
                <c:ext xmlns:c15="http://schemas.microsoft.com/office/drawing/2012/chart" uri="{CE6537A1-D6FC-4f65-9D91-7224C49458BB}"/>
                <c:ext xmlns:c16="http://schemas.microsoft.com/office/drawing/2014/chart" uri="{C3380CC4-5D6E-409C-BE32-E72D297353CC}">
                  <c16:uniqueId val="{00000015-5F7A-46BD-8BAE-4C7649506F0E}"/>
                </c:ext>
              </c:extLst>
            </c:dLbl>
            <c:dLbl>
              <c:idx val="2"/>
              <c:delete val="1"/>
              <c:extLst>
                <c:ext xmlns:c15="http://schemas.microsoft.com/office/drawing/2012/chart" uri="{CE6537A1-D6FC-4f65-9D91-7224C49458BB}"/>
                <c:ext xmlns:c16="http://schemas.microsoft.com/office/drawing/2014/chart" uri="{C3380CC4-5D6E-409C-BE32-E72D297353CC}">
                  <c16:uniqueId val="{00000016-5F7A-46BD-8BAE-4C7649506F0E}"/>
                </c:ext>
              </c:extLst>
            </c:dLbl>
            <c:dLbl>
              <c:idx val="3"/>
              <c:delete val="1"/>
              <c:extLst>
                <c:ext xmlns:c15="http://schemas.microsoft.com/office/drawing/2012/chart" uri="{CE6537A1-D6FC-4f65-9D91-7224C49458BB}"/>
                <c:ext xmlns:c16="http://schemas.microsoft.com/office/drawing/2014/chart" uri="{C3380CC4-5D6E-409C-BE32-E72D297353CC}">
                  <c16:uniqueId val="{00000017-5F7A-46BD-8BAE-4C7649506F0E}"/>
                </c:ext>
              </c:extLst>
            </c:dLbl>
            <c:dLbl>
              <c:idx val="4"/>
              <c:delete val="1"/>
              <c:extLst>
                <c:ext xmlns:c15="http://schemas.microsoft.com/office/drawing/2012/chart" uri="{CE6537A1-D6FC-4f65-9D91-7224C49458BB}"/>
                <c:ext xmlns:c16="http://schemas.microsoft.com/office/drawing/2014/chart" uri="{C3380CC4-5D6E-409C-BE32-E72D297353CC}">
                  <c16:uniqueId val="{00000018-5F7A-46BD-8BAE-4C7649506F0E}"/>
                </c:ext>
              </c:extLst>
            </c:dLbl>
            <c:dLbl>
              <c:idx val="5"/>
              <c:delete val="1"/>
              <c:extLst>
                <c:ext xmlns:c15="http://schemas.microsoft.com/office/drawing/2012/chart" uri="{CE6537A1-D6FC-4f65-9D91-7224C49458BB}"/>
                <c:ext xmlns:c16="http://schemas.microsoft.com/office/drawing/2014/chart" uri="{C3380CC4-5D6E-409C-BE32-E72D297353CC}">
                  <c16:uniqueId val="{00000019-5F7A-46BD-8BAE-4C7649506F0E}"/>
                </c:ext>
              </c:extLst>
            </c:dLbl>
            <c:dLbl>
              <c:idx val="6"/>
              <c:delete val="1"/>
              <c:extLst>
                <c:ext xmlns:c15="http://schemas.microsoft.com/office/drawing/2012/chart" uri="{CE6537A1-D6FC-4f65-9D91-7224C49458BB}"/>
                <c:ext xmlns:c16="http://schemas.microsoft.com/office/drawing/2014/chart" uri="{C3380CC4-5D6E-409C-BE32-E72D297353CC}">
                  <c16:uniqueId val="{0000001A-5F7A-46BD-8BAE-4C7649506F0E}"/>
                </c:ext>
              </c:extLst>
            </c:dLbl>
            <c:dLbl>
              <c:idx val="7"/>
              <c:delete val="1"/>
              <c:extLst>
                <c:ext xmlns:c15="http://schemas.microsoft.com/office/drawing/2012/chart" uri="{CE6537A1-D6FC-4f65-9D91-7224C49458BB}"/>
                <c:ext xmlns:c16="http://schemas.microsoft.com/office/drawing/2014/chart" uri="{C3380CC4-5D6E-409C-BE32-E72D297353CC}">
                  <c16:uniqueId val="{0000001B-5F7A-46BD-8BAE-4C7649506F0E}"/>
                </c:ext>
              </c:extLst>
            </c:dLbl>
            <c:dLbl>
              <c:idx val="8"/>
              <c:delete val="1"/>
              <c:extLst>
                <c:ext xmlns:c15="http://schemas.microsoft.com/office/drawing/2012/chart" uri="{CE6537A1-D6FC-4f65-9D91-7224C49458BB}"/>
                <c:ext xmlns:c16="http://schemas.microsoft.com/office/drawing/2014/chart" uri="{C3380CC4-5D6E-409C-BE32-E72D297353CC}">
                  <c16:uniqueId val="{00000010-5F7A-46BD-8BAE-4C7649506F0E}"/>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value'!$C$38:$M$38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value'!$C$40:$M$40</c:f>
              <c:numCache>
                <c:formatCode>"$"#,##0.0</c:formatCode>
                <c:ptCount val="11"/>
                <c:pt idx="0">
                  <c:v>2.2999999999999998</c:v>
                </c:pt>
                <c:pt idx="1">
                  <c:v>2.5000005000000001</c:v>
                </c:pt>
                <c:pt idx="2">
                  <c:v>2.25</c:v>
                </c:pt>
                <c:pt idx="3">
                  <c:v>3.8</c:v>
                </c:pt>
                <c:pt idx="4">
                  <c:v>3.9999989999999999</c:v>
                </c:pt>
                <c:pt idx="5">
                  <c:v>4.3230765</c:v>
                </c:pt>
                <c:pt idx="6">
                  <c:v>5.5325000000000006</c:v>
                </c:pt>
                <c:pt idx="7">
                  <c:v>6.6812290000000001</c:v>
                </c:pt>
                <c:pt idx="8">
                  <c:v>7</c:v>
                </c:pt>
                <c:pt idx="9">
                  <c:v>7.7500010000000001</c:v>
                </c:pt>
                <c:pt idx="10">
                  <c:v>12</c:v>
                </c:pt>
              </c:numCache>
            </c:numRef>
          </c:val>
          <c:smooth val="0"/>
          <c:extLst>
            <c:ext xmlns:c16="http://schemas.microsoft.com/office/drawing/2014/chart" uri="{C3380CC4-5D6E-409C-BE32-E72D297353CC}">
              <c16:uniqueId val="{0000001C-5F7A-46BD-8BAE-4C7649506F0E}"/>
            </c:ext>
          </c:extLst>
        </c:ser>
        <c:ser>
          <c:idx val="2"/>
          <c:order val="2"/>
          <c:tx>
            <c:strRef>
              <c:f>'Median pre value'!$B$41</c:f>
              <c:strCache>
                <c:ptCount val="1"/>
                <c:pt idx="0">
                  <c:v>Average</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5F7A-46BD-8BAE-4C7649506F0E}"/>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5F7A-46BD-8BAE-4C7649506F0E}"/>
              </c:ext>
            </c:extLst>
          </c:dPt>
          <c:dLbls>
            <c:dLbl>
              <c:idx val="0"/>
              <c:delete val="1"/>
              <c:extLst>
                <c:ext xmlns:c15="http://schemas.microsoft.com/office/drawing/2012/chart" uri="{CE6537A1-D6FC-4f65-9D91-7224C49458BB}"/>
                <c:ext xmlns:c16="http://schemas.microsoft.com/office/drawing/2014/chart" uri="{C3380CC4-5D6E-409C-BE32-E72D297353CC}">
                  <c16:uniqueId val="{00000020-5F7A-46BD-8BAE-4C7649506F0E}"/>
                </c:ext>
              </c:extLst>
            </c:dLbl>
            <c:dLbl>
              <c:idx val="1"/>
              <c:delete val="1"/>
              <c:extLst>
                <c:ext xmlns:c15="http://schemas.microsoft.com/office/drawing/2012/chart" uri="{CE6537A1-D6FC-4f65-9D91-7224C49458BB}"/>
                <c:ext xmlns:c16="http://schemas.microsoft.com/office/drawing/2014/chart" uri="{C3380CC4-5D6E-409C-BE32-E72D297353CC}">
                  <c16:uniqueId val="{00000021-5F7A-46BD-8BAE-4C7649506F0E}"/>
                </c:ext>
              </c:extLst>
            </c:dLbl>
            <c:dLbl>
              <c:idx val="2"/>
              <c:delete val="1"/>
              <c:extLst>
                <c:ext xmlns:c15="http://schemas.microsoft.com/office/drawing/2012/chart" uri="{CE6537A1-D6FC-4f65-9D91-7224C49458BB}"/>
                <c:ext xmlns:c16="http://schemas.microsoft.com/office/drawing/2014/chart" uri="{C3380CC4-5D6E-409C-BE32-E72D297353CC}">
                  <c16:uniqueId val="{00000022-5F7A-46BD-8BAE-4C7649506F0E}"/>
                </c:ext>
              </c:extLst>
            </c:dLbl>
            <c:dLbl>
              <c:idx val="3"/>
              <c:delete val="1"/>
              <c:extLst>
                <c:ext xmlns:c15="http://schemas.microsoft.com/office/drawing/2012/chart" uri="{CE6537A1-D6FC-4f65-9D91-7224C49458BB}"/>
                <c:ext xmlns:c16="http://schemas.microsoft.com/office/drawing/2014/chart" uri="{C3380CC4-5D6E-409C-BE32-E72D297353CC}">
                  <c16:uniqueId val="{00000023-5F7A-46BD-8BAE-4C7649506F0E}"/>
                </c:ext>
              </c:extLst>
            </c:dLbl>
            <c:dLbl>
              <c:idx val="4"/>
              <c:delete val="1"/>
              <c:extLst>
                <c:ext xmlns:c15="http://schemas.microsoft.com/office/drawing/2012/chart" uri="{CE6537A1-D6FC-4f65-9D91-7224C49458BB}"/>
                <c:ext xmlns:c16="http://schemas.microsoft.com/office/drawing/2014/chart" uri="{C3380CC4-5D6E-409C-BE32-E72D297353CC}">
                  <c16:uniqueId val="{00000024-5F7A-46BD-8BAE-4C7649506F0E}"/>
                </c:ext>
              </c:extLst>
            </c:dLbl>
            <c:dLbl>
              <c:idx val="5"/>
              <c:delete val="1"/>
              <c:extLst>
                <c:ext xmlns:c15="http://schemas.microsoft.com/office/drawing/2012/chart" uri="{CE6537A1-D6FC-4f65-9D91-7224C49458BB}"/>
                <c:ext xmlns:c16="http://schemas.microsoft.com/office/drawing/2014/chart" uri="{C3380CC4-5D6E-409C-BE32-E72D297353CC}">
                  <c16:uniqueId val="{00000025-5F7A-46BD-8BAE-4C7649506F0E}"/>
                </c:ext>
              </c:extLst>
            </c:dLbl>
            <c:dLbl>
              <c:idx val="6"/>
              <c:delete val="1"/>
              <c:extLst>
                <c:ext xmlns:c15="http://schemas.microsoft.com/office/drawing/2012/chart" uri="{CE6537A1-D6FC-4f65-9D91-7224C49458BB}"/>
                <c:ext xmlns:c16="http://schemas.microsoft.com/office/drawing/2014/chart" uri="{C3380CC4-5D6E-409C-BE32-E72D297353CC}">
                  <c16:uniqueId val="{00000026-5F7A-46BD-8BAE-4C7649506F0E}"/>
                </c:ext>
              </c:extLst>
            </c:dLbl>
            <c:dLbl>
              <c:idx val="7"/>
              <c:delete val="1"/>
              <c:extLst>
                <c:ext xmlns:c15="http://schemas.microsoft.com/office/drawing/2012/chart" uri="{CE6537A1-D6FC-4f65-9D91-7224C49458BB}"/>
                <c:ext xmlns:c16="http://schemas.microsoft.com/office/drawing/2014/chart" uri="{C3380CC4-5D6E-409C-BE32-E72D297353CC}">
                  <c16:uniqueId val="{00000027-5F7A-46BD-8BAE-4C7649506F0E}"/>
                </c:ext>
              </c:extLst>
            </c:dLbl>
            <c:dLbl>
              <c:idx val="8"/>
              <c:delete val="1"/>
              <c:extLst>
                <c:ext xmlns:c15="http://schemas.microsoft.com/office/drawing/2012/chart" uri="{CE6537A1-D6FC-4f65-9D91-7224C49458BB}"/>
                <c:ext xmlns:c16="http://schemas.microsoft.com/office/drawing/2014/chart" uri="{C3380CC4-5D6E-409C-BE32-E72D297353CC}">
                  <c16:uniqueId val="{00000028-5F7A-46BD-8BAE-4C7649506F0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5F7A-46BD-8BAE-4C7649506F0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F7A-46BD-8BAE-4C7649506F0E}"/>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value'!$C$38:$M$38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value'!$C$41:$M$41</c:f>
              <c:numCache>
                <c:formatCode>"$"#,##0.0</c:formatCode>
                <c:ptCount val="11"/>
                <c:pt idx="0">
                  <c:v>6.1690035060089823</c:v>
                </c:pt>
                <c:pt idx="1">
                  <c:v>3.5215795745401999</c:v>
                </c:pt>
                <c:pt idx="2">
                  <c:v>3.6920617609908861</c:v>
                </c:pt>
                <c:pt idx="3">
                  <c:v>4.8472965905213616</c:v>
                </c:pt>
                <c:pt idx="4">
                  <c:v>5.4727777241861624</c:v>
                </c:pt>
                <c:pt idx="5">
                  <c:v>7.7570041928488216</c:v>
                </c:pt>
                <c:pt idx="6">
                  <c:v>7.0513571371182708</c:v>
                </c:pt>
                <c:pt idx="7">
                  <c:v>8.5549243514663562</c:v>
                </c:pt>
                <c:pt idx="8">
                  <c:v>10.86881113792727</c:v>
                </c:pt>
                <c:pt idx="9">
                  <c:v>13.011793295966511</c:v>
                </c:pt>
                <c:pt idx="10">
                  <c:v>20.758663129032261</c:v>
                </c:pt>
              </c:numCache>
            </c:numRef>
          </c:val>
          <c:smooth val="0"/>
          <c:extLst>
            <c:ext xmlns:c16="http://schemas.microsoft.com/office/drawing/2014/chart" uri="{C3380CC4-5D6E-409C-BE32-E72D297353CC}">
              <c16:uniqueId val="{00000029-5F7A-46BD-8BAE-4C7649506F0E}"/>
            </c:ext>
          </c:extLst>
        </c:ser>
        <c:ser>
          <c:idx val="3"/>
          <c:order val="3"/>
          <c:tx>
            <c:strRef>
              <c:f>'Median pre value'!$B$42</c:f>
              <c:strCache>
                <c:ptCount val="1"/>
                <c:pt idx="0">
                  <c:v>25th percentile</c:v>
                </c:pt>
              </c:strCache>
            </c:strRef>
          </c:tx>
          <c:spPr>
            <a:ln w="19050" cap="rnd" cmpd="sng" algn="ctr">
              <a:solidFill>
                <a:schemeClr val="accent4"/>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2B-5F7A-46BD-8BAE-4C7649506F0E}"/>
              </c:ext>
            </c:extLst>
          </c:dPt>
          <c:dPt>
            <c:idx val="16"/>
            <c:bubble3D val="0"/>
            <c:extLst>
              <c:ext xmlns:c16="http://schemas.microsoft.com/office/drawing/2014/chart" uri="{C3380CC4-5D6E-409C-BE32-E72D297353CC}">
                <c16:uniqueId val="{0000002C-5F7A-46BD-8BAE-4C7649506F0E}"/>
              </c:ext>
            </c:extLst>
          </c:dPt>
          <c:dLbls>
            <c:dLbl>
              <c:idx val="0"/>
              <c:delete val="1"/>
              <c:extLst>
                <c:ext xmlns:c15="http://schemas.microsoft.com/office/drawing/2012/chart" uri="{CE6537A1-D6FC-4f65-9D91-7224C49458BB}"/>
                <c:ext xmlns:c16="http://schemas.microsoft.com/office/drawing/2014/chart" uri="{C3380CC4-5D6E-409C-BE32-E72D297353CC}">
                  <c16:uniqueId val="{0000002D-5F7A-46BD-8BAE-4C7649506F0E}"/>
                </c:ext>
              </c:extLst>
            </c:dLbl>
            <c:dLbl>
              <c:idx val="1"/>
              <c:delete val="1"/>
              <c:extLst>
                <c:ext xmlns:c15="http://schemas.microsoft.com/office/drawing/2012/chart" uri="{CE6537A1-D6FC-4f65-9D91-7224C49458BB}"/>
                <c:ext xmlns:c16="http://schemas.microsoft.com/office/drawing/2014/chart" uri="{C3380CC4-5D6E-409C-BE32-E72D297353CC}">
                  <c16:uniqueId val="{0000002E-5F7A-46BD-8BAE-4C7649506F0E}"/>
                </c:ext>
              </c:extLst>
            </c:dLbl>
            <c:dLbl>
              <c:idx val="2"/>
              <c:delete val="1"/>
              <c:extLst>
                <c:ext xmlns:c15="http://schemas.microsoft.com/office/drawing/2012/chart" uri="{CE6537A1-D6FC-4f65-9D91-7224C49458BB}"/>
                <c:ext xmlns:c16="http://schemas.microsoft.com/office/drawing/2014/chart" uri="{C3380CC4-5D6E-409C-BE32-E72D297353CC}">
                  <c16:uniqueId val="{0000002F-5F7A-46BD-8BAE-4C7649506F0E}"/>
                </c:ext>
              </c:extLst>
            </c:dLbl>
            <c:dLbl>
              <c:idx val="3"/>
              <c:delete val="1"/>
              <c:extLst>
                <c:ext xmlns:c15="http://schemas.microsoft.com/office/drawing/2012/chart" uri="{CE6537A1-D6FC-4f65-9D91-7224C49458BB}"/>
                <c:ext xmlns:c16="http://schemas.microsoft.com/office/drawing/2014/chart" uri="{C3380CC4-5D6E-409C-BE32-E72D297353CC}">
                  <c16:uniqueId val="{00000030-5F7A-46BD-8BAE-4C7649506F0E}"/>
                </c:ext>
              </c:extLst>
            </c:dLbl>
            <c:dLbl>
              <c:idx val="4"/>
              <c:delete val="1"/>
              <c:extLst>
                <c:ext xmlns:c15="http://schemas.microsoft.com/office/drawing/2012/chart" uri="{CE6537A1-D6FC-4f65-9D91-7224C49458BB}"/>
                <c:ext xmlns:c16="http://schemas.microsoft.com/office/drawing/2014/chart" uri="{C3380CC4-5D6E-409C-BE32-E72D297353CC}">
                  <c16:uniqueId val="{00000031-5F7A-46BD-8BAE-4C7649506F0E}"/>
                </c:ext>
              </c:extLst>
            </c:dLbl>
            <c:dLbl>
              <c:idx val="5"/>
              <c:delete val="1"/>
              <c:extLst>
                <c:ext xmlns:c15="http://schemas.microsoft.com/office/drawing/2012/chart" uri="{CE6537A1-D6FC-4f65-9D91-7224C49458BB}"/>
                <c:ext xmlns:c16="http://schemas.microsoft.com/office/drawing/2014/chart" uri="{C3380CC4-5D6E-409C-BE32-E72D297353CC}">
                  <c16:uniqueId val="{00000032-5F7A-46BD-8BAE-4C7649506F0E}"/>
                </c:ext>
              </c:extLst>
            </c:dLbl>
            <c:dLbl>
              <c:idx val="6"/>
              <c:delete val="1"/>
              <c:extLst>
                <c:ext xmlns:c15="http://schemas.microsoft.com/office/drawing/2012/chart" uri="{CE6537A1-D6FC-4f65-9D91-7224C49458BB}"/>
                <c:ext xmlns:c16="http://schemas.microsoft.com/office/drawing/2014/chart" uri="{C3380CC4-5D6E-409C-BE32-E72D297353CC}">
                  <c16:uniqueId val="{00000033-5F7A-46BD-8BAE-4C7649506F0E}"/>
                </c:ext>
              </c:extLst>
            </c:dLbl>
            <c:dLbl>
              <c:idx val="7"/>
              <c:delete val="1"/>
              <c:extLst>
                <c:ext xmlns:c15="http://schemas.microsoft.com/office/drawing/2012/chart" uri="{CE6537A1-D6FC-4f65-9D91-7224C49458BB}"/>
                <c:ext xmlns:c16="http://schemas.microsoft.com/office/drawing/2014/chart" uri="{C3380CC4-5D6E-409C-BE32-E72D297353CC}">
                  <c16:uniqueId val="{00000034-5F7A-46BD-8BAE-4C7649506F0E}"/>
                </c:ext>
              </c:extLst>
            </c:dLbl>
            <c:dLbl>
              <c:idx val="8"/>
              <c:delete val="1"/>
              <c:extLst>
                <c:ext xmlns:c15="http://schemas.microsoft.com/office/drawing/2012/chart" uri="{CE6537A1-D6FC-4f65-9D91-7224C49458BB}"/>
                <c:ext xmlns:c16="http://schemas.microsoft.com/office/drawing/2014/chart" uri="{C3380CC4-5D6E-409C-BE32-E72D297353CC}">
                  <c16:uniqueId val="{00000035-5F7A-46BD-8BAE-4C7649506F0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7A-46BD-8BAE-4C7649506F0E}"/>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value'!$C$38:$M$38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value'!$C$42:$M$42</c:f>
              <c:numCache>
                <c:formatCode>"$"#,##0.0</c:formatCode>
                <c:ptCount val="11"/>
                <c:pt idx="0">
                  <c:v>1</c:v>
                </c:pt>
                <c:pt idx="1">
                  <c:v>1</c:v>
                </c:pt>
                <c:pt idx="2">
                  <c:v>1.1499999999999999</c:v>
                </c:pt>
                <c:pt idx="3">
                  <c:v>1.9350000000000001</c:v>
                </c:pt>
                <c:pt idx="4">
                  <c:v>1.9999979999999999</c:v>
                </c:pt>
                <c:pt idx="5">
                  <c:v>2.2747383032807051</c:v>
                </c:pt>
                <c:pt idx="6">
                  <c:v>2.9978505000000002</c:v>
                </c:pt>
                <c:pt idx="7">
                  <c:v>3.75</c:v>
                </c:pt>
                <c:pt idx="8">
                  <c:v>4.3499999999999996</c:v>
                </c:pt>
                <c:pt idx="9">
                  <c:v>4.0000020000000003</c:v>
                </c:pt>
                <c:pt idx="10">
                  <c:v>8.2500009999999993</c:v>
                </c:pt>
              </c:numCache>
            </c:numRef>
          </c:val>
          <c:smooth val="0"/>
          <c:extLst>
            <c:ext xmlns:c16="http://schemas.microsoft.com/office/drawing/2014/chart" uri="{C3380CC4-5D6E-409C-BE32-E72D297353CC}">
              <c16:uniqueId val="{00000036-5F7A-46BD-8BAE-4C7649506F0E}"/>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3958267716535437"/>
          <c:w val="1"/>
          <c:h val="6.0417322834645654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Calibri Light" panose="020F0302020204030204"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027867009982387E-2"/>
          <c:y val="2.4693788276465442E-2"/>
          <c:w val="0.92597213299001757"/>
          <c:h val="0.84782935466400033"/>
        </c:manualLayout>
      </c:layout>
      <c:lineChart>
        <c:grouping val="standard"/>
        <c:varyColors val="0"/>
        <c:ser>
          <c:idx val="0"/>
          <c:order val="0"/>
          <c:tx>
            <c:strRef>
              <c:f>'Median pre value'!$O$39</c:f>
              <c:strCache>
                <c:ptCount val="1"/>
                <c:pt idx="0">
                  <c:v>75th percentile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5CCD-4A1B-AB2C-C31076F0E4A6}"/>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5CCD-4A1B-AB2C-C31076F0E4A6}"/>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5CCD-4A1B-AB2C-C31076F0E4A6}"/>
              </c:ext>
            </c:extLst>
          </c:dPt>
          <c:dPt>
            <c:idx val="16"/>
            <c:bubble3D val="0"/>
            <c:extLst>
              <c:ext xmlns:c16="http://schemas.microsoft.com/office/drawing/2014/chart" uri="{C3380CC4-5D6E-409C-BE32-E72D297353CC}">
                <c16:uniqueId val="{00000006-5CCD-4A1B-AB2C-C31076F0E4A6}"/>
              </c:ext>
            </c:extLst>
          </c:dPt>
          <c:dLbls>
            <c:dLbl>
              <c:idx val="0"/>
              <c:delete val="1"/>
              <c:extLst>
                <c:ext xmlns:c15="http://schemas.microsoft.com/office/drawing/2012/chart" uri="{CE6537A1-D6FC-4f65-9D91-7224C49458BB}"/>
                <c:ext xmlns:c16="http://schemas.microsoft.com/office/drawing/2014/chart" uri="{C3380CC4-5D6E-409C-BE32-E72D297353CC}">
                  <c16:uniqueId val="{00000007-5CCD-4A1B-AB2C-C31076F0E4A6}"/>
                </c:ext>
              </c:extLst>
            </c:dLbl>
            <c:dLbl>
              <c:idx val="1"/>
              <c:delete val="1"/>
              <c:extLst>
                <c:ext xmlns:c15="http://schemas.microsoft.com/office/drawing/2012/chart" uri="{CE6537A1-D6FC-4f65-9D91-7224C49458BB}"/>
                <c:ext xmlns:c16="http://schemas.microsoft.com/office/drawing/2014/chart" uri="{C3380CC4-5D6E-409C-BE32-E72D297353CC}">
                  <c16:uniqueId val="{00000008-5CCD-4A1B-AB2C-C31076F0E4A6}"/>
                </c:ext>
              </c:extLst>
            </c:dLbl>
            <c:dLbl>
              <c:idx val="2"/>
              <c:delete val="1"/>
              <c:extLst>
                <c:ext xmlns:c15="http://schemas.microsoft.com/office/drawing/2012/chart" uri="{CE6537A1-D6FC-4f65-9D91-7224C49458BB}"/>
                <c:ext xmlns:c16="http://schemas.microsoft.com/office/drawing/2014/chart" uri="{C3380CC4-5D6E-409C-BE32-E72D297353CC}">
                  <c16:uniqueId val="{00000009-5CCD-4A1B-AB2C-C31076F0E4A6}"/>
                </c:ext>
              </c:extLst>
            </c:dLbl>
            <c:dLbl>
              <c:idx val="3"/>
              <c:delete val="1"/>
              <c:extLst>
                <c:ext xmlns:c15="http://schemas.microsoft.com/office/drawing/2012/chart" uri="{CE6537A1-D6FC-4f65-9D91-7224C49458BB}"/>
                <c:ext xmlns:c16="http://schemas.microsoft.com/office/drawing/2014/chart" uri="{C3380CC4-5D6E-409C-BE32-E72D297353CC}">
                  <c16:uniqueId val="{0000000A-5CCD-4A1B-AB2C-C31076F0E4A6}"/>
                </c:ext>
              </c:extLst>
            </c:dLbl>
            <c:dLbl>
              <c:idx val="4"/>
              <c:delete val="1"/>
              <c:extLst>
                <c:ext xmlns:c15="http://schemas.microsoft.com/office/drawing/2012/chart" uri="{CE6537A1-D6FC-4f65-9D91-7224C49458BB}"/>
                <c:ext xmlns:c16="http://schemas.microsoft.com/office/drawing/2014/chart" uri="{C3380CC4-5D6E-409C-BE32-E72D297353CC}">
                  <c16:uniqueId val="{0000000B-5CCD-4A1B-AB2C-C31076F0E4A6}"/>
                </c:ext>
              </c:extLst>
            </c:dLbl>
            <c:dLbl>
              <c:idx val="5"/>
              <c:delete val="1"/>
              <c:extLst>
                <c:ext xmlns:c15="http://schemas.microsoft.com/office/drawing/2012/chart" uri="{CE6537A1-D6FC-4f65-9D91-7224C49458BB}"/>
                <c:ext xmlns:c16="http://schemas.microsoft.com/office/drawing/2014/chart" uri="{C3380CC4-5D6E-409C-BE32-E72D297353CC}">
                  <c16:uniqueId val="{0000000C-5CCD-4A1B-AB2C-C31076F0E4A6}"/>
                </c:ext>
              </c:extLst>
            </c:dLbl>
            <c:dLbl>
              <c:idx val="6"/>
              <c:delete val="1"/>
              <c:extLst>
                <c:ext xmlns:c15="http://schemas.microsoft.com/office/drawing/2012/chart" uri="{CE6537A1-D6FC-4f65-9D91-7224C49458BB}"/>
                <c:ext xmlns:c16="http://schemas.microsoft.com/office/drawing/2014/chart" uri="{C3380CC4-5D6E-409C-BE32-E72D297353CC}">
                  <c16:uniqueId val="{0000000D-5CCD-4A1B-AB2C-C31076F0E4A6}"/>
                </c:ext>
              </c:extLst>
            </c:dLbl>
            <c:dLbl>
              <c:idx val="7"/>
              <c:delete val="1"/>
              <c:extLst>
                <c:ext xmlns:c15="http://schemas.microsoft.com/office/drawing/2012/chart" uri="{CE6537A1-D6FC-4f65-9D91-7224C49458BB}"/>
                <c:ext xmlns:c16="http://schemas.microsoft.com/office/drawing/2014/chart" uri="{C3380CC4-5D6E-409C-BE32-E72D297353CC}">
                  <c16:uniqueId val="{0000000E-5CCD-4A1B-AB2C-C31076F0E4A6}"/>
                </c:ext>
              </c:extLst>
            </c:dLbl>
            <c:dLbl>
              <c:idx val="8"/>
              <c:delete val="1"/>
              <c:extLst>
                <c:ext xmlns:c15="http://schemas.microsoft.com/office/drawing/2012/chart" uri="{CE6537A1-D6FC-4f65-9D91-7224C49458BB}"/>
                <c:ext xmlns:c16="http://schemas.microsoft.com/office/drawing/2014/chart" uri="{C3380CC4-5D6E-409C-BE32-E72D297353CC}">
                  <c16:uniqueId val="{00000001-5CCD-4A1B-AB2C-C31076F0E4A6}"/>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value'!$P$38:$Z$38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value'!$P$39:$Z$39</c:f>
              <c:numCache>
                <c:formatCode>"$"#,##0.0</c:formatCode>
                <c:ptCount val="11"/>
                <c:pt idx="0">
                  <c:v>8</c:v>
                </c:pt>
                <c:pt idx="1">
                  <c:v>9</c:v>
                </c:pt>
                <c:pt idx="2">
                  <c:v>9.9999990000000007</c:v>
                </c:pt>
                <c:pt idx="3">
                  <c:v>10.000003749999999</c:v>
                </c:pt>
                <c:pt idx="4">
                  <c:v>10.8774985</c:v>
                </c:pt>
                <c:pt idx="5">
                  <c:v>15</c:v>
                </c:pt>
                <c:pt idx="6">
                  <c:v>19.905071249999999</c:v>
                </c:pt>
                <c:pt idx="7">
                  <c:v>19.010028999999999</c:v>
                </c:pt>
                <c:pt idx="8">
                  <c:v>22.46536175</c:v>
                </c:pt>
                <c:pt idx="9">
                  <c:v>25.549126999999999</c:v>
                </c:pt>
                <c:pt idx="10">
                  <c:v>36.999999000000003</c:v>
                </c:pt>
              </c:numCache>
            </c:numRef>
          </c:val>
          <c:smooth val="0"/>
          <c:extLst>
            <c:ext xmlns:c16="http://schemas.microsoft.com/office/drawing/2014/chart" uri="{C3380CC4-5D6E-409C-BE32-E72D297353CC}">
              <c16:uniqueId val="{0000000F-5CCD-4A1B-AB2C-C31076F0E4A6}"/>
            </c:ext>
          </c:extLst>
        </c:ser>
        <c:ser>
          <c:idx val="1"/>
          <c:order val="1"/>
          <c:tx>
            <c:strRef>
              <c:f>'Median pre value'!$O$40</c:f>
              <c:strCache>
                <c:ptCount val="1"/>
                <c:pt idx="0">
                  <c:v>Median</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5CCD-4A1B-AB2C-C31076F0E4A6}"/>
              </c:ext>
            </c:extLst>
          </c:dPt>
          <c:dPt>
            <c:idx val="9"/>
            <c:bubble3D val="0"/>
            <c:extLst>
              <c:ext xmlns:c16="http://schemas.microsoft.com/office/drawing/2014/chart" uri="{C3380CC4-5D6E-409C-BE32-E72D297353CC}">
                <c16:uniqueId val="{00000011-5CCD-4A1B-AB2C-C31076F0E4A6}"/>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5CCD-4A1B-AB2C-C31076F0E4A6}"/>
              </c:ext>
            </c:extLst>
          </c:dPt>
          <c:dLbls>
            <c:dLbl>
              <c:idx val="0"/>
              <c:delete val="1"/>
              <c:extLst>
                <c:ext xmlns:c15="http://schemas.microsoft.com/office/drawing/2012/chart" uri="{CE6537A1-D6FC-4f65-9D91-7224C49458BB}"/>
                <c:ext xmlns:c16="http://schemas.microsoft.com/office/drawing/2014/chart" uri="{C3380CC4-5D6E-409C-BE32-E72D297353CC}">
                  <c16:uniqueId val="{00000014-5CCD-4A1B-AB2C-C31076F0E4A6}"/>
                </c:ext>
              </c:extLst>
            </c:dLbl>
            <c:dLbl>
              <c:idx val="1"/>
              <c:delete val="1"/>
              <c:extLst>
                <c:ext xmlns:c15="http://schemas.microsoft.com/office/drawing/2012/chart" uri="{CE6537A1-D6FC-4f65-9D91-7224C49458BB}"/>
                <c:ext xmlns:c16="http://schemas.microsoft.com/office/drawing/2014/chart" uri="{C3380CC4-5D6E-409C-BE32-E72D297353CC}">
                  <c16:uniqueId val="{00000015-5CCD-4A1B-AB2C-C31076F0E4A6}"/>
                </c:ext>
              </c:extLst>
            </c:dLbl>
            <c:dLbl>
              <c:idx val="2"/>
              <c:delete val="1"/>
              <c:extLst>
                <c:ext xmlns:c15="http://schemas.microsoft.com/office/drawing/2012/chart" uri="{CE6537A1-D6FC-4f65-9D91-7224C49458BB}"/>
                <c:ext xmlns:c16="http://schemas.microsoft.com/office/drawing/2014/chart" uri="{C3380CC4-5D6E-409C-BE32-E72D297353CC}">
                  <c16:uniqueId val="{00000016-5CCD-4A1B-AB2C-C31076F0E4A6}"/>
                </c:ext>
              </c:extLst>
            </c:dLbl>
            <c:dLbl>
              <c:idx val="3"/>
              <c:delete val="1"/>
              <c:extLst>
                <c:ext xmlns:c15="http://schemas.microsoft.com/office/drawing/2012/chart" uri="{CE6537A1-D6FC-4f65-9D91-7224C49458BB}"/>
                <c:ext xmlns:c16="http://schemas.microsoft.com/office/drawing/2014/chart" uri="{C3380CC4-5D6E-409C-BE32-E72D297353CC}">
                  <c16:uniqueId val="{00000017-5CCD-4A1B-AB2C-C31076F0E4A6}"/>
                </c:ext>
              </c:extLst>
            </c:dLbl>
            <c:dLbl>
              <c:idx val="4"/>
              <c:delete val="1"/>
              <c:extLst>
                <c:ext xmlns:c15="http://schemas.microsoft.com/office/drawing/2012/chart" uri="{CE6537A1-D6FC-4f65-9D91-7224C49458BB}"/>
                <c:ext xmlns:c16="http://schemas.microsoft.com/office/drawing/2014/chart" uri="{C3380CC4-5D6E-409C-BE32-E72D297353CC}">
                  <c16:uniqueId val="{00000018-5CCD-4A1B-AB2C-C31076F0E4A6}"/>
                </c:ext>
              </c:extLst>
            </c:dLbl>
            <c:dLbl>
              <c:idx val="5"/>
              <c:delete val="1"/>
              <c:extLst>
                <c:ext xmlns:c15="http://schemas.microsoft.com/office/drawing/2012/chart" uri="{CE6537A1-D6FC-4f65-9D91-7224C49458BB}"/>
                <c:ext xmlns:c16="http://schemas.microsoft.com/office/drawing/2014/chart" uri="{C3380CC4-5D6E-409C-BE32-E72D297353CC}">
                  <c16:uniqueId val="{00000019-5CCD-4A1B-AB2C-C31076F0E4A6}"/>
                </c:ext>
              </c:extLst>
            </c:dLbl>
            <c:dLbl>
              <c:idx val="6"/>
              <c:delete val="1"/>
              <c:extLst>
                <c:ext xmlns:c15="http://schemas.microsoft.com/office/drawing/2012/chart" uri="{CE6537A1-D6FC-4f65-9D91-7224C49458BB}"/>
                <c:ext xmlns:c16="http://schemas.microsoft.com/office/drawing/2014/chart" uri="{C3380CC4-5D6E-409C-BE32-E72D297353CC}">
                  <c16:uniqueId val="{0000001A-5CCD-4A1B-AB2C-C31076F0E4A6}"/>
                </c:ext>
              </c:extLst>
            </c:dLbl>
            <c:dLbl>
              <c:idx val="7"/>
              <c:delete val="1"/>
              <c:extLst>
                <c:ext xmlns:c15="http://schemas.microsoft.com/office/drawing/2012/chart" uri="{CE6537A1-D6FC-4f65-9D91-7224C49458BB}"/>
                <c:ext xmlns:c16="http://schemas.microsoft.com/office/drawing/2014/chart" uri="{C3380CC4-5D6E-409C-BE32-E72D297353CC}">
                  <c16:uniqueId val="{0000001B-5CCD-4A1B-AB2C-C31076F0E4A6}"/>
                </c:ext>
              </c:extLst>
            </c:dLbl>
            <c:dLbl>
              <c:idx val="8"/>
              <c:delete val="1"/>
              <c:extLst>
                <c:ext xmlns:c15="http://schemas.microsoft.com/office/drawing/2012/chart" uri="{CE6537A1-D6FC-4f65-9D91-7224C49458BB}"/>
                <c:ext xmlns:c16="http://schemas.microsoft.com/office/drawing/2014/chart" uri="{C3380CC4-5D6E-409C-BE32-E72D297353CC}">
                  <c16:uniqueId val="{00000010-5CCD-4A1B-AB2C-C31076F0E4A6}"/>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value'!$P$38:$Z$38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value'!$P$40:$Z$40</c:f>
              <c:numCache>
                <c:formatCode>"$"#,##0.0</c:formatCode>
                <c:ptCount val="11"/>
                <c:pt idx="0">
                  <c:v>5</c:v>
                </c:pt>
                <c:pt idx="1">
                  <c:v>5.6</c:v>
                </c:pt>
                <c:pt idx="2">
                  <c:v>6</c:v>
                </c:pt>
                <c:pt idx="3">
                  <c:v>6.74</c:v>
                </c:pt>
                <c:pt idx="4">
                  <c:v>7</c:v>
                </c:pt>
                <c:pt idx="5">
                  <c:v>9</c:v>
                </c:pt>
                <c:pt idx="6">
                  <c:v>10.500000999999999</c:v>
                </c:pt>
                <c:pt idx="7">
                  <c:v>11.49</c:v>
                </c:pt>
                <c:pt idx="8">
                  <c:v>13.632006499999999</c:v>
                </c:pt>
                <c:pt idx="9">
                  <c:v>16</c:v>
                </c:pt>
                <c:pt idx="10">
                  <c:v>19.500005000000002</c:v>
                </c:pt>
              </c:numCache>
            </c:numRef>
          </c:val>
          <c:smooth val="0"/>
          <c:extLst>
            <c:ext xmlns:c16="http://schemas.microsoft.com/office/drawing/2014/chart" uri="{C3380CC4-5D6E-409C-BE32-E72D297353CC}">
              <c16:uniqueId val="{0000001C-5CCD-4A1B-AB2C-C31076F0E4A6}"/>
            </c:ext>
          </c:extLst>
        </c:ser>
        <c:ser>
          <c:idx val="2"/>
          <c:order val="2"/>
          <c:tx>
            <c:strRef>
              <c:f>'Median pre value'!$O$41</c:f>
              <c:strCache>
                <c:ptCount val="1"/>
                <c:pt idx="0">
                  <c:v>Average</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5CCD-4A1B-AB2C-C31076F0E4A6}"/>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5CCD-4A1B-AB2C-C31076F0E4A6}"/>
              </c:ext>
            </c:extLst>
          </c:dPt>
          <c:dLbls>
            <c:dLbl>
              <c:idx val="0"/>
              <c:delete val="1"/>
              <c:extLst>
                <c:ext xmlns:c15="http://schemas.microsoft.com/office/drawing/2012/chart" uri="{CE6537A1-D6FC-4f65-9D91-7224C49458BB}"/>
                <c:ext xmlns:c16="http://schemas.microsoft.com/office/drawing/2014/chart" uri="{C3380CC4-5D6E-409C-BE32-E72D297353CC}">
                  <c16:uniqueId val="{00000020-5CCD-4A1B-AB2C-C31076F0E4A6}"/>
                </c:ext>
              </c:extLst>
            </c:dLbl>
            <c:dLbl>
              <c:idx val="1"/>
              <c:delete val="1"/>
              <c:extLst>
                <c:ext xmlns:c15="http://schemas.microsoft.com/office/drawing/2012/chart" uri="{CE6537A1-D6FC-4f65-9D91-7224C49458BB}"/>
                <c:ext xmlns:c16="http://schemas.microsoft.com/office/drawing/2014/chart" uri="{C3380CC4-5D6E-409C-BE32-E72D297353CC}">
                  <c16:uniqueId val="{00000021-5CCD-4A1B-AB2C-C31076F0E4A6}"/>
                </c:ext>
              </c:extLst>
            </c:dLbl>
            <c:dLbl>
              <c:idx val="2"/>
              <c:delete val="1"/>
              <c:extLst>
                <c:ext xmlns:c15="http://schemas.microsoft.com/office/drawing/2012/chart" uri="{CE6537A1-D6FC-4f65-9D91-7224C49458BB}"/>
                <c:ext xmlns:c16="http://schemas.microsoft.com/office/drawing/2014/chart" uri="{C3380CC4-5D6E-409C-BE32-E72D297353CC}">
                  <c16:uniqueId val="{00000022-5CCD-4A1B-AB2C-C31076F0E4A6}"/>
                </c:ext>
              </c:extLst>
            </c:dLbl>
            <c:dLbl>
              <c:idx val="3"/>
              <c:delete val="1"/>
              <c:extLst>
                <c:ext xmlns:c15="http://schemas.microsoft.com/office/drawing/2012/chart" uri="{CE6537A1-D6FC-4f65-9D91-7224C49458BB}"/>
                <c:ext xmlns:c16="http://schemas.microsoft.com/office/drawing/2014/chart" uri="{C3380CC4-5D6E-409C-BE32-E72D297353CC}">
                  <c16:uniqueId val="{00000023-5CCD-4A1B-AB2C-C31076F0E4A6}"/>
                </c:ext>
              </c:extLst>
            </c:dLbl>
            <c:dLbl>
              <c:idx val="4"/>
              <c:delete val="1"/>
              <c:extLst>
                <c:ext xmlns:c15="http://schemas.microsoft.com/office/drawing/2012/chart" uri="{CE6537A1-D6FC-4f65-9D91-7224C49458BB}"/>
                <c:ext xmlns:c16="http://schemas.microsoft.com/office/drawing/2014/chart" uri="{C3380CC4-5D6E-409C-BE32-E72D297353CC}">
                  <c16:uniqueId val="{00000024-5CCD-4A1B-AB2C-C31076F0E4A6}"/>
                </c:ext>
              </c:extLst>
            </c:dLbl>
            <c:dLbl>
              <c:idx val="5"/>
              <c:delete val="1"/>
              <c:extLst>
                <c:ext xmlns:c15="http://schemas.microsoft.com/office/drawing/2012/chart" uri="{CE6537A1-D6FC-4f65-9D91-7224C49458BB}"/>
                <c:ext xmlns:c16="http://schemas.microsoft.com/office/drawing/2014/chart" uri="{C3380CC4-5D6E-409C-BE32-E72D297353CC}">
                  <c16:uniqueId val="{00000025-5CCD-4A1B-AB2C-C31076F0E4A6}"/>
                </c:ext>
              </c:extLst>
            </c:dLbl>
            <c:dLbl>
              <c:idx val="6"/>
              <c:delete val="1"/>
              <c:extLst>
                <c:ext xmlns:c15="http://schemas.microsoft.com/office/drawing/2012/chart" uri="{CE6537A1-D6FC-4f65-9D91-7224C49458BB}"/>
                <c:ext xmlns:c16="http://schemas.microsoft.com/office/drawing/2014/chart" uri="{C3380CC4-5D6E-409C-BE32-E72D297353CC}">
                  <c16:uniqueId val="{00000026-5CCD-4A1B-AB2C-C31076F0E4A6}"/>
                </c:ext>
              </c:extLst>
            </c:dLbl>
            <c:dLbl>
              <c:idx val="7"/>
              <c:delete val="1"/>
              <c:extLst>
                <c:ext xmlns:c15="http://schemas.microsoft.com/office/drawing/2012/chart" uri="{CE6537A1-D6FC-4f65-9D91-7224C49458BB}"/>
                <c:ext xmlns:c16="http://schemas.microsoft.com/office/drawing/2014/chart" uri="{C3380CC4-5D6E-409C-BE32-E72D297353CC}">
                  <c16:uniqueId val="{00000027-5CCD-4A1B-AB2C-C31076F0E4A6}"/>
                </c:ext>
              </c:extLst>
            </c:dLbl>
            <c:dLbl>
              <c:idx val="8"/>
              <c:delete val="1"/>
              <c:extLst>
                <c:ext xmlns:c15="http://schemas.microsoft.com/office/drawing/2012/chart" uri="{CE6537A1-D6FC-4f65-9D91-7224C49458BB}"/>
                <c:ext xmlns:c16="http://schemas.microsoft.com/office/drawing/2014/chart" uri="{C3380CC4-5D6E-409C-BE32-E72D297353CC}">
                  <c16:uniqueId val="{00000028-5CCD-4A1B-AB2C-C31076F0E4A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CCD-4A1B-AB2C-C31076F0E4A6}"/>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value'!$P$38:$Z$38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value'!$P$41:$Z$41</c:f>
              <c:numCache>
                <c:formatCode>"$"#,##0.0</c:formatCode>
                <c:ptCount val="11"/>
                <c:pt idx="0">
                  <c:v>6.8051412089392072</c:v>
                </c:pt>
                <c:pt idx="1">
                  <c:v>7.5988394574264984</c:v>
                </c:pt>
                <c:pt idx="2">
                  <c:v>8.3352269014593663</c:v>
                </c:pt>
                <c:pt idx="3">
                  <c:v>9.0428146720937068</c:v>
                </c:pt>
                <c:pt idx="4">
                  <c:v>9.9651996764713662</c:v>
                </c:pt>
                <c:pt idx="5">
                  <c:v>13.78389993444244</c:v>
                </c:pt>
                <c:pt idx="6">
                  <c:v>19.99151863539662</c:v>
                </c:pt>
                <c:pt idx="7">
                  <c:v>18.26785445258248</c:v>
                </c:pt>
                <c:pt idx="8">
                  <c:v>22.474650428091898</c:v>
                </c:pt>
                <c:pt idx="9">
                  <c:v>33.983064673566233</c:v>
                </c:pt>
                <c:pt idx="10">
                  <c:v>59.856990123655152</c:v>
                </c:pt>
              </c:numCache>
            </c:numRef>
          </c:val>
          <c:smooth val="0"/>
          <c:extLst>
            <c:ext xmlns:c16="http://schemas.microsoft.com/office/drawing/2014/chart" uri="{C3380CC4-5D6E-409C-BE32-E72D297353CC}">
              <c16:uniqueId val="{00000029-5CCD-4A1B-AB2C-C31076F0E4A6}"/>
            </c:ext>
          </c:extLst>
        </c:ser>
        <c:ser>
          <c:idx val="3"/>
          <c:order val="3"/>
          <c:tx>
            <c:strRef>
              <c:f>'Median pre value'!$O$42</c:f>
              <c:strCache>
                <c:ptCount val="1"/>
                <c:pt idx="0">
                  <c:v>25th percentile</c:v>
                </c:pt>
              </c:strCache>
            </c:strRef>
          </c:tx>
          <c:spPr>
            <a:ln w="19050" cap="rnd" cmpd="sng" algn="ctr">
              <a:solidFill>
                <a:schemeClr val="accent4"/>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2B-5CCD-4A1B-AB2C-C31076F0E4A6}"/>
              </c:ext>
            </c:extLst>
          </c:dPt>
          <c:dPt>
            <c:idx val="16"/>
            <c:bubble3D val="0"/>
            <c:extLst>
              <c:ext xmlns:c16="http://schemas.microsoft.com/office/drawing/2014/chart" uri="{C3380CC4-5D6E-409C-BE32-E72D297353CC}">
                <c16:uniqueId val="{0000002C-5CCD-4A1B-AB2C-C31076F0E4A6}"/>
              </c:ext>
            </c:extLst>
          </c:dPt>
          <c:dLbls>
            <c:dLbl>
              <c:idx val="0"/>
              <c:delete val="1"/>
              <c:extLst>
                <c:ext xmlns:c15="http://schemas.microsoft.com/office/drawing/2012/chart" uri="{CE6537A1-D6FC-4f65-9D91-7224C49458BB}"/>
                <c:ext xmlns:c16="http://schemas.microsoft.com/office/drawing/2014/chart" uri="{C3380CC4-5D6E-409C-BE32-E72D297353CC}">
                  <c16:uniqueId val="{0000002D-5CCD-4A1B-AB2C-C31076F0E4A6}"/>
                </c:ext>
              </c:extLst>
            </c:dLbl>
            <c:dLbl>
              <c:idx val="1"/>
              <c:delete val="1"/>
              <c:extLst>
                <c:ext xmlns:c15="http://schemas.microsoft.com/office/drawing/2012/chart" uri="{CE6537A1-D6FC-4f65-9D91-7224C49458BB}"/>
                <c:ext xmlns:c16="http://schemas.microsoft.com/office/drawing/2014/chart" uri="{C3380CC4-5D6E-409C-BE32-E72D297353CC}">
                  <c16:uniqueId val="{0000002E-5CCD-4A1B-AB2C-C31076F0E4A6}"/>
                </c:ext>
              </c:extLst>
            </c:dLbl>
            <c:dLbl>
              <c:idx val="2"/>
              <c:delete val="1"/>
              <c:extLst>
                <c:ext xmlns:c15="http://schemas.microsoft.com/office/drawing/2012/chart" uri="{CE6537A1-D6FC-4f65-9D91-7224C49458BB}"/>
                <c:ext xmlns:c16="http://schemas.microsoft.com/office/drawing/2014/chart" uri="{C3380CC4-5D6E-409C-BE32-E72D297353CC}">
                  <c16:uniqueId val="{0000002F-5CCD-4A1B-AB2C-C31076F0E4A6}"/>
                </c:ext>
              </c:extLst>
            </c:dLbl>
            <c:dLbl>
              <c:idx val="3"/>
              <c:delete val="1"/>
              <c:extLst>
                <c:ext xmlns:c15="http://schemas.microsoft.com/office/drawing/2012/chart" uri="{CE6537A1-D6FC-4f65-9D91-7224C49458BB}"/>
                <c:ext xmlns:c16="http://schemas.microsoft.com/office/drawing/2014/chart" uri="{C3380CC4-5D6E-409C-BE32-E72D297353CC}">
                  <c16:uniqueId val="{00000030-5CCD-4A1B-AB2C-C31076F0E4A6}"/>
                </c:ext>
              </c:extLst>
            </c:dLbl>
            <c:dLbl>
              <c:idx val="4"/>
              <c:delete val="1"/>
              <c:extLst>
                <c:ext xmlns:c15="http://schemas.microsoft.com/office/drawing/2012/chart" uri="{CE6537A1-D6FC-4f65-9D91-7224C49458BB}"/>
                <c:ext xmlns:c16="http://schemas.microsoft.com/office/drawing/2014/chart" uri="{C3380CC4-5D6E-409C-BE32-E72D297353CC}">
                  <c16:uniqueId val="{00000031-5CCD-4A1B-AB2C-C31076F0E4A6}"/>
                </c:ext>
              </c:extLst>
            </c:dLbl>
            <c:dLbl>
              <c:idx val="5"/>
              <c:delete val="1"/>
              <c:extLst>
                <c:ext xmlns:c15="http://schemas.microsoft.com/office/drawing/2012/chart" uri="{CE6537A1-D6FC-4f65-9D91-7224C49458BB}"/>
                <c:ext xmlns:c16="http://schemas.microsoft.com/office/drawing/2014/chart" uri="{C3380CC4-5D6E-409C-BE32-E72D297353CC}">
                  <c16:uniqueId val="{00000032-5CCD-4A1B-AB2C-C31076F0E4A6}"/>
                </c:ext>
              </c:extLst>
            </c:dLbl>
            <c:dLbl>
              <c:idx val="6"/>
              <c:delete val="1"/>
              <c:extLst>
                <c:ext xmlns:c15="http://schemas.microsoft.com/office/drawing/2012/chart" uri="{CE6537A1-D6FC-4f65-9D91-7224C49458BB}"/>
                <c:ext xmlns:c16="http://schemas.microsoft.com/office/drawing/2014/chart" uri="{C3380CC4-5D6E-409C-BE32-E72D297353CC}">
                  <c16:uniqueId val="{00000033-5CCD-4A1B-AB2C-C31076F0E4A6}"/>
                </c:ext>
              </c:extLst>
            </c:dLbl>
            <c:dLbl>
              <c:idx val="7"/>
              <c:delete val="1"/>
              <c:extLst>
                <c:ext xmlns:c15="http://schemas.microsoft.com/office/drawing/2012/chart" uri="{CE6537A1-D6FC-4f65-9D91-7224C49458BB}"/>
                <c:ext xmlns:c16="http://schemas.microsoft.com/office/drawing/2014/chart" uri="{C3380CC4-5D6E-409C-BE32-E72D297353CC}">
                  <c16:uniqueId val="{00000034-5CCD-4A1B-AB2C-C31076F0E4A6}"/>
                </c:ext>
              </c:extLst>
            </c:dLbl>
            <c:dLbl>
              <c:idx val="8"/>
              <c:delete val="1"/>
              <c:extLst>
                <c:ext xmlns:c15="http://schemas.microsoft.com/office/drawing/2012/chart" uri="{CE6537A1-D6FC-4f65-9D91-7224C49458BB}"/>
                <c:ext xmlns:c16="http://schemas.microsoft.com/office/drawing/2014/chart" uri="{C3380CC4-5D6E-409C-BE32-E72D297353CC}">
                  <c16:uniqueId val="{00000035-5CCD-4A1B-AB2C-C31076F0E4A6}"/>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value'!$P$38:$Z$38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value'!$P$42:$Z$42</c:f>
              <c:numCache>
                <c:formatCode>"$"#,##0.0</c:formatCode>
                <c:ptCount val="11"/>
                <c:pt idx="0">
                  <c:v>2.9999989999999999</c:v>
                </c:pt>
                <c:pt idx="1">
                  <c:v>3.3802948137078261</c:v>
                </c:pt>
                <c:pt idx="2">
                  <c:v>3.507864367190336</c:v>
                </c:pt>
                <c:pt idx="3">
                  <c:v>3.9999989999999999</c:v>
                </c:pt>
                <c:pt idx="4">
                  <c:v>4</c:v>
                </c:pt>
                <c:pt idx="5">
                  <c:v>5</c:v>
                </c:pt>
                <c:pt idx="6">
                  <c:v>6.6462789999999998</c:v>
                </c:pt>
                <c:pt idx="7">
                  <c:v>7</c:v>
                </c:pt>
                <c:pt idx="8">
                  <c:v>8.0000009999999993</c:v>
                </c:pt>
                <c:pt idx="9">
                  <c:v>9.8238579999999995</c:v>
                </c:pt>
                <c:pt idx="10">
                  <c:v>11.4</c:v>
                </c:pt>
              </c:numCache>
            </c:numRef>
          </c:val>
          <c:smooth val="0"/>
          <c:extLst>
            <c:ext xmlns:c16="http://schemas.microsoft.com/office/drawing/2014/chart" uri="{C3380CC4-5D6E-409C-BE32-E72D297353CC}">
              <c16:uniqueId val="{00000036-5CCD-4A1B-AB2C-C31076F0E4A6}"/>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3958267716535437"/>
          <c:w val="1"/>
          <c:h val="6.0417322834645654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Calibri Light" panose="020F0302020204030204"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8688181041043715E-2"/>
          <c:y val="2.4693788276465442E-2"/>
          <c:w val="0.9113118189589563"/>
          <c:h val="0.84782935466400033"/>
        </c:manualLayout>
      </c:layout>
      <c:lineChart>
        <c:grouping val="standard"/>
        <c:varyColors val="0"/>
        <c:ser>
          <c:idx val="0"/>
          <c:order val="0"/>
          <c:tx>
            <c:strRef>
              <c:f>'Median pre value'!$O$99</c:f>
              <c:strCache>
                <c:ptCount val="1"/>
                <c:pt idx="0">
                  <c:v>75th percentile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1204-4C56-A548-BAB6F4F41FA1}"/>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1204-4C56-A548-BAB6F4F41FA1}"/>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1204-4C56-A548-BAB6F4F41FA1}"/>
              </c:ext>
            </c:extLst>
          </c:dPt>
          <c:dPt>
            <c:idx val="16"/>
            <c:bubble3D val="0"/>
            <c:extLst>
              <c:ext xmlns:c16="http://schemas.microsoft.com/office/drawing/2014/chart" uri="{C3380CC4-5D6E-409C-BE32-E72D297353CC}">
                <c16:uniqueId val="{00000006-1204-4C56-A548-BAB6F4F41FA1}"/>
              </c:ext>
            </c:extLst>
          </c:dPt>
          <c:dLbls>
            <c:dLbl>
              <c:idx val="0"/>
              <c:delete val="1"/>
              <c:extLst>
                <c:ext xmlns:c15="http://schemas.microsoft.com/office/drawing/2012/chart" uri="{CE6537A1-D6FC-4f65-9D91-7224C49458BB}"/>
                <c:ext xmlns:c16="http://schemas.microsoft.com/office/drawing/2014/chart" uri="{C3380CC4-5D6E-409C-BE32-E72D297353CC}">
                  <c16:uniqueId val="{00000007-1204-4C56-A548-BAB6F4F41FA1}"/>
                </c:ext>
              </c:extLst>
            </c:dLbl>
            <c:dLbl>
              <c:idx val="1"/>
              <c:delete val="1"/>
              <c:extLst>
                <c:ext xmlns:c15="http://schemas.microsoft.com/office/drawing/2012/chart" uri="{CE6537A1-D6FC-4f65-9D91-7224C49458BB}"/>
                <c:ext xmlns:c16="http://schemas.microsoft.com/office/drawing/2014/chart" uri="{C3380CC4-5D6E-409C-BE32-E72D297353CC}">
                  <c16:uniqueId val="{00000008-1204-4C56-A548-BAB6F4F41FA1}"/>
                </c:ext>
              </c:extLst>
            </c:dLbl>
            <c:dLbl>
              <c:idx val="2"/>
              <c:delete val="1"/>
              <c:extLst>
                <c:ext xmlns:c15="http://schemas.microsoft.com/office/drawing/2012/chart" uri="{CE6537A1-D6FC-4f65-9D91-7224C49458BB}"/>
                <c:ext xmlns:c16="http://schemas.microsoft.com/office/drawing/2014/chart" uri="{C3380CC4-5D6E-409C-BE32-E72D297353CC}">
                  <c16:uniqueId val="{00000009-1204-4C56-A548-BAB6F4F41FA1}"/>
                </c:ext>
              </c:extLst>
            </c:dLbl>
            <c:dLbl>
              <c:idx val="3"/>
              <c:delete val="1"/>
              <c:extLst>
                <c:ext xmlns:c15="http://schemas.microsoft.com/office/drawing/2012/chart" uri="{CE6537A1-D6FC-4f65-9D91-7224C49458BB}"/>
                <c:ext xmlns:c16="http://schemas.microsoft.com/office/drawing/2014/chart" uri="{C3380CC4-5D6E-409C-BE32-E72D297353CC}">
                  <c16:uniqueId val="{0000000A-1204-4C56-A548-BAB6F4F41FA1}"/>
                </c:ext>
              </c:extLst>
            </c:dLbl>
            <c:dLbl>
              <c:idx val="4"/>
              <c:delete val="1"/>
              <c:extLst>
                <c:ext xmlns:c15="http://schemas.microsoft.com/office/drawing/2012/chart" uri="{CE6537A1-D6FC-4f65-9D91-7224C49458BB}"/>
                <c:ext xmlns:c16="http://schemas.microsoft.com/office/drawing/2014/chart" uri="{C3380CC4-5D6E-409C-BE32-E72D297353CC}">
                  <c16:uniqueId val="{0000000B-1204-4C56-A548-BAB6F4F41FA1}"/>
                </c:ext>
              </c:extLst>
            </c:dLbl>
            <c:dLbl>
              <c:idx val="5"/>
              <c:delete val="1"/>
              <c:extLst>
                <c:ext xmlns:c15="http://schemas.microsoft.com/office/drawing/2012/chart" uri="{CE6537A1-D6FC-4f65-9D91-7224C49458BB}"/>
                <c:ext xmlns:c16="http://schemas.microsoft.com/office/drawing/2014/chart" uri="{C3380CC4-5D6E-409C-BE32-E72D297353CC}">
                  <c16:uniqueId val="{0000000C-1204-4C56-A548-BAB6F4F41FA1}"/>
                </c:ext>
              </c:extLst>
            </c:dLbl>
            <c:dLbl>
              <c:idx val="6"/>
              <c:delete val="1"/>
              <c:extLst>
                <c:ext xmlns:c15="http://schemas.microsoft.com/office/drawing/2012/chart" uri="{CE6537A1-D6FC-4f65-9D91-7224C49458BB}"/>
                <c:ext xmlns:c16="http://schemas.microsoft.com/office/drawing/2014/chart" uri="{C3380CC4-5D6E-409C-BE32-E72D297353CC}">
                  <c16:uniqueId val="{0000000D-1204-4C56-A548-BAB6F4F41FA1}"/>
                </c:ext>
              </c:extLst>
            </c:dLbl>
            <c:dLbl>
              <c:idx val="7"/>
              <c:delete val="1"/>
              <c:extLst>
                <c:ext xmlns:c15="http://schemas.microsoft.com/office/drawing/2012/chart" uri="{CE6537A1-D6FC-4f65-9D91-7224C49458BB}"/>
                <c:ext xmlns:c16="http://schemas.microsoft.com/office/drawing/2014/chart" uri="{C3380CC4-5D6E-409C-BE32-E72D297353CC}">
                  <c16:uniqueId val="{0000000E-1204-4C56-A548-BAB6F4F41FA1}"/>
                </c:ext>
              </c:extLst>
            </c:dLbl>
            <c:dLbl>
              <c:idx val="8"/>
              <c:delete val="1"/>
              <c:extLst>
                <c:ext xmlns:c15="http://schemas.microsoft.com/office/drawing/2012/chart" uri="{CE6537A1-D6FC-4f65-9D91-7224C49458BB}"/>
                <c:ext xmlns:c16="http://schemas.microsoft.com/office/drawing/2014/chart" uri="{C3380CC4-5D6E-409C-BE32-E72D297353CC}">
                  <c16:uniqueId val="{00000001-1204-4C56-A548-BAB6F4F41FA1}"/>
                </c:ext>
              </c:extLst>
            </c:dLbl>
            <c:dLbl>
              <c:idx val="9"/>
              <c:layout>
                <c:manualLayout>
                  <c:x val="-6.2045095943401123E-2"/>
                  <c:y val="-2.65217307395399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204-4C56-A548-BAB6F4F41FA1}"/>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value'!$P$98:$Z$98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value'!$P$99:$Z$99</c:f>
              <c:numCache>
                <c:formatCode>"$"#,##0.0</c:formatCode>
                <c:ptCount val="11"/>
                <c:pt idx="0">
                  <c:v>343.19887449999999</c:v>
                </c:pt>
                <c:pt idx="1">
                  <c:v>478.75000275000002</c:v>
                </c:pt>
                <c:pt idx="2">
                  <c:v>640</c:v>
                </c:pt>
                <c:pt idx="3">
                  <c:v>874.99999400000002</c:v>
                </c:pt>
                <c:pt idx="4">
                  <c:v>1077.7075004999999</c:v>
                </c:pt>
                <c:pt idx="5">
                  <c:v>2100.0000064999999</c:v>
                </c:pt>
                <c:pt idx="6">
                  <c:v>1900.0000075</c:v>
                </c:pt>
                <c:pt idx="7">
                  <c:v>1125.0001534999999</c:v>
                </c:pt>
                <c:pt idx="8">
                  <c:v>1500.00000525</c:v>
                </c:pt>
                <c:pt idx="9">
                  <c:v>2869.000008</c:v>
                </c:pt>
                <c:pt idx="10">
                  <c:v>6612.5000314999997</c:v>
                </c:pt>
              </c:numCache>
            </c:numRef>
          </c:val>
          <c:smooth val="0"/>
          <c:extLst>
            <c:ext xmlns:c16="http://schemas.microsoft.com/office/drawing/2014/chart" uri="{C3380CC4-5D6E-409C-BE32-E72D297353CC}">
              <c16:uniqueId val="{0000000F-1204-4C56-A548-BAB6F4F41FA1}"/>
            </c:ext>
          </c:extLst>
        </c:ser>
        <c:ser>
          <c:idx val="1"/>
          <c:order val="1"/>
          <c:tx>
            <c:strRef>
              <c:f>'Median pre value'!$O$100</c:f>
              <c:strCache>
                <c:ptCount val="1"/>
                <c:pt idx="0">
                  <c:v>Median</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1204-4C56-A548-BAB6F4F41FA1}"/>
              </c:ext>
            </c:extLst>
          </c:dPt>
          <c:dPt>
            <c:idx val="9"/>
            <c:bubble3D val="0"/>
            <c:extLst>
              <c:ext xmlns:c16="http://schemas.microsoft.com/office/drawing/2014/chart" uri="{C3380CC4-5D6E-409C-BE32-E72D297353CC}">
                <c16:uniqueId val="{00000011-1204-4C56-A548-BAB6F4F41FA1}"/>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1204-4C56-A548-BAB6F4F41FA1}"/>
              </c:ext>
            </c:extLst>
          </c:dPt>
          <c:dLbls>
            <c:dLbl>
              <c:idx val="0"/>
              <c:delete val="1"/>
              <c:extLst>
                <c:ext xmlns:c15="http://schemas.microsoft.com/office/drawing/2012/chart" uri="{CE6537A1-D6FC-4f65-9D91-7224C49458BB}"/>
                <c:ext xmlns:c16="http://schemas.microsoft.com/office/drawing/2014/chart" uri="{C3380CC4-5D6E-409C-BE32-E72D297353CC}">
                  <c16:uniqueId val="{00000014-1204-4C56-A548-BAB6F4F41FA1}"/>
                </c:ext>
              </c:extLst>
            </c:dLbl>
            <c:dLbl>
              <c:idx val="1"/>
              <c:delete val="1"/>
              <c:extLst>
                <c:ext xmlns:c15="http://schemas.microsoft.com/office/drawing/2012/chart" uri="{CE6537A1-D6FC-4f65-9D91-7224C49458BB}"/>
                <c:ext xmlns:c16="http://schemas.microsoft.com/office/drawing/2014/chart" uri="{C3380CC4-5D6E-409C-BE32-E72D297353CC}">
                  <c16:uniqueId val="{00000015-1204-4C56-A548-BAB6F4F41FA1}"/>
                </c:ext>
              </c:extLst>
            </c:dLbl>
            <c:dLbl>
              <c:idx val="2"/>
              <c:delete val="1"/>
              <c:extLst>
                <c:ext xmlns:c15="http://schemas.microsoft.com/office/drawing/2012/chart" uri="{CE6537A1-D6FC-4f65-9D91-7224C49458BB}"/>
                <c:ext xmlns:c16="http://schemas.microsoft.com/office/drawing/2014/chart" uri="{C3380CC4-5D6E-409C-BE32-E72D297353CC}">
                  <c16:uniqueId val="{00000016-1204-4C56-A548-BAB6F4F41FA1}"/>
                </c:ext>
              </c:extLst>
            </c:dLbl>
            <c:dLbl>
              <c:idx val="3"/>
              <c:delete val="1"/>
              <c:extLst>
                <c:ext xmlns:c15="http://schemas.microsoft.com/office/drawing/2012/chart" uri="{CE6537A1-D6FC-4f65-9D91-7224C49458BB}"/>
                <c:ext xmlns:c16="http://schemas.microsoft.com/office/drawing/2014/chart" uri="{C3380CC4-5D6E-409C-BE32-E72D297353CC}">
                  <c16:uniqueId val="{00000017-1204-4C56-A548-BAB6F4F41FA1}"/>
                </c:ext>
              </c:extLst>
            </c:dLbl>
            <c:dLbl>
              <c:idx val="4"/>
              <c:delete val="1"/>
              <c:extLst>
                <c:ext xmlns:c15="http://schemas.microsoft.com/office/drawing/2012/chart" uri="{CE6537A1-D6FC-4f65-9D91-7224C49458BB}"/>
                <c:ext xmlns:c16="http://schemas.microsoft.com/office/drawing/2014/chart" uri="{C3380CC4-5D6E-409C-BE32-E72D297353CC}">
                  <c16:uniqueId val="{00000018-1204-4C56-A548-BAB6F4F41FA1}"/>
                </c:ext>
              </c:extLst>
            </c:dLbl>
            <c:dLbl>
              <c:idx val="5"/>
              <c:delete val="1"/>
              <c:extLst>
                <c:ext xmlns:c15="http://schemas.microsoft.com/office/drawing/2012/chart" uri="{CE6537A1-D6FC-4f65-9D91-7224C49458BB}"/>
                <c:ext xmlns:c16="http://schemas.microsoft.com/office/drawing/2014/chart" uri="{C3380CC4-5D6E-409C-BE32-E72D297353CC}">
                  <c16:uniqueId val="{00000019-1204-4C56-A548-BAB6F4F41FA1}"/>
                </c:ext>
              </c:extLst>
            </c:dLbl>
            <c:dLbl>
              <c:idx val="6"/>
              <c:delete val="1"/>
              <c:extLst>
                <c:ext xmlns:c15="http://schemas.microsoft.com/office/drawing/2012/chart" uri="{CE6537A1-D6FC-4f65-9D91-7224C49458BB}"/>
                <c:ext xmlns:c16="http://schemas.microsoft.com/office/drawing/2014/chart" uri="{C3380CC4-5D6E-409C-BE32-E72D297353CC}">
                  <c16:uniqueId val="{0000001A-1204-4C56-A548-BAB6F4F41FA1}"/>
                </c:ext>
              </c:extLst>
            </c:dLbl>
            <c:dLbl>
              <c:idx val="7"/>
              <c:delete val="1"/>
              <c:extLst>
                <c:ext xmlns:c15="http://schemas.microsoft.com/office/drawing/2012/chart" uri="{CE6537A1-D6FC-4f65-9D91-7224C49458BB}"/>
                <c:ext xmlns:c16="http://schemas.microsoft.com/office/drawing/2014/chart" uri="{C3380CC4-5D6E-409C-BE32-E72D297353CC}">
                  <c16:uniqueId val="{0000001B-1204-4C56-A548-BAB6F4F41FA1}"/>
                </c:ext>
              </c:extLst>
            </c:dLbl>
            <c:dLbl>
              <c:idx val="8"/>
              <c:delete val="1"/>
              <c:extLst>
                <c:ext xmlns:c15="http://schemas.microsoft.com/office/drawing/2012/chart" uri="{CE6537A1-D6FC-4f65-9D91-7224C49458BB}"/>
                <c:ext xmlns:c16="http://schemas.microsoft.com/office/drawing/2014/chart" uri="{C3380CC4-5D6E-409C-BE32-E72D297353CC}">
                  <c16:uniqueId val="{00000010-1204-4C56-A548-BAB6F4F41FA1}"/>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value'!$P$98:$Z$98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value'!$P$100:$Z$100</c:f>
              <c:numCache>
                <c:formatCode>"$"#,##0.0</c:formatCode>
                <c:ptCount val="11"/>
                <c:pt idx="0">
                  <c:v>137</c:v>
                </c:pt>
                <c:pt idx="1">
                  <c:v>175.20003149999999</c:v>
                </c:pt>
                <c:pt idx="2">
                  <c:v>241.99999800000001</c:v>
                </c:pt>
                <c:pt idx="3">
                  <c:v>330</c:v>
                </c:pt>
                <c:pt idx="4">
                  <c:v>400.0000005</c:v>
                </c:pt>
                <c:pt idx="5">
                  <c:v>955.0000399999999</c:v>
                </c:pt>
                <c:pt idx="6">
                  <c:v>750</c:v>
                </c:pt>
                <c:pt idx="7">
                  <c:v>360.17758800000001</c:v>
                </c:pt>
                <c:pt idx="8">
                  <c:v>610.00000249999994</c:v>
                </c:pt>
                <c:pt idx="9">
                  <c:v>850.00002700000005</c:v>
                </c:pt>
                <c:pt idx="10">
                  <c:v>2031.42895</c:v>
                </c:pt>
              </c:numCache>
            </c:numRef>
          </c:val>
          <c:smooth val="0"/>
          <c:extLst>
            <c:ext xmlns:c16="http://schemas.microsoft.com/office/drawing/2014/chart" uri="{C3380CC4-5D6E-409C-BE32-E72D297353CC}">
              <c16:uniqueId val="{0000001C-1204-4C56-A548-BAB6F4F41FA1}"/>
            </c:ext>
          </c:extLst>
        </c:ser>
        <c:ser>
          <c:idx val="2"/>
          <c:order val="2"/>
          <c:tx>
            <c:strRef>
              <c:f>'Median pre value'!$O$101</c:f>
              <c:strCache>
                <c:ptCount val="1"/>
                <c:pt idx="0">
                  <c:v>Average</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1204-4C56-A548-BAB6F4F41FA1}"/>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1204-4C56-A548-BAB6F4F41FA1}"/>
              </c:ext>
            </c:extLst>
          </c:dPt>
          <c:dLbls>
            <c:dLbl>
              <c:idx val="0"/>
              <c:delete val="1"/>
              <c:extLst>
                <c:ext xmlns:c15="http://schemas.microsoft.com/office/drawing/2012/chart" uri="{CE6537A1-D6FC-4f65-9D91-7224C49458BB}"/>
                <c:ext xmlns:c16="http://schemas.microsoft.com/office/drawing/2014/chart" uri="{C3380CC4-5D6E-409C-BE32-E72D297353CC}">
                  <c16:uniqueId val="{00000020-1204-4C56-A548-BAB6F4F41FA1}"/>
                </c:ext>
              </c:extLst>
            </c:dLbl>
            <c:dLbl>
              <c:idx val="1"/>
              <c:delete val="1"/>
              <c:extLst>
                <c:ext xmlns:c15="http://schemas.microsoft.com/office/drawing/2012/chart" uri="{CE6537A1-D6FC-4f65-9D91-7224C49458BB}"/>
                <c:ext xmlns:c16="http://schemas.microsoft.com/office/drawing/2014/chart" uri="{C3380CC4-5D6E-409C-BE32-E72D297353CC}">
                  <c16:uniqueId val="{00000021-1204-4C56-A548-BAB6F4F41FA1}"/>
                </c:ext>
              </c:extLst>
            </c:dLbl>
            <c:dLbl>
              <c:idx val="2"/>
              <c:delete val="1"/>
              <c:extLst>
                <c:ext xmlns:c15="http://schemas.microsoft.com/office/drawing/2012/chart" uri="{CE6537A1-D6FC-4f65-9D91-7224C49458BB}"/>
                <c:ext xmlns:c16="http://schemas.microsoft.com/office/drawing/2014/chart" uri="{C3380CC4-5D6E-409C-BE32-E72D297353CC}">
                  <c16:uniqueId val="{00000022-1204-4C56-A548-BAB6F4F41FA1}"/>
                </c:ext>
              </c:extLst>
            </c:dLbl>
            <c:dLbl>
              <c:idx val="3"/>
              <c:delete val="1"/>
              <c:extLst>
                <c:ext xmlns:c15="http://schemas.microsoft.com/office/drawing/2012/chart" uri="{CE6537A1-D6FC-4f65-9D91-7224C49458BB}"/>
                <c:ext xmlns:c16="http://schemas.microsoft.com/office/drawing/2014/chart" uri="{C3380CC4-5D6E-409C-BE32-E72D297353CC}">
                  <c16:uniqueId val="{00000023-1204-4C56-A548-BAB6F4F41FA1}"/>
                </c:ext>
              </c:extLst>
            </c:dLbl>
            <c:dLbl>
              <c:idx val="4"/>
              <c:delete val="1"/>
              <c:extLst>
                <c:ext xmlns:c15="http://schemas.microsoft.com/office/drawing/2012/chart" uri="{CE6537A1-D6FC-4f65-9D91-7224C49458BB}"/>
                <c:ext xmlns:c16="http://schemas.microsoft.com/office/drawing/2014/chart" uri="{C3380CC4-5D6E-409C-BE32-E72D297353CC}">
                  <c16:uniqueId val="{00000024-1204-4C56-A548-BAB6F4F41FA1}"/>
                </c:ext>
              </c:extLst>
            </c:dLbl>
            <c:dLbl>
              <c:idx val="5"/>
              <c:delete val="1"/>
              <c:extLst>
                <c:ext xmlns:c15="http://schemas.microsoft.com/office/drawing/2012/chart" uri="{CE6537A1-D6FC-4f65-9D91-7224C49458BB}"/>
                <c:ext xmlns:c16="http://schemas.microsoft.com/office/drawing/2014/chart" uri="{C3380CC4-5D6E-409C-BE32-E72D297353CC}">
                  <c16:uniqueId val="{00000025-1204-4C56-A548-BAB6F4F41FA1}"/>
                </c:ext>
              </c:extLst>
            </c:dLbl>
            <c:dLbl>
              <c:idx val="6"/>
              <c:delete val="1"/>
              <c:extLst>
                <c:ext xmlns:c15="http://schemas.microsoft.com/office/drawing/2012/chart" uri="{CE6537A1-D6FC-4f65-9D91-7224C49458BB}"/>
                <c:ext xmlns:c16="http://schemas.microsoft.com/office/drawing/2014/chart" uri="{C3380CC4-5D6E-409C-BE32-E72D297353CC}">
                  <c16:uniqueId val="{00000026-1204-4C56-A548-BAB6F4F41FA1}"/>
                </c:ext>
              </c:extLst>
            </c:dLbl>
            <c:dLbl>
              <c:idx val="7"/>
              <c:delete val="1"/>
              <c:extLst>
                <c:ext xmlns:c15="http://schemas.microsoft.com/office/drawing/2012/chart" uri="{CE6537A1-D6FC-4f65-9D91-7224C49458BB}"/>
                <c:ext xmlns:c16="http://schemas.microsoft.com/office/drawing/2014/chart" uri="{C3380CC4-5D6E-409C-BE32-E72D297353CC}">
                  <c16:uniqueId val="{00000027-1204-4C56-A548-BAB6F4F41FA1}"/>
                </c:ext>
              </c:extLst>
            </c:dLbl>
            <c:dLbl>
              <c:idx val="8"/>
              <c:delete val="1"/>
              <c:extLst>
                <c:ext xmlns:c15="http://schemas.microsoft.com/office/drawing/2012/chart" uri="{CE6537A1-D6FC-4f65-9D91-7224C49458BB}"/>
                <c:ext xmlns:c16="http://schemas.microsoft.com/office/drawing/2014/chart" uri="{C3380CC4-5D6E-409C-BE32-E72D297353CC}">
                  <c16:uniqueId val="{00000028-1204-4C56-A548-BAB6F4F41FA1}"/>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value'!$P$98:$Z$98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value'!$P$101:$Z$101</c:f>
              <c:numCache>
                <c:formatCode>"$"#,##0.0</c:formatCode>
                <c:ptCount val="11"/>
                <c:pt idx="0">
                  <c:v>709.65895738943891</c:v>
                </c:pt>
                <c:pt idx="1">
                  <c:v>657.33856026151113</c:v>
                </c:pt>
                <c:pt idx="2">
                  <c:v>767.76569258828522</c:v>
                </c:pt>
                <c:pt idx="3">
                  <c:v>1184.431859431862</c:v>
                </c:pt>
                <c:pt idx="4">
                  <c:v>1168.1200347573999</c:v>
                </c:pt>
                <c:pt idx="5">
                  <c:v>2265.5284838027069</c:v>
                </c:pt>
                <c:pt idx="6">
                  <c:v>1724.881014280935</c:v>
                </c:pt>
                <c:pt idx="7">
                  <c:v>2345.4925113289478</c:v>
                </c:pt>
                <c:pt idx="8">
                  <c:v>1716.662607698531</c:v>
                </c:pt>
                <c:pt idx="9">
                  <c:v>5135.0085229465076</c:v>
                </c:pt>
                <c:pt idx="10">
                  <c:v>19717.924537460571</c:v>
                </c:pt>
              </c:numCache>
            </c:numRef>
          </c:val>
          <c:smooth val="0"/>
          <c:extLst>
            <c:ext xmlns:c16="http://schemas.microsoft.com/office/drawing/2014/chart" uri="{C3380CC4-5D6E-409C-BE32-E72D297353CC}">
              <c16:uniqueId val="{00000029-1204-4C56-A548-BAB6F4F41FA1}"/>
            </c:ext>
          </c:extLst>
        </c:ser>
        <c:ser>
          <c:idx val="3"/>
          <c:order val="3"/>
          <c:tx>
            <c:strRef>
              <c:f>'Median pre value'!$O$102</c:f>
              <c:strCache>
                <c:ptCount val="1"/>
                <c:pt idx="0">
                  <c:v>25th percentile</c:v>
                </c:pt>
              </c:strCache>
            </c:strRef>
          </c:tx>
          <c:spPr>
            <a:ln w="19050" cap="rnd" cmpd="sng" algn="ctr">
              <a:solidFill>
                <a:schemeClr val="accent4"/>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2B-1204-4C56-A548-BAB6F4F41FA1}"/>
              </c:ext>
            </c:extLst>
          </c:dPt>
          <c:dPt>
            <c:idx val="16"/>
            <c:bubble3D val="0"/>
            <c:extLst>
              <c:ext xmlns:c16="http://schemas.microsoft.com/office/drawing/2014/chart" uri="{C3380CC4-5D6E-409C-BE32-E72D297353CC}">
                <c16:uniqueId val="{0000002C-1204-4C56-A548-BAB6F4F41FA1}"/>
              </c:ext>
            </c:extLst>
          </c:dPt>
          <c:dLbls>
            <c:dLbl>
              <c:idx val="0"/>
              <c:delete val="1"/>
              <c:extLst>
                <c:ext xmlns:c15="http://schemas.microsoft.com/office/drawing/2012/chart" uri="{CE6537A1-D6FC-4f65-9D91-7224C49458BB}"/>
                <c:ext xmlns:c16="http://schemas.microsoft.com/office/drawing/2014/chart" uri="{C3380CC4-5D6E-409C-BE32-E72D297353CC}">
                  <c16:uniqueId val="{0000002D-1204-4C56-A548-BAB6F4F41FA1}"/>
                </c:ext>
              </c:extLst>
            </c:dLbl>
            <c:dLbl>
              <c:idx val="1"/>
              <c:delete val="1"/>
              <c:extLst>
                <c:ext xmlns:c15="http://schemas.microsoft.com/office/drawing/2012/chart" uri="{CE6537A1-D6FC-4f65-9D91-7224C49458BB}"/>
                <c:ext xmlns:c16="http://schemas.microsoft.com/office/drawing/2014/chart" uri="{C3380CC4-5D6E-409C-BE32-E72D297353CC}">
                  <c16:uniqueId val="{0000002E-1204-4C56-A548-BAB6F4F41FA1}"/>
                </c:ext>
              </c:extLst>
            </c:dLbl>
            <c:dLbl>
              <c:idx val="2"/>
              <c:delete val="1"/>
              <c:extLst>
                <c:ext xmlns:c15="http://schemas.microsoft.com/office/drawing/2012/chart" uri="{CE6537A1-D6FC-4f65-9D91-7224C49458BB}"/>
                <c:ext xmlns:c16="http://schemas.microsoft.com/office/drawing/2014/chart" uri="{C3380CC4-5D6E-409C-BE32-E72D297353CC}">
                  <c16:uniqueId val="{0000002F-1204-4C56-A548-BAB6F4F41FA1}"/>
                </c:ext>
              </c:extLst>
            </c:dLbl>
            <c:dLbl>
              <c:idx val="3"/>
              <c:delete val="1"/>
              <c:extLst>
                <c:ext xmlns:c15="http://schemas.microsoft.com/office/drawing/2012/chart" uri="{CE6537A1-D6FC-4f65-9D91-7224C49458BB}"/>
                <c:ext xmlns:c16="http://schemas.microsoft.com/office/drawing/2014/chart" uri="{C3380CC4-5D6E-409C-BE32-E72D297353CC}">
                  <c16:uniqueId val="{00000030-1204-4C56-A548-BAB6F4F41FA1}"/>
                </c:ext>
              </c:extLst>
            </c:dLbl>
            <c:dLbl>
              <c:idx val="4"/>
              <c:delete val="1"/>
              <c:extLst>
                <c:ext xmlns:c15="http://schemas.microsoft.com/office/drawing/2012/chart" uri="{CE6537A1-D6FC-4f65-9D91-7224C49458BB}"/>
                <c:ext xmlns:c16="http://schemas.microsoft.com/office/drawing/2014/chart" uri="{C3380CC4-5D6E-409C-BE32-E72D297353CC}">
                  <c16:uniqueId val="{00000031-1204-4C56-A548-BAB6F4F41FA1}"/>
                </c:ext>
              </c:extLst>
            </c:dLbl>
            <c:dLbl>
              <c:idx val="5"/>
              <c:delete val="1"/>
              <c:extLst>
                <c:ext xmlns:c15="http://schemas.microsoft.com/office/drawing/2012/chart" uri="{CE6537A1-D6FC-4f65-9D91-7224C49458BB}"/>
                <c:ext xmlns:c16="http://schemas.microsoft.com/office/drawing/2014/chart" uri="{C3380CC4-5D6E-409C-BE32-E72D297353CC}">
                  <c16:uniqueId val="{00000032-1204-4C56-A548-BAB6F4F41FA1}"/>
                </c:ext>
              </c:extLst>
            </c:dLbl>
            <c:dLbl>
              <c:idx val="6"/>
              <c:delete val="1"/>
              <c:extLst>
                <c:ext xmlns:c15="http://schemas.microsoft.com/office/drawing/2012/chart" uri="{CE6537A1-D6FC-4f65-9D91-7224C49458BB}"/>
                <c:ext xmlns:c16="http://schemas.microsoft.com/office/drawing/2014/chart" uri="{C3380CC4-5D6E-409C-BE32-E72D297353CC}">
                  <c16:uniqueId val="{00000033-1204-4C56-A548-BAB6F4F41FA1}"/>
                </c:ext>
              </c:extLst>
            </c:dLbl>
            <c:dLbl>
              <c:idx val="7"/>
              <c:delete val="1"/>
              <c:extLst>
                <c:ext xmlns:c15="http://schemas.microsoft.com/office/drawing/2012/chart" uri="{CE6537A1-D6FC-4f65-9D91-7224C49458BB}"/>
                <c:ext xmlns:c16="http://schemas.microsoft.com/office/drawing/2014/chart" uri="{C3380CC4-5D6E-409C-BE32-E72D297353CC}">
                  <c16:uniqueId val="{00000034-1204-4C56-A548-BAB6F4F41FA1}"/>
                </c:ext>
              </c:extLst>
            </c:dLbl>
            <c:dLbl>
              <c:idx val="8"/>
              <c:delete val="1"/>
              <c:extLst>
                <c:ext xmlns:c15="http://schemas.microsoft.com/office/drawing/2012/chart" uri="{CE6537A1-D6FC-4f65-9D91-7224C49458BB}"/>
                <c:ext xmlns:c16="http://schemas.microsoft.com/office/drawing/2014/chart" uri="{C3380CC4-5D6E-409C-BE32-E72D297353CC}">
                  <c16:uniqueId val="{00000035-1204-4C56-A548-BAB6F4F41FA1}"/>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pre value'!$P$98:$Z$98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pre value'!$P$102:$Z$102</c:f>
              <c:numCache>
                <c:formatCode>"$"#,##0.0</c:formatCode>
                <c:ptCount val="11"/>
                <c:pt idx="0">
                  <c:v>64.499998000000005</c:v>
                </c:pt>
                <c:pt idx="1">
                  <c:v>69.999997749999991</c:v>
                </c:pt>
                <c:pt idx="2">
                  <c:v>89.999993000000003</c:v>
                </c:pt>
                <c:pt idx="3">
                  <c:v>119.999999</c:v>
                </c:pt>
                <c:pt idx="4">
                  <c:v>150.00000025</c:v>
                </c:pt>
                <c:pt idx="5">
                  <c:v>293.9999985</c:v>
                </c:pt>
                <c:pt idx="6">
                  <c:v>239.9998635</c:v>
                </c:pt>
                <c:pt idx="7">
                  <c:v>125.55678949999999</c:v>
                </c:pt>
                <c:pt idx="8">
                  <c:v>233.75847049999999</c:v>
                </c:pt>
                <c:pt idx="9">
                  <c:v>236.000001</c:v>
                </c:pt>
                <c:pt idx="10">
                  <c:v>529.62500424999996</c:v>
                </c:pt>
              </c:numCache>
            </c:numRef>
          </c:val>
          <c:smooth val="0"/>
          <c:extLst>
            <c:ext xmlns:c16="http://schemas.microsoft.com/office/drawing/2014/chart" uri="{C3380CC4-5D6E-409C-BE32-E72D297353CC}">
              <c16:uniqueId val="{00000036-1204-4C56-A548-BAB6F4F41FA1}"/>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3958267716535437"/>
          <c:w val="1"/>
          <c:h val="6.0417322834645654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Calibri Light" panose="020F0302020204030204"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by stage'!$O$49</c:f>
              <c:strCache>
                <c:ptCount val="1"/>
                <c:pt idx="0">
                  <c:v>Pre-seed/seed</c:v>
                </c:pt>
              </c:strCache>
            </c:strRef>
          </c:tx>
          <c:invertIfNegative val="0"/>
          <c:cat>
            <c:multiLvlStrRef>
              <c:f>'VC deals by stage'!$P$47:$BE$48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stage'!$P$49:$BE$49</c:f>
              <c:numCache>
                <c:formatCode>#,##0;;;</c:formatCode>
                <c:ptCount val="42"/>
                <c:pt idx="0">
                  <c:v>1241</c:v>
                </c:pt>
                <c:pt idx="1">
                  <c:v>991</c:v>
                </c:pt>
                <c:pt idx="2">
                  <c:v>956</c:v>
                </c:pt>
                <c:pt idx="3">
                  <c:v>938</c:v>
                </c:pt>
                <c:pt idx="4">
                  <c:v>1203</c:v>
                </c:pt>
                <c:pt idx="5">
                  <c:v>1028</c:v>
                </c:pt>
                <c:pt idx="6">
                  <c:v>1082</c:v>
                </c:pt>
                <c:pt idx="7">
                  <c:v>1116</c:v>
                </c:pt>
                <c:pt idx="8">
                  <c:v>1249</c:v>
                </c:pt>
                <c:pt idx="9">
                  <c:v>1105</c:v>
                </c:pt>
                <c:pt idx="10">
                  <c:v>1058</c:v>
                </c:pt>
                <c:pt idx="11">
                  <c:v>1240</c:v>
                </c:pt>
                <c:pt idx="12">
                  <c:v>1391</c:v>
                </c:pt>
                <c:pt idx="13">
                  <c:v>1204</c:v>
                </c:pt>
                <c:pt idx="14">
                  <c:v>1300</c:v>
                </c:pt>
                <c:pt idx="15">
                  <c:v>1275</c:v>
                </c:pt>
                <c:pt idx="16">
                  <c:v>1520</c:v>
                </c:pt>
                <c:pt idx="17">
                  <c:v>1143</c:v>
                </c:pt>
                <c:pt idx="18">
                  <c:v>1271</c:v>
                </c:pt>
                <c:pt idx="19">
                  <c:v>1448</c:v>
                </c:pt>
                <c:pt idx="20">
                  <c:v>1871</c:v>
                </c:pt>
                <c:pt idx="21">
                  <c:v>1799</c:v>
                </c:pt>
                <c:pt idx="22">
                  <c:v>1838</c:v>
                </c:pt>
                <c:pt idx="23">
                  <c:v>1920</c:v>
                </c:pt>
                <c:pt idx="24">
                  <c:v>2133</c:v>
                </c:pt>
                <c:pt idx="25">
                  <c:v>1860</c:v>
                </c:pt>
                <c:pt idx="26">
                  <c:v>1619</c:v>
                </c:pt>
                <c:pt idx="27">
                  <c:v>1432</c:v>
                </c:pt>
                <c:pt idx="28">
                  <c:v>1572</c:v>
                </c:pt>
                <c:pt idx="29">
                  <c:v>1449</c:v>
                </c:pt>
                <c:pt idx="30">
                  <c:v>1392</c:v>
                </c:pt>
                <c:pt idx="31">
                  <c:v>1345</c:v>
                </c:pt>
                <c:pt idx="32">
                  <c:v>1524</c:v>
                </c:pt>
                <c:pt idx="33">
                  <c:v>1445</c:v>
                </c:pt>
                <c:pt idx="34">
                  <c:v>1405</c:v>
                </c:pt>
                <c:pt idx="35">
                  <c:v>1351</c:v>
                </c:pt>
                <c:pt idx="36">
                  <c:v>1457</c:v>
                </c:pt>
                <c:pt idx="37">
                  <c:v>1196</c:v>
                </c:pt>
                <c:pt idx="38">
                  <c:v>1315</c:v>
                </c:pt>
                <c:pt idx="39">
                  <c:v>1439</c:v>
                </c:pt>
                <c:pt idx="40">
                  <c:v>1307</c:v>
                </c:pt>
                <c:pt idx="41">
                  <c:v>1255</c:v>
                </c:pt>
              </c:numCache>
            </c:numRef>
          </c:val>
          <c:extLst>
            <c:ext xmlns:c16="http://schemas.microsoft.com/office/drawing/2014/chart" uri="{C3380CC4-5D6E-409C-BE32-E72D297353CC}">
              <c16:uniqueId val="{00000001-F5CA-441E-BB2E-A9CF4A9EDF87}"/>
            </c:ext>
          </c:extLst>
        </c:ser>
        <c:ser>
          <c:idx val="1"/>
          <c:order val="1"/>
          <c:tx>
            <c:strRef>
              <c:f>'VC deals by stage'!$O$50</c:f>
              <c:strCache>
                <c:ptCount val="1"/>
                <c:pt idx="0">
                  <c:v>Early-stage VC</c:v>
                </c:pt>
              </c:strCache>
            </c:strRef>
          </c:tx>
          <c:invertIfNegative val="0"/>
          <c:cat>
            <c:multiLvlStrRef>
              <c:f>'VC deals by stage'!$P$47:$BE$48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stage'!$P$50:$BE$50</c:f>
              <c:numCache>
                <c:formatCode>#,##0;;;</c:formatCode>
                <c:ptCount val="42"/>
                <c:pt idx="0">
                  <c:v>1226</c:v>
                </c:pt>
                <c:pt idx="1">
                  <c:v>999</c:v>
                </c:pt>
                <c:pt idx="2">
                  <c:v>972</c:v>
                </c:pt>
                <c:pt idx="3">
                  <c:v>926</c:v>
                </c:pt>
                <c:pt idx="4">
                  <c:v>1216</c:v>
                </c:pt>
                <c:pt idx="5">
                  <c:v>1095</c:v>
                </c:pt>
                <c:pt idx="6">
                  <c:v>1045</c:v>
                </c:pt>
                <c:pt idx="7">
                  <c:v>1045</c:v>
                </c:pt>
                <c:pt idx="8">
                  <c:v>1308</c:v>
                </c:pt>
                <c:pt idx="9">
                  <c:v>1057</c:v>
                </c:pt>
                <c:pt idx="10">
                  <c:v>1036</c:v>
                </c:pt>
                <c:pt idx="11">
                  <c:v>1095</c:v>
                </c:pt>
                <c:pt idx="12">
                  <c:v>1258</c:v>
                </c:pt>
                <c:pt idx="13">
                  <c:v>1099</c:v>
                </c:pt>
                <c:pt idx="14">
                  <c:v>1062</c:v>
                </c:pt>
                <c:pt idx="15">
                  <c:v>1111</c:v>
                </c:pt>
                <c:pt idx="16">
                  <c:v>1254</c:v>
                </c:pt>
                <c:pt idx="17">
                  <c:v>869</c:v>
                </c:pt>
                <c:pt idx="18">
                  <c:v>988</c:v>
                </c:pt>
                <c:pt idx="19">
                  <c:v>1155</c:v>
                </c:pt>
                <c:pt idx="20">
                  <c:v>1618</c:v>
                </c:pt>
                <c:pt idx="21">
                  <c:v>1433</c:v>
                </c:pt>
                <c:pt idx="22">
                  <c:v>1458</c:v>
                </c:pt>
                <c:pt idx="23">
                  <c:v>1571</c:v>
                </c:pt>
                <c:pt idx="24">
                  <c:v>1739</c:v>
                </c:pt>
                <c:pt idx="25">
                  <c:v>1377</c:v>
                </c:pt>
                <c:pt idx="26">
                  <c:v>1252</c:v>
                </c:pt>
                <c:pt idx="27">
                  <c:v>1254</c:v>
                </c:pt>
                <c:pt idx="28">
                  <c:v>1341</c:v>
                </c:pt>
                <c:pt idx="29">
                  <c:v>1089</c:v>
                </c:pt>
                <c:pt idx="30">
                  <c:v>1049</c:v>
                </c:pt>
                <c:pt idx="31">
                  <c:v>1091</c:v>
                </c:pt>
                <c:pt idx="32">
                  <c:v>1345</c:v>
                </c:pt>
                <c:pt idx="33">
                  <c:v>1206</c:v>
                </c:pt>
                <c:pt idx="34">
                  <c:v>1013</c:v>
                </c:pt>
                <c:pt idx="35">
                  <c:v>1092</c:v>
                </c:pt>
                <c:pt idx="36">
                  <c:v>1434</c:v>
                </c:pt>
                <c:pt idx="37">
                  <c:v>1171</c:v>
                </c:pt>
                <c:pt idx="38">
                  <c:v>1219</c:v>
                </c:pt>
                <c:pt idx="39">
                  <c:v>1326</c:v>
                </c:pt>
                <c:pt idx="40">
                  <c:v>1249</c:v>
                </c:pt>
                <c:pt idx="41">
                  <c:v>1340</c:v>
                </c:pt>
              </c:numCache>
            </c:numRef>
          </c:val>
          <c:extLst>
            <c:ext xmlns:c16="http://schemas.microsoft.com/office/drawing/2014/chart" uri="{C3380CC4-5D6E-409C-BE32-E72D297353CC}">
              <c16:uniqueId val="{00000003-F5CA-441E-BB2E-A9CF4A9EDF87}"/>
            </c:ext>
          </c:extLst>
        </c:ser>
        <c:ser>
          <c:idx val="2"/>
          <c:order val="2"/>
          <c:tx>
            <c:strRef>
              <c:f>'VC deals by stage'!$O$51</c:f>
              <c:strCache>
                <c:ptCount val="1"/>
                <c:pt idx="0">
                  <c:v>Late-stage VC</c:v>
                </c:pt>
              </c:strCache>
            </c:strRef>
          </c:tx>
          <c:invertIfNegative val="0"/>
          <c:cat>
            <c:multiLvlStrRef>
              <c:f>'VC deals by stage'!$P$47:$BE$48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stage'!$P$51:$BE$51</c:f>
              <c:numCache>
                <c:formatCode>#,##0;;;</c:formatCode>
                <c:ptCount val="42"/>
                <c:pt idx="0">
                  <c:v>749</c:v>
                </c:pt>
                <c:pt idx="1">
                  <c:v>660</c:v>
                </c:pt>
                <c:pt idx="2">
                  <c:v>602</c:v>
                </c:pt>
                <c:pt idx="3">
                  <c:v>549</c:v>
                </c:pt>
                <c:pt idx="4">
                  <c:v>765</c:v>
                </c:pt>
                <c:pt idx="5">
                  <c:v>720</c:v>
                </c:pt>
                <c:pt idx="6">
                  <c:v>658</c:v>
                </c:pt>
                <c:pt idx="7">
                  <c:v>608</c:v>
                </c:pt>
                <c:pt idx="8">
                  <c:v>875</c:v>
                </c:pt>
                <c:pt idx="9">
                  <c:v>769</c:v>
                </c:pt>
                <c:pt idx="10">
                  <c:v>735</c:v>
                </c:pt>
                <c:pt idx="11">
                  <c:v>763</c:v>
                </c:pt>
                <c:pt idx="12">
                  <c:v>1055</c:v>
                </c:pt>
                <c:pt idx="13">
                  <c:v>906</c:v>
                </c:pt>
                <c:pt idx="14">
                  <c:v>859</c:v>
                </c:pt>
                <c:pt idx="15">
                  <c:v>816</c:v>
                </c:pt>
                <c:pt idx="16">
                  <c:v>1108</c:v>
                </c:pt>
                <c:pt idx="17">
                  <c:v>909</c:v>
                </c:pt>
                <c:pt idx="18">
                  <c:v>869</c:v>
                </c:pt>
                <c:pt idx="19">
                  <c:v>904</c:v>
                </c:pt>
                <c:pt idx="20">
                  <c:v>1481</c:v>
                </c:pt>
                <c:pt idx="21">
                  <c:v>1230</c:v>
                </c:pt>
                <c:pt idx="22">
                  <c:v>1242</c:v>
                </c:pt>
                <c:pt idx="23">
                  <c:v>1273</c:v>
                </c:pt>
                <c:pt idx="24">
                  <c:v>1570</c:v>
                </c:pt>
                <c:pt idx="25">
                  <c:v>1249</c:v>
                </c:pt>
                <c:pt idx="26">
                  <c:v>1034</c:v>
                </c:pt>
                <c:pt idx="27">
                  <c:v>992</c:v>
                </c:pt>
                <c:pt idx="28">
                  <c:v>1337</c:v>
                </c:pt>
                <c:pt idx="29">
                  <c:v>1067</c:v>
                </c:pt>
                <c:pt idx="30">
                  <c:v>1005</c:v>
                </c:pt>
                <c:pt idx="31">
                  <c:v>1003</c:v>
                </c:pt>
                <c:pt idx="32">
                  <c:v>1200</c:v>
                </c:pt>
                <c:pt idx="33">
                  <c:v>1085</c:v>
                </c:pt>
                <c:pt idx="34">
                  <c:v>969</c:v>
                </c:pt>
                <c:pt idx="35">
                  <c:v>962</c:v>
                </c:pt>
                <c:pt idx="36">
                  <c:v>1208</c:v>
                </c:pt>
                <c:pt idx="37">
                  <c:v>1048</c:v>
                </c:pt>
                <c:pt idx="38">
                  <c:v>999</c:v>
                </c:pt>
                <c:pt idx="39">
                  <c:v>993</c:v>
                </c:pt>
                <c:pt idx="40">
                  <c:v>1081</c:v>
                </c:pt>
                <c:pt idx="41">
                  <c:v>872</c:v>
                </c:pt>
              </c:numCache>
            </c:numRef>
          </c:val>
          <c:extLst>
            <c:ext xmlns:c16="http://schemas.microsoft.com/office/drawing/2014/chart" uri="{C3380CC4-5D6E-409C-BE32-E72D297353CC}">
              <c16:uniqueId val="{00000005-F5CA-441E-BB2E-A9CF4A9EDF87}"/>
            </c:ext>
          </c:extLst>
        </c:ser>
        <c:ser>
          <c:idx val="3"/>
          <c:order val="3"/>
          <c:tx>
            <c:strRef>
              <c:f>'VC deals by stage'!$O$52</c:f>
              <c:strCache>
                <c:ptCount val="1"/>
                <c:pt idx="0">
                  <c:v>Venture growth</c:v>
                </c:pt>
              </c:strCache>
            </c:strRef>
          </c:tx>
          <c:spPr>
            <a:solidFill>
              <a:srgbClr val="F5C914"/>
            </a:solidFill>
          </c:spPr>
          <c:invertIfNegative val="0"/>
          <c:cat>
            <c:multiLvlStrRef>
              <c:f>'VC deals by stage'!$P$47:$BE$48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stage'!$P$52:$BE$52</c:f>
              <c:numCache>
                <c:formatCode>#,##0;;;</c:formatCode>
                <c:ptCount val="42"/>
                <c:pt idx="0">
                  <c:v>141</c:v>
                </c:pt>
                <c:pt idx="1">
                  <c:v>111</c:v>
                </c:pt>
                <c:pt idx="2">
                  <c:v>117</c:v>
                </c:pt>
                <c:pt idx="3">
                  <c:v>133</c:v>
                </c:pt>
                <c:pt idx="4">
                  <c:v>142</c:v>
                </c:pt>
                <c:pt idx="5">
                  <c:v>145</c:v>
                </c:pt>
                <c:pt idx="6">
                  <c:v>113</c:v>
                </c:pt>
                <c:pt idx="7">
                  <c:v>123</c:v>
                </c:pt>
                <c:pt idx="8">
                  <c:v>150</c:v>
                </c:pt>
                <c:pt idx="9">
                  <c:v>156</c:v>
                </c:pt>
                <c:pt idx="10">
                  <c:v>160</c:v>
                </c:pt>
                <c:pt idx="11">
                  <c:v>158</c:v>
                </c:pt>
                <c:pt idx="12">
                  <c:v>170</c:v>
                </c:pt>
                <c:pt idx="13">
                  <c:v>181</c:v>
                </c:pt>
                <c:pt idx="14">
                  <c:v>176</c:v>
                </c:pt>
                <c:pt idx="15">
                  <c:v>143</c:v>
                </c:pt>
                <c:pt idx="16">
                  <c:v>203</c:v>
                </c:pt>
                <c:pt idx="17">
                  <c:v>173</c:v>
                </c:pt>
                <c:pt idx="18">
                  <c:v>194</c:v>
                </c:pt>
                <c:pt idx="19">
                  <c:v>192</c:v>
                </c:pt>
                <c:pt idx="20">
                  <c:v>239</c:v>
                </c:pt>
                <c:pt idx="21">
                  <c:v>249</c:v>
                </c:pt>
                <c:pt idx="22">
                  <c:v>232</c:v>
                </c:pt>
                <c:pt idx="23">
                  <c:v>223</c:v>
                </c:pt>
                <c:pt idx="24">
                  <c:v>239</c:v>
                </c:pt>
                <c:pt idx="25">
                  <c:v>191</c:v>
                </c:pt>
                <c:pt idx="26">
                  <c:v>162</c:v>
                </c:pt>
                <c:pt idx="27">
                  <c:v>185</c:v>
                </c:pt>
                <c:pt idx="28">
                  <c:v>202</c:v>
                </c:pt>
                <c:pt idx="29">
                  <c:v>180</c:v>
                </c:pt>
                <c:pt idx="30">
                  <c:v>159</c:v>
                </c:pt>
                <c:pt idx="31">
                  <c:v>164</c:v>
                </c:pt>
                <c:pt idx="32">
                  <c:v>205</c:v>
                </c:pt>
                <c:pt idx="33">
                  <c:v>203</c:v>
                </c:pt>
                <c:pt idx="34">
                  <c:v>193</c:v>
                </c:pt>
                <c:pt idx="35">
                  <c:v>180</c:v>
                </c:pt>
                <c:pt idx="36">
                  <c:v>261</c:v>
                </c:pt>
                <c:pt idx="37">
                  <c:v>226</c:v>
                </c:pt>
                <c:pt idx="38">
                  <c:v>228</c:v>
                </c:pt>
                <c:pt idx="39">
                  <c:v>212</c:v>
                </c:pt>
                <c:pt idx="40">
                  <c:v>242</c:v>
                </c:pt>
                <c:pt idx="41">
                  <c:v>176</c:v>
                </c:pt>
              </c:numCache>
            </c:numRef>
          </c:val>
          <c:extLst>
            <c:ext xmlns:c16="http://schemas.microsoft.com/office/drawing/2014/chart" uri="{C3380CC4-5D6E-409C-BE32-E72D297353CC}">
              <c16:uniqueId val="{00000007-F5CA-441E-BB2E-A9CF4A9EDF87}"/>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ea typeface="Roboto" panose="02000000000000000000" pitchFamily="2" charset="0"/>
        </a:defRPr>
      </a:pPr>
      <a:endParaRPr lang="en-US"/>
    </a:p>
  </c:txPr>
  <c:printSettings>
    <c:headerFooter/>
    <c:pageMargins b="0.75" l="0.7" r="0.7" t="0.75" header="0.3" footer="0.3"/>
    <c:pageSetup/>
  </c:printSettings>
</c:chartSpace>
</file>

<file path=xl/charts/chart1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027779634506644E-2"/>
          <c:y val="3.3593561316718409E-2"/>
          <c:w val="0.92597213299001757"/>
          <c:h val="0.80846585353301426"/>
        </c:manualLayout>
      </c:layout>
      <c:lineChart>
        <c:grouping val="standard"/>
        <c:varyColors val="0"/>
        <c:ser>
          <c:idx val="0"/>
          <c:order val="0"/>
          <c:tx>
            <c:strRef>
              <c:f>'Median age'!$O$8</c:f>
              <c:strCache>
                <c:ptCount val="1"/>
                <c:pt idx="0">
                  <c:v>Pre-seed</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9997-403F-88F8-B1CD26C745C4}"/>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9997-403F-88F8-B1CD26C745C4}"/>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9997-403F-88F8-B1CD26C745C4}"/>
              </c:ext>
            </c:extLst>
          </c:dPt>
          <c:dPt>
            <c:idx val="16"/>
            <c:bubble3D val="0"/>
            <c:extLst>
              <c:ext xmlns:c16="http://schemas.microsoft.com/office/drawing/2014/chart" uri="{C3380CC4-5D6E-409C-BE32-E72D297353CC}">
                <c16:uniqueId val="{00000006-9997-403F-88F8-B1CD26C745C4}"/>
              </c:ext>
            </c:extLst>
          </c:dPt>
          <c:dLbls>
            <c:dLbl>
              <c:idx val="0"/>
              <c:delete val="1"/>
              <c:extLst>
                <c:ext xmlns:c15="http://schemas.microsoft.com/office/drawing/2012/chart" uri="{CE6537A1-D6FC-4f65-9D91-7224C49458BB}"/>
                <c:ext xmlns:c16="http://schemas.microsoft.com/office/drawing/2014/chart" uri="{C3380CC4-5D6E-409C-BE32-E72D297353CC}">
                  <c16:uniqueId val="{00000007-9997-403F-88F8-B1CD26C745C4}"/>
                </c:ext>
              </c:extLst>
            </c:dLbl>
            <c:dLbl>
              <c:idx val="1"/>
              <c:delete val="1"/>
              <c:extLst>
                <c:ext xmlns:c15="http://schemas.microsoft.com/office/drawing/2012/chart" uri="{CE6537A1-D6FC-4f65-9D91-7224C49458BB}"/>
                <c:ext xmlns:c16="http://schemas.microsoft.com/office/drawing/2014/chart" uri="{C3380CC4-5D6E-409C-BE32-E72D297353CC}">
                  <c16:uniqueId val="{00000008-9997-403F-88F8-B1CD26C745C4}"/>
                </c:ext>
              </c:extLst>
            </c:dLbl>
            <c:dLbl>
              <c:idx val="2"/>
              <c:delete val="1"/>
              <c:extLst>
                <c:ext xmlns:c15="http://schemas.microsoft.com/office/drawing/2012/chart" uri="{CE6537A1-D6FC-4f65-9D91-7224C49458BB}"/>
                <c:ext xmlns:c16="http://schemas.microsoft.com/office/drawing/2014/chart" uri="{C3380CC4-5D6E-409C-BE32-E72D297353CC}">
                  <c16:uniqueId val="{00000009-9997-403F-88F8-B1CD26C745C4}"/>
                </c:ext>
              </c:extLst>
            </c:dLbl>
            <c:dLbl>
              <c:idx val="3"/>
              <c:delete val="1"/>
              <c:extLst>
                <c:ext xmlns:c15="http://schemas.microsoft.com/office/drawing/2012/chart" uri="{CE6537A1-D6FC-4f65-9D91-7224C49458BB}"/>
                <c:ext xmlns:c16="http://schemas.microsoft.com/office/drawing/2014/chart" uri="{C3380CC4-5D6E-409C-BE32-E72D297353CC}">
                  <c16:uniqueId val="{0000000A-9997-403F-88F8-B1CD26C745C4}"/>
                </c:ext>
              </c:extLst>
            </c:dLbl>
            <c:dLbl>
              <c:idx val="4"/>
              <c:delete val="1"/>
              <c:extLst>
                <c:ext xmlns:c15="http://schemas.microsoft.com/office/drawing/2012/chart" uri="{CE6537A1-D6FC-4f65-9D91-7224C49458BB}"/>
                <c:ext xmlns:c16="http://schemas.microsoft.com/office/drawing/2014/chart" uri="{C3380CC4-5D6E-409C-BE32-E72D297353CC}">
                  <c16:uniqueId val="{0000000B-9997-403F-88F8-B1CD26C745C4}"/>
                </c:ext>
              </c:extLst>
            </c:dLbl>
            <c:dLbl>
              <c:idx val="5"/>
              <c:delete val="1"/>
              <c:extLst>
                <c:ext xmlns:c15="http://schemas.microsoft.com/office/drawing/2012/chart" uri="{CE6537A1-D6FC-4f65-9D91-7224C49458BB}"/>
                <c:ext xmlns:c16="http://schemas.microsoft.com/office/drawing/2014/chart" uri="{C3380CC4-5D6E-409C-BE32-E72D297353CC}">
                  <c16:uniqueId val="{0000000C-9997-403F-88F8-B1CD26C745C4}"/>
                </c:ext>
              </c:extLst>
            </c:dLbl>
            <c:dLbl>
              <c:idx val="6"/>
              <c:delete val="1"/>
              <c:extLst>
                <c:ext xmlns:c15="http://schemas.microsoft.com/office/drawing/2012/chart" uri="{CE6537A1-D6FC-4f65-9D91-7224C49458BB}"/>
                <c:ext xmlns:c16="http://schemas.microsoft.com/office/drawing/2014/chart" uri="{C3380CC4-5D6E-409C-BE32-E72D297353CC}">
                  <c16:uniqueId val="{0000000D-9997-403F-88F8-B1CD26C745C4}"/>
                </c:ext>
              </c:extLst>
            </c:dLbl>
            <c:dLbl>
              <c:idx val="7"/>
              <c:delete val="1"/>
              <c:extLst>
                <c:ext xmlns:c15="http://schemas.microsoft.com/office/drawing/2012/chart" uri="{CE6537A1-D6FC-4f65-9D91-7224C49458BB}"/>
                <c:ext xmlns:c16="http://schemas.microsoft.com/office/drawing/2014/chart" uri="{C3380CC4-5D6E-409C-BE32-E72D297353CC}">
                  <c16:uniqueId val="{0000000E-9997-403F-88F8-B1CD26C745C4}"/>
                </c:ext>
              </c:extLst>
            </c:dLbl>
            <c:dLbl>
              <c:idx val="8"/>
              <c:delete val="1"/>
              <c:extLst>
                <c:ext xmlns:c15="http://schemas.microsoft.com/office/drawing/2012/chart" uri="{CE6537A1-D6FC-4f65-9D91-7224C49458BB}"/>
                <c:ext xmlns:c16="http://schemas.microsoft.com/office/drawing/2014/chart" uri="{C3380CC4-5D6E-409C-BE32-E72D297353CC}">
                  <c16:uniqueId val="{00000001-9997-403F-88F8-B1CD26C745C4}"/>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age'!$P$8:$Z$8</c:f>
              <c:numCache>
                <c:formatCode>0.0</c:formatCode>
                <c:ptCount val="11"/>
                <c:pt idx="0">
                  <c:v>1.048162584382871</c:v>
                </c:pt>
                <c:pt idx="1">
                  <c:v>1.1092256737089199</c:v>
                </c:pt>
                <c:pt idx="2">
                  <c:v>1.207218893959731</c:v>
                </c:pt>
                <c:pt idx="3">
                  <c:v>1.3637435113230041</c:v>
                </c:pt>
                <c:pt idx="4">
                  <c:v>1.5500450430838999</c:v>
                </c:pt>
                <c:pt idx="5">
                  <c:v>1.5341384725557461</c:v>
                </c:pt>
                <c:pt idx="6">
                  <c:v>1.903865333639706</c:v>
                </c:pt>
                <c:pt idx="7">
                  <c:v>1.5752072169919631</c:v>
                </c:pt>
                <c:pt idx="8">
                  <c:v>1.5582346381578951</c:v>
                </c:pt>
                <c:pt idx="9">
                  <c:v>1.466334571969697</c:v>
                </c:pt>
                <c:pt idx="10">
                  <c:v>1.240682761904762</c:v>
                </c:pt>
              </c:numCache>
            </c:numRef>
          </c:val>
          <c:smooth val="0"/>
          <c:extLst>
            <c:ext xmlns:c16="http://schemas.microsoft.com/office/drawing/2014/chart" uri="{C3380CC4-5D6E-409C-BE32-E72D297353CC}">
              <c16:uniqueId val="{0000000F-9997-403F-88F8-B1CD26C745C4}"/>
            </c:ext>
          </c:extLst>
        </c:ser>
        <c:ser>
          <c:idx val="1"/>
          <c:order val="1"/>
          <c:tx>
            <c:strRef>
              <c:f>'Median age'!$O$9</c:f>
              <c:strCache>
                <c:ptCount val="1"/>
                <c:pt idx="0">
                  <c:v>Seed</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9997-403F-88F8-B1CD26C745C4}"/>
              </c:ext>
            </c:extLst>
          </c:dPt>
          <c:dPt>
            <c:idx val="9"/>
            <c:bubble3D val="0"/>
            <c:extLst>
              <c:ext xmlns:c16="http://schemas.microsoft.com/office/drawing/2014/chart" uri="{C3380CC4-5D6E-409C-BE32-E72D297353CC}">
                <c16:uniqueId val="{00000011-9997-403F-88F8-B1CD26C745C4}"/>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9997-403F-88F8-B1CD26C745C4}"/>
              </c:ext>
            </c:extLst>
          </c:dPt>
          <c:dLbls>
            <c:dLbl>
              <c:idx val="0"/>
              <c:delete val="1"/>
              <c:extLst>
                <c:ext xmlns:c15="http://schemas.microsoft.com/office/drawing/2012/chart" uri="{CE6537A1-D6FC-4f65-9D91-7224C49458BB}"/>
                <c:ext xmlns:c16="http://schemas.microsoft.com/office/drawing/2014/chart" uri="{C3380CC4-5D6E-409C-BE32-E72D297353CC}">
                  <c16:uniqueId val="{00000014-9997-403F-88F8-B1CD26C745C4}"/>
                </c:ext>
              </c:extLst>
            </c:dLbl>
            <c:dLbl>
              <c:idx val="1"/>
              <c:delete val="1"/>
              <c:extLst>
                <c:ext xmlns:c15="http://schemas.microsoft.com/office/drawing/2012/chart" uri="{CE6537A1-D6FC-4f65-9D91-7224C49458BB}"/>
                <c:ext xmlns:c16="http://schemas.microsoft.com/office/drawing/2014/chart" uri="{C3380CC4-5D6E-409C-BE32-E72D297353CC}">
                  <c16:uniqueId val="{00000015-9997-403F-88F8-B1CD26C745C4}"/>
                </c:ext>
              </c:extLst>
            </c:dLbl>
            <c:dLbl>
              <c:idx val="2"/>
              <c:delete val="1"/>
              <c:extLst>
                <c:ext xmlns:c15="http://schemas.microsoft.com/office/drawing/2012/chart" uri="{CE6537A1-D6FC-4f65-9D91-7224C49458BB}"/>
                <c:ext xmlns:c16="http://schemas.microsoft.com/office/drawing/2014/chart" uri="{C3380CC4-5D6E-409C-BE32-E72D297353CC}">
                  <c16:uniqueId val="{00000016-9997-403F-88F8-B1CD26C745C4}"/>
                </c:ext>
              </c:extLst>
            </c:dLbl>
            <c:dLbl>
              <c:idx val="3"/>
              <c:delete val="1"/>
              <c:extLst>
                <c:ext xmlns:c15="http://schemas.microsoft.com/office/drawing/2012/chart" uri="{CE6537A1-D6FC-4f65-9D91-7224C49458BB}"/>
                <c:ext xmlns:c16="http://schemas.microsoft.com/office/drawing/2014/chart" uri="{C3380CC4-5D6E-409C-BE32-E72D297353CC}">
                  <c16:uniqueId val="{00000017-9997-403F-88F8-B1CD26C745C4}"/>
                </c:ext>
              </c:extLst>
            </c:dLbl>
            <c:dLbl>
              <c:idx val="4"/>
              <c:delete val="1"/>
              <c:extLst>
                <c:ext xmlns:c15="http://schemas.microsoft.com/office/drawing/2012/chart" uri="{CE6537A1-D6FC-4f65-9D91-7224C49458BB}"/>
                <c:ext xmlns:c16="http://schemas.microsoft.com/office/drawing/2014/chart" uri="{C3380CC4-5D6E-409C-BE32-E72D297353CC}">
                  <c16:uniqueId val="{00000018-9997-403F-88F8-B1CD26C745C4}"/>
                </c:ext>
              </c:extLst>
            </c:dLbl>
            <c:dLbl>
              <c:idx val="5"/>
              <c:delete val="1"/>
              <c:extLst>
                <c:ext xmlns:c15="http://schemas.microsoft.com/office/drawing/2012/chart" uri="{CE6537A1-D6FC-4f65-9D91-7224C49458BB}"/>
                <c:ext xmlns:c16="http://schemas.microsoft.com/office/drawing/2014/chart" uri="{C3380CC4-5D6E-409C-BE32-E72D297353CC}">
                  <c16:uniqueId val="{00000019-9997-403F-88F8-B1CD26C745C4}"/>
                </c:ext>
              </c:extLst>
            </c:dLbl>
            <c:dLbl>
              <c:idx val="6"/>
              <c:delete val="1"/>
              <c:extLst>
                <c:ext xmlns:c15="http://schemas.microsoft.com/office/drawing/2012/chart" uri="{CE6537A1-D6FC-4f65-9D91-7224C49458BB}"/>
                <c:ext xmlns:c16="http://schemas.microsoft.com/office/drawing/2014/chart" uri="{C3380CC4-5D6E-409C-BE32-E72D297353CC}">
                  <c16:uniqueId val="{0000001A-9997-403F-88F8-B1CD26C745C4}"/>
                </c:ext>
              </c:extLst>
            </c:dLbl>
            <c:dLbl>
              <c:idx val="7"/>
              <c:delete val="1"/>
              <c:extLst>
                <c:ext xmlns:c15="http://schemas.microsoft.com/office/drawing/2012/chart" uri="{CE6537A1-D6FC-4f65-9D91-7224C49458BB}"/>
                <c:ext xmlns:c16="http://schemas.microsoft.com/office/drawing/2014/chart" uri="{C3380CC4-5D6E-409C-BE32-E72D297353CC}">
                  <c16:uniqueId val="{0000001B-9997-403F-88F8-B1CD26C745C4}"/>
                </c:ext>
              </c:extLst>
            </c:dLbl>
            <c:dLbl>
              <c:idx val="8"/>
              <c:delete val="1"/>
              <c:extLst>
                <c:ext xmlns:c15="http://schemas.microsoft.com/office/drawing/2012/chart" uri="{CE6537A1-D6FC-4f65-9D91-7224C49458BB}"/>
                <c:ext xmlns:c16="http://schemas.microsoft.com/office/drawing/2014/chart" uri="{C3380CC4-5D6E-409C-BE32-E72D297353CC}">
                  <c16:uniqueId val="{00000010-9997-403F-88F8-B1CD26C745C4}"/>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age'!$P$9:$Z$9</c:f>
              <c:numCache>
                <c:formatCode>0.0</c:formatCode>
                <c:ptCount val="11"/>
                <c:pt idx="0">
                  <c:v>3.1424067185590219</c:v>
                </c:pt>
                <c:pt idx="1">
                  <c:v>3.259019757134364</c:v>
                </c:pt>
                <c:pt idx="2">
                  <c:v>3.3073390976347632</c:v>
                </c:pt>
                <c:pt idx="3">
                  <c:v>3.3549843765524101</c:v>
                </c:pt>
                <c:pt idx="4">
                  <c:v>3.3048392015636452</c:v>
                </c:pt>
                <c:pt idx="5">
                  <c:v>3.4037187839517129</c:v>
                </c:pt>
                <c:pt idx="6">
                  <c:v>3.3888125681516592</c:v>
                </c:pt>
                <c:pt idx="7">
                  <c:v>3.6281557571265681</c:v>
                </c:pt>
                <c:pt idx="8">
                  <c:v>3.4817424699175161</c:v>
                </c:pt>
                <c:pt idx="9">
                  <c:v>3.6313836700258402</c:v>
                </c:pt>
                <c:pt idx="10">
                  <c:v>3.4826539617391301</c:v>
                </c:pt>
              </c:numCache>
            </c:numRef>
          </c:val>
          <c:smooth val="0"/>
          <c:extLst>
            <c:ext xmlns:c16="http://schemas.microsoft.com/office/drawing/2014/chart" uri="{C3380CC4-5D6E-409C-BE32-E72D297353CC}">
              <c16:uniqueId val="{0000001C-9997-403F-88F8-B1CD26C745C4}"/>
            </c:ext>
          </c:extLst>
        </c:ser>
        <c:ser>
          <c:idx val="2"/>
          <c:order val="2"/>
          <c:tx>
            <c:strRef>
              <c:f>'Median age'!$O$10</c:f>
              <c:strCache>
                <c:ptCount val="1"/>
                <c:pt idx="0">
                  <c:v>A</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9997-403F-88F8-B1CD26C745C4}"/>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1F-9997-403F-88F8-B1CD26C745C4}"/>
              </c:ext>
            </c:extLst>
          </c:dPt>
          <c:dLbls>
            <c:dLbl>
              <c:idx val="0"/>
              <c:delete val="1"/>
              <c:extLst>
                <c:ext xmlns:c15="http://schemas.microsoft.com/office/drawing/2012/chart" uri="{CE6537A1-D6FC-4f65-9D91-7224C49458BB}"/>
                <c:ext xmlns:c16="http://schemas.microsoft.com/office/drawing/2014/chart" uri="{C3380CC4-5D6E-409C-BE32-E72D297353CC}">
                  <c16:uniqueId val="{00000020-9997-403F-88F8-B1CD26C745C4}"/>
                </c:ext>
              </c:extLst>
            </c:dLbl>
            <c:dLbl>
              <c:idx val="1"/>
              <c:delete val="1"/>
              <c:extLst>
                <c:ext xmlns:c15="http://schemas.microsoft.com/office/drawing/2012/chart" uri="{CE6537A1-D6FC-4f65-9D91-7224C49458BB}"/>
                <c:ext xmlns:c16="http://schemas.microsoft.com/office/drawing/2014/chart" uri="{C3380CC4-5D6E-409C-BE32-E72D297353CC}">
                  <c16:uniqueId val="{00000021-9997-403F-88F8-B1CD26C745C4}"/>
                </c:ext>
              </c:extLst>
            </c:dLbl>
            <c:dLbl>
              <c:idx val="2"/>
              <c:delete val="1"/>
              <c:extLst>
                <c:ext xmlns:c15="http://schemas.microsoft.com/office/drawing/2012/chart" uri="{CE6537A1-D6FC-4f65-9D91-7224C49458BB}"/>
                <c:ext xmlns:c16="http://schemas.microsoft.com/office/drawing/2014/chart" uri="{C3380CC4-5D6E-409C-BE32-E72D297353CC}">
                  <c16:uniqueId val="{00000022-9997-403F-88F8-B1CD26C745C4}"/>
                </c:ext>
              </c:extLst>
            </c:dLbl>
            <c:dLbl>
              <c:idx val="3"/>
              <c:delete val="1"/>
              <c:extLst>
                <c:ext xmlns:c15="http://schemas.microsoft.com/office/drawing/2012/chart" uri="{CE6537A1-D6FC-4f65-9D91-7224C49458BB}"/>
                <c:ext xmlns:c16="http://schemas.microsoft.com/office/drawing/2014/chart" uri="{C3380CC4-5D6E-409C-BE32-E72D297353CC}">
                  <c16:uniqueId val="{00000023-9997-403F-88F8-B1CD26C745C4}"/>
                </c:ext>
              </c:extLst>
            </c:dLbl>
            <c:dLbl>
              <c:idx val="4"/>
              <c:delete val="1"/>
              <c:extLst>
                <c:ext xmlns:c15="http://schemas.microsoft.com/office/drawing/2012/chart" uri="{CE6537A1-D6FC-4f65-9D91-7224C49458BB}"/>
                <c:ext xmlns:c16="http://schemas.microsoft.com/office/drawing/2014/chart" uri="{C3380CC4-5D6E-409C-BE32-E72D297353CC}">
                  <c16:uniqueId val="{00000024-9997-403F-88F8-B1CD26C745C4}"/>
                </c:ext>
              </c:extLst>
            </c:dLbl>
            <c:dLbl>
              <c:idx val="5"/>
              <c:delete val="1"/>
              <c:extLst>
                <c:ext xmlns:c15="http://schemas.microsoft.com/office/drawing/2012/chart" uri="{CE6537A1-D6FC-4f65-9D91-7224C49458BB}"/>
                <c:ext xmlns:c16="http://schemas.microsoft.com/office/drawing/2014/chart" uri="{C3380CC4-5D6E-409C-BE32-E72D297353CC}">
                  <c16:uniqueId val="{00000025-9997-403F-88F8-B1CD26C745C4}"/>
                </c:ext>
              </c:extLst>
            </c:dLbl>
            <c:dLbl>
              <c:idx val="6"/>
              <c:delete val="1"/>
              <c:extLst>
                <c:ext xmlns:c15="http://schemas.microsoft.com/office/drawing/2012/chart" uri="{CE6537A1-D6FC-4f65-9D91-7224C49458BB}"/>
                <c:ext xmlns:c16="http://schemas.microsoft.com/office/drawing/2014/chart" uri="{C3380CC4-5D6E-409C-BE32-E72D297353CC}">
                  <c16:uniqueId val="{00000026-9997-403F-88F8-B1CD26C745C4}"/>
                </c:ext>
              </c:extLst>
            </c:dLbl>
            <c:dLbl>
              <c:idx val="7"/>
              <c:delete val="1"/>
              <c:extLst>
                <c:ext xmlns:c15="http://schemas.microsoft.com/office/drawing/2012/chart" uri="{CE6537A1-D6FC-4f65-9D91-7224C49458BB}"/>
                <c:ext xmlns:c16="http://schemas.microsoft.com/office/drawing/2014/chart" uri="{C3380CC4-5D6E-409C-BE32-E72D297353CC}">
                  <c16:uniqueId val="{00000027-9997-403F-88F8-B1CD26C745C4}"/>
                </c:ext>
              </c:extLst>
            </c:dLbl>
            <c:dLbl>
              <c:idx val="8"/>
              <c:delete val="1"/>
              <c:extLst>
                <c:ext xmlns:c15="http://schemas.microsoft.com/office/drawing/2012/chart" uri="{CE6537A1-D6FC-4f65-9D91-7224C49458BB}"/>
                <c:ext xmlns:c16="http://schemas.microsoft.com/office/drawing/2014/chart" uri="{C3380CC4-5D6E-409C-BE32-E72D297353CC}">
                  <c16:uniqueId val="{00000028-9997-403F-88F8-B1CD26C745C4}"/>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age'!$P$10:$Z$10</c:f>
              <c:numCache>
                <c:formatCode>0.0</c:formatCode>
                <c:ptCount val="11"/>
                <c:pt idx="0">
                  <c:v>4.3582314754485356</c:v>
                </c:pt>
                <c:pt idx="1">
                  <c:v>4.3817917915567284</c:v>
                </c:pt>
                <c:pt idx="2">
                  <c:v>4.7924105351629507</c:v>
                </c:pt>
                <c:pt idx="3">
                  <c:v>4.9831986431865829</c:v>
                </c:pt>
                <c:pt idx="4">
                  <c:v>5.0920884386038683</c:v>
                </c:pt>
                <c:pt idx="5">
                  <c:v>4.8734797939138286</c:v>
                </c:pt>
                <c:pt idx="6">
                  <c:v>5.0181198482175668</c:v>
                </c:pt>
                <c:pt idx="7">
                  <c:v>5.7618368381827461</c:v>
                </c:pt>
                <c:pt idx="8">
                  <c:v>5.7359231337755672</c:v>
                </c:pt>
                <c:pt idx="9">
                  <c:v>5.6084084230976794</c:v>
                </c:pt>
                <c:pt idx="10">
                  <c:v>5.5272766872536137</c:v>
                </c:pt>
              </c:numCache>
            </c:numRef>
          </c:val>
          <c:smooth val="0"/>
          <c:extLst>
            <c:ext xmlns:c16="http://schemas.microsoft.com/office/drawing/2014/chart" uri="{C3380CC4-5D6E-409C-BE32-E72D297353CC}">
              <c16:uniqueId val="{00000029-9997-403F-88F8-B1CD26C745C4}"/>
            </c:ext>
          </c:extLst>
        </c:ser>
        <c:ser>
          <c:idx val="3"/>
          <c:order val="3"/>
          <c:tx>
            <c:strRef>
              <c:f>'Median age'!$O$11</c:f>
              <c:strCache>
                <c:ptCount val="1"/>
                <c:pt idx="0">
                  <c:v>B</c:v>
                </c:pt>
              </c:strCache>
            </c:strRef>
          </c:tx>
          <c:spPr>
            <a:ln w="19050" cap="rnd" cmpd="sng" algn="ctr">
              <a:solidFill>
                <a:schemeClr val="accent4"/>
              </a:solidFill>
              <a:prstDash val="solid"/>
              <a:round/>
            </a:ln>
            <a:effectLst/>
          </c:spPr>
          <c:marker>
            <c:symbol val="none"/>
          </c:marker>
          <c:dPt>
            <c:idx val="10"/>
            <c:marker>
              <c:symbol val="circle"/>
              <c:size val="5"/>
              <c:spPr>
                <a:solidFill>
                  <a:srgbClr val="C3EDEB"/>
                </a:solidFill>
                <a:ln>
                  <a:noFill/>
                </a:ln>
              </c:spPr>
            </c:marker>
            <c:bubble3D val="0"/>
            <c:spPr>
              <a:ln w="19050" cap="rnd" cmpd="sng" algn="ctr">
                <a:noFill/>
                <a:prstDash val="solid"/>
                <a:round/>
              </a:ln>
              <a:effectLst/>
            </c:spPr>
            <c:extLst>
              <c:ext xmlns:c16="http://schemas.microsoft.com/office/drawing/2014/chart" uri="{C3380CC4-5D6E-409C-BE32-E72D297353CC}">
                <c16:uniqueId val="{0000002B-9997-403F-88F8-B1CD26C745C4}"/>
              </c:ext>
            </c:extLst>
          </c:dPt>
          <c:dPt>
            <c:idx val="16"/>
            <c:bubble3D val="0"/>
            <c:extLst>
              <c:ext xmlns:c16="http://schemas.microsoft.com/office/drawing/2014/chart" uri="{C3380CC4-5D6E-409C-BE32-E72D297353CC}">
                <c16:uniqueId val="{0000002C-9997-403F-88F8-B1CD26C745C4}"/>
              </c:ext>
            </c:extLst>
          </c:dPt>
          <c:dLbls>
            <c:dLbl>
              <c:idx val="0"/>
              <c:delete val="1"/>
              <c:extLst>
                <c:ext xmlns:c15="http://schemas.microsoft.com/office/drawing/2012/chart" uri="{CE6537A1-D6FC-4f65-9D91-7224C49458BB}"/>
                <c:ext xmlns:c16="http://schemas.microsoft.com/office/drawing/2014/chart" uri="{C3380CC4-5D6E-409C-BE32-E72D297353CC}">
                  <c16:uniqueId val="{0000002D-9997-403F-88F8-B1CD26C745C4}"/>
                </c:ext>
              </c:extLst>
            </c:dLbl>
            <c:dLbl>
              <c:idx val="1"/>
              <c:delete val="1"/>
              <c:extLst>
                <c:ext xmlns:c15="http://schemas.microsoft.com/office/drawing/2012/chart" uri="{CE6537A1-D6FC-4f65-9D91-7224C49458BB}"/>
                <c:ext xmlns:c16="http://schemas.microsoft.com/office/drawing/2014/chart" uri="{C3380CC4-5D6E-409C-BE32-E72D297353CC}">
                  <c16:uniqueId val="{0000002E-9997-403F-88F8-B1CD26C745C4}"/>
                </c:ext>
              </c:extLst>
            </c:dLbl>
            <c:dLbl>
              <c:idx val="2"/>
              <c:delete val="1"/>
              <c:extLst>
                <c:ext xmlns:c15="http://schemas.microsoft.com/office/drawing/2012/chart" uri="{CE6537A1-D6FC-4f65-9D91-7224C49458BB}"/>
                <c:ext xmlns:c16="http://schemas.microsoft.com/office/drawing/2014/chart" uri="{C3380CC4-5D6E-409C-BE32-E72D297353CC}">
                  <c16:uniqueId val="{0000002F-9997-403F-88F8-B1CD26C745C4}"/>
                </c:ext>
              </c:extLst>
            </c:dLbl>
            <c:dLbl>
              <c:idx val="3"/>
              <c:delete val="1"/>
              <c:extLst>
                <c:ext xmlns:c15="http://schemas.microsoft.com/office/drawing/2012/chart" uri="{CE6537A1-D6FC-4f65-9D91-7224C49458BB}"/>
                <c:ext xmlns:c16="http://schemas.microsoft.com/office/drawing/2014/chart" uri="{C3380CC4-5D6E-409C-BE32-E72D297353CC}">
                  <c16:uniqueId val="{00000030-9997-403F-88F8-B1CD26C745C4}"/>
                </c:ext>
              </c:extLst>
            </c:dLbl>
            <c:dLbl>
              <c:idx val="4"/>
              <c:delete val="1"/>
              <c:extLst>
                <c:ext xmlns:c15="http://schemas.microsoft.com/office/drawing/2012/chart" uri="{CE6537A1-D6FC-4f65-9D91-7224C49458BB}"/>
                <c:ext xmlns:c16="http://schemas.microsoft.com/office/drawing/2014/chart" uri="{C3380CC4-5D6E-409C-BE32-E72D297353CC}">
                  <c16:uniqueId val="{00000031-9997-403F-88F8-B1CD26C745C4}"/>
                </c:ext>
              </c:extLst>
            </c:dLbl>
            <c:dLbl>
              <c:idx val="5"/>
              <c:delete val="1"/>
              <c:extLst>
                <c:ext xmlns:c15="http://schemas.microsoft.com/office/drawing/2012/chart" uri="{CE6537A1-D6FC-4f65-9D91-7224C49458BB}"/>
                <c:ext xmlns:c16="http://schemas.microsoft.com/office/drawing/2014/chart" uri="{C3380CC4-5D6E-409C-BE32-E72D297353CC}">
                  <c16:uniqueId val="{00000032-9997-403F-88F8-B1CD26C745C4}"/>
                </c:ext>
              </c:extLst>
            </c:dLbl>
            <c:dLbl>
              <c:idx val="6"/>
              <c:delete val="1"/>
              <c:extLst>
                <c:ext xmlns:c15="http://schemas.microsoft.com/office/drawing/2012/chart" uri="{CE6537A1-D6FC-4f65-9D91-7224C49458BB}"/>
                <c:ext xmlns:c16="http://schemas.microsoft.com/office/drawing/2014/chart" uri="{C3380CC4-5D6E-409C-BE32-E72D297353CC}">
                  <c16:uniqueId val="{00000033-9997-403F-88F8-B1CD26C745C4}"/>
                </c:ext>
              </c:extLst>
            </c:dLbl>
            <c:dLbl>
              <c:idx val="7"/>
              <c:delete val="1"/>
              <c:extLst>
                <c:ext xmlns:c15="http://schemas.microsoft.com/office/drawing/2012/chart" uri="{CE6537A1-D6FC-4f65-9D91-7224C49458BB}"/>
                <c:ext xmlns:c16="http://schemas.microsoft.com/office/drawing/2014/chart" uri="{C3380CC4-5D6E-409C-BE32-E72D297353CC}">
                  <c16:uniqueId val="{00000034-9997-403F-88F8-B1CD26C745C4}"/>
                </c:ext>
              </c:extLst>
            </c:dLbl>
            <c:dLbl>
              <c:idx val="8"/>
              <c:delete val="1"/>
              <c:extLst>
                <c:ext xmlns:c15="http://schemas.microsoft.com/office/drawing/2012/chart" uri="{CE6537A1-D6FC-4f65-9D91-7224C49458BB}"/>
                <c:ext xmlns:c16="http://schemas.microsoft.com/office/drawing/2014/chart" uri="{C3380CC4-5D6E-409C-BE32-E72D297353CC}">
                  <c16:uniqueId val="{00000035-9997-403F-88F8-B1CD26C745C4}"/>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age'!$P$11:$Z$11</c:f>
              <c:numCache>
                <c:formatCode>0.0</c:formatCode>
                <c:ptCount val="11"/>
                <c:pt idx="0">
                  <c:v>6.0518036568742657</c:v>
                </c:pt>
                <c:pt idx="1">
                  <c:v>5.9465858921892192</c:v>
                </c:pt>
                <c:pt idx="2">
                  <c:v>6.1025910791788851</c:v>
                </c:pt>
                <c:pt idx="3">
                  <c:v>6.4504728442064261</c:v>
                </c:pt>
                <c:pt idx="4">
                  <c:v>6.5938742043935052</c:v>
                </c:pt>
                <c:pt idx="5">
                  <c:v>6.3951709941138004</c:v>
                </c:pt>
                <c:pt idx="6">
                  <c:v>6.9220065831873896</c:v>
                </c:pt>
                <c:pt idx="7">
                  <c:v>7.282992118206522</c:v>
                </c:pt>
                <c:pt idx="8">
                  <c:v>7.2877918477987418</c:v>
                </c:pt>
                <c:pt idx="9">
                  <c:v>7.4210761003671966</c:v>
                </c:pt>
                <c:pt idx="10">
                  <c:v>7.1712663048780492</c:v>
                </c:pt>
              </c:numCache>
            </c:numRef>
          </c:val>
          <c:smooth val="0"/>
          <c:extLst>
            <c:ext xmlns:c16="http://schemas.microsoft.com/office/drawing/2014/chart" uri="{C3380CC4-5D6E-409C-BE32-E72D297353CC}">
              <c16:uniqueId val="{00000036-9997-403F-88F8-B1CD26C745C4}"/>
            </c:ext>
          </c:extLst>
        </c:ser>
        <c:ser>
          <c:idx val="4"/>
          <c:order val="4"/>
          <c:tx>
            <c:strRef>
              <c:f>'Median age'!$O$12</c:f>
              <c:strCache>
                <c:ptCount val="1"/>
                <c:pt idx="0">
                  <c:v>C</c:v>
                </c:pt>
              </c:strCache>
            </c:strRef>
          </c:tx>
          <c:marker>
            <c:symbol val="none"/>
          </c:marker>
          <c:dPt>
            <c:idx val="10"/>
            <c:marker>
              <c:symbol val="circle"/>
              <c:size val="5"/>
              <c:spPr>
                <a:solidFill>
                  <a:srgbClr val="F5C914"/>
                </a:solidFill>
                <a:ln>
                  <a:noFill/>
                </a:ln>
              </c:spPr>
            </c:marker>
            <c:bubble3D val="0"/>
            <c:spPr>
              <a:ln>
                <a:noFill/>
              </a:ln>
            </c:spPr>
            <c:extLst>
              <c:ext xmlns:c16="http://schemas.microsoft.com/office/drawing/2014/chart" uri="{C3380CC4-5D6E-409C-BE32-E72D297353CC}">
                <c16:uniqueId val="{00000038-9997-403F-88F8-B1CD26C745C4}"/>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9997-403F-88F8-B1CD26C745C4}"/>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9997-403F-88F8-B1CD26C745C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'Median age'!$P$7:$Z$7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age'!$P$12:$Z$12</c:f>
              <c:numCache>
                <c:formatCode>0.0</c:formatCode>
                <c:ptCount val="11"/>
                <c:pt idx="0">
                  <c:v>7.2778134425837324</c:v>
                </c:pt>
                <c:pt idx="1">
                  <c:v>7.6625921995192314</c:v>
                </c:pt>
                <c:pt idx="2">
                  <c:v>7.7658477870563676</c:v>
                </c:pt>
                <c:pt idx="3">
                  <c:v>7.9759311164658637</c:v>
                </c:pt>
                <c:pt idx="4">
                  <c:v>7.8449945256673512</c:v>
                </c:pt>
                <c:pt idx="5">
                  <c:v>7.5082423140845069</c:v>
                </c:pt>
                <c:pt idx="6">
                  <c:v>8.2645332639175262</c:v>
                </c:pt>
                <c:pt idx="7">
                  <c:v>8.9879419764011796</c:v>
                </c:pt>
                <c:pt idx="8">
                  <c:v>8.7661418985074633</c:v>
                </c:pt>
                <c:pt idx="9">
                  <c:v>8.9009585014164312</c:v>
                </c:pt>
                <c:pt idx="10">
                  <c:v>8.0984610432098769</c:v>
                </c:pt>
              </c:numCache>
            </c:numRef>
          </c:val>
          <c:smooth val="0"/>
          <c:extLst>
            <c:ext xmlns:c16="http://schemas.microsoft.com/office/drawing/2014/chart" uri="{C3380CC4-5D6E-409C-BE32-E72D297353CC}">
              <c16:uniqueId val="{0000003A-9997-403F-88F8-B1CD26C745C4}"/>
            </c:ext>
          </c:extLst>
        </c:ser>
        <c:ser>
          <c:idx val="5"/>
          <c:order val="5"/>
          <c:tx>
            <c:strRef>
              <c:f>'Median age'!$O$13</c:f>
              <c:strCache>
                <c:ptCount val="1"/>
                <c:pt idx="0">
                  <c:v>D+</c:v>
                </c:pt>
              </c:strCache>
            </c:strRef>
          </c:tx>
          <c:marker>
            <c:symbol val="none"/>
          </c:marker>
          <c:dPt>
            <c:idx val="10"/>
            <c:marker>
              <c:symbol val="circle"/>
              <c:size val="5"/>
              <c:spPr>
                <a:solidFill>
                  <a:srgbClr val="DDD95E"/>
                </a:solidFill>
                <a:ln>
                  <a:noFill/>
                </a:ln>
              </c:spPr>
            </c:marker>
            <c:bubble3D val="0"/>
            <c:spPr>
              <a:ln>
                <a:noFill/>
              </a:ln>
            </c:spPr>
            <c:extLst>
              <c:ext xmlns:c16="http://schemas.microsoft.com/office/drawing/2014/chart" uri="{C3380CC4-5D6E-409C-BE32-E72D297353CC}">
                <c16:uniqueId val="{0000003C-9997-403F-88F8-B1CD26C745C4}"/>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9997-403F-88F8-B1CD26C745C4}"/>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C-9997-403F-88F8-B1CD26C745C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'Median age'!$P$7:$Z$7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age'!$P$13:$Z$13</c:f>
              <c:numCache>
                <c:formatCode>0.0</c:formatCode>
                <c:ptCount val="11"/>
                <c:pt idx="0">
                  <c:v>9.8216256685878971</c:v>
                </c:pt>
                <c:pt idx="1">
                  <c:v>9.830790769886363</c:v>
                </c:pt>
                <c:pt idx="2">
                  <c:v>9.5865894392523359</c:v>
                </c:pt>
                <c:pt idx="3">
                  <c:v>9.6326932129186602</c:v>
                </c:pt>
                <c:pt idx="4">
                  <c:v>10.193921035294119</c:v>
                </c:pt>
                <c:pt idx="5">
                  <c:v>9.3603369413629167</c:v>
                </c:pt>
                <c:pt idx="6">
                  <c:v>10.00373816618076</c:v>
                </c:pt>
                <c:pt idx="7">
                  <c:v>11.072061139534879</c:v>
                </c:pt>
                <c:pt idx="8">
                  <c:v>10.477131194214881</c:v>
                </c:pt>
                <c:pt idx="9">
                  <c:v>10.28204061724138</c:v>
                </c:pt>
                <c:pt idx="10">
                  <c:v>10.202340138888889</c:v>
                </c:pt>
              </c:numCache>
            </c:numRef>
          </c:val>
          <c:smooth val="0"/>
          <c:extLst>
            <c:ext xmlns:c16="http://schemas.microsoft.com/office/drawing/2014/chart" uri="{C3380CC4-5D6E-409C-BE32-E72D297353CC}">
              <c16:uniqueId val="{0000003E-9997-403F-88F8-B1CD26C745C4}"/>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540000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2940901258069963"/>
          <c:w val="1"/>
          <c:h val="6.8934306005866919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934009094600654E-2"/>
          <c:y val="2.546870987073024E-2"/>
          <c:w val="0.911435281116176"/>
          <c:h val="0.7880409448818898"/>
        </c:manualLayout>
      </c:layout>
      <c:lineChart>
        <c:grouping val="standard"/>
        <c:varyColors val="0"/>
        <c:ser>
          <c:idx val="0"/>
          <c:order val="0"/>
          <c:tx>
            <c:strRef>
              <c:f>'Median age'!$B$39</c:f>
              <c:strCache>
                <c:ptCount val="1"/>
                <c:pt idx="0">
                  <c:v>75th percentile</c:v>
                </c:pt>
              </c:strCache>
            </c:strRef>
          </c:tx>
          <c:spPr>
            <a:ln w="19050" cap="rnd" cmpd="sng" algn="ctr">
              <a:solidFill>
                <a:schemeClr val="accent1"/>
              </a:solidFill>
              <a:prstDash val="solid"/>
              <a:round/>
            </a:ln>
            <a:effectLst/>
          </c:spPr>
          <c:marker>
            <c:symbol val="none"/>
          </c:marker>
          <c:dPt>
            <c:idx val="5"/>
            <c:bubble3D val="0"/>
            <c:extLst>
              <c:ext xmlns:c16="http://schemas.microsoft.com/office/drawing/2014/chart" uri="{C3380CC4-5D6E-409C-BE32-E72D297353CC}">
                <c16:uniqueId val="{00000000-BC8D-416B-B053-0E4E65A1F60B}"/>
              </c:ext>
            </c:extLst>
          </c:dPt>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2-BC8D-416B-B053-0E4E65A1F60B}"/>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4-BC8D-416B-B053-0E4E65A1F60B}"/>
              </c:ext>
            </c:extLst>
          </c:dPt>
          <c:dPt>
            <c:idx val="16"/>
            <c:bubble3D val="0"/>
            <c:extLst>
              <c:ext xmlns:c16="http://schemas.microsoft.com/office/drawing/2014/chart" uri="{C3380CC4-5D6E-409C-BE32-E72D297353CC}">
                <c16:uniqueId val="{00000005-BC8D-416B-B053-0E4E65A1F60B}"/>
              </c:ext>
            </c:extLst>
          </c:dPt>
          <c:dLbls>
            <c:dLbl>
              <c:idx val="0"/>
              <c:delete val="1"/>
              <c:extLst>
                <c:ext xmlns:c15="http://schemas.microsoft.com/office/drawing/2012/chart" uri="{CE6537A1-D6FC-4f65-9D91-7224C49458BB}"/>
                <c:ext xmlns:c16="http://schemas.microsoft.com/office/drawing/2014/chart" uri="{C3380CC4-5D6E-409C-BE32-E72D297353CC}">
                  <c16:uniqueId val="{00000006-BC8D-416B-B053-0E4E65A1F60B}"/>
                </c:ext>
              </c:extLst>
            </c:dLbl>
            <c:dLbl>
              <c:idx val="1"/>
              <c:delete val="1"/>
              <c:extLst>
                <c:ext xmlns:c15="http://schemas.microsoft.com/office/drawing/2012/chart" uri="{CE6537A1-D6FC-4f65-9D91-7224C49458BB}"/>
                <c:ext xmlns:c16="http://schemas.microsoft.com/office/drawing/2014/chart" uri="{C3380CC4-5D6E-409C-BE32-E72D297353CC}">
                  <c16:uniqueId val="{00000007-BC8D-416B-B053-0E4E65A1F60B}"/>
                </c:ext>
              </c:extLst>
            </c:dLbl>
            <c:dLbl>
              <c:idx val="2"/>
              <c:delete val="1"/>
              <c:extLst>
                <c:ext xmlns:c15="http://schemas.microsoft.com/office/drawing/2012/chart" uri="{CE6537A1-D6FC-4f65-9D91-7224C49458BB}"/>
                <c:ext xmlns:c16="http://schemas.microsoft.com/office/drawing/2014/chart" uri="{C3380CC4-5D6E-409C-BE32-E72D297353CC}">
                  <c16:uniqueId val="{00000008-BC8D-416B-B053-0E4E65A1F60B}"/>
                </c:ext>
              </c:extLst>
            </c:dLbl>
            <c:dLbl>
              <c:idx val="3"/>
              <c:delete val="1"/>
              <c:extLst>
                <c:ext xmlns:c15="http://schemas.microsoft.com/office/drawing/2012/chart" uri="{CE6537A1-D6FC-4f65-9D91-7224C49458BB}"/>
                <c:ext xmlns:c16="http://schemas.microsoft.com/office/drawing/2014/chart" uri="{C3380CC4-5D6E-409C-BE32-E72D297353CC}">
                  <c16:uniqueId val="{00000009-BC8D-416B-B053-0E4E65A1F60B}"/>
                </c:ext>
              </c:extLst>
            </c:dLbl>
            <c:dLbl>
              <c:idx val="4"/>
              <c:delete val="1"/>
              <c:extLst>
                <c:ext xmlns:c15="http://schemas.microsoft.com/office/drawing/2012/chart" uri="{CE6537A1-D6FC-4f65-9D91-7224C49458BB}"/>
                <c:ext xmlns:c16="http://schemas.microsoft.com/office/drawing/2014/chart" uri="{C3380CC4-5D6E-409C-BE32-E72D297353CC}">
                  <c16:uniqueId val="{0000000A-BC8D-416B-B053-0E4E65A1F60B}"/>
                </c:ext>
              </c:extLst>
            </c:dLbl>
            <c:dLbl>
              <c:idx val="5"/>
              <c:delete val="1"/>
              <c:extLst>
                <c:ext xmlns:c15="http://schemas.microsoft.com/office/drawing/2012/chart" uri="{CE6537A1-D6FC-4f65-9D91-7224C49458BB}"/>
                <c:ext xmlns:c16="http://schemas.microsoft.com/office/drawing/2014/chart" uri="{C3380CC4-5D6E-409C-BE32-E72D297353CC}">
                  <c16:uniqueId val="{00000000-BC8D-416B-B053-0E4E65A1F60B}"/>
                </c:ext>
              </c:extLst>
            </c:dLbl>
            <c:dLbl>
              <c:idx val="6"/>
              <c:delete val="1"/>
              <c:extLst>
                <c:ext xmlns:c15="http://schemas.microsoft.com/office/drawing/2012/chart" uri="{CE6537A1-D6FC-4f65-9D91-7224C49458BB}"/>
                <c:ext xmlns:c16="http://schemas.microsoft.com/office/drawing/2014/chart" uri="{C3380CC4-5D6E-409C-BE32-E72D297353CC}">
                  <c16:uniqueId val="{0000000B-BC8D-416B-B053-0E4E65A1F60B}"/>
                </c:ext>
              </c:extLst>
            </c:dLbl>
            <c:dLbl>
              <c:idx val="7"/>
              <c:delete val="1"/>
              <c:extLst>
                <c:ext xmlns:c15="http://schemas.microsoft.com/office/drawing/2012/chart" uri="{CE6537A1-D6FC-4f65-9D91-7224C49458BB}"/>
                <c:ext xmlns:c16="http://schemas.microsoft.com/office/drawing/2014/chart" uri="{C3380CC4-5D6E-409C-BE32-E72D297353CC}">
                  <c16:uniqueId val="{0000000C-BC8D-416B-B053-0E4E65A1F60B}"/>
                </c:ext>
              </c:extLst>
            </c:dLbl>
            <c:dLbl>
              <c:idx val="8"/>
              <c:delete val="1"/>
              <c:extLst>
                <c:ext xmlns:c15="http://schemas.microsoft.com/office/drawing/2012/chart" uri="{CE6537A1-D6FC-4f65-9D91-7224C49458BB}"/>
                <c:ext xmlns:c16="http://schemas.microsoft.com/office/drawing/2014/chart" uri="{C3380CC4-5D6E-409C-BE32-E72D297353CC}">
                  <c16:uniqueId val="{00000002-BC8D-416B-B053-0E4E65A1F60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age'!$C$38:$M$38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age'!$C$39:$M$39</c:f>
              <c:numCache>
                <c:formatCode>0.0</c:formatCode>
                <c:ptCount val="11"/>
                <c:pt idx="0">
                  <c:v>1.4856162500000001</c:v>
                </c:pt>
                <c:pt idx="1">
                  <c:v>1.4226030000000001</c:v>
                </c:pt>
                <c:pt idx="2">
                  <c:v>1.5589040000000001</c:v>
                </c:pt>
                <c:pt idx="3">
                  <c:v>1.7315069999999999</c:v>
                </c:pt>
                <c:pt idx="4">
                  <c:v>1.8260272500000001</c:v>
                </c:pt>
                <c:pt idx="5">
                  <c:v>1.807534</c:v>
                </c:pt>
                <c:pt idx="6">
                  <c:v>2.0554797499999999</c:v>
                </c:pt>
                <c:pt idx="7">
                  <c:v>1.8328770000000001</c:v>
                </c:pt>
                <c:pt idx="8">
                  <c:v>1.7890410000000001</c:v>
                </c:pt>
                <c:pt idx="9">
                  <c:v>1.7486299999999999</c:v>
                </c:pt>
                <c:pt idx="10">
                  <c:v>1.378082</c:v>
                </c:pt>
              </c:numCache>
            </c:numRef>
          </c:val>
          <c:smooth val="0"/>
          <c:extLst>
            <c:ext xmlns:c16="http://schemas.microsoft.com/office/drawing/2014/chart" uri="{C3380CC4-5D6E-409C-BE32-E72D297353CC}">
              <c16:uniqueId val="{0000000D-BC8D-416B-B053-0E4E65A1F60B}"/>
            </c:ext>
          </c:extLst>
        </c:ser>
        <c:ser>
          <c:idx val="1"/>
          <c:order val="1"/>
          <c:tx>
            <c:strRef>
              <c:f>'Median age'!$B$40</c:f>
              <c:strCache>
                <c:ptCount val="1"/>
                <c:pt idx="0">
                  <c:v>Median</c:v>
                </c:pt>
              </c:strCache>
            </c:strRef>
          </c:tx>
          <c:spPr>
            <a:ln w="19050" cap="rnd" cmpd="sng" algn="ctr">
              <a:solidFill>
                <a:schemeClr val="accent3"/>
              </a:solidFill>
              <a:prstDash val="solid"/>
              <a:round/>
            </a:ln>
            <a:effectLst/>
          </c:spPr>
          <c:marker>
            <c:symbol val="none"/>
          </c:marker>
          <c:dPt>
            <c:idx val="5"/>
            <c:bubble3D val="0"/>
            <c:extLst>
              <c:ext xmlns:c16="http://schemas.microsoft.com/office/drawing/2014/chart" uri="{C3380CC4-5D6E-409C-BE32-E72D297353CC}">
                <c16:uniqueId val="{0000000E-BC8D-416B-B053-0E4E65A1F60B}"/>
              </c:ext>
            </c:extLst>
          </c:dPt>
          <c:dPt>
            <c:idx val="8"/>
            <c:bubble3D val="0"/>
            <c:extLst>
              <c:ext xmlns:c16="http://schemas.microsoft.com/office/drawing/2014/chart" uri="{C3380CC4-5D6E-409C-BE32-E72D297353CC}">
                <c16:uniqueId val="{0000000F-BC8D-416B-B053-0E4E65A1F60B}"/>
              </c:ext>
            </c:extLst>
          </c:dPt>
          <c:dPt>
            <c:idx val="9"/>
            <c:bubble3D val="0"/>
            <c:extLst>
              <c:ext xmlns:c16="http://schemas.microsoft.com/office/drawing/2014/chart" uri="{C3380CC4-5D6E-409C-BE32-E72D297353CC}">
                <c16:uniqueId val="{00000010-BC8D-416B-B053-0E4E65A1F60B}"/>
              </c:ext>
            </c:extLst>
          </c:dPt>
          <c:dPt>
            <c:idx val="10"/>
            <c:marker>
              <c:symbol val="circle"/>
              <c:size val="5"/>
              <c:spPr>
                <a:solidFill>
                  <a:schemeClr val="accent3"/>
                </a:solidFill>
                <a:ln>
                  <a:solidFill>
                    <a:schemeClr val="accent3"/>
                  </a:solidFill>
                </a:ln>
              </c:spPr>
            </c:marker>
            <c:bubble3D val="0"/>
            <c:spPr>
              <a:ln w="19050" cap="rnd" cmpd="sng" algn="ctr">
                <a:noFill/>
                <a:prstDash val="solid"/>
                <a:round/>
              </a:ln>
              <a:effectLst/>
            </c:spPr>
            <c:extLst>
              <c:ext xmlns:c16="http://schemas.microsoft.com/office/drawing/2014/chart" uri="{C3380CC4-5D6E-409C-BE32-E72D297353CC}">
                <c16:uniqueId val="{00000012-BC8D-416B-B053-0E4E65A1F60B}"/>
              </c:ext>
            </c:extLst>
          </c:dPt>
          <c:dLbls>
            <c:dLbl>
              <c:idx val="0"/>
              <c:delete val="1"/>
              <c:extLst>
                <c:ext xmlns:c15="http://schemas.microsoft.com/office/drawing/2012/chart" uri="{CE6537A1-D6FC-4f65-9D91-7224C49458BB}"/>
                <c:ext xmlns:c16="http://schemas.microsoft.com/office/drawing/2014/chart" uri="{C3380CC4-5D6E-409C-BE32-E72D297353CC}">
                  <c16:uniqueId val="{00000013-BC8D-416B-B053-0E4E65A1F60B}"/>
                </c:ext>
              </c:extLst>
            </c:dLbl>
            <c:dLbl>
              <c:idx val="1"/>
              <c:delete val="1"/>
              <c:extLst>
                <c:ext xmlns:c15="http://schemas.microsoft.com/office/drawing/2012/chart" uri="{CE6537A1-D6FC-4f65-9D91-7224C49458BB}"/>
                <c:ext xmlns:c16="http://schemas.microsoft.com/office/drawing/2014/chart" uri="{C3380CC4-5D6E-409C-BE32-E72D297353CC}">
                  <c16:uniqueId val="{00000014-BC8D-416B-B053-0E4E65A1F60B}"/>
                </c:ext>
              </c:extLst>
            </c:dLbl>
            <c:dLbl>
              <c:idx val="2"/>
              <c:delete val="1"/>
              <c:extLst>
                <c:ext xmlns:c15="http://schemas.microsoft.com/office/drawing/2012/chart" uri="{CE6537A1-D6FC-4f65-9D91-7224C49458BB}"/>
                <c:ext xmlns:c16="http://schemas.microsoft.com/office/drawing/2014/chart" uri="{C3380CC4-5D6E-409C-BE32-E72D297353CC}">
                  <c16:uniqueId val="{00000015-BC8D-416B-B053-0E4E65A1F60B}"/>
                </c:ext>
              </c:extLst>
            </c:dLbl>
            <c:dLbl>
              <c:idx val="3"/>
              <c:delete val="1"/>
              <c:extLst>
                <c:ext xmlns:c15="http://schemas.microsoft.com/office/drawing/2012/chart" uri="{CE6537A1-D6FC-4f65-9D91-7224C49458BB}"/>
                <c:ext xmlns:c16="http://schemas.microsoft.com/office/drawing/2014/chart" uri="{C3380CC4-5D6E-409C-BE32-E72D297353CC}">
                  <c16:uniqueId val="{00000016-BC8D-416B-B053-0E4E65A1F60B}"/>
                </c:ext>
              </c:extLst>
            </c:dLbl>
            <c:dLbl>
              <c:idx val="4"/>
              <c:delete val="1"/>
              <c:extLst>
                <c:ext xmlns:c15="http://schemas.microsoft.com/office/drawing/2012/chart" uri="{CE6537A1-D6FC-4f65-9D91-7224C49458BB}"/>
                <c:ext xmlns:c16="http://schemas.microsoft.com/office/drawing/2014/chart" uri="{C3380CC4-5D6E-409C-BE32-E72D297353CC}">
                  <c16:uniqueId val="{00000017-BC8D-416B-B053-0E4E65A1F60B}"/>
                </c:ext>
              </c:extLst>
            </c:dLbl>
            <c:dLbl>
              <c:idx val="5"/>
              <c:delete val="1"/>
              <c:extLst>
                <c:ext xmlns:c15="http://schemas.microsoft.com/office/drawing/2012/chart" uri="{CE6537A1-D6FC-4f65-9D91-7224C49458BB}"/>
                <c:ext xmlns:c16="http://schemas.microsoft.com/office/drawing/2014/chart" uri="{C3380CC4-5D6E-409C-BE32-E72D297353CC}">
                  <c16:uniqueId val="{0000000E-BC8D-416B-B053-0E4E65A1F60B}"/>
                </c:ext>
              </c:extLst>
            </c:dLbl>
            <c:dLbl>
              <c:idx val="6"/>
              <c:delete val="1"/>
              <c:extLst>
                <c:ext xmlns:c15="http://schemas.microsoft.com/office/drawing/2012/chart" uri="{CE6537A1-D6FC-4f65-9D91-7224C49458BB}"/>
                <c:ext xmlns:c16="http://schemas.microsoft.com/office/drawing/2014/chart" uri="{C3380CC4-5D6E-409C-BE32-E72D297353CC}">
                  <c16:uniqueId val="{00000018-BC8D-416B-B053-0E4E65A1F60B}"/>
                </c:ext>
              </c:extLst>
            </c:dLbl>
            <c:dLbl>
              <c:idx val="7"/>
              <c:delete val="1"/>
              <c:extLst>
                <c:ext xmlns:c15="http://schemas.microsoft.com/office/drawing/2012/chart" uri="{CE6537A1-D6FC-4f65-9D91-7224C49458BB}"/>
                <c:ext xmlns:c16="http://schemas.microsoft.com/office/drawing/2014/chart" uri="{C3380CC4-5D6E-409C-BE32-E72D297353CC}">
                  <c16:uniqueId val="{00000019-BC8D-416B-B053-0E4E65A1F60B}"/>
                </c:ext>
              </c:extLst>
            </c:dLbl>
            <c:dLbl>
              <c:idx val="8"/>
              <c:delete val="1"/>
              <c:extLst>
                <c:ext xmlns:c15="http://schemas.microsoft.com/office/drawing/2012/chart" uri="{CE6537A1-D6FC-4f65-9D91-7224C49458BB}"/>
                <c:ext xmlns:c16="http://schemas.microsoft.com/office/drawing/2014/chart" uri="{C3380CC4-5D6E-409C-BE32-E72D297353CC}">
                  <c16:uniqueId val="{0000000F-BC8D-416B-B053-0E4E65A1F60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age'!$C$38:$M$38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age'!$C$40:$M$40</c:f>
              <c:numCache>
                <c:formatCode>0.0</c:formatCode>
                <c:ptCount val="11"/>
                <c:pt idx="0">
                  <c:v>1.031507</c:v>
                </c:pt>
                <c:pt idx="1">
                  <c:v>0.99726000000000004</c:v>
                </c:pt>
                <c:pt idx="2">
                  <c:v>1.043836</c:v>
                </c:pt>
                <c:pt idx="3">
                  <c:v>1.1616439999999999</c:v>
                </c:pt>
                <c:pt idx="4">
                  <c:v>1.1041095000000001</c:v>
                </c:pt>
                <c:pt idx="5">
                  <c:v>1.1643840000000001</c:v>
                </c:pt>
                <c:pt idx="6">
                  <c:v>1.3054794999999999</c:v>
                </c:pt>
                <c:pt idx="7">
                  <c:v>1.1232880000000001</c:v>
                </c:pt>
                <c:pt idx="8">
                  <c:v>1.1150679999999999</c:v>
                </c:pt>
                <c:pt idx="9">
                  <c:v>1.0739730000000001</c:v>
                </c:pt>
                <c:pt idx="10">
                  <c:v>1.1534249999999999</c:v>
                </c:pt>
              </c:numCache>
            </c:numRef>
          </c:val>
          <c:smooth val="0"/>
          <c:extLst>
            <c:ext xmlns:c16="http://schemas.microsoft.com/office/drawing/2014/chart" uri="{C3380CC4-5D6E-409C-BE32-E72D297353CC}">
              <c16:uniqueId val="{0000001A-BC8D-416B-B053-0E4E65A1F60B}"/>
            </c:ext>
          </c:extLst>
        </c:ser>
        <c:ser>
          <c:idx val="2"/>
          <c:order val="2"/>
          <c:tx>
            <c:strRef>
              <c:f>'Median age'!$B$41</c:f>
              <c:strCache>
                <c:ptCount val="1"/>
                <c:pt idx="0">
                  <c:v>Average</c:v>
                </c:pt>
              </c:strCache>
            </c:strRef>
          </c:tx>
          <c:spPr>
            <a:ln w="19050" cap="rnd" cmpd="sng" algn="ctr">
              <a:solidFill>
                <a:schemeClr val="accent5"/>
              </a:solidFill>
              <a:prstDash val="solid"/>
              <a:round/>
            </a:ln>
            <a:effectLst/>
          </c:spPr>
          <c:marker>
            <c:symbol val="none"/>
          </c:marker>
          <c:dPt>
            <c:idx val="8"/>
            <c:bubble3D val="0"/>
            <c:extLst>
              <c:ext xmlns:c16="http://schemas.microsoft.com/office/drawing/2014/chart" uri="{C3380CC4-5D6E-409C-BE32-E72D297353CC}">
                <c16:uniqueId val="{0000001B-BC8D-416B-B053-0E4E65A1F60B}"/>
              </c:ext>
            </c:extLst>
          </c:dPt>
          <c:dPt>
            <c:idx val="9"/>
            <c:bubble3D val="0"/>
            <c:extLst>
              <c:ext xmlns:c16="http://schemas.microsoft.com/office/drawing/2014/chart" uri="{C3380CC4-5D6E-409C-BE32-E72D297353CC}">
                <c16:uniqueId val="{0000001C-BC8D-416B-B053-0E4E65A1F60B}"/>
              </c:ext>
            </c:extLst>
          </c:dPt>
          <c:dPt>
            <c:idx val="10"/>
            <c:marker>
              <c:symbol val="circle"/>
              <c:size val="5"/>
              <c:spPr>
                <a:solidFill>
                  <a:schemeClr val="accent5"/>
                </a:solidFill>
                <a:ln>
                  <a:solidFill>
                    <a:schemeClr val="accent5"/>
                  </a:solidFill>
                </a:ln>
              </c:spPr>
            </c:marker>
            <c:bubble3D val="0"/>
            <c:spPr>
              <a:ln w="19050" cap="rnd" cmpd="sng" algn="ctr">
                <a:noFill/>
                <a:prstDash val="solid"/>
                <a:round/>
              </a:ln>
              <a:effectLst/>
            </c:spPr>
            <c:extLst>
              <c:ext xmlns:c16="http://schemas.microsoft.com/office/drawing/2014/chart" uri="{C3380CC4-5D6E-409C-BE32-E72D297353CC}">
                <c16:uniqueId val="{0000001E-BC8D-416B-B053-0E4E65A1F60B}"/>
              </c:ext>
            </c:extLst>
          </c:dPt>
          <c:dLbls>
            <c:dLbl>
              <c:idx val="0"/>
              <c:delete val="1"/>
              <c:extLst>
                <c:ext xmlns:c15="http://schemas.microsoft.com/office/drawing/2012/chart" uri="{CE6537A1-D6FC-4f65-9D91-7224C49458BB}"/>
                <c:ext xmlns:c16="http://schemas.microsoft.com/office/drawing/2014/chart" uri="{C3380CC4-5D6E-409C-BE32-E72D297353CC}">
                  <c16:uniqueId val="{0000001F-BC8D-416B-B053-0E4E65A1F60B}"/>
                </c:ext>
              </c:extLst>
            </c:dLbl>
            <c:dLbl>
              <c:idx val="1"/>
              <c:delete val="1"/>
              <c:extLst>
                <c:ext xmlns:c15="http://schemas.microsoft.com/office/drawing/2012/chart" uri="{CE6537A1-D6FC-4f65-9D91-7224C49458BB}"/>
                <c:ext xmlns:c16="http://schemas.microsoft.com/office/drawing/2014/chart" uri="{C3380CC4-5D6E-409C-BE32-E72D297353CC}">
                  <c16:uniqueId val="{00000020-BC8D-416B-B053-0E4E65A1F60B}"/>
                </c:ext>
              </c:extLst>
            </c:dLbl>
            <c:dLbl>
              <c:idx val="2"/>
              <c:delete val="1"/>
              <c:extLst>
                <c:ext xmlns:c15="http://schemas.microsoft.com/office/drawing/2012/chart" uri="{CE6537A1-D6FC-4f65-9D91-7224C49458BB}"/>
                <c:ext xmlns:c16="http://schemas.microsoft.com/office/drawing/2014/chart" uri="{C3380CC4-5D6E-409C-BE32-E72D297353CC}">
                  <c16:uniqueId val="{00000021-BC8D-416B-B053-0E4E65A1F60B}"/>
                </c:ext>
              </c:extLst>
            </c:dLbl>
            <c:dLbl>
              <c:idx val="3"/>
              <c:delete val="1"/>
              <c:extLst>
                <c:ext xmlns:c15="http://schemas.microsoft.com/office/drawing/2012/chart" uri="{CE6537A1-D6FC-4f65-9D91-7224C49458BB}"/>
                <c:ext xmlns:c16="http://schemas.microsoft.com/office/drawing/2014/chart" uri="{C3380CC4-5D6E-409C-BE32-E72D297353CC}">
                  <c16:uniqueId val="{00000022-BC8D-416B-B053-0E4E65A1F60B}"/>
                </c:ext>
              </c:extLst>
            </c:dLbl>
            <c:dLbl>
              <c:idx val="4"/>
              <c:delete val="1"/>
              <c:extLst>
                <c:ext xmlns:c15="http://schemas.microsoft.com/office/drawing/2012/chart" uri="{CE6537A1-D6FC-4f65-9D91-7224C49458BB}"/>
                <c:ext xmlns:c16="http://schemas.microsoft.com/office/drawing/2014/chart" uri="{C3380CC4-5D6E-409C-BE32-E72D297353CC}">
                  <c16:uniqueId val="{00000023-BC8D-416B-B053-0E4E65A1F60B}"/>
                </c:ext>
              </c:extLst>
            </c:dLbl>
            <c:dLbl>
              <c:idx val="5"/>
              <c:delete val="1"/>
              <c:extLst>
                <c:ext xmlns:c15="http://schemas.microsoft.com/office/drawing/2012/chart" uri="{CE6537A1-D6FC-4f65-9D91-7224C49458BB}"/>
                <c:ext xmlns:c16="http://schemas.microsoft.com/office/drawing/2014/chart" uri="{C3380CC4-5D6E-409C-BE32-E72D297353CC}">
                  <c16:uniqueId val="{00000024-BC8D-416B-B053-0E4E65A1F60B}"/>
                </c:ext>
              </c:extLst>
            </c:dLbl>
            <c:dLbl>
              <c:idx val="6"/>
              <c:delete val="1"/>
              <c:extLst>
                <c:ext xmlns:c15="http://schemas.microsoft.com/office/drawing/2012/chart" uri="{CE6537A1-D6FC-4f65-9D91-7224C49458BB}"/>
                <c:ext xmlns:c16="http://schemas.microsoft.com/office/drawing/2014/chart" uri="{C3380CC4-5D6E-409C-BE32-E72D297353CC}">
                  <c16:uniqueId val="{00000025-BC8D-416B-B053-0E4E65A1F60B}"/>
                </c:ext>
              </c:extLst>
            </c:dLbl>
            <c:dLbl>
              <c:idx val="7"/>
              <c:delete val="1"/>
              <c:extLst>
                <c:ext xmlns:c15="http://schemas.microsoft.com/office/drawing/2012/chart" uri="{CE6537A1-D6FC-4f65-9D91-7224C49458BB}"/>
                <c:ext xmlns:c16="http://schemas.microsoft.com/office/drawing/2014/chart" uri="{C3380CC4-5D6E-409C-BE32-E72D297353CC}">
                  <c16:uniqueId val="{00000026-BC8D-416B-B053-0E4E65A1F60B}"/>
                </c:ext>
              </c:extLst>
            </c:dLbl>
            <c:dLbl>
              <c:idx val="8"/>
              <c:delete val="1"/>
              <c:extLst>
                <c:ext xmlns:c15="http://schemas.microsoft.com/office/drawing/2012/chart" uri="{CE6537A1-D6FC-4f65-9D91-7224C49458BB}"/>
                <c:ext xmlns:c16="http://schemas.microsoft.com/office/drawing/2014/chart" uri="{C3380CC4-5D6E-409C-BE32-E72D297353CC}">
                  <c16:uniqueId val="{0000001B-BC8D-416B-B053-0E4E65A1F60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age'!$C$38:$M$38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age'!$C$41:$M$41</c:f>
              <c:numCache>
                <c:formatCode>0.0</c:formatCode>
                <c:ptCount val="11"/>
                <c:pt idx="0">
                  <c:v>1.048162584382871</c:v>
                </c:pt>
                <c:pt idx="1">
                  <c:v>1.1092256737089199</c:v>
                </c:pt>
                <c:pt idx="2">
                  <c:v>1.207218893959731</c:v>
                </c:pt>
                <c:pt idx="3">
                  <c:v>1.3637435113230041</c:v>
                </c:pt>
                <c:pt idx="4">
                  <c:v>1.5500450430838999</c:v>
                </c:pt>
                <c:pt idx="5">
                  <c:v>1.5341384725557461</c:v>
                </c:pt>
                <c:pt idx="6">
                  <c:v>1.903865333639706</c:v>
                </c:pt>
                <c:pt idx="7">
                  <c:v>1.5752072169919631</c:v>
                </c:pt>
                <c:pt idx="8">
                  <c:v>1.5582346381578951</c:v>
                </c:pt>
                <c:pt idx="9">
                  <c:v>1.466334571969697</c:v>
                </c:pt>
                <c:pt idx="10">
                  <c:v>1.240682761904762</c:v>
                </c:pt>
              </c:numCache>
            </c:numRef>
          </c:val>
          <c:smooth val="0"/>
          <c:extLst>
            <c:ext xmlns:c16="http://schemas.microsoft.com/office/drawing/2014/chart" uri="{C3380CC4-5D6E-409C-BE32-E72D297353CC}">
              <c16:uniqueId val="{00000027-BC8D-416B-B053-0E4E65A1F60B}"/>
            </c:ext>
          </c:extLst>
        </c:ser>
        <c:ser>
          <c:idx val="3"/>
          <c:order val="3"/>
          <c:tx>
            <c:strRef>
              <c:f>'Median age'!$B$42</c:f>
              <c:strCache>
                <c:ptCount val="1"/>
                <c:pt idx="0">
                  <c:v>25th percentile</c:v>
                </c:pt>
              </c:strCache>
            </c:strRef>
          </c:tx>
          <c:spPr>
            <a:ln w="19050" cap="rnd" cmpd="sng" algn="ctr">
              <a:solidFill>
                <a:srgbClr val="C0BCB2"/>
              </a:solidFill>
              <a:prstDash val="solid"/>
              <a:round/>
            </a:ln>
            <a:effectLst/>
          </c:spPr>
          <c:marker>
            <c:symbol val="none"/>
          </c:marker>
          <c:dPt>
            <c:idx val="8"/>
            <c:bubble3D val="0"/>
            <c:extLst>
              <c:ext xmlns:c16="http://schemas.microsoft.com/office/drawing/2014/chart" uri="{C3380CC4-5D6E-409C-BE32-E72D297353CC}">
                <c16:uniqueId val="{00000028-BC8D-416B-B053-0E4E65A1F60B}"/>
              </c:ext>
            </c:extLst>
          </c:dPt>
          <c:dPt>
            <c:idx val="9"/>
            <c:bubble3D val="0"/>
            <c:extLst>
              <c:ext xmlns:c16="http://schemas.microsoft.com/office/drawing/2014/chart" uri="{C3380CC4-5D6E-409C-BE32-E72D297353CC}">
                <c16:uniqueId val="{00000029-BC8D-416B-B053-0E4E65A1F60B}"/>
              </c:ext>
            </c:extLst>
          </c:dPt>
          <c:dPt>
            <c:idx val="10"/>
            <c:marker>
              <c:symbol val="circle"/>
              <c:size val="5"/>
              <c:spPr>
                <a:solidFill>
                  <a:srgbClr val="C0BCB2"/>
                </a:solidFill>
                <a:ln>
                  <a:solidFill>
                    <a:srgbClr val="C0BCB2"/>
                  </a:solidFill>
                </a:ln>
              </c:spPr>
            </c:marker>
            <c:bubble3D val="0"/>
            <c:spPr>
              <a:ln w="19050" cap="rnd" cmpd="sng" algn="ctr">
                <a:noFill/>
                <a:prstDash val="solid"/>
                <a:round/>
              </a:ln>
              <a:effectLst/>
            </c:spPr>
            <c:extLst>
              <c:ext xmlns:c16="http://schemas.microsoft.com/office/drawing/2014/chart" uri="{C3380CC4-5D6E-409C-BE32-E72D297353CC}">
                <c16:uniqueId val="{0000002B-BC8D-416B-B053-0E4E65A1F60B}"/>
              </c:ext>
            </c:extLst>
          </c:dPt>
          <c:dPt>
            <c:idx val="16"/>
            <c:bubble3D val="0"/>
            <c:extLst>
              <c:ext xmlns:c16="http://schemas.microsoft.com/office/drawing/2014/chart" uri="{C3380CC4-5D6E-409C-BE32-E72D297353CC}">
                <c16:uniqueId val="{0000002C-BC8D-416B-B053-0E4E65A1F60B}"/>
              </c:ext>
            </c:extLst>
          </c:dPt>
          <c:dLbls>
            <c:dLbl>
              <c:idx val="0"/>
              <c:delete val="1"/>
              <c:extLst>
                <c:ext xmlns:c15="http://schemas.microsoft.com/office/drawing/2012/chart" uri="{CE6537A1-D6FC-4f65-9D91-7224C49458BB}"/>
                <c:ext xmlns:c16="http://schemas.microsoft.com/office/drawing/2014/chart" uri="{C3380CC4-5D6E-409C-BE32-E72D297353CC}">
                  <c16:uniqueId val="{0000002D-BC8D-416B-B053-0E4E65A1F60B}"/>
                </c:ext>
              </c:extLst>
            </c:dLbl>
            <c:dLbl>
              <c:idx val="1"/>
              <c:delete val="1"/>
              <c:extLst>
                <c:ext xmlns:c15="http://schemas.microsoft.com/office/drawing/2012/chart" uri="{CE6537A1-D6FC-4f65-9D91-7224C49458BB}"/>
                <c:ext xmlns:c16="http://schemas.microsoft.com/office/drawing/2014/chart" uri="{C3380CC4-5D6E-409C-BE32-E72D297353CC}">
                  <c16:uniqueId val="{0000002E-BC8D-416B-B053-0E4E65A1F60B}"/>
                </c:ext>
              </c:extLst>
            </c:dLbl>
            <c:dLbl>
              <c:idx val="2"/>
              <c:delete val="1"/>
              <c:extLst>
                <c:ext xmlns:c15="http://schemas.microsoft.com/office/drawing/2012/chart" uri="{CE6537A1-D6FC-4f65-9D91-7224C49458BB}"/>
                <c:ext xmlns:c16="http://schemas.microsoft.com/office/drawing/2014/chart" uri="{C3380CC4-5D6E-409C-BE32-E72D297353CC}">
                  <c16:uniqueId val="{0000002F-BC8D-416B-B053-0E4E65A1F60B}"/>
                </c:ext>
              </c:extLst>
            </c:dLbl>
            <c:dLbl>
              <c:idx val="3"/>
              <c:delete val="1"/>
              <c:extLst>
                <c:ext xmlns:c15="http://schemas.microsoft.com/office/drawing/2012/chart" uri="{CE6537A1-D6FC-4f65-9D91-7224C49458BB}"/>
                <c:ext xmlns:c16="http://schemas.microsoft.com/office/drawing/2014/chart" uri="{C3380CC4-5D6E-409C-BE32-E72D297353CC}">
                  <c16:uniqueId val="{00000030-BC8D-416B-B053-0E4E65A1F60B}"/>
                </c:ext>
              </c:extLst>
            </c:dLbl>
            <c:dLbl>
              <c:idx val="4"/>
              <c:delete val="1"/>
              <c:extLst>
                <c:ext xmlns:c15="http://schemas.microsoft.com/office/drawing/2012/chart" uri="{CE6537A1-D6FC-4f65-9D91-7224C49458BB}"/>
                <c:ext xmlns:c16="http://schemas.microsoft.com/office/drawing/2014/chart" uri="{C3380CC4-5D6E-409C-BE32-E72D297353CC}">
                  <c16:uniqueId val="{00000031-BC8D-416B-B053-0E4E65A1F60B}"/>
                </c:ext>
              </c:extLst>
            </c:dLbl>
            <c:dLbl>
              <c:idx val="5"/>
              <c:delete val="1"/>
              <c:extLst>
                <c:ext xmlns:c15="http://schemas.microsoft.com/office/drawing/2012/chart" uri="{CE6537A1-D6FC-4f65-9D91-7224C49458BB}"/>
                <c:ext xmlns:c16="http://schemas.microsoft.com/office/drawing/2014/chart" uri="{C3380CC4-5D6E-409C-BE32-E72D297353CC}">
                  <c16:uniqueId val="{00000032-BC8D-416B-B053-0E4E65A1F60B}"/>
                </c:ext>
              </c:extLst>
            </c:dLbl>
            <c:dLbl>
              <c:idx val="6"/>
              <c:delete val="1"/>
              <c:extLst>
                <c:ext xmlns:c15="http://schemas.microsoft.com/office/drawing/2012/chart" uri="{CE6537A1-D6FC-4f65-9D91-7224C49458BB}"/>
                <c:ext xmlns:c16="http://schemas.microsoft.com/office/drawing/2014/chart" uri="{C3380CC4-5D6E-409C-BE32-E72D297353CC}">
                  <c16:uniqueId val="{00000033-BC8D-416B-B053-0E4E65A1F60B}"/>
                </c:ext>
              </c:extLst>
            </c:dLbl>
            <c:dLbl>
              <c:idx val="7"/>
              <c:delete val="1"/>
              <c:extLst>
                <c:ext xmlns:c15="http://schemas.microsoft.com/office/drawing/2012/chart" uri="{CE6537A1-D6FC-4f65-9D91-7224C49458BB}"/>
                <c:ext xmlns:c16="http://schemas.microsoft.com/office/drawing/2014/chart" uri="{C3380CC4-5D6E-409C-BE32-E72D297353CC}">
                  <c16:uniqueId val="{00000034-BC8D-416B-B053-0E4E65A1F60B}"/>
                </c:ext>
              </c:extLst>
            </c:dLbl>
            <c:dLbl>
              <c:idx val="8"/>
              <c:delete val="1"/>
              <c:extLst>
                <c:ext xmlns:c15="http://schemas.microsoft.com/office/drawing/2012/chart" uri="{CE6537A1-D6FC-4f65-9D91-7224C49458BB}"/>
                <c:ext xmlns:c16="http://schemas.microsoft.com/office/drawing/2014/chart" uri="{C3380CC4-5D6E-409C-BE32-E72D297353CC}">
                  <c16:uniqueId val="{00000028-BC8D-416B-B053-0E4E65A1F60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age'!$C$38:$M$38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age'!$C$42:$M$42</c:f>
              <c:numCache>
                <c:formatCode>0.0</c:formatCode>
                <c:ptCount val="11"/>
                <c:pt idx="0">
                  <c:v>0.58424675000000004</c:v>
                </c:pt>
                <c:pt idx="1">
                  <c:v>0.58835599999999999</c:v>
                </c:pt>
                <c:pt idx="2">
                  <c:v>0.60274000000000005</c:v>
                </c:pt>
                <c:pt idx="3">
                  <c:v>0.67671250000000005</c:v>
                </c:pt>
                <c:pt idx="4">
                  <c:v>0.63082199999999999</c:v>
                </c:pt>
                <c:pt idx="5">
                  <c:v>0.64383599999999996</c:v>
                </c:pt>
                <c:pt idx="6">
                  <c:v>0.74520524999999993</c:v>
                </c:pt>
                <c:pt idx="7">
                  <c:v>0.62465800000000005</c:v>
                </c:pt>
                <c:pt idx="8">
                  <c:v>0.66780799999999996</c:v>
                </c:pt>
                <c:pt idx="9">
                  <c:v>0.690411</c:v>
                </c:pt>
                <c:pt idx="10">
                  <c:v>0.43356175000000002</c:v>
                </c:pt>
              </c:numCache>
            </c:numRef>
          </c:val>
          <c:smooth val="0"/>
          <c:extLst>
            <c:ext xmlns:c16="http://schemas.microsoft.com/office/drawing/2014/chart" uri="{C3380CC4-5D6E-409C-BE32-E72D297353CC}">
              <c16:uniqueId val="{00000035-BC8D-416B-B053-0E4E65A1F60B}"/>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5400000" spcFirstLastPara="1" vertOverflow="ellipsis" vert="horz" wrap="square" anchor="ctr" anchorCtr="1"/>
          <a:lstStyle/>
          <a:p>
            <a:pPr algn="ctr" rtl="0">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crossAx val="2014404240"/>
        <c:crosses val="autoZero"/>
        <c:auto val="1"/>
        <c:lblAlgn val="ctr"/>
        <c:lblOffset val="100"/>
        <c:noMultiLvlLbl val="0"/>
      </c:catAx>
      <c:valAx>
        <c:axId val="2014404240"/>
        <c:scaling>
          <c:orientation val="minMax"/>
        </c:scaling>
        <c:delete val="0"/>
        <c:axPos val="l"/>
        <c:numFmt formatCode="General" sourceLinked="0"/>
        <c:majorTickMark val="out"/>
        <c:minorTickMark val="none"/>
        <c:tickLblPos val="nextTo"/>
        <c:spPr>
          <a:noFill/>
          <a:ln w="3175"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crossAx val="20144009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lgn="ctr" rtl="0">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9984532075040292E-2"/>
          <c:y val="2.5468668382054208E-2"/>
          <c:w val="0.93420519452549577"/>
          <c:h val="0.7880409448818898"/>
        </c:manualLayout>
      </c:layout>
      <c:lineChart>
        <c:grouping val="standard"/>
        <c:varyColors val="0"/>
        <c:ser>
          <c:idx val="0"/>
          <c:order val="0"/>
          <c:tx>
            <c:strRef>
              <c:f>'Median age'!$B$39</c:f>
              <c:strCache>
                <c:ptCount val="1"/>
                <c:pt idx="0">
                  <c:v>75th percentile</c:v>
                </c:pt>
              </c:strCache>
            </c:strRef>
          </c:tx>
          <c:spPr>
            <a:ln w="19050" cap="rnd" cmpd="sng" algn="ctr">
              <a:solidFill>
                <a:schemeClr val="accent1"/>
              </a:solidFill>
              <a:prstDash val="solid"/>
              <a:round/>
            </a:ln>
            <a:effectLst/>
          </c:spPr>
          <c:marker>
            <c:symbol val="none"/>
          </c:marker>
          <c:dPt>
            <c:idx val="5"/>
            <c:bubble3D val="0"/>
            <c:extLst>
              <c:ext xmlns:c16="http://schemas.microsoft.com/office/drawing/2014/chart" uri="{C3380CC4-5D6E-409C-BE32-E72D297353CC}">
                <c16:uniqueId val="{00000000-D1E3-419D-936B-064E67DE7ECF}"/>
              </c:ext>
            </c:extLst>
          </c:dPt>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2-D1E3-419D-936B-064E67DE7ECF}"/>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4-D1E3-419D-936B-064E67DE7ECF}"/>
              </c:ext>
            </c:extLst>
          </c:dPt>
          <c:dPt>
            <c:idx val="16"/>
            <c:bubble3D val="0"/>
            <c:extLst>
              <c:ext xmlns:c16="http://schemas.microsoft.com/office/drawing/2014/chart" uri="{C3380CC4-5D6E-409C-BE32-E72D297353CC}">
                <c16:uniqueId val="{00000005-D1E3-419D-936B-064E67DE7ECF}"/>
              </c:ext>
            </c:extLst>
          </c:dPt>
          <c:dLbls>
            <c:dLbl>
              <c:idx val="0"/>
              <c:delete val="1"/>
              <c:extLst>
                <c:ext xmlns:c15="http://schemas.microsoft.com/office/drawing/2012/chart" uri="{CE6537A1-D6FC-4f65-9D91-7224C49458BB}"/>
                <c:ext xmlns:c16="http://schemas.microsoft.com/office/drawing/2014/chart" uri="{C3380CC4-5D6E-409C-BE32-E72D297353CC}">
                  <c16:uniqueId val="{00000006-D1E3-419D-936B-064E67DE7ECF}"/>
                </c:ext>
              </c:extLst>
            </c:dLbl>
            <c:dLbl>
              <c:idx val="1"/>
              <c:delete val="1"/>
              <c:extLst>
                <c:ext xmlns:c15="http://schemas.microsoft.com/office/drawing/2012/chart" uri="{CE6537A1-D6FC-4f65-9D91-7224C49458BB}"/>
                <c:ext xmlns:c16="http://schemas.microsoft.com/office/drawing/2014/chart" uri="{C3380CC4-5D6E-409C-BE32-E72D297353CC}">
                  <c16:uniqueId val="{00000007-D1E3-419D-936B-064E67DE7ECF}"/>
                </c:ext>
              </c:extLst>
            </c:dLbl>
            <c:dLbl>
              <c:idx val="2"/>
              <c:delete val="1"/>
              <c:extLst>
                <c:ext xmlns:c15="http://schemas.microsoft.com/office/drawing/2012/chart" uri="{CE6537A1-D6FC-4f65-9D91-7224C49458BB}"/>
                <c:ext xmlns:c16="http://schemas.microsoft.com/office/drawing/2014/chart" uri="{C3380CC4-5D6E-409C-BE32-E72D297353CC}">
                  <c16:uniqueId val="{00000008-D1E3-419D-936B-064E67DE7ECF}"/>
                </c:ext>
              </c:extLst>
            </c:dLbl>
            <c:dLbl>
              <c:idx val="3"/>
              <c:delete val="1"/>
              <c:extLst>
                <c:ext xmlns:c15="http://schemas.microsoft.com/office/drawing/2012/chart" uri="{CE6537A1-D6FC-4f65-9D91-7224C49458BB}"/>
                <c:ext xmlns:c16="http://schemas.microsoft.com/office/drawing/2014/chart" uri="{C3380CC4-5D6E-409C-BE32-E72D297353CC}">
                  <c16:uniqueId val="{00000009-D1E3-419D-936B-064E67DE7ECF}"/>
                </c:ext>
              </c:extLst>
            </c:dLbl>
            <c:dLbl>
              <c:idx val="4"/>
              <c:delete val="1"/>
              <c:extLst>
                <c:ext xmlns:c15="http://schemas.microsoft.com/office/drawing/2012/chart" uri="{CE6537A1-D6FC-4f65-9D91-7224C49458BB}"/>
                <c:ext xmlns:c16="http://schemas.microsoft.com/office/drawing/2014/chart" uri="{C3380CC4-5D6E-409C-BE32-E72D297353CC}">
                  <c16:uniqueId val="{0000000A-D1E3-419D-936B-064E67DE7ECF}"/>
                </c:ext>
              </c:extLst>
            </c:dLbl>
            <c:dLbl>
              <c:idx val="5"/>
              <c:delete val="1"/>
              <c:extLst>
                <c:ext xmlns:c15="http://schemas.microsoft.com/office/drawing/2012/chart" uri="{CE6537A1-D6FC-4f65-9D91-7224C49458BB}"/>
                <c:ext xmlns:c16="http://schemas.microsoft.com/office/drawing/2014/chart" uri="{C3380CC4-5D6E-409C-BE32-E72D297353CC}">
                  <c16:uniqueId val="{00000000-D1E3-419D-936B-064E67DE7ECF}"/>
                </c:ext>
              </c:extLst>
            </c:dLbl>
            <c:dLbl>
              <c:idx val="6"/>
              <c:delete val="1"/>
              <c:extLst>
                <c:ext xmlns:c15="http://schemas.microsoft.com/office/drawing/2012/chart" uri="{CE6537A1-D6FC-4f65-9D91-7224C49458BB}"/>
                <c:ext xmlns:c16="http://schemas.microsoft.com/office/drawing/2014/chart" uri="{C3380CC4-5D6E-409C-BE32-E72D297353CC}">
                  <c16:uniqueId val="{0000000B-D1E3-419D-936B-064E67DE7ECF}"/>
                </c:ext>
              </c:extLst>
            </c:dLbl>
            <c:dLbl>
              <c:idx val="7"/>
              <c:delete val="1"/>
              <c:extLst>
                <c:ext xmlns:c15="http://schemas.microsoft.com/office/drawing/2012/chart" uri="{CE6537A1-D6FC-4f65-9D91-7224C49458BB}"/>
                <c:ext xmlns:c16="http://schemas.microsoft.com/office/drawing/2014/chart" uri="{C3380CC4-5D6E-409C-BE32-E72D297353CC}">
                  <c16:uniqueId val="{0000000C-D1E3-419D-936B-064E67DE7ECF}"/>
                </c:ext>
              </c:extLst>
            </c:dLbl>
            <c:dLbl>
              <c:idx val="8"/>
              <c:delete val="1"/>
              <c:extLst>
                <c:ext xmlns:c15="http://schemas.microsoft.com/office/drawing/2012/chart" uri="{CE6537A1-D6FC-4f65-9D91-7224C49458BB}"/>
                <c:ext xmlns:c16="http://schemas.microsoft.com/office/drawing/2014/chart" uri="{C3380CC4-5D6E-409C-BE32-E72D297353CC}">
                  <c16:uniqueId val="{00000002-D1E3-419D-936B-064E67DE7EC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age'!$P$38:$Z$38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age'!$P$39:$Z$39</c:f>
              <c:numCache>
                <c:formatCode>0.0</c:formatCode>
                <c:ptCount val="11"/>
                <c:pt idx="0">
                  <c:v>3.6109589999999998</c:v>
                </c:pt>
                <c:pt idx="1">
                  <c:v>3.75410975</c:v>
                </c:pt>
                <c:pt idx="2">
                  <c:v>4.0280819999999986</c:v>
                </c:pt>
                <c:pt idx="3">
                  <c:v>4.1178080000000001</c:v>
                </c:pt>
                <c:pt idx="4">
                  <c:v>4.1917809999999998</c:v>
                </c:pt>
                <c:pt idx="5">
                  <c:v>4.2438359999999999</c:v>
                </c:pt>
                <c:pt idx="6">
                  <c:v>4.1863010000000003</c:v>
                </c:pt>
                <c:pt idx="7">
                  <c:v>4.3178080000000003</c:v>
                </c:pt>
                <c:pt idx="8">
                  <c:v>4.3712330000000001</c:v>
                </c:pt>
                <c:pt idx="9">
                  <c:v>4.3938360000000003</c:v>
                </c:pt>
                <c:pt idx="10">
                  <c:v>3.893151</c:v>
                </c:pt>
              </c:numCache>
            </c:numRef>
          </c:val>
          <c:smooth val="0"/>
          <c:extLst>
            <c:ext xmlns:c16="http://schemas.microsoft.com/office/drawing/2014/chart" uri="{C3380CC4-5D6E-409C-BE32-E72D297353CC}">
              <c16:uniqueId val="{0000000D-D1E3-419D-936B-064E67DE7ECF}"/>
            </c:ext>
          </c:extLst>
        </c:ser>
        <c:ser>
          <c:idx val="1"/>
          <c:order val="1"/>
          <c:tx>
            <c:strRef>
              <c:f>'Median age'!$B$40</c:f>
              <c:strCache>
                <c:ptCount val="1"/>
                <c:pt idx="0">
                  <c:v>Median</c:v>
                </c:pt>
              </c:strCache>
            </c:strRef>
          </c:tx>
          <c:spPr>
            <a:ln w="19050" cap="rnd" cmpd="sng" algn="ctr">
              <a:solidFill>
                <a:schemeClr val="accent3"/>
              </a:solidFill>
              <a:prstDash val="solid"/>
              <a:round/>
            </a:ln>
            <a:effectLst/>
          </c:spPr>
          <c:marker>
            <c:symbol val="none"/>
          </c:marker>
          <c:dPt>
            <c:idx val="5"/>
            <c:bubble3D val="0"/>
            <c:extLst>
              <c:ext xmlns:c16="http://schemas.microsoft.com/office/drawing/2014/chart" uri="{C3380CC4-5D6E-409C-BE32-E72D297353CC}">
                <c16:uniqueId val="{0000000E-D1E3-419D-936B-064E67DE7ECF}"/>
              </c:ext>
            </c:extLst>
          </c:dPt>
          <c:dPt>
            <c:idx val="8"/>
            <c:bubble3D val="0"/>
            <c:extLst>
              <c:ext xmlns:c16="http://schemas.microsoft.com/office/drawing/2014/chart" uri="{C3380CC4-5D6E-409C-BE32-E72D297353CC}">
                <c16:uniqueId val="{0000000F-D1E3-419D-936B-064E67DE7ECF}"/>
              </c:ext>
            </c:extLst>
          </c:dPt>
          <c:dPt>
            <c:idx val="9"/>
            <c:bubble3D val="0"/>
            <c:extLst>
              <c:ext xmlns:c16="http://schemas.microsoft.com/office/drawing/2014/chart" uri="{C3380CC4-5D6E-409C-BE32-E72D297353CC}">
                <c16:uniqueId val="{00000010-D1E3-419D-936B-064E67DE7ECF}"/>
              </c:ext>
            </c:extLst>
          </c:dPt>
          <c:dPt>
            <c:idx val="10"/>
            <c:marker>
              <c:symbol val="circle"/>
              <c:size val="5"/>
              <c:spPr>
                <a:solidFill>
                  <a:schemeClr val="accent3"/>
                </a:solidFill>
                <a:ln>
                  <a:solidFill>
                    <a:schemeClr val="accent3"/>
                  </a:solidFill>
                </a:ln>
              </c:spPr>
            </c:marker>
            <c:bubble3D val="0"/>
            <c:spPr>
              <a:ln w="19050" cap="rnd" cmpd="sng" algn="ctr">
                <a:noFill/>
                <a:prstDash val="solid"/>
                <a:round/>
              </a:ln>
              <a:effectLst/>
            </c:spPr>
            <c:extLst>
              <c:ext xmlns:c16="http://schemas.microsoft.com/office/drawing/2014/chart" uri="{C3380CC4-5D6E-409C-BE32-E72D297353CC}">
                <c16:uniqueId val="{00000012-D1E3-419D-936B-064E67DE7ECF}"/>
              </c:ext>
            </c:extLst>
          </c:dPt>
          <c:dLbls>
            <c:dLbl>
              <c:idx val="0"/>
              <c:delete val="1"/>
              <c:extLst>
                <c:ext xmlns:c15="http://schemas.microsoft.com/office/drawing/2012/chart" uri="{CE6537A1-D6FC-4f65-9D91-7224C49458BB}"/>
                <c:ext xmlns:c16="http://schemas.microsoft.com/office/drawing/2014/chart" uri="{C3380CC4-5D6E-409C-BE32-E72D297353CC}">
                  <c16:uniqueId val="{00000013-D1E3-419D-936B-064E67DE7ECF}"/>
                </c:ext>
              </c:extLst>
            </c:dLbl>
            <c:dLbl>
              <c:idx val="1"/>
              <c:delete val="1"/>
              <c:extLst>
                <c:ext xmlns:c15="http://schemas.microsoft.com/office/drawing/2012/chart" uri="{CE6537A1-D6FC-4f65-9D91-7224C49458BB}"/>
                <c:ext xmlns:c16="http://schemas.microsoft.com/office/drawing/2014/chart" uri="{C3380CC4-5D6E-409C-BE32-E72D297353CC}">
                  <c16:uniqueId val="{00000014-D1E3-419D-936B-064E67DE7ECF}"/>
                </c:ext>
              </c:extLst>
            </c:dLbl>
            <c:dLbl>
              <c:idx val="2"/>
              <c:delete val="1"/>
              <c:extLst>
                <c:ext xmlns:c15="http://schemas.microsoft.com/office/drawing/2012/chart" uri="{CE6537A1-D6FC-4f65-9D91-7224C49458BB}"/>
                <c:ext xmlns:c16="http://schemas.microsoft.com/office/drawing/2014/chart" uri="{C3380CC4-5D6E-409C-BE32-E72D297353CC}">
                  <c16:uniqueId val="{00000015-D1E3-419D-936B-064E67DE7ECF}"/>
                </c:ext>
              </c:extLst>
            </c:dLbl>
            <c:dLbl>
              <c:idx val="3"/>
              <c:delete val="1"/>
              <c:extLst>
                <c:ext xmlns:c15="http://schemas.microsoft.com/office/drawing/2012/chart" uri="{CE6537A1-D6FC-4f65-9D91-7224C49458BB}"/>
                <c:ext xmlns:c16="http://schemas.microsoft.com/office/drawing/2014/chart" uri="{C3380CC4-5D6E-409C-BE32-E72D297353CC}">
                  <c16:uniqueId val="{00000016-D1E3-419D-936B-064E67DE7ECF}"/>
                </c:ext>
              </c:extLst>
            </c:dLbl>
            <c:dLbl>
              <c:idx val="4"/>
              <c:delete val="1"/>
              <c:extLst>
                <c:ext xmlns:c15="http://schemas.microsoft.com/office/drawing/2012/chart" uri="{CE6537A1-D6FC-4f65-9D91-7224C49458BB}"/>
                <c:ext xmlns:c16="http://schemas.microsoft.com/office/drawing/2014/chart" uri="{C3380CC4-5D6E-409C-BE32-E72D297353CC}">
                  <c16:uniqueId val="{00000017-D1E3-419D-936B-064E67DE7ECF}"/>
                </c:ext>
              </c:extLst>
            </c:dLbl>
            <c:dLbl>
              <c:idx val="5"/>
              <c:delete val="1"/>
              <c:extLst>
                <c:ext xmlns:c15="http://schemas.microsoft.com/office/drawing/2012/chart" uri="{CE6537A1-D6FC-4f65-9D91-7224C49458BB}"/>
                <c:ext xmlns:c16="http://schemas.microsoft.com/office/drawing/2014/chart" uri="{C3380CC4-5D6E-409C-BE32-E72D297353CC}">
                  <c16:uniqueId val="{0000000E-D1E3-419D-936B-064E67DE7ECF}"/>
                </c:ext>
              </c:extLst>
            </c:dLbl>
            <c:dLbl>
              <c:idx val="6"/>
              <c:delete val="1"/>
              <c:extLst>
                <c:ext xmlns:c15="http://schemas.microsoft.com/office/drawing/2012/chart" uri="{CE6537A1-D6FC-4f65-9D91-7224C49458BB}"/>
                <c:ext xmlns:c16="http://schemas.microsoft.com/office/drawing/2014/chart" uri="{C3380CC4-5D6E-409C-BE32-E72D297353CC}">
                  <c16:uniqueId val="{00000018-D1E3-419D-936B-064E67DE7ECF}"/>
                </c:ext>
              </c:extLst>
            </c:dLbl>
            <c:dLbl>
              <c:idx val="7"/>
              <c:delete val="1"/>
              <c:extLst>
                <c:ext xmlns:c15="http://schemas.microsoft.com/office/drawing/2012/chart" uri="{CE6537A1-D6FC-4f65-9D91-7224C49458BB}"/>
                <c:ext xmlns:c16="http://schemas.microsoft.com/office/drawing/2014/chart" uri="{C3380CC4-5D6E-409C-BE32-E72D297353CC}">
                  <c16:uniqueId val="{00000019-D1E3-419D-936B-064E67DE7ECF}"/>
                </c:ext>
              </c:extLst>
            </c:dLbl>
            <c:dLbl>
              <c:idx val="8"/>
              <c:delete val="1"/>
              <c:extLst>
                <c:ext xmlns:c15="http://schemas.microsoft.com/office/drawing/2012/chart" uri="{CE6537A1-D6FC-4f65-9D91-7224C49458BB}"/>
                <c:ext xmlns:c16="http://schemas.microsoft.com/office/drawing/2014/chart" uri="{C3380CC4-5D6E-409C-BE32-E72D297353CC}">
                  <c16:uniqueId val="{0000000F-D1E3-419D-936B-064E67DE7EC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age'!$P$38:$Z$38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age'!$P$40:$Z$40</c:f>
              <c:numCache>
                <c:formatCode>0.0</c:formatCode>
                <c:ptCount val="11"/>
                <c:pt idx="0">
                  <c:v>2.0958899999999998</c:v>
                </c:pt>
                <c:pt idx="1">
                  <c:v>2.3150680000000001</c:v>
                </c:pt>
                <c:pt idx="2">
                  <c:v>2.336986</c:v>
                </c:pt>
                <c:pt idx="3">
                  <c:v>2.4452055000000001</c:v>
                </c:pt>
                <c:pt idx="4">
                  <c:v>2.378082</c:v>
                </c:pt>
                <c:pt idx="5">
                  <c:v>2.4410959999999999</c:v>
                </c:pt>
                <c:pt idx="6">
                  <c:v>2.3013699999999999</c:v>
                </c:pt>
                <c:pt idx="7">
                  <c:v>2.4465750000000002</c:v>
                </c:pt>
                <c:pt idx="8">
                  <c:v>2.3356165</c:v>
                </c:pt>
                <c:pt idx="9">
                  <c:v>2.3246574999999998</c:v>
                </c:pt>
                <c:pt idx="10">
                  <c:v>2.090411</c:v>
                </c:pt>
              </c:numCache>
            </c:numRef>
          </c:val>
          <c:smooth val="0"/>
          <c:extLst>
            <c:ext xmlns:c16="http://schemas.microsoft.com/office/drawing/2014/chart" uri="{C3380CC4-5D6E-409C-BE32-E72D297353CC}">
              <c16:uniqueId val="{0000001A-D1E3-419D-936B-064E67DE7ECF}"/>
            </c:ext>
          </c:extLst>
        </c:ser>
        <c:ser>
          <c:idx val="2"/>
          <c:order val="2"/>
          <c:tx>
            <c:strRef>
              <c:f>'Median age'!$B$41</c:f>
              <c:strCache>
                <c:ptCount val="1"/>
                <c:pt idx="0">
                  <c:v>Average</c:v>
                </c:pt>
              </c:strCache>
            </c:strRef>
          </c:tx>
          <c:spPr>
            <a:ln w="19050" cap="rnd" cmpd="sng" algn="ctr">
              <a:solidFill>
                <a:schemeClr val="accent5"/>
              </a:solidFill>
              <a:prstDash val="solid"/>
              <a:round/>
            </a:ln>
            <a:effectLst/>
          </c:spPr>
          <c:marker>
            <c:symbol val="none"/>
          </c:marker>
          <c:dPt>
            <c:idx val="8"/>
            <c:bubble3D val="0"/>
            <c:extLst>
              <c:ext xmlns:c16="http://schemas.microsoft.com/office/drawing/2014/chart" uri="{C3380CC4-5D6E-409C-BE32-E72D297353CC}">
                <c16:uniqueId val="{0000001B-D1E3-419D-936B-064E67DE7ECF}"/>
              </c:ext>
            </c:extLst>
          </c:dPt>
          <c:dPt>
            <c:idx val="9"/>
            <c:bubble3D val="0"/>
            <c:extLst>
              <c:ext xmlns:c16="http://schemas.microsoft.com/office/drawing/2014/chart" uri="{C3380CC4-5D6E-409C-BE32-E72D297353CC}">
                <c16:uniqueId val="{0000001C-D1E3-419D-936B-064E67DE7ECF}"/>
              </c:ext>
            </c:extLst>
          </c:dPt>
          <c:dPt>
            <c:idx val="10"/>
            <c:marker>
              <c:symbol val="circle"/>
              <c:size val="5"/>
              <c:spPr>
                <a:solidFill>
                  <a:schemeClr val="accent5"/>
                </a:solidFill>
                <a:ln>
                  <a:solidFill>
                    <a:schemeClr val="accent5"/>
                  </a:solidFill>
                </a:ln>
              </c:spPr>
            </c:marker>
            <c:bubble3D val="0"/>
            <c:spPr>
              <a:ln w="19050" cap="rnd" cmpd="sng" algn="ctr">
                <a:noFill/>
                <a:prstDash val="solid"/>
                <a:round/>
              </a:ln>
              <a:effectLst/>
            </c:spPr>
            <c:extLst>
              <c:ext xmlns:c16="http://schemas.microsoft.com/office/drawing/2014/chart" uri="{C3380CC4-5D6E-409C-BE32-E72D297353CC}">
                <c16:uniqueId val="{0000001E-D1E3-419D-936B-064E67DE7ECF}"/>
              </c:ext>
            </c:extLst>
          </c:dPt>
          <c:dLbls>
            <c:dLbl>
              <c:idx val="0"/>
              <c:delete val="1"/>
              <c:extLst>
                <c:ext xmlns:c15="http://schemas.microsoft.com/office/drawing/2012/chart" uri="{CE6537A1-D6FC-4f65-9D91-7224C49458BB}"/>
                <c:ext xmlns:c16="http://schemas.microsoft.com/office/drawing/2014/chart" uri="{C3380CC4-5D6E-409C-BE32-E72D297353CC}">
                  <c16:uniqueId val="{0000001F-D1E3-419D-936B-064E67DE7ECF}"/>
                </c:ext>
              </c:extLst>
            </c:dLbl>
            <c:dLbl>
              <c:idx val="1"/>
              <c:delete val="1"/>
              <c:extLst>
                <c:ext xmlns:c15="http://schemas.microsoft.com/office/drawing/2012/chart" uri="{CE6537A1-D6FC-4f65-9D91-7224C49458BB}"/>
                <c:ext xmlns:c16="http://schemas.microsoft.com/office/drawing/2014/chart" uri="{C3380CC4-5D6E-409C-BE32-E72D297353CC}">
                  <c16:uniqueId val="{00000020-D1E3-419D-936B-064E67DE7ECF}"/>
                </c:ext>
              </c:extLst>
            </c:dLbl>
            <c:dLbl>
              <c:idx val="2"/>
              <c:delete val="1"/>
              <c:extLst>
                <c:ext xmlns:c15="http://schemas.microsoft.com/office/drawing/2012/chart" uri="{CE6537A1-D6FC-4f65-9D91-7224C49458BB}"/>
                <c:ext xmlns:c16="http://schemas.microsoft.com/office/drawing/2014/chart" uri="{C3380CC4-5D6E-409C-BE32-E72D297353CC}">
                  <c16:uniqueId val="{00000021-D1E3-419D-936B-064E67DE7ECF}"/>
                </c:ext>
              </c:extLst>
            </c:dLbl>
            <c:dLbl>
              <c:idx val="3"/>
              <c:delete val="1"/>
              <c:extLst>
                <c:ext xmlns:c15="http://schemas.microsoft.com/office/drawing/2012/chart" uri="{CE6537A1-D6FC-4f65-9D91-7224C49458BB}"/>
                <c:ext xmlns:c16="http://schemas.microsoft.com/office/drawing/2014/chart" uri="{C3380CC4-5D6E-409C-BE32-E72D297353CC}">
                  <c16:uniqueId val="{00000022-D1E3-419D-936B-064E67DE7ECF}"/>
                </c:ext>
              </c:extLst>
            </c:dLbl>
            <c:dLbl>
              <c:idx val="4"/>
              <c:delete val="1"/>
              <c:extLst>
                <c:ext xmlns:c15="http://schemas.microsoft.com/office/drawing/2012/chart" uri="{CE6537A1-D6FC-4f65-9D91-7224C49458BB}"/>
                <c:ext xmlns:c16="http://schemas.microsoft.com/office/drawing/2014/chart" uri="{C3380CC4-5D6E-409C-BE32-E72D297353CC}">
                  <c16:uniqueId val="{00000023-D1E3-419D-936B-064E67DE7ECF}"/>
                </c:ext>
              </c:extLst>
            </c:dLbl>
            <c:dLbl>
              <c:idx val="5"/>
              <c:delete val="1"/>
              <c:extLst>
                <c:ext xmlns:c15="http://schemas.microsoft.com/office/drawing/2012/chart" uri="{CE6537A1-D6FC-4f65-9D91-7224C49458BB}"/>
                <c:ext xmlns:c16="http://schemas.microsoft.com/office/drawing/2014/chart" uri="{C3380CC4-5D6E-409C-BE32-E72D297353CC}">
                  <c16:uniqueId val="{00000024-D1E3-419D-936B-064E67DE7ECF}"/>
                </c:ext>
              </c:extLst>
            </c:dLbl>
            <c:dLbl>
              <c:idx val="6"/>
              <c:delete val="1"/>
              <c:extLst>
                <c:ext xmlns:c15="http://schemas.microsoft.com/office/drawing/2012/chart" uri="{CE6537A1-D6FC-4f65-9D91-7224C49458BB}"/>
                <c:ext xmlns:c16="http://schemas.microsoft.com/office/drawing/2014/chart" uri="{C3380CC4-5D6E-409C-BE32-E72D297353CC}">
                  <c16:uniqueId val="{00000025-D1E3-419D-936B-064E67DE7ECF}"/>
                </c:ext>
              </c:extLst>
            </c:dLbl>
            <c:dLbl>
              <c:idx val="7"/>
              <c:delete val="1"/>
              <c:extLst>
                <c:ext xmlns:c15="http://schemas.microsoft.com/office/drawing/2012/chart" uri="{CE6537A1-D6FC-4f65-9D91-7224C49458BB}"/>
                <c:ext xmlns:c16="http://schemas.microsoft.com/office/drawing/2014/chart" uri="{C3380CC4-5D6E-409C-BE32-E72D297353CC}">
                  <c16:uniqueId val="{00000026-D1E3-419D-936B-064E67DE7ECF}"/>
                </c:ext>
              </c:extLst>
            </c:dLbl>
            <c:dLbl>
              <c:idx val="8"/>
              <c:delete val="1"/>
              <c:extLst>
                <c:ext xmlns:c15="http://schemas.microsoft.com/office/drawing/2012/chart" uri="{CE6537A1-D6FC-4f65-9D91-7224C49458BB}"/>
                <c:ext xmlns:c16="http://schemas.microsoft.com/office/drawing/2014/chart" uri="{C3380CC4-5D6E-409C-BE32-E72D297353CC}">
                  <c16:uniqueId val="{0000001B-D1E3-419D-936B-064E67DE7EC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age'!$P$38:$Z$38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age'!$P$41:$Z$41</c:f>
              <c:numCache>
                <c:formatCode>0.0</c:formatCode>
                <c:ptCount val="11"/>
                <c:pt idx="0">
                  <c:v>3.1424067185590219</c:v>
                </c:pt>
                <c:pt idx="1">
                  <c:v>3.259019757134364</c:v>
                </c:pt>
                <c:pt idx="2">
                  <c:v>3.3073390976347632</c:v>
                </c:pt>
                <c:pt idx="3">
                  <c:v>3.3549843765524101</c:v>
                </c:pt>
                <c:pt idx="4">
                  <c:v>3.3048392015636452</c:v>
                </c:pt>
                <c:pt idx="5">
                  <c:v>3.4037187839517129</c:v>
                </c:pt>
                <c:pt idx="6">
                  <c:v>3.3888125681516592</c:v>
                </c:pt>
                <c:pt idx="7">
                  <c:v>3.6281557571265681</c:v>
                </c:pt>
                <c:pt idx="8">
                  <c:v>3.4817424699175161</c:v>
                </c:pt>
                <c:pt idx="9">
                  <c:v>3.6313836700258402</c:v>
                </c:pt>
                <c:pt idx="10">
                  <c:v>3.4826539617391301</c:v>
                </c:pt>
              </c:numCache>
            </c:numRef>
          </c:val>
          <c:smooth val="0"/>
          <c:extLst>
            <c:ext xmlns:c16="http://schemas.microsoft.com/office/drawing/2014/chart" uri="{C3380CC4-5D6E-409C-BE32-E72D297353CC}">
              <c16:uniqueId val="{00000027-D1E3-419D-936B-064E67DE7ECF}"/>
            </c:ext>
          </c:extLst>
        </c:ser>
        <c:ser>
          <c:idx val="3"/>
          <c:order val="3"/>
          <c:tx>
            <c:strRef>
              <c:f>'Median age'!$B$42</c:f>
              <c:strCache>
                <c:ptCount val="1"/>
                <c:pt idx="0">
                  <c:v>25th percentile</c:v>
                </c:pt>
              </c:strCache>
            </c:strRef>
          </c:tx>
          <c:spPr>
            <a:ln w="19050" cap="rnd" cmpd="sng" algn="ctr">
              <a:solidFill>
                <a:srgbClr val="C0BCB2"/>
              </a:solidFill>
              <a:prstDash val="solid"/>
              <a:round/>
            </a:ln>
            <a:effectLst/>
          </c:spPr>
          <c:marker>
            <c:symbol val="none"/>
          </c:marker>
          <c:dPt>
            <c:idx val="8"/>
            <c:bubble3D val="0"/>
            <c:extLst>
              <c:ext xmlns:c16="http://schemas.microsoft.com/office/drawing/2014/chart" uri="{C3380CC4-5D6E-409C-BE32-E72D297353CC}">
                <c16:uniqueId val="{00000028-D1E3-419D-936B-064E67DE7ECF}"/>
              </c:ext>
            </c:extLst>
          </c:dPt>
          <c:dPt>
            <c:idx val="9"/>
            <c:bubble3D val="0"/>
            <c:extLst>
              <c:ext xmlns:c16="http://schemas.microsoft.com/office/drawing/2014/chart" uri="{C3380CC4-5D6E-409C-BE32-E72D297353CC}">
                <c16:uniqueId val="{00000029-D1E3-419D-936B-064E67DE7ECF}"/>
              </c:ext>
            </c:extLst>
          </c:dPt>
          <c:dPt>
            <c:idx val="10"/>
            <c:marker>
              <c:symbol val="circle"/>
              <c:size val="5"/>
              <c:spPr>
                <a:solidFill>
                  <a:srgbClr val="C0BCB2"/>
                </a:solidFill>
                <a:ln>
                  <a:solidFill>
                    <a:srgbClr val="C0BCB2"/>
                  </a:solidFill>
                </a:ln>
              </c:spPr>
            </c:marker>
            <c:bubble3D val="0"/>
            <c:spPr>
              <a:ln w="19050" cap="rnd" cmpd="sng" algn="ctr">
                <a:noFill/>
                <a:prstDash val="solid"/>
                <a:round/>
              </a:ln>
              <a:effectLst/>
            </c:spPr>
            <c:extLst>
              <c:ext xmlns:c16="http://schemas.microsoft.com/office/drawing/2014/chart" uri="{C3380CC4-5D6E-409C-BE32-E72D297353CC}">
                <c16:uniqueId val="{0000002B-D1E3-419D-936B-064E67DE7ECF}"/>
              </c:ext>
            </c:extLst>
          </c:dPt>
          <c:dPt>
            <c:idx val="16"/>
            <c:bubble3D val="0"/>
            <c:extLst>
              <c:ext xmlns:c16="http://schemas.microsoft.com/office/drawing/2014/chart" uri="{C3380CC4-5D6E-409C-BE32-E72D297353CC}">
                <c16:uniqueId val="{0000002C-D1E3-419D-936B-064E67DE7ECF}"/>
              </c:ext>
            </c:extLst>
          </c:dPt>
          <c:dLbls>
            <c:dLbl>
              <c:idx val="0"/>
              <c:delete val="1"/>
              <c:extLst>
                <c:ext xmlns:c15="http://schemas.microsoft.com/office/drawing/2012/chart" uri="{CE6537A1-D6FC-4f65-9D91-7224C49458BB}"/>
                <c:ext xmlns:c16="http://schemas.microsoft.com/office/drawing/2014/chart" uri="{C3380CC4-5D6E-409C-BE32-E72D297353CC}">
                  <c16:uniqueId val="{0000002D-D1E3-419D-936B-064E67DE7ECF}"/>
                </c:ext>
              </c:extLst>
            </c:dLbl>
            <c:dLbl>
              <c:idx val="1"/>
              <c:delete val="1"/>
              <c:extLst>
                <c:ext xmlns:c15="http://schemas.microsoft.com/office/drawing/2012/chart" uri="{CE6537A1-D6FC-4f65-9D91-7224C49458BB}"/>
                <c:ext xmlns:c16="http://schemas.microsoft.com/office/drawing/2014/chart" uri="{C3380CC4-5D6E-409C-BE32-E72D297353CC}">
                  <c16:uniqueId val="{0000002E-D1E3-419D-936B-064E67DE7ECF}"/>
                </c:ext>
              </c:extLst>
            </c:dLbl>
            <c:dLbl>
              <c:idx val="2"/>
              <c:delete val="1"/>
              <c:extLst>
                <c:ext xmlns:c15="http://schemas.microsoft.com/office/drawing/2012/chart" uri="{CE6537A1-D6FC-4f65-9D91-7224C49458BB}"/>
                <c:ext xmlns:c16="http://schemas.microsoft.com/office/drawing/2014/chart" uri="{C3380CC4-5D6E-409C-BE32-E72D297353CC}">
                  <c16:uniqueId val="{0000002F-D1E3-419D-936B-064E67DE7ECF}"/>
                </c:ext>
              </c:extLst>
            </c:dLbl>
            <c:dLbl>
              <c:idx val="3"/>
              <c:delete val="1"/>
              <c:extLst>
                <c:ext xmlns:c15="http://schemas.microsoft.com/office/drawing/2012/chart" uri="{CE6537A1-D6FC-4f65-9D91-7224C49458BB}"/>
                <c:ext xmlns:c16="http://schemas.microsoft.com/office/drawing/2014/chart" uri="{C3380CC4-5D6E-409C-BE32-E72D297353CC}">
                  <c16:uniqueId val="{00000030-D1E3-419D-936B-064E67DE7ECF}"/>
                </c:ext>
              </c:extLst>
            </c:dLbl>
            <c:dLbl>
              <c:idx val="4"/>
              <c:delete val="1"/>
              <c:extLst>
                <c:ext xmlns:c15="http://schemas.microsoft.com/office/drawing/2012/chart" uri="{CE6537A1-D6FC-4f65-9D91-7224C49458BB}"/>
                <c:ext xmlns:c16="http://schemas.microsoft.com/office/drawing/2014/chart" uri="{C3380CC4-5D6E-409C-BE32-E72D297353CC}">
                  <c16:uniqueId val="{00000031-D1E3-419D-936B-064E67DE7ECF}"/>
                </c:ext>
              </c:extLst>
            </c:dLbl>
            <c:dLbl>
              <c:idx val="5"/>
              <c:delete val="1"/>
              <c:extLst>
                <c:ext xmlns:c15="http://schemas.microsoft.com/office/drawing/2012/chart" uri="{CE6537A1-D6FC-4f65-9D91-7224C49458BB}"/>
                <c:ext xmlns:c16="http://schemas.microsoft.com/office/drawing/2014/chart" uri="{C3380CC4-5D6E-409C-BE32-E72D297353CC}">
                  <c16:uniqueId val="{00000032-D1E3-419D-936B-064E67DE7ECF}"/>
                </c:ext>
              </c:extLst>
            </c:dLbl>
            <c:dLbl>
              <c:idx val="6"/>
              <c:delete val="1"/>
              <c:extLst>
                <c:ext xmlns:c15="http://schemas.microsoft.com/office/drawing/2012/chart" uri="{CE6537A1-D6FC-4f65-9D91-7224C49458BB}"/>
                <c:ext xmlns:c16="http://schemas.microsoft.com/office/drawing/2014/chart" uri="{C3380CC4-5D6E-409C-BE32-E72D297353CC}">
                  <c16:uniqueId val="{00000033-D1E3-419D-936B-064E67DE7ECF}"/>
                </c:ext>
              </c:extLst>
            </c:dLbl>
            <c:dLbl>
              <c:idx val="7"/>
              <c:delete val="1"/>
              <c:extLst>
                <c:ext xmlns:c15="http://schemas.microsoft.com/office/drawing/2012/chart" uri="{CE6537A1-D6FC-4f65-9D91-7224C49458BB}"/>
                <c:ext xmlns:c16="http://schemas.microsoft.com/office/drawing/2014/chart" uri="{C3380CC4-5D6E-409C-BE32-E72D297353CC}">
                  <c16:uniqueId val="{00000034-D1E3-419D-936B-064E67DE7ECF}"/>
                </c:ext>
              </c:extLst>
            </c:dLbl>
            <c:dLbl>
              <c:idx val="8"/>
              <c:delete val="1"/>
              <c:extLst>
                <c:ext xmlns:c15="http://schemas.microsoft.com/office/drawing/2012/chart" uri="{CE6537A1-D6FC-4f65-9D91-7224C49458BB}"/>
                <c:ext xmlns:c16="http://schemas.microsoft.com/office/drawing/2014/chart" uri="{C3380CC4-5D6E-409C-BE32-E72D297353CC}">
                  <c16:uniqueId val="{00000028-D1E3-419D-936B-064E67DE7EC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age'!$P$38:$Z$38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age'!$P$42:$Z$42</c:f>
              <c:numCache>
                <c:formatCode>0.0</c:formatCode>
                <c:ptCount val="11"/>
                <c:pt idx="0">
                  <c:v>1.1150679999999999</c:v>
                </c:pt>
                <c:pt idx="1">
                  <c:v>1.205479</c:v>
                </c:pt>
                <c:pt idx="2">
                  <c:v>1.229452</c:v>
                </c:pt>
                <c:pt idx="3">
                  <c:v>1.2801370000000001</c:v>
                </c:pt>
                <c:pt idx="4">
                  <c:v>1.1780820000000001</c:v>
                </c:pt>
                <c:pt idx="5">
                  <c:v>1.2027399999999999</c:v>
                </c:pt>
                <c:pt idx="6">
                  <c:v>1.217808</c:v>
                </c:pt>
                <c:pt idx="7">
                  <c:v>1.232877</c:v>
                </c:pt>
                <c:pt idx="8">
                  <c:v>1.2219180000000001</c:v>
                </c:pt>
                <c:pt idx="9">
                  <c:v>1.20410975</c:v>
                </c:pt>
                <c:pt idx="10">
                  <c:v>1.1534249999999999</c:v>
                </c:pt>
              </c:numCache>
            </c:numRef>
          </c:val>
          <c:smooth val="0"/>
          <c:extLst>
            <c:ext xmlns:c16="http://schemas.microsoft.com/office/drawing/2014/chart" uri="{C3380CC4-5D6E-409C-BE32-E72D297353CC}">
              <c16:uniqueId val="{00000035-D1E3-419D-936B-064E67DE7ECF}"/>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5400000" spcFirstLastPara="1" vertOverflow="ellipsis" vert="horz" wrap="square" anchor="ctr" anchorCtr="1"/>
          <a:lstStyle/>
          <a:p>
            <a:pPr algn="ctr" rtl="0">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crossAx val="2014404240"/>
        <c:crosses val="autoZero"/>
        <c:auto val="1"/>
        <c:lblAlgn val="ctr"/>
        <c:lblOffset val="100"/>
        <c:noMultiLvlLbl val="0"/>
      </c:catAx>
      <c:valAx>
        <c:axId val="2014404240"/>
        <c:scaling>
          <c:orientation val="minMax"/>
        </c:scaling>
        <c:delete val="0"/>
        <c:axPos val="l"/>
        <c:numFmt formatCode="General" sourceLinked="0"/>
        <c:majorTickMark val="out"/>
        <c:minorTickMark val="none"/>
        <c:tickLblPos val="nextTo"/>
        <c:spPr>
          <a:noFill/>
          <a:ln w="3175"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crossAx val="2014400976"/>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lgn="ctr" rtl="0">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027867009982387E-2"/>
          <c:y val="2.5468323812464617E-2"/>
          <c:w val="0.92597213299001757"/>
          <c:h val="0.80846585353301426"/>
        </c:manualLayout>
      </c:layout>
      <c:lineChart>
        <c:grouping val="standard"/>
        <c:varyColors val="0"/>
        <c:ser>
          <c:idx val="0"/>
          <c:order val="0"/>
          <c:tx>
            <c:strRef>
              <c:f>'Median age'!$B$8</c:f>
              <c:strCache>
                <c:ptCount val="1"/>
                <c:pt idx="0">
                  <c:v>Pre-seed</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C2FA-4281-8CD1-5E947CE7120F}"/>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C2FA-4281-8CD1-5E947CE7120F}"/>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C2FA-4281-8CD1-5E947CE7120F}"/>
              </c:ext>
            </c:extLst>
          </c:dPt>
          <c:dPt>
            <c:idx val="16"/>
            <c:bubble3D val="0"/>
            <c:extLst>
              <c:ext xmlns:c16="http://schemas.microsoft.com/office/drawing/2014/chart" uri="{C3380CC4-5D6E-409C-BE32-E72D297353CC}">
                <c16:uniqueId val="{00000006-C2FA-4281-8CD1-5E947CE7120F}"/>
              </c:ext>
            </c:extLst>
          </c:dPt>
          <c:dLbls>
            <c:dLbl>
              <c:idx val="0"/>
              <c:delete val="1"/>
              <c:extLst>
                <c:ext xmlns:c15="http://schemas.microsoft.com/office/drawing/2012/chart" uri="{CE6537A1-D6FC-4f65-9D91-7224C49458BB}"/>
                <c:ext xmlns:c16="http://schemas.microsoft.com/office/drawing/2014/chart" uri="{C3380CC4-5D6E-409C-BE32-E72D297353CC}">
                  <c16:uniqueId val="{00000007-C2FA-4281-8CD1-5E947CE7120F}"/>
                </c:ext>
              </c:extLst>
            </c:dLbl>
            <c:dLbl>
              <c:idx val="1"/>
              <c:delete val="1"/>
              <c:extLst>
                <c:ext xmlns:c15="http://schemas.microsoft.com/office/drawing/2012/chart" uri="{CE6537A1-D6FC-4f65-9D91-7224C49458BB}"/>
                <c:ext xmlns:c16="http://schemas.microsoft.com/office/drawing/2014/chart" uri="{C3380CC4-5D6E-409C-BE32-E72D297353CC}">
                  <c16:uniqueId val="{00000008-C2FA-4281-8CD1-5E947CE7120F}"/>
                </c:ext>
              </c:extLst>
            </c:dLbl>
            <c:dLbl>
              <c:idx val="2"/>
              <c:delete val="1"/>
              <c:extLst>
                <c:ext xmlns:c15="http://schemas.microsoft.com/office/drawing/2012/chart" uri="{CE6537A1-D6FC-4f65-9D91-7224C49458BB}"/>
                <c:ext xmlns:c16="http://schemas.microsoft.com/office/drawing/2014/chart" uri="{C3380CC4-5D6E-409C-BE32-E72D297353CC}">
                  <c16:uniqueId val="{00000009-C2FA-4281-8CD1-5E947CE7120F}"/>
                </c:ext>
              </c:extLst>
            </c:dLbl>
            <c:dLbl>
              <c:idx val="3"/>
              <c:delete val="1"/>
              <c:extLst>
                <c:ext xmlns:c15="http://schemas.microsoft.com/office/drawing/2012/chart" uri="{CE6537A1-D6FC-4f65-9D91-7224C49458BB}"/>
                <c:ext xmlns:c16="http://schemas.microsoft.com/office/drawing/2014/chart" uri="{C3380CC4-5D6E-409C-BE32-E72D297353CC}">
                  <c16:uniqueId val="{0000000A-C2FA-4281-8CD1-5E947CE7120F}"/>
                </c:ext>
              </c:extLst>
            </c:dLbl>
            <c:dLbl>
              <c:idx val="4"/>
              <c:delete val="1"/>
              <c:extLst>
                <c:ext xmlns:c15="http://schemas.microsoft.com/office/drawing/2012/chart" uri="{CE6537A1-D6FC-4f65-9D91-7224C49458BB}"/>
                <c:ext xmlns:c16="http://schemas.microsoft.com/office/drawing/2014/chart" uri="{C3380CC4-5D6E-409C-BE32-E72D297353CC}">
                  <c16:uniqueId val="{0000000B-C2FA-4281-8CD1-5E947CE7120F}"/>
                </c:ext>
              </c:extLst>
            </c:dLbl>
            <c:dLbl>
              <c:idx val="5"/>
              <c:delete val="1"/>
              <c:extLst>
                <c:ext xmlns:c15="http://schemas.microsoft.com/office/drawing/2012/chart" uri="{CE6537A1-D6FC-4f65-9D91-7224C49458BB}"/>
                <c:ext xmlns:c16="http://schemas.microsoft.com/office/drawing/2014/chart" uri="{C3380CC4-5D6E-409C-BE32-E72D297353CC}">
                  <c16:uniqueId val="{0000000C-C2FA-4281-8CD1-5E947CE7120F}"/>
                </c:ext>
              </c:extLst>
            </c:dLbl>
            <c:dLbl>
              <c:idx val="6"/>
              <c:delete val="1"/>
              <c:extLst>
                <c:ext xmlns:c15="http://schemas.microsoft.com/office/drawing/2012/chart" uri="{CE6537A1-D6FC-4f65-9D91-7224C49458BB}"/>
                <c:ext xmlns:c16="http://schemas.microsoft.com/office/drawing/2014/chart" uri="{C3380CC4-5D6E-409C-BE32-E72D297353CC}">
                  <c16:uniqueId val="{0000000D-C2FA-4281-8CD1-5E947CE7120F}"/>
                </c:ext>
              </c:extLst>
            </c:dLbl>
            <c:dLbl>
              <c:idx val="7"/>
              <c:delete val="1"/>
              <c:extLst>
                <c:ext xmlns:c15="http://schemas.microsoft.com/office/drawing/2012/chart" uri="{CE6537A1-D6FC-4f65-9D91-7224C49458BB}"/>
                <c:ext xmlns:c16="http://schemas.microsoft.com/office/drawing/2014/chart" uri="{C3380CC4-5D6E-409C-BE32-E72D297353CC}">
                  <c16:uniqueId val="{0000000E-C2FA-4281-8CD1-5E947CE7120F}"/>
                </c:ext>
              </c:extLst>
            </c:dLbl>
            <c:dLbl>
              <c:idx val="8"/>
              <c:delete val="1"/>
              <c:extLst>
                <c:ext xmlns:c15="http://schemas.microsoft.com/office/drawing/2012/chart" uri="{CE6537A1-D6FC-4f65-9D91-7224C49458BB}"/>
                <c:ext xmlns:c16="http://schemas.microsoft.com/office/drawing/2014/chart" uri="{C3380CC4-5D6E-409C-BE32-E72D297353CC}">
                  <c16:uniqueId val="{00000001-C2FA-4281-8CD1-5E947CE7120F}"/>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age'!$C$8:$M$8</c:f>
              <c:numCache>
                <c:formatCode>0.0</c:formatCode>
                <c:ptCount val="11"/>
                <c:pt idx="0">
                  <c:v>1.031507</c:v>
                </c:pt>
                <c:pt idx="1">
                  <c:v>0.99726000000000004</c:v>
                </c:pt>
                <c:pt idx="2">
                  <c:v>1.043836</c:v>
                </c:pt>
                <c:pt idx="3">
                  <c:v>1.1616439999999999</c:v>
                </c:pt>
                <c:pt idx="4">
                  <c:v>1.1041095000000001</c:v>
                </c:pt>
                <c:pt idx="5">
                  <c:v>1.1643840000000001</c:v>
                </c:pt>
                <c:pt idx="6">
                  <c:v>1.3054794999999999</c:v>
                </c:pt>
                <c:pt idx="7">
                  <c:v>1.1232880000000001</c:v>
                </c:pt>
                <c:pt idx="8">
                  <c:v>1.1150679999999999</c:v>
                </c:pt>
                <c:pt idx="9">
                  <c:v>1.0739730000000001</c:v>
                </c:pt>
                <c:pt idx="10">
                  <c:v>1.1534249999999999</c:v>
                </c:pt>
              </c:numCache>
            </c:numRef>
          </c:val>
          <c:smooth val="0"/>
          <c:extLst>
            <c:ext xmlns:c16="http://schemas.microsoft.com/office/drawing/2014/chart" uri="{C3380CC4-5D6E-409C-BE32-E72D297353CC}">
              <c16:uniqueId val="{0000000F-C2FA-4281-8CD1-5E947CE7120F}"/>
            </c:ext>
          </c:extLst>
        </c:ser>
        <c:ser>
          <c:idx val="1"/>
          <c:order val="1"/>
          <c:tx>
            <c:strRef>
              <c:f>'Median age'!$B$9</c:f>
              <c:strCache>
                <c:ptCount val="1"/>
                <c:pt idx="0">
                  <c:v>Seed</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C2FA-4281-8CD1-5E947CE7120F}"/>
              </c:ext>
            </c:extLst>
          </c:dPt>
          <c:dPt>
            <c:idx val="9"/>
            <c:bubble3D val="0"/>
            <c:extLst>
              <c:ext xmlns:c16="http://schemas.microsoft.com/office/drawing/2014/chart" uri="{C3380CC4-5D6E-409C-BE32-E72D297353CC}">
                <c16:uniqueId val="{00000011-C2FA-4281-8CD1-5E947CE7120F}"/>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C2FA-4281-8CD1-5E947CE7120F}"/>
              </c:ext>
            </c:extLst>
          </c:dPt>
          <c:dLbls>
            <c:dLbl>
              <c:idx val="0"/>
              <c:delete val="1"/>
              <c:extLst>
                <c:ext xmlns:c15="http://schemas.microsoft.com/office/drawing/2012/chart" uri="{CE6537A1-D6FC-4f65-9D91-7224C49458BB}"/>
                <c:ext xmlns:c16="http://schemas.microsoft.com/office/drawing/2014/chart" uri="{C3380CC4-5D6E-409C-BE32-E72D297353CC}">
                  <c16:uniqueId val="{00000014-C2FA-4281-8CD1-5E947CE7120F}"/>
                </c:ext>
              </c:extLst>
            </c:dLbl>
            <c:dLbl>
              <c:idx val="1"/>
              <c:delete val="1"/>
              <c:extLst>
                <c:ext xmlns:c15="http://schemas.microsoft.com/office/drawing/2012/chart" uri="{CE6537A1-D6FC-4f65-9D91-7224C49458BB}"/>
                <c:ext xmlns:c16="http://schemas.microsoft.com/office/drawing/2014/chart" uri="{C3380CC4-5D6E-409C-BE32-E72D297353CC}">
                  <c16:uniqueId val="{00000015-C2FA-4281-8CD1-5E947CE7120F}"/>
                </c:ext>
              </c:extLst>
            </c:dLbl>
            <c:dLbl>
              <c:idx val="2"/>
              <c:delete val="1"/>
              <c:extLst>
                <c:ext xmlns:c15="http://schemas.microsoft.com/office/drawing/2012/chart" uri="{CE6537A1-D6FC-4f65-9D91-7224C49458BB}"/>
                <c:ext xmlns:c16="http://schemas.microsoft.com/office/drawing/2014/chart" uri="{C3380CC4-5D6E-409C-BE32-E72D297353CC}">
                  <c16:uniqueId val="{00000016-C2FA-4281-8CD1-5E947CE7120F}"/>
                </c:ext>
              </c:extLst>
            </c:dLbl>
            <c:dLbl>
              <c:idx val="3"/>
              <c:delete val="1"/>
              <c:extLst>
                <c:ext xmlns:c15="http://schemas.microsoft.com/office/drawing/2012/chart" uri="{CE6537A1-D6FC-4f65-9D91-7224C49458BB}"/>
                <c:ext xmlns:c16="http://schemas.microsoft.com/office/drawing/2014/chart" uri="{C3380CC4-5D6E-409C-BE32-E72D297353CC}">
                  <c16:uniqueId val="{00000017-C2FA-4281-8CD1-5E947CE7120F}"/>
                </c:ext>
              </c:extLst>
            </c:dLbl>
            <c:dLbl>
              <c:idx val="4"/>
              <c:delete val="1"/>
              <c:extLst>
                <c:ext xmlns:c15="http://schemas.microsoft.com/office/drawing/2012/chart" uri="{CE6537A1-D6FC-4f65-9D91-7224C49458BB}"/>
                <c:ext xmlns:c16="http://schemas.microsoft.com/office/drawing/2014/chart" uri="{C3380CC4-5D6E-409C-BE32-E72D297353CC}">
                  <c16:uniqueId val="{00000018-C2FA-4281-8CD1-5E947CE7120F}"/>
                </c:ext>
              </c:extLst>
            </c:dLbl>
            <c:dLbl>
              <c:idx val="5"/>
              <c:delete val="1"/>
              <c:extLst>
                <c:ext xmlns:c15="http://schemas.microsoft.com/office/drawing/2012/chart" uri="{CE6537A1-D6FC-4f65-9D91-7224C49458BB}"/>
                <c:ext xmlns:c16="http://schemas.microsoft.com/office/drawing/2014/chart" uri="{C3380CC4-5D6E-409C-BE32-E72D297353CC}">
                  <c16:uniqueId val="{00000019-C2FA-4281-8CD1-5E947CE7120F}"/>
                </c:ext>
              </c:extLst>
            </c:dLbl>
            <c:dLbl>
              <c:idx val="6"/>
              <c:delete val="1"/>
              <c:extLst>
                <c:ext xmlns:c15="http://schemas.microsoft.com/office/drawing/2012/chart" uri="{CE6537A1-D6FC-4f65-9D91-7224C49458BB}"/>
                <c:ext xmlns:c16="http://schemas.microsoft.com/office/drawing/2014/chart" uri="{C3380CC4-5D6E-409C-BE32-E72D297353CC}">
                  <c16:uniqueId val="{0000001A-C2FA-4281-8CD1-5E947CE7120F}"/>
                </c:ext>
              </c:extLst>
            </c:dLbl>
            <c:dLbl>
              <c:idx val="7"/>
              <c:delete val="1"/>
              <c:extLst>
                <c:ext xmlns:c15="http://schemas.microsoft.com/office/drawing/2012/chart" uri="{CE6537A1-D6FC-4f65-9D91-7224C49458BB}"/>
                <c:ext xmlns:c16="http://schemas.microsoft.com/office/drawing/2014/chart" uri="{C3380CC4-5D6E-409C-BE32-E72D297353CC}">
                  <c16:uniqueId val="{0000001B-C2FA-4281-8CD1-5E947CE7120F}"/>
                </c:ext>
              </c:extLst>
            </c:dLbl>
            <c:dLbl>
              <c:idx val="8"/>
              <c:delete val="1"/>
              <c:extLst>
                <c:ext xmlns:c15="http://schemas.microsoft.com/office/drawing/2012/chart" uri="{CE6537A1-D6FC-4f65-9D91-7224C49458BB}"/>
                <c:ext xmlns:c16="http://schemas.microsoft.com/office/drawing/2014/chart" uri="{C3380CC4-5D6E-409C-BE32-E72D297353CC}">
                  <c16:uniqueId val="{00000010-C2FA-4281-8CD1-5E947CE7120F}"/>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age'!$C$9:$M$9</c:f>
              <c:numCache>
                <c:formatCode>0.0</c:formatCode>
                <c:ptCount val="11"/>
                <c:pt idx="0">
                  <c:v>2.0958899999999998</c:v>
                </c:pt>
                <c:pt idx="1">
                  <c:v>2.3150680000000001</c:v>
                </c:pt>
                <c:pt idx="2">
                  <c:v>2.336986</c:v>
                </c:pt>
                <c:pt idx="3">
                  <c:v>2.4452055000000001</c:v>
                </c:pt>
                <c:pt idx="4">
                  <c:v>2.378082</c:v>
                </c:pt>
                <c:pt idx="5">
                  <c:v>2.4410959999999999</c:v>
                </c:pt>
                <c:pt idx="6">
                  <c:v>2.3013699999999999</c:v>
                </c:pt>
                <c:pt idx="7">
                  <c:v>2.4465750000000002</c:v>
                </c:pt>
                <c:pt idx="8">
                  <c:v>2.3356165</c:v>
                </c:pt>
                <c:pt idx="9">
                  <c:v>2.3246574999999998</c:v>
                </c:pt>
                <c:pt idx="10">
                  <c:v>2.090411</c:v>
                </c:pt>
              </c:numCache>
            </c:numRef>
          </c:val>
          <c:smooth val="0"/>
          <c:extLst>
            <c:ext xmlns:c16="http://schemas.microsoft.com/office/drawing/2014/chart" uri="{C3380CC4-5D6E-409C-BE32-E72D297353CC}">
              <c16:uniqueId val="{0000001C-C2FA-4281-8CD1-5E947CE7120F}"/>
            </c:ext>
          </c:extLst>
        </c:ser>
        <c:ser>
          <c:idx val="2"/>
          <c:order val="2"/>
          <c:tx>
            <c:strRef>
              <c:f>'Median age'!$B$10</c:f>
              <c:strCache>
                <c:ptCount val="1"/>
                <c:pt idx="0">
                  <c:v>A</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C2FA-4281-8CD1-5E947CE7120F}"/>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1F-C2FA-4281-8CD1-5E947CE7120F}"/>
              </c:ext>
            </c:extLst>
          </c:dPt>
          <c:dLbls>
            <c:dLbl>
              <c:idx val="0"/>
              <c:delete val="1"/>
              <c:extLst>
                <c:ext xmlns:c15="http://schemas.microsoft.com/office/drawing/2012/chart" uri="{CE6537A1-D6FC-4f65-9D91-7224C49458BB}"/>
                <c:ext xmlns:c16="http://schemas.microsoft.com/office/drawing/2014/chart" uri="{C3380CC4-5D6E-409C-BE32-E72D297353CC}">
                  <c16:uniqueId val="{00000020-C2FA-4281-8CD1-5E947CE7120F}"/>
                </c:ext>
              </c:extLst>
            </c:dLbl>
            <c:dLbl>
              <c:idx val="1"/>
              <c:delete val="1"/>
              <c:extLst>
                <c:ext xmlns:c15="http://schemas.microsoft.com/office/drawing/2012/chart" uri="{CE6537A1-D6FC-4f65-9D91-7224C49458BB}"/>
                <c:ext xmlns:c16="http://schemas.microsoft.com/office/drawing/2014/chart" uri="{C3380CC4-5D6E-409C-BE32-E72D297353CC}">
                  <c16:uniqueId val="{00000021-C2FA-4281-8CD1-5E947CE7120F}"/>
                </c:ext>
              </c:extLst>
            </c:dLbl>
            <c:dLbl>
              <c:idx val="2"/>
              <c:delete val="1"/>
              <c:extLst>
                <c:ext xmlns:c15="http://schemas.microsoft.com/office/drawing/2012/chart" uri="{CE6537A1-D6FC-4f65-9D91-7224C49458BB}"/>
                <c:ext xmlns:c16="http://schemas.microsoft.com/office/drawing/2014/chart" uri="{C3380CC4-5D6E-409C-BE32-E72D297353CC}">
                  <c16:uniqueId val="{00000022-C2FA-4281-8CD1-5E947CE7120F}"/>
                </c:ext>
              </c:extLst>
            </c:dLbl>
            <c:dLbl>
              <c:idx val="3"/>
              <c:delete val="1"/>
              <c:extLst>
                <c:ext xmlns:c15="http://schemas.microsoft.com/office/drawing/2012/chart" uri="{CE6537A1-D6FC-4f65-9D91-7224C49458BB}"/>
                <c:ext xmlns:c16="http://schemas.microsoft.com/office/drawing/2014/chart" uri="{C3380CC4-5D6E-409C-BE32-E72D297353CC}">
                  <c16:uniqueId val="{00000023-C2FA-4281-8CD1-5E947CE7120F}"/>
                </c:ext>
              </c:extLst>
            </c:dLbl>
            <c:dLbl>
              <c:idx val="4"/>
              <c:delete val="1"/>
              <c:extLst>
                <c:ext xmlns:c15="http://schemas.microsoft.com/office/drawing/2012/chart" uri="{CE6537A1-D6FC-4f65-9D91-7224C49458BB}"/>
                <c:ext xmlns:c16="http://schemas.microsoft.com/office/drawing/2014/chart" uri="{C3380CC4-5D6E-409C-BE32-E72D297353CC}">
                  <c16:uniqueId val="{00000024-C2FA-4281-8CD1-5E947CE7120F}"/>
                </c:ext>
              </c:extLst>
            </c:dLbl>
            <c:dLbl>
              <c:idx val="5"/>
              <c:delete val="1"/>
              <c:extLst>
                <c:ext xmlns:c15="http://schemas.microsoft.com/office/drawing/2012/chart" uri="{CE6537A1-D6FC-4f65-9D91-7224C49458BB}"/>
                <c:ext xmlns:c16="http://schemas.microsoft.com/office/drawing/2014/chart" uri="{C3380CC4-5D6E-409C-BE32-E72D297353CC}">
                  <c16:uniqueId val="{00000025-C2FA-4281-8CD1-5E947CE7120F}"/>
                </c:ext>
              </c:extLst>
            </c:dLbl>
            <c:dLbl>
              <c:idx val="6"/>
              <c:delete val="1"/>
              <c:extLst>
                <c:ext xmlns:c15="http://schemas.microsoft.com/office/drawing/2012/chart" uri="{CE6537A1-D6FC-4f65-9D91-7224C49458BB}"/>
                <c:ext xmlns:c16="http://schemas.microsoft.com/office/drawing/2014/chart" uri="{C3380CC4-5D6E-409C-BE32-E72D297353CC}">
                  <c16:uniqueId val="{00000026-C2FA-4281-8CD1-5E947CE7120F}"/>
                </c:ext>
              </c:extLst>
            </c:dLbl>
            <c:dLbl>
              <c:idx val="7"/>
              <c:delete val="1"/>
              <c:extLst>
                <c:ext xmlns:c15="http://schemas.microsoft.com/office/drawing/2012/chart" uri="{CE6537A1-D6FC-4f65-9D91-7224C49458BB}"/>
                <c:ext xmlns:c16="http://schemas.microsoft.com/office/drawing/2014/chart" uri="{C3380CC4-5D6E-409C-BE32-E72D297353CC}">
                  <c16:uniqueId val="{00000027-C2FA-4281-8CD1-5E947CE7120F}"/>
                </c:ext>
              </c:extLst>
            </c:dLbl>
            <c:dLbl>
              <c:idx val="8"/>
              <c:delete val="1"/>
              <c:extLst>
                <c:ext xmlns:c15="http://schemas.microsoft.com/office/drawing/2012/chart" uri="{CE6537A1-D6FC-4f65-9D91-7224C49458BB}"/>
                <c:ext xmlns:c16="http://schemas.microsoft.com/office/drawing/2014/chart" uri="{C3380CC4-5D6E-409C-BE32-E72D297353CC}">
                  <c16:uniqueId val="{00000028-C2FA-4281-8CD1-5E947CE7120F}"/>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age'!$C$10:$M$10</c:f>
              <c:numCache>
                <c:formatCode>0.0</c:formatCode>
                <c:ptCount val="11"/>
                <c:pt idx="0">
                  <c:v>3.3684935</c:v>
                </c:pt>
                <c:pt idx="1">
                  <c:v>3.5753425000000001</c:v>
                </c:pt>
                <c:pt idx="2">
                  <c:v>3.8575339999999998</c:v>
                </c:pt>
                <c:pt idx="3">
                  <c:v>4.1068490000000004</c:v>
                </c:pt>
                <c:pt idx="4">
                  <c:v>4.0931505000000001</c:v>
                </c:pt>
                <c:pt idx="5">
                  <c:v>4.0301369999999999</c:v>
                </c:pt>
                <c:pt idx="6">
                  <c:v>4.2821920000000002</c:v>
                </c:pt>
                <c:pt idx="7">
                  <c:v>4.8739730000000003</c:v>
                </c:pt>
                <c:pt idx="8">
                  <c:v>4.6027399999999998</c:v>
                </c:pt>
                <c:pt idx="9">
                  <c:v>4.6109590000000003</c:v>
                </c:pt>
                <c:pt idx="10">
                  <c:v>4.2273969999999998</c:v>
                </c:pt>
              </c:numCache>
            </c:numRef>
          </c:val>
          <c:smooth val="0"/>
          <c:extLst>
            <c:ext xmlns:c16="http://schemas.microsoft.com/office/drawing/2014/chart" uri="{C3380CC4-5D6E-409C-BE32-E72D297353CC}">
              <c16:uniqueId val="{00000029-C2FA-4281-8CD1-5E947CE7120F}"/>
            </c:ext>
          </c:extLst>
        </c:ser>
        <c:ser>
          <c:idx val="3"/>
          <c:order val="3"/>
          <c:tx>
            <c:strRef>
              <c:f>'Median age'!$B$11</c:f>
              <c:strCache>
                <c:ptCount val="1"/>
                <c:pt idx="0">
                  <c:v>B</c:v>
                </c:pt>
              </c:strCache>
            </c:strRef>
          </c:tx>
          <c:spPr>
            <a:ln w="19050" cap="rnd" cmpd="sng" algn="ctr">
              <a:solidFill>
                <a:schemeClr val="accent4"/>
              </a:solidFill>
              <a:prstDash val="solid"/>
              <a:round/>
            </a:ln>
            <a:effectLst/>
          </c:spPr>
          <c:marker>
            <c:symbol val="none"/>
          </c:marker>
          <c:dPt>
            <c:idx val="10"/>
            <c:marker>
              <c:symbol val="circle"/>
              <c:size val="5"/>
              <c:spPr>
                <a:solidFill>
                  <a:srgbClr val="C3EDEB"/>
                </a:solidFill>
                <a:ln>
                  <a:noFill/>
                </a:ln>
              </c:spPr>
            </c:marker>
            <c:bubble3D val="0"/>
            <c:spPr>
              <a:ln w="19050" cap="rnd" cmpd="sng" algn="ctr">
                <a:noFill/>
                <a:prstDash val="solid"/>
                <a:round/>
              </a:ln>
              <a:effectLst/>
            </c:spPr>
            <c:extLst>
              <c:ext xmlns:c16="http://schemas.microsoft.com/office/drawing/2014/chart" uri="{C3380CC4-5D6E-409C-BE32-E72D297353CC}">
                <c16:uniqueId val="{0000002B-C2FA-4281-8CD1-5E947CE7120F}"/>
              </c:ext>
            </c:extLst>
          </c:dPt>
          <c:dPt>
            <c:idx val="16"/>
            <c:bubble3D val="0"/>
            <c:extLst>
              <c:ext xmlns:c16="http://schemas.microsoft.com/office/drawing/2014/chart" uri="{C3380CC4-5D6E-409C-BE32-E72D297353CC}">
                <c16:uniqueId val="{0000002C-C2FA-4281-8CD1-5E947CE7120F}"/>
              </c:ext>
            </c:extLst>
          </c:dPt>
          <c:dLbls>
            <c:dLbl>
              <c:idx val="0"/>
              <c:delete val="1"/>
              <c:extLst>
                <c:ext xmlns:c15="http://schemas.microsoft.com/office/drawing/2012/chart" uri="{CE6537A1-D6FC-4f65-9D91-7224C49458BB}"/>
                <c:ext xmlns:c16="http://schemas.microsoft.com/office/drawing/2014/chart" uri="{C3380CC4-5D6E-409C-BE32-E72D297353CC}">
                  <c16:uniqueId val="{0000002D-C2FA-4281-8CD1-5E947CE7120F}"/>
                </c:ext>
              </c:extLst>
            </c:dLbl>
            <c:dLbl>
              <c:idx val="1"/>
              <c:delete val="1"/>
              <c:extLst>
                <c:ext xmlns:c15="http://schemas.microsoft.com/office/drawing/2012/chart" uri="{CE6537A1-D6FC-4f65-9D91-7224C49458BB}"/>
                <c:ext xmlns:c16="http://schemas.microsoft.com/office/drawing/2014/chart" uri="{C3380CC4-5D6E-409C-BE32-E72D297353CC}">
                  <c16:uniqueId val="{0000002E-C2FA-4281-8CD1-5E947CE7120F}"/>
                </c:ext>
              </c:extLst>
            </c:dLbl>
            <c:dLbl>
              <c:idx val="2"/>
              <c:delete val="1"/>
              <c:extLst>
                <c:ext xmlns:c15="http://schemas.microsoft.com/office/drawing/2012/chart" uri="{CE6537A1-D6FC-4f65-9D91-7224C49458BB}"/>
                <c:ext xmlns:c16="http://schemas.microsoft.com/office/drawing/2014/chart" uri="{C3380CC4-5D6E-409C-BE32-E72D297353CC}">
                  <c16:uniqueId val="{0000002F-C2FA-4281-8CD1-5E947CE7120F}"/>
                </c:ext>
              </c:extLst>
            </c:dLbl>
            <c:dLbl>
              <c:idx val="3"/>
              <c:delete val="1"/>
              <c:extLst>
                <c:ext xmlns:c15="http://schemas.microsoft.com/office/drawing/2012/chart" uri="{CE6537A1-D6FC-4f65-9D91-7224C49458BB}"/>
                <c:ext xmlns:c16="http://schemas.microsoft.com/office/drawing/2014/chart" uri="{C3380CC4-5D6E-409C-BE32-E72D297353CC}">
                  <c16:uniqueId val="{00000030-C2FA-4281-8CD1-5E947CE7120F}"/>
                </c:ext>
              </c:extLst>
            </c:dLbl>
            <c:dLbl>
              <c:idx val="4"/>
              <c:delete val="1"/>
              <c:extLst>
                <c:ext xmlns:c15="http://schemas.microsoft.com/office/drawing/2012/chart" uri="{CE6537A1-D6FC-4f65-9D91-7224C49458BB}"/>
                <c:ext xmlns:c16="http://schemas.microsoft.com/office/drawing/2014/chart" uri="{C3380CC4-5D6E-409C-BE32-E72D297353CC}">
                  <c16:uniqueId val="{00000031-C2FA-4281-8CD1-5E947CE7120F}"/>
                </c:ext>
              </c:extLst>
            </c:dLbl>
            <c:dLbl>
              <c:idx val="5"/>
              <c:delete val="1"/>
              <c:extLst>
                <c:ext xmlns:c15="http://schemas.microsoft.com/office/drawing/2012/chart" uri="{CE6537A1-D6FC-4f65-9D91-7224C49458BB}"/>
                <c:ext xmlns:c16="http://schemas.microsoft.com/office/drawing/2014/chart" uri="{C3380CC4-5D6E-409C-BE32-E72D297353CC}">
                  <c16:uniqueId val="{00000032-C2FA-4281-8CD1-5E947CE7120F}"/>
                </c:ext>
              </c:extLst>
            </c:dLbl>
            <c:dLbl>
              <c:idx val="6"/>
              <c:delete val="1"/>
              <c:extLst>
                <c:ext xmlns:c15="http://schemas.microsoft.com/office/drawing/2012/chart" uri="{CE6537A1-D6FC-4f65-9D91-7224C49458BB}"/>
                <c:ext xmlns:c16="http://schemas.microsoft.com/office/drawing/2014/chart" uri="{C3380CC4-5D6E-409C-BE32-E72D297353CC}">
                  <c16:uniqueId val="{00000033-C2FA-4281-8CD1-5E947CE7120F}"/>
                </c:ext>
              </c:extLst>
            </c:dLbl>
            <c:dLbl>
              <c:idx val="7"/>
              <c:delete val="1"/>
              <c:extLst>
                <c:ext xmlns:c15="http://schemas.microsoft.com/office/drawing/2012/chart" uri="{CE6537A1-D6FC-4f65-9D91-7224C49458BB}"/>
                <c:ext xmlns:c16="http://schemas.microsoft.com/office/drawing/2014/chart" uri="{C3380CC4-5D6E-409C-BE32-E72D297353CC}">
                  <c16:uniqueId val="{00000034-C2FA-4281-8CD1-5E947CE7120F}"/>
                </c:ext>
              </c:extLst>
            </c:dLbl>
            <c:dLbl>
              <c:idx val="8"/>
              <c:delete val="1"/>
              <c:extLst>
                <c:ext xmlns:c15="http://schemas.microsoft.com/office/drawing/2012/chart" uri="{CE6537A1-D6FC-4f65-9D91-7224C49458BB}"/>
                <c:ext xmlns:c16="http://schemas.microsoft.com/office/drawing/2014/chart" uri="{C3380CC4-5D6E-409C-BE32-E72D297353CC}">
                  <c16:uniqueId val="{00000035-C2FA-4281-8CD1-5E947CE7120F}"/>
                </c:ext>
              </c:extLst>
            </c:dLbl>
            <c:dLbl>
              <c:idx val="9"/>
              <c:layout>
                <c:manualLayout>
                  <c:x val="-3.7318153067678779E-2"/>
                  <c:y val="-3.46916653800628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2FA-4281-8CD1-5E947CE7120F}"/>
                </c:ext>
              </c:extLst>
            </c:dLbl>
            <c:dLbl>
              <c:idx val="10"/>
              <c:layout>
                <c:manualLayout>
                  <c:x val="-1.9266478075440005E-2"/>
                  <c:y val="-3.46916653800627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2FA-4281-8CD1-5E947CE7120F}"/>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age'!$C$11:$M$11</c:f>
              <c:numCache>
                <c:formatCode>0.0</c:formatCode>
                <c:ptCount val="11"/>
                <c:pt idx="0">
                  <c:v>5.2520550000000004</c:v>
                </c:pt>
                <c:pt idx="1">
                  <c:v>5.0136989999999999</c:v>
                </c:pt>
                <c:pt idx="2">
                  <c:v>5.2246579999999998</c:v>
                </c:pt>
                <c:pt idx="3">
                  <c:v>5.5643840000000004</c:v>
                </c:pt>
                <c:pt idx="4">
                  <c:v>5.7506849999999998</c:v>
                </c:pt>
                <c:pt idx="5">
                  <c:v>5.6082190000000001</c:v>
                </c:pt>
                <c:pt idx="6">
                  <c:v>6.1219175000000003</c:v>
                </c:pt>
                <c:pt idx="7">
                  <c:v>6.5671229999999996</c:v>
                </c:pt>
                <c:pt idx="8">
                  <c:v>6.5616440000000003</c:v>
                </c:pt>
                <c:pt idx="9">
                  <c:v>6.5972600000000003</c:v>
                </c:pt>
                <c:pt idx="10">
                  <c:v>6.1821919999999997</c:v>
                </c:pt>
              </c:numCache>
            </c:numRef>
          </c:val>
          <c:smooth val="0"/>
          <c:extLst>
            <c:ext xmlns:c16="http://schemas.microsoft.com/office/drawing/2014/chart" uri="{C3380CC4-5D6E-409C-BE32-E72D297353CC}">
              <c16:uniqueId val="{00000037-C2FA-4281-8CD1-5E947CE7120F}"/>
            </c:ext>
          </c:extLst>
        </c:ser>
        <c:ser>
          <c:idx val="4"/>
          <c:order val="4"/>
          <c:tx>
            <c:strRef>
              <c:f>'Median age'!$B$12</c:f>
              <c:strCache>
                <c:ptCount val="1"/>
                <c:pt idx="0">
                  <c:v>C</c:v>
                </c:pt>
              </c:strCache>
            </c:strRef>
          </c:tx>
          <c:marker>
            <c:symbol val="none"/>
          </c:marker>
          <c:dPt>
            <c:idx val="10"/>
            <c:marker>
              <c:symbol val="circle"/>
              <c:size val="5"/>
              <c:spPr>
                <a:solidFill>
                  <a:srgbClr val="F5C914"/>
                </a:solidFill>
                <a:ln>
                  <a:noFill/>
                </a:ln>
              </c:spPr>
            </c:marker>
            <c:bubble3D val="0"/>
            <c:spPr>
              <a:ln>
                <a:noFill/>
              </a:ln>
            </c:spPr>
            <c:extLst>
              <c:ext xmlns:c16="http://schemas.microsoft.com/office/drawing/2014/chart" uri="{C3380CC4-5D6E-409C-BE32-E72D297353CC}">
                <c16:uniqueId val="{00000039-C2FA-4281-8CD1-5E947CE7120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A-C2FA-4281-8CD1-5E947CE7120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2FA-4281-8CD1-5E947CE7120F}"/>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'Median 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age'!$C$12:$M$12</c:f>
              <c:numCache>
                <c:formatCode>0.0</c:formatCode>
                <c:ptCount val="11"/>
                <c:pt idx="0">
                  <c:v>6.2739725000000002</c:v>
                </c:pt>
                <c:pt idx="1">
                  <c:v>6.6260275000000002</c:v>
                </c:pt>
                <c:pt idx="2">
                  <c:v>6.967123</c:v>
                </c:pt>
                <c:pt idx="3">
                  <c:v>7.0013695</c:v>
                </c:pt>
                <c:pt idx="4">
                  <c:v>6.7479449999999996</c:v>
                </c:pt>
                <c:pt idx="5">
                  <c:v>6.878082</c:v>
                </c:pt>
                <c:pt idx="6">
                  <c:v>7.3205479999999996</c:v>
                </c:pt>
                <c:pt idx="7">
                  <c:v>8.2219180000000005</c:v>
                </c:pt>
                <c:pt idx="8">
                  <c:v>8</c:v>
                </c:pt>
                <c:pt idx="9">
                  <c:v>8.0082190000000004</c:v>
                </c:pt>
                <c:pt idx="10">
                  <c:v>7.3164379999999998</c:v>
                </c:pt>
              </c:numCache>
            </c:numRef>
          </c:val>
          <c:smooth val="0"/>
          <c:extLst>
            <c:ext xmlns:c16="http://schemas.microsoft.com/office/drawing/2014/chart" uri="{C3380CC4-5D6E-409C-BE32-E72D297353CC}">
              <c16:uniqueId val="{0000003B-C2FA-4281-8CD1-5E947CE7120F}"/>
            </c:ext>
          </c:extLst>
        </c:ser>
        <c:ser>
          <c:idx val="5"/>
          <c:order val="5"/>
          <c:tx>
            <c:strRef>
              <c:f>'Median age'!$B$13</c:f>
              <c:strCache>
                <c:ptCount val="1"/>
                <c:pt idx="0">
                  <c:v>D+</c:v>
                </c:pt>
              </c:strCache>
            </c:strRef>
          </c:tx>
          <c:marker>
            <c:symbol val="none"/>
          </c:marker>
          <c:dPt>
            <c:idx val="10"/>
            <c:marker>
              <c:symbol val="circle"/>
              <c:size val="5"/>
              <c:spPr>
                <a:solidFill>
                  <a:srgbClr val="DDD95E"/>
                </a:solidFill>
                <a:ln>
                  <a:noFill/>
                </a:ln>
              </c:spPr>
            </c:marker>
            <c:bubble3D val="0"/>
            <c:spPr>
              <a:ln>
                <a:noFill/>
              </a:ln>
            </c:spPr>
            <c:extLst>
              <c:ext xmlns:c16="http://schemas.microsoft.com/office/drawing/2014/chart" uri="{C3380CC4-5D6E-409C-BE32-E72D297353CC}">
                <c16:uniqueId val="{0000003D-C2FA-4281-8CD1-5E947CE7120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E-C2FA-4281-8CD1-5E947CE7120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C2FA-4281-8CD1-5E947CE7120F}"/>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'Median 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age'!$C$13:$M$13</c:f>
              <c:numCache>
                <c:formatCode>0.0</c:formatCode>
                <c:ptCount val="11"/>
                <c:pt idx="0">
                  <c:v>8.9643840000000008</c:v>
                </c:pt>
                <c:pt idx="1">
                  <c:v>8.746575</c:v>
                </c:pt>
                <c:pt idx="2">
                  <c:v>8.9986300000000004</c:v>
                </c:pt>
                <c:pt idx="3">
                  <c:v>8.6589039999999997</c:v>
                </c:pt>
                <c:pt idx="4">
                  <c:v>9.2602740000000008</c:v>
                </c:pt>
                <c:pt idx="5">
                  <c:v>8.6684929999999998</c:v>
                </c:pt>
                <c:pt idx="6">
                  <c:v>9.1890409999999996</c:v>
                </c:pt>
                <c:pt idx="7">
                  <c:v>10.378081999999999</c:v>
                </c:pt>
                <c:pt idx="8">
                  <c:v>9.8260269999999998</c:v>
                </c:pt>
                <c:pt idx="9">
                  <c:v>9.9356165000000001</c:v>
                </c:pt>
                <c:pt idx="10">
                  <c:v>10.0657535</c:v>
                </c:pt>
              </c:numCache>
            </c:numRef>
          </c:val>
          <c:smooth val="0"/>
          <c:extLst>
            <c:ext xmlns:c16="http://schemas.microsoft.com/office/drawing/2014/chart" uri="{C3380CC4-5D6E-409C-BE32-E72D297353CC}">
              <c16:uniqueId val="{0000003F-C2FA-4281-8CD1-5E947CE7120F}"/>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540000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2940901258069963"/>
          <c:w val="1"/>
          <c:h val="6.8934306005866919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796872429144766E-2"/>
          <c:y val="2.7143718521671276E-2"/>
          <c:w val="0.94885604787566569"/>
          <c:h val="0.7880409448818898"/>
        </c:manualLayout>
      </c:layout>
      <c:lineChart>
        <c:grouping val="standard"/>
        <c:varyColors val="0"/>
        <c:ser>
          <c:idx val="0"/>
          <c:order val="0"/>
          <c:tx>
            <c:strRef>
              <c:f>'Median age'!$B$71</c:f>
              <c:strCache>
                <c:ptCount val="1"/>
                <c:pt idx="0">
                  <c:v>75th percentile</c:v>
                </c:pt>
              </c:strCache>
            </c:strRef>
          </c:tx>
          <c:spPr>
            <a:ln w="19050" cap="rnd" cmpd="sng" algn="ctr">
              <a:solidFill>
                <a:schemeClr val="accent1"/>
              </a:solidFill>
              <a:prstDash val="solid"/>
              <a:round/>
            </a:ln>
            <a:effectLst/>
          </c:spPr>
          <c:marker>
            <c:symbol val="none"/>
          </c:marker>
          <c:dPt>
            <c:idx val="5"/>
            <c:bubble3D val="0"/>
            <c:extLst>
              <c:ext xmlns:c16="http://schemas.microsoft.com/office/drawing/2014/chart" uri="{C3380CC4-5D6E-409C-BE32-E72D297353CC}">
                <c16:uniqueId val="{00000000-7ABA-41CE-988D-D2732D01B8A9}"/>
              </c:ext>
            </c:extLst>
          </c:dPt>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2-7ABA-41CE-988D-D2732D01B8A9}"/>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4-7ABA-41CE-988D-D2732D01B8A9}"/>
              </c:ext>
            </c:extLst>
          </c:dPt>
          <c:dPt>
            <c:idx val="16"/>
            <c:bubble3D val="0"/>
            <c:extLst>
              <c:ext xmlns:c16="http://schemas.microsoft.com/office/drawing/2014/chart" uri="{C3380CC4-5D6E-409C-BE32-E72D297353CC}">
                <c16:uniqueId val="{00000005-7ABA-41CE-988D-D2732D01B8A9}"/>
              </c:ext>
            </c:extLst>
          </c:dPt>
          <c:dLbls>
            <c:dLbl>
              <c:idx val="0"/>
              <c:delete val="1"/>
              <c:extLst>
                <c:ext xmlns:c15="http://schemas.microsoft.com/office/drawing/2012/chart" uri="{CE6537A1-D6FC-4f65-9D91-7224C49458BB}"/>
                <c:ext xmlns:c16="http://schemas.microsoft.com/office/drawing/2014/chart" uri="{C3380CC4-5D6E-409C-BE32-E72D297353CC}">
                  <c16:uniqueId val="{00000006-7ABA-41CE-988D-D2732D01B8A9}"/>
                </c:ext>
              </c:extLst>
            </c:dLbl>
            <c:dLbl>
              <c:idx val="1"/>
              <c:delete val="1"/>
              <c:extLst>
                <c:ext xmlns:c15="http://schemas.microsoft.com/office/drawing/2012/chart" uri="{CE6537A1-D6FC-4f65-9D91-7224C49458BB}"/>
                <c:ext xmlns:c16="http://schemas.microsoft.com/office/drawing/2014/chart" uri="{C3380CC4-5D6E-409C-BE32-E72D297353CC}">
                  <c16:uniqueId val="{00000007-7ABA-41CE-988D-D2732D01B8A9}"/>
                </c:ext>
              </c:extLst>
            </c:dLbl>
            <c:dLbl>
              <c:idx val="2"/>
              <c:delete val="1"/>
              <c:extLst>
                <c:ext xmlns:c15="http://schemas.microsoft.com/office/drawing/2012/chart" uri="{CE6537A1-D6FC-4f65-9D91-7224C49458BB}"/>
                <c:ext xmlns:c16="http://schemas.microsoft.com/office/drawing/2014/chart" uri="{C3380CC4-5D6E-409C-BE32-E72D297353CC}">
                  <c16:uniqueId val="{00000008-7ABA-41CE-988D-D2732D01B8A9}"/>
                </c:ext>
              </c:extLst>
            </c:dLbl>
            <c:dLbl>
              <c:idx val="3"/>
              <c:delete val="1"/>
              <c:extLst>
                <c:ext xmlns:c15="http://schemas.microsoft.com/office/drawing/2012/chart" uri="{CE6537A1-D6FC-4f65-9D91-7224C49458BB}"/>
                <c:ext xmlns:c16="http://schemas.microsoft.com/office/drawing/2014/chart" uri="{C3380CC4-5D6E-409C-BE32-E72D297353CC}">
                  <c16:uniqueId val="{00000009-7ABA-41CE-988D-D2732D01B8A9}"/>
                </c:ext>
              </c:extLst>
            </c:dLbl>
            <c:dLbl>
              <c:idx val="4"/>
              <c:delete val="1"/>
              <c:extLst>
                <c:ext xmlns:c15="http://schemas.microsoft.com/office/drawing/2012/chart" uri="{CE6537A1-D6FC-4f65-9D91-7224C49458BB}"/>
                <c:ext xmlns:c16="http://schemas.microsoft.com/office/drawing/2014/chart" uri="{C3380CC4-5D6E-409C-BE32-E72D297353CC}">
                  <c16:uniqueId val="{0000000A-7ABA-41CE-988D-D2732D01B8A9}"/>
                </c:ext>
              </c:extLst>
            </c:dLbl>
            <c:dLbl>
              <c:idx val="5"/>
              <c:delete val="1"/>
              <c:extLst>
                <c:ext xmlns:c15="http://schemas.microsoft.com/office/drawing/2012/chart" uri="{CE6537A1-D6FC-4f65-9D91-7224C49458BB}"/>
                <c:ext xmlns:c16="http://schemas.microsoft.com/office/drawing/2014/chart" uri="{C3380CC4-5D6E-409C-BE32-E72D297353CC}">
                  <c16:uniqueId val="{00000000-7ABA-41CE-988D-D2732D01B8A9}"/>
                </c:ext>
              </c:extLst>
            </c:dLbl>
            <c:dLbl>
              <c:idx val="6"/>
              <c:delete val="1"/>
              <c:extLst>
                <c:ext xmlns:c15="http://schemas.microsoft.com/office/drawing/2012/chart" uri="{CE6537A1-D6FC-4f65-9D91-7224C49458BB}"/>
                <c:ext xmlns:c16="http://schemas.microsoft.com/office/drawing/2014/chart" uri="{C3380CC4-5D6E-409C-BE32-E72D297353CC}">
                  <c16:uniqueId val="{0000000B-7ABA-41CE-988D-D2732D01B8A9}"/>
                </c:ext>
              </c:extLst>
            </c:dLbl>
            <c:dLbl>
              <c:idx val="7"/>
              <c:delete val="1"/>
              <c:extLst>
                <c:ext xmlns:c15="http://schemas.microsoft.com/office/drawing/2012/chart" uri="{CE6537A1-D6FC-4f65-9D91-7224C49458BB}"/>
                <c:ext xmlns:c16="http://schemas.microsoft.com/office/drawing/2014/chart" uri="{C3380CC4-5D6E-409C-BE32-E72D297353CC}">
                  <c16:uniqueId val="{0000000C-7ABA-41CE-988D-D2732D01B8A9}"/>
                </c:ext>
              </c:extLst>
            </c:dLbl>
            <c:dLbl>
              <c:idx val="8"/>
              <c:delete val="1"/>
              <c:extLst>
                <c:ext xmlns:c15="http://schemas.microsoft.com/office/drawing/2012/chart" uri="{CE6537A1-D6FC-4f65-9D91-7224C49458BB}"/>
                <c:ext xmlns:c16="http://schemas.microsoft.com/office/drawing/2014/chart" uri="{C3380CC4-5D6E-409C-BE32-E72D297353CC}">
                  <c16:uniqueId val="{00000002-7ABA-41CE-988D-D2732D01B8A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age'!$P$70:$Z$70</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age'!$P$71:$Z$71</c:f>
              <c:numCache>
                <c:formatCode>0.0</c:formatCode>
                <c:ptCount val="11"/>
                <c:pt idx="0">
                  <c:v>7.230137</c:v>
                </c:pt>
                <c:pt idx="1">
                  <c:v>7.378082</c:v>
                </c:pt>
                <c:pt idx="2">
                  <c:v>7.3561645000000002</c:v>
                </c:pt>
                <c:pt idx="3">
                  <c:v>7.7315069999999997</c:v>
                </c:pt>
                <c:pt idx="4">
                  <c:v>8.1178080000000001</c:v>
                </c:pt>
                <c:pt idx="5">
                  <c:v>7.8136989999999997</c:v>
                </c:pt>
                <c:pt idx="6">
                  <c:v>8.647945</c:v>
                </c:pt>
                <c:pt idx="7">
                  <c:v>9.0130132500000002</c:v>
                </c:pt>
                <c:pt idx="8">
                  <c:v>8.9780820000000006</c:v>
                </c:pt>
                <c:pt idx="9">
                  <c:v>9.1780819999999999</c:v>
                </c:pt>
                <c:pt idx="10">
                  <c:v>9.0376709999999996</c:v>
                </c:pt>
              </c:numCache>
            </c:numRef>
          </c:val>
          <c:smooth val="0"/>
          <c:extLst>
            <c:ext xmlns:c16="http://schemas.microsoft.com/office/drawing/2014/chart" uri="{C3380CC4-5D6E-409C-BE32-E72D297353CC}">
              <c16:uniqueId val="{0000000D-7ABA-41CE-988D-D2732D01B8A9}"/>
            </c:ext>
          </c:extLst>
        </c:ser>
        <c:ser>
          <c:idx val="1"/>
          <c:order val="1"/>
          <c:tx>
            <c:strRef>
              <c:f>'Median age'!$B$72</c:f>
              <c:strCache>
                <c:ptCount val="1"/>
                <c:pt idx="0">
                  <c:v>Median</c:v>
                </c:pt>
              </c:strCache>
            </c:strRef>
          </c:tx>
          <c:spPr>
            <a:ln w="19050" cap="rnd" cmpd="sng" algn="ctr">
              <a:solidFill>
                <a:schemeClr val="accent3"/>
              </a:solidFill>
              <a:prstDash val="solid"/>
              <a:round/>
            </a:ln>
            <a:effectLst/>
          </c:spPr>
          <c:marker>
            <c:symbol val="none"/>
          </c:marker>
          <c:dPt>
            <c:idx val="5"/>
            <c:bubble3D val="0"/>
            <c:extLst>
              <c:ext xmlns:c16="http://schemas.microsoft.com/office/drawing/2014/chart" uri="{C3380CC4-5D6E-409C-BE32-E72D297353CC}">
                <c16:uniqueId val="{0000000E-7ABA-41CE-988D-D2732D01B8A9}"/>
              </c:ext>
            </c:extLst>
          </c:dPt>
          <c:dPt>
            <c:idx val="8"/>
            <c:bubble3D val="0"/>
            <c:extLst>
              <c:ext xmlns:c16="http://schemas.microsoft.com/office/drawing/2014/chart" uri="{C3380CC4-5D6E-409C-BE32-E72D297353CC}">
                <c16:uniqueId val="{0000000F-7ABA-41CE-988D-D2732D01B8A9}"/>
              </c:ext>
            </c:extLst>
          </c:dPt>
          <c:dPt>
            <c:idx val="9"/>
            <c:bubble3D val="0"/>
            <c:extLst>
              <c:ext xmlns:c16="http://schemas.microsoft.com/office/drawing/2014/chart" uri="{C3380CC4-5D6E-409C-BE32-E72D297353CC}">
                <c16:uniqueId val="{00000010-7ABA-41CE-988D-D2732D01B8A9}"/>
              </c:ext>
            </c:extLst>
          </c:dPt>
          <c:dPt>
            <c:idx val="10"/>
            <c:marker>
              <c:symbol val="circle"/>
              <c:size val="5"/>
              <c:spPr>
                <a:solidFill>
                  <a:schemeClr val="accent3"/>
                </a:solidFill>
                <a:ln>
                  <a:solidFill>
                    <a:schemeClr val="accent3"/>
                  </a:solidFill>
                </a:ln>
              </c:spPr>
            </c:marker>
            <c:bubble3D val="0"/>
            <c:spPr>
              <a:ln w="19050" cap="rnd" cmpd="sng" algn="ctr">
                <a:noFill/>
                <a:prstDash val="solid"/>
                <a:round/>
              </a:ln>
              <a:effectLst/>
            </c:spPr>
            <c:extLst>
              <c:ext xmlns:c16="http://schemas.microsoft.com/office/drawing/2014/chart" uri="{C3380CC4-5D6E-409C-BE32-E72D297353CC}">
                <c16:uniqueId val="{00000012-7ABA-41CE-988D-D2732D01B8A9}"/>
              </c:ext>
            </c:extLst>
          </c:dPt>
          <c:dLbls>
            <c:dLbl>
              <c:idx val="0"/>
              <c:delete val="1"/>
              <c:extLst>
                <c:ext xmlns:c15="http://schemas.microsoft.com/office/drawing/2012/chart" uri="{CE6537A1-D6FC-4f65-9D91-7224C49458BB}"/>
                <c:ext xmlns:c16="http://schemas.microsoft.com/office/drawing/2014/chart" uri="{C3380CC4-5D6E-409C-BE32-E72D297353CC}">
                  <c16:uniqueId val="{00000013-7ABA-41CE-988D-D2732D01B8A9}"/>
                </c:ext>
              </c:extLst>
            </c:dLbl>
            <c:dLbl>
              <c:idx val="1"/>
              <c:delete val="1"/>
              <c:extLst>
                <c:ext xmlns:c15="http://schemas.microsoft.com/office/drawing/2012/chart" uri="{CE6537A1-D6FC-4f65-9D91-7224C49458BB}"/>
                <c:ext xmlns:c16="http://schemas.microsoft.com/office/drawing/2014/chart" uri="{C3380CC4-5D6E-409C-BE32-E72D297353CC}">
                  <c16:uniqueId val="{00000014-7ABA-41CE-988D-D2732D01B8A9}"/>
                </c:ext>
              </c:extLst>
            </c:dLbl>
            <c:dLbl>
              <c:idx val="2"/>
              <c:delete val="1"/>
              <c:extLst>
                <c:ext xmlns:c15="http://schemas.microsoft.com/office/drawing/2012/chart" uri="{CE6537A1-D6FC-4f65-9D91-7224C49458BB}"/>
                <c:ext xmlns:c16="http://schemas.microsoft.com/office/drawing/2014/chart" uri="{C3380CC4-5D6E-409C-BE32-E72D297353CC}">
                  <c16:uniqueId val="{00000015-7ABA-41CE-988D-D2732D01B8A9}"/>
                </c:ext>
              </c:extLst>
            </c:dLbl>
            <c:dLbl>
              <c:idx val="3"/>
              <c:delete val="1"/>
              <c:extLst>
                <c:ext xmlns:c15="http://schemas.microsoft.com/office/drawing/2012/chart" uri="{CE6537A1-D6FC-4f65-9D91-7224C49458BB}"/>
                <c:ext xmlns:c16="http://schemas.microsoft.com/office/drawing/2014/chart" uri="{C3380CC4-5D6E-409C-BE32-E72D297353CC}">
                  <c16:uniqueId val="{00000016-7ABA-41CE-988D-D2732D01B8A9}"/>
                </c:ext>
              </c:extLst>
            </c:dLbl>
            <c:dLbl>
              <c:idx val="4"/>
              <c:delete val="1"/>
              <c:extLst>
                <c:ext xmlns:c15="http://schemas.microsoft.com/office/drawing/2012/chart" uri="{CE6537A1-D6FC-4f65-9D91-7224C49458BB}"/>
                <c:ext xmlns:c16="http://schemas.microsoft.com/office/drawing/2014/chart" uri="{C3380CC4-5D6E-409C-BE32-E72D297353CC}">
                  <c16:uniqueId val="{00000017-7ABA-41CE-988D-D2732D01B8A9}"/>
                </c:ext>
              </c:extLst>
            </c:dLbl>
            <c:dLbl>
              <c:idx val="5"/>
              <c:delete val="1"/>
              <c:extLst>
                <c:ext xmlns:c15="http://schemas.microsoft.com/office/drawing/2012/chart" uri="{CE6537A1-D6FC-4f65-9D91-7224C49458BB}"/>
                <c:ext xmlns:c16="http://schemas.microsoft.com/office/drawing/2014/chart" uri="{C3380CC4-5D6E-409C-BE32-E72D297353CC}">
                  <c16:uniqueId val="{0000000E-7ABA-41CE-988D-D2732D01B8A9}"/>
                </c:ext>
              </c:extLst>
            </c:dLbl>
            <c:dLbl>
              <c:idx val="6"/>
              <c:delete val="1"/>
              <c:extLst>
                <c:ext xmlns:c15="http://schemas.microsoft.com/office/drawing/2012/chart" uri="{CE6537A1-D6FC-4f65-9D91-7224C49458BB}"/>
                <c:ext xmlns:c16="http://schemas.microsoft.com/office/drawing/2014/chart" uri="{C3380CC4-5D6E-409C-BE32-E72D297353CC}">
                  <c16:uniqueId val="{00000018-7ABA-41CE-988D-D2732D01B8A9}"/>
                </c:ext>
              </c:extLst>
            </c:dLbl>
            <c:dLbl>
              <c:idx val="7"/>
              <c:delete val="1"/>
              <c:extLst>
                <c:ext xmlns:c15="http://schemas.microsoft.com/office/drawing/2012/chart" uri="{CE6537A1-D6FC-4f65-9D91-7224C49458BB}"/>
                <c:ext xmlns:c16="http://schemas.microsoft.com/office/drawing/2014/chart" uri="{C3380CC4-5D6E-409C-BE32-E72D297353CC}">
                  <c16:uniqueId val="{00000019-7ABA-41CE-988D-D2732D01B8A9}"/>
                </c:ext>
              </c:extLst>
            </c:dLbl>
            <c:dLbl>
              <c:idx val="8"/>
              <c:delete val="1"/>
              <c:extLst>
                <c:ext xmlns:c15="http://schemas.microsoft.com/office/drawing/2012/chart" uri="{CE6537A1-D6FC-4f65-9D91-7224C49458BB}"/>
                <c:ext xmlns:c16="http://schemas.microsoft.com/office/drawing/2014/chart" uri="{C3380CC4-5D6E-409C-BE32-E72D297353CC}">
                  <c16:uniqueId val="{0000000F-7ABA-41CE-988D-D2732D01B8A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age'!$P$70:$Z$70</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age'!$P$72:$Z$72</c:f>
              <c:numCache>
                <c:formatCode>0.0</c:formatCode>
                <c:ptCount val="11"/>
                <c:pt idx="0">
                  <c:v>5.2520550000000004</c:v>
                </c:pt>
                <c:pt idx="1">
                  <c:v>5.0136989999999999</c:v>
                </c:pt>
                <c:pt idx="2">
                  <c:v>5.2246579999999998</c:v>
                </c:pt>
                <c:pt idx="3">
                  <c:v>5.5643840000000004</c:v>
                </c:pt>
                <c:pt idx="4">
                  <c:v>5.7506849999999998</c:v>
                </c:pt>
                <c:pt idx="5">
                  <c:v>5.6082190000000001</c:v>
                </c:pt>
                <c:pt idx="6">
                  <c:v>6.1219175000000003</c:v>
                </c:pt>
                <c:pt idx="7">
                  <c:v>6.5671229999999996</c:v>
                </c:pt>
                <c:pt idx="8">
                  <c:v>6.5616440000000003</c:v>
                </c:pt>
                <c:pt idx="9">
                  <c:v>6.5972600000000003</c:v>
                </c:pt>
                <c:pt idx="10">
                  <c:v>6.1821919999999997</c:v>
                </c:pt>
              </c:numCache>
            </c:numRef>
          </c:val>
          <c:smooth val="0"/>
          <c:extLst>
            <c:ext xmlns:c16="http://schemas.microsoft.com/office/drawing/2014/chart" uri="{C3380CC4-5D6E-409C-BE32-E72D297353CC}">
              <c16:uniqueId val="{0000001A-7ABA-41CE-988D-D2732D01B8A9}"/>
            </c:ext>
          </c:extLst>
        </c:ser>
        <c:ser>
          <c:idx val="2"/>
          <c:order val="2"/>
          <c:tx>
            <c:strRef>
              <c:f>'Median age'!$B$73</c:f>
              <c:strCache>
                <c:ptCount val="1"/>
                <c:pt idx="0">
                  <c:v>Average</c:v>
                </c:pt>
              </c:strCache>
            </c:strRef>
          </c:tx>
          <c:spPr>
            <a:ln w="19050" cap="rnd" cmpd="sng" algn="ctr">
              <a:solidFill>
                <a:schemeClr val="accent5"/>
              </a:solidFill>
              <a:prstDash val="solid"/>
              <a:round/>
            </a:ln>
            <a:effectLst/>
          </c:spPr>
          <c:marker>
            <c:symbol val="none"/>
          </c:marker>
          <c:dPt>
            <c:idx val="8"/>
            <c:bubble3D val="0"/>
            <c:extLst>
              <c:ext xmlns:c16="http://schemas.microsoft.com/office/drawing/2014/chart" uri="{C3380CC4-5D6E-409C-BE32-E72D297353CC}">
                <c16:uniqueId val="{0000001B-7ABA-41CE-988D-D2732D01B8A9}"/>
              </c:ext>
            </c:extLst>
          </c:dPt>
          <c:dPt>
            <c:idx val="9"/>
            <c:bubble3D val="0"/>
            <c:extLst>
              <c:ext xmlns:c16="http://schemas.microsoft.com/office/drawing/2014/chart" uri="{C3380CC4-5D6E-409C-BE32-E72D297353CC}">
                <c16:uniqueId val="{0000001C-7ABA-41CE-988D-D2732D01B8A9}"/>
              </c:ext>
            </c:extLst>
          </c:dPt>
          <c:dPt>
            <c:idx val="10"/>
            <c:marker>
              <c:symbol val="circle"/>
              <c:size val="5"/>
              <c:spPr>
                <a:solidFill>
                  <a:schemeClr val="accent5"/>
                </a:solidFill>
                <a:ln>
                  <a:solidFill>
                    <a:schemeClr val="accent5"/>
                  </a:solidFill>
                </a:ln>
              </c:spPr>
            </c:marker>
            <c:bubble3D val="0"/>
            <c:spPr>
              <a:ln w="19050" cap="rnd" cmpd="sng" algn="ctr">
                <a:noFill/>
                <a:prstDash val="solid"/>
                <a:round/>
              </a:ln>
              <a:effectLst/>
            </c:spPr>
            <c:extLst>
              <c:ext xmlns:c16="http://schemas.microsoft.com/office/drawing/2014/chart" uri="{C3380CC4-5D6E-409C-BE32-E72D297353CC}">
                <c16:uniqueId val="{0000001E-7ABA-41CE-988D-D2732D01B8A9}"/>
              </c:ext>
            </c:extLst>
          </c:dPt>
          <c:dLbls>
            <c:dLbl>
              <c:idx val="0"/>
              <c:delete val="1"/>
              <c:extLst>
                <c:ext xmlns:c15="http://schemas.microsoft.com/office/drawing/2012/chart" uri="{CE6537A1-D6FC-4f65-9D91-7224C49458BB}"/>
                <c:ext xmlns:c16="http://schemas.microsoft.com/office/drawing/2014/chart" uri="{C3380CC4-5D6E-409C-BE32-E72D297353CC}">
                  <c16:uniqueId val="{0000001F-7ABA-41CE-988D-D2732D01B8A9}"/>
                </c:ext>
              </c:extLst>
            </c:dLbl>
            <c:dLbl>
              <c:idx val="1"/>
              <c:delete val="1"/>
              <c:extLst>
                <c:ext xmlns:c15="http://schemas.microsoft.com/office/drawing/2012/chart" uri="{CE6537A1-D6FC-4f65-9D91-7224C49458BB}"/>
                <c:ext xmlns:c16="http://schemas.microsoft.com/office/drawing/2014/chart" uri="{C3380CC4-5D6E-409C-BE32-E72D297353CC}">
                  <c16:uniqueId val="{00000020-7ABA-41CE-988D-D2732D01B8A9}"/>
                </c:ext>
              </c:extLst>
            </c:dLbl>
            <c:dLbl>
              <c:idx val="2"/>
              <c:delete val="1"/>
              <c:extLst>
                <c:ext xmlns:c15="http://schemas.microsoft.com/office/drawing/2012/chart" uri="{CE6537A1-D6FC-4f65-9D91-7224C49458BB}"/>
                <c:ext xmlns:c16="http://schemas.microsoft.com/office/drawing/2014/chart" uri="{C3380CC4-5D6E-409C-BE32-E72D297353CC}">
                  <c16:uniqueId val="{00000021-7ABA-41CE-988D-D2732D01B8A9}"/>
                </c:ext>
              </c:extLst>
            </c:dLbl>
            <c:dLbl>
              <c:idx val="3"/>
              <c:delete val="1"/>
              <c:extLst>
                <c:ext xmlns:c15="http://schemas.microsoft.com/office/drawing/2012/chart" uri="{CE6537A1-D6FC-4f65-9D91-7224C49458BB}"/>
                <c:ext xmlns:c16="http://schemas.microsoft.com/office/drawing/2014/chart" uri="{C3380CC4-5D6E-409C-BE32-E72D297353CC}">
                  <c16:uniqueId val="{00000022-7ABA-41CE-988D-D2732D01B8A9}"/>
                </c:ext>
              </c:extLst>
            </c:dLbl>
            <c:dLbl>
              <c:idx val="4"/>
              <c:delete val="1"/>
              <c:extLst>
                <c:ext xmlns:c15="http://schemas.microsoft.com/office/drawing/2012/chart" uri="{CE6537A1-D6FC-4f65-9D91-7224C49458BB}"/>
                <c:ext xmlns:c16="http://schemas.microsoft.com/office/drawing/2014/chart" uri="{C3380CC4-5D6E-409C-BE32-E72D297353CC}">
                  <c16:uniqueId val="{00000023-7ABA-41CE-988D-D2732D01B8A9}"/>
                </c:ext>
              </c:extLst>
            </c:dLbl>
            <c:dLbl>
              <c:idx val="5"/>
              <c:delete val="1"/>
              <c:extLst>
                <c:ext xmlns:c15="http://schemas.microsoft.com/office/drawing/2012/chart" uri="{CE6537A1-D6FC-4f65-9D91-7224C49458BB}"/>
                <c:ext xmlns:c16="http://schemas.microsoft.com/office/drawing/2014/chart" uri="{C3380CC4-5D6E-409C-BE32-E72D297353CC}">
                  <c16:uniqueId val="{00000024-7ABA-41CE-988D-D2732D01B8A9}"/>
                </c:ext>
              </c:extLst>
            </c:dLbl>
            <c:dLbl>
              <c:idx val="6"/>
              <c:delete val="1"/>
              <c:extLst>
                <c:ext xmlns:c15="http://schemas.microsoft.com/office/drawing/2012/chart" uri="{CE6537A1-D6FC-4f65-9D91-7224C49458BB}"/>
                <c:ext xmlns:c16="http://schemas.microsoft.com/office/drawing/2014/chart" uri="{C3380CC4-5D6E-409C-BE32-E72D297353CC}">
                  <c16:uniqueId val="{00000025-7ABA-41CE-988D-D2732D01B8A9}"/>
                </c:ext>
              </c:extLst>
            </c:dLbl>
            <c:dLbl>
              <c:idx val="7"/>
              <c:delete val="1"/>
              <c:extLst>
                <c:ext xmlns:c15="http://schemas.microsoft.com/office/drawing/2012/chart" uri="{CE6537A1-D6FC-4f65-9D91-7224C49458BB}"/>
                <c:ext xmlns:c16="http://schemas.microsoft.com/office/drawing/2014/chart" uri="{C3380CC4-5D6E-409C-BE32-E72D297353CC}">
                  <c16:uniqueId val="{00000026-7ABA-41CE-988D-D2732D01B8A9}"/>
                </c:ext>
              </c:extLst>
            </c:dLbl>
            <c:dLbl>
              <c:idx val="8"/>
              <c:delete val="1"/>
              <c:extLst>
                <c:ext xmlns:c15="http://schemas.microsoft.com/office/drawing/2012/chart" uri="{CE6537A1-D6FC-4f65-9D91-7224C49458BB}"/>
                <c:ext xmlns:c16="http://schemas.microsoft.com/office/drawing/2014/chart" uri="{C3380CC4-5D6E-409C-BE32-E72D297353CC}">
                  <c16:uniqueId val="{0000001B-7ABA-41CE-988D-D2732D01B8A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age'!$P$70:$Z$70</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age'!$P$73:$Z$73</c:f>
              <c:numCache>
                <c:formatCode>0.0</c:formatCode>
                <c:ptCount val="11"/>
                <c:pt idx="0">
                  <c:v>6.0518036568742657</c:v>
                </c:pt>
                <c:pt idx="1">
                  <c:v>5.9465858921892192</c:v>
                </c:pt>
                <c:pt idx="2">
                  <c:v>6.1025910791788851</c:v>
                </c:pt>
                <c:pt idx="3">
                  <c:v>6.4504728442064261</c:v>
                </c:pt>
                <c:pt idx="4">
                  <c:v>6.5938742043935052</c:v>
                </c:pt>
                <c:pt idx="5">
                  <c:v>6.3951709941138004</c:v>
                </c:pt>
                <c:pt idx="6">
                  <c:v>6.9220065831873896</c:v>
                </c:pt>
                <c:pt idx="7">
                  <c:v>7.282992118206522</c:v>
                </c:pt>
                <c:pt idx="8">
                  <c:v>7.2877918477987418</c:v>
                </c:pt>
                <c:pt idx="9">
                  <c:v>7.4210761003671966</c:v>
                </c:pt>
                <c:pt idx="10">
                  <c:v>7.1712663048780492</c:v>
                </c:pt>
              </c:numCache>
            </c:numRef>
          </c:val>
          <c:smooth val="0"/>
          <c:extLst>
            <c:ext xmlns:c16="http://schemas.microsoft.com/office/drawing/2014/chart" uri="{C3380CC4-5D6E-409C-BE32-E72D297353CC}">
              <c16:uniqueId val="{00000027-7ABA-41CE-988D-D2732D01B8A9}"/>
            </c:ext>
          </c:extLst>
        </c:ser>
        <c:ser>
          <c:idx val="3"/>
          <c:order val="3"/>
          <c:tx>
            <c:strRef>
              <c:f>'Median age'!$B$74</c:f>
              <c:strCache>
                <c:ptCount val="1"/>
                <c:pt idx="0">
                  <c:v>25th percentile</c:v>
                </c:pt>
              </c:strCache>
            </c:strRef>
          </c:tx>
          <c:spPr>
            <a:ln w="19050" cap="rnd" cmpd="sng" algn="ctr">
              <a:solidFill>
                <a:srgbClr val="C0BCB2"/>
              </a:solidFill>
              <a:prstDash val="solid"/>
              <a:round/>
            </a:ln>
            <a:effectLst/>
          </c:spPr>
          <c:marker>
            <c:symbol val="none"/>
          </c:marker>
          <c:dPt>
            <c:idx val="8"/>
            <c:bubble3D val="0"/>
            <c:extLst>
              <c:ext xmlns:c16="http://schemas.microsoft.com/office/drawing/2014/chart" uri="{C3380CC4-5D6E-409C-BE32-E72D297353CC}">
                <c16:uniqueId val="{00000028-7ABA-41CE-988D-D2732D01B8A9}"/>
              </c:ext>
            </c:extLst>
          </c:dPt>
          <c:dPt>
            <c:idx val="9"/>
            <c:bubble3D val="0"/>
            <c:extLst>
              <c:ext xmlns:c16="http://schemas.microsoft.com/office/drawing/2014/chart" uri="{C3380CC4-5D6E-409C-BE32-E72D297353CC}">
                <c16:uniqueId val="{00000029-7ABA-41CE-988D-D2732D01B8A9}"/>
              </c:ext>
            </c:extLst>
          </c:dPt>
          <c:dPt>
            <c:idx val="10"/>
            <c:marker>
              <c:symbol val="circle"/>
              <c:size val="5"/>
              <c:spPr>
                <a:solidFill>
                  <a:srgbClr val="C0BCB2"/>
                </a:solidFill>
                <a:ln>
                  <a:solidFill>
                    <a:srgbClr val="C0BCB2"/>
                  </a:solidFill>
                </a:ln>
              </c:spPr>
            </c:marker>
            <c:bubble3D val="0"/>
            <c:spPr>
              <a:ln w="19050" cap="rnd" cmpd="sng" algn="ctr">
                <a:noFill/>
                <a:prstDash val="solid"/>
                <a:round/>
              </a:ln>
              <a:effectLst/>
            </c:spPr>
            <c:extLst>
              <c:ext xmlns:c16="http://schemas.microsoft.com/office/drawing/2014/chart" uri="{C3380CC4-5D6E-409C-BE32-E72D297353CC}">
                <c16:uniqueId val="{0000002B-7ABA-41CE-988D-D2732D01B8A9}"/>
              </c:ext>
            </c:extLst>
          </c:dPt>
          <c:dPt>
            <c:idx val="16"/>
            <c:bubble3D val="0"/>
            <c:extLst>
              <c:ext xmlns:c16="http://schemas.microsoft.com/office/drawing/2014/chart" uri="{C3380CC4-5D6E-409C-BE32-E72D297353CC}">
                <c16:uniqueId val="{0000002C-7ABA-41CE-988D-D2732D01B8A9}"/>
              </c:ext>
            </c:extLst>
          </c:dPt>
          <c:dLbls>
            <c:dLbl>
              <c:idx val="0"/>
              <c:delete val="1"/>
              <c:extLst>
                <c:ext xmlns:c15="http://schemas.microsoft.com/office/drawing/2012/chart" uri="{CE6537A1-D6FC-4f65-9D91-7224C49458BB}"/>
                <c:ext xmlns:c16="http://schemas.microsoft.com/office/drawing/2014/chart" uri="{C3380CC4-5D6E-409C-BE32-E72D297353CC}">
                  <c16:uniqueId val="{0000002D-7ABA-41CE-988D-D2732D01B8A9}"/>
                </c:ext>
              </c:extLst>
            </c:dLbl>
            <c:dLbl>
              <c:idx val="1"/>
              <c:delete val="1"/>
              <c:extLst>
                <c:ext xmlns:c15="http://schemas.microsoft.com/office/drawing/2012/chart" uri="{CE6537A1-D6FC-4f65-9D91-7224C49458BB}"/>
                <c:ext xmlns:c16="http://schemas.microsoft.com/office/drawing/2014/chart" uri="{C3380CC4-5D6E-409C-BE32-E72D297353CC}">
                  <c16:uniqueId val="{0000002E-7ABA-41CE-988D-D2732D01B8A9}"/>
                </c:ext>
              </c:extLst>
            </c:dLbl>
            <c:dLbl>
              <c:idx val="2"/>
              <c:delete val="1"/>
              <c:extLst>
                <c:ext xmlns:c15="http://schemas.microsoft.com/office/drawing/2012/chart" uri="{CE6537A1-D6FC-4f65-9D91-7224C49458BB}"/>
                <c:ext xmlns:c16="http://schemas.microsoft.com/office/drawing/2014/chart" uri="{C3380CC4-5D6E-409C-BE32-E72D297353CC}">
                  <c16:uniqueId val="{0000002F-7ABA-41CE-988D-D2732D01B8A9}"/>
                </c:ext>
              </c:extLst>
            </c:dLbl>
            <c:dLbl>
              <c:idx val="3"/>
              <c:delete val="1"/>
              <c:extLst>
                <c:ext xmlns:c15="http://schemas.microsoft.com/office/drawing/2012/chart" uri="{CE6537A1-D6FC-4f65-9D91-7224C49458BB}"/>
                <c:ext xmlns:c16="http://schemas.microsoft.com/office/drawing/2014/chart" uri="{C3380CC4-5D6E-409C-BE32-E72D297353CC}">
                  <c16:uniqueId val="{00000030-7ABA-41CE-988D-D2732D01B8A9}"/>
                </c:ext>
              </c:extLst>
            </c:dLbl>
            <c:dLbl>
              <c:idx val="4"/>
              <c:delete val="1"/>
              <c:extLst>
                <c:ext xmlns:c15="http://schemas.microsoft.com/office/drawing/2012/chart" uri="{CE6537A1-D6FC-4f65-9D91-7224C49458BB}"/>
                <c:ext xmlns:c16="http://schemas.microsoft.com/office/drawing/2014/chart" uri="{C3380CC4-5D6E-409C-BE32-E72D297353CC}">
                  <c16:uniqueId val="{00000031-7ABA-41CE-988D-D2732D01B8A9}"/>
                </c:ext>
              </c:extLst>
            </c:dLbl>
            <c:dLbl>
              <c:idx val="5"/>
              <c:delete val="1"/>
              <c:extLst>
                <c:ext xmlns:c15="http://schemas.microsoft.com/office/drawing/2012/chart" uri="{CE6537A1-D6FC-4f65-9D91-7224C49458BB}"/>
                <c:ext xmlns:c16="http://schemas.microsoft.com/office/drawing/2014/chart" uri="{C3380CC4-5D6E-409C-BE32-E72D297353CC}">
                  <c16:uniqueId val="{00000032-7ABA-41CE-988D-D2732D01B8A9}"/>
                </c:ext>
              </c:extLst>
            </c:dLbl>
            <c:dLbl>
              <c:idx val="6"/>
              <c:delete val="1"/>
              <c:extLst>
                <c:ext xmlns:c15="http://schemas.microsoft.com/office/drawing/2012/chart" uri="{CE6537A1-D6FC-4f65-9D91-7224C49458BB}"/>
                <c:ext xmlns:c16="http://schemas.microsoft.com/office/drawing/2014/chart" uri="{C3380CC4-5D6E-409C-BE32-E72D297353CC}">
                  <c16:uniqueId val="{00000033-7ABA-41CE-988D-D2732D01B8A9}"/>
                </c:ext>
              </c:extLst>
            </c:dLbl>
            <c:dLbl>
              <c:idx val="7"/>
              <c:delete val="1"/>
              <c:extLst>
                <c:ext xmlns:c15="http://schemas.microsoft.com/office/drawing/2012/chart" uri="{CE6537A1-D6FC-4f65-9D91-7224C49458BB}"/>
                <c:ext xmlns:c16="http://schemas.microsoft.com/office/drawing/2014/chart" uri="{C3380CC4-5D6E-409C-BE32-E72D297353CC}">
                  <c16:uniqueId val="{00000034-7ABA-41CE-988D-D2732D01B8A9}"/>
                </c:ext>
              </c:extLst>
            </c:dLbl>
            <c:dLbl>
              <c:idx val="8"/>
              <c:delete val="1"/>
              <c:extLst>
                <c:ext xmlns:c15="http://schemas.microsoft.com/office/drawing/2012/chart" uri="{CE6537A1-D6FC-4f65-9D91-7224C49458BB}"/>
                <c:ext xmlns:c16="http://schemas.microsoft.com/office/drawing/2014/chart" uri="{C3380CC4-5D6E-409C-BE32-E72D297353CC}">
                  <c16:uniqueId val="{00000028-7ABA-41CE-988D-D2732D01B8A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age'!$P$70:$Z$70</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age'!$P$74:$Z$74</c:f>
              <c:numCache>
                <c:formatCode>0.0</c:formatCode>
                <c:ptCount val="11"/>
                <c:pt idx="0">
                  <c:v>3.526027</c:v>
                </c:pt>
                <c:pt idx="1">
                  <c:v>3.4876710000000002</c:v>
                </c:pt>
                <c:pt idx="2">
                  <c:v>3.6589040000000002</c:v>
                </c:pt>
                <c:pt idx="3">
                  <c:v>4.1123285000000003</c:v>
                </c:pt>
                <c:pt idx="4">
                  <c:v>4.1191779999999998</c:v>
                </c:pt>
                <c:pt idx="5">
                  <c:v>3.9205480000000001</c:v>
                </c:pt>
                <c:pt idx="6">
                  <c:v>4.2506849999999998</c:v>
                </c:pt>
                <c:pt idx="7">
                  <c:v>4.5890415000000004</c:v>
                </c:pt>
                <c:pt idx="8">
                  <c:v>4.5643834999999999</c:v>
                </c:pt>
                <c:pt idx="9">
                  <c:v>4.6136990000000004</c:v>
                </c:pt>
                <c:pt idx="10">
                  <c:v>4.0924654999999994</c:v>
                </c:pt>
              </c:numCache>
            </c:numRef>
          </c:val>
          <c:smooth val="0"/>
          <c:extLst>
            <c:ext xmlns:c16="http://schemas.microsoft.com/office/drawing/2014/chart" uri="{C3380CC4-5D6E-409C-BE32-E72D297353CC}">
              <c16:uniqueId val="{00000035-7ABA-41CE-988D-D2732D01B8A9}"/>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5400000" spcFirstLastPara="1" vertOverflow="ellipsis" vert="horz" wrap="square" anchor="ctr" anchorCtr="1"/>
          <a:lstStyle/>
          <a:p>
            <a:pPr algn="ctr" rtl="0">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crossAx val="2014404240"/>
        <c:crosses val="autoZero"/>
        <c:auto val="1"/>
        <c:lblAlgn val="ctr"/>
        <c:lblOffset val="100"/>
        <c:noMultiLvlLbl val="0"/>
      </c:catAx>
      <c:valAx>
        <c:axId val="2014404240"/>
        <c:scaling>
          <c:orientation val="minMax"/>
        </c:scaling>
        <c:delete val="0"/>
        <c:axPos val="l"/>
        <c:numFmt formatCode="General" sourceLinked="0"/>
        <c:majorTickMark val="out"/>
        <c:minorTickMark val="none"/>
        <c:tickLblPos val="nextTo"/>
        <c:spPr>
          <a:noFill/>
          <a:ln w="3175"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crossAx val="2014400976"/>
        <c:crosses val="autoZero"/>
        <c:crossBetween val="between"/>
      </c:valAx>
      <c:spPr>
        <a:noFill/>
        <a:ln>
          <a:noFill/>
        </a:ln>
        <a:effectLst/>
      </c:spPr>
    </c:plotArea>
    <c:legend>
      <c:legendPos val="b"/>
      <c:layout>
        <c:manualLayout>
          <c:xMode val="edge"/>
          <c:yMode val="edge"/>
          <c:x val="0"/>
          <c:y val="0.91660430882018173"/>
          <c:w val="1"/>
          <c:h val="8.3395691179818238E-2"/>
        </c:manualLayout>
      </c:layout>
      <c:overlay val="0"/>
      <c:spPr>
        <a:noFill/>
        <a:ln>
          <a:noFill/>
        </a:ln>
        <a:effectLst/>
      </c:spPr>
      <c:txPr>
        <a:bodyPr rot="0" spcFirstLastPara="1" vertOverflow="ellipsis" vert="horz" wrap="square" anchor="ctr" anchorCtr="1"/>
        <a:lstStyle/>
        <a:p>
          <a:pPr algn="ctr" rtl="0">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3.7968724291447667E-2"/>
          <c:y val="3.6152727530680287E-2"/>
          <c:w val="0.92907525612552888"/>
          <c:h val="0.7880409448818898"/>
        </c:manualLayout>
      </c:layout>
      <c:lineChart>
        <c:grouping val="standard"/>
        <c:varyColors val="0"/>
        <c:ser>
          <c:idx val="0"/>
          <c:order val="0"/>
          <c:tx>
            <c:strRef>
              <c:f>'Median age'!$B$99</c:f>
              <c:strCache>
                <c:ptCount val="1"/>
                <c:pt idx="0">
                  <c:v>75th percentile</c:v>
                </c:pt>
              </c:strCache>
            </c:strRef>
          </c:tx>
          <c:spPr>
            <a:ln w="19050" cap="rnd" cmpd="sng" algn="ctr">
              <a:solidFill>
                <a:schemeClr val="accent1"/>
              </a:solidFill>
              <a:prstDash val="solid"/>
              <a:round/>
            </a:ln>
            <a:effectLst/>
          </c:spPr>
          <c:marker>
            <c:symbol val="none"/>
          </c:marker>
          <c:dPt>
            <c:idx val="5"/>
            <c:bubble3D val="0"/>
            <c:extLst>
              <c:ext xmlns:c16="http://schemas.microsoft.com/office/drawing/2014/chart" uri="{C3380CC4-5D6E-409C-BE32-E72D297353CC}">
                <c16:uniqueId val="{00000000-C72F-4C29-A9A7-29D7C4A4CCC3}"/>
              </c:ext>
            </c:extLst>
          </c:dPt>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2-C72F-4C29-A9A7-29D7C4A4CCC3}"/>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4-C72F-4C29-A9A7-29D7C4A4CCC3}"/>
              </c:ext>
            </c:extLst>
          </c:dPt>
          <c:dPt>
            <c:idx val="16"/>
            <c:bubble3D val="0"/>
            <c:extLst>
              <c:ext xmlns:c16="http://schemas.microsoft.com/office/drawing/2014/chart" uri="{C3380CC4-5D6E-409C-BE32-E72D297353CC}">
                <c16:uniqueId val="{00000005-C72F-4C29-A9A7-29D7C4A4CCC3}"/>
              </c:ext>
            </c:extLst>
          </c:dPt>
          <c:dLbls>
            <c:dLbl>
              <c:idx val="0"/>
              <c:delete val="1"/>
              <c:extLst>
                <c:ext xmlns:c15="http://schemas.microsoft.com/office/drawing/2012/chart" uri="{CE6537A1-D6FC-4f65-9D91-7224C49458BB}"/>
                <c:ext xmlns:c16="http://schemas.microsoft.com/office/drawing/2014/chart" uri="{C3380CC4-5D6E-409C-BE32-E72D297353CC}">
                  <c16:uniqueId val="{00000006-C72F-4C29-A9A7-29D7C4A4CCC3}"/>
                </c:ext>
              </c:extLst>
            </c:dLbl>
            <c:dLbl>
              <c:idx val="1"/>
              <c:delete val="1"/>
              <c:extLst>
                <c:ext xmlns:c15="http://schemas.microsoft.com/office/drawing/2012/chart" uri="{CE6537A1-D6FC-4f65-9D91-7224C49458BB}"/>
                <c:ext xmlns:c16="http://schemas.microsoft.com/office/drawing/2014/chart" uri="{C3380CC4-5D6E-409C-BE32-E72D297353CC}">
                  <c16:uniqueId val="{00000007-C72F-4C29-A9A7-29D7C4A4CCC3}"/>
                </c:ext>
              </c:extLst>
            </c:dLbl>
            <c:dLbl>
              <c:idx val="2"/>
              <c:delete val="1"/>
              <c:extLst>
                <c:ext xmlns:c15="http://schemas.microsoft.com/office/drawing/2012/chart" uri="{CE6537A1-D6FC-4f65-9D91-7224C49458BB}"/>
                <c:ext xmlns:c16="http://schemas.microsoft.com/office/drawing/2014/chart" uri="{C3380CC4-5D6E-409C-BE32-E72D297353CC}">
                  <c16:uniqueId val="{00000008-C72F-4C29-A9A7-29D7C4A4CCC3}"/>
                </c:ext>
              </c:extLst>
            </c:dLbl>
            <c:dLbl>
              <c:idx val="3"/>
              <c:delete val="1"/>
              <c:extLst>
                <c:ext xmlns:c15="http://schemas.microsoft.com/office/drawing/2012/chart" uri="{CE6537A1-D6FC-4f65-9D91-7224C49458BB}"/>
                <c:ext xmlns:c16="http://schemas.microsoft.com/office/drawing/2014/chart" uri="{C3380CC4-5D6E-409C-BE32-E72D297353CC}">
                  <c16:uniqueId val="{00000009-C72F-4C29-A9A7-29D7C4A4CCC3}"/>
                </c:ext>
              </c:extLst>
            </c:dLbl>
            <c:dLbl>
              <c:idx val="4"/>
              <c:delete val="1"/>
              <c:extLst>
                <c:ext xmlns:c15="http://schemas.microsoft.com/office/drawing/2012/chart" uri="{CE6537A1-D6FC-4f65-9D91-7224C49458BB}"/>
                <c:ext xmlns:c16="http://schemas.microsoft.com/office/drawing/2014/chart" uri="{C3380CC4-5D6E-409C-BE32-E72D297353CC}">
                  <c16:uniqueId val="{0000000A-C72F-4C29-A9A7-29D7C4A4CCC3}"/>
                </c:ext>
              </c:extLst>
            </c:dLbl>
            <c:dLbl>
              <c:idx val="5"/>
              <c:delete val="1"/>
              <c:extLst>
                <c:ext xmlns:c15="http://schemas.microsoft.com/office/drawing/2012/chart" uri="{CE6537A1-D6FC-4f65-9D91-7224C49458BB}"/>
                <c:ext xmlns:c16="http://schemas.microsoft.com/office/drawing/2014/chart" uri="{C3380CC4-5D6E-409C-BE32-E72D297353CC}">
                  <c16:uniqueId val="{00000000-C72F-4C29-A9A7-29D7C4A4CCC3}"/>
                </c:ext>
              </c:extLst>
            </c:dLbl>
            <c:dLbl>
              <c:idx val="6"/>
              <c:delete val="1"/>
              <c:extLst>
                <c:ext xmlns:c15="http://schemas.microsoft.com/office/drawing/2012/chart" uri="{CE6537A1-D6FC-4f65-9D91-7224C49458BB}"/>
                <c:ext xmlns:c16="http://schemas.microsoft.com/office/drawing/2014/chart" uri="{C3380CC4-5D6E-409C-BE32-E72D297353CC}">
                  <c16:uniqueId val="{0000000B-C72F-4C29-A9A7-29D7C4A4CCC3}"/>
                </c:ext>
              </c:extLst>
            </c:dLbl>
            <c:dLbl>
              <c:idx val="7"/>
              <c:delete val="1"/>
              <c:extLst>
                <c:ext xmlns:c15="http://schemas.microsoft.com/office/drawing/2012/chart" uri="{CE6537A1-D6FC-4f65-9D91-7224C49458BB}"/>
                <c:ext xmlns:c16="http://schemas.microsoft.com/office/drawing/2014/chart" uri="{C3380CC4-5D6E-409C-BE32-E72D297353CC}">
                  <c16:uniqueId val="{0000000C-C72F-4C29-A9A7-29D7C4A4CCC3}"/>
                </c:ext>
              </c:extLst>
            </c:dLbl>
            <c:dLbl>
              <c:idx val="8"/>
              <c:delete val="1"/>
              <c:extLst>
                <c:ext xmlns:c15="http://schemas.microsoft.com/office/drawing/2012/chart" uri="{CE6537A1-D6FC-4f65-9D91-7224C49458BB}"/>
                <c:ext xmlns:c16="http://schemas.microsoft.com/office/drawing/2014/chart" uri="{C3380CC4-5D6E-409C-BE32-E72D297353CC}">
                  <c16:uniqueId val="{00000002-C72F-4C29-A9A7-29D7C4A4CCC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age'!$C$98:$M$98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age'!$C$99:$M$99</c:f>
              <c:numCache>
                <c:formatCode>0.0</c:formatCode>
                <c:ptCount val="11"/>
                <c:pt idx="0">
                  <c:v>8.4863014999999997</c:v>
                </c:pt>
                <c:pt idx="1">
                  <c:v>9.3993152500000008</c:v>
                </c:pt>
                <c:pt idx="2">
                  <c:v>9.2726030000000002</c:v>
                </c:pt>
                <c:pt idx="3">
                  <c:v>9.2986302500000004</c:v>
                </c:pt>
                <c:pt idx="4">
                  <c:v>9.3424654999999994</c:v>
                </c:pt>
                <c:pt idx="5">
                  <c:v>8.850000249999999</c:v>
                </c:pt>
                <c:pt idx="6">
                  <c:v>10.002739999999999</c:v>
                </c:pt>
                <c:pt idx="7">
                  <c:v>10.4739725</c:v>
                </c:pt>
                <c:pt idx="8">
                  <c:v>10.7013695</c:v>
                </c:pt>
                <c:pt idx="9">
                  <c:v>10.846575</c:v>
                </c:pt>
                <c:pt idx="10">
                  <c:v>10.211644</c:v>
                </c:pt>
              </c:numCache>
            </c:numRef>
          </c:val>
          <c:smooth val="0"/>
          <c:extLst>
            <c:ext xmlns:c16="http://schemas.microsoft.com/office/drawing/2014/chart" uri="{C3380CC4-5D6E-409C-BE32-E72D297353CC}">
              <c16:uniqueId val="{0000000D-C72F-4C29-A9A7-29D7C4A4CCC3}"/>
            </c:ext>
          </c:extLst>
        </c:ser>
        <c:ser>
          <c:idx val="1"/>
          <c:order val="1"/>
          <c:tx>
            <c:strRef>
              <c:f>'Median age'!$B$100</c:f>
              <c:strCache>
                <c:ptCount val="1"/>
                <c:pt idx="0">
                  <c:v>Median</c:v>
                </c:pt>
              </c:strCache>
            </c:strRef>
          </c:tx>
          <c:spPr>
            <a:ln w="19050" cap="rnd" cmpd="sng" algn="ctr">
              <a:solidFill>
                <a:schemeClr val="accent3"/>
              </a:solidFill>
              <a:prstDash val="solid"/>
              <a:round/>
            </a:ln>
            <a:effectLst/>
          </c:spPr>
          <c:marker>
            <c:symbol val="none"/>
          </c:marker>
          <c:dPt>
            <c:idx val="5"/>
            <c:bubble3D val="0"/>
            <c:extLst>
              <c:ext xmlns:c16="http://schemas.microsoft.com/office/drawing/2014/chart" uri="{C3380CC4-5D6E-409C-BE32-E72D297353CC}">
                <c16:uniqueId val="{0000000E-C72F-4C29-A9A7-29D7C4A4CCC3}"/>
              </c:ext>
            </c:extLst>
          </c:dPt>
          <c:dPt>
            <c:idx val="8"/>
            <c:bubble3D val="0"/>
            <c:extLst>
              <c:ext xmlns:c16="http://schemas.microsoft.com/office/drawing/2014/chart" uri="{C3380CC4-5D6E-409C-BE32-E72D297353CC}">
                <c16:uniqueId val="{0000000F-C72F-4C29-A9A7-29D7C4A4CCC3}"/>
              </c:ext>
            </c:extLst>
          </c:dPt>
          <c:dPt>
            <c:idx val="9"/>
            <c:bubble3D val="0"/>
            <c:extLst>
              <c:ext xmlns:c16="http://schemas.microsoft.com/office/drawing/2014/chart" uri="{C3380CC4-5D6E-409C-BE32-E72D297353CC}">
                <c16:uniqueId val="{00000010-C72F-4C29-A9A7-29D7C4A4CCC3}"/>
              </c:ext>
            </c:extLst>
          </c:dPt>
          <c:dPt>
            <c:idx val="10"/>
            <c:marker>
              <c:symbol val="circle"/>
              <c:size val="5"/>
              <c:spPr>
                <a:solidFill>
                  <a:schemeClr val="accent3"/>
                </a:solidFill>
                <a:ln>
                  <a:solidFill>
                    <a:schemeClr val="accent3"/>
                  </a:solidFill>
                </a:ln>
              </c:spPr>
            </c:marker>
            <c:bubble3D val="0"/>
            <c:spPr>
              <a:ln w="19050" cap="rnd" cmpd="sng" algn="ctr">
                <a:noFill/>
                <a:prstDash val="solid"/>
                <a:round/>
              </a:ln>
              <a:effectLst/>
            </c:spPr>
            <c:extLst>
              <c:ext xmlns:c16="http://schemas.microsoft.com/office/drawing/2014/chart" uri="{C3380CC4-5D6E-409C-BE32-E72D297353CC}">
                <c16:uniqueId val="{00000012-C72F-4C29-A9A7-29D7C4A4CCC3}"/>
              </c:ext>
            </c:extLst>
          </c:dPt>
          <c:dLbls>
            <c:dLbl>
              <c:idx val="0"/>
              <c:delete val="1"/>
              <c:extLst>
                <c:ext xmlns:c15="http://schemas.microsoft.com/office/drawing/2012/chart" uri="{CE6537A1-D6FC-4f65-9D91-7224C49458BB}"/>
                <c:ext xmlns:c16="http://schemas.microsoft.com/office/drawing/2014/chart" uri="{C3380CC4-5D6E-409C-BE32-E72D297353CC}">
                  <c16:uniqueId val="{00000013-C72F-4C29-A9A7-29D7C4A4CCC3}"/>
                </c:ext>
              </c:extLst>
            </c:dLbl>
            <c:dLbl>
              <c:idx val="1"/>
              <c:delete val="1"/>
              <c:extLst>
                <c:ext xmlns:c15="http://schemas.microsoft.com/office/drawing/2012/chart" uri="{CE6537A1-D6FC-4f65-9D91-7224C49458BB}"/>
                <c:ext xmlns:c16="http://schemas.microsoft.com/office/drawing/2014/chart" uri="{C3380CC4-5D6E-409C-BE32-E72D297353CC}">
                  <c16:uniqueId val="{00000014-C72F-4C29-A9A7-29D7C4A4CCC3}"/>
                </c:ext>
              </c:extLst>
            </c:dLbl>
            <c:dLbl>
              <c:idx val="2"/>
              <c:delete val="1"/>
              <c:extLst>
                <c:ext xmlns:c15="http://schemas.microsoft.com/office/drawing/2012/chart" uri="{CE6537A1-D6FC-4f65-9D91-7224C49458BB}"/>
                <c:ext xmlns:c16="http://schemas.microsoft.com/office/drawing/2014/chart" uri="{C3380CC4-5D6E-409C-BE32-E72D297353CC}">
                  <c16:uniqueId val="{00000015-C72F-4C29-A9A7-29D7C4A4CCC3}"/>
                </c:ext>
              </c:extLst>
            </c:dLbl>
            <c:dLbl>
              <c:idx val="3"/>
              <c:delete val="1"/>
              <c:extLst>
                <c:ext xmlns:c15="http://schemas.microsoft.com/office/drawing/2012/chart" uri="{CE6537A1-D6FC-4f65-9D91-7224C49458BB}"/>
                <c:ext xmlns:c16="http://schemas.microsoft.com/office/drawing/2014/chart" uri="{C3380CC4-5D6E-409C-BE32-E72D297353CC}">
                  <c16:uniqueId val="{00000016-C72F-4C29-A9A7-29D7C4A4CCC3}"/>
                </c:ext>
              </c:extLst>
            </c:dLbl>
            <c:dLbl>
              <c:idx val="4"/>
              <c:delete val="1"/>
              <c:extLst>
                <c:ext xmlns:c15="http://schemas.microsoft.com/office/drawing/2012/chart" uri="{CE6537A1-D6FC-4f65-9D91-7224C49458BB}"/>
                <c:ext xmlns:c16="http://schemas.microsoft.com/office/drawing/2014/chart" uri="{C3380CC4-5D6E-409C-BE32-E72D297353CC}">
                  <c16:uniqueId val="{00000017-C72F-4C29-A9A7-29D7C4A4CCC3}"/>
                </c:ext>
              </c:extLst>
            </c:dLbl>
            <c:dLbl>
              <c:idx val="5"/>
              <c:delete val="1"/>
              <c:extLst>
                <c:ext xmlns:c15="http://schemas.microsoft.com/office/drawing/2012/chart" uri="{CE6537A1-D6FC-4f65-9D91-7224C49458BB}"/>
                <c:ext xmlns:c16="http://schemas.microsoft.com/office/drawing/2014/chart" uri="{C3380CC4-5D6E-409C-BE32-E72D297353CC}">
                  <c16:uniqueId val="{0000000E-C72F-4C29-A9A7-29D7C4A4CCC3}"/>
                </c:ext>
              </c:extLst>
            </c:dLbl>
            <c:dLbl>
              <c:idx val="6"/>
              <c:delete val="1"/>
              <c:extLst>
                <c:ext xmlns:c15="http://schemas.microsoft.com/office/drawing/2012/chart" uri="{CE6537A1-D6FC-4f65-9D91-7224C49458BB}"/>
                <c:ext xmlns:c16="http://schemas.microsoft.com/office/drawing/2014/chart" uri="{C3380CC4-5D6E-409C-BE32-E72D297353CC}">
                  <c16:uniqueId val="{00000018-C72F-4C29-A9A7-29D7C4A4CCC3}"/>
                </c:ext>
              </c:extLst>
            </c:dLbl>
            <c:dLbl>
              <c:idx val="7"/>
              <c:delete val="1"/>
              <c:extLst>
                <c:ext xmlns:c15="http://schemas.microsoft.com/office/drawing/2012/chart" uri="{CE6537A1-D6FC-4f65-9D91-7224C49458BB}"/>
                <c:ext xmlns:c16="http://schemas.microsoft.com/office/drawing/2014/chart" uri="{C3380CC4-5D6E-409C-BE32-E72D297353CC}">
                  <c16:uniqueId val="{00000019-C72F-4C29-A9A7-29D7C4A4CCC3}"/>
                </c:ext>
              </c:extLst>
            </c:dLbl>
            <c:dLbl>
              <c:idx val="8"/>
              <c:delete val="1"/>
              <c:extLst>
                <c:ext xmlns:c15="http://schemas.microsoft.com/office/drawing/2012/chart" uri="{CE6537A1-D6FC-4f65-9D91-7224C49458BB}"/>
                <c:ext xmlns:c16="http://schemas.microsoft.com/office/drawing/2014/chart" uri="{C3380CC4-5D6E-409C-BE32-E72D297353CC}">
                  <c16:uniqueId val="{0000000F-C72F-4C29-A9A7-29D7C4A4CCC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age'!$C$98:$M$98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age'!$C$100:$M$100</c:f>
              <c:numCache>
                <c:formatCode>0.0</c:formatCode>
                <c:ptCount val="11"/>
                <c:pt idx="0">
                  <c:v>6.2739725000000002</c:v>
                </c:pt>
                <c:pt idx="1">
                  <c:v>6.6260275000000002</c:v>
                </c:pt>
                <c:pt idx="2">
                  <c:v>6.967123</c:v>
                </c:pt>
                <c:pt idx="3">
                  <c:v>7.0013695</c:v>
                </c:pt>
                <c:pt idx="4">
                  <c:v>6.7479449999999996</c:v>
                </c:pt>
                <c:pt idx="5">
                  <c:v>6.878082</c:v>
                </c:pt>
                <c:pt idx="6">
                  <c:v>7.3205479999999996</c:v>
                </c:pt>
                <c:pt idx="7">
                  <c:v>8.2219180000000005</c:v>
                </c:pt>
                <c:pt idx="8">
                  <c:v>8</c:v>
                </c:pt>
                <c:pt idx="9">
                  <c:v>8.0082190000000004</c:v>
                </c:pt>
                <c:pt idx="10">
                  <c:v>7.3164379999999998</c:v>
                </c:pt>
              </c:numCache>
            </c:numRef>
          </c:val>
          <c:smooth val="0"/>
          <c:extLst>
            <c:ext xmlns:c16="http://schemas.microsoft.com/office/drawing/2014/chart" uri="{C3380CC4-5D6E-409C-BE32-E72D297353CC}">
              <c16:uniqueId val="{0000001A-C72F-4C29-A9A7-29D7C4A4CCC3}"/>
            </c:ext>
          </c:extLst>
        </c:ser>
        <c:ser>
          <c:idx val="2"/>
          <c:order val="2"/>
          <c:tx>
            <c:strRef>
              <c:f>'Median age'!$B$101</c:f>
              <c:strCache>
                <c:ptCount val="1"/>
                <c:pt idx="0">
                  <c:v>Average</c:v>
                </c:pt>
              </c:strCache>
            </c:strRef>
          </c:tx>
          <c:spPr>
            <a:ln w="19050" cap="rnd" cmpd="sng" algn="ctr">
              <a:solidFill>
                <a:schemeClr val="accent5"/>
              </a:solidFill>
              <a:prstDash val="solid"/>
              <a:round/>
            </a:ln>
            <a:effectLst/>
          </c:spPr>
          <c:marker>
            <c:symbol val="none"/>
          </c:marker>
          <c:dPt>
            <c:idx val="8"/>
            <c:bubble3D val="0"/>
            <c:extLst>
              <c:ext xmlns:c16="http://schemas.microsoft.com/office/drawing/2014/chart" uri="{C3380CC4-5D6E-409C-BE32-E72D297353CC}">
                <c16:uniqueId val="{0000001B-C72F-4C29-A9A7-29D7C4A4CCC3}"/>
              </c:ext>
            </c:extLst>
          </c:dPt>
          <c:dPt>
            <c:idx val="9"/>
            <c:bubble3D val="0"/>
            <c:extLst>
              <c:ext xmlns:c16="http://schemas.microsoft.com/office/drawing/2014/chart" uri="{C3380CC4-5D6E-409C-BE32-E72D297353CC}">
                <c16:uniqueId val="{0000001C-C72F-4C29-A9A7-29D7C4A4CCC3}"/>
              </c:ext>
            </c:extLst>
          </c:dPt>
          <c:dPt>
            <c:idx val="10"/>
            <c:marker>
              <c:symbol val="circle"/>
              <c:size val="5"/>
              <c:spPr>
                <a:solidFill>
                  <a:schemeClr val="accent5"/>
                </a:solidFill>
                <a:ln>
                  <a:solidFill>
                    <a:schemeClr val="accent5"/>
                  </a:solidFill>
                </a:ln>
              </c:spPr>
            </c:marker>
            <c:bubble3D val="0"/>
            <c:spPr>
              <a:ln w="19050" cap="rnd" cmpd="sng" algn="ctr">
                <a:noFill/>
                <a:prstDash val="solid"/>
                <a:round/>
              </a:ln>
              <a:effectLst/>
            </c:spPr>
            <c:extLst>
              <c:ext xmlns:c16="http://schemas.microsoft.com/office/drawing/2014/chart" uri="{C3380CC4-5D6E-409C-BE32-E72D297353CC}">
                <c16:uniqueId val="{0000001E-C72F-4C29-A9A7-29D7C4A4CCC3}"/>
              </c:ext>
            </c:extLst>
          </c:dPt>
          <c:dLbls>
            <c:dLbl>
              <c:idx val="0"/>
              <c:delete val="1"/>
              <c:extLst>
                <c:ext xmlns:c15="http://schemas.microsoft.com/office/drawing/2012/chart" uri="{CE6537A1-D6FC-4f65-9D91-7224C49458BB}"/>
                <c:ext xmlns:c16="http://schemas.microsoft.com/office/drawing/2014/chart" uri="{C3380CC4-5D6E-409C-BE32-E72D297353CC}">
                  <c16:uniqueId val="{0000001F-C72F-4C29-A9A7-29D7C4A4CCC3}"/>
                </c:ext>
              </c:extLst>
            </c:dLbl>
            <c:dLbl>
              <c:idx val="1"/>
              <c:delete val="1"/>
              <c:extLst>
                <c:ext xmlns:c15="http://schemas.microsoft.com/office/drawing/2012/chart" uri="{CE6537A1-D6FC-4f65-9D91-7224C49458BB}"/>
                <c:ext xmlns:c16="http://schemas.microsoft.com/office/drawing/2014/chart" uri="{C3380CC4-5D6E-409C-BE32-E72D297353CC}">
                  <c16:uniqueId val="{00000020-C72F-4C29-A9A7-29D7C4A4CCC3}"/>
                </c:ext>
              </c:extLst>
            </c:dLbl>
            <c:dLbl>
              <c:idx val="2"/>
              <c:delete val="1"/>
              <c:extLst>
                <c:ext xmlns:c15="http://schemas.microsoft.com/office/drawing/2012/chart" uri="{CE6537A1-D6FC-4f65-9D91-7224C49458BB}"/>
                <c:ext xmlns:c16="http://schemas.microsoft.com/office/drawing/2014/chart" uri="{C3380CC4-5D6E-409C-BE32-E72D297353CC}">
                  <c16:uniqueId val="{00000021-C72F-4C29-A9A7-29D7C4A4CCC3}"/>
                </c:ext>
              </c:extLst>
            </c:dLbl>
            <c:dLbl>
              <c:idx val="3"/>
              <c:delete val="1"/>
              <c:extLst>
                <c:ext xmlns:c15="http://schemas.microsoft.com/office/drawing/2012/chart" uri="{CE6537A1-D6FC-4f65-9D91-7224C49458BB}"/>
                <c:ext xmlns:c16="http://schemas.microsoft.com/office/drawing/2014/chart" uri="{C3380CC4-5D6E-409C-BE32-E72D297353CC}">
                  <c16:uniqueId val="{00000022-C72F-4C29-A9A7-29D7C4A4CCC3}"/>
                </c:ext>
              </c:extLst>
            </c:dLbl>
            <c:dLbl>
              <c:idx val="4"/>
              <c:delete val="1"/>
              <c:extLst>
                <c:ext xmlns:c15="http://schemas.microsoft.com/office/drawing/2012/chart" uri="{CE6537A1-D6FC-4f65-9D91-7224C49458BB}"/>
                <c:ext xmlns:c16="http://schemas.microsoft.com/office/drawing/2014/chart" uri="{C3380CC4-5D6E-409C-BE32-E72D297353CC}">
                  <c16:uniqueId val="{00000023-C72F-4C29-A9A7-29D7C4A4CCC3}"/>
                </c:ext>
              </c:extLst>
            </c:dLbl>
            <c:dLbl>
              <c:idx val="5"/>
              <c:delete val="1"/>
              <c:extLst>
                <c:ext xmlns:c15="http://schemas.microsoft.com/office/drawing/2012/chart" uri="{CE6537A1-D6FC-4f65-9D91-7224C49458BB}"/>
                <c:ext xmlns:c16="http://schemas.microsoft.com/office/drawing/2014/chart" uri="{C3380CC4-5D6E-409C-BE32-E72D297353CC}">
                  <c16:uniqueId val="{00000024-C72F-4C29-A9A7-29D7C4A4CCC3}"/>
                </c:ext>
              </c:extLst>
            </c:dLbl>
            <c:dLbl>
              <c:idx val="6"/>
              <c:delete val="1"/>
              <c:extLst>
                <c:ext xmlns:c15="http://schemas.microsoft.com/office/drawing/2012/chart" uri="{CE6537A1-D6FC-4f65-9D91-7224C49458BB}"/>
                <c:ext xmlns:c16="http://schemas.microsoft.com/office/drawing/2014/chart" uri="{C3380CC4-5D6E-409C-BE32-E72D297353CC}">
                  <c16:uniqueId val="{00000025-C72F-4C29-A9A7-29D7C4A4CCC3}"/>
                </c:ext>
              </c:extLst>
            </c:dLbl>
            <c:dLbl>
              <c:idx val="7"/>
              <c:delete val="1"/>
              <c:extLst>
                <c:ext xmlns:c15="http://schemas.microsoft.com/office/drawing/2012/chart" uri="{CE6537A1-D6FC-4f65-9D91-7224C49458BB}"/>
                <c:ext xmlns:c16="http://schemas.microsoft.com/office/drawing/2014/chart" uri="{C3380CC4-5D6E-409C-BE32-E72D297353CC}">
                  <c16:uniqueId val="{00000026-C72F-4C29-A9A7-29D7C4A4CCC3}"/>
                </c:ext>
              </c:extLst>
            </c:dLbl>
            <c:dLbl>
              <c:idx val="8"/>
              <c:delete val="1"/>
              <c:extLst>
                <c:ext xmlns:c15="http://schemas.microsoft.com/office/drawing/2012/chart" uri="{CE6537A1-D6FC-4f65-9D91-7224C49458BB}"/>
                <c:ext xmlns:c16="http://schemas.microsoft.com/office/drawing/2014/chart" uri="{C3380CC4-5D6E-409C-BE32-E72D297353CC}">
                  <c16:uniqueId val="{0000001B-C72F-4C29-A9A7-29D7C4A4CCC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age'!$C$98:$M$98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age'!$C$101:$M$101</c:f>
              <c:numCache>
                <c:formatCode>0.0</c:formatCode>
                <c:ptCount val="11"/>
                <c:pt idx="0">
                  <c:v>7.2778134425837324</c:v>
                </c:pt>
                <c:pt idx="1">
                  <c:v>7.6625921995192314</c:v>
                </c:pt>
                <c:pt idx="2">
                  <c:v>7.7658477870563676</c:v>
                </c:pt>
                <c:pt idx="3">
                  <c:v>7.9759311164658637</c:v>
                </c:pt>
                <c:pt idx="4">
                  <c:v>7.8449945256673512</c:v>
                </c:pt>
                <c:pt idx="5">
                  <c:v>7.5082423140845069</c:v>
                </c:pt>
                <c:pt idx="6">
                  <c:v>8.2645332639175262</c:v>
                </c:pt>
                <c:pt idx="7">
                  <c:v>8.9879419764011796</c:v>
                </c:pt>
                <c:pt idx="8">
                  <c:v>8.7661418985074633</c:v>
                </c:pt>
                <c:pt idx="9">
                  <c:v>8.9009585014164312</c:v>
                </c:pt>
                <c:pt idx="10">
                  <c:v>8.0984610432098769</c:v>
                </c:pt>
              </c:numCache>
            </c:numRef>
          </c:val>
          <c:smooth val="0"/>
          <c:extLst>
            <c:ext xmlns:c16="http://schemas.microsoft.com/office/drawing/2014/chart" uri="{C3380CC4-5D6E-409C-BE32-E72D297353CC}">
              <c16:uniqueId val="{00000027-C72F-4C29-A9A7-29D7C4A4CCC3}"/>
            </c:ext>
          </c:extLst>
        </c:ser>
        <c:ser>
          <c:idx val="3"/>
          <c:order val="3"/>
          <c:tx>
            <c:strRef>
              <c:f>'Median age'!$B$102</c:f>
              <c:strCache>
                <c:ptCount val="1"/>
                <c:pt idx="0">
                  <c:v>25th percentile</c:v>
                </c:pt>
              </c:strCache>
            </c:strRef>
          </c:tx>
          <c:spPr>
            <a:ln w="19050" cap="rnd" cmpd="sng" algn="ctr">
              <a:solidFill>
                <a:srgbClr val="C0BCB2"/>
              </a:solidFill>
              <a:prstDash val="solid"/>
              <a:round/>
            </a:ln>
            <a:effectLst/>
          </c:spPr>
          <c:marker>
            <c:symbol val="none"/>
          </c:marker>
          <c:dPt>
            <c:idx val="8"/>
            <c:bubble3D val="0"/>
            <c:extLst>
              <c:ext xmlns:c16="http://schemas.microsoft.com/office/drawing/2014/chart" uri="{C3380CC4-5D6E-409C-BE32-E72D297353CC}">
                <c16:uniqueId val="{00000028-C72F-4C29-A9A7-29D7C4A4CCC3}"/>
              </c:ext>
            </c:extLst>
          </c:dPt>
          <c:dPt>
            <c:idx val="9"/>
            <c:bubble3D val="0"/>
            <c:extLst>
              <c:ext xmlns:c16="http://schemas.microsoft.com/office/drawing/2014/chart" uri="{C3380CC4-5D6E-409C-BE32-E72D297353CC}">
                <c16:uniqueId val="{00000029-C72F-4C29-A9A7-29D7C4A4CCC3}"/>
              </c:ext>
            </c:extLst>
          </c:dPt>
          <c:dPt>
            <c:idx val="10"/>
            <c:marker>
              <c:symbol val="circle"/>
              <c:size val="5"/>
              <c:spPr>
                <a:solidFill>
                  <a:srgbClr val="C0BCB2"/>
                </a:solidFill>
                <a:ln>
                  <a:solidFill>
                    <a:srgbClr val="C0BCB2"/>
                  </a:solidFill>
                </a:ln>
              </c:spPr>
            </c:marker>
            <c:bubble3D val="0"/>
            <c:spPr>
              <a:ln w="19050" cap="rnd" cmpd="sng" algn="ctr">
                <a:noFill/>
                <a:prstDash val="solid"/>
                <a:round/>
              </a:ln>
              <a:effectLst/>
            </c:spPr>
            <c:extLst>
              <c:ext xmlns:c16="http://schemas.microsoft.com/office/drawing/2014/chart" uri="{C3380CC4-5D6E-409C-BE32-E72D297353CC}">
                <c16:uniqueId val="{0000002B-C72F-4C29-A9A7-29D7C4A4CCC3}"/>
              </c:ext>
            </c:extLst>
          </c:dPt>
          <c:dPt>
            <c:idx val="16"/>
            <c:bubble3D val="0"/>
            <c:extLst>
              <c:ext xmlns:c16="http://schemas.microsoft.com/office/drawing/2014/chart" uri="{C3380CC4-5D6E-409C-BE32-E72D297353CC}">
                <c16:uniqueId val="{0000002C-C72F-4C29-A9A7-29D7C4A4CCC3}"/>
              </c:ext>
            </c:extLst>
          </c:dPt>
          <c:dLbls>
            <c:dLbl>
              <c:idx val="0"/>
              <c:delete val="1"/>
              <c:extLst>
                <c:ext xmlns:c15="http://schemas.microsoft.com/office/drawing/2012/chart" uri="{CE6537A1-D6FC-4f65-9D91-7224C49458BB}"/>
                <c:ext xmlns:c16="http://schemas.microsoft.com/office/drawing/2014/chart" uri="{C3380CC4-5D6E-409C-BE32-E72D297353CC}">
                  <c16:uniqueId val="{0000002D-C72F-4C29-A9A7-29D7C4A4CCC3}"/>
                </c:ext>
              </c:extLst>
            </c:dLbl>
            <c:dLbl>
              <c:idx val="1"/>
              <c:delete val="1"/>
              <c:extLst>
                <c:ext xmlns:c15="http://schemas.microsoft.com/office/drawing/2012/chart" uri="{CE6537A1-D6FC-4f65-9D91-7224C49458BB}"/>
                <c:ext xmlns:c16="http://schemas.microsoft.com/office/drawing/2014/chart" uri="{C3380CC4-5D6E-409C-BE32-E72D297353CC}">
                  <c16:uniqueId val="{0000002E-C72F-4C29-A9A7-29D7C4A4CCC3}"/>
                </c:ext>
              </c:extLst>
            </c:dLbl>
            <c:dLbl>
              <c:idx val="2"/>
              <c:delete val="1"/>
              <c:extLst>
                <c:ext xmlns:c15="http://schemas.microsoft.com/office/drawing/2012/chart" uri="{CE6537A1-D6FC-4f65-9D91-7224C49458BB}"/>
                <c:ext xmlns:c16="http://schemas.microsoft.com/office/drawing/2014/chart" uri="{C3380CC4-5D6E-409C-BE32-E72D297353CC}">
                  <c16:uniqueId val="{0000002F-C72F-4C29-A9A7-29D7C4A4CCC3}"/>
                </c:ext>
              </c:extLst>
            </c:dLbl>
            <c:dLbl>
              <c:idx val="3"/>
              <c:delete val="1"/>
              <c:extLst>
                <c:ext xmlns:c15="http://schemas.microsoft.com/office/drawing/2012/chart" uri="{CE6537A1-D6FC-4f65-9D91-7224C49458BB}"/>
                <c:ext xmlns:c16="http://schemas.microsoft.com/office/drawing/2014/chart" uri="{C3380CC4-5D6E-409C-BE32-E72D297353CC}">
                  <c16:uniqueId val="{00000030-C72F-4C29-A9A7-29D7C4A4CCC3}"/>
                </c:ext>
              </c:extLst>
            </c:dLbl>
            <c:dLbl>
              <c:idx val="4"/>
              <c:delete val="1"/>
              <c:extLst>
                <c:ext xmlns:c15="http://schemas.microsoft.com/office/drawing/2012/chart" uri="{CE6537A1-D6FC-4f65-9D91-7224C49458BB}"/>
                <c:ext xmlns:c16="http://schemas.microsoft.com/office/drawing/2014/chart" uri="{C3380CC4-5D6E-409C-BE32-E72D297353CC}">
                  <c16:uniqueId val="{00000031-C72F-4C29-A9A7-29D7C4A4CCC3}"/>
                </c:ext>
              </c:extLst>
            </c:dLbl>
            <c:dLbl>
              <c:idx val="5"/>
              <c:delete val="1"/>
              <c:extLst>
                <c:ext xmlns:c15="http://schemas.microsoft.com/office/drawing/2012/chart" uri="{CE6537A1-D6FC-4f65-9D91-7224C49458BB}"/>
                <c:ext xmlns:c16="http://schemas.microsoft.com/office/drawing/2014/chart" uri="{C3380CC4-5D6E-409C-BE32-E72D297353CC}">
                  <c16:uniqueId val="{00000032-C72F-4C29-A9A7-29D7C4A4CCC3}"/>
                </c:ext>
              </c:extLst>
            </c:dLbl>
            <c:dLbl>
              <c:idx val="6"/>
              <c:delete val="1"/>
              <c:extLst>
                <c:ext xmlns:c15="http://schemas.microsoft.com/office/drawing/2012/chart" uri="{CE6537A1-D6FC-4f65-9D91-7224C49458BB}"/>
                <c:ext xmlns:c16="http://schemas.microsoft.com/office/drawing/2014/chart" uri="{C3380CC4-5D6E-409C-BE32-E72D297353CC}">
                  <c16:uniqueId val="{00000033-C72F-4C29-A9A7-29D7C4A4CCC3}"/>
                </c:ext>
              </c:extLst>
            </c:dLbl>
            <c:dLbl>
              <c:idx val="7"/>
              <c:delete val="1"/>
              <c:extLst>
                <c:ext xmlns:c15="http://schemas.microsoft.com/office/drawing/2012/chart" uri="{CE6537A1-D6FC-4f65-9D91-7224C49458BB}"/>
                <c:ext xmlns:c16="http://schemas.microsoft.com/office/drawing/2014/chart" uri="{C3380CC4-5D6E-409C-BE32-E72D297353CC}">
                  <c16:uniqueId val="{00000034-C72F-4C29-A9A7-29D7C4A4CCC3}"/>
                </c:ext>
              </c:extLst>
            </c:dLbl>
            <c:dLbl>
              <c:idx val="8"/>
              <c:delete val="1"/>
              <c:extLst>
                <c:ext xmlns:c15="http://schemas.microsoft.com/office/drawing/2012/chart" uri="{CE6537A1-D6FC-4f65-9D91-7224C49458BB}"/>
                <c:ext xmlns:c16="http://schemas.microsoft.com/office/drawing/2014/chart" uri="{C3380CC4-5D6E-409C-BE32-E72D297353CC}">
                  <c16:uniqueId val="{00000028-C72F-4C29-A9A7-29D7C4A4CCC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age'!$C$98:$M$98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age'!$C$102:$M$102</c:f>
              <c:numCache>
                <c:formatCode>0.0</c:formatCode>
                <c:ptCount val="11"/>
                <c:pt idx="0">
                  <c:v>4.5657532500000002</c:v>
                </c:pt>
                <c:pt idx="1">
                  <c:v>4.8801367500000001</c:v>
                </c:pt>
                <c:pt idx="2">
                  <c:v>5.0068490000000008</c:v>
                </c:pt>
                <c:pt idx="3">
                  <c:v>5.2726027499999999</c:v>
                </c:pt>
                <c:pt idx="4">
                  <c:v>5.1561645</c:v>
                </c:pt>
                <c:pt idx="5">
                  <c:v>5.1684929999999998</c:v>
                </c:pt>
                <c:pt idx="6">
                  <c:v>5.3315070000000002</c:v>
                </c:pt>
                <c:pt idx="7">
                  <c:v>6.1164385000000001</c:v>
                </c:pt>
                <c:pt idx="8">
                  <c:v>5.9684929999999996</c:v>
                </c:pt>
                <c:pt idx="9">
                  <c:v>6.0547950000000004</c:v>
                </c:pt>
                <c:pt idx="10">
                  <c:v>5.4232874999999998</c:v>
                </c:pt>
              </c:numCache>
            </c:numRef>
          </c:val>
          <c:smooth val="0"/>
          <c:extLst>
            <c:ext xmlns:c16="http://schemas.microsoft.com/office/drawing/2014/chart" uri="{C3380CC4-5D6E-409C-BE32-E72D297353CC}">
              <c16:uniqueId val="{00000035-C72F-4C29-A9A7-29D7C4A4CCC3}"/>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5400000" spcFirstLastPara="1" vertOverflow="ellipsis" vert="horz" wrap="square" anchor="ctr" anchorCtr="1"/>
          <a:lstStyle/>
          <a:p>
            <a:pPr algn="ctr" rtl="0">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crossAx val="2014404240"/>
        <c:crosses val="autoZero"/>
        <c:auto val="1"/>
        <c:lblAlgn val="ctr"/>
        <c:lblOffset val="100"/>
        <c:noMultiLvlLbl val="0"/>
      </c:catAx>
      <c:valAx>
        <c:axId val="2014404240"/>
        <c:scaling>
          <c:orientation val="minMax"/>
        </c:scaling>
        <c:delete val="0"/>
        <c:axPos val="l"/>
        <c:numFmt formatCode="General" sourceLinked="0"/>
        <c:majorTickMark val="out"/>
        <c:minorTickMark val="none"/>
        <c:tickLblPos val="nextTo"/>
        <c:spPr>
          <a:noFill/>
          <a:ln w="3175"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crossAx val="2014400976"/>
        <c:crosses val="autoZero"/>
        <c:crossBetween val="between"/>
      </c:valAx>
      <c:spPr>
        <a:noFill/>
        <a:ln>
          <a:noFill/>
        </a:ln>
        <a:effectLst/>
      </c:spPr>
    </c:plotArea>
    <c:legend>
      <c:legendPos val="b"/>
      <c:layout>
        <c:manualLayout>
          <c:xMode val="edge"/>
          <c:yMode val="edge"/>
          <c:x val="0"/>
          <c:y val="0.91660430882018173"/>
          <c:w val="1"/>
          <c:h val="8.3395691179818238E-2"/>
        </c:manualLayout>
      </c:layout>
      <c:overlay val="0"/>
      <c:spPr>
        <a:noFill/>
        <a:ln>
          <a:noFill/>
        </a:ln>
        <a:effectLst/>
      </c:spPr>
      <c:txPr>
        <a:bodyPr rot="0" spcFirstLastPara="1" vertOverflow="ellipsis" vert="horz" wrap="square" anchor="ctr" anchorCtr="1"/>
        <a:lstStyle/>
        <a:p>
          <a:pPr algn="ctr" rtl="0">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3.7968724291447667E-2"/>
          <c:y val="3.6152727530680287E-2"/>
          <c:w val="0.92907525612552888"/>
          <c:h val="0.7880409448818898"/>
        </c:manualLayout>
      </c:layout>
      <c:lineChart>
        <c:grouping val="standard"/>
        <c:varyColors val="0"/>
        <c:ser>
          <c:idx val="0"/>
          <c:order val="0"/>
          <c:tx>
            <c:strRef>
              <c:f>'Median age'!$O$99</c:f>
              <c:strCache>
                <c:ptCount val="1"/>
                <c:pt idx="0">
                  <c:v>75th percentile</c:v>
                </c:pt>
              </c:strCache>
            </c:strRef>
          </c:tx>
          <c:spPr>
            <a:ln w="19050" cap="rnd" cmpd="sng" algn="ctr">
              <a:solidFill>
                <a:schemeClr val="accent1"/>
              </a:solidFill>
              <a:prstDash val="solid"/>
              <a:round/>
            </a:ln>
            <a:effectLst/>
          </c:spPr>
          <c:marker>
            <c:symbol val="none"/>
          </c:marker>
          <c:dPt>
            <c:idx val="5"/>
            <c:bubble3D val="0"/>
            <c:extLst>
              <c:ext xmlns:c16="http://schemas.microsoft.com/office/drawing/2014/chart" uri="{C3380CC4-5D6E-409C-BE32-E72D297353CC}">
                <c16:uniqueId val="{00000000-222A-4A6A-8C64-F897F964311A}"/>
              </c:ext>
            </c:extLst>
          </c:dPt>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2-222A-4A6A-8C64-F897F964311A}"/>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4-222A-4A6A-8C64-F897F964311A}"/>
              </c:ext>
            </c:extLst>
          </c:dPt>
          <c:dPt>
            <c:idx val="16"/>
            <c:bubble3D val="0"/>
            <c:extLst>
              <c:ext xmlns:c16="http://schemas.microsoft.com/office/drawing/2014/chart" uri="{C3380CC4-5D6E-409C-BE32-E72D297353CC}">
                <c16:uniqueId val="{00000005-222A-4A6A-8C64-F897F964311A}"/>
              </c:ext>
            </c:extLst>
          </c:dPt>
          <c:dLbls>
            <c:dLbl>
              <c:idx val="0"/>
              <c:delete val="1"/>
              <c:extLst>
                <c:ext xmlns:c15="http://schemas.microsoft.com/office/drawing/2012/chart" uri="{CE6537A1-D6FC-4f65-9D91-7224C49458BB}"/>
                <c:ext xmlns:c16="http://schemas.microsoft.com/office/drawing/2014/chart" uri="{C3380CC4-5D6E-409C-BE32-E72D297353CC}">
                  <c16:uniqueId val="{00000006-222A-4A6A-8C64-F897F964311A}"/>
                </c:ext>
              </c:extLst>
            </c:dLbl>
            <c:dLbl>
              <c:idx val="1"/>
              <c:delete val="1"/>
              <c:extLst>
                <c:ext xmlns:c15="http://schemas.microsoft.com/office/drawing/2012/chart" uri="{CE6537A1-D6FC-4f65-9D91-7224C49458BB}"/>
                <c:ext xmlns:c16="http://schemas.microsoft.com/office/drawing/2014/chart" uri="{C3380CC4-5D6E-409C-BE32-E72D297353CC}">
                  <c16:uniqueId val="{00000007-222A-4A6A-8C64-F897F964311A}"/>
                </c:ext>
              </c:extLst>
            </c:dLbl>
            <c:dLbl>
              <c:idx val="2"/>
              <c:delete val="1"/>
              <c:extLst>
                <c:ext xmlns:c15="http://schemas.microsoft.com/office/drawing/2012/chart" uri="{CE6537A1-D6FC-4f65-9D91-7224C49458BB}"/>
                <c:ext xmlns:c16="http://schemas.microsoft.com/office/drawing/2014/chart" uri="{C3380CC4-5D6E-409C-BE32-E72D297353CC}">
                  <c16:uniqueId val="{00000008-222A-4A6A-8C64-F897F964311A}"/>
                </c:ext>
              </c:extLst>
            </c:dLbl>
            <c:dLbl>
              <c:idx val="3"/>
              <c:delete val="1"/>
              <c:extLst>
                <c:ext xmlns:c15="http://schemas.microsoft.com/office/drawing/2012/chart" uri="{CE6537A1-D6FC-4f65-9D91-7224C49458BB}"/>
                <c:ext xmlns:c16="http://schemas.microsoft.com/office/drawing/2014/chart" uri="{C3380CC4-5D6E-409C-BE32-E72D297353CC}">
                  <c16:uniqueId val="{00000009-222A-4A6A-8C64-F897F964311A}"/>
                </c:ext>
              </c:extLst>
            </c:dLbl>
            <c:dLbl>
              <c:idx val="4"/>
              <c:delete val="1"/>
              <c:extLst>
                <c:ext xmlns:c15="http://schemas.microsoft.com/office/drawing/2012/chart" uri="{CE6537A1-D6FC-4f65-9D91-7224C49458BB}"/>
                <c:ext xmlns:c16="http://schemas.microsoft.com/office/drawing/2014/chart" uri="{C3380CC4-5D6E-409C-BE32-E72D297353CC}">
                  <c16:uniqueId val="{0000000A-222A-4A6A-8C64-F897F964311A}"/>
                </c:ext>
              </c:extLst>
            </c:dLbl>
            <c:dLbl>
              <c:idx val="5"/>
              <c:delete val="1"/>
              <c:extLst>
                <c:ext xmlns:c15="http://schemas.microsoft.com/office/drawing/2012/chart" uri="{CE6537A1-D6FC-4f65-9D91-7224C49458BB}"/>
                <c:ext xmlns:c16="http://schemas.microsoft.com/office/drawing/2014/chart" uri="{C3380CC4-5D6E-409C-BE32-E72D297353CC}">
                  <c16:uniqueId val="{00000000-222A-4A6A-8C64-F897F964311A}"/>
                </c:ext>
              </c:extLst>
            </c:dLbl>
            <c:dLbl>
              <c:idx val="6"/>
              <c:delete val="1"/>
              <c:extLst>
                <c:ext xmlns:c15="http://schemas.microsoft.com/office/drawing/2012/chart" uri="{CE6537A1-D6FC-4f65-9D91-7224C49458BB}"/>
                <c:ext xmlns:c16="http://schemas.microsoft.com/office/drawing/2014/chart" uri="{C3380CC4-5D6E-409C-BE32-E72D297353CC}">
                  <c16:uniqueId val="{0000000B-222A-4A6A-8C64-F897F964311A}"/>
                </c:ext>
              </c:extLst>
            </c:dLbl>
            <c:dLbl>
              <c:idx val="7"/>
              <c:delete val="1"/>
              <c:extLst>
                <c:ext xmlns:c15="http://schemas.microsoft.com/office/drawing/2012/chart" uri="{CE6537A1-D6FC-4f65-9D91-7224C49458BB}"/>
                <c:ext xmlns:c16="http://schemas.microsoft.com/office/drawing/2014/chart" uri="{C3380CC4-5D6E-409C-BE32-E72D297353CC}">
                  <c16:uniqueId val="{0000000C-222A-4A6A-8C64-F897F964311A}"/>
                </c:ext>
              </c:extLst>
            </c:dLbl>
            <c:dLbl>
              <c:idx val="8"/>
              <c:delete val="1"/>
              <c:extLst>
                <c:ext xmlns:c15="http://schemas.microsoft.com/office/drawing/2012/chart" uri="{CE6537A1-D6FC-4f65-9D91-7224C49458BB}"/>
                <c:ext xmlns:c16="http://schemas.microsoft.com/office/drawing/2014/chart" uri="{C3380CC4-5D6E-409C-BE32-E72D297353CC}">
                  <c16:uniqueId val="{00000002-222A-4A6A-8C64-F897F964311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age'!$P$98:$Z$98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age'!$P$99:$Z$99</c:f>
              <c:numCache>
                <c:formatCode>0.0</c:formatCode>
                <c:ptCount val="11"/>
                <c:pt idx="0">
                  <c:v>11.863013499999999</c:v>
                </c:pt>
                <c:pt idx="1">
                  <c:v>11.6520545</c:v>
                </c:pt>
                <c:pt idx="2">
                  <c:v>11.74520525</c:v>
                </c:pt>
                <c:pt idx="3">
                  <c:v>11.556164750000001</c:v>
                </c:pt>
                <c:pt idx="4">
                  <c:v>11.775342</c:v>
                </c:pt>
                <c:pt idx="5">
                  <c:v>11.326027</c:v>
                </c:pt>
                <c:pt idx="6">
                  <c:v>12.020548</c:v>
                </c:pt>
                <c:pt idx="7">
                  <c:v>13.145205499999999</c:v>
                </c:pt>
                <c:pt idx="8">
                  <c:v>11.9130135</c:v>
                </c:pt>
                <c:pt idx="9">
                  <c:v>12.195890500000001</c:v>
                </c:pt>
                <c:pt idx="10">
                  <c:v>12.363013499999999</c:v>
                </c:pt>
              </c:numCache>
            </c:numRef>
          </c:val>
          <c:smooth val="0"/>
          <c:extLst>
            <c:ext xmlns:c16="http://schemas.microsoft.com/office/drawing/2014/chart" uri="{C3380CC4-5D6E-409C-BE32-E72D297353CC}">
              <c16:uniqueId val="{0000000D-222A-4A6A-8C64-F897F964311A}"/>
            </c:ext>
          </c:extLst>
        </c:ser>
        <c:ser>
          <c:idx val="1"/>
          <c:order val="1"/>
          <c:tx>
            <c:strRef>
              <c:f>'Median age'!$O$100</c:f>
              <c:strCache>
                <c:ptCount val="1"/>
                <c:pt idx="0">
                  <c:v>Median</c:v>
                </c:pt>
              </c:strCache>
            </c:strRef>
          </c:tx>
          <c:spPr>
            <a:ln w="19050" cap="rnd" cmpd="sng" algn="ctr">
              <a:solidFill>
                <a:schemeClr val="accent3"/>
              </a:solidFill>
              <a:prstDash val="solid"/>
              <a:round/>
            </a:ln>
            <a:effectLst/>
          </c:spPr>
          <c:marker>
            <c:symbol val="none"/>
          </c:marker>
          <c:dPt>
            <c:idx val="5"/>
            <c:bubble3D val="0"/>
            <c:extLst>
              <c:ext xmlns:c16="http://schemas.microsoft.com/office/drawing/2014/chart" uri="{C3380CC4-5D6E-409C-BE32-E72D297353CC}">
                <c16:uniqueId val="{0000000E-222A-4A6A-8C64-F897F964311A}"/>
              </c:ext>
            </c:extLst>
          </c:dPt>
          <c:dPt>
            <c:idx val="8"/>
            <c:bubble3D val="0"/>
            <c:extLst>
              <c:ext xmlns:c16="http://schemas.microsoft.com/office/drawing/2014/chart" uri="{C3380CC4-5D6E-409C-BE32-E72D297353CC}">
                <c16:uniqueId val="{0000000F-222A-4A6A-8C64-F897F964311A}"/>
              </c:ext>
            </c:extLst>
          </c:dPt>
          <c:dPt>
            <c:idx val="9"/>
            <c:bubble3D val="0"/>
            <c:extLst>
              <c:ext xmlns:c16="http://schemas.microsoft.com/office/drawing/2014/chart" uri="{C3380CC4-5D6E-409C-BE32-E72D297353CC}">
                <c16:uniqueId val="{00000010-222A-4A6A-8C64-F897F964311A}"/>
              </c:ext>
            </c:extLst>
          </c:dPt>
          <c:dPt>
            <c:idx val="10"/>
            <c:marker>
              <c:symbol val="circle"/>
              <c:size val="5"/>
              <c:spPr>
                <a:solidFill>
                  <a:schemeClr val="accent3"/>
                </a:solidFill>
                <a:ln>
                  <a:solidFill>
                    <a:schemeClr val="accent3"/>
                  </a:solidFill>
                </a:ln>
              </c:spPr>
            </c:marker>
            <c:bubble3D val="0"/>
            <c:spPr>
              <a:ln w="19050" cap="rnd" cmpd="sng" algn="ctr">
                <a:noFill/>
                <a:prstDash val="solid"/>
                <a:round/>
              </a:ln>
              <a:effectLst/>
            </c:spPr>
            <c:extLst>
              <c:ext xmlns:c16="http://schemas.microsoft.com/office/drawing/2014/chart" uri="{C3380CC4-5D6E-409C-BE32-E72D297353CC}">
                <c16:uniqueId val="{00000012-222A-4A6A-8C64-F897F964311A}"/>
              </c:ext>
            </c:extLst>
          </c:dPt>
          <c:dLbls>
            <c:dLbl>
              <c:idx val="0"/>
              <c:delete val="1"/>
              <c:extLst>
                <c:ext xmlns:c15="http://schemas.microsoft.com/office/drawing/2012/chart" uri="{CE6537A1-D6FC-4f65-9D91-7224C49458BB}"/>
                <c:ext xmlns:c16="http://schemas.microsoft.com/office/drawing/2014/chart" uri="{C3380CC4-5D6E-409C-BE32-E72D297353CC}">
                  <c16:uniqueId val="{00000013-222A-4A6A-8C64-F897F964311A}"/>
                </c:ext>
              </c:extLst>
            </c:dLbl>
            <c:dLbl>
              <c:idx val="1"/>
              <c:delete val="1"/>
              <c:extLst>
                <c:ext xmlns:c15="http://schemas.microsoft.com/office/drawing/2012/chart" uri="{CE6537A1-D6FC-4f65-9D91-7224C49458BB}"/>
                <c:ext xmlns:c16="http://schemas.microsoft.com/office/drawing/2014/chart" uri="{C3380CC4-5D6E-409C-BE32-E72D297353CC}">
                  <c16:uniqueId val="{00000014-222A-4A6A-8C64-F897F964311A}"/>
                </c:ext>
              </c:extLst>
            </c:dLbl>
            <c:dLbl>
              <c:idx val="2"/>
              <c:delete val="1"/>
              <c:extLst>
                <c:ext xmlns:c15="http://schemas.microsoft.com/office/drawing/2012/chart" uri="{CE6537A1-D6FC-4f65-9D91-7224C49458BB}"/>
                <c:ext xmlns:c16="http://schemas.microsoft.com/office/drawing/2014/chart" uri="{C3380CC4-5D6E-409C-BE32-E72D297353CC}">
                  <c16:uniqueId val="{00000015-222A-4A6A-8C64-F897F964311A}"/>
                </c:ext>
              </c:extLst>
            </c:dLbl>
            <c:dLbl>
              <c:idx val="3"/>
              <c:delete val="1"/>
              <c:extLst>
                <c:ext xmlns:c15="http://schemas.microsoft.com/office/drawing/2012/chart" uri="{CE6537A1-D6FC-4f65-9D91-7224C49458BB}"/>
                <c:ext xmlns:c16="http://schemas.microsoft.com/office/drawing/2014/chart" uri="{C3380CC4-5D6E-409C-BE32-E72D297353CC}">
                  <c16:uniqueId val="{00000016-222A-4A6A-8C64-F897F964311A}"/>
                </c:ext>
              </c:extLst>
            </c:dLbl>
            <c:dLbl>
              <c:idx val="4"/>
              <c:delete val="1"/>
              <c:extLst>
                <c:ext xmlns:c15="http://schemas.microsoft.com/office/drawing/2012/chart" uri="{CE6537A1-D6FC-4f65-9D91-7224C49458BB}"/>
                <c:ext xmlns:c16="http://schemas.microsoft.com/office/drawing/2014/chart" uri="{C3380CC4-5D6E-409C-BE32-E72D297353CC}">
                  <c16:uniqueId val="{00000017-222A-4A6A-8C64-F897F964311A}"/>
                </c:ext>
              </c:extLst>
            </c:dLbl>
            <c:dLbl>
              <c:idx val="5"/>
              <c:delete val="1"/>
              <c:extLst>
                <c:ext xmlns:c15="http://schemas.microsoft.com/office/drawing/2012/chart" uri="{CE6537A1-D6FC-4f65-9D91-7224C49458BB}"/>
                <c:ext xmlns:c16="http://schemas.microsoft.com/office/drawing/2014/chart" uri="{C3380CC4-5D6E-409C-BE32-E72D297353CC}">
                  <c16:uniqueId val="{0000000E-222A-4A6A-8C64-F897F964311A}"/>
                </c:ext>
              </c:extLst>
            </c:dLbl>
            <c:dLbl>
              <c:idx val="6"/>
              <c:delete val="1"/>
              <c:extLst>
                <c:ext xmlns:c15="http://schemas.microsoft.com/office/drawing/2012/chart" uri="{CE6537A1-D6FC-4f65-9D91-7224C49458BB}"/>
                <c:ext xmlns:c16="http://schemas.microsoft.com/office/drawing/2014/chart" uri="{C3380CC4-5D6E-409C-BE32-E72D297353CC}">
                  <c16:uniqueId val="{00000018-222A-4A6A-8C64-F897F964311A}"/>
                </c:ext>
              </c:extLst>
            </c:dLbl>
            <c:dLbl>
              <c:idx val="7"/>
              <c:delete val="1"/>
              <c:extLst>
                <c:ext xmlns:c15="http://schemas.microsoft.com/office/drawing/2012/chart" uri="{CE6537A1-D6FC-4f65-9D91-7224C49458BB}"/>
                <c:ext xmlns:c16="http://schemas.microsoft.com/office/drawing/2014/chart" uri="{C3380CC4-5D6E-409C-BE32-E72D297353CC}">
                  <c16:uniqueId val="{00000019-222A-4A6A-8C64-F897F964311A}"/>
                </c:ext>
              </c:extLst>
            </c:dLbl>
            <c:dLbl>
              <c:idx val="8"/>
              <c:delete val="1"/>
              <c:extLst>
                <c:ext xmlns:c15="http://schemas.microsoft.com/office/drawing/2012/chart" uri="{CE6537A1-D6FC-4f65-9D91-7224C49458BB}"/>
                <c:ext xmlns:c16="http://schemas.microsoft.com/office/drawing/2014/chart" uri="{C3380CC4-5D6E-409C-BE32-E72D297353CC}">
                  <c16:uniqueId val="{0000000F-222A-4A6A-8C64-F897F964311A}"/>
                </c:ext>
              </c:extLst>
            </c:dLbl>
            <c:dLbl>
              <c:idx val="10"/>
              <c:layout>
                <c:manualLayout>
                  <c:x val="0"/>
                  <c:y val="7.783615489394788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22A-4A6A-8C64-F897F964311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age'!$P$98:$Z$98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age'!$P$100:$Z$100</c:f>
              <c:numCache>
                <c:formatCode>0.0</c:formatCode>
                <c:ptCount val="11"/>
                <c:pt idx="0">
                  <c:v>8.9643840000000008</c:v>
                </c:pt>
                <c:pt idx="1">
                  <c:v>8.746575</c:v>
                </c:pt>
                <c:pt idx="2">
                  <c:v>8.9986300000000004</c:v>
                </c:pt>
                <c:pt idx="3">
                  <c:v>8.6589039999999997</c:v>
                </c:pt>
                <c:pt idx="4">
                  <c:v>9.2602740000000008</c:v>
                </c:pt>
                <c:pt idx="5">
                  <c:v>8.6684929999999998</c:v>
                </c:pt>
                <c:pt idx="6">
                  <c:v>9.1890409999999996</c:v>
                </c:pt>
                <c:pt idx="7">
                  <c:v>10.378081999999999</c:v>
                </c:pt>
                <c:pt idx="8">
                  <c:v>9.8260269999999998</c:v>
                </c:pt>
                <c:pt idx="9">
                  <c:v>9.9356165000000001</c:v>
                </c:pt>
                <c:pt idx="10">
                  <c:v>10.0657535</c:v>
                </c:pt>
              </c:numCache>
            </c:numRef>
          </c:val>
          <c:smooth val="0"/>
          <c:extLst>
            <c:ext xmlns:c16="http://schemas.microsoft.com/office/drawing/2014/chart" uri="{C3380CC4-5D6E-409C-BE32-E72D297353CC}">
              <c16:uniqueId val="{0000001A-222A-4A6A-8C64-F897F964311A}"/>
            </c:ext>
          </c:extLst>
        </c:ser>
        <c:ser>
          <c:idx val="2"/>
          <c:order val="2"/>
          <c:tx>
            <c:strRef>
              <c:f>'Median age'!$O$101</c:f>
              <c:strCache>
                <c:ptCount val="1"/>
                <c:pt idx="0">
                  <c:v>Average</c:v>
                </c:pt>
              </c:strCache>
            </c:strRef>
          </c:tx>
          <c:spPr>
            <a:ln w="19050" cap="rnd" cmpd="sng" algn="ctr">
              <a:solidFill>
                <a:schemeClr val="accent5"/>
              </a:solidFill>
              <a:prstDash val="solid"/>
              <a:round/>
            </a:ln>
            <a:effectLst/>
          </c:spPr>
          <c:marker>
            <c:symbol val="none"/>
          </c:marker>
          <c:dPt>
            <c:idx val="8"/>
            <c:bubble3D val="0"/>
            <c:extLst>
              <c:ext xmlns:c16="http://schemas.microsoft.com/office/drawing/2014/chart" uri="{C3380CC4-5D6E-409C-BE32-E72D297353CC}">
                <c16:uniqueId val="{0000001B-222A-4A6A-8C64-F897F964311A}"/>
              </c:ext>
            </c:extLst>
          </c:dPt>
          <c:dPt>
            <c:idx val="9"/>
            <c:bubble3D val="0"/>
            <c:extLst>
              <c:ext xmlns:c16="http://schemas.microsoft.com/office/drawing/2014/chart" uri="{C3380CC4-5D6E-409C-BE32-E72D297353CC}">
                <c16:uniqueId val="{0000001C-222A-4A6A-8C64-F897F964311A}"/>
              </c:ext>
            </c:extLst>
          </c:dPt>
          <c:dPt>
            <c:idx val="10"/>
            <c:marker>
              <c:symbol val="circle"/>
              <c:size val="5"/>
              <c:spPr>
                <a:solidFill>
                  <a:schemeClr val="accent5"/>
                </a:solidFill>
                <a:ln>
                  <a:solidFill>
                    <a:schemeClr val="accent5"/>
                  </a:solidFill>
                </a:ln>
              </c:spPr>
            </c:marker>
            <c:bubble3D val="0"/>
            <c:spPr>
              <a:ln w="19050" cap="rnd" cmpd="sng" algn="ctr">
                <a:noFill/>
                <a:prstDash val="solid"/>
                <a:round/>
              </a:ln>
              <a:effectLst/>
            </c:spPr>
            <c:extLst>
              <c:ext xmlns:c16="http://schemas.microsoft.com/office/drawing/2014/chart" uri="{C3380CC4-5D6E-409C-BE32-E72D297353CC}">
                <c16:uniqueId val="{0000001E-222A-4A6A-8C64-F897F964311A}"/>
              </c:ext>
            </c:extLst>
          </c:dPt>
          <c:dLbls>
            <c:dLbl>
              <c:idx val="0"/>
              <c:delete val="1"/>
              <c:extLst>
                <c:ext xmlns:c15="http://schemas.microsoft.com/office/drawing/2012/chart" uri="{CE6537A1-D6FC-4f65-9D91-7224C49458BB}"/>
                <c:ext xmlns:c16="http://schemas.microsoft.com/office/drawing/2014/chart" uri="{C3380CC4-5D6E-409C-BE32-E72D297353CC}">
                  <c16:uniqueId val="{0000001F-222A-4A6A-8C64-F897F964311A}"/>
                </c:ext>
              </c:extLst>
            </c:dLbl>
            <c:dLbl>
              <c:idx val="1"/>
              <c:delete val="1"/>
              <c:extLst>
                <c:ext xmlns:c15="http://schemas.microsoft.com/office/drawing/2012/chart" uri="{CE6537A1-D6FC-4f65-9D91-7224C49458BB}"/>
                <c:ext xmlns:c16="http://schemas.microsoft.com/office/drawing/2014/chart" uri="{C3380CC4-5D6E-409C-BE32-E72D297353CC}">
                  <c16:uniqueId val="{00000020-222A-4A6A-8C64-F897F964311A}"/>
                </c:ext>
              </c:extLst>
            </c:dLbl>
            <c:dLbl>
              <c:idx val="2"/>
              <c:delete val="1"/>
              <c:extLst>
                <c:ext xmlns:c15="http://schemas.microsoft.com/office/drawing/2012/chart" uri="{CE6537A1-D6FC-4f65-9D91-7224C49458BB}"/>
                <c:ext xmlns:c16="http://schemas.microsoft.com/office/drawing/2014/chart" uri="{C3380CC4-5D6E-409C-BE32-E72D297353CC}">
                  <c16:uniqueId val="{00000021-222A-4A6A-8C64-F897F964311A}"/>
                </c:ext>
              </c:extLst>
            </c:dLbl>
            <c:dLbl>
              <c:idx val="3"/>
              <c:delete val="1"/>
              <c:extLst>
                <c:ext xmlns:c15="http://schemas.microsoft.com/office/drawing/2012/chart" uri="{CE6537A1-D6FC-4f65-9D91-7224C49458BB}"/>
                <c:ext xmlns:c16="http://schemas.microsoft.com/office/drawing/2014/chart" uri="{C3380CC4-5D6E-409C-BE32-E72D297353CC}">
                  <c16:uniqueId val="{00000022-222A-4A6A-8C64-F897F964311A}"/>
                </c:ext>
              </c:extLst>
            </c:dLbl>
            <c:dLbl>
              <c:idx val="4"/>
              <c:delete val="1"/>
              <c:extLst>
                <c:ext xmlns:c15="http://schemas.microsoft.com/office/drawing/2012/chart" uri="{CE6537A1-D6FC-4f65-9D91-7224C49458BB}"/>
                <c:ext xmlns:c16="http://schemas.microsoft.com/office/drawing/2014/chart" uri="{C3380CC4-5D6E-409C-BE32-E72D297353CC}">
                  <c16:uniqueId val="{00000023-222A-4A6A-8C64-F897F964311A}"/>
                </c:ext>
              </c:extLst>
            </c:dLbl>
            <c:dLbl>
              <c:idx val="5"/>
              <c:delete val="1"/>
              <c:extLst>
                <c:ext xmlns:c15="http://schemas.microsoft.com/office/drawing/2012/chart" uri="{CE6537A1-D6FC-4f65-9D91-7224C49458BB}"/>
                <c:ext xmlns:c16="http://schemas.microsoft.com/office/drawing/2014/chart" uri="{C3380CC4-5D6E-409C-BE32-E72D297353CC}">
                  <c16:uniqueId val="{00000024-222A-4A6A-8C64-F897F964311A}"/>
                </c:ext>
              </c:extLst>
            </c:dLbl>
            <c:dLbl>
              <c:idx val="6"/>
              <c:delete val="1"/>
              <c:extLst>
                <c:ext xmlns:c15="http://schemas.microsoft.com/office/drawing/2012/chart" uri="{CE6537A1-D6FC-4f65-9D91-7224C49458BB}"/>
                <c:ext xmlns:c16="http://schemas.microsoft.com/office/drawing/2014/chart" uri="{C3380CC4-5D6E-409C-BE32-E72D297353CC}">
                  <c16:uniqueId val="{00000025-222A-4A6A-8C64-F897F964311A}"/>
                </c:ext>
              </c:extLst>
            </c:dLbl>
            <c:dLbl>
              <c:idx val="7"/>
              <c:delete val="1"/>
              <c:extLst>
                <c:ext xmlns:c15="http://schemas.microsoft.com/office/drawing/2012/chart" uri="{CE6537A1-D6FC-4f65-9D91-7224C49458BB}"/>
                <c:ext xmlns:c16="http://schemas.microsoft.com/office/drawing/2014/chart" uri="{C3380CC4-5D6E-409C-BE32-E72D297353CC}">
                  <c16:uniqueId val="{00000026-222A-4A6A-8C64-F897F964311A}"/>
                </c:ext>
              </c:extLst>
            </c:dLbl>
            <c:dLbl>
              <c:idx val="8"/>
              <c:delete val="1"/>
              <c:extLst>
                <c:ext xmlns:c15="http://schemas.microsoft.com/office/drawing/2012/chart" uri="{CE6537A1-D6FC-4f65-9D91-7224C49458BB}"/>
                <c:ext xmlns:c16="http://schemas.microsoft.com/office/drawing/2014/chart" uri="{C3380CC4-5D6E-409C-BE32-E72D297353CC}">
                  <c16:uniqueId val="{0000001B-222A-4A6A-8C64-F897F964311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age'!$P$98:$Z$98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age'!$P$101:$Z$101</c:f>
              <c:numCache>
                <c:formatCode>0.0</c:formatCode>
                <c:ptCount val="11"/>
                <c:pt idx="0">
                  <c:v>9.8216256685878971</c:v>
                </c:pt>
                <c:pt idx="1">
                  <c:v>9.830790769886363</c:v>
                </c:pt>
                <c:pt idx="2">
                  <c:v>9.5865894392523359</c:v>
                </c:pt>
                <c:pt idx="3">
                  <c:v>9.6326932129186602</c:v>
                </c:pt>
                <c:pt idx="4">
                  <c:v>10.193921035294119</c:v>
                </c:pt>
                <c:pt idx="5">
                  <c:v>9.3603369413629167</c:v>
                </c:pt>
                <c:pt idx="6">
                  <c:v>10.00373816618076</c:v>
                </c:pt>
                <c:pt idx="7">
                  <c:v>11.072061139534879</c:v>
                </c:pt>
                <c:pt idx="8">
                  <c:v>10.477131194214881</c:v>
                </c:pt>
                <c:pt idx="9">
                  <c:v>10.28204061724138</c:v>
                </c:pt>
                <c:pt idx="10">
                  <c:v>10.202340138888889</c:v>
                </c:pt>
              </c:numCache>
            </c:numRef>
          </c:val>
          <c:smooth val="0"/>
          <c:extLst>
            <c:ext xmlns:c16="http://schemas.microsoft.com/office/drawing/2014/chart" uri="{C3380CC4-5D6E-409C-BE32-E72D297353CC}">
              <c16:uniqueId val="{00000027-222A-4A6A-8C64-F897F964311A}"/>
            </c:ext>
          </c:extLst>
        </c:ser>
        <c:ser>
          <c:idx val="3"/>
          <c:order val="3"/>
          <c:tx>
            <c:strRef>
              <c:f>'Median age'!$O$102</c:f>
              <c:strCache>
                <c:ptCount val="1"/>
                <c:pt idx="0">
                  <c:v>25th percentile</c:v>
                </c:pt>
              </c:strCache>
            </c:strRef>
          </c:tx>
          <c:spPr>
            <a:ln w="19050" cap="rnd" cmpd="sng" algn="ctr">
              <a:solidFill>
                <a:srgbClr val="C0BCB2"/>
              </a:solidFill>
              <a:prstDash val="solid"/>
              <a:round/>
            </a:ln>
            <a:effectLst/>
          </c:spPr>
          <c:marker>
            <c:symbol val="none"/>
          </c:marker>
          <c:dPt>
            <c:idx val="8"/>
            <c:bubble3D val="0"/>
            <c:extLst>
              <c:ext xmlns:c16="http://schemas.microsoft.com/office/drawing/2014/chart" uri="{C3380CC4-5D6E-409C-BE32-E72D297353CC}">
                <c16:uniqueId val="{00000028-222A-4A6A-8C64-F897F964311A}"/>
              </c:ext>
            </c:extLst>
          </c:dPt>
          <c:dPt>
            <c:idx val="9"/>
            <c:bubble3D val="0"/>
            <c:extLst>
              <c:ext xmlns:c16="http://schemas.microsoft.com/office/drawing/2014/chart" uri="{C3380CC4-5D6E-409C-BE32-E72D297353CC}">
                <c16:uniqueId val="{00000029-222A-4A6A-8C64-F897F964311A}"/>
              </c:ext>
            </c:extLst>
          </c:dPt>
          <c:dPt>
            <c:idx val="10"/>
            <c:marker>
              <c:symbol val="circle"/>
              <c:size val="5"/>
              <c:spPr>
                <a:solidFill>
                  <a:srgbClr val="C0BCB2"/>
                </a:solidFill>
                <a:ln>
                  <a:solidFill>
                    <a:srgbClr val="C0BCB2"/>
                  </a:solidFill>
                </a:ln>
              </c:spPr>
            </c:marker>
            <c:bubble3D val="0"/>
            <c:spPr>
              <a:ln w="19050" cap="rnd" cmpd="sng" algn="ctr">
                <a:noFill/>
                <a:prstDash val="solid"/>
                <a:round/>
              </a:ln>
              <a:effectLst/>
            </c:spPr>
            <c:extLst>
              <c:ext xmlns:c16="http://schemas.microsoft.com/office/drawing/2014/chart" uri="{C3380CC4-5D6E-409C-BE32-E72D297353CC}">
                <c16:uniqueId val="{0000002B-222A-4A6A-8C64-F897F964311A}"/>
              </c:ext>
            </c:extLst>
          </c:dPt>
          <c:dPt>
            <c:idx val="16"/>
            <c:bubble3D val="0"/>
            <c:extLst>
              <c:ext xmlns:c16="http://schemas.microsoft.com/office/drawing/2014/chart" uri="{C3380CC4-5D6E-409C-BE32-E72D297353CC}">
                <c16:uniqueId val="{0000002C-222A-4A6A-8C64-F897F964311A}"/>
              </c:ext>
            </c:extLst>
          </c:dPt>
          <c:dLbls>
            <c:dLbl>
              <c:idx val="0"/>
              <c:delete val="1"/>
              <c:extLst>
                <c:ext xmlns:c15="http://schemas.microsoft.com/office/drawing/2012/chart" uri="{CE6537A1-D6FC-4f65-9D91-7224C49458BB}"/>
                <c:ext xmlns:c16="http://schemas.microsoft.com/office/drawing/2014/chart" uri="{C3380CC4-5D6E-409C-BE32-E72D297353CC}">
                  <c16:uniqueId val="{0000002D-222A-4A6A-8C64-F897F964311A}"/>
                </c:ext>
              </c:extLst>
            </c:dLbl>
            <c:dLbl>
              <c:idx val="1"/>
              <c:delete val="1"/>
              <c:extLst>
                <c:ext xmlns:c15="http://schemas.microsoft.com/office/drawing/2012/chart" uri="{CE6537A1-D6FC-4f65-9D91-7224C49458BB}"/>
                <c:ext xmlns:c16="http://schemas.microsoft.com/office/drawing/2014/chart" uri="{C3380CC4-5D6E-409C-BE32-E72D297353CC}">
                  <c16:uniqueId val="{0000002E-222A-4A6A-8C64-F897F964311A}"/>
                </c:ext>
              </c:extLst>
            </c:dLbl>
            <c:dLbl>
              <c:idx val="2"/>
              <c:delete val="1"/>
              <c:extLst>
                <c:ext xmlns:c15="http://schemas.microsoft.com/office/drawing/2012/chart" uri="{CE6537A1-D6FC-4f65-9D91-7224C49458BB}"/>
                <c:ext xmlns:c16="http://schemas.microsoft.com/office/drawing/2014/chart" uri="{C3380CC4-5D6E-409C-BE32-E72D297353CC}">
                  <c16:uniqueId val="{0000002F-222A-4A6A-8C64-F897F964311A}"/>
                </c:ext>
              </c:extLst>
            </c:dLbl>
            <c:dLbl>
              <c:idx val="3"/>
              <c:delete val="1"/>
              <c:extLst>
                <c:ext xmlns:c15="http://schemas.microsoft.com/office/drawing/2012/chart" uri="{CE6537A1-D6FC-4f65-9D91-7224C49458BB}"/>
                <c:ext xmlns:c16="http://schemas.microsoft.com/office/drawing/2014/chart" uri="{C3380CC4-5D6E-409C-BE32-E72D297353CC}">
                  <c16:uniqueId val="{00000030-222A-4A6A-8C64-F897F964311A}"/>
                </c:ext>
              </c:extLst>
            </c:dLbl>
            <c:dLbl>
              <c:idx val="4"/>
              <c:delete val="1"/>
              <c:extLst>
                <c:ext xmlns:c15="http://schemas.microsoft.com/office/drawing/2012/chart" uri="{CE6537A1-D6FC-4f65-9D91-7224C49458BB}"/>
                <c:ext xmlns:c16="http://schemas.microsoft.com/office/drawing/2014/chart" uri="{C3380CC4-5D6E-409C-BE32-E72D297353CC}">
                  <c16:uniqueId val="{00000031-222A-4A6A-8C64-F897F964311A}"/>
                </c:ext>
              </c:extLst>
            </c:dLbl>
            <c:dLbl>
              <c:idx val="5"/>
              <c:delete val="1"/>
              <c:extLst>
                <c:ext xmlns:c15="http://schemas.microsoft.com/office/drawing/2012/chart" uri="{CE6537A1-D6FC-4f65-9D91-7224C49458BB}"/>
                <c:ext xmlns:c16="http://schemas.microsoft.com/office/drawing/2014/chart" uri="{C3380CC4-5D6E-409C-BE32-E72D297353CC}">
                  <c16:uniqueId val="{00000032-222A-4A6A-8C64-F897F964311A}"/>
                </c:ext>
              </c:extLst>
            </c:dLbl>
            <c:dLbl>
              <c:idx val="6"/>
              <c:delete val="1"/>
              <c:extLst>
                <c:ext xmlns:c15="http://schemas.microsoft.com/office/drawing/2012/chart" uri="{CE6537A1-D6FC-4f65-9D91-7224C49458BB}"/>
                <c:ext xmlns:c16="http://schemas.microsoft.com/office/drawing/2014/chart" uri="{C3380CC4-5D6E-409C-BE32-E72D297353CC}">
                  <c16:uniqueId val="{00000033-222A-4A6A-8C64-F897F964311A}"/>
                </c:ext>
              </c:extLst>
            </c:dLbl>
            <c:dLbl>
              <c:idx val="7"/>
              <c:delete val="1"/>
              <c:extLst>
                <c:ext xmlns:c15="http://schemas.microsoft.com/office/drawing/2012/chart" uri="{CE6537A1-D6FC-4f65-9D91-7224C49458BB}"/>
                <c:ext xmlns:c16="http://schemas.microsoft.com/office/drawing/2014/chart" uri="{C3380CC4-5D6E-409C-BE32-E72D297353CC}">
                  <c16:uniqueId val="{00000034-222A-4A6A-8C64-F897F964311A}"/>
                </c:ext>
              </c:extLst>
            </c:dLbl>
            <c:dLbl>
              <c:idx val="8"/>
              <c:delete val="1"/>
              <c:extLst>
                <c:ext xmlns:c15="http://schemas.microsoft.com/office/drawing/2012/chart" uri="{CE6537A1-D6FC-4f65-9D91-7224C49458BB}"/>
                <c:ext xmlns:c16="http://schemas.microsoft.com/office/drawing/2014/chart" uri="{C3380CC4-5D6E-409C-BE32-E72D297353CC}">
                  <c16:uniqueId val="{00000028-222A-4A6A-8C64-F897F964311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age'!$P$98:$Z$98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age'!$P$102:$Z$102</c:f>
              <c:numCache>
                <c:formatCode>0.0</c:formatCode>
                <c:ptCount val="11"/>
                <c:pt idx="0">
                  <c:v>6.8232874999999993</c:v>
                </c:pt>
                <c:pt idx="1">
                  <c:v>6.55</c:v>
                </c:pt>
                <c:pt idx="2">
                  <c:v>6.6993155</c:v>
                </c:pt>
                <c:pt idx="3">
                  <c:v>6.6047947499999999</c:v>
                </c:pt>
                <c:pt idx="4">
                  <c:v>7.3808220000000002</c:v>
                </c:pt>
                <c:pt idx="5">
                  <c:v>6.8726025000000002</c:v>
                </c:pt>
                <c:pt idx="6">
                  <c:v>7.2164384999999998</c:v>
                </c:pt>
                <c:pt idx="7">
                  <c:v>8.0219175000000007</c:v>
                </c:pt>
                <c:pt idx="8">
                  <c:v>7.776027</c:v>
                </c:pt>
                <c:pt idx="9">
                  <c:v>7.5657534999999996</c:v>
                </c:pt>
                <c:pt idx="10">
                  <c:v>7.4828770000000002</c:v>
                </c:pt>
              </c:numCache>
            </c:numRef>
          </c:val>
          <c:smooth val="0"/>
          <c:extLst>
            <c:ext xmlns:c16="http://schemas.microsoft.com/office/drawing/2014/chart" uri="{C3380CC4-5D6E-409C-BE32-E72D297353CC}">
              <c16:uniqueId val="{00000035-222A-4A6A-8C64-F897F964311A}"/>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5400000" spcFirstLastPara="1" vertOverflow="ellipsis" vert="horz" wrap="square" anchor="ctr" anchorCtr="1"/>
          <a:lstStyle/>
          <a:p>
            <a:pPr algn="ctr" rtl="0">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crossAx val="2014404240"/>
        <c:crosses val="autoZero"/>
        <c:auto val="1"/>
        <c:lblAlgn val="ctr"/>
        <c:lblOffset val="100"/>
        <c:noMultiLvlLbl val="0"/>
      </c:catAx>
      <c:valAx>
        <c:axId val="2014404240"/>
        <c:scaling>
          <c:orientation val="minMax"/>
        </c:scaling>
        <c:delete val="0"/>
        <c:axPos val="l"/>
        <c:numFmt formatCode="General" sourceLinked="0"/>
        <c:majorTickMark val="out"/>
        <c:minorTickMark val="none"/>
        <c:tickLblPos val="nextTo"/>
        <c:spPr>
          <a:noFill/>
          <a:ln w="3175"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crossAx val="2014400976"/>
        <c:crosses val="autoZero"/>
        <c:crossBetween val="between"/>
      </c:valAx>
      <c:spPr>
        <a:noFill/>
        <a:ln>
          <a:noFill/>
        </a:ln>
        <a:effectLst/>
      </c:spPr>
    </c:plotArea>
    <c:legend>
      <c:legendPos val="b"/>
      <c:layout>
        <c:manualLayout>
          <c:xMode val="edge"/>
          <c:yMode val="edge"/>
          <c:x val="0"/>
          <c:y val="0.91660430882018173"/>
          <c:w val="1"/>
          <c:h val="8.3395691179818238E-2"/>
        </c:manualLayout>
      </c:layout>
      <c:overlay val="0"/>
      <c:spPr>
        <a:noFill/>
        <a:ln>
          <a:noFill/>
        </a:ln>
        <a:effectLst/>
      </c:spPr>
      <c:txPr>
        <a:bodyPr rot="0" spcFirstLastPara="1" vertOverflow="ellipsis" vert="horz" wrap="square" anchor="ctr" anchorCtr="1"/>
        <a:lstStyle/>
        <a:p>
          <a:pPr algn="ctr" rtl="0">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3.814967926467492E-2"/>
          <c:y val="2.6925682732565005E-2"/>
          <c:w val="0.95133102445034612"/>
          <c:h val="0.7880409448818898"/>
        </c:manualLayout>
      </c:layout>
      <c:lineChart>
        <c:grouping val="standard"/>
        <c:varyColors val="0"/>
        <c:ser>
          <c:idx val="0"/>
          <c:order val="0"/>
          <c:tx>
            <c:strRef>
              <c:f>'Median age'!$B$71</c:f>
              <c:strCache>
                <c:ptCount val="1"/>
                <c:pt idx="0">
                  <c:v>75th percentile</c:v>
                </c:pt>
              </c:strCache>
            </c:strRef>
          </c:tx>
          <c:spPr>
            <a:ln w="19050" cap="rnd" cmpd="sng" algn="ctr">
              <a:solidFill>
                <a:schemeClr val="accent1"/>
              </a:solidFill>
              <a:prstDash val="solid"/>
              <a:round/>
            </a:ln>
            <a:effectLst/>
          </c:spPr>
          <c:marker>
            <c:symbol val="none"/>
          </c:marker>
          <c:dPt>
            <c:idx val="5"/>
            <c:bubble3D val="0"/>
            <c:extLst>
              <c:ext xmlns:c16="http://schemas.microsoft.com/office/drawing/2014/chart" uri="{C3380CC4-5D6E-409C-BE32-E72D297353CC}">
                <c16:uniqueId val="{00000000-24A4-465D-A3FE-99D1EF2E3D8C}"/>
              </c:ext>
            </c:extLst>
          </c:dPt>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2-24A4-465D-A3FE-99D1EF2E3D8C}"/>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4-24A4-465D-A3FE-99D1EF2E3D8C}"/>
              </c:ext>
            </c:extLst>
          </c:dPt>
          <c:dPt>
            <c:idx val="16"/>
            <c:bubble3D val="0"/>
            <c:extLst>
              <c:ext xmlns:c16="http://schemas.microsoft.com/office/drawing/2014/chart" uri="{C3380CC4-5D6E-409C-BE32-E72D297353CC}">
                <c16:uniqueId val="{00000005-24A4-465D-A3FE-99D1EF2E3D8C}"/>
              </c:ext>
            </c:extLst>
          </c:dPt>
          <c:dLbls>
            <c:dLbl>
              <c:idx val="0"/>
              <c:delete val="1"/>
              <c:extLst>
                <c:ext xmlns:c15="http://schemas.microsoft.com/office/drawing/2012/chart" uri="{CE6537A1-D6FC-4f65-9D91-7224C49458BB}"/>
                <c:ext xmlns:c16="http://schemas.microsoft.com/office/drawing/2014/chart" uri="{C3380CC4-5D6E-409C-BE32-E72D297353CC}">
                  <c16:uniqueId val="{00000006-24A4-465D-A3FE-99D1EF2E3D8C}"/>
                </c:ext>
              </c:extLst>
            </c:dLbl>
            <c:dLbl>
              <c:idx val="1"/>
              <c:delete val="1"/>
              <c:extLst>
                <c:ext xmlns:c15="http://schemas.microsoft.com/office/drawing/2012/chart" uri="{CE6537A1-D6FC-4f65-9D91-7224C49458BB}"/>
                <c:ext xmlns:c16="http://schemas.microsoft.com/office/drawing/2014/chart" uri="{C3380CC4-5D6E-409C-BE32-E72D297353CC}">
                  <c16:uniqueId val="{00000007-24A4-465D-A3FE-99D1EF2E3D8C}"/>
                </c:ext>
              </c:extLst>
            </c:dLbl>
            <c:dLbl>
              <c:idx val="2"/>
              <c:delete val="1"/>
              <c:extLst>
                <c:ext xmlns:c15="http://schemas.microsoft.com/office/drawing/2012/chart" uri="{CE6537A1-D6FC-4f65-9D91-7224C49458BB}"/>
                <c:ext xmlns:c16="http://schemas.microsoft.com/office/drawing/2014/chart" uri="{C3380CC4-5D6E-409C-BE32-E72D297353CC}">
                  <c16:uniqueId val="{00000008-24A4-465D-A3FE-99D1EF2E3D8C}"/>
                </c:ext>
              </c:extLst>
            </c:dLbl>
            <c:dLbl>
              <c:idx val="3"/>
              <c:delete val="1"/>
              <c:extLst>
                <c:ext xmlns:c15="http://schemas.microsoft.com/office/drawing/2012/chart" uri="{CE6537A1-D6FC-4f65-9D91-7224C49458BB}"/>
                <c:ext xmlns:c16="http://schemas.microsoft.com/office/drawing/2014/chart" uri="{C3380CC4-5D6E-409C-BE32-E72D297353CC}">
                  <c16:uniqueId val="{00000009-24A4-465D-A3FE-99D1EF2E3D8C}"/>
                </c:ext>
              </c:extLst>
            </c:dLbl>
            <c:dLbl>
              <c:idx val="4"/>
              <c:delete val="1"/>
              <c:extLst>
                <c:ext xmlns:c15="http://schemas.microsoft.com/office/drawing/2012/chart" uri="{CE6537A1-D6FC-4f65-9D91-7224C49458BB}"/>
                <c:ext xmlns:c16="http://schemas.microsoft.com/office/drawing/2014/chart" uri="{C3380CC4-5D6E-409C-BE32-E72D297353CC}">
                  <c16:uniqueId val="{0000000A-24A4-465D-A3FE-99D1EF2E3D8C}"/>
                </c:ext>
              </c:extLst>
            </c:dLbl>
            <c:dLbl>
              <c:idx val="5"/>
              <c:delete val="1"/>
              <c:extLst>
                <c:ext xmlns:c15="http://schemas.microsoft.com/office/drawing/2012/chart" uri="{CE6537A1-D6FC-4f65-9D91-7224C49458BB}"/>
                <c:ext xmlns:c16="http://schemas.microsoft.com/office/drawing/2014/chart" uri="{C3380CC4-5D6E-409C-BE32-E72D297353CC}">
                  <c16:uniqueId val="{00000000-24A4-465D-A3FE-99D1EF2E3D8C}"/>
                </c:ext>
              </c:extLst>
            </c:dLbl>
            <c:dLbl>
              <c:idx val="6"/>
              <c:delete val="1"/>
              <c:extLst>
                <c:ext xmlns:c15="http://schemas.microsoft.com/office/drawing/2012/chart" uri="{CE6537A1-D6FC-4f65-9D91-7224C49458BB}"/>
                <c:ext xmlns:c16="http://schemas.microsoft.com/office/drawing/2014/chart" uri="{C3380CC4-5D6E-409C-BE32-E72D297353CC}">
                  <c16:uniqueId val="{0000000B-24A4-465D-A3FE-99D1EF2E3D8C}"/>
                </c:ext>
              </c:extLst>
            </c:dLbl>
            <c:dLbl>
              <c:idx val="7"/>
              <c:delete val="1"/>
              <c:extLst>
                <c:ext xmlns:c15="http://schemas.microsoft.com/office/drawing/2012/chart" uri="{CE6537A1-D6FC-4f65-9D91-7224C49458BB}"/>
                <c:ext xmlns:c16="http://schemas.microsoft.com/office/drawing/2014/chart" uri="{C3380CC4-5D6E-409C-BE32-E72D297353CC}">
                  <c16:uniqueId val="{0000000C-24A4-465D-A3FE-99D1EF2E3D8C}"/>
                </c:ext>
              </c:extLst>
            </c:dLbl>
            <c:dLbl>
              <c:idx val="8"/>
              <c:delete val="1"/>
              <c:extLst>
                <c:ext xmlns:c15="http://schemas.microsoft.com/office/drawing/2012/chart" uri="{CE6537A1-D6FC-4f65-9D91-7224C49458BB}"/>
                <c:ext xmlns:c16="http://schemas.microsoft.com/office/drawing/2014/chart" uri="{C3380CC4-5D6E-409C-BE32-E72D297353CC}">
                  <c16:uniqueId val="{00000002-24A4-465D-A3FE-99D1EF2E3D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age'!$C$70:$M$70</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age'!$C$71:$M$71</c:f>
              <c:numCache>
                <c:formatCode>0.0</c:formatCode>
                <c:ptCount val="11"/>
                <c:pt idx="0">
                  <c:v>5.3835620000000004</c:v>
                </c:pt>
                <c:pt idx="1">
                  <c:v>5.4958900000000002</c:v>
                </c:pt>
                <c:pt idx="2">
                  <c:v>6</c:v>
                </c:pt>
                <c:pt idx="3">
                  <c:v>6.0739729999999996</c:v>
                </c:pt>
                <c:pt idx="4">
                  <c:v>6.3910960000000001</c:v>
                </c:pt>
                <c:pt idx="5">
                  <c:v>6.2520550000000004</c:v>
                </c:pt>
                <c:pt idx="6">
                  <c:v>6.4191779999999996</c:v>
                </c:pt>
                <c:pt idx="7">
                  <c:v>7.2931509999999999</c:v>
                </c:pt>
                <c:pt idx="8">
                  <c:v>7.2356160000000003</c:v>
                </c:pt>
                <c:pt idx="9">
                  <c:v>7.1452049999999998</c:v>
                </c:pt>
                <c:pt idx="10">
                  <c:v>7.180822</c:v>
                </c:pt>
              </c:numCache>
            </c:numRef>
          </c:val>
          <c:smooth val="0"/>
          <c:extLst>
            <c:ext xmlns:c16="http://schemas.microsoft.com/office/drawing/2014/chart" uri="{C3380CC4-5D6E-409C-BE32-E72D297353CC}">
              <c16:uniqueId val="{0000000D-24A4-465D-A3FE-99D1EF2E3D8C}"/>
            </c:ext>
          </c:extLst>
        </c:ser>
        <c:ser>
          <c:idx val="1"/>
          <c:order val="1"/>
          <c:tx>
            <c:strRef>
              <c:f>'Median age'!$B$72</c:f>
              <c:strCache>
                <c:ptCount val="1"/>
                <c:pt idx="0">
                  <c:v>Median</c:v>
                </c:pt>
              </c:strCache>
            </c:strRef>
          </c:tx>
          <c:spPr>
            <a:ln w="19050" cap="rnd" cmpd="sng" algn="ctr">
              <a:solidFill>
                <a:schemeClr val="accent3"/>
              </a:solidFill>
              <a:prstDash val="solid"/>
              <a:round/>
            </a:ln>
            <a:effectLst/>
          </c:spPr>
          <c:marker>
            <c:symbol val="none"/>
          </c:marker>
          <c:dPt>
            <c:idx val="5"/>
            <c:bubble3D val="0"/>
            <c:extLst>
              <c:ext xmlns:c16="http://schemas.microsoft.com/office/drawing/2014/chart" uri="{C3380CC4-5D6E-409C-BE32-E72D297353CC}">
                <c16:uniqueId val="{0000000E-24A4-465D-A3FE-99D1EF2E3D8C}"/>
              </c:ext>
            </c:extLst>
          </c:dPt>
          <c:dPt>
            <c:idx val="8"/>
            <c:bubble3D val="0"/>
            <c:extLst>
              <c:ext xmlns:c16="http://schemas.microsoft.com/office/drawing/2014/chart" uri="{C3380CC4-5D6E-409C-BE32-E72D297353CC}">
                <c16:uniqueId val="{0000000F-24A4-465D-A3FE-99D1EF2E3D8C}"/>
              </c:ext>
            </c:extLst>
          </c:dPt>
          <c:dPt>
            <c:idx val="9"/>
            <c:bubble3D val="0"/>
            <c:extLst>
              <c:ext xmlns:c16="http://schemas.microsoft.com/office/drawing/2014/chart" uri="{C3380CC4-5D6E-409C-BE32-E72D297353CC}">
                <c16:uniqueId val="{00000010-24A4-465D-A3FE-99D1EF2E3D8C}"/>
              </c:ext>
            </c:extLst>
          </c:dPt>
          <c:dPt>
            <c:idx val="10"/>
            <c:marker>
              <c:symbol val="circle"/>
              <c:size val="5"/>
              <c:spPr>
                <a:solidFill>
                  <a:schemeClr val="accent3"/>
                </a:solidFill>
                <a:ln>
                  <a:solidFill>
                    <a:schemeClr val="accent3"/>
                  </a:solidFill>
                </a:ln>
              </c:spPr>
            </c:marker>
            <c:bubble3D val="0"/>
            <c:spPr>
              <a:ln w="19050" cap="rnd" cmpd="sng" algn="ctr">
                <a:noFill/>
                <a:prstDash val="solid"/>
                <a:round/>
              </a:ln>
              <a:effectLst/>
            </c:spPr>
            <c:extLst>
              <c:ext xmlns:c16="http://schemas.microsoft.com/office/drawing/2014/chart" uri="{C3380CC4-5D6E-409C-BE32-E72D297353CC}">
                <c16:uniqueId val="{00000012-24A4-465D-A3FE-99D1EF2E3D8C}"/>
              </c:ext>
            </c:extLst>
          </c:dPt>
          <c:dLbls>
            <c:dLbl>
              <c:idx val="0"/>
              <c:delete val="1"/>
              <c:extLst>
                <c:ext xmlns:c15="http://schemas.microsoft.com/office/drawing/2012/chart" uri="{CE6537A1-D6FC-4f65-9D91-7224C49458BB}"/>
                <c:ext xmlns:c16="http://schemas.microsoft.com/office/drawing/2014/chart" uri="{C3380CC4-5D6E-409C-BE32-E72D297353CC}">
                  <c16:uniqueId val="{00000013-24A4-465D-A3FE-99D1EF2E3D8C}"/>
                </c:ext>
              </c:extLst>
            </c:dLbl>
            <c:dLbl>
              <c:idx val="1"/>
              <c:delete val="1"/>
              <c:extLst>
                <c:ext xmlns:c15="http://schemas.microsoft.com/office/drawing/2012/chart" uri="{CE6537A1-D6FC-4f65-9D91-7224C49458BB}"/>
                <c:ext xmlns:c16="http://schemas.microsoft.com/office/drawing/2014/chart" uri="{C3380CC4-5D6E-409C-BE32-E72D297353CC}">
                  <c16:uniqueId val="{00000014-24A4-465D-A3FE-99D1EF2E3D8C}"/>
                </c:ext>
              </c:extLst>
            </c:dLbl>
            <c:dLbl>
              <c:idx val="2"/>
              <c:delete val="1"/>
              <c:extLst>
                <c:ext xmlns:c15="http://schemas.microsoft.com/office/drawing/2012/chart" uri="{CE6537A1-D6FC-4f65-9D91-7224C49458BB}"/>
                <c:ext xmlns:c16="http://schemas.microsoft.com/office/drawing/2014/chart" uri="{C3380CC4-5D6E-409C-BE32-E72D297353CC}">
                  <c16:uniqueId val="{00000015-24A4-465D-A3FE-99D1EF2E3D8C}"/>
                </c:ext>
              </c:extLst>
            </c:dLbl>
            <c:dLbl>
              <c:idx val="3"/>
              <c:delete val="1"/>
              <c:extLst>
                <c:ext xmlns:c15="http://schemas.microsoft.com/office/drawing/2012/chart" uri="{CE6537A1-D6FC-4f65-9D91-7224C49458BB}"/>
                <c:ext xmlns:c16="http://schemas.microsoft.com/office/drawing/2014/chart" uri="{C3380CC4-5D6E-409C-BE32-E72D297353CC}">
                  <c16:uniqueId val="{00000016-24A4-465D-A3FE-99D1EF2E3D8C}"/>
                </c:ext>
              </c:extLst>
            </c:dLbl>
            <c:dLbl>
              <c:idx val="4"/>
              <c:delete val="1"/>
              <c:extLst>
                <c:ext xmlns:c15="http://schemas.microsoft.com/office/drawing/2012/chart" uri="{CE6537A1-D6FC-4f65-9D91-7224C49458BB}"/>
                <c:ext xmlns:c16="http://schemas.microsoft.com/office/drawing/2014/chart" uri="{C3380CC4-5D6E-409C-BE32-E72D297353CC}">
                  <c16:uniqueId val="{00000017-24A4-465D-A3FE-99D1EF2E3D8C}"/>
                </c:ext>
              </c:extLst>
            </c:dLbl>
            <c:dLbl>
              <c:idx val="5"/>
              <c:delete val="1"/>
              <c:extLst>
                <c:ext xmlns:c15="http://schemas.microsoft.com/office/drawing/2012/chart" uri="{CE6537A1-D6FC-4f65-9D91-7224C49458BB}"/>
                <c:ext xmlns:c16="http://schemas.microsoft.com/office/drawing/2014/chart" uri="{C3380CC4-5D6E-409C-BE32-E72D297353CC}">
                  <c16:uniqueId val="{0000000E-24A4-465D-A3FE-99D1EF2E3D8C}"/>
                </c:ext>
              </c:extLst>
            </c:dLbl>
            <c:dLbl>
              <c:idx val="6"/>
              <c:delete val="1"/>
              <c:extLst>
                <c:ext xmlns:c15="http://schemas.microsoft.com/office/drawing/2012/chart" uri="{CE6537A1-D6FC-4f65-9D91-7224C49458BB}"/>
                <c:ext xmlns:c16="http://schemas.microsoft.com/office/drawing/2014/chart" uri="{C3380CC4-5D6E-409C-BE32-E72D297353CC}">
                  <c16:uniqueId val="{00000018-24A4-465D-A3FE-99D1EF2E3D8C}"/>
                </c:ext>
              </c:extLst>
            </c:dLbl>
            <c:dLbl>
              <c:idx val="7"/>
              <c:delete val="1"/>
              <c:extLst>
                <c:ext xmlns:c15="http://schemas.microsoft.com/office/drawing/2012/chart" uri="{CE6537A1-D6FC-4f65-9D91-7224C49458BB}"/>
                <c:ext xmlns:c16="http://schemas.microsoft.com/office/drawing/2014/chart" uri="{C3380CC4-5D6E-409C-BE32-E72D297353CC}">
                  <c16:uniqueId val="{00000019-24A4-465D-A3FE-99D1EF2E3D8C}"/>
                </c:ext>
              </c:extLst>
            </c:dLbl>
            <c:dLbl>
              <c:idx val="8"/>
              <c:delete val="1"/>
              <c:extLst>
                <c:ext xmlns:c15="http://schemas.microsoft.com/office/drawing/2012/chart" uri="{CE6537A1-D6FC-4f65-9D91-7224C49458BB}"/>
                <c:ext xmlns:c16="http://schemas.microsoft.com/office/drawing/2014/chart" uri="{C3380CC4-5D6E-409C-BE32-E72D297353CC}">
                  <c16:uniqueId val="{0000000F-24A4-465D-A3FE-99D1EF2E3D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age'!$C$70:$M$70</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age'!$C$72:$M$72</c:f>
              <c:numCache>
                <c:formatCode>0.0</c:formatCode>
                <c:ptCount val="11"/>
                <c:pt idx="0">
                  <c:v>3.3684935</c:v>
                </c:pt>
                <c:pt idx="1">
                  <c:v>3.5753425000000001</c:v>
                </c:pt>
                <c:pt idx="2">
                  <c:v>3.8575339999999998</c:v>
                </c:pt>
                <c:pt idx="3">
                  <c:v>4.1068490000000004</c:v>
                </c:pt>
                <c:pt idx="4">
                  <c:v>4.0931505000000001</c:v>
                </c:pt>
                <c:pt idx="5">
                  <c:v>4.0301369999999999</c:v>
                </c:pt>
                <c:pt idx="6">
                  <c:v>4.2821920000000002</c:v>
                </c:pt>
                <c:pt idx="7">
                  <c:v>4.8739730000000003</c:v>
                </c:pt>
                <c:pt idx="8">
                  <c:v>4.6027399999999998</c:v>
                </c:pt>
                <c:pt idx="9">
                  <c:v>4.6109590000000003</c:v>
                </c:pt>
                <c:pt idx="10">
                  <c:v>4.2273969999999998</c:v>
                </c:pt>
              </c:numCache>
            </c:numRef>
          </c:val>
          <c:smooth val="0"/>
          <c:extLst>
            <c:ext xmlns:c16="http://schemas.microsoft.com/office/drawing/2014/chart" uri="{C3380CC4-5D6E-409C-BE32-E72D297353CC}">
              <c16:uniqueId val="{0000001A-24A4-465D-A3FE-99D1EF2E3D8C}"/>
            </c:ext>
          </c:extLst>
        </c:ser>
        <c:ser>
          <c:idx val="2"/>
          <c:order val="2"/>
          <c:tx>
            <c:strRef>
              <c:f>'Median age'!$B$73</c:f>
              <c:strCache>
                <c:ptCount val="1"/>
                <c:pt idx="0">
                  <c:v>Average</c:v>
                </c:pt>
              </c:strCache>
            </c:strRef>
          </c:tx>
          <c:spPr>
            <a:ln w="19050" cap="rnd" cmpd="sng" algn="ctr">
              <a:solidFill>
                <a:schemeClr val="accent5"/>
              </a:solidFill>
              <a:prstDash val="solid"/>
              <a:round/>
            </a:ln>
            <a:effectLst/>
          </c:spPr>
          <c:marker>
            <c:symbol val="none"/>
          </c:marker>
          <c:dPt>
            <c:idx val="8"/>
            <c:bubble3D val="0"/>
            <c:extLst>
              <c:ext xmlns:c16="http://schemas.microsoft.com/office/drawing/2014/chart" uri="{C3380CC4-5D6E-409C-BE32-E72D297353CC}">
                <c16:uniqueId val="{0000001B-24A4-465D-A3FE-99D1EF2E3D8C}"/>
              </c:ext>
            </c:extLst>
          </c:dPt>
          <c:dPt>
            <c:idx val="9"/>
            <c:bubble3D val="0"/>
            <c:extLst>
              <c:ext xmlns:c16="http://schemas.microsoft.com/office/drawing/2014/chart" uri="{C3380CC4-5D6E-409C-BE32-E72D297353CC}">
                <c16:uniqueId val="{0000001C-24A4-465D-A3FE-99D1EF2E3D8C}"/>
              </c:ext>
            </c:extLst>
          </c:dPt>
          <c:dPt>
            <c:idx val="10"/>
            <c:marker>
              <c:symbol val="circle"/>
              <c:size val="5"/>
              <c:spPr>
                <a:solidFill>
                  <a:schemeClr val="accent5"/>
                </a:solidFill>
                <a:ln>
                  <a:solidFill>
                    <a:schemeClr val="accent5"/>
                  </a:solidFill>
                </a:ln>
              </c:spPr>
            </c:marker>
            <c:bubble3D val="0"/>
            <c:spPr>
              <a:ln w="19050" cap="rnd" cmpd="sng" algn="ctr">
                <a:noFill/>
                <a:prstDash val="solid"/>
                <a:round/>
              </a:ln>
              <a:effectLst/>
            </c:spPr>
            <c:extLst>
              <c:ext xmlns:c16="http://schemas.microsoft.com/office/drawing/2014/chart" uri="{C3380CC4-5D6E-409C-BE32-E72D297353CC}">
                <c16:uniqueId val="{0000001E-24A4-465D-A3FE-99D1EF2E3D8C}"/>
              </c:ext>
            </c:extLst>
          </c:dPt>
          <c:dLbls>
            <c:dLbl>
              <c:idx val="0"/>
              <c:delete val="1"/>
              <c:extLst>
                <c:ext xmlns:c15="http://schemas.microsoft.com/office/drawing/2012/chart" uri="{CE6537A1-D6FC-4f65-9D91-7224C49458BB}"/>
                <c:ext xmlns:c16="http://schemas.microsoft.com/office/drawing/2014/chart" uri="{C3380CC4-5D6E-409C-BE32-E72D297353CC}">
                  <c16:uniqueId val="{0000001F-24A4-465D-A3FE-99D1EF2E3D8C}"/>
                </c:ext>
              </c:extLst>
            </c:dLbl>
            <c:dLbl>
              <c:idx val="1"/>
              <c:delete val="1"/>
              <c:extLst>
                <c:ext xmlns:c15="http://schemas.microsoft.com/office/drawing/2012/chart" uri="{CE6537A1-D6FC-4f65-9D91-7224C49458BB}"/>
                <c:ext xmlns:c16="http://schemas.microsoft.com/office/drawing/2014/chart" uri="{C3380CC4-5D6E-409C-BE32-E72D297353CC}">
                  <c16:uniqueId val="{00000020-24A4-465D-A3FE-99D1EF2E3D8C}"/>
                </c:ext>
              </c:extLst>
            </c:dLbl>
            <c:dLbl>
              <c:idx val="2"/>
              <c:delete val="1"/>
              <c:extLst>
                <c:ext xmlns:c15="http://schemas.microsoft.com/office/drawing/2012/chart" uri="{CE6537A1-D6FC-4f65-9D91-7224C49458BB}"/>
                <c:ext xmlns:c16="http://schemas.microsoft.com/office/drawing/2014/chart" uri="{C3380CC4-5D6E-409C-BE32-E72D297353CC}">
                  <c16:uniqueId val="{00000021-24A4-465D-A3FE-99D1EF2E3D8C}"/>
                </c:ext>
              </c:extLst>
            </c:dLbl>
            <c:dLbl>
              <c:idx val="3"/>
              <c:delete val="1"/>
              <c:extLst>
                <c:ext xmlns:c15="http://schemas.microsoft.com/office/drawing/2012/chart" uri="{CE6537A1-D6FC-4f65-9D91-7224C49458BB}"/>
                <c:ext xmlns:c16="http://schemas.microsoft.com/office/drawing/2014/chart" uri="{C3380CC4-5D6E-409C-BE32-E72D297353CC}">
                  <c16:uniqueId val="{00000022-24A4-465D-A3FE-99D1EF2E3D8C}"/>
                </c:ext>
              </c:extLst>
            </c:dLbl>
            <c:dLbl>
              <c:idx val="4"/>
              <c:delete val="1"/>
              <c:extLst>
                <c:ext xmlns:c15="http://schemas.microsoft.com/office/drawing/2012/chart" uri="{CE6537A1-D6FC-4f65-9D91-7224C49458BB}"/>
                <c:ext xmlns:c16="http://schemas.microsoft.com/office/drawing/2014/chart" uri="{C3380CC4-5D6E-409C-BE32-E72D297353CC}">
                  <c16:uniqueId val="{00000023-24A4-465D-A3FE-99D1EF2E3D8C}"/>
                </c:ext>
              </c:extLst>
            </c:dLbl>
            <c:dLbl>
              <c:idx val="5"/>
              <c:delete val="1"/>
              <c:extLst>
                <c:ext xmlns:c15="http://schemas.microsoft.com/office/drawing/2012/chart" uri="{CE6537A1-D6FC-4f65-9D91-7224C49458BB}"/>
                <c:ext xmlns:c16="http://schemas.microsoft.com/office/drawing/2014/chart" uri="{C3380CC4-5D6E-409C-BE32-E72D297353CC}">
                  <c16:uniqueId val="{00000024-24A4-465D-A3FE-99D1EF2E3D8C}"/>
                </c:ext>
              </c:extLst>
            </c:dLbl>
            <c:dLbl>
              <c:idx val="6"/>
              <c:delete val="1"/>
              <c:extLst>
                <c:ext xmlns:c15="http://schemas.microsoft.com/office/drawing/2012/chart" uri="{CE6537A1-D6FC-4f65-9D91-7224C49458BB}"/>
                <c:ext xmlns:c16="http://schemas.microsoft.com/office/drawing/2014/chart" uri="{C3380CC4-5D6E-409C-BE32-E72D297353CC}">
                  <c16:uniqueId val="{00000025-24A4-465D-A3FE-99D1EF2E3D8C}"/>
                </c:ext>
              </c:extLst>
            </c:dLbl>
            <c:dLbl>
              <c:idx val="7"/>
              <c:delete val="1"/>
              <c:extLst>
                <c:ext xmlns:c15="http://schemas.microsoft.com/office/drawing/2012/chart" uri="{CE6537A1-D6FC-4f65-9D91-7224C49458BB}"/>
                <c:ext xmlns:c16="http://schemas.microsoft.com/office/drawing/2014/chart" uri="{C3380CC4-5D6E-409C-BE32-E72D297353CC}">
                  <c16:uniqueId val="{00000026-24A4-465D-A3FE-99D1EF2E3D8C}"/>
                </c:ext>
              </c:extLst>
            </c:dLbl>
            <c:dLbl>
              <c:idx val="8"/>
              <c:delete val="1"/>
              <c:extLst>
                <c:ext xmlns:c15="http://schemas.microsoft.com/office/drawing/2012/chart" uri="{CE6537A1-D6FC-4f65-9D91-7224C49458BB}"/>
                <c:ext xmlns:c16="http://schemas.microsoft.com/office/drawing/2014/chart" uri="{C3380CC4-5D6E-409C-BE32-E72D297353CC}">
                  <c16:uniqueId val="{0000001B-24A4-465D-A3FE-99D1EF2E3D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age'!$C$70:$M$70</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age'!$C$73:$M$73</c:f>
              <c:numCache>
                <c:formatCode>0.0</c:formatCode>
                <c:ptCount val="11"/>
                <c:pt idx="0">
                  <c:v>4.3582314754485356</c:v>
                </c:pt>
                <c:pt idx="1">
                  <c:v>4.3817917915567284</c:v>
                </c:pt>
                <c:pt idx="2">
                  <c:v>4.7924105351629507</c:v>
                </c:pt>
                <c:pt idx="3">
                  <c:v>4.9831986431865829</c:v>
                </c:pt>
                <c:pt idx="4">
                  <c:v>5.0920884386038683</c:v>
                </c:pt>
                <c:pt idx="5">
                  <c:v>4.8734797939138286</c:v>
                </c:pt>
                <c:pt idx="6">
                  <c:v>5.0181198482175668</c:v>
                </c:pt>
                <c:pt idx="7">
                  <c:v>5.7618368381827461</c:v>
                </c:pt>
                <c:pt idx="8">
                  <c:v>5.7359231337755672</c:v>
                </c:pt>
                <c:pt idx="9">
                  <c:v>5.6084084230976794</c:v>
                </c:pt>
                <c:pt idx="10">
                  <c:v>5.5272766872536137</c:v>
                </c:pt>
              </c:numCache>
            </c:numRef>
          </c:val>
          <c:smooth val="0"/>
          <c:extLst>
            <c:ext xmlns:c16="http://schemas.microsoft.com/office/drawing/2014/chart" uri="{C3380CC4-5D6E-409C-BE32-E72D297353CC}">
              <c16:uniqueId val="{00000027-24A4-465D-A3FE-99D1EF2E3D8C}"/>
            </c:ext>
          </c:extLst>
        </c:ser>
        <c:ser>
          <c:idx val="3"/>
          <c:order val="3"/>
          <c:tx>
            <c:strRef>
              <c:f>'Median age'!$B$74</c:f>
              <c:strCache>
                <c:ptCount val="1"/>
                <c:pt idx="0">
                  <c:v>25th percentile</c:v>
                </c:pt>
              </c:strCache>
            </c:strRef>
          </c:tx>
          <c:spPr>
            <a:ln w="19050" cap="rnd" cmpd="sng" algn="ctr">
              <a:solidFill>
                <a:srgbClr val="C0BCB2"/>
              </a:solidFill>
              <a:prstDash val="solid"/>
              <a:round/>
            </a:ln>
            <a:effectLst/>
          </c:spPr>
          <c:marker>
            <c:symbol val="none"/>
          </c:marker>
          <c:dPt>
            <c:idx val="8"/>
            <c:bubble3D val="0"/>
            <c:extLst>
              <c:ext xmlns:c16="http://schemas.microsoft.com/office/drawing/2014/chart" uri="{C3380CC4-5D6E-409C-BE32-E72D297353CC}">
                <c16:uniqueId val="{00000028-24A4-465D-A3FE-99D1EF2E3D8C}"/>
              </c:ext>
            </c:extLst>
          </c:dPt>
          <c:dPt>
            <c:idx val="9"/>
            <c:bubble3D val="0"/>
            <c:extLst>
              <c:ext xmlns:c16="http://schemas.microsoft.com/office/drawing/2014/chart" uri="{C3380CC4-5D6E-409C-BE32-E72D297353CC}">
                <c16:uniqueId val="{00000029-24A4-465D-A3FE-99D1EF2E3D8C}"/>
              </c:ext>
            </c:extLst>
          </c:dPt>
          <c:dPt>
            <c:idx val="10"/>
            <c:marker>
              <c:symbol val="circle"/>
              <c:size val="5"/>
              <c:spPr>
                <a:solidFill>
                  <a:srgbClr val="C0BCB2"/>
                </a:solidFill>
                <a:ln>
                  <a:solidFill>
                    <a:srgbClr val="C0BCB2"/>
                  </a:solidFill>
                </a:ln>
              </c:spPr>
            </c:marker>
            <c:bubble3D val="0"/>
            <c:spPr>
              <a:ln w="19050" cap="rnd" cmpd="sng" algn="ctr">
                <a:noFill/>
                <a:prstDash val="solid"/>
                <a:round/>
              </a:ln>
              <a:effectLst/>
            </c:spPr>
            <c:extLst>
              <c:ext xmlns:c16="http://schemas.microsoft.com/office/drawing/2014/chart" uri="{C3380CC4-5D6E-409C-BE32-E72D297353CC}">
                <c16:uniqueId val="{0000002B-24A4-465D-A3FE-99D1EF2E3D8C}"/>
              </c:ext>
            </c:extLst>
          </c:dPt>
          <c:dPt>
            <c:idx val="16"/>
            <c:bubble3D val="0"/>
            <c:extLst>
              <c:ext xmlns:c16="http://schemas.microsoft.com/office/drawing/2014/chart" uri="{C3380CC4-5D6E-409C-BE32-E72D297353CC}">
                <c16:uniqueId val="{0000002C-24A4-465D-A3FE-99D1EF2E3D8C}"/>
              </c:ext>
            </c:extLst>
          </c:dPt>
          <c:dLbls>
            <c:dLbl>
              <c:idx val="0"/>
              <c:delete val="1"/>
              <c:extLst>
                <c:ext xmlns:c15="http://schemas.microsoft.com/office/drawing/2012/chart" uri="{CE6537A1-D6FC-4f65-9D91-7224C49458BB}"/>
                <c:ext xmlns:c16="http://schemas.microsoft.com/office/drawing/2014/chart" uri="{C3380CC4-5D6E-409C-BE32-E72D297353CC}">
                  <c16:uniqueId val="{0000002D-24A4-465D-A3FE-99D1EF2E3D8C}"/>
                </c:ext>
              </c:extLst>
            </c:dLbl>
            <c:dLbl>
              <c:idx val="1"/>
              <c:delete val="1"/>
              <c:extLst>
                <c:ext xmlns:c15="http://schemas.microsoft.com/office/drawing/2012/chart" uri="{CE6537A1-D6FC-4f65-9D91-7224C49458BB}"/>
                <c:ext xmlns:c16="http://schemas.microsoft.com/office/drawing/2014/chart" uri="{C3380CC4-5D6E-409C-BE32-E72D297353CC}">
                  <c16:uniqueId val="{0000002E-24A4-465D-A3FE-99D1EF2E3D8C}"/>
                </c:ext>
              </c:extLst>
            </c:dLbl>
            <c:dLbl>
              <c:idx val="2"/>
              <c:delete val="1"/>
              <c:extLst>
                <c:ext xmlns:c15="http://schemas.microsoft.com/office/drawing/2012/chart" uri="{CE6537A1-D6FC-4f65-9D91-7224C49458BB}"/>
                <c:ext xmlns:c16="http://schemas.microsoft.com/office/drawing/2014/chart" uri="{C3380CC4-5D6E-409C-BE32-E72D297353CC}">
                  <c16:uniqueId val="{0000002F-24A4-465D-A3FE-99D1EF2E3D8C}"/>
                </c:ext>
              </c:extLst>
            </c:dLbl>
            <c:dLbl>
              <c:idx val="3"/>
              <c:delete val="1"/>
              <c:extLst>
                <c:ext xmlns:c15="http://schemas.microsoft.com/office/drawing/2012/chart" uri="{CE6537A1-D6FC-4f65-9D91-7224C49458BB}"/>
                <c:ext xmlns:c16="http://schemas.microsoft.com/office/drawing/2014/chart" uri="{C3380CC4-5D6E-409C-BE32-E72D297353CC}">
                  <c16:uniqueId val="{00000030-24A4-465D-A3FE-99D1EF2E3D8C}"/>
                </c:ext>
              </c:extLst>
            </c:dLbl>
            <c:dLbl>
              <c:idx val="4"/>
              <c:delete val="1"/>
              <c:extLst>
                <c:ext xmlns:c15="http://schemas.microsoft.com/office/drawing/2012/chart" uri="{CE6537A1-D6FC-4f65-9D91-7224C49458BB}"/>
                <c:ext xmlns:c16="http://schemas.microsoft.com/office/drawing/2014/chart" uri="{C3380CC4-5D6E-409C-BE32-E72D297353CC}">
                  <c16:uniqueId val="{00000031-24A4-465D-A3FE-99D1EF2E3D8C}"/>
                </c:ext>
              </c:extLst>
            </c:dLbl>
            <c:dLbl>
              <c:idx val="5"/>
              <c:delete val="1"/>
              <c:extLst>
                <c:ext xmlns:c15="http://schemas.microsoft.com/office/drawing/2012/chart" uri="{CE6537A1-D6FC-4f65-9D91-7224C49458BB}"/>
                <c:ext xmlns:c16="http://schemas.microsoft.com/office/drawing/2014/chart" uri="{C3380CC4-5D6E-409C-BE32-E72D297353CC}">
                  <c16:uniqueId val="{00000032-24A4-465D-A3FE-99D1EF2E3D8C}"/>
                </c:ext>
              </c:extLst>
            </c:dLbl>
            <c:dLbl>
              <c:idx val="6"/>
              <c:delete val="1"/>
              <c:extLst>
                <c:ext xmlns:c15="http://schemas.microsoft.com/office/drawing/2012/chart" uri="{CE6537A1-D6FC-4f65-9D91-7224C49458BB}"/>
                <c:ext xmlns:c16="http://schemas.microsoft.com/office/drawing/2014/chart" uri="{C3380CC4-5D6E-409C-BE32-E72D297353CC}">
                  <c16:uniqueId val="{00000033-24A4-465D-A3FE-99D1EF2E3D8C}"/>
                </c:ext>
              </c:extLst>
            </c:dLbl>
            <c:dLbl>
              <c:idx val="7"/>
              <c:delete val="1"/>
              <c:extLst>
                <c:ext xmlns:c15="http://schemas.microsoft.com/office/drawing/2012/chart" uri="{CE6537A1-D6FC-4f65-9D91-7224C49458BB}"/>
                <c:ext xmlns:c16="http://schemas.microsoft.com/office/drawing/2014/chart" uri="{C3380CC4-5D6E-409C-BE32-E72D297353CC}">
                  <c16:uniqueId val="{00000034-24A4-465D-A3FE-99D1EF2E3D8C}"/>
                </c:ext>
              </c:extLst>
            </c:dLbl>
            <c:dLbl>
              <c:idx val="8"/>
              <c:delete val="1"/>
              <c:extLst>
                <c:ext xmlns:c15="http://schemas.microsoft.com/office/drawing/2012/chart" uri="{CE6537A1-D6FC-4f65-9D91-7224C49458BB}"/>
                <c:ext xmlns:c16="http://schemas.microsoft.com/office/drawing/2014/chart" uri="{C3380CC4-5D6E-409C-BE32-E72D297353CC}">
                  <c16:uniqueId val="{00000028-24A4-465D-A3FE-99D1EF2E3D8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age'!$C$70:$M$70</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age'!$C$74:$M$74</c:f>
              <c:numCache>
                <c:formatCode>0.0</c:formatCode>
                <c:ptCount val="11"/>
                <c:pt idx="0">
                  <c:v>2.0472600000000001</c:v>
                </c:pt>
                <c:pt idx="1">
                  <c:v>2.1863009999999998</c:v>
                </c:pt>
                <c:pt idx="2">
                  <c:v>2.3143832500000001</c:v>
                </c:pt>
                <c:pt idx="3">
                  <c:v>2.424658</c:v>
                </c:pt>
                <c:pt idx="4">
                  <c:v>2.537671</c:v>
                </c:pt>
                <c:pt idx="5">
                  <c:v>2.4027400000000001</c:v>
                </c:pt>
                <c:pt idx="6">
                  <c:v>2.435616</c:v>
                </c:pt>
                <c:pt idx="7">
                  <c:v>3.0301369999999999</c:v>
                </c:pt>
                <c:pt idx="8">
                  <c:v>2.9287670000000001</c:v>
                </c:pt>
                <c:pt idx="9">
                  <c:v>2.8849320000000001</c:v>
                </c:pt>
                <c:pt idx="10">
                  <c:v>2.3671229999999999</c:v>
                </c:pt>
              </c:numCache>
            </c:numRef>
          </c:val>
          <c:smooth val="0"/>
          <c:extLst>
            <c:ext xmlns:c16="http://schemas.microsoft.com/office/drawing/2014/chart" uri="{C3380CC4-5D6E-409C-BE32-E72D297353CC}">
              <c16:uniqueId val="{00000035-24A4-465D-A3FE-99D1EF2E3D8C}"/>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5400000" spcFirstLastPara="1" vertOverflow="ellipsis" vert="horz" wrap="square" anchor="ctr" anchorCtr="1"/>
          <a:lstStyle/>
          <a:p>
            <a:pPr algn="ctr" rtl="0">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crossAx val="2014404240"/>
        <c:crosses val="autoZero"/>
        <c:auto val="1"/>
        <c:lblAlgn val="ctr"/>
        <c:lblOffset val="100"/>
        <c:noMultiLvlLbl val="0"/>
      </c:catAx>
      <c:valAx>
        <c:axId val="2014404240"/>
        <c:scaling>
          <c:orientation val="minMax"/>
        </c:scaling>
        <c:delete val="0"/>
        <c:axPos val="l"/>
        <c:numFmt formatCode="General" sourceLinked="0"/>
        <c:majorTickMark val="out"/>
        <c:minorTickMark val="none"/>
        <c:tickLblPos val="nextTo"/>
        <c:spPr>
          <a:noFill/>
          <a:ln w="3175"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crossAx val="2014400976"/>
        <c:crosses val="autoZero"/>
        <c:crossBetween val="between"/>
      </c:valAx>
      <c:spPr>
        <a:noFill/>
        <a:ln>
          <a:noFill/>
        </a:ln>
        <a:effectLst/>
      </c:spPr>
    </c:plotArea>
    <c:legend>
      <c:legendPos val="b"/>
      <c:layout>
        <c:manualLayout>
          <c:xMode val="edge"/>
          <c:yMode val="edge"/>
          <c:x val="0"/>
          <c:y val="0.91660430882018173"/>
          <c:w val="1"/>
          <c:h val="8.3395691179818238E-2"/>
        </c:manualLayout>
      </c:layout>
      <c:overlay val="0"/>
      <c:spPr>
        <a:noFill/>
        <a:ln>
          <a:noFill/>
        </a:ln>
        <a:effectLst/>
      </c:spPr>
      <c:txPr>
        <a:bodyPr rot="0" spcFirstLastPara="1" vertOverflow="ellipsis" vert="horz" wrap="square" anchor="ctr" anchorCtr="1"/>
        <a:lstStyle/>
        <a:p>
          <a:pPr algn="ctr" rtl="0">
            <a:defRPr sz="900" b="0" i="0" u="none" strike="noStrike" kern="1200" baseline="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chemeClr val="tx1"/>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3579918423753027E-2"/>
          <c:y val="2.0963622933221335E-2"/>
          <c:w val="0.926420081576247"/>
          <c:h val="0.86647967328045628"/>
        </c:manualLayout>
      </c:layout>
      <c:lineChart>
        <c:grouping val="standard"/>
        <c:varyColors val="0"/>
        <c:ser>
          <c:idx val="0"/>
          <c:order val="0"/>
          <c:tx>
            <c:strRef>
              <c:f>'Median by gender'!$O$8</c:f>
              <c:strCache>
                <c:ptCount val="1"/>
                <c:pt idx="0">
                  <c:v>All male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4AA1-4A3B-BC96-9A1D9A514E00}"/>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4AA1-4A3B-BC96-9A1D9A514E00}"/>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4AA1-4A3B-BC96-9A1D9A514E00}"/>
              </c:ext>
            </c:extLst>
          </c:dPt>
          <c:dPt>
            <c:idx val="16"/>
            <c:bubble3D val="0"/>
            <c:extLst>
              <c:ext xmlns:c16="http://schemas.microsoft.com/office/drawing/2014/chart" uri="{C3380CC4-5D6E-409C-BE32-E72D297353CC}">
                <c16:uniqueId val="{00000006-4AA1-4A3B-BC96-9A1D9A514E00}"/>
              </c:ext>
            </c:extLst>
          </c:dPt>
          <c:dLbls>
            <c:dLbl>
              <c:idx val="0"/>
              <c:delete val="1"/>
              <c:extLst>
                <c:ext xmlns:c15="http://schemas.microsoft.com/office/drawing/2012/chart" uri="{CE6537A1-D6FC-4f65-9D91-7224C49458BB}"/>
                <c:ext xmlns:c16="http://schemas.microsoft.com/office/drawing/2014/chart" uri="{C3380CC4-5D6E-409C-BE32-E72D297353CC}">
                  <c16:uniqueId val="{00000007-4AA1-4A3B-BC96-9A1D9A514E00}"/>
                </c:ext>
              </c:extLst>
            </c:dLbl>
            <c:dLbl>
              <c:idx val="1"/>
              <c:delete val="1"/>
              <c:extLst>
                <c:ext xmlns:c15="http://schemas.microsoft.com/office/drawing/2012/chart" uri="{CE6537A1-D6FC-4f65-9D91-7224C49458BB}"/>
                <c:ext xmlns:c16="http://schemas.microsoft.com/office/drawing/2014/chart" uri="{C3380CC4-5D6E-409C-BE32-E72D297353CC}">
                  <c16:uniqueId val="{00000008-4AA1-4A3B-BC96-9A1D9A514E00}"/>
                </c:ext>
              </c:extLst>
            </c:dLbl>
            <c:dLbl>
              <c:idx val="2"/>
              <c:delete val="1"/>
              <c:extLst>
                <c:ext xmlns:c15="http://schemas.microsoft.com/office/drawing/2012/chart" uri="{CE6537A1-D6FC-4f65-9D91-7224C49458BB}"/>
                <c:ext xmlns:c16="http://schemas.microsoft.com/office/drawing/2014/chart" uri="{C3380CC4-5D6E-409C-BE32-E72D297353CC}">
                  <c16:uniqueId val="{00000009-4AA1-4A3B-BC96-9A1D9A514E00}"/>
                </c:ext>
              </c:extLst>
            </c:dLbl>
            <c:dLbl>
              <c:idx val="3"/>
              <c:delete val="1"/>
              <c:extLst>
                <c:ext xmlns:c15="http://schemas.microsoft.com/office/drawing/2012/chart" uri="{CE6537A1-D6FC-4f65-9D91-7224C49458BB}"/>
                <c:ext xmlns:c16="http://schemas.microsoft.com/office/drawing/2014/chart" uri="{C3380CC4-5D6E-409C-BE32-E72D297353CC}">
                  <c16:uniqueId val="{0000000A-4AA1-4A3B-BC96-9A1D9A514E00}"/>
                </c:ext>
              </c:extLst>
            </c:dLbl>
            <c:dLbl>
              <c:idx val="4"/>
              <c:delete val="1"/>
              <c:extLst>
                <c:ext xmlns:c15="http://schemas.microsoft.com/office/drawing/2012/chart" uri="{CE6537A1-D6FC-4f65-9D91-7224C49458BB}"/>
                <c:ext xmlns:c16="http://schemas.microsoft.com/office/drawing/2014/chart" uri="{C3380CC4-5D6E-409C-BE32-E72D297353CC}">
                  <c16:uniqueId val="{0000000B-4AA1-4A3B-BC96-9A1D9A514E00}"/>
                </c:ext>
              </c:extLst>
            </c:dLbl>
            <c:dLbl>
              <c:idx val="5"/>
              <c:delete val="1"/>
              <c:extLst>
                <c:ext xmlns:c15="http://schemas.microsoft.com/office/drawing/2012/chart" uri="{CE6537A1-D6FC-4f65-9D91-7224C49458BB}"/>
                <c:ext xmlns:c16="http://schemas.microsoft.com/office/drawing/2014/chart" uri="{C3380CC4-5D6E-409C-BE32-E72D297353CC}">
                  <c16:uniqueId val="{0000000C-4AA1-4A3B-BC96-9A1D9A514E00}"/>
                </c:ext>
              </c:extLst>
            </c:dLbl>
            <c:dLbl>
              <c:idx val="6"/>
              <c:delete val="1"/>
              <c:extLst>
                <c:ext xmlns:c15="http://schemas.microsoft.com/office/drawing/2012/chart" uri="{CE6537A1-D6FC-4f65-9D91-7224C49458BB}"/>
                <c:ext xmlns:c16="http://schemas.microsoft.com/office/drawing/2014/chart" uri="{C3380CC4-5D6E-409C-BE32-E72D297353CC}">
                  <c16:uniqueId val="{0000000D-4AA1-4A3B-BC96-9A1D9A514E00}"/>
                </c:ext>
              </c:extLst>
            </c:dLbl>
            <c:dLbl>
              <c:idx val="7"/>
              <c:delete val="1"/>
              <c:extLst>
                <c:ext xmlns:c15="http://schemas.microsoft.com/office/drawing/2012/chart" uri="{CE6537A1-D6FC-4f65-9D91-7224C49458BB}"/>
                <c:ext xmlns:c16="http://schemas.microsoft.com/office/drawing/2014/chart" uri="{C3380CC4-5D6E-409C-BE32-E72D297353CC}">
                  <c16:uniqueId val="{0000000E-4AA1-4A3B-BC96-9A1D9A514E00}"/>
                </c:ext>
              </c:extLst>
            </c:dLbl>
            <c:dLbl>
              <c:idx val="8"/>
              <c:delete val="1"/>
              <c:extLst>
                <c:ext xmlns:c15="http://schemas.microsoft.com/office/drawing/2012/chart" uri="{CE6537A1-D6FC-4f65-9D91-7224C49458BB}"/>
                <c:ext xmlns:c16="http://schemas.microsoft.com/office/drawing/2014/chart" uri="{C3380CC4-5D6E-409C-BE32-E72D297353CC}">
                  <c16:uniqueId val="{00000001-4AA1-4A3B-BC96-9A1D9A514E0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A1-4A3B-BC96-9A1D9A514E00}"/>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by gender'!$P$7:$Z$7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by gender'!$P$8:$Z$8</c:f>
              <c:numCache>
                <c:formatCode>"$"#,##0.0</c:formatCode>
                <c:ptCount val="11"/>
                <c:pt idx="0">
                  <c:v>9.6652465475448643</c:v>
                </c:pt>
                <c:pt idx="1">
                  <c:v>9.6669793664456911</c:v>
                </c:pt>
                <c:pt idx="2">
                  <c:v>15.24419126329251</c:v>
                </c:pt>
                <c:pt idx="3">
                  <c:v>14.741650002374881</c:v>
                </c:pt>
                <c:pt idx="4">
                  <c:v>16.931334999373309</c:v>
                </c:pt>
                <c:pt idx="5">
                  <c:v>25.138488768886909</c:v>
                </c:pt>
                <c:pt idx="6">
                  <c:v>18.18365514183326</c:v>
                </c:pt>
                <c:pt idx="7">
                  <c:v>14.870682875925221</c:v>
                </c:pt>
                <c:pt idx="8">
                  <c:v>21.2708975545337</c:v>
                </c:pt>
                <c:pt idx="9">
                  <c:v>25.95358847808259</c:v>
                </c:pt>
                <c:pt idx="10">
                  <c:v>50.021597311592679</c:v>
                </c:pt>
              </c:numCache>
            </c:numRef>
          </c:val>
          <c:smooth val="0"/>
          <c:extLst>
            <c:ext xmlns:c16="http://schemas.microsoft.com/office/drawing/2014/chart" uri="{C3380CC4-5D6E-409C-BE32-E72D297353CC}">
              <c16:uniqueId val="{0000000F-4AA1-4A3B-BC96-9A1D9A514E00}"/>
            </c:ext>
          </c:extLst>
        </c:ser>
        <c:ser>
          <c:idx val="1"/>
          <c:order val="1"/>
          <c:tx>
            <c:strRef>
              <c:f>'Median by gender'!$O$9</c:f>
              <c:strCache>
                <c:ptCount val="1"/>
                <c:pt idx="0">
                  <c:v>All female</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4AA1-4A3B-BC96-9A1D9A514E00}"/>
              </c:ext>
            </c:extLst>
          </c:dPt>
          <c:dPt>
            <c:idx val="9"/>
            <c:bubble3D val="0"/>
            <c:extLst>
              <c:ext xmlns:c16="http://schemas.microsoft.com/office/drawing/2014/chart" uri="{C3380CC4-5D6E-409C-BE32-E72D297353CC}">
                <c16:uniqueId val="{00000011-4AA1-4A3B-BC96-9A1D9A514E00}"/>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4AA1-4A3B-BC96-9A1D9A514E00}"/>
              </c:ext>
            </c:extLst>
          </c:dPt>
          <c:dLbls>
            <c:dLbl>
              <c:idx val="0"/>
              <c:delete val="1"/>
              <c:extLst>
                <c:ext xmlns:c15="http://schemas.microsoft.com/office/drawing/2012/chart" uri="{CE6537A1-D6FC-4f65-9D91-7224C49458BB}"/>
                <c:ext xmlns:c16="http://schemas.microsoft.com/office/drawing/2014/chart" uri="{C3380CC4-5D6E-409C-BE32-E72D297353CC}">
                  <c16:uniqueId val="{00000014-4AA1-4A3B-BC96-9A1D9A514E00}"/>
                </c:ext>
              </c:extLst>
            </c:dLbl>
            <c:dLbl>
              <c:idx val="1"/>
              <c:delete val="1"/>
              <c:extLst>
                <c:ext xmlns:c15="http://schemas.microsoft.com/office/drawing/2012/chart" uri="{CE6537A1-D6FC-4f65-9D91-7224C49458BB}"/>
                <c:ext xmlns:c16="http://schemas.microsoft.com/office/drawing/2014/chart" uri="{C3380CC4-5D6E-409C-BE32-E72D297353CC}">
                  <c16:uniqueId val="{00000015-4AA1-4A3B-BC96-9A1D9A514E00}"/>
                </c:ext>
              </c:extLst>
            </c:dLbl>
            <c:dLbl>
              <c:idx val="2"/>
              <c:delete val="1"/>
              <c:extLst>
                <c:ext xmlns:c15="http://schemas.microsoft.com/office/drawing/2012/chart" uri="{CE6537A1-D6FC-4f65-9D91-7224C49458BB}"/>
                <c:ext xmlns:c16="http://schemas.microsoft.com/office/drawing/2014/chart" uri="{C3380CC4-5D6E-409C-BE32-E72D297353CC}">
                  <c16:uniqueId val="{00000016-4AA1-4A3B-BC96-9A1D9A514E00}"/>
                </c:ext>
              </c:extLst>
            </c:dLbl>
            <c:dLbl>
              <c:idx val="3"/>
              <c:delete val="1"/>
              <c:extLst>
                <c:ext xmlns:c15="http://schemas.microsoft.com/office/drawing/2012/chart" uri="{CE6537A1-D6FC-4f65-9D91-7224C49458BB}"/>
                <c:ext xmlns:c16="http://schemas.microsoft.com/office/drawing/2014/chart" uri="{C3380CC4-5D6E-409C-BE32-E72D297353CC}">
                  <c16:uniqueId val="{00000017-4AA1-4A3B-BC96-9A1D9A514E00}"/>
                </c:ext>
              </c:extLst>
            </c:dLbl>
            <c:dLbl>
              <c:idx val="4"/>
              <c:delete val="1"/>
              <c:extLst>
                <c:ext xmlns:c15="http://schemas.microsoft.com/office/drawing/2012/chart" uri="{CE6537A1-D6FC-4f65-9D91-7224C49458BB}"/>
                <c:ext xmlns:c16="http://schemas.microsoft.com/office/drawing/2014/chart" uri="{C3380CC4-5D6E-409C-BE32-E72D297353CC}">
                  <c16:uniqueId val="{00000018-4AA1-4A3B-BC96-9A1D9A514E00}"/>
                </c:ext>
              </c:extLst>
            </c:dLbl>
            <c:dLbl>
              <c:idx val="5"/>
              <c:delete val="1"/>
              <c:extLst>
                <c:ext xmlns:c15="http://schemas.microsoft.com/office/drawing/2012/chart" uri="{CE6537A1-D6FC-4f65-9D91-7224C49458BB}"/>
                <c:ext xmlns:c16="http://schemas.microsoft.com/office/drawing/2014/chart" uri="{C3380CC4-5D6E-409C-BE32-E72D297353CC}">
                  <c16:uniqueId val="{00000019-4AA1-4A3B-BC96-9A1D9A514E00}"/>
                </c:ext>
              </c:extLst>
            </c:dLbl>
            <c:dLbl>
              <c:idx val="6"/>
              <c:delete val="1"/>
              <c:extLst>
                <c:ext xmlns:c15="http://schemas.microsoft.com/office/drawing/2012/chart" uri="{CE6537A1-D6FC-4f65-9D91-7224C49458BB}"/>
                <c:ext xmlns:c16="http://schemas.microsoft.com/office/drawing/2014/chart" uri="{C3380CC4-5D6E-409C-BE32-E72D297353CC}">
                  <c16:uniqueId val="{0000001A-4AA1-4A3B-BC96-9A1D9A514E00}"/>
                </c:ext>
              </c:extLst>
            </c:dLbl>
            <c:dLbl>
              <c:idx val="7"/>
              <c:delete val="1"/>
              <c:extLst>
                <c:ext xmlns:c15="http://schemas.microsoft.com/office/drawing/2012/chart" uri="{CE6537A1-D6FC-4f65-9D91-7224C49458BB}"/>
                <c:ext xmlns:c16="http://schemas.microsoft.com/office/drawing/2014/chart" uri="{C3380CC4-5D6E-409C-BE32-E72D297353CC}">
                  <c16:uniqueId val="{0000001B-4AA1-4A3B-BC96-9A1D9A514E00}"/>
                </c:ext>
              </c:extLst>
            </c:dLbl>
            <c:dLbl>
              <c:idx val="8"/>
              <c:delete val="1"/>
              <c:extLst>
                <c:ext xmlns:c15="http://schemas.microsoft.com/office/drawing/2012/chart" uri="{CE6537A1-D6FC-4f65-9D91-7224C49458BB}"/>
                <c:ext xmlns:c16="http://schemas.microsoft.com/office/drawing/2014/chart" uri="{C3380CC4-5D6E-409C-BE32-E72D297353CC}">
                  <c16:uniqueId val="{00000010-4AA1-4A3B-BC96-9A1D9A514E0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AA1-4A3B-BC96-9A1D9A514E00}"/>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by gender'!$P$7:$Z$7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by gender'!$P$9:$Z$9</c:f>
              <c:numCache>
                <c:formatCode>"$"#,##0.0</c:formatCode>
                <c:ptCount val="11"/>
                <c:pt idx="0">
                  <c:v>3.2028753130991232</c:v>
                </c:pt>
                <c:pt idx="1">
                  <c:v>4.7998052482183304</c:v>
                </c:pt>
                <c:pt idx="2">
                  <c:v>5.8836203413113202</c:v>
                </c:pt>
                <c:pt idx="3">
                  <c:v>5.7312187538389834</c:v>
                </c:pt>
                <c:pt idx="4">
                  <c:v>5.5691076787336344</c:v>
                </c:pt>
                <c:pt idx="5">
                  <c:v>7.8679383179222002</c:v>
                </c:pt>
                <c:pt idx="6">
                  <c:v>5.8961036094520392</c:v>
                </c:pt>
                <c:pt idx="7">
                  <c:v>5.0015032525543308</c:v>
                </c:pt>
                <c:pt idx="8">
                  <c:v>6.6394632800336044</c:v>
                </c:pt>
                <c:pt idx="9">
                  <c:v>6.4611132225667038</c:v>
                </c:pt>
                <c:pt idx="10">
                  <c:v>12.02393196071432</c:v>
                </c:pt>
              </c:numCache>
            </c:numRef>
          </c:val>
          <c:smooth val="0"/>
          <c:extLst>
            <c:ext xmlns:c16="http://schemas.microsoft.com/office/drawing/2014/chart" uri="{C3380CC4-5D6E-409C-BE32-E72D297353CC}">
              <c16:uniqueId val="{0000001C-4AA1-4A3B-BC96-9A1D9A514E00}"/>
            </c:ext>
          </c:extLst>
        </c:ser>
        <c:ser>
          <c:idx val="2"/>
          <c:order val="2"/>
          <c:tx>
            <c:strRef>
              <c:f>'Median by gender'!$O$10</c:f>
              <c:strCache>
                <c:ptCount val="1"/>
                <c:pt idx="0">
                  <c:v>Mixed</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4AA1-4A3B-BC96-9A1D9A514E00}"/>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4AA1-4A3B-BC96-9A1D9A514E00}"/>
              </c:ext>
            </c:extLst>
          </c:dPt>
          <c:dLbls>
            <c:dLbl>
              <c:idx val="0"/>
              <c:delete val="1"/>
              <c:extLst>
                <c:ext xmlns:c15="http://schemas.microsoft.com/office/drawing/2012/chart" uri="{CE6537A1-D6FC-4f65-9D91-7224C49458BB}"/>
                <c:ext xmlns:c16="http://schemas.microsoft.com/office/drawing/2014/chart" uri="{C3380CC4-5D6E-409C-BE32-E72D297353CC}">
                  <c16:uniqueId val="{00000020-4AA1-4A3B-BC96-9A1D9A514E00}"/>
                </c:ext>
              </c:extLst>
            </c:dLbl>
            <c:dLbl>
              <c:idx val="1"/>
              <c:delete val="1"/>
              <c:extLst>
                <c:ext xmlns:c15="http://schemas.microsoft.com/office/drawing/2012/chart" uri="{CE6537A1-D6FC-4f65-9D91-7224C49458BB}"/>
                <c:ext xmlns:c16="http://schemas.microsoft.com/office/drawing/2014/chart" uri="{C3380CC4-5D6E-409C-BE32-E72D297353CC}">
                  <c16:uniqueId val="{00000021-4AA1-4A3B-BC96-9A1D9A514E00}"/>
                </c:ext>
              </c:extLst>
            </c:dLbl>
            <c:dLbl>
              <c:idx val="2"/>
              <c:delete val="1"/>
              <c:extLst>
                <c:ext xmlns:c15="http://schemas.microsoft.com/office/drawing/2012/chart" uri="{CE6537A1-D6FC-4f65-9D91-7224C49458BB}"/>
                <c:ext xmlns:c16="http://schemas.microsoft.com/office/drawing/2014/chart" uri="{C3380CC4-5D6E-409C-BE32-E72D297353CC}">
                  <c16:uniqueId val="{00000022-4AA1-4A3B-BC96-9A1D9A514E00}"/>
                </c:ext>
              </c:extLst>
            </c:dLbl>
            <c:dLbl>
              <c:idx val="3"/>
              <c:delete val="1"/>
              <c:extLst>
                <c:ext xmlns:c15="http://schemas.microsoft.com/office/drawing/2012/chart" uri="{CE6537A1-D6FC-4f65-9D91-7224C49458BB}"/>
                <c:ext xmlns:c16="http://schemas.microsoft.com/office/drawing/2014/chart" uri="{C3380CC4-5D6E-409C-BE32-E72D297353CC}">
                  <c16:uniqueId val="{00000023-4AA1-4A3B-BC96-9A1D9A514E00}"/>
                </c:ext>
              </c:extLst>
            </c:dLbl>
            <c:dLbl>
              <c:idx val="4"/>
              <c:delete val="1"/>
              <c:extLst>
                <c:ext xmlns:c15="http://schemas.microsoft.com/office/drawing/2012/chart" uri="{CE6537A1-D6FC-4f65-9D91-7224C49458BB}"/>
                <c:ext xmlns:c16="http://schemas.microsoft.com/office/drawing/2014/chart" uri="{C3380CC4-5D6E-409C-BE32-E72D297353CC}">
                  <c16:uniqueId val="{00000024-4AA1-4A3B-BC96-9A1D9A514E00}"/>
                </c:ext>
              </c:extLst>
            </c:dLbl>
            <c:dLbl>
              <c:idx val="5"/>
              <c:delete val="1"/>
              <c:extLst>
                <c:ext xmlns:c15="http://schemas.microsoft.com/office/drawing/2012/chart" uri="{CE6537A1-D6FC-4f65-9D91-7224C49458BB}"/>
                <c:ext xmlns:c16="http://schemas.microsoft.com/office/drawing/2014/chart" uri="{C3380CC4-5D6E-409C-BE32-E72D297353CC}">
                  <c16:uniqueId val="{00000025-4AA1-4A3B-BC96-9A1D9A514E00}"/>
                </c:ext>
              </c:extLst>
            </c:dLbl>
            <c:dLbl>
              <c:idx val="6"/>
              <c:delete val="1"/>
              <c:extLst>
                <c:ext xmlns:c15="http://schemas.microsoft.com/office/drawing/2012/chart" uri="{CE6537A1-D6FC-4f65-9D91-7224C49458BB}"/>
                <c:ext xmlns:c16="http://schemas.microsoft.com/office/drawing/2014/chart" uri="{C3380CC4-5D6E-409C-BE32-E72D297353CC}">
                  <c16:uniqueId val="{00000026-4AA1-4A3B-BC96-9A1D9A514E00}"/>
                </c:ext>
              </c:extLst>
            </c:dLbl>
            <c:dLbl>
              <c:idx val="7"/>
              <c:delete val="1"/>
              <c:extLst>
                <c:ext xmlns:c15="http://schemas.microsoft.com/office/drawing/2012/chart" uri="{CE6537A1-D6FC-4f65-9D91-7224C49458BB}"/>
                <c:ext xmlns:c16="http://schemas.microsoft.com/office/drawing/2014/chart" uri="{C3380CC4-5D6E-409C-BE32-E72D297353CC}">
                  <c16:uniqueId val="{00000027-4AA1-4A3B-BC96-9A1D9A514E00}"/>
                </c:ext>
              </c:extLst>
            </c:dLbl>
            <c:dLbl>
              <c:idx val="8"/>
              <c:delete val="1"/>
              <c:extLst>
                <c:ext xmlns:c15="http://schemas.microsoft.com/office/drawing/2012/chart" uri="{CE6537A1-D6FC-4f65-9D91-7224C49458BB}"/>
                <c:ext xmlns:c16="http://schemas.microsoft.com/office/drawing/2014/chart" uri="{C3380CC4-5D6E-409C-BE32-E72D297353CC}">
                  <c16:uniqueId val="{00000028-4AA1-4A3B-BC96-9A1D9A514E00}"/>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by gender'!$P$7:$Z$7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by gender'!$P$10:$Z$10</c:f>
              <c:numCache>
                <c:formatCode>"$"#,##0.0</c:formatCode>
                <c:ptCount val="11"/>
                <c:pt idx="0">
                  <c:v>6.2494672544500371</c:v>
                </c:pt>
                <c:pt idx="1">
                  <c:v>8.3916779815716538</c:v>
                </c:pt>
                <c:pt idx="2">
                  <c:v>10.31558537828943</c:v>
                </c:pt>
                <c:pt idx="3">
                  <c:v>10.04587150700214</c:v>
                </c:pt>
                <c:pt idx="4">
                  <c:v>10.175950992029961</c:v>
                </c:pt>
                <c:pt idx="5">
                  <c:v>19.367096542253218</c:v>
                </c:pt>
                <c:pt idx="6">
                  <c:v>14.61676695939977</c:v>
                </c:pt>
                <c:pt idx="7">
                  <c:v>18.172149994298699</c:v>
                </c:pt>
                <c:pt idx="8">
                  <c:v>22.189356181583211</c:v>
                </c:pt>
                <c:pt idx="9">
                  <c:v>61.954323405816503</c:v>
                </c:pt>
                <c:pt idx="10">
                  <c:v>321.66435678584219</c:v>
                </c:pt>
              </c:numCache>
            </c:numRef>
          </c:val>
          <c:smooth val="0"/>
          <c:extLst>
            <c:ext xmlns:c16="http://schemas.microsoft.com/office/drawing/2014/chart" uri="{C3380CC4-5D6E-409C-BE32-E72D297353CC}">
              <c16:uniqueId val="{00000029-4AA1-4A3B-BC96-9A1D9A514E00}"/>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ln>
          <a:noFill/>
        </a:ln>
        <a:effectLst/>
      </c:spPr>
    </c:plotArea>
    <c:legend>
      <c:legendPos val="b"/>
      <c:layout>
        <c:manualLayout>
          <c:xMode val="edge"/>
          <c:yMode val="edge"/>
          <c:x val="0"/>
          <c:y val="0.95450304060057189"/>
          <c:w val="1"/>
          <c:h val="4.5496959399428154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Calibri Light" panose="020F0302020204030204"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1287842457806717E-2"/>
          <c:y val="2.4693934168437206E-2"/>
          <c:w val="0.90871215754219326"/>
          <c:h val="0.84782935466400033"/>
        </c:manualLayout>
      </c:layout>
      <c:lineChart>
        <c:grouping val="standard"/>
        <c:varyColors val="0"/>
        <c:ser>
          <c:idx val="0"/>
          <c:order val="0"/>
          <c:tx>
            <c:strRef>
              <c:f>'Median by gender'!$O$39</c:f>
              <c:strCache>
                <c:ptCount val="1"/>
                <c:pt idx="0">
                  <c:v>All male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C37B-49D6-B4E4-6D3086515217}"/>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C37B-49D6-B4E4-6D3086515217}"/>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C37B-49D6-B4E4-6D3086515217}"/>
              </c:ext>
            </c:extLst>
          </c:dPt>
          <c:dPt>
            <c:idx val="16"/>
            <c:bubble3D val="0"/>
            <c:extLst>
              <c:ext xmlns:c16="http://schemas.microsoft.com/office/drawing/2014/chart" uri="{C3380CC4-5D6E-409C-BE32-E72D297353CC}">
                <c16:uniqueId val="{00000006-C37B-49D6-B4E4-6D3086515217}"/>
              </c:ext>
            </c:extLst>
          </c:dPt>
          <c:dLbls>
            <c:dLbl>
              <c:idx val="0"/>
              <c:delete val="1"/>
              <c:extLst>
                <c:ext xmlns:c15="http://schemas.microsoft.com/office/drawing/2012/chart" uri="{CE6537A1-D6FC-4f65-9D91-7224C49458BB}"/>
                <c:ext xmlns:c16="http://schemas.microsoft.com/office/drawing/2014/chart" uri="{C3380CC4-5D6E-409C-BE32-E72D297353CC}">
                  <c16:uniqueId val="{00000007-C37B-49D6-B4E4-6D3086515217}"/>
                </c:ext>
              </c:extLst>
            </c:dLbl>
            <c:dLbl>
              <c:idx val="1"/>
              <c:delete val="1"/>
              <c:extLst>
                <c:ext xmlns:c15="http://schemas.microsoft.com/office/drawing/2012/chart" uri="{CE6537A1-D6FC-4f65-9D91-7224C49458BB}"/>
                <c:ext xmlns:c16="http://schemas.microsoft.com/office/drawing/2014/chart" uri="{C3380CC4-5D6E-409C-BE32-E72D297353CC}">
                  <c16:uniqueId val="{00000008-C37B-49D6-B4E4-6D3086515217}"/>
                </c:ext>
              </c:extLst>
            </c:dLbl>
            <c:dLbl>
              <c:idx val="2"/>
              <c:delete val="1"/>
              <c:extLst>
                <c:ext xmlns:c15="http://schemas.microsoft.com/office/drawing/2012/chart" uri="{CE6537A1-D6FC-4f65-9D91-7224C49458BB}"/>
                <c:ext xmlns:c16="http://schemas.microsoft.com/office/drawing/2014/chart" uri="{C3380CC4-5D6E-409C-BE32-E72D297353CC}">
                  <c16:uniqueId val="{00000009-C37B-49D6-B4E4-6D3086515217}"/>
                </c:ext>
              </c:extLst>
            </c:dLbl>
            <c:dLbl>
              <c:idx val="3"/>
              <c:delete val="1"/>
              <c:extLst>
                <c:ext xmlns:c15="http://schemas.microsoft.com/office/drawing/2012/chart" uri="{CE6537A1-D6FC-4f65-9D91-7224C49458BB}"/>
                <c:ext xmlns:c16="http://schemas.microsoft.com/office/drawing/2014/chart" uri="{C3380CC4-5D6E-409C-BE32-E72D297353CC}">
                  <c16:uniqueId val="{0000000A-C37B-49D6-B4E4-6D3086515217}"/>
                </c:ext>
              </c:extLst>
            </c:dLbl>
            <c:dLbl>
              <c:idx val="4"/>
              <c:delete val="1"/>
              <c:extLst>
                <c:ext xmlns:c15="http://schemas.microsoft.com/office/drawing/2012/chart" uri="{CE6537A1-D6FC-4f65-9D91-7224C49458BB}"/>
                <c:ext xmlns:c16="http://schemas.microsoft.com/office/drawing/2014/chart" uri="{C3380CC4-5D6E-409C-BE32-E72D297353CC}">
                  <c16:uniqueId val="{0000000B-C37B-49D6-B4E4-6D3086515217}"/>
                </c:ext>
              </c:extLst>
            </c:dLbl>
            <c:dLbl>
              <c:idx val="5"/>
              <c:delete val="1"/>
              <c:extLst>
                <c:ext xmlns:c15="http://schemas.microsoft.com/office/drawing/2012/chart" uri="{CE6537A1-D6FC-4f65-9D91-7224C49458BB}"/>
                <c:ext xmlns:c16="http://schemas.microsoft.com/office/drawing/2014/chart" uri="{C3380CC4-5D6E-409C-BE32-E72D297353CC}">
                  <c16:uniqueId val="{0000000C-C37B-49D6-B4E4-6D3086515217}"/>
                </c:ext>
              </c:extLst>
            </c:dLbl>
            <c:dLbl>
              <c:idx val="6"/>
              <c:delete val="1"/>
              <c:extLst>
                <c:ext xmlns:c15="http://schemas.microsoft.com/office/drawing/2012/chart" uri="{CE6537A1-D6FC-4f65-9D91-7224C49458BB}"/>
                <c:ext xmlns:c16="http://schemas.microsoft.com/office/drawing/2014/chart" uri="{C3380CC4-5D6E-409C-BE32-E72D297353CC}">
                  <c16:uniqueId val="{0000000D-C37B-49D6-B4E4-6D3086515217}"/>
                </c:ext>
              </c:extLst>
            </c:dLbl>
            <c:dLbl>
              <c:idx val="7"/>
              <c:delete val="1"/>
              <c:extLst>
                <c:ext xmlns:c15="http://schemas.microsoft.com/office/drawing/2012/chart" uri="{CE6537A1-D6FC-4f65-9D91-7224C49458BB}"/>
                <c:ext xmlns:c16="http://schemas.microsoft.com/office/drawing/2014/chart" uri="{C3380CC4-5D6E-409C-BE32-E72D297353CC}">
                  <c16:uniqueId val="{0000000E-C37B-49D6-B4E4-6D3086515217}"/>
                </c:ext>
              </c:extLst>
            </c:dLbl>
            <c:dLbl>
              <c:idx val="8"/>
              <c:delete val="1"/>
              <c:extLst>
                <c:ext xmlns:c15="http://schemas.microsoft.com/office/drawing/2012/chart" uri="{CE6537A1-D6FC-4f65-9D91-7224C49458BB}"/>
                <c:ext xmlns:c16="http://schemas.microsoft.com/office/drawing/2014/chart" uri="{C3380CC4-5D6E-409C-BE32-E72D297353CC}">
                  <c16:uniqueId val="{00000001-C37B-49D6-B4E4-6D3086515217}"/>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by gender'!$P$38:$Z$38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by gender'!$P$39:$Z$39</c:f>
              <c:numCache>
                <c:formatCode>"$"#,##0.0</c:formatCode>
                <c:ptCount val="11"/>
                <c:pt idx="0">
                  <c:v>112.2716096810189</c:v>
                </c:pt>
                <c:pt idx="1">
                  <c:v>83.128004934564046</c:v>
                </c:pt>
                <c:pt idx="2">
                  <c:v>132.3654658927727</c:v>
                </c:pt>
                <c:pt idx="3">
                  <c:v>154.91345584050461</c:v>
                </c:pt>
                <c:pt idx="4">
                  <c:v>179.39143924017091</c:v>
                </c:pt>
                <c:pt idx="5">
                  <c:v>292.30323515738871</c:v>
                </c:pt>
                <c:pt idx="6">
                  <c:v>205.76773631640521</c:v>
                </c:pt>
                <c:pt idx="7">
                  <c:v>166.6654977610865</c:v>
                </c:pt>
                <c:pt idx="8">
                  <c:v>206.37436795361299</c:v>
                </c:pt>
                <c:pt idx="9">
                  <c:v>388.88271985501149</c:v>
                </c:pt>
                <c:pt idx="10">
                  <c:v>1887.8625390989359</c:v>
                </c:pt>
              </c:numCache>
            </c:numRef>
          </c:val>
          <c:smooth val="0"/>
          <c:extLst>
            <c:ext xmlns:c16="http://schemas.microsoft.com/office/drawing/2014/chart" uri="{C3380CC4-5D6E-409C-BE32-E72D297353CC}">
              <c16:uniqueId val="{0000000F-C37B-49D6-B4E4-6D3086515217}"/>
            </c:ext>
          </c:extLst>
        </c:ser>
        <c:ser>
          <c:idx val="1"/>
          <c:order val="1"/>
          <c:tx>
            <c:strRef>
              <c:f>'Median by gender'!$O$40</c:f>
              <c:strCache>
                <c:ptCount val="1"/>
                <c:pt idx="0">
                  <c:v>All female</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C37B-49D6-B4E4-6D3086515217}"/>
              </c:ext>
            </c:extLst>
          </c:dPt>
          <c:dPt>
            <c:idx val="9"/>
            <c:bubble3D val="0"/>
            <c:extLst>
              <c:ext xmlns:c16="http://schemas.microsoft.com/office/drawing/2014/chart" uri="{C3380CC4-5D6E-409C-BE32-E72D297353CC}">
                <c16:uniqueId val="{00000011-C37B-49D6-B4E4-6D3086515217}"/>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C37B-49D6-B4E4-6D3086515217}"/>
              </c:ext>
            </c:extLst>
          </c:dPt>
          <c:dLbls>
            <c:dLbl>
              <c:idx val="0"/>
              <c:delete val="1"/>
              <c:extLst>
                <c:ext xmlns:c15="http://schemas.microsoft.com/office/drawing/2012/chart" uri="{CE6537A1-D6FC-4f65-9D91-7224C49458BB}"/>
                <c:ext xmlns:c16="http://schemas.microsoft.com/office/drawing/2014/chart" uri="{C3380CC4-5D6E-409C-BE32-E72D297353CC}">
                  <c16:uniqueId val="{00000014-C37B-49D6-B4E4-6D3086515217}"/>
                </c:ext>
              </c:extLst>
            </c:dLbl>
            <c:dLbl>
              <c:idx val="1"/>
              <c:delete val="1"/>
              <c:extLst>
                <c:ext xmlns:c15="http://schemas.microsoft.com/office/drawing/2012/chart" uri="{CE6537A1-D6FC-4f65-9D91-7224C49458BB}"/>
                <c:ext xmlns:c16="http://schemas.microsoft.com/office/drawing/2014/chart" uri="{C3380CC4-5D6E-409C-BE32-E72D297353CC}">
                  <c16:uniqueId val="{00000015-C37B-49D6-B4E4-6D3086515217}"/>
                </c:ext>
              </c:extLst>
            </c:dLbl>
            <c:dLbl>
              <c:idx val="2"/>
              <c:delete val="1"/>
              <c:extLst>
                <c:ext xmlns:c15="http://schemas.microsoft.com/office/drawing/2012/chart" uri="{CE6537A1-D6FC-4f65-9D91-7224C49458BB}"/>
                <c:ext xmlns:c16="http://schemas.microsoft.com/office/drawing/2014/chart" uri="{C3380CC4-5D6E-409C-BE32-E72D297353CC}">
                  <c16:uniqueId val="{00000016-C37B-49D6-B4E4-6D3086515217}"/>
                </c:ext>
              </c:extLst>
            </c:dLbl>
            <c:dLbl>
              <c:idx val="3"/>
              <c:delete val="1"/>
              <c:extLst>
                <c:ext xmlns:c15="http://schemas.microsoft.com/office/drawing/2012/chart" uri="{CE6537A1-D6FC-4f65-9D91-7224C49458BB}"/>
                <c:ext xmlns:c16="http://schemas.microsoft.com/office/drawing/2014/chart" uri="{C3380CC4-5D6E-409C-BE32-E72D297353CC}">
                  <c16:uniqueId val="{00000017-C37B-49D6-B4E4-6D3086515217}"/>
                </c:ext>
              </c:extLst>
            </c:dLbl>
            <c:dLbl>
              <c:idx val="4"/>
              <c:delete val="1"/>
              <c:extLst>
                <c:ext xmlns:c15="http://schemas.microsoft.com/office/drawing/2012/chart" uri="{CE6537A1-D6FC-4f65-9D91-7224C49458BB}"/>
                <c:ext xmlns:c16="http://schemas.microsoft.com/office/drawing/2014/chart" uri="{C3380CC4-5D6E-409C-BE32-E72D297353CC}">
                  <c16:uniqueId val="{00000018-C37B-49D6-B4E4-6D3086515217}"/>
                </c:ext>
              </c:extLst>
            </c:dLbl>
            <c:dLbl>
              <c:idx val="5"/>
              <c:delete val="1"/>
              <c:extLst>
                <c:ext xmlns:c15="http://schemas.microsoft.com/office/drawing/2012/chart" uri="{CE6537A1-D6FC-4f65-9D91-7224C49458BB}"/>
                <c:ext xmlns:c16="http://schemas.microsoft.com/office/drawing/2014/chart" uri="{C3380CC4-5D6E-409C-BE32-E72D297353CC}">
                  <c16:uniqueId val="{00000019-C37B-49D6-B4E4-6D3086515217}"/>
                </c:ext>
              </c:extLst>
            </c:dLbl>
            <c:dLbl>
              <c:idx val="6"/>
              <c:delete val="1"/>
              <c:extLst>
                <c:ext xmlns:c15="http://schemas.microsoft.com/office/drawing/2012/chart" uri="{CE6537A1-D6FC-4f65-9D91-7224C49458BB}"/>
                <c:ext xmlns:c16="http://schemas.microsoft.com/office/drawing/2014/chart" uri="{C3380CC4-5D6E-409C-BE32-E72D297353CC}">
                  <c16:uniqueId val="{0000001A-C37B-49D6-B4E4-6D3086515217}"/>
                </c:ext>
              </c:extLst>
            </c:dLbl>
            <c:dLbl>
              <c:idx val="7"/>
              <c:delete val="1"/>
              <c:extLst>
                <c:ext xmlns:c15="http://schemas.microsoft.com/office/drawing/2012/chart" uri="{CE6537A1-D6FC-4f65-9D91-7224C49458BB}"/>
                <c:ext xmlns:c16="http://schemas.microsoft.com/office/drawing/2014/chart" uri="{C3380CC4-5D6E-409C-BE32-E72D297353CC}">
                  <c16:uniqueId val="{0000001B-C37B-49D6-B4E4-6D3086515217}"/>
                </c:ext>
              </c:extLst>
            </c:dLbl>
            <c:dLbl>
              <c:idx val="8"/>
              <c:delete val="1"/>
              <c:extLst>
                <c:ext xmlns:c15="http://schemas.microsoft.com/office/drawing/2012/chart" uri="{CE6537A1-D6FC-4f65-9D91-7224C49458BB}"/>
                <c:ext xmlns:c16="http://schemas.microsoft.com/office/drawing/2014/chart" uri="{C3380CC4-5D6E-409C-BE32-E72D297353CC}">
                  <c16:uniqueId val="{00000010-C37B-49D6-B4E4-6D3086515217}"/>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by gender'!$P$38:$Z$38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by gender'!$P$40:$Z$40</c:f>
              <c:numCache>
                <c:formatCode>"$"#,##0.0</c:formatCode>
                <c:ptCount val="11"/>
                <c:pt idx="0">
                  <c:v>22.92192475101437</c:v>
                </c:pt>
                <c:pt idx="1">
                  <c:v>23.813975731673409</c:v>
                </c:pt>
                <c:pt idx="2">
                  <c:v>39.09829698719463</c:v>
                </c:pt>
                <c:pt idx="3">
                  <c:v>36.110941434587893</c:v>
                </c:pt>
                <c:pt idx="4">
                  <c:v>31.49863437394626</c:v>
                </c:pt>
                <c:pt idx="5">
                  <c:v>52.839426469254107</c:v>
                </c:pt>
                <c:pt idx="6">
                  <c:v>56.411402856933677</c:v>
                </c:pt>
                <c:pt idx="7">
                  <c:v>35.613586611233359</c:v>
                </c:pt>
                <c:pt idx="8">
                  <c:v>54.443888924646032</c:v>
                </c:pt>
                <c:pt idx="9">
                  <c:v>58.527083771343882</c:v>
                </c:pt>
                <c:pt idx="10">
                  <c:v>161.92162603309581</c:v>
                </c:pt>
              </c:numCache>
            </c:numRef>
          </c:val>
          <c:smooth val="0"/>
          <c:extLst>
            <c:ext xmlns:c16="http://schemas.microsoft.com/office/drawing/2014/chart" uri="{C3380CC4-5D6E-409C-BE32-E72D297353CC}">
              <c16:uniqueId val="{0000001C-C37B-49D6-B4E4-6D3086515217}"/>
            </c:ext>
          </c:extLst>
        </c:ser>
        <c:ser>
          <c:idx val="2"/>
          <c:order val="2"/>
          <c:tx>
            <c:strRef>
              <c:f>'Median by gender'!$O$41</c:f>
              <c:strCache>
                <c:ptCount val="1"/>
                <c:pt idx="0">
                  <c:v>Mixed</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C37B-49D6-B4E4-6D3086515217}"/>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C37B-49D6-B4E4-6D3086515217}"/>
              </c:ext>
            </c:extLst>
          </c:dPt>
          <c:dLbls>
            <c:dLbl>
              <c:idx val="0"/>
              <c:delete val="1"/>
              <c:extLst>
                <c:ext xmlns:c15="http://schemas.microsoft.com/office/drawing/2012/chart" uri="{CE6537A1-D6FC-4f65-9D91-7224C49458BB}"/>
                <c:ext xmlns:c16="http://schemas.microsoft.com/office/drawing/2014/chart" uri="{C3380CC4-5D6E-409C-BE32-E72D297353CC}">
                  <c16:uniqueId val="{00000020-C37B-49D6-B4E4-6D3086515217}"/>
                </c:ext>
              </c:extLst>
            </c:dLbl>
            <c:dLbl>
              <c:idx val="1"/>
              <c:delete val="1"/>
              <c:extLst>
                <c:ext xmlns:c15="http://schemas.microsoft.com/office/drawing/2012/chart" uri="{CE6537A1-D6FC-4f65-9D91-7224C49458BB}"/>
                <c:ext xmlns:c16="http://schemas.microsoft.com/office/drawing/2014/chart" uri="{C3380CC4-5D6E-409C-BE32-E72D297353CC}">
                  <c16:uniqueId val="{00000021-C37B-49D6-B4E4-6D3086515217}"/>
                </c:ext>
              </c:extLst>
            </c:dLbl>
            <c:dLbl>
              <c:idx val="2"/>
              <c:delete val="1"/>
              <c:extLst>
                <c:ext xmlns:c15="http://schemas.microsoft.com/office/drawing/2012/chart" uri="{CE6537A1-D6FC-4f65-9D91-7224C49458BB}"/>
                <c:ext xmlns:c16="http://schemas.microsoft.com/office/drawing/2014/chart" uri="{C3380CC4-5D6E-409C-BE32-E72D297353CC}">
                  <c16:uniqueId val="{00000022-C37B-49D6-B4E4-6D3086515217}"/>
                </c:ext>
              </c:extLst>
            </c:dLbl>
            <c:dLbl>
              <c:idx val="3"/>
              <c:delete val="1"/>
              <c:extLst>
                <c:ext xmlns:c15="http://schemas.microsoft.com/office/drawing/2012/chart" uri="{CE6537A1-D6FC-4f65-9D91-7224C49458BB}"/>
                <c:ext xmlns:c16="http://schemas.microsoft.com/office/drawing/2014/chart" uri="{C3380CC4-5D6E-409C-BE32-E72D297353CC}">
                  <c16:uniqueId val="{00000023-C37B-49D6-B4E4-6D3086515217}"/>
                </c:ext>
              </c:extLst>
            </c:dLbl>
            <c:dLbl>
              <c:idx val="4"/>
              <c:delete val="1"/>
              <c:extLst>
                <c:ext xmlns:c15="http://schemas.microsoft.com/office/drawing/2012/chart" uri="{CE6537A1-D6FC-4f65-9D91-7224C49458BB}"/>
                <c:ext xmlns:c16="http://schemas.microsoft.com/office/drawing/2014/chart" uri="{C3380CC4-5D6E-409C-BE32-E72D297353CC}">
                  <c16:uniqueId val="{00000024-C37B-49D6-B4E4-6D3086515217}"/>
                </c:ext>
              </c:extLst>
            </c:dLbl>
            <c:dLbl>
              <c:idx val="5"/>
              <c:delete val="1"/>
              <c:extLst>
                <c:ext xmlns:c15="http://schemas.microsoft.com/office/drawing/2012/chart" uri="{CE6537A1-D6FC-4f65-9D91-7224C49458BB}"/>
                <c:ext xmlns:c16="http://schemas.microsoft.com/office/drawing/2014/chart" uri="{C3380CC4-5D6E-409C-BE32-E72D297353CC}">
                  <c16:uniqueId val="{00000025-C37B-49D6-B4E4-6D3086515217}"/>
                </c:ext>
              </c:extLst>
            </c:dLbl>
            <c:dLbl>
              <c:idx val="6"/>
              <c:delete val="1"/>
              <c:extLst>
                <c:ext xmlns:c15="http://schemas.microsoft.com/office/drawing/2012/chart" uri="{CE6537A1-D6FC-4f65-9D91-7224C49458BB}"/>
                <c:ext xmlns:c16="http://schemas.microsoft.com/office/drawing/2014/chart" uri="{C3380CC4-5D6E-409C-BE32-E72D297353CC}">
                  <c16:uniqueId val="{00000026-C37B-49D6-B4E4-6D3086515217}"/>
                </c:ext>
              </c:extLst>
            </c:dLbl>
            <c:dLbl>
              <c:idx val="7"/>
              <c:delete val="1"/>
              <c:extLst>
                <c:ext xmlns:c15="http://schemas.microsoft.com/office/drawing/2012/chart" uri="{CE6537A1-D6FC-4f65-9D91-7224C49458BB}"/>
                <c:ext xmlns:c16="http://schemas.microsoft.com/office/drawing/2014/chart" uri="{C3380CC4-5D6E-409C-BE32-E72D297353CC}">
                  <c16:uniqueId val="{00000027-C37B-49D6-B4E4-6D3086515217}"/>
                </c:ext>
              </c:extLst>
            </c:dLbl>
            <c:dLbl>
              <c:idx val="8"/>
              <c:delete val="1"/>
              <c:extLst>
                <c:ext xmlns:c15="http://schemas.microsoft.com/office/drawing/2012/chart" uri="{CE6537A1-D6FC-4f65-9D91-7224C49458BB}"/>
                <c:ext xmlns:c16="http://schemas.microsoft.com/office/drawing/2014/chart" uri="{C3380CC4-5D6E-409C-BE32-E72D297353CC}">
                  <c16:uniqueId val="{00000028-C37B-49D6-B4E4-6D3086515217}"/>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by gender'!$P$38:$Z$38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by gender'!$P$41:$Z$41</c:f>
              <c:numCache>
                <c:formatCode>"$"#,##0.0</c:formatCode>
                <c:ptCount val="11"/>
                <c:pt idx="0">
                  <c:v>38.09693380707126</c:v>
                </c:pt>
                <c:pt idx="1">
                  <c:v>61.327580948415331</c:v>
                </c:pt>
                <c:pt idx="2">
                  <c:v>63.313027980911059</c:v>
                </c:pt>
                <c:pt idx="3">
                  <c:v>69.602882579642241</c:v>
                </c:pt>
                <c:pt idx="4">
                  <c:v>74.684293951507769</c:v>
                </c:pt>
                <c:pt idx="5">
                  <c:v>160.50036270129121</c:v>
                </c:pt>
                <c:pt idx="6">
                  <c:v>128.3185951340308</c:v>
                </c:pt>
                <c:pt idx="7">
                  <c:v>112.39961767490099</c:v>
                </c:pt>
                <c:pt idx="8">
                  <c:v>331.7979801350412</c:v>
                </c:pt>
                <c:pt idx="9">
                  <c:v>861.78597723093526</c:v>
                </c:pt>
                <c:pt idx="10">
                  <c:v>8313.7685630119522</c:v>
                </c:pt>
              </c:numCache>
            </c:numRef>
          </c:val>
          <c:smooth val="0"/>
          <c:extLst>
            <c:ext xmlns:c16="http://schemas.microsoft.com/office/drawing/2014/chart" uri="{C3380CC4-5D6E-409C-BE32-E72D297353CC}">
              <c16:uniqueId val="{00000029-C37B-49D6-B4E4-6D3086515217}"/>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3958267716535437"/>
          <c:w val="1"/>
          <c:h val="6.0417322834645654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Calibri Light" panose="020F0302020204030204"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by series'!$B$9</c:f>
              <c:strCache>
                <c:ptCount val="1"/>
                <c:pt idx="0">
                  <c:v>Pre-seed</c:v>
                </c:pt>
              </c:strCache>
            </c:strRef>
          </c:tx>
          <c:spPr>
            <a:solidFill>
              <a:schemeClr val="accent1"/>
            </a:solidFill>
            <a:ln>
              <a:noFill/>
            </a:ln>
            <a:effectLst/>
          </c:spPr>
          <c:invertIfNegative val="0"/>
          <c:cat>
            <c:numRef>
              <c:f>'VC deals by series'!$C$8:$M$8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series'!$C$9:$M$9</c:f>
              <c:numCache>
                <c:formatCode>"$"#,##0.0</c:formatCode>
                <c:ptCount val="11"/>
                <c:pt idx="0">
                  <c:v>0.37645372064675658</c:v>
                </c:pt>
                <c:pt idx="1">
                  <c:v>0.31251006058738751</c:v>
                </c:pt>
                <c:pt idx="2">
                  <c:v>0.32789589346241721</c:v>
                </c:pt>
                <c:pt idx="3">
                  <c:v>0.51479750443440142</c:v>
                </c:pt>
                <c:pt idx="4">
                  <c:v>0.49245923126438002</c:v>
                </c:pt>
                <c:pt idx="5">
                  <c:v>0.89743123259481761</c:v>
                </c:pt>
                <c:pt idx="6">
                  <c:v>0.9774252471155177</c:v>
                </c:pt>
                <c:pt idx="7">
                  <c:v>0.79144770047173729</c:v>
                </c:pt>
                <c:pt idx="8">
                  <c:v>0.99388263823541623</c:v>
                </c:pt>
                <c:pt idx="9">
                  <c:v>1.0539148410000001</c:v>
                </c:pt>
                <c:pt idx="10">
                  <c:v>0.46749994900000003</c:v>
                </c:pt>
              </c:numCache>
            </c:numRef>
          </c:val>
          <c:extLst>
            <c:ext xmlns:c16="http://schemas.microsoft.com/office/drawing/2014/chart" uri="{C3380CC4-5D6E-409C-BE32-E72D297353CC}">
              <c16:uniqueId val="{00000000-B8CB-45A0-BA2C-4AD04A560556}"/>
            </c:ext>
          </c:extLst>
        </c:ser>
        <c:ser>
          <c:idx val="1"/>
          <c:order val="1"/>
          <c:tx>
            <c:strRef>
              <c:f>'VC deals by series'!$B$10</c:f>
              <c:strCache>
                <c:ptCount val="1"/>
                <c:pt idx="0">
                  <c:v>Seed</c:v>
                </c:pt>
              </c:strCache>
            </c:strRef>
          </c:tx>
          <c:spPr>
            <a:solidFill>
              <a:schemeClr val="accent2"/>
            </a:solidFill>
            <a:ln>
              <a:noFill/>
            </a:ln>
            <a:effectLst/>
          </c:spPr>
          <c:invertIfNegative val="0"/>
          <c:cat>
            <c:numRef>
              <c:f>'VC deals by series'!$C$8:$M$8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series'!$C$10:$M$10</c:f>
              <c:numCache>
                <c:formatCode>"$"#,##0.0</c:formatCode>
                <c:ptCount val="11"/>
                <c:pt idx="0">
                  <c:v>5.1011014794348064</c:v>
                </c:pt>
                <c:pt idx="1">
                  <c:v>6.4783085058589061</c:v>
                </c:pt>
                <c:pt idx="2">
                  <c:v>9.193303548409272</c:v>
                </c:pt>
                <c:pt idx="3">
                  <c:v>8.9175035781953689</c:v>
                </c:pt>
                <c:pt idx="4">
                  <c:v>10.42194154257534</c:v>
                </c:pt>
                <c:pt idx="5">
                  <c:v>16.56788783513376</c:v>
                </c:pt>
                <c:pt idx="6">
                  <c:v>21.785566667903019</c:v>
                </c:pt>
                <c:pt idx="7">
                  <c:v>15.48655879270053</c:v>
                </c:pt>
                <c:pt idx="8">
                  <c:v>16.700627448829639</c:v>
                </c:pt>
                <c:pt idx="9">
                  <c:v>20.424262246482751</c:v>
                </c:pt>
                <c:pt idx="10">
                  <c:v>10.878759441370059</c:v>
                </c:pt>
              </c:numCache>
            </c:numRef>
          </c:val>
          <c:extLst>
            <c:ext xmlns:c16="http://schemas.microsoft.com/office/drawing/2014/chart" uri="{C3380CC4-5D6E-409C-BE32-E72D297353CC}">
              <c16:uniqueId val="{00000001-B8CB-45A0-BA2C-4AD04A560556}"/>
            </c:ext>
          </c:extLst>
        </c:ser>
        <c:ser>
          <c:idx val="2"/>
          <c:order val="2"/>
          <c:tx>
            <c:strRef>
              <c:f>'VC deals by series'!$B$11</c:f>
              <c:strCache>
                <c:ptCount val="1"/>
                <c:pt idx="0">
                  <c:v>A</c:v>
                </c:pt>
              </c:strCache>
            </c:strRef>
          </c:tx>
          <c:spPr>
            <a:solidFill>
              <a:schemeClr val="accent3"/>
            </a:solidFill>
            <a:ln>
              <a:noFill/>
            </a:ln>
            <a:effectLst/>
          </c:spPr>
          <c:invertIfNegative val="0"/>
          <c:cat>
            <c:numRef>
              <c:f>'VC deals by series'!$C$8:$M$8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series'!$C$11:$M$11</c:f>
              <c:numCache>
                <c:formatCode>"$"#,##0.0</c:formatCode>
                <c:ptCount val="11"/>
                <c:pt idx="0">
                  <c:v>16.153887160125759</c:v>
                </c:pt>
                <c:pt idx="1">
                  <c:v>19.258676116622709</c:v>
                </c:pt>
                <c:pt idx="2">
                  <c:v>25.451271656280621</c:v>
                </c:pt>
                <c:pt idx="3">
                  <c:v>28.72466008205242</c:v>
                </c:pt>
                <c:pt idx="4">
                  <c:v>32.289018264663312</c:v>
                </c:pt>
                <c:pt idx="5">
                  <c:v>58.195717246204211</c:v>
                </c:pt>
                <c:pt idx="6">
                  <c:v>48.331885676166948</c:v>
                </c:pt>
                <c:pt idx="7">
                  <c:v>29.861639759343081</c:v>
                </c:pt>
                <c:pt idx="8">
                  <c:v>34.15278062995506</c:v>
                </c:pt>
                <c:pt idx="9">
                  <c:v>48.658872639584558</c:v>
                </c:pt>
                <c:pt idx="10">
                  <c:v>26.951250174999991</c:v>
                </c:pt>
              </c:numCache>
            </c:numRef>
          </c:val>
          <c:extLst>
            <c:ext xmlns:c16="http://schemas.microsoft.com/office/drawing/2014/chart" uri="{C3380CC4-5D6E-409C-BE32-E72D297353CC}">
              <c16:uniqueId val="{00000002-B8CB-45A0-BA2C-4AD04A560556}"/>
            </c:ext>
          </c:extLst>
        </c:ser>
        <c:ser>
          <c:idx val="3"/>
          <c:order val="3"/>
          <c:tx>
            <c:strRef>
              <c:f>'VC deals by series'!$B$12</c:f>
              <c:strCache>
                <c:ptCount val="1"/>
                <c:pt idx="0">
                  <c:v>B</c:v>
                </c:pt>
              </c:strCache>
            </c:strRef>
          </c:tx>
          <c:spPr>
            <a:solidFill>
              <a:schemeClr val="accent4"/>
            </a:solidFill>
            <a:ln>
              <a:noFill/>
            </a:ln>
            <a:effectLst/>
          </c:spPr>
          <c:invertIfNegative val="0"/>
          <c:cat>
            <c:numRef>
              <c:f>'VC deals by series'!$C$8:$M$8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series'!$C$12:$M$12</c:f>
              <c:numCache>
                <c:formatCode>"$"#,##0.0</c:formatCode>
                <c:ptCount val="11"/>
                <c:pt idx="0">
                  <c:v>13.227962544467131</c:v>
                </c:pt>
                <c:pt idx="1">
                  <c:v>18.36855163379008</c:v>
                </c:pt>
                <c:pt idx="2">
                  <c:v>23.20566816797178</c:v>
                </c:pt>
                <c:pt idx="3">
                  <c:v>29.581966869734568</c:v>
                </c:pt>
                <c:pt idx="4">
                  <c:v>32.931539985534457</c:v>
                </c:pt>
                <c:pt idx="5">
                  <c:v>69.750596918922497</c:v>
                </c:pt>
                <c:pt idx="6">
                  <c:v>45.958112932118738</c:v>
                </c:pt>
                <c:pt idx="7">
                  <c:v>26.547472082710058</c:v>
                </c:pt>
                <c:pt idx="8">
                  <c:v>45.432952665934437</c:v>
                </c:pt>
                <c:pt idx="9">
                  <c:v>42.717782483025758</c:v>
                </c:pt>
                <c:pt idx="10">
                  <c:v>32.426115864155037</c:v>
                </c:pt>
              </c:numCache>
            </c:numRef>
          </c:val>
          <c:extLst>
            <c:ext xmlns:c16="http://schemas.microsoft.com/office/drawing/2014/chart" uri="{C3380CC4-5D6E-409C-BE32-E72D297353CC}">
              <c16:uniqueId val="{00000003-B8CB-45A0-BA2C-4AD04A560556}"/>
            </c:ext>
          </c:extLst>
        </c:ser>
        <c:ser>
          <c:idx val="4"/>
          <c:order val="4"/>
          <c:tx>
            <c:strRef>
              <c:f>'VC deals by series'!$B$13</c:f>
              <c:strCache>
                <c:ptCount val="1"/>
                <c:pt idx="0">
                  <c:v>C</c:v>
                </c:pt>
              </c:strCache>
            </c:strRef>
          </c:tx>
          <c:spPr>
            <a:solidFill>
              <a:schemeClr val="accent5"/>
            </a:solidFill>
            <a:ln>
              <a:noFill/>
            </a:ln>
            <a:effectLst/>
          </c:spPr>
          <c:invertIfNegative val="0"/>
          <c:cat>
            <c:numRef>
              <c:f>'VC deals by series'!$C$8:$M$8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series'!$C$13:$M$13</c:f>
              <c:numCache>
                <c:formatCode>"$"#,##0.0</c:formatCode>
                <c:ptCount val="11"/>
                <c:pt idx="0">
                  <c:v>12.381741742000001</c:v>
                </c:pt>
                <c:pt idx="1">
                  <c:v>12.276699905922481</c:v>
                </c:pt>
                <c:pt idx="2">
                  <c:v>19.129459524135829</c:v>
                </c:pt>
                <c:pt idx="3">
                  <c:v>19.426955841715021</c:v>
                </c:pt>
                <c:pt idx="4">
                  <c:v>25.612718196559872</c:v>
                </c:pt>
                <c:pt idx="5">
                  <c:v>57.450783038669378</c:v>
                </c:pt>
                <c:pt idx="6">
                  <c:v>33.273181044365863</c:v>
                </c:pt>
                <c:pt idx="7">
                  <c:v>20.122711752881511</c:v>
                </c:pt>
                <c:pt idx="8">
                  <c:v>32.46479957683443</c:v>
                </c:pt>
                <c:pt idx="9">
                  <c:v>32.415290853999998</c:v>
                </c:pt>
                <c:pt idx="10">
                  <c:v>18.688939015271991</c:v>
                </c:pt>
              </c:numCache>
            </c:numRef>
          </c:val>
          <c:extLst>
            <c:ext xmlns:c16="http://schemas.microsoft.com/office/drawing/2014/chart" uri="{C3380CC4-5D6E-409C-BE32-E72D297353CC}">
              <c16:uniqueId val="{00000004-B8CB-45A0-BA2C-4AD04A560556}"/>
            </c:ext>
          </c:extLst>
        </c:ser>
        <c:ser>
          <c:idx val="5"/>
          <c:order val="5"/>
          <c:tx>
            <c:strRef>
              <c:f>'VC deals by series'!$B$14</c:f>
              <c:strCache>
                <c:ptCount val="1"/>
                <c:pt idx="0">
                  <c:v>D+</c:v>
                </c:pt>
              </c:strCache>
            </c:strRef>
          </c:tx>
          <c:spPr>
            <a:solidFill>
              <a:schemeClr val="accent6"/>
            </a:solidFill>
            <a:ln>
              <a:noFill/>
            </a:ln>
            <a:effectLst/>
          </c:spPr>
          <c:invertIfNegative val="0"/>
          <c:cat>
            <c:numRef>
              <c:f>'VC deals by series'!$C$8:$M$8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series'!$C$14:$M$14</c:f>
              <c:numCache>
                <c:formatCode>"$"#,##0.0</c:formatCode>
                <c:ptCount val="11"/>
                <c:pt idx="0">
                  <c:v>22.306722986</c:v>
                </c:pt>
                <c:pt idx="1">
                  <c:v>23.547516257000002</c:v>
                </c:pt>
                <c:pt idx="2">
                  <c:v>34.117546104130227</c:v>
                </c:pt>
                <c:pt idx="3">
                  <c:v>40.887436659280972</c:v>
                </c:pt>
                <c:pt idx="4">
                  <c:v>43.472070860733439</c:v>
                </c:pt>
                <c:pt idx="5">
                  <c:v>103.1562185870179</c:v>
                </c:pt>
                <c:pt idx="6">
                  <c:v>47.57334211854343</c:v>
                </c:pt>
                <c:pt idx="7">
                  <c:v>30.009476960257182</c:v>
                </c:pt>
                <c:pt idx="8">
                  <c:v>42.796415097999997</c:v>
                </c:pt>
                <c:pt idx="9">
                  <c:v>125.3386070822896</c:v>
                </c:pt>
                <c:pt idx="10">
                  <c:v>169.40501896229071</c:v>
                </c:pt>
              </c:numCache>
            </c:numRef>
          </c:val>
          <c:extLst>
            <c:ext xmlns:c16="http://schemas.microsoft.com/office/drawing/2014/chart" uri="{C3380CC4-5D6E-409C-BE32-E72D297353CC}">
              <c16:uniqueId val="{00000005-B8CB-45A0-BA2C-4AD04A560556}"/>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1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027867009982387E-2"/>
          <c:y val="2.4693788276465442E-2"/>
          <c:w val="0.92597213299001757"/>
          <c:h val="0.84782935466400033"/>
        </c:manualLayout>
      </c:layout>
      <c:lineChart>
        <c:grouping val="standard"/>
        <c:varyColors val="0"/>
        <c:ser>
          <c:idx val="0"/>
          <c:order val="0"/>
          <c:tx>
            <c:strRef>
              <c:f>'Median by gender'!$B$39</c:f>
              <c:strCache>
                <c:ptCount val="1"/>
                <c:pt idx="0">
                  <c:v>All male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18B7-4671-9CE4-45F3E70E18DA}"/>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18B7-4671-9CE4-45F3E70E18DA}"/>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18B7-4671-9CE4-45F3E70E18DA}"/>
              </c:ext>
            </c:extLst>
          </c:dPt>
          <c:dPt>
            <c:idx val="16"/>
            <c:bubble3D val="0"/>
            <c:extLst>
              <c:ext xmlns:c16="http://schemas.microsoft.com/office/drawing/2014/chart" uri="{C3380CC4-5D6E-409C-BE32-E72D297353CC}">
                <c16:uniqueId val="{00000006-18B7-4671-9CE4-45F3E70E18DA}"/>
              </c:ext>
            </c:extLst>
          </c:dPt>
          <c:dLbls>
            <c:dLbl>
              <c:idx val="0"/>
              <c:delete val="1"/>
              <c:extLst>
                <c:ext xmlns:c15="http://schemas.microsoft.com/office/drawing/2012/chart" uri="{CE6537A1-D6FC-4f65-9D91-7224C49458BB}"/>
                <c:ext xmlns:c16="http://schemas.microsoft.com/office/drawing/2014/chart" uri="{C3380CC4-5D6E-409C-BE32-E72D297353CC}">
                  <c16:uniqueId val="{00000007-18B7-4671-9CE4-45F3E70E18DA}"/>
                </c:ext>
              </c:extLst>
            </c:dLbl>
            <c:dLbl>
              <c:idx val="1"/>
              <c:delete val="1"/>
              <c:extLst>
                <c:ext xmlns:c15="http://schemas.microsoft.com/office/drawing/2012/chart" uri="{CE6537A1-D6FC-4f65-9D91-7224C49458BB}"/>
                <c:ext xmlns:c16="http://schemas.microsoft.com/office/drawing/2014/chart" uri="{C3380CC4-5D6E-409C-BE32-E72D297353CC}">
                  <c16:uniqueId val="{00000008-18B7-4671-9CE4-45F3E70E18DA}"/>
                </c:ext>
              </c:extLst>
            </c:dLbl>
            <c:dLbl>
              <c:idx val="2"/>
              <c:delete val="1"/>
              <c:extLst>
                <c:ext xmlns:c15="http://schemas.microsoft.com/office/drawing/2012/chart" uri="{CE6537A1-D6FC-4f65-9D91-7224C49458BB}"/>
                <c:ext xmlns:c16="http://schemas.microsoft.com/office/drawing/2014/chart" uri="{C3380CC4-5D6E-409C-BE32-E72D297353CC}">
                  <c16:uniqueId val="{00000009-18B7-4671-9CE4-45F3E70E18DA}"/>
                </c:ext>
              </c:extLst>
            </c:dLbl>
            <c:dLbl>
              <c:idx val="3"/>
              <c:delete val="1"/>
              <c:extLst>
                <c:ext xmlns:c15="http://schemas.microsoft.com/office/drawing/2012/chart" uri="{CE6537A1-D6FC-4f65-9D91-7224C49458BB}"/>
                <c:ext xmlns:c16="http://schemas.microsoft.com/office/drawing/2014/chart" uri="{C3380CC4-5D6E-409C-BE32-E72D297353CC}">
                  <c16:uniqueId val="{0000000A-18B7-4671-9CE4-45F3E70E18DA}"/>
                </c:ext>
              </c:extLst>
            </c:dLbl>
            <c:dLbl>
              <c:idx val="4"/>
              <c:delete val="1"/>
              <c:extLst>
                <c:ext xmlns:c15="http://schemas.microsoft.com/office/drawing/2012/chart" uri="{CE6537A1-D6FC-4f65-9D91-7224C49458BB}"/>
                <c:ext xmlns:c16="http://schemas.microsoft.com/office/drawing/2014/chart" uri="{C3380CC4-5D6E-409C-BE32-E72D297353CC}">
                  <c16:uniqueId val="{0000000B-18B7-4671-9CE4-45F3E70E18DA}"/>
                </c:ext>
              </c:extLst>
            </c:dLbl>
            <c:dLbl>
              <c:idx val="5"/>
              <c:delete val="1"/>
              <c:extLst>
                <c:ext xmlns:c15="http://schemas.microsoft.com/office/drawing/2012/chart" uri="{CE6537A1-D6FC-4f65-9D91-7224C49458BB}"/>
                <c:ext xmlns:c16="http://schemas.microsoft.com/office/drawing/2014/chart" uri="{C3380CC4-5D6E-409C-BE32-E72D297353CC}">
                  <c16:uniqueId val="{0000000C-18B7-4671-9CE4-45F3E70E18DA}"/>
                </c:ext>
              </c:extLst>
            </c:dLbl>
            <c:dLbl>
              <c:idx val="6"/>
              <c:delete val="1"/>
              <c:extLst>
                <c:ext xmlns:c15="http://schemas.microsoft.com/office/drawing/2012/chart" uri="{CE6537A1-D6FC-4f65-9D91-7224C49458BB}"/>
                <c:ext xmlns:c16="http://schemas.microsoft.com/office/drawing/2014/chart" uri="{C3380CC4-5D6E-409C-BE32-E72D297353CC}">
                  <c16:uniqueId val="{0000000D-18B7-4671-9CE4-45F3E70E18DA}"/>
                </c:ext>
              </c:extLst>
            </c:dLbl>
            <c:dLbl>
              <c:idx val="7"/>
              <c:delete val="1"/>
              <c:extLst>
                <c:ext xmlns:c15="http://schemas.microsoft.com/office/drawing/2012/chart" uri="{CE6537A1-D6FC-4f65-9D91-7224C49458BB}"/>
                <c:ext xmlns:c16="http://schemas.microsoft.com/office/drawing/2014/chart" uri="{C3380CC4-5D6E-409C-BE32-E72D297353CC}">
                  <c16:uniqueId val="{0000000E-18B7-4671-9CE4-45F3E70E18DA}"/>
                </c:ext>
              </c:extLst>
            </c:dLbl>
            <c:dLbl>
              <c:idx val="8"/>
              <c:delete val="1"/>
              <c:extLst>
                <c:ext xmlns:c15="http://schemas.microsoft.com/office/drawing/2012/chart" uri="{CE6537A1-D6FC-4f65-9D91-7224C49458BB}"/>
                <c:ext xmlns:c16="http://schemas.microsoft.com/office/drawing/2014/chart" uri="{C3380CC4-5D6E-409C-BE32-E72D297353CC}">
                  <c16:uniqueId val="{00000001-18B7-4671-9CE4-45F3E70E18DA}"/>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by gender'!$C$38:$M$38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by gender'!$C$39:$M$39</c:f>
              <c:numCache>
                <c:formatCode>"$"#,##0.0</c:formatCode>
                <c:ptCount val="11"/>
                <c:pt idx="0">
                  <c:v>12.941753</c:v>
                </c:pt>
                <c:pt idx="1">
                  <c:v>13.458399</c:v>
                </c:pt>
                <c:pt idx="2">
                  <c:v>15</c:v>
                </c:pt>
                <c:pt idx="3">
                  <c:v>15.424996</c:v>
                </c:pt>
                <c:pt idx="4">
                  <c:v>17.4999985</c:v>
                </c:pt>
                <c:pt idx="5">
                  <c:v>25.999998999999999</c:v>
                </c:pt>
                <c:pt idx="6">
                  <c:v>25.500001000000001</c:v>
                </c:pt>
                <c:pt idx="7">
                  <c:v>20.999995999999999</c:v>
                </c:pt>
                <c:pt idx="8">
                  <c:v>27.977001000000001</c:v>
                </c:pt>
                <c:pt idx="9">
                  <c:v>38.499999000000003</c:v>
                </c:pt>
                <c:pt idx="10">
                  <c:v>63.999999000000003</c:v>
                </c:pt>
              </c:numCache>
            </c:numRef>
          </c:val>
          <c:smooth val="0"/>
          <c:extLst>
            <c:ext xmlns:c16="http://schemas.microsoft.com/office/drawing/2014/chart" uri="{C3380CC4-5D6E-409C-BE32-E72D297353CC}">
              <c16:uniqueId val="{0000000F-18B7-4671-9CE4-45F3E70E18DA}"/>
            </c:ext>
          </c:extLst>
        </c:ser>
        <c:ser>
          <c:idx val="1"/>
          <c:order val="1"/>
          <c:tx>
            <c:strRef>
              <c:f>'Median by gender'!$B$40</c:f>
              <c:strCache>
                <c:ptCount val="1"/>
                <c:pt idx="0">
                  <c:v>All female</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18B7-4671-9CE4-45F3E70E18DA}"/>
              </c:ext>
            </c:extLst>
          </c:dPt>
          <c:dPt>
            <c:idx val="9"/>
            <c:bubble3D val="0"/>
            <c:extLst>
              <c:ext xmlns:c16="http://schemas.microsoft.com/office/drawing/2014/chart" uri="{C3380CC4-5D6E-409C-BE32-E72D297353CC}">
                <c16:uniqueId val="{00000011-18B7-4671-9CE4-45F3E70E18DA}"/>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18B7-4671-9CE4-45F3E70E18DA}"/>
              </c:ext>
            </c:extLst>
          </c:dPt>
          <c:dLbls>
            <c:dLbl>
              <c:idx val="0"/>
              <c:delete val="1"/>
              <c:extLst>
                <c:ext xmlns:c15="http://schemas.microsoft.com/office/drawing/2012/chart" uri="{CE6537A1-D6FC-4f65-9D91-7224C49458BB}"/>
                <c:ext xmlns:c16="http://schemas.microsoft.com/office/drawing/2014/chart" uri="{C3380CC4-5D6E-409C-BE32-E72D297353CC}">
                  <c16:uniqueId val="{00000014-18B7-4671-9CE4-45F3E70E18DA}"/>
                </c:ext>
              </c:extLst>
            </c:dLbl>
            <c:dLbl>
              <c:idx val="1"/>
              <c:delete val="1"/>
              <c:extLst>
                <c:ext xmlns:c15="http://schemas.microsoft.com/office/drawing/2012/chart" uri="{CE6537A1-D6FC-4f65-9D91-7224C49458BB}"/>
                <c:ext xmlns:c16="http://schemas.microsoft.com/office/drawing/2014/chart" uri="{C3380CC4-5D6E-409C-BE32-E72D297353CC}">
                  <c16:uniqueId val="{00000015-18B7-4671-9CE4-45F3E70E18DA}"/>
                </c:ext>
              </c:extLst>
            </c:dLbl>
            <c:dLbl>
              <c:idx val="2"/>
              <c:delete val="1"/>
              <c:extLst>
                <c:ext xmlns:c15="http://schemas.microsoft.com/office/drawing/2012/chart" uri="{CE6537A1-D6FC-4f65-9D91-7224C49458BB}"/>
                <c:ext xmlns:c16="http://schemas.microsoft.com/office/drawing/2014/chart" uri="{C3380CC4-5D6E-409C-BE32-E72D297353CC}">
                  <c16:uniqueId val="{00000016-18B7-4671-9CE4-45F3E70E18DA}"/>
                </c:ext>
              </c:extLst>
            </c:dLbl>
            <c:dLbl>
              <c:idx val="3"/>
              <c:delete val="1"/>
              <c:extLst>
                <c:ext xmlns:c15="http://schemas.microsoft.com/office/drawing/2012/chart" uri="{CE6537A1-D6FC-4f65-9D91-7224C49458BB}"/>
                <c:ext xmlns:c16="http://schemas.microsoft.com/office/drawing/2014/chart" uri="{C3380CC4-5D6E-409C-BE32-E72D297353CC}">
                  <c16:uniqueId val="{00000017-18B7-4671-9CE4-45F3E70E18DA}"/>
                </c:ext>
              </c:extLst>
            </c:dLbl>
            <c:dLbl>
              <c:idx val="4"/>
              <c:delete val="1"/>
              <c:extLst>
                <c:ext xmlns:c15="http://schemas.microsoft.com/office/drawing/2012/chart" uri="{CE6537A1-D6FC-4f65-9D91-7224C49458BB}"/>
                <c:ext xmlns:c16="http://schemas.microsoft.com/office/drawing/2014/chart" uri="{C3380CC4-5D6E-409C-BE32-E72D297353CC}">
                  <c16:uniqueId val="{00000018-18B7-4671-9CE4-45F3E70E18DA}"/>
                </c:ext>
              </c:extLst>
            </c:dLbl>
            <c:dLbl>
              <c:idx val="5"/>
              <c:delete val="1"/>
              <c:extLst>
                <c:ext xmlns:c15="http://schemas.microsoft.com/office/drawing/2012/chart" uri="{CE6537A1-D6FC-4f65-9D91-7224C49458BB}"/>
                <c:ext xmlns:c16="http://schemas.microsoft.com/office/drawing/2014/chart" uri="{C3380CC4-5D6E-409C-BE32-E72D297353CC}">
                  <c16:uniqueId val="{00000019-18B7-4671-9CE4-45F3E70E18DA}"/>
                </c:ext>
              </c:extLst>
            </c:dLbl>
            <c:dLbl>
              <c:idx val="6"/>
              <c:delete val="1"/>
              <c:extLst>
                <c:ext xmlns:c15="http://schemas.microsoft.com/office/drawing/2012/chart" uri="{CE6537A1-D6FC-4f65-9D91-7224C49458BB}"/>
                <c:ext xmlns:c16="http://schemas.microsoft.com/office/drawing/2014/chart" uri="{C3380CC4-5D6E-409C-BE32-E72D297353CC}">
                  <c16:uniqueId val="{0000001A-18B7-4671-9CE4-45F3E70E18DA}"/>
                </c:ext>
              </c:extLst>
            </c:dLbl>
            <c:dLbl>
              <c:idx val="7"/>
              <c:delete val="1"/>
              <c:extLst>
                <c:ext xmlns:c15="http://schemas.microsoft.com/office/drawing/2012/chart" uri="{CE6537A1-D6FC-4f65-9D91-7224C49458BB}"/>
                <c:ext xmlns:c16="http://schemas.microsoft.com/office/drawing/2014/chart" uri="{C3380CC4-5D6E-409C-BE32-E72D297353CC}">
                  <c16:uniqueId val="{0000001B-18B7-4671-9CE4-45F3E70E18DA}"/>
                </c:ext>
              </c:extLst>
            </c:dLbl>
            <c:dLbl>
              <c:idx val="8"/>
              <c:delete val="1"/>
              <c:extLst>
                <c:ext xmlns:c15="http://schemas.microsoft.com/office/drawing/2012/chart" uri="{CE6537A1-D6FC-4f65-9D91-7224C49458BB}"/>
                <c:ext xmlns:c16="http://schemas.microsoft.com/office/drawing/2014/chart" uri="{C3380CC4-5D6E-409C-BE32-E72D297353CC}">
                  <c16:uniqueId val="{00000010-18B7-4671-9CE4-45F3E70E18DA}"/>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by gender'!$C$38:$M$38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by gender'!$C$40:$M$40</c:f>
              <c:numCache>
                <c:formatCode>"$"#,##0.0</c:formatCode>
                <c:ptCount val="11"/>
                <c:pt idx="0">
                  <c:v>7</c:v>
                </c:pt>
                <c:pt idx="1">
                  <c:v>8.3940000000000001</c:v>
                </c:pt>
                <c:pt idx="2">
                  <c:v>8.7367109999999997</c:v>
                </c:pt>
                <c:pt idx="3">
                  <c:v>10</c:v>
                </c:pt>
                <c:pt idx="4">
                  <c:v>9.9999934999999986</c:v>
                </c:pt>
                <c:pt idx="5">
                  <c:v>11.999999000000001</c:v>
                </c:pt>
                <c:pt idx="6">
                  <c:v>15.000000999999999</c:v>
                </c:pt>
                <c:pt idx="7">
                  <c:v>12.641000999999999</c:v>
                </c:pt>
                <c:pt idx="8">
                  <c:v>15.000000500000001</c:v>
                </c:pt>
                <c:pt idx="9">
                  <c:v>19</c:v>
                </c:pt>
                <c:pt idx="10">
                  <c:v>20.375000499999999</c:v>
                </c:pt>
              </c:numCache>
            </c:numRef>
          </c:val>
          <c:smooth val="0"/>
          <c:extLst>
            <c:ext xmlns:c16="http://schemas.microsoft.com/office/drawing/2014/chart" uri="{C3380CC4-5D6E-409C-BE32-E72D297353CC}">
              <c16:uniqueId val="{0000001C-18B7-4671-9CE4-45F3E70E18DA}"/>
            </c:ext>
          </c:extLst>
        </c:ser>
        <c:ser>
          <c:idx val="2"/>
          <c:order val="2"/>
          <c:tx>
            <c:strRef>
              <c:f>'Median by gender'!$B$41</c:f>
              <c:strCache>
                <c:ptCount val="1"/>
                <c:pt idx="0">
                  <c:v>Mixed</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18B7-4671-9CE4-45F3E70E18DA}"/>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18B7-4671-9CE4-45F3E70E18DA}"/>
              </c:ext>
            </c:extLst>
          </c:dPt>
          <c:dLbls>
            <c:dLbl>
              <c:idx val="0"/>
              <c:delete val="1"/>
              <c:extLst>
                <c:ext xmlns:c15="http://schemas.microsoft.com/office/drawing/2012/chart" uri="{CE6537A1-D6FC-4f65-9D91-7224C49458BB}"/>
                <c:ext xmlns:c16="http://schemas.microsoft.com/office/drawing/2014/chart" uri="{C3380CC4-5D6E-409C-BE32-E72D297353CC}">
                  <c16:uniqueId val="{00000020-18B7-4671-9CE4-45F3E70E18DA}"/>
                </c:ext>
              </c:extLst>
            </c:dLbl>
            <c:dLbl>
              <c:idx val="1"/>
              <c:delete val="1"/>
              <c:extLst>
                <c:ext xmlns:c15="http://schemas.microsoft.com/office/drawing/2012/chart" uri="{CE6537A1-D6FC-4f65-9D91-7224C49458BB}"/>
                <c:ext xmlns:c16="http://schemas.microsoft.com/office/drawing/2014/chart" uri="{C3380CC4-5D6E-409C-BE32-E72D297353CC}">
                  <c16:uniqueId val="{00000021-18B7-4671-9CE4-45F3E70E18DA}"/>
                </c:ext>
              </c:extLst>
            </c:dLbl>
            <c:dLbl>
              <c:idx val="2"/>
              <c:delete val="1"/>
              <c:extLst>
                <c:ext xmlns:c15="http://schemas.microsoft.com/office/drawing/2012/chart" uri="{CE6537A1-D6FC-4f65-9D91-7224C49458BB}"/>
                <c:ext xmlns:c16="http://schemas.microsoft.com/office/drawing/2014/chart" uri="{C3380CC4-5D6E-409C-BE32-E72D297353CC}">
                  <c16:uniqueId val="{00000022-18B7-4671-9CE4-45F3E70E18DA}"/>
                </c:ext>
              </c:extLst>
            </c:dLbl>
            <c:dLbl>
              <c:idx val="3"/>
              <c:delete val="1"/>
              <c:extLst>
                <c:ext xmlns:c15="http://schemas.microsoft.com/office/drawing/2012/chart" uri="{CE6537A1-D6FC-4f65-9D91-7224C49458BB}"/>
                <c:ext xmlns:c16="http://schemas.microsoft.com/office/drawing/2014/chart" uri="{C3380CC4-5D6E-409C-BE32-E72D297353CC}">
                  <c16:uniqueId val="{00000023-18B7-4671-9CE4-45F3E70E18DA}"/>
                </c:ext>
              </c:extLst>
            </c:dLbl>
            <c:dLbl>
              <c:idx val="4"/>
              <c:delete val="1"/>
              <c:extLst>
                <c:ext xmlns:c15="http://schemas.microsoft.com/office/drawing/2012/chart" uri="{CE6537A1-D6FC-4f65-9D91-7224C49458BB}"/>
                <c:ext xmlns:c16="http://schemas.microsoft.com/office/drawing/2014/chart" uri="{C3380CC4-5D6E-409C-BE32-E72D297353CC}">
                  <c16:uniqueId val="{00000024-18B7-4671-9CE4-45F3E70E18DA}"/>
                </c:ext>
              </c:extLst>
            </c:dLbl>
            <c:dLbl>
              <c:idx val="5"/>
              <c:delete val="1"/>
              <c:extLst>
                <c:ext xmlns:c15="http://schemas.microsoft.com/office/drawing/2012/chart" uri="{CE6537A1-D6FC-4f65-9D91-7224C49458BB}"/>
                <c:ext xmlns:c16="http://schemas.microsoft.com/office/drawing/2014/chart" uri="{C3380CC4-5D6E-409C-BE32-E72D297353CC}">
                  <c16:uniqueId val="{00000025-18B7-4671-9CE4-45F3E70E18DA}"/>
                </c:ext>
              </c:extLst>
            </c:dLbl>
            <c:dLbl>
              <c:idx val="6"/>
              <c:delete val="1"/>
              <c:extLst>
                <c:ext xmlns:c15="http://schemas.microsoft.com/office/drawing/2012/chart" uri="{CE6537A1-D6FC-4f65-9D91-7224C49458BB}"/>
                <c:ext xmlns:c16="http://schemas.microsoft.com/office/drawing/2014/chart" uri="{C3380CC4-5D6E-409C-BE32-E72D297353CC}">
                  <c16:uniqueId val="{00000026-18B7-4671-9CE4-45F3E70E18DA}"/>
                </c:ext>
              </c:extLst>
            </c:dLbl>
            <c:dLbl>
              <c:idx val="7"/>
              <c:delete val="1"/>
              <c:extLst>
                <c:ext xmlns:c15="http://schemas.microsoft.com/office/drawing/2012/chart" uri="{CE6537A1-D6FC-4f65-9D91-7224C49458BB}"/>
                <c:ext xmlns:c16="http://schemas.microsoft.com/office/drawing/2014/chart" uri="{C3380CC4-5D6E-409C-BE32-E72D297353CC}">
                  <c16:uniqueId val="{00000027-18B7-4671-9CE4-45F3E70E18DA}"/>
                </c:ext>
              </c:extLst>
            </c:dLbl>
            <c:dLbl>
              <c:idx val="8"/>
              <c:delete val="1"/>
              <c:extLst>
                <c:ext xmlns:c15="http://schemas.microsoft.com/office/drawing/2012/chart" uri="{CE6537A1-D6FC-4f65-9D91-7224C49458BB}"/>
                <c:ext xmlns:c16="http://schemas.microsoft.com/office/drawing/2014/chart" uri="{C3380CC4-5D6E-409C-BE32-E72D297353CC}">
                  <c16:uniqueId val="{00000028-18B7-4671-9CE4-45F3E70E18DA}"/>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by gender'!$C$38:$M$38</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by gender'!$C$41:$M$41</c:f>
              <c:numCache>
                <c:formatCode>"$"#,##0.0</c:formatCode>
                <c:ptCount val="11"/>
                <c:pt idx="0">
                  <c:v>10.500000999999999</c:v>
                </c:pt>
                <c:pt idx="1">
                  <c:v>10.5</c:v>
                </c:pt>
                <c:pt idx="2">
                  <c:v>12</c:v>
                </c:pt>
                <c:pt idx="3">
                  <c:v>11.744999999999999</c:v>
                </c:pt>
                <c:pt idx="4">
                  <c:v>12</c:v>
                </c:pt>
                <c:pt idx="5">
                  <c:v>19.999994000000001</c:v>
                </c:pt>
                <c:pt idx="6">
                  <c:v>21</c:v>
                </c:pt>
                <c:pt idx="7">
                  <c:v>20.000003</c:v>
                </c:pt>
                <c:pt idx="8">
                  <c:v>23.207984</c:v>
                </c:pt>
                <c:pt idx="9">
                  <c:v>35</c:v>
                </c:pt>
                <c:pt idx="10">
                  <c:v>55.940035000000002</c:v>
                </c:pt>
              </c:numCache>
            </c:numRef>
          </c:val>
          <c:smooth val="0"/>
          <c:extLst>
            <c:ext xmlns:c16="http://schemas.microsoft.com/office/drawing/2014/chart" uri="{C3380CC4-5D6E-409C-BE32-E72D297353CC}">
              <c16:uniqueId val="{00000029-18B7-4671-9CE4-45F3E70E18DA}"/>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3958267716535437"/>
          <c:w val="1"/>
          <c:h val="6.0417322834645654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Calibri Light" panose="020F0302020204030204"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3579918423753027E-2"/>
          <c:y val="2.0963622933221335E-2"/>
          <c:w val="0.926420081576247"/>
          <c:h val="0.86647967328045628"/>
        </c:manualLayout>
      </c:layout>
      <c:lineChart>
        <c:grouping val="standard"/>
        <c:varyColors val="0"/>
        <c:ser>
          <c:idx val="0"/>
          <c:order val="0"/>
          <c:tx>
            <c:strRef>
              <c:f>'Median by gender'!$B$8</c:f>
              <c:strCache>
                <c:ptCount val="1"/>
                <c:pt idx="0">
                  <c:v>All male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35A2-472F-A5DA-D5C195D59747}"/>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35A2-472F-A5DA-D5C195D59747}"/>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35A2-472F-A5DA-D5C195D59747}"/>
              </c:ext>
            </c:extLst>
          </c:dPt>
          <c:dPt>
            <c:idx val="16"/>
            <c:bubble3D val="0"/>
            <c:extLst>
              <c:ext xmlns:c16="http://schemas.microsoft.com/office/drawing/2014/chart" uri="{C3380CC4-5D6E-409C-BE32-E72D297353CC}">
                <c16:uniqueId val="{00000006-35A2-472F-A5DA-D5C195D59747}"/>
              </c:ext>
            </c:extLst>
          </c:dPt>
          <c:dLbls>
            <c:dLbl>
              <c:idx val="0"/>
              <c:delete val="1"/>
              <c:extLst>
                <c:ext xmlns:c15="http://schemas.microsoft.com/office/drawing/2012/chart" uri="{CE6537A1-D6FC-4f65-9D91-7224C49458BB}"/>
                <c:ext xmlns:c16="http://schemas.microsoft.com/office/drawing/2014/chart" uri="{C3380CC4-5D6E-409C-BE32-E72D297353CC}">
                  <c16:uniqueId val="{00000007-35A2-472F-A5DA-D5C195D59747}"/>
                </c:ext>
              </c:extLst>
            </c:dLbl>
            <c:dLbl>
              <c:idx val="1"/>
              <c:delete val="1"/>
              <c:extLst>
                <c:ext xmlns:c15="http://schemas.microsoft.com/office/drawing/2012/chart" uri="{CE6537A1-D6FC-4f65-9D91-7224C49458BB}"/>
                <c:ext xmlns:c16="http://schemas.microsoft.com/office/drawing/2014/chart" uri="{C3380CC4-5D6E-409C-BE32-E72D297353CC}">
                  <c16:uniqueId val="{00000008-35A2-472F-A5DA-D5C195D59747}"/>
                </c:ext>
              </c:extLst>
            </c:dLbl>
            <c:dLbl>
              <c:idx val="2"/>
              <c:delete val="1"/>
              <c:extLst>
                <c:ext xmlns:c15="http://schemas.microsoft.com/office/drawing/2012/chart" uri="{CE6537A1-D6FC-4f65-9D91-7224C49458BB}"/>
                <c:ext xmlns:c16="http://schemas.microsoft.com/office/drawing/2014/chart" uri="{C3380CC4-5D6E-409C-BE32-E72D297353CC}">
                  <c16:uniqueId val="{00000009-35A2-472F-A5DA-D5C195D59747}"/>
                </c:ext>
              </c:extLst>
            </c:dLbl>
            <c:dLbl>
              <c:idx val="3"/>
              <c:delete val="1"/>
              <c:extLst>
                <c:ext xmlns:c15="http://schemas.microsoft.com/office/drawing/2012/chart" uri="{CE6537A1-D6FC-4f65-9D91-7224C49458BB}"/>
                <c:ext xmlns:c16="http://schemas.microsoft.com/office/drawing/2014/chart" uri="{C3380CC4-5D6E-409C-BE32-E72D297353CC}">
                  <c16:uniqueId val="{0000000A-35A2-472F-A5DA-D5C195D59747}"/>
                </c:ext>
              </c:extLst>
            </c:dLbl>
            <c:dLbl>
              <c:idx val="4"/>
              <c:delete val="1"/>
              <c:extLst>
                <c:ext xmlns:c15="http://schemas.microsoft.com/office/drawing/2012/chart" uri="{CE6537A1-D6FC-4f65-9D91-7224C49458BB}"/>
                <c:ext xmlns:c16="http://schemas.microsoft.com/office/drawing/2014/chart" uri="{C3380CC4-5D6E-409C-BE32-E72D297353CC}">
                  <c16:uniqueId val="{0000000B-35A2-472F-A5DA-D5C195D59747}"/>
                </c:ext>
              </c:extLst>
            </c:dLbl>
            <c:dLbl>
              <c:idx val="5"/>
              <c:delete val="1"/>
              <c:extLst>
                <c:ext xmlns:c15="http://schemas.microsoft.com/office/drawing/2012/chart" uri="{CE6537A1-D6FC-4f65-9D91-7224C49458BB}"/>
                <c:ext xmlns:c16="http://schemas.microsoft.com/office/drawing/2014/chart" uri="{C3380CC4-5D6E-409C-BE32-E72D297353CC}">
                  <c16:uniqueId val="{0000000C-35A2-472F-A5DA-D5C195D59747}"/>
                </c:ext>
              </c:extLst>
            </c:dLbl>
            <c:dLbl>
              <c:idx val="6"/>
              <c:delete val="1"/>
              <c:extLst>
                <c:ext xmlns:c15="http://schemas.microsoft.com/office/drawing/2012/chart" uri="{CE6537A1-D6FC-4f65-9D91-7224C49458BB}"/>
                <c:ext xmlns:c16="http://schemas.microsoft.com/office/drawing/2014/chart" uri="{C3380CC4-5D6E-409C-BE32-E72D297353CC}">
                  <c16:uniqueId val="{0000000D-35A2-472F-A5DA-D5C195D59747}"/>
                </c:ext>
              </c:extLst>
            </c:dLbl>
            <c:dLbl>
              <c:idx val="7"/>
              <c:delete val="1"/>
              <c:extLst>
                <c:ext xmlns:c15="http://schemas.microsoft.com/office/drawing/2012/chart" uri="{CE6537A1-D6FC-4f65-9D91-7224C49458BB}"/>
                <c:ext xmlns:c16="http://schemas.microsoft.com/office/drawing/2014/chart" uri="{C3380CC4-5D6E-409C-BE32-E72D297353CC}">
                  <c16:uniqueId val="{0000000E-35A2-472F-A5DA-D5C195D59747}"/>
                </c:ext>
              </c:extLst>
            </c:dLbl>
            <c:dLbl>
              <c:idx val="8"/>
              <c:delete val="1"/>
              <c:extLst>
                <c:ext xmlns:c15="http://schemas.microsoft.com/office/drawing/2012/chart" uri="{CE6537A1-D6FC-4f65-9D91-7224C49458BB}"/>
                <c:ext xmlns:c16="http://schemas.microsoft.com/office/drawing/2014/chart" uri="{C3380CC4-5D6E-409C-BE32-E72D297353CC}">
                  <c16:uniqueId val="{00000001-35A2-472F-A5DA-D5C195D5974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A2-472F-A5DA-D5C195D59747}"/>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by gender'!$C$7:$M$7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by gender'!$C$8:$M$8</c:f>
              <c:numCache>
                <c:formatCode>"$"#,##0.0</c:formatCode>
                <c:ptCount val="11"/>
                <c:pt idx="0">
                  <c:v>2</c:v>
                </c:pt>
                <c:pt idx="1">
                  <c:v>2.2999999999999998</c:v>
                </c:pt>
                <c:pt idx="2">
                  <c:v>2.954183406045769</c:v>
                </c:pt>
                <c:pt idx="3">
                  <c:v>2.8650000000000002</c:v>
                </c:pt>
                <c:pt idx="4">
                  <c:v>3.0000154999999999</c:v>
                </c:pt>
                <c:pt idx="5">
                  <c:v>4.0999999999999996</c:v>
                </c:pt>
                <c:pt idx="6">
                  <c:v>4</c:v>
                </c:pt>
                <c:pt idx="7">
                  <c:v>3.5</c:v>
                </c:pt>
                <c:pt idx="8">
                  <c:v>4</c:v>
                </c:pt>
                <c:pt idx="9">
                  <c:v>5</c:v>
                </c:pt>
                <c:pt idx="10">
                  <c:v>5.4732419999999999</c:v>
                </c:pt>
              </c:numCache>
            </c:numRef>
          </c:val>
          <c:smooth val="0"/>
          <c:extLst>
            <c:ext xmlns:c16="http://schemas.microsoft.com/office/drawing/2014/chart" uri="{C3380CC4-5D6E-409C-BE32-E72D297353CC}">
              <c16:uniqueId val="{0000000F-35A2-472F-A5DA-D5C195D59747}"/>
            </c:ext>
          </c:extLst>
        </c:ser>
        <c:ser>
          <c:idx val="1"/>
          <c:order val="1"/>
          <c:tx>
            <c:strRef>
              <c:f>'Median by gender'!$B$9</c:f>
              <c:strCache>
                <c:ptCount val="1"/>
                <c:pt idx="0">
                  <c:v>All female</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35A2-472F-A5DA-D5C195D59747}"/>
              </c:ext>
            </c:extLst>
          </c:dPt>
          <c:dPt>
            <c:idx val="9"/>
            <c:bubble3D val="0"/>
            <c:extLst>
              <c:ext xmlns:c16="http://schemas.microsoft.com/office/drawing/2014/chart" uri="{C3380CC4-5D6E-409C-BE32-E72D297353CC}">
                <c16:uniqueId val="{00000011-35A2-472F-A5DA-D5C195D59747}"/>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35A2-472F-A5DA-D5C195D59747}"/>
              </c:ext>
            </c:extLst>
          </c:dPt>
          <c:dLbls>
            <c:dLbl>
              <c:idx val="0"/>
              <c:delete val="1"/>
              <c:extLst>
                <c:ext xmlns:c15="http://schemas.microsoft.com/office/drawing/2012/chart" uri="{CE6537A1-D6FC-4f65-9D91-7224C49458BB}"/>
                <c:ext xmlns:c16="http://schemas.microsoft.com/office/drawing/2014/chart" uri="{C3380CC4-5D6E-409C-BE32-E72D297353CC}">
                  <c16:uniqueId val="{00000014-35A2-472F-A5DA-D5C195D59747}"/>
                </c:ext>
              </c:extLst>
            </c:dLbl>
            <c:dLbl>
              <c:idx val="1"/>
              <c:delete val="1"/>
              <c:extLst>
                <c:ext xmlns:c15="http://schemas.microsoft.com/office/drawing/2012/chart" uri="{CE6537A1-D6FC-4f65-9D91-7224C49458BB}"/>
                <c:ext xmlns:c16="http://schemas.microsoft.com/office/drawing/2014/chart" uri="{C3380CC4-5D6E-409C-BE32-E72D297353CC}">
                  <c16:uniqueId val="{00000015-35A2-472F-A5DA-D5C195D59747}"/>
                </c:ext>
              </c:extLst>
            </c:dLbl>
            <c:dLbl>
              <c:idx val="2"/>
              <c:delete val="1"/>
              <c:extLst>
                <c:ext xmlns:c15="http://schemas.microsoft.com/office/drawing/2012/chart" uri="{CE6537A1-D6FC-4f65-9D91-7224C49458BB}"/>
                <c:ext xmlns:c16="http://schemas.microsoft.com/office/drawing/2014/chart" uri="{C3380CC4-5D6E-409C-BE32-E72D297353CC}">
                  <c16:uniqueId val="{00000016-35A2-472F-A5DA-D5C195D59747}"/>
                </c:ext>
              </c:extLst>
            </c:dLbl>
            <c:dLbl>
              <c:idx val="3"/>
              <c:delete val="1"/>
              <c:extLst>
                <c:ext xmlns:c15="http://schemas.microsoft.com/office/drawing/2012/chart" uri="{CE6537A1-D6FC-4f65-9D91-7224C49458BB}"/>
                <c:ext xmlns:c16="http://schemas.microsoft.com/office/drawing/2014/chart" uri="{C3380CC4-5D6E-409C-BE32-E72D297353CC}">
                  <c16:uniqueId val="{00000017-35A2-472F-A5DA-D5C195D59747}"/>
                </c:ext>
              </c:extLst>
            </c:dLbl>
            <c:dLbl>
              <c:idx val="4"/>
              <c:delete val="1"/>
              <c:extLst>
                <c:ext xmlns:c15="http://schemas.microsoft.com/office/drawing/2012/chart" uri="{CE6537A1-D6FC-4f65-9D91-7224C49458BB}"/>
                <c:ext xmlns:c16="http://schemas.microsoft.com/office/drawing/2014/chart" uri="{C3380CC4-5D6E-409C-BE32-E72D297353CC}">
                  <c16:uniqueId val="{00000018-35A2-472F-A5DA-D5C195D59747}"/>
                </c:ext>
              </c:extLst>
            </c:dLbl>
            <c:dLbl>
              <c:idx val="5"/>
              <c:delete val="1"/>
              <c:extLst>
                <c:ext xmlns:c15="http://schemas.microsoft.com/office/drawing/2012/chart" uri="{CE6537A1-D6FC-4f65-9D91-7224C49458BB}"/>
                <c:ext xmlns:c16="http://schemas.microsoft.com/office/drawing/2014/chart" uri="{C3380CC4-5D6E-409C-BE32-E72D297353CC}">
                  <c16:uniqueId val="{00000019-35A2-472F-A5DA-D5C195D59747}"/>
                </c:ext>
              </c:extLst>
            </c:dLbl>
            <c:dLbl>
              <c:idx val="6"/>
              <c:delete val="1"/>
              <c:extLst>
                <c:ext xmlns:c15="http://schemas.microsoft.com/office/drawing/2012/chart" uri="{CE6537A1-D6FC-4f65-9D91-7224C49458BB}"/>
                <c:ext xmlns:c16="http://schemas.microsoft.com/office/drawing/2014/chart" uri="{C3380CC4-5D6E-409C-BE32-E72D297353CC}">
                  <c16:uniqueId val="{0000001A-35A2-472F-A5DA-D5C195D59747}"/>
                </c:ext>
              </c:extLst>
            </c:dLbl>
            <c:dLbl>
              <c:idx val="7"/>
              <c:delete val="1"/>
              <c:extLst>
                <c:ext xmlns:c15="http://schemas.microsoft.com/office/drawing/2012/chart" uri="{CE6537A1-D6FC-4f65-9D91-7224C49458BB}"/>
                <c:ext xmlns:c16="http://schemas.microsoft.com/office/drawing/2014/chart" uri="{C3380CC4-5D6E-409C-BE32-E72D297353CC}">
                  <c16:uniqueId val="{0000001B-35A2-472F-A5DA-D5C195D59747}"/>
                </c:ext>
              </c:extLst>
            </c:dLbl>
            <c:dLbl>
              <c:idx val="8"/>
              <c:delete val="1"/>
              <c:extLst>
                <c:ext xmlns:c15="http://schemas.microsoft.com/office/drawing/2012/chart" uri="{CE6537A1-D6FC-4f65-9D91-7224C49458BB}"/>
                <c:ext xmlns:c16="http://schemas.microsoft.com/office/drawing/2014/chart" uri="{C3380CC4-5D6E-409C-BE32-E72D297353CC}">
                  <c16:uniqueId val="{00000010-35A2-472F-A5DA-D5C195D59747}"/>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by gender'!$C$7:$M$7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by gender'!$C$9:$M$9</c:f>
              <c:numCache>
                <c:formatCode>"$"#,##0.0</c:formatCode>
                <c:ptCount val="11"/>
                <c:pt idx="0">
                  <c:v>0.98104199999999997</c:v>
                </c:pt>
                <c:pt idx="1">
                  <c:v>1.1000000000000001</c:v>
                </c:pt>
                <c:pt idx="2">
                  <c:v>1.4</c:v>
                </c:pt>
                <c:pt idx="3">
                  <c:v>1.5</c:v>
                </c:pt>
                <c:pt idx="4">
                  <c:v>1.2363729999999999</c:v>
                </c:pt>
                <c:pt idx="5">
                  <c:v>1.8399924999999999</c:v>
                </c:pt>
                <c:pt idx="6">
                  <c:v>2</c:v>
                </c:pt>
                <c:pt idx="7">
                  <c:v>1.65</c:v>
                </c:pt>
                <c:pt idx="8">
                  <c:v>1.5</c:v>
                </c:pt>
                <c:pt idx="9">
                  <c:v>2</c:v>
                </c:pt>
                <c:pt idx="10">
                  <c:v>1.834994</c:v>
                </c:pt>
              </c:numCache>
            </c:numRef>
          </c:val>
          <c:smooth val="0"/>
          <c:extLst>
            <c:ext xmlns:c16="http://schemas.microsoft.com/office/drawing/2014/chart" uri="{C3380CC4-5D6E-409C-BE32-E72D297353CC}">
              <c16:uniqueId val="{0000001C-35A2-472F-A5DA-D5C195D59747}"/>
            </c:ext>
          </c:extLst>
        </c:ser>
        <c:ser>
          <c:idx val="2"/>
          <c:order val="2"/>
          <c:tx>
            <c:strRef>
              <c:f>'Median by gender'!$B$10</c:f>
              <c:strCache>
                <c:ptCount val="1"/>
                <c:pt idx="0">
                  <c:v>Mixed</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35A2-472F-A5DA-D5C195D59747}"/>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35A2-472F-A5DA-D5C195D59747}"/>
              </c:ext>
            </c:extLst>
          </c:dPt>
          <c:dLbls>
            <c:dLbl>
              <c:idx val="0"/>
              <c:delete val="1"/>
              <c:extLst>
                <c:ext xmlns:c15="http://schemas.microsoft.com/office/drawing/2012/chart" uri="{CE6537A1-D6FC-4f65-9D91-7224C49458BB}"/>
                <c:ext xmlns:c16="http://schemas.microsoft.com/office/drawing/2014/chart" uri="{C3380CC4-5D6E-409C-BE32-E72D297353CC}">
                  <c16:uniqueId val="{00000020-35A2-472F-A5DA-D5C195D59747}"/>
                </c:ext>
              </c:extLst>
            </c:dLbl>
            <c:dLbl>
              <c:idx val="1"/>
              <c:delete val="1"/>
              <c:extLst>
                <c:ext xmlns:c15="http://schemas.microsoft.com/office/drawing/2012/chart" uri="{CE6537A1-D6FC-4f65-9D91-7224C49458BB}"/>
                <c:ext xmlns:c16="http://schemas.microsoft.com/office/drawing/2014/chart" uri="{C3380CC4-5D6E-409C-BE32-E72D297353CC}">
                  <c16:uniqueId val="{00000021-35A2-472F-A5DA-D5C195D59747}"/>
                </c:ext>
              </c:extLst>
            </c:dLbl>
            <c:dLbl>
              <c:idx val="2"/>
              <c:delete val="1"/>
              <c:extLst>
                <c:ext xmlns:c15="http://schemas.microsoft.com/office/drawing/2012/chart" uri="{CE6537A1-D6FC-4f65-9D91-7224C49458BB}"/>
                <c:ext xmlns:c16="http://schemas.microsoft.com/office/drawing/2014/chart" uri="{C3380CC4-5D6E-409C-BE32-E72D297353CC}">
                  <c16:uniqueId val="{00000022-35A2-472F-A5DA-D5C195D59747}"/>
                </c:ext>
              </c:extLst>
            </c:dLbl>
            <c:dLbl>
              <c:idx val="3"/>
              <c:delete val="1"/>
              <c:extLst>
                <c:ext xmlns:c15="http://schemas.microsoft.com/office/drawing/2012/chart" uri="{CE6537A1-D6FC-4f65-9D91-7224C49458BB}"/>
                <c:ext xmlns:c16="http://schemas.microsoft.com/office/drawing/2014/chart" uri="{C3380CC4-5D6E-409C-BE32-E72D297353CC}">
                  <c16:uniqueId val="{00000023-35A2-472F-A5DA-D5C195D59747}"/>
                </c:ext>
              </c:extLst>
            </c:dLbl>
            <c:dLbl>
              <c:idx val="4"/>
              <c:delete val="1"/>
              <c:extLst>
                <c:ext xmlns:c15="http://schemas.microsoft.com/office/drawing/2012/chart" uri="{CE6537A1-D6FC-4f65-9D91-7224C49458BB}"/>
                <c:ext xmlns:c16="http://schemas.microsoft.com/office/drawing/2014/chart" uri="{C3380CC4-5D6E-409C-BE32-E72D297353CC}">
                  <c16:uniqueId val="{00000024-35A2-472F-A5DA-D5C195D59747}"/>
                </c:ext>
              </c:extLst>
            </c:dLbl>
            <c:dLbl>
              <c:idx val="5"/>
              <c:delete val="1"/>
              <c:extLst>
                <c:ext xmlns:c15="http://schemas.microsoft.com/office/drawing/2012/chart" uri="{CE6537A1-D6FC-4f65-9D91-7224C49458BB}"/>
                <c:ext xmlns:c16="http://schemas.microsoft.com/office/drawing/2014/chart" uri="{C3380CC4-5D6E-409C-BE32-E72D297353CC}">
                  <c16:uniqueId val="{00000025-35A2-472F-A5DA-D5C195D59747}"/>
                </c:ext>
              </c:extLst>
            </c:dLbl>
            <c:dLbl>
              <c:idx val="6"/>
              <c:delete val="1"/>
              <c:extLst>
                <c:ext xmlns:c15="http://schemas.microsoft.com/office/drawing/2012/chart" uri="{CE6537A1-D6FC-4f65-9D91-7224C49458BB}"/>
                <c:ext xmlns:c16="http://schemas.microsoft.com/office/drawing/2014/chart" uri="{C3380CC4-5D6E-409C-BE32-E72D297353CC}">
                  <c16:uniqueId val="{00000026-35A2-472F-A5DA-D5C195D59747}"/>
                </c:ext>
              </c:extLst>
            </c:dLbl>
            <c:dLbl>
              <c:idx val="7"/>
              <c:delete val="1"/>
              <c:extLst>
                <c:ext xmlns:c15="http://schemas.microsoft.com/office/drawing/2012/chart" uri="{CE6537A1-D6FC-4f65-9D91-7224C49458BB}"/>
                <c:ext xmlns:c16="http://schemas.microsoft.com/office/drawing/2014/chart" uri="{C3380CC4-5D6E-409C-BE32-E72D297353CC}">
                  <c16:uniqueId val="{00000027-35A2-472F-A5DA-D5C195D59747}"/>
                </c:ext>
              </c:extLst>
            </c:dLbl>
            <c:dLbl>
              <c:idx val="8"/>
              <c:delete val="1"/>
              <c:extLst>
                <c:ext xmlns:c15="http://schemas.microsoft.com/office/drawing/2012/chart" uri="{CE6537A1-D6FC-4f65-9D91-7224C49458BB}"/>
                <c:ext xmlns:c16="http://schemas.microsoft.com/office/drawing/2014/chart" uri="{C3380CC4-5D6E-409C-BE32-E72D297353CC}">
                  <c16:uniqueId val="{00000028-35A2-472F-A5DA-D5C195D5974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35A2-472F-A5DA-D5C195D59747}"/>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'Median by gender'!$C$7:$M$7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'Median by gender'!$C$10:$M$10</c:f>
              <c:numCache>
                <c:formatCode>"$"#,##0.0</c:formatCode>
                <c:ptCount val="11"/>
                <c:pt idx="0">
                  <c:v>1.75</c:v>
                </c:pt>
                <c:pt idx="1">
                  <c:v>2</c:v>
                </c:pt>
                <c:pt idx="2">
                  <c:v>2.2999999999999998</c:v>
                </c:pt>
                <c:pt idx="3">
                  <c:v>2.44</c:v>
                </c:pt>
                <c:pt idx="4">
                  <c:v>2.4</c:v>
                </c:pt>
                <c:pt idx="5">
                  <c:v>3.5</c:v>
                </c:pt>
                <c:pt idx="6">
                  <c:v>3.5</c:v>
                </c:pt>
                <c:pt idx="7">
                  <c:v>3.2000030000000002</c:v>
                </c:pt>
                <c:pt idx="8">
                  <c:v>3.999997</c:v>
                </c:pt>
                <c:pt idx="9">
                  <c:v>4.9999969999999996</c:v>
                </c:pt>
                <c:pt idx="10">
                  <c:v>5.4962280000000003</c:v>
                </c:pt>
              </c:numCache>
            </c:numRef>
          </c:val>
          <c:smooth val="0"/>
          <c:extLst>
            <c:ext xmlns:c16="http://schemas.microsoft.com/office/drawing/2014/chart" uri="{C3380CC4-5D6E-409C-BE32-E72D297353CC}">
              <c16:uniqueId val="{00000029-35A2-472F-A5DA-D5C195D59747}"/>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ln>
          <a:noFill/>
        </a:ln>
        <a:effectLst/>
      </c:spPr>
    </c:plotArea>
    <c:legend>
      <c:legendPos val="b"/>
      <c:layout>
        <c:manualLayout>
          <c:xMode val="edge"/>
          <c:yMode val="edge"/>
          <c:x val="0"/>
          <c:y val="0.95450304060057189"/>
          <c:w val="1"/>
          <c:h val="4.5496959399428154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Calibri Light" panose="020F0302020204030204"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1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exit activity'!$B$9</c:f>
              <c:strCache>
                <c:ptCount val="1"/>
                <c:pt idx="0">
                  <c:v>Exit value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exit activity'!$C$8:$M$8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activity'!$C$9:$M$9</c:f>
              <c:numCache>
                <c:formatCode>"$"#,##0.0</c:formatCode>
                <c:ptCount val="11"/>
                <c:pt idx="0">
                  <c:v>99.328990710158337</c:v>
                </c:pt>
                <c:pt idx="1">
                  <c:v>127.2620808084841</c:v>
                </c:pt>
                <c:pt idx="2">
                  <c:v>179.5164729597771</c:v>
                </c:pt>
                <c:pt idx="3">
                  <c:v>301.79337694927398</c:v>
                </c:pt>
                <c:pt idx="4">
                  <c:v>338.71479583061029</c:v>
                </c:pt>
                <c:pt idx="5">
                  <c:v>864.96205104728165</c:v>
                </c:pt>
                <c:pt idx="6">
                  <c:v>151.5719599087148</c:v>
                </c:pt>
                <c:pt idx="7">
                  <c:v>117.07343817297431</c:v>
                </c:pt>
                <c:pt idx="8">
                  <c:v>154.79302791670699</c:v>
                </c:pt>
                <c:pt idx="9">
                  <c:v>284.12141135907501</c:v>
                </c:pt>
                <c:pt idx="10">
                  <c:v>2187.6130574929748</c:v>
                </c:pt>
              </c:numCache>
            </c:numRef>
          </c:val>
          <c:extLst>
            <c:ext xmlns:c16="http://schemas.microsoft.com/office/drawing/2014/chart" uri="{C3380CC4-5D6E-409C-BE32-E72D297353CC}">
              <c16:uniqueId val="{00000013-53BD-454E-8F73-681D1EE84987}"/>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exit activity'!$B$10</c:f>
              <c:strCache>
                <c:ptCount val="1"/>
                <c:pt idx="0">
                  <c:v>Exit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15-53BD-454E-8F73-681D1EE84987}"/>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17-53BD-454E-8F73-681D1EE84987}"/>
              </c:ext>
            </c:extLst>
          </c:dPt>
          <c:dPt>
            <c:idx val="11"/>
            <c:bubble3D val="0"/>
            <c:extLst>
              <c:ext xmlns:c16="http://schemas.microsoft.com/office/drawing/2014/chart" uri="{C3380CC4-5D6E-409C-BE32-E72D297353CC}">
                <c16:uniqueId val="{00000018-53BD-454E-8F73-681D1EE84987}"/>
              </c:ext>
            </c:extLst>
          </c:dPt>
          <c:dLbls>
            <c:dLbl>
              <c:idx val="9"/>
              <c:delete val="1"/>
              <c:extLst>
                <c:ext xmlns:c15="http://schemas.microsoft.com/office/drawing/2012/chart" uri="{CE6537A1-D6FC-4f65-9D91-7224C49458BB}"/>
                <c:ext xmlns:c16="http://schemas.microsoft.com/office/drawing/2014/chart" uri="{C3380CC4-5D6E-409C-BE32-E72D297353CC}">
                  <c16:uniqueId val="{00000019-53BD-454E-8F73-681D1EE84987}"/>
                </c:ext>
              </c:extLst>
            </c:dLbl>
            <c:dLbl>
              <c:idx val="10"/>
              <c:delete val="1"/>
              <c:extLst>
                <c:ext xmlns:c15="http://schemas.microsoft.com/office/drawing/2012/chart" uri="{CE6537A1-D6FC-4f65-9D91-7224C49458BB}"/>
                <c:ext xmlns:c16="http://schemas.microsoft.com/office/drawing/2014/chart" uri="{C3380CC4-5D6E-409C-BE32-E72D297353CC}">
                  <c16:uniqueId val="{00000017-53BD-454E-8F73-681D1EE84987}"/>
                </c:ext>
              </c:extLst>
            </c:dLbl>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exit activity'!$C$8:$M$8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activity'!$C$10:$M$10</c:f>
              <c:numCache>
                <c:formatCode>#,##0;;;</c:formatCode>
                <c:ptCount val="11"/>
                <c:pt idx="0">
                  <c:v>1080</c:v>
                </c:pt>
                <c:pt idx="1">
                  <c:v>1113</c:v>
                </c:pt>
                <c:pt idx="2">
                  <c:v>1317</c:v>
                </c:pt>
                <c:pt idx="3">
                  <c:v>1374</c:v>
                </c:pt>
                <c:pt idx="4">
                  <c:v>1303</c:v>
                </c:pt>
                <c:pt idx="5">
                  <c:v>2068</c:v>
                </c:pt>
                <c:pt idx="6">
                  <c:v>1491</c:v>
                </c:pt>
                <c:pt idx="7">
                  <c:v>1201</c:v>
                </c:pt>
                <c:pt idx="8">
                  <c:v>1296</c:v>
                </c:pt>
                <c:pt idx="9">
                  <c:v>1550</c:v>
                </c:pt>
                <c:pt idx="10">
                  <c:v>755</c:v>
                </c:pt>
              </c:numCache>
            </c:numRef>
          </c:val>
          <c:smooth val="0"/>
          <c:extLst>
            <c:ext xmlns:c16="http://schemas.microsoft.com/office/drawing/2014/chart" uri="{C3380CC4-5D6E-409C-BE32-E72D297353CC}">
              <c16:uniqueId val="{0000001A-53BD-454E-8F73-681D1EE84987}"/>
            </c:ext>
          </c:extLst>
        </c:ser>
        <c:ser>
          <c:idx val="2"/>
          <c:order val="2"/>
          <c:tx>
            <c:strRef>
              <c:f>'VC exit activity'!$B$11</c:f>
              <c:strCache>
                <c:ptCount val="1"/>
                <c:pt idx="0">
                  <c:v>Estimated exit count</c:v>
                </c:pt>
              </c:strCache>
            </c:strRef>
          </c:tx>
          <c:spPr>
            <a:ln>
              <a:noFill/>
            </a:ln>
          </c:spPr>
          <c:marker>
            <c:symbol val="circle"/>
            <c:size val="5"/>
            <c:spPr>
              <a:solidFill>
                <a:srgbClr val="F5C914"/>
              </a:solidFill>
              <a:ln>
                <a:noFill/>
              </a:ln>
            </c:spPr>
          </c:marker>
          <c:dPt>
            <c:idx val="0"/>
            <c:bubble3D val="0"/>
            <c:extLst>
              <c:ext xmlns:c16="http://schemas.microsoft.com/office/drawing/2014/chart" uri="{C3380CC4-5D6E-409C-BE32-E72D297353CC}">
                <c16:uniqueId val="{0000001C-53BD-454E-8F73-681D1EE84987}"/>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53BD-454E-8F73-681D1EE84987}"/>
                </c:ext>
              </c:extLst>
            </c:dLbl>
            <c:dLbl>
              <c:idx val="10"/>
              <c:spPr>
                <a:noFill/>
                <a:ln>
                  <a:noFill/>
                </a:ln>
                <a:effectLst/>
              </c:spPr>
              <c:txPr>
                <a:bodyPr wrap="square" lIns="38100" tIns="19050" rIns="38100" bIns="19050" anchor="ctr">
                  <a:spAutoFit/>
                </a:bodyPr>
                <a:lstStyle/>
                <a:p>
                  <a:pPr>
                    <a:defRPr>
                      <a:solidFill>
                        <a:schemeClr val="bg1"/>
                      </a:solidFill>
                    </a:defRPr>
                  </a:pPr>
                  <a:endParaRPr 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42A-4B21-A062-7E45D1B36147}"/>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'VC exit activity'!$C$8:$M$8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activity'!$C$11:$M$11</c:f>
              <c:numCache>
                <c:formatCode>#,##0;;;</c:formatCode>
                <c:ptCount val="11"/>
                <c:pt idx="9">
                  <c:v>1577.7374198051502</c:v>
                </c:pt>
                <c:pt idx="10">
                  <c:v>874.44876276518983</c:v>
                </c:pt>
              </c:numCache>
            </c:numRef>
          </c:val>
          <c:smooth val="0"/>
          <c:extLst>
            <c:ext xmlns:c16="http://schemas.microsoft.com/office/drawing/2014/chart" uri="{C3380CC4-5D6E-409C-BE32-E72D297353CC}">
              <c16:uniqueId val="{0000001E-53BD-454E-8F73-681D1EE84987}"/>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1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exit activity'!$O$9</c:f>
              <c:strCache>
                <c:ptCount val="1"/>
                <c:pt idx="0">
                  <c:v>Exit value ($B)</c:v>
                </c:pt>
              </c:strCache>
            </c:strRef>
          </c:tx>
          <c:spPr>
            <a:solidFill>
              <a:schemeClr val="accent1"/>
            </a:solidFill>
            <a:ln>
              <a:noFill/>
            </a:ln>
            <a:effectLst/>
          </c:spPr>
          <c:invertIfNegative val="0"/>
          <c:cat>
            <c:multiLvlStrRef>
              <c:f>'VC exit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 activity'!$P$9:$BE$9</c:f>
              <c:numCache>
                <c:formatCode>"$"#,##0.0</c:formatCode>
                <c:ptCount val="42"/>
                <c:pt idx="0">
                  <c:v>23.04513047084167</c:v>
                </c:pt>
                <c:pt idx="1">
                  <c:v>26.418691102465729</c:v>
                </c:pt>
                <c:pt idx="2">
                  <c:v>31.288376935476169</c:v>
                </c:pt>
                <c:pt idx="3">
                  <c:v>18.576792201374769</c:v>
                </c:pt>
                <c:pt idx="4">
                  <c:v>27.590298932711679</c:v>
                </c:pt>
                <c:pt idx="5">
                  <c:v>29.060053625551522</c:v>
                </c:pt>
                <c:pt idx="6">
                  <c:v>25.92116333600157</c:v>
                </c:pt>
                <c:pt idx="7">
                  <c:v>44.690564914219379</c:v>
                </c:pt>
                <c:pt idx="8">
                  <c:v>41.548299301175703</c:v>
                </c:pt>
                <c:pt idx="9">
                  <c:v>49.278790570212372</c:v>
                </c:pt>
                <c:pt idx="10">
                  <c:v>42.946082598576943</c:v>
                </c:pt>
                <c:pt idx="11">
                  <c:v>45.743300489812079</c:v>
                </c:pt>
                <c:pt idx="12">
                  <c:v>64.052323690148356</c:v>
                </c:pt>
                <c:pt idx="13">
                  <c:v>145.1950133684463</c:v>
                </c:pt>
                <c:pt idx="14">
                  <c:v>55.968099846561167</c:v>
                </c:pt>
                <c:pt idx="15">
                  <c:v>36.577940044118243</c:v>
                </c:pt>
                <c:pt idx="16">
                  <c:v>29.100930771302568</c:v>
                </c:pt>
                <c:pt idx="17">
                  <c:v>37.863648785567023</c:v>
                </c:pt>
                <c:pt idx="18">
                  <c:v>115.3998381674519</c:v>
                </c:pt>
                <c:pt idx="19">
                  <c:v>156.35037810628879</c:v>
                </c:pt>
                <c:pt idx="20">
                  <c:v>185.83453582648221</c:v>
                </c:pt>
                <c:pt idx="21">
                  <c:v>235.14494743719271</c:v>
                </c:pt>
                <c:pt idx="22">
                  <c:v>220.8215603568444</c:v>
                </c:pt>
                <c:pt idx="23">
                  <c:v>223.1610074267623</c:v>
                </c:pt>
                <c:pt idx="24">
                  <c:v>53.536533012134463</c:v>
                </c:pt>
                <c:pt idx="25">
                  <c:v>43.765314183477351</c:v>
                </c:pt>
                <c:pt idx="26">
                  <c:v>31.890548106829542</c:v>
                </c:pt>
                <c:pt idx="27">
                  <c:v>22.379564606273469</c:v>
                </c:pt>
                <c:pt idx="28">
                  <c:v>23.751850104908769</c:v>
                </c:pt>
                <c:pt idx="29">
                  <c:v>18.91685848097508</c:v>
                </c:pt>
                <c:pt idx="30">
                  <c:v>48.114131916850233</c:v>
                </c:pt>
                <c:pt idx="31">
                  <c:v>26.290597670240221</c:v>
                </c:pt>
                <c:pt idx="32">
                  <c:v>38.854509381440508</c:v>
                </c:pt>
                <c:pt idx="33">
                  <c:v>40.808918818451481</c:v>
                </c:pt>
                <c:pt idx="34">
                  <c:v>29.08468939931884</c:v>
                </c:pt>
                <c:pt idx="35">
                  <c:v>46.044910317496132</c:v>
                </c:pt>
                <c:pt idx="36">
                  <c:v>57.536654837890318</c:v>
                </c:pt>
                <c:pt idx="37">
                  <c:v>65.328735339550136</c:v>
                </c:pt>
                <c:pt idx="38">
                  <c:v>79.662679674147</c:v>
                </c:pt>
                <c:pt idx="39">
                  <c:v>81.593341507487565</c:v>
                </c:pt>
                <c:pt idx="40">
                  <c:v>358.84554959265432</c:v>
                </c:pt>
                <c:pt idx="41">
                  <c:v>1828.76750790032</c:v>
                </c:pt>
              </c:numCache>
            </c:numRef>
          </c:val>
          <c:extLst>
            <c:ext xmlns:c16="http://schemas.microsoft.com/office/drawing/2014/chart" uri="{C3380CC4-5D6E-409C-BE32-E72D297353CC}">
              <c16:uniqueId val="{00000005-A477-4A0A-8329-76AE9508874E}"/>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exit activity'!$O$10</c:f>
              <c:strCache>
                <c:ptCount val="1"/>
                <c:pt idx="0">
                  <c:v>Exit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7-A477-4A0A-8329-76AE9508874E}"/>
              </c:ext>
            </c:extLst>
          </c:dPt>
          <c:dPt>
            <c:idx val="10"/>
            <c:bubble3D val="0"/>
            <c:extLst>
              <c:ext xmlns:c16="http://schemas.microsoft.com/office/drawing/2014/chart" uri="{C3380CC4-5D6E-409C-BE32-E72D297353CC}">
                <c16:uniqueId val="{00000008-A477-4A0A-8329-76AE9508874E}"/>
              </c:ext>
            </c:extLst>
          </c:dPt>
          <c:dPt>
            <c:idx val="11"/>
            <c:bubble3D val="0"/>
            <c:extLst>
              <c:ext xmlns:c16="http://schemas.microsoft.com/office/drawing/2014/chart" uri="{C3380CC4-5D6E-409C-BE32-E72D297353CC}">
                <c16:uniqueId val="{00000009-A477-4A0A-8329-76AE9508874E}"/>
              </c:ext>
            </c:extLst>
          </c:dPt>
          <c:cat>
            <c:multiLvlStrRef>
              <c:f>'VC exit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 activity'!$P$10:$BE$10</c:f>
              <c:numCache>
                <c:formatCode>#,##0;;;</c:formatCode>
                <c:ptCount val="42"/>
                <c:pt idx="0">
                  <c:v>311</c:v>
                </c:pt>
                <c:pt idx="1">
                  <c:v>254</c:v>
                </c:pt>
                <c:pt idx="2">
                  <c:v>265</c:v>
                </c:pt>
                <c:pt idx="3">
                  <c:v>250</c:v>
                </c:pt>
                <c:pt idx="4">
                  <c:v>311</c:v>
                </c:pt>
                <c:pt idx="5">
                  <c:v>265</c:v>
                </c:pt>
                <c:pt idx="6">
                  <c:v>261</c:v>
                </c:pt>
                <c:pt idx="7">
                  <c:v>276</c:v>
                </c:pt>
                <c:pt idx="8">
                  <c:v>393</c:v>
                </c:pt>
                <c:pt idx="9">
                  <c:v>313</c:v>
                </c:pt>
                <c:pt idx="10">
                  <c:v>309</c:v>
                </c:pt>
                <c:pt idx="11">
                  <c:v>302</c:v>
                </c:pt>
                <c:pt idx="12">
                  <c:v>351</c:v>
                </c:pt>
                <c:pt idx="13">
                  <c:v>387</c:v>
                </c:pt>
                <c:pt idx="14">
                  <c:v>326</c:v>
                </c:pt>
                <c:pt idx="15">
                  <c:v>310</c:v>
                </c:pt>
                <c:pt idx="16">
                  <c:v>338</c:v>
                </c:pt>
                <c:pt idx="17">
                  <c:v>232</c:v>
                </c:pt>
                <c:pt idx="18">
                  <c:v>303</c:v>
                </c:pt>
                <c:pt idx="19">
                  <c:v>430</c:v>
                </c:pt>
                <c:pt idx="20">
                  <c:v>487</c:v>
                </c:pt>
                <c:pt idx="21">
                  <c:v>499</c:v>
                </c:pt>
                <c:pt idx="22">
                  <c:v>516</c:v>
                </c:pt>
                <c:pt idx="23">
                  <c:v>566</c:v>
                </c:pt>
                <c:pt idx="24">
                  <c:v>463</c:v>
                </c:pt>
                <c:pt idx="25">
                  <c:v>403</c:v>
                </c:pt>
                <c:pt idx="26">
                  <c:v>326</c:v>
                </c:pt>
                <c:pt idx="27">
                  <c:v>299</c:v>
                </c:pt>
                <c:pt idx="28">
                  <c:v>350</c:v>
                </c:pt>
                <c:pt idx="29">
                  <c:v>294</c:v>
                </c:pt>
                <c:pt idx="30">
                  <c:v>279</c:v>
                </c:pt>
                <c:pt idx="31">
                  <c:v>278</c:v>
                </c:pt>
                <c:pt idx="32">
                  <c:v>314</c:v>
                </c:pt>
                <c:pt idx="33">
                  <c:v>311</c:v>
                </c:pt>
                <c:pt idx="34">
                  <c:v>305</c:v>
                </c:pt>
                <c:pt idx="35">
                  <c:v>366</c:v>
                </c:pt>
                <c:pt idx="36">
                  <c:v>389</c:v>
                </c:pt>
                <c:pt idx="37">
                  <c:v>392</c:v>
                </c:pt>
                <c:pt idx="38">
                  <c:v>378</c:v>
                </c:pt>
                <c:pt idx="39">
                  <c:v>391</c:v>
                </c:pt>
                <c:pt idx="40">
                  <c:v>390</c:v>
                </c:pt>
                <c:pt idx="41">
                  <c:v>365</c:v>
                </c:pt>
              </c:numCache>
            </c:numRef>
          </c:val>
          <c:smooth val="0"/>
          <c:extLst>
            <c:ext xmlns:c16="http://schemas.microsoft.com/office/drawing/2014/chart" uri="{C3380CC4-5D6E-409C-BE32-E72D297353CC}">
              <c16:uniqueId val="{0000000A-A477-4A0A-8329-76AE9508874E}"/>
            </c:ext>
          </c:extLst>
        </c:ser>
        <c:ser>
          <c:idx val="2"/>
          <c:order val="2"/>
          <c:tx>
            <c:strRef>
              <c:f>'VC exit activity'!$O$11</c:f>
              <c:strCache>
                <c:ptCount val="1"/>
                <c:pt idx="0">
                  <c:v>Estimated exit count</c:v>
                </c:pt>
              </c:strCache>
            </c:strRef>
          </c:tx>
          <c:spPr>
            <a:ln>
              <a:noFill/>
            </a:ln>
          </c:spPr>
          <c:marker>
            <c:symbol val="circle"/>
            <c:size val="5"/>
            <c:spPr>
              <a:solidFill>
                <a:srgbClr val="F5C914"/>
              </a:solidFill>
              <a:ln>
                <a:noFill/>
              </a:ln>
            </c:spPr>
          </c:marker>
          <c:dPt>
            <c:idx val="37"/>
            <c:marker>
              <c:spPr>
                <a:noFill/>
                <a:ln>
                  <a:noFill/>
                </a:ln>
              </c:spPr>
            </c:marker>
            <c:bubble3D val="0"/>
            <c:extLst>
              <c:ext xmlns:c16="http://schemas.microsoft.com/office/drawing/2014/chart" uri="{C3380CC4-5D6E-409C-BE32-E72D297353CC}">
                <c16:uniqueId val="{00000003-A73D-4968-80AB-51A674A76AA9}"/>
              </c:ext>
            </c:extLst>
          </c:dPt>
          <c:cat>
            <c:multiLvlStrRef>
              <c:f>'VC exit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 activity'!$P$11:$BE$11</c:f>
              <c:numCache>
                <c:formatCode>#,##0;;;</c:formatCode>
                <c:ptCount val="42"/>
                <c:pt idx="38">
                  <c:v>386.16111627925397</c:v>
                </c:pt>
                <c:pt idx="39">
                  <c:v>410.57630352589638</c:v>
                </c:pt>
                <c:pt idx="40">
                  <c:v>426.42225464383341</c:v>
                </c:pt>
                <c:pt idx="41">
                  <c:v>448.02650812135641</c:v>
                </c:pt>
              </c:numCache>
            </c:numRef>
          </c:val>
          <c:smooth val="0"/>
          <c:extLst>
            <c:ext xmlns:c16="http://schemas.microsoft.com/office/drawing/2014/chart" uri="{C3380CC4-5D6E-409C-BE32-E72D297353CC}">
              <c16:uniqueId val="{0000000C-A477-4A0A-8329-76AE9508874E}"/>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General"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1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exits by size'!$B$9</c:f>
              <c:strCache>
                <c:ptCount val="1"/>
                <c:pt idx="0">
                  <c:v>&lt;$25M</c:v>
                </c:pt>
              </c:strCache>
            </c:strRef>
          </c:tx>
          <c:spPr>
            <a:solidFill>
              <a:schemeClr val="accent1"/>
            </a:solidFill>
            <a:ln>
              <a:noFill/>
            </a:ln>
            <a:effectLst/>
          </c:spPr>
          <c:invertIfNegative val="0"/>
          <c:cat>
            <c:numRef>
              <c:f>'VC exits by size'!$C$8:$M$8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size'!$C$9:$M$9</c:f>
              <c:numCache>
                <c:formatCode>"$"#,##0.0</c:formatCode>
                <c:ptCount val="11"/>
                <c:pt idx="0">
                  <c:v>1.153652278939642</c:v>
                </c:pt>
                <c:pt idx="1">
                  <c:v>0.93861973410159472</c:v>
                </c:pt>
                <c:pt idx="2">
                  <c:v>1.3043993833542531</c:v>
                </c:pt>
                <c:pt idx="3">
                  <c:v>1.0758263899364799</c:v>
                </c:pt>
                <c:pt idx="4">
                  <c:v>0.99813312411810917</c:v>
                </c:pt>
                <c:pt idx="5">
                  <c:v>1.5511962906252981</c:v>
                </c:pt>
                <c:pt idx="6">
                  <c:v>1.2654297125862299</c:v>
                </c:pt>
                <c:pt idx="7">
                  <c:v>0.81259086986881024</c:v>
                </c:pt>
                <c:pt idx="8">
                  <c:v>0.69873817856985365</c:v>
                </c:pt>
                <c:pt idx="9">
                  <c:v>0.54582772420437509</c:v>
                </c:pt>
                <c:pt idx="10">
                  <c:v>-3.8000000000000103E-2</c:v>
                </c:pt>
              </c:numCache>
            </c:numRef>
          </c:val>
          <c:extLst>
            <c:ext xmlns:c16="http://schemas.microsoft.com/office/drawing/2014/chart" uri="{C3380CC4-5D6E-409C-BE32-E72D297353CC}">
              <c16:uniqueId val="{00000000-69F7-4B46-9055-3B94C8F2E15C}"/>
            </c:ext>
          </c:extLst>
        </c:ser>
        <c:ser>
          <c:idx val="1"/>
          <c:order val="1"/>
          <c:tx>
            <c:strRef>
              <c:f>'VC exits by size'!$B$10</c:f>
              <c:strCache>
                <c:ptCount val="1"/>
                <c:pt idx="0">
                  <c:v>$25M-$50M</c:v>
                </c:pt>
              </c:strCache>
            </c:strRef>
          </c:tx>
          <c:spPr>
            <a:solidFill>
              <a:schemeClr val="accent2"/>
            </a:solidFill>
            <a:ln>
              <a:noFill/>
            </a:ln>
            <a:effectLst/>
          </c:spPr>
          <c:invertIfNegative val="0"/>
          <c:cat>
            <c:numRef>
              <c:f>'VC exits by size'!$C$8:$M$8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size'!$C$10:$M$10</c:f>
              <c:numCache>
                <c:formatCode>"$"#,##0.0</c:formatCode>
                <c:ptCount val="11"/>
                <c:pt idx="0">
                  <c:v>1.2573512946993219</c:v>
                </c:pt>
                <c:pt idx="1">
                  <c:v>1.7108924934650569</c:v>
                </c:pt>
                <c:pt idx="2">
                  <c:v>1.175105738578049</c:v>
                </c:pt>
                <c:pt idx="3">
                  <c:v>1.576494080816236</c:v>
                </c:pt>
                <c:pt idx="4">
                  <c:v>1.61096423</c:v>
                </c:pt>
                <c:pt idx="5">
                  <c:v>3.4599711273920009</c:v>
                </c:pt>
                <c:pt idx="6">
                  <c:v>2.1352703790700258</c:v>
                </c:pt>
                <c:pt idx="7">
                  <c:v>0.9731359064431524</c:v>
                </c:pt>
                <c:pt idx="8">
                  <c:v>1.2854539</c:v>
                </c:pt>
                <c:pt idx="9">
                  <c:v>1.0581736479999999</c:v>
                </c:pt>
                <c:pt idx="10">
                  <c:v>0.53082508070889967</c:v>
                </c:pt>
              </c:numCache>
            </c:numRef>
          </c:val>
          <c:extLst>
            <c:ext xmlns:c16="http://schemas.microsoft.com/office/drawing/2014/chart" uri="{C3380CC4-5D6E-409C-BE32-E72D297353CC}">
              <c16:uniqueId val="{00000001-69F7-4B46-9055-3B94C8F2E15C}"/>
            </c:ext>
          </c:extLst>
        </c:ser>
        <c:ser>
          <c:idx val="2"/>
          <c:order val="2"/>
          <c:tx>
            <c:strRef>
              <c:f>'VC exits by size'!$B$11</c:f>
              <c:strCache>
                <c:ptCount val="1"/>
                <c:pt idx="0">
                  <c:v>$50M-$100M</c:v>
                </c:pt>
              </c:strCache>
            </c:strRef>
          </c:tx>
          <c:spPr>
            <a:solidFill>
              <a:schemeClr val="accent3"/>
            </a:solidFill>
            <a:ln>
              <a:noFill/>
            </a:ln>
            <a:effectLst/>
          </c:spPr>
          <c:invertIfNegative val="0"/>
          <c:cat>
            <c:numRef>
              <c:f>'VC exits by size'!$C$8:$M$8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size'!$C$11:$M$11</c:f>
              <c:numCache>
                <c:formatCode>"$"#,##0.0</c:formatCode>
                <c:ptCount val="11"/>
                <c:pt idx="0">
                  <c:v>2.8053880756876408</c:v>
                </c:pt>
                <c:pt idx="1">
                  <c:v>3.2458072979999999</c:v>
                </c:pt>
                <c:pt idx="2">
                  <c:v>3.7680366111145078</c:v>
                </c:pt>
                <c:pt idx="3">
                  <c:v>4.5694720586813711</c:v>
                </c:pt>
                <c:pt idx="4">
                  <c:v>3.7624902079996652</c:v>
                </c:pt>
                <c:pt idx="5">
                  <c:v>7.2842884754260639</c:v>
                </c:pt>
                <c:pt idx="6">
                  <c:v>3.5064451290347858</c:v>
                </c:pt>
                <c:pt idx="7">
                  <c:v>2.5494389059999998</c:v>
                </c:pt>
                <c:pt idx="8">
                  <c:v>2.1396224422265431</c:v>
                </c:pt>
                <c:pt idx="9">
                  <c:v>2.45197480105195</c:v>
                </c:pt>
                <c:pt idx="10">
                  <c:v>0.86854455857418233</c:v>
                </c:pt>
              </c:numCache>
            </c:numRef>
          </c:val>
          <c:extLst>
            <c:ext xmlns:c16="http://schemas.microsoft.com/office/drawing/2014/chart" uri="{C3380CC4-5D6E-409C-BE32-E72D297353CC}">
              <c16:uniqueId val="{00000002-69F7-4B46-9055-3B94C8F2E15C}"/>
            </c:ext>
          </c:extLst>
        </c:ser>
        <c:ser>
          <c:idx val="3"/>
          <c:order val="3"/>
          <c:tx>
            <c:strRef>
              <c:f>'VC exits by size'!$B$12</c:f>
              <c:strCache>
                <c:ptCount val="1"/>
                <c:pt idx="0">
                  <c:v>$100M-$500M</c:v>
                </c:pt>
              </c:strCache>
            </c:strRef>
          </c:tx>
          <c:spPr>
            <a:solidFill>
              <a:schemeClr val="accent4"/>
            </a:solidFill>
            <a:ln>
              <a:noFill/>
            </a:ln>
            <a:effectLst/>
          </c:spPr>
          <c:invertIfNegative val="0"/>
          <c:cat>
            <c:numRef>
              <c:f>'VC exits by size'!$C$8:$M$8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size'!$C$12:$M$12</c:f>
              <c:numCache>
                <c:formatCode>"$"#,##0.0</c:formatCode>
                <c:ptCount val="11"/>
                <c:pt idx="0">
                  <c:v>24.656078812485649</c:v>
                </c:pt>
                <c:pt idx="1">
                  <c:v>25.98224470845572</c:v>
                </c:pt>
                <c:pt idx="2">
                  <c:v>39.246175619223763</c:v>
                </c:pt>
                <c:pt idx="3">
                  <c:v>37.094967961871603</c:v>
                </c:pt>
                <c:pt idx="4">
                  <c:v>36.387080672000003</c:v>
                </c:pt>
                <c:pt idx="5">
                  <c:v>62.113213291775658</c:v>
                </c:pt>
                <c:pt idx="6">
                  <c:v>24.993154491584981</c:v>
                </c:pt>
                <c:pt idx="7">
                  <c:v>13.066398929</c:v>
                </c:pt>
                <c:pt idx="8">
                  <c:v>19.586517386000001</c:v>
                </c:pt>
                <c:pt idx="9">
                  <c:v>20.89089115654911</c:v>
                </c:pt>
                <c:pt idx="10">
                  <c:v>10.008429508000001</c:v>
                </c:pt>
              </c:numCache>
            </c:numRef>
          </c:val>
          <c:extLst>
            <c:ext xmlns:c16="http://schemas.microsoft.com/office/drawing/2014/chart" uri="{C3380CC4-5D6E-409C-BE32-E72D297353CC}">
              <c16:uniqueId val="{00000003-69F7-4B46-9055-3B94C8F2E15C}"/>
            </c:ext>
          </c:extLst>
        </c:ser>
        <c:ser>
          <c:idx val="4"/>
          <c:order val="4"/>
          <c:tx>
            <c:strRef>
              <c:f>'VC exits by size'!$B$13</c:f>
              <c:strCache>
                <c:ptCount val="1"/>
                <c:pt idx="0">
                  <c:v>$500M+</c:v>
                </c:pt>
              </c:strCache>
            </c:strRef>
          </c:tx>
          <c:spPr>
            <a:solidFill>
              <a:schemeClr val="accent5"/>
            </a:solidFill>
            <a:ln>
              <a:noFill/>
            </a:ln>
            <a:effectLst/>
          </c:spPr>
          <c:invertIfNegative val="0"/>
          <c:cat>
            <c:numRef>
              <c:f>'VC exits by size'!$C$8:$M$8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size'!$C$13:$M$13</c:f>
              <c:numCache>
                <c:formatCode>"$"#,##0.0</c:formatCode>
                <c:ptCount val="11"/>
                <c:pt idx="0">
                  <c:v>35.362573707000003</c:v>
                </c:pt>
                <c:pt idx="1">
                  <c:v>56.804707687766928</c:v>
                </c:pt>
                <c:pt idx="2">
                  <c:v>88.054636125879341</c:v>
                </c:pt>
                <c:pt idx="3">
                  <c:v>209.50356851463519</c:v>
                </c:pt>
                <c:pt idx="4">
                  <c:v>253.93886141709291</c:v>
                </c:pt>
                <c:pt idx="5">
                  <c:v>716.34809079636182</c:v>
                </c:pt>
                <c:pt idx="6">
                  <c:v>58.677640844000003</c:v>
                </c:pt>
                <c:pt idx="7">
                  <c:v>51.671867532999997</c:v>
                </c:pt>
                <c:pt idx="8">
                  <c:v>73.0053430714934</c:v>
                </c:pt>
                <c:pt idx="9">
                  <c:v>183.14739362273411</c:v>
                </c:pt>
                <c:pt idx="10">
                  <c:v>2137.7327557949998</c:v>
                </c:pt>
              </c:numCache>
            </c:numRef>
          </c:val>
          <c:extLst>
            <c:ext xmlns:c16="http://schemas.microsoft.com/office/drawing/2014/chart" uri="{C3380CC4-5D6E-409C-BE32-E72D297353CC}">
              <c16:uniqueId val="{00000004-69F7-4B46-9055-3B94C8F2E15C}"/>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1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exits by size'!$B$55</c:f>
              <c:strCache>
                <c:ptCount val="1"/>
                <c:pt idx="0">
                  <c:v>&lt;$25M</c:v>
                </c:pt>
              </c:strCache>
            </c:strRef>
          </c:tx>
          <c:spPr>
            <a:solidFill>
              <a:schemeClr val="accent1"/>
            </a:solidFill>
            <a:ln>
              <a:noFill/>
            </a:ln>
            <a:effectLst/>
          </c:spPr>
          <c:invertIfNegative val="0"/>
          <c:cat>
            <c:numRef>
              <c:f>'VC exits by size'!$C$54:$M$54</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size'!$C$55:$M$55</c:f>
              <c:numCache>
                <c:formatCode>#,##0;;;</c:formatCode>
                <c:ptCount val="11"/>
                <c:pt idx="0">
                  <c:v>109</c:v>
                </c:pt>
                <c:pt idx="1">
                  <c:v>95</c:v>
                </c:pt>
                <c:pt idx="2">
                  <c:v>114</c:v>
                </c:pt>
                <c:pt idx="3">
                  <c:v>94</c:v>
                </c:pt>
                <c:pt idx="4">
                  <c:v>98</c:v>
                </c:pt>
                <c:pt idx="5">
                  <c:v>157</c:v>
                </c:pt>
                <c:pt idx="6">
                  <c:v>124</c:v>
                </c:pt>
                <c:pt idx="7">
                  <c:v>94</c:v>
                </c:pt>
                <c:pt idx="8">
                  <c:v>75</c:v>
                </c:pt>
                <c:pt idx="9">
                  <c:v>54</c:v>
                </c:pt>
                <c:pt idx="10">
                  <c:v>11</c:v>
                </c:pt>
              </c:numCache>
            </c:numRef>
          </c:val>
          <c:extLst>
            <c:ext xmlns:c16="http://schemas.microsoft.com/office/drawing/2014/chart" uri="{C3380CC4-5D6E-409C-BE32-E72D297353CC}">
              <c16:uniqueId val="{00000000-BCD7-4E36-BF8A-4DA4EE8F6E0F}"/>
            </c:ext>
          </c:extLst>
        </c:ser>
        <c:ser>
          <c:idx val="1"/>
          <c:order val="1"/>
          <c:tx>
            <c:strRef>
              <c:f>'VC exits by size'!$B$56</c:f>
              <c:strCache>
                <c:ptCount val="1"/>
                <c:pt idx="0">
                  <c:v>$25M-$50M</c:v>
                </c:pt>
              </c:strCache>
            </c:strRef>
          </c:tx>
          <c:spPr>
            <a:solidFill>
              <a:schemeClr val="accent2"/>
            </a:solidFill>
            <a:ln>
              <a:noFill/>
            </a:ln>
            <a:effectLst/>
          </c:spPr>
          <c:invertIfNegative val="0"/>
          <c:cat>
            <c:numRef>
              <c:f>'VC exits by size'!$C$54:$M$54</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size'!$C$56:$M$56</c:f>
              <c:numCache>
                <c:formatCode>#,##0;;;</c:formatCode>
                <c:ptCount val="11"/>
                <c:pt idx="0">
                  <c:v>34</c:v>
                </c:pt>
                <c:pt idx="1">
                  <c:v>48</c:v>
                </c:pt>
                <c:pt idx="2">
                  <c:v>33</c:v>
                </c:pt>
                <c:pt idx="3">
                  <c:v>44</c:v>
                </c:pt>
                <c:pt idx="4">
                  <c:v>45</c:v>
                </c:pt>
                <c:pt idx="5">
                  <c:v>93</c:v>
                </c:pt>
                <c:pt idx="6">
                  <c:v>59</c:v>
                </c:pt>
                <c:pt idx="7">
                  <c:v>27</c:v>
                </c:pt>
                <c:pt idx="8">
                  <c:v>37</c:v>
                </c:pt>
                <c:pt idx="9">
                  <c:v>30</c:v>
                </c:pt>
                <c:pt idx="10">
                  <c:v>15</c:v>
                </c:pt>
              </c:numCache>
            </c:numRef>
          </c:val>
          <c:extLst>
            <c:ext xmlns:c16="http://schemas.microsoft.com/office/drawing/2014/chart" uri="{C3380CC4-5D6E-409C-BE32-E72D297353CC}">
              <c16:uniqueId val="{00000001-BCD7-4E36-BF8A-4DA4EE8F6E0F}"/>
            </c:ext>
          </c:extLst>
        </c:ser>
        <c:ser>
          <c:idx val="2"/>
          <c:order val="2"/>
          <c:tx>
            <c:strRef>
              <c:f>'VC exits by size'!$B$57</c:f>
              <c:strCache>
                <c:ptCount val="1"/>
                <c:pt idx="0">
                  <c:v>$50M-$100M</c:v>
                </c:pt>
              </c:strCache>
            </c:strRef>
          </c:tx>
          <c:spPr>
            <a:solidFill>
              <a:schemeClr val="accent3"/>
            </a:solidFill>
            <a:ln>
              <a:noFill/>
            </a:ln>
            <a:effectLst/>
          </c:spPr>
          <c:invertIfNegative val="0"/>
          <c:cat>
            <c:numRef>
              <c:f>'VC exits by size'!$C$54:$M$54</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size'!$C$57:$M$57</c:f>
              <c:numCache>
                <c:formatCode>#,##0;;;</c:formatCode>
                <c:ptCount val="11"/>
                <c:pt idx="0">
                  <c:v>39</c:v>
                </c:pt>
                <c:pt idx="1">
                  <c:v>46</c:v>
                </c:pt>
                <c:pt idx="2">
                  <c:v>54</c:v>
                </c:pt>
                <c:pt idx="3">
                  <c:v>67</c:v>
                </c:pt>
                <c:pt idx="4">
                  <c:v>52</c:v>
                </c:pt>
                <c:pt idx="5">
                  <c:v>107</c:v>
                </c:pt>
                <c:pt idx="6">
                  <c:v>50</c:v>
                </c:pt>
                <c:pt idx="7">
                  <c:v>36</c:v>
                </c:pt>
                <c:pt idx="8">
                  <c:v>30</c:v>
                </c:pt>
                <c:pt idx="9">
                  <c:v>34</c:v>
                </c:pt>
                <c:pt idx="10">
                  <c:v>12</c:v>
                </c:pt>
              </c:numCache>
            </c:numRef>
          </c:val>
          <c:extLst>
            <c:ext xmlns:c16="http://schemas.microsoft.com/office/drawing/2014/chart" uri="{C3380CC4-5D6E-409C-BE32-E72D297353CC}">
              <c16:uniqueId val="{00000002-BCD7-4E36-BF8A-4DA4EE8F6E0F}"/>
            </c:ext>
          </c:extLst>
        </c:ser>
        <c:ser>
          <c:idx val="3"/>
          <c:order val="3"/>
          <c:tx>
            <c:strRef>
              <c:f>'VC exits by size'!$B$58</c:f>
              <c:strCache>
                <c:ptCount val="1"/>
                <c:pt idx="0">
                  <c:v>$100M-$500M</c:v>
                </c:pt>
              </c:strCache>
            </c:strRef>
          </c:tx>
          <c:spPr>
            <a:solidFill>
              <a:schemeClr val="accent4"/>
            </a:solidFill>
            <a:ln>
              <a:noFill/>
            </a:ln>
            <a:effectLst/>
          </c:spPr>
          <c:invertIfNegative val="0"/>
          <c:cat>
            <c:numRef>
              <c:f>'VC exits by size'!$C$54:$M$54</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size'!$C$58:$M$58</c:f>
              <c:numCache>
                <c:formatCode>#,##0;;;</c:formatCode>
                <c:ptCount val="11"/>
                <c:pt idx="0">
                  <c:v>117</c:v>
                </c:pt>
                <c:pt idx="1">
                  <c:v>111</c:v>
                </c:pt>
                <c:pt idx="2">
                  <c:v>166</c:v>
                </c:pt>
                <c:pt idx="3">
                  <c:v>156</c:v>
                </c:pt>
                <c:pt idx="4">
                  <c:v>135</c:v>
                </c:pt>
                <c:pt idx="5">
                  <c:v>237</c:v>
                </c:pt>
                <c:pt idx="6">
                  <c:v>100</c:v>
                </c:pt>
                <c:pt idx="7">
                  <c:v>61</c:v>
                </c:pt>
                <c:pt idx="8">
                  <c:v>81</c:v>
                </c:pt>
                <c:pt idx="9">
                  <c:v>91</c:v>
                </c:pt>
                <c:pt idx="10">
                  <c:v>40</c:v>
                </c:pt>
              </c:numCache>
            </c:numRef>
          </c:val>
          <c:extLst>
            <c:ext xmlns:c16="http://schemas.microsoft.com/office/drawing/2014/chart" uri="{C3380CC4-5D6E-409C-BE32-E72D297353CC}">
              <c16:uniqueId val="{00000003-BCD7-4E36-BF8A-4DA4EE8F6E0F}"/>
            </c:ext>
          </c:extLst>
        </c:ser>
        <c:ser>
          <c:idx val="4"/>
          <c:order val="4"/>
          <c:tx>
            <c:strRef>
              <c:f>'VC exits by size'!$B$59</c:f>
              <c:strCache>
                <c:ptCount val="1"/>
                <c:pt idx="0">
                  <c:v>$500M+</c:v>
                </c:pt>
              </c:strCache>
            </c:strRef>
          </c:tx>
          <c:spPr>
            <a:solidFill>
              <a:schemeClr val="accent5"/>
            </a:solidFill>
            <a:ln>
              <a:noFill/>
            </a:ln>
            <a:effectLst/>
          </c:spPr>
          <c:invertIfNegative val="0"/>
          <c:cat>
            <c:numRef>
              <c:f>'VC exits by size'!$C$54:$M$54</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size'!$C$59:$M$59</c:f>
              <c:numCache>
                <c:formatCode>#,##0;;;</c:formatCode>
                <c:ptCount val="11"/>
                <c:pt idx="0">
                  <c:v>33</c:v>
                </c:pt>
                <c:pt idx="1">
                  <c:v>46</c:v>
                </c:pt>
                <c:pt idx="2">
                  <c:v>52</c:v>
                </c:pt>
                <c:pt idx="3">
                  <c:v>62</c:v>
                </c:pt>
                <c:pt idx="4">
                  <c:v>104</c:v>
                </c:pt>
                <c:pt idx="5">
                  <c:v>228</c:v>
                </c:pt>
                <c:pt idx="6">
                  <c:v>44</c:v>
                </c:pt>
                <c:pt idx="7">
                  <c:v>27</c:v>
                </c:pt>
                <c:pt idx="8">
                  <c:v>43</c:v>
                </c:pt>
                <c:pt idx="9">
                  <c:v>73</c:v>
                </c:pt>
                <c:pt idx="10">
                  <c:v>63</c:v>
                </c:pt>
              </c:numCache>
            </c:numRef>
          </c:val>
          <c:extLst>
            <c:ext xmlns:c16="http://schemas.microsoft.com/office/drawing/2014/chart" uri="{C3380CC4-5D6E-409C-BE32-E72D297353CC}">
              <c16:uniqueId val="{00000004-BCD7-4E36-BF8A-4DA4EE8F6E0F}"/>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1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exits by size'!$O$9</c:f>
              <c:strCache>
                <c:ptCount val="1"/>
                <c:pt idx="0">
                  <c:v>&lt;$25M</c:v>
                </c:pt>
              </c:strCache>
            </c:strRef>
          </c:tx>
          <c:spPr>
            <a:solidFill>
              <a:schemeClr val="accent1"/>
            </a:solidFill>
            <a:ln>
              <a:noFill/>
            </a:ln>
            <a:effectLst/>
          </c:spPr>
          <c:invertIfNegative val="0"/>
          <c:cat>
            <c:multiLvlStrRef>
              <c:f>'VC exits by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size'!$P$9:$BE$9</c:f>
              <c:numCache>
                <c:formatCode>"$"#,##0.0</c:formatCode>
                <c:ptCount val="42"/>
                <c:pt idx="0">
                  <c:v>0.235573</c:v>
                </c:pt>
                <c:pt idx="1">
                  <c:v>0.28598083854476442</c:v>
                </c:pt>
                <c:pt idx="2">
                  <c:v>0.27829500615327629</c:v>
                </c:pt>
                <c:pt idx="3">
                  <c:v>0.35380343424160099</c:v>
                </c:pt>
                <c:pt idx="4">
                  <c:v>0.29359763743291262</c:v>
                </c:pt>
                <c:pt idx="5">
                  <c:v>0.26170278648149259</c:v>
                </c:pt>
                <c:pt idx="6">
                  <c:v>0.21309272297832521</c:v>
                </c:pt>
                <c:pt idx="7">
                  <c:v>0.1702265872088643</c:v>
                </c:pt>
                <c:pt idx="8">
                  <c:v>0.40897615138535948</c:v>
                </c:pt>
                <c:pt idx="9">
                  <c:v>0.19822999999999991</c:v>
                </c:pt>
                <c:pt idx="10">
                  <c:v>0.41982705973717221</c:v>
                </c:pt>
                <c:pt idx="11">
                  <c:v>0.2773661722317215</c:v>
                </c:pt>
                <c:pt idx="12">
                  <c:v>0.2215915068346688</c:v>
                </c:pt>
                <c:pt idx="13">
                  <c:v>0.3705744976040295</c:v>
                </c:pt>
                <c:pt idx="14">
                  <c:v>0.26244397758656601</c:v>
                </c:pt>
                <c:pt idx="15">
                  <c:v>0.22121640791121569</c:v>
                </c:pt>
                <c:pt idx="16">
                  <c:v>0.36773782368255042</c:v>
                </c:pt>
                <c:pt idx="17">
                  <c:v>0.1657500966602333</c:v>
                </c:pt>
                <c:pt idx="18">
                  <c:v>0.21383782698669271</c:v>
                </c:pt>
                <c:pt idx="19">
                  <c:v>0.2508073767886328</c:v>
                </c:pt>
                <c:pt idx="20">
                  <c:v>0.51317425735991251</c:v>
                </c:pt>
                <c:pt idx="21">
                  <c:v>0.435792195715279</c:v>
                </c:pt>
                <c:pt idx="22">
                  <c:v>0.22124824455010719</c:v>
                </c:pt>
                <c:pt idx="23">
                  <c:v>0.38098159299999962</c:v>
                </c:pt>
                <c:pt idx="24">
                  <c:v>0.35533458250258121</c:v>
                </c:pt>
                <c:pt idx="25">
                  <c:v>0.37195853910413279</c:v>
                </c:pt>
                <c:pt idx="26">
                  <c:v>0.26884604123445133</c:v>
                </c:pt>
                <c:pt idx="27">
                  <c:v>0.26929054974506511</c:v>
                </c:pt>
                <c:pt idx="28">
                  <c:v>0.2466370825822625</c:v>
                </c:pt>
                <c:pt idx="29">
                  <c:v>0.20405242457454059</c:v>
                </c:pt>
                <c:pt idx="30">
                  <c:v>0.23579086271200711</c:v>
                </c:pt>
                <c:pt idx="31">
                  <c:v>0.12611049999999999</c:v>
                </c:pt>
                <c:pt idx="32">
                  <c:v>0.1875314443491331</c:v>
                </c:pt>
                <c:pt idx="33">
                  <c:v>0.12653409290947781</c:v>
                </c:pt>
                <c:pt idx="34">
                  <c:v>0.20393112028865309</c:v>
                </c:pt>
                <c:pt idx="35">
                  <c:v>0.1807415210225897</c:v>
                </c:pt>
                <c:pt idx="36">
                  <c:v>0.14524142476570351</c:v>
                </c:pt>
                <c:pt idx="37">
                  <c:v>0.1060499995699546</c:v>
                </c:pt>
                <c:pt idx="38">
                  <c:v>7.4893039999999994E-2</c:v>
                </c:pt>
                <c:pt idx="39">
                  <c:v>0.21964325986871699</c:v>
                </c:pt>
                <c:pt idx="40">
                  <c:v>7.1999999999999897E-2</c:v>
                </c:pt>
                <c:pt idx="41">
                  <c:v>-0.11</c:v>
                </c:pt>
              </c:numCache>
            </c:numRef>
          </c:val>
          <c:extLst>
            <c:ext xmlns:c16="http://schemas.microsoft.com/office/drawing/2014/chart" uri="{C3380CC4-5D6E-409C-BE32-E72D297353CC}">
              <c16:uniqueId val="{00000000-D0DF-4CCA-8C21-13CA4CD946BC}"/>
            </c:ext>
          </c:extLst>
        </c:ser>
        <c:ser>
          <c:idx val="1"/>
          <c:order val="1"/>
          <c:tx>
            <c:strRef>
              <c:f>'VC exits by size'!$O$10</c:f>
              <c:strCache>
                <c:ptCount val="1"/>
                <c:pt idx="0">
                  <c:v>$25M-$50M</c:v>
                </c:pt>
              </c:strCache>
            </c:strRef>
          </c:tx>
          <c:spPr>
            <a:solidFill>
              <a:schemeClr val="accent2"/>
            </a:solidFill>
            <a:ln>
              <a:noFill/>
            </a:ln>
            <a:effectLst/>
          </c:spPr>
          <c:invertIfNegative val="0"/>
          <c:cat>
            <c:multiLvlStrRef>
              <c:f>'VC exits by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size'!$P$10:$BE$10</c:f>
              <c:numCache>
                <c:formatCode>"$"#,##0.0</c:formatCode>
                <c:ptCount val="42"/>
                <c:pt idx="0">
                  <c:v>0.34108319088134309</c:v>
                </c:pt>
                <c:pt idx="1">
                  <c:v>0.32584616999999982</c:v>
                </c:pt>
                <c:pt idx="2">
                  <c:v>0.28505193381797878</c:v>
                </c:pt>
                <c:pt idx="3">
                  <c:v>0.30536999999999997</c:v>
                </c:pt>
                <c:pt idx="4">
                  <c:v>0.62128160457236947</c:v>
                </c:pt>
                <c:pt idx="5">
                  <c:v>0.38191888889268749</c:v>
                </c:pt>
                <c:pt idx="6">
                  <c:v>0.37850899999999998</c:v>
                </c:pt>
                <c:pt idx="7">
                  <c:v>0.32918299999999973</c:v>
                </c:pt>
                <c:pt idx="8">
                  <c:v>0.445575136830069</c:v>
                </c:pt>
                <c:pt idx="9">
                  <c:v>0.1706</c:v>
                </c:pt>
                <c:pt idx="10">
                  <c:v>0.28159060174797979</c:v>
                </c:pt>
                <c:pt idx="11">
                  <c:v>0.27733999999999998</c:v>
                </c:pt>
                <c:pt idx="12">
                  <c:v>0.44408754967307951</c:v>
                </c:pt>
                <c:pt idx="13">
                  <c:v>0.47561053114315732</c:v>
                </c:pt>
                <c:pt idx="14">
                  <c:v>0.31069599999999981</c:v>
                </c:pt>
                <c:pt idx="15">
                  <c:v>0.34609999999999991</c:v>
                </c:pt>
                <c:pt idx="16">
                  <c:v>0.38418903799999998</c:v>
                </c:pt>
                <c:pt idx="17">
                  <c:v>0.33698</c:v>
                </c:pt>
                <c:pt idx="18">
                  <c:v>0.2675317049999999</c:v>
                </c:pt>
                <c:pt idx="19">
                  <c:v>0.62226348699999978</c:v>
                </c:pt>
                <c:pt idx="20">
                  <c:v>0.4163740749999999</c:v>
                </c:pt>
                <c:pt idx="21">
                  <c:v>1.018384227196276</c:v>
                </c:pt>
                <c:pt idx="22">
                  <c:v>0.82051428165081963</c:v>
                </c:pt>
                <c:pt idx="23">
                  <c:v>1.2046985435449049</c:v>
                </c:pt>
                <c:pt idx="24">
                  <c:v>0.6030489699999998</c:v>
                </c:pt>
                <c:pt idx="25">
                  <c:v>0.63609416407002639</c:v>
                </c:pt>
                <c:pt idx="26">
                  <c:v>0.49557952</c:v>
                </c:pt>
                <c:pt idx="27">
                  <c:v>0.4005477249999998</c:v>
                </c:pt>
                <c:pt idx="28">
                  <c:v>0.151115157</c:v>
                </c:pt>
                <c:pt idx="29">
                  <c:v>0.2433496423801563</c:v>
                </c:pt>
                <c:pt idx="30">
                  <c:v>0.29054892776826191</c:v>
                </c:pt>
                <c:pt idx="31">
                  <c:v>0.28812217929473422</c:v>
                </c:pt>
                <c:pt idx="32">
                  <c:v>0.32926087500000001</c:v>
                </c:pt>
                <c:pt idx="33">
                  <c:v>0.30146599999999979</c:v>
                </c:pt>
                <c:pt idx="34">
                  <c:v>0.15119702500000001</c:v>
                </c:pt>
                <c:pt idx="35">
                  <c:v>0.50352999999999981</c:v>
                </c:pt>
                <c:pt idx="36">
                  <c:v>0.2311416319999999</c:v>
                </c:pt>
                <c:pt idx="37">
                  <c:v>0.40594201599999979</c:v>
                </c:pt>
                <c:pt idx="38">
                  <c:v>0.189218</c:v>
                </c:pt>
                <c:pt idx="39">
                  <c:v>0.23187199999999999</c:v>
                </c:pt>
                <c:pt idx="40">
                  <c:v>0.200742895</c:v>
                </c:pt>
                <c:pt idx="41">
                  <c:v>0.33008218570889969</c:v>
                </c:pt>
              </c:numCache>
            </c:numRef>
          </c:val>
          <c:extLst>
            <c:ext xmlns:c16="http://schemas.microsoft.com/office/drawing/2014/chart" uri="{C3380CC4-5D6E-409C-BE32-E72D297353CC}">
              <c16:uniqueId val="{00000001-D0DF-4CCA-8C21-13CA4CD946BC}"/>
            </c:ext>
          </c:extLst>
        </c:ser>
        <c:ser>
          <c:idx val="2"/>
          <c:order val="2"/>
          <c:tx>
            <c:strRef>
              <c:f>'VC exits by size'!$O$11</c:f>
              <c:strCache>
                <c:ptCount val="1"/>
                <c:pt idx="0">
                  <c:v>$50M-$100M</c:v>
                </c:pt>
              </c:strCache>
            </c:strRef>
          </c:tx>
          <c:spPr>
            <a:solidFill>
              <a:schemeClr val="accent3"/>
            </a:solidFill>
            <a:ln>
              <a:noFill/>
            </a:ln>
            <a:effectLst/>
          </c:spPr>
          <c:invertIfNegative val="0"/>
          <c:cat>
            <c:multiLvlStrRef>
              <c:f>'VC exits by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size'!$P$11:$BE$11</c:f>
              <c:numCache>
                <c:formatCode>"$"#,##0.0</c:formatCode>
                <c:ptCount val="42"/>
                <c:pt idx="0">
                  <c:v>0.48151973129332221</c:v>
                </c:pt>
                <c:pt idx="1">
                  <c:v>0.57717655002681778</c:v>
                </c:pt>
                <c:pt idx="2">
                  <c:v>1.0359915683675009</c:v>
                </c:pt>
                <c:pt idx="3">
                  <c:v>0.71070022600000005</c:v>
                </c:pt>
                <c:pt idx="4">
                  <c:v>0.71409999999999996</c:v>
                </c:pt>
                <c:pt idx="5">
                  <c:v>0.86643979399999993</c:v>
                </c:pt>
                <c:pt idx="6">
                  <c:v>0.77523367399999998</c:v>
                </c:pt>
                <c:pt idx="7">
                  <c:v>0.89003383000000003</c:v>
                </c:pt>
                <c:pt idx="8">
                  <c:v>0.9928949547016217</c:v>
                </c:pt>
                <c:pt idx="9">
                  <c:v>0.63380000000000003</c:v>
                </c:pt>
                <c:pt idx="10">
                  <c:v>1.340869605062079</c:v>
                </c:pt>
                <c:pt idx="11">
                  <c:v>0.80047205135080701</c:v>
                </c:pt>
                <c:pt idx="12">
                  <c:v>1.218544436</c:v>
                </c:pt>
                <c:pt idx="13">
                  <c:v>1.186993476</c:v>
                </c:pt>
                <c:pt idx="14">
                  <c:v>1.3262103066813711</c:v>
                </c:pt>
                <c:pt idx="15">
                  <c:v>0.83772383999999978</c:v>
                </c:pt>
                <c:pt idx="16">
                  <c:v>0.65780999999999989</c:v>
                </c:pt>
                <c:pt idx="17">
                  <c:v>0.59026169640556225</c:v>
                </c:pt>
                <c:pt idx="18">
                  <c:v>1.0842653550000001</c:v>
                </c:pt>
                <c:pt idx="19">
                  <c:v>1.430153156594103</c:v>
                </c:pt>
                <c:pt idx="20">
                  <c:v>1.2818561038405909</c:v>
                </c:pt>
                <c:pt idx="21">
                  <c:v>1.659443743336757</c:v>
                </c:pt>
                <c:pt idx="22">
                  <c:v>2.2137425830000002</c:v>
                </c:pt>
                <c:pt idx="23">
                  <c:v>2.1292460452487161</c:v>
                </c:pt>
                <c:pt idx="24">
                  <c:v>1.207626955203019</c:v>
                </c:pt>
                <c:pt idx="25">
                  <c:v>1.0925210999999999</c:v>
                </c:pt>
                <c:pt idx="26">
                  <c:v>0.36046709799999987</c:v>
                </c:pt>
                <c:pt idx="27">
                  <c:v>0.84582997583176711</c:v>
                </c:pt>
                <c:pt idx="28">
                  <c:v>0.83813614999999975</c:v>
                </c:pt>
                <c:pt idx="29">
                  <c:v>0.726302106</c:v>
                </c:pt>
                <c:pt idx="30">
                  <c:v>0.36640318999999999</c:v>
                </c:pt>
                <c:pt idx="31">
                  <c:v>0.61859745999999993</c:v>
                </c:pt>
                <c:pt idx="32">
                  <c:v>0.62610097399999987</c:v>
                </c:pt>
                <c:pt idx="33">
                  <c:v>0.222743</c:v>
                </c:pt>
                <c:pt idx="34">
                  <c:v>0.45173610799999991</c:v>
                </c:pt>
                <c:pt idx="35">
                  <c:v>0.83904236022654344</c:v>
                </c:pt>
                <c:pt idx="36">
                  <c:v>0.64050000000000007</c:v>
                </c:pt>
                <c:pt idx="37">
                  <c:v>0.20310772768987709</c:v>
                </c:pt>
                <c:pt idx="38">
                  <c:v>0.70379483499999995</c:v>
                </c:pt>
                <c:pt idx="39">
                  <c:v>0.90457223836207235</c:v>
                </c:pt>
                <c:pt idx="40">
                  <c:v>0.40204455857418231</c:v>
                </c:pt>
                <c:pt idx="41">
                  <c:v>0.46650000000000003</c:v>
                </c:pt>
              </c:numCache>
            </c:numRef>
          </c:val>
          <c:extLst>
            <c:ext xmlns:c16="http://schemas.microsoft.com/office/drawing/2014/chart" uri="{C3380CC4-5D6E-409C-BE32-E72D297353CC}">
              <c16:uniqueId val="{00000002-D0DF-4CCA-8C21-13CA4CD946BC}"/>
            </c:ext>
          </c:extLst>
        </c:ser>
        <c:ser>
          <c:idx val="3"/>
          <c:order val="3"/>
          <c:tx>
            <c:strRef>
              <c:f>'VC exits by size'!$O$12</c:f>
              <c:strCache>
                <c:ptCount val="1"/>
                <c:pt idx="0">
                  <c:v>$100M-$500M</c:v>
                </c:pt>
              </c:strCache>
            </c:strRef>
          </c:tx>
          <c:spPr>
            <a:solidFill>
              <a:schemeClr val="accent4"/>
            </a:solidFill>
            <a:ln>
              <a:noFill/>
            </a:ln>
            <a:effectLst/>
          </c:spPr>
          <c:invertIfNegative val="0"/>
          <c:cat>
            <c:multiLvlStrRef>
              <c:f>'VC exits by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size'!$P$12:$BE$12</c:f>
              <c:numCache>
                <c:formatCode>"$"#,##0.0</c:formatCode>
                <c:ptCount val="42"/>
                <c:pt idx="0">
                  <c:v>6.6351302304276318</c:v>
                </c:pt>
                <c:pt idx="1">
                  <c:v>5.1095030636955876</c:v>
                </c:pt>
                <c:pt idx="2">
                  <c:v>8.1238349933788765</c:v>
                </c:pt>
                <c:pt idx="3">
                  <c:v>4.7876105249835534</c:v>
                </c:pt>
                <c:pt idx="4">
                  <c:v>3.2152951910000001</c:v>
                </c:pt>
                <c:pt idx="5">
                  <c:v>6.1887160980000004</c:v>
                </c:pt>
                <c:pt idx="6">
                  <c:v>7.4148099389946687</c:v>
                </c:pt>
                <c:pt idx="7">
                  <c:v>9.1634234804610504</c:v>
                </c:pt>
                <c:pt idx="8">
                  <c:v>9.0173964596228746</c:v>
                </c:pt>
                <c:pt idx="9">
                  <c:v>10.983938714000001</c:v>
                </c:pt>
                <c:pt idx="10">
                  <c:v>9.9334800721889192</c:v>
                </c:pt>
                <c:pt idx="11">
                  <c:v>9.3113603734119632</c:v>
                </c:pt>
                <c:pt idx="12">
                  <c:v>10.17304552395289</c:v>
                </c:pt>
                <c:pt idx="13">
                  <c:v>12.02958463002091</c:v>
                </c:pt>
                <c:pt idx="14">
                  <c:v>7.9899386090811886</c:v>
                </c:pt>
                <c:pt idx="15">
                  <c:v>6.9023991988166049</c:v>
                </c:pt>
                <c:pt idx="16">
                  <c:v>5.9603923600000002</c:v>
                </c:pt>
                <c:pt idx="17">
                  <c:v>6.8409228119999996</c:v>
                </c:pt>
                <c:pt idx="18">
                  <c:v>9.6630830499999991</c:v>
                </c:pt>
                <c:pt idx="19">
                  <c:v>13.92268245</c:v>
                </c:pt>
                <c:pt idx="20">
                  <c:v>11.95306395553115</c:v>
                </c:pt>
                <c:pt idx="21">
                  <c:v>15.094882252</c:v>
                </c:pt>
                <c:pt idx="22">
                  <c:v>17.54669455452186</c:v>
                </c:pt>
                <c:pt idx="23">
                  <c:v>17.51857252972265</c:v>
                </c:pt>
                <c:pt idx="24">
                  <c:v>8.9084987231122845</c:v>
                </c:pt>
                <c:pt idx="25">
                  <c:v>7.0186699664109709</c:v>
                </c:pt>
                <c:pt idx="26">
                  <c:v>5.9295476340000004</c:v>
                </c:pt>
                <c:pt idx="27">
                  <c:v>3.1364381680617228</c:v>
                </c:pt>
                <c:pt idx="28">
                  <c:v>4.1309911000000001</c:v>
                </c:pt>
                <c:pt idx="29">
                  <c:v>1.676217536</c:v>
                </c:pt>
                <c:pt idx="30">
                  <c:v>2.8848977269999998</c:v>
                </c:pt>
                <c:pt idx="31">
                  <c:v>4.3742925660000003</c:v>
                </c:pt>
                <c:pt idx="32">
                  <c:v>4.4906070409999996</c:v>
                </c:pt>
                <c:pt idx="33">
                  <c:v>4.2608000529999996</c:v>
                </c:pt>
                <c:pt idx="34">
                  <c:v>5.1305065909999996</c:v>
                </c:pt>
                <c:pt idx="35">
                  <c:v>5.7046037009999999</c:v>
                </c:pt>
                <c:pt idx="36">
                  <c:v>5.3444398154243844</c:v>
                </c:pt>
                <c:pt idx="37">
                  <c:v>3.4227402336390118</c:v>
                </c:pt>
                <c:pt idx="38">
                  <c:v>5.0290981636197776</c:v>
                </c:pt>
                <c:pt idx="39">
                  <c:v>7.0946129438659371</c:v>
                </c:pt>
                <c:pt idx="40">
                  <c:v>5.1408690530000003</c:v>
                </c:pt>
                <c:pt idx="41">
                  <c:v>4.8675604549999996</c:v>
                </c:pt>
              </c:numCache>
            </c:numRef>
          </c:val>
          <c:extLst>
            <c:ext xmlns:c16="http://schemas.microsoft.com/office/drawing/2014/chart" uri="{C3380CC4-5D6E-409C-BE32-E72D297353CC}">
              <c16:uniqueId val="{00000003-D0DF-4CCA-8C21-13CA4CD946BC}"/>
            </c:ext>
          </c:extLst>
        </c:ser>
        <c:ser>
          <c:idx val="4"/>
          <c:order val="4"/>
          <c:tx>
            <c:strRef>
              <c:f>'VC exits by size'!$O$13</c:f>
              <c:strCache>
                <c:ptCount val="1"/>
                <c:pt idx="0">
                  <c:v>$500M+</c:v>
                </c:pt>
              </c:strCache>
            </c:strRef>
          </c:tx>
          <c:spPr>
            <a:solidFill>
              <a:schemeClr val="accent5"/>
            </a:solidFill>
            <a:ln>
              <a:noFill/>
            </a:ln>
            <a:effectLst/>
          </c:spPr>
          <c:invertIfNegative val="0"/>
          <c:cat>
            <c:multiLvlStrRef>
              <c:f>'VC exits by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size'!$P$13:$BE$13</c:f>
              <c:numCache>
                <c:formatCode>"$"#,##0.0</c:formatCode>
                <c:ptCount val="42"/>
                <c:pt idx="0">
                  <c:v>4.9950000000000001</c:v>
                </c:pt>
                <c:pt idx="1">
                  <c:v>12.743865605</c:v>
                </c:pt>
                <c:pt idx="2">
                  <c:v>12.728150882</c:v>
                </c:pt>
                <c:pt idx="3">
                  <c:v>4.8955572199999997</c:v>
                </c:pt>
                <c:pt idx="4">
                  <c:v>10.897144425</c:v>
                </c:pt>
                <c:pt idx="5">
                  <c:v>13.059042614000001</c:v>
                </c:pt>
                <c:pt idx="6">
                  <c:v>8.1780981787816174</c:v>
                </c:pt>
                <c:pt idx="7">
                  <c:v>24.670422469985311</c:v>
                </c:pt>
                <c:pt idx="8">
                  <c:v>16.714176217736309</c:v>
                </c:pt>
                <c:pt idx="9">
                  <c:v>25.267477032143031</c:v>
                </c:pt>
                <c:pt idx="10">
                  <c:v>21.150912932000001</c:v>
                </c:pt>
                <c:pt idx="11">
                  <c:v>24.922069944</c:v>
                </c:pt>
                <c:pt idx="12">
                  <c:v>40.169203854000003</c:v>
                </c:pt>
                <c:pt idx="13">
                  <c:v>118.37452210799999</c:v>
                </c:pt>
                <c:pt idx="14">
                  <c:v>34.677192594635187</c:v>
                </c:pt>
                <c:pt idx="15">
                  <c:v>16.282649958</c:v>
                </c:pt>
                <c:pt idx="16">
                  <c:v>10.494185263</c:v>
                </c:pt>
                <c:pt idx="17">
                  <c:v>23.082355384</c:v>
                </c:pt>
                <c:pt idx="18">
                  <c:v>94.772946921435818</c:v>
                </c:pt>
                <c:pt idx="19">
                  <c:v>125.589373848657</c:v>
                </c:pt>
                <c:pt idx="20">
                  <c:v>152.8415247599456</c:v>
                </c:pt>
                <c:pt idx="21">
                  <c:v>199.732429642</c:v>
                </c:pt>
                <c:pt idx="22">
                  <c:v>182.52362345524591</c:v>
                </c:pt>
                <c:pt idx="23">
                  <c:v>181.25051293917031</c:v>
                </c:pt>
                <c:pt idx="24">
                  <c:v>24.144354246999999</c:v>
                </c:pt>
                <c:pt idx="25">
                  <c:v>18.403174035999999</c:v>
                </c:pt>
                <c:pt idx="26">
                  <c:v>10.813700000000001</c:v>
                </c:pt>
                <c:pt idx="27">
                  <c:v>5.3164125609999999</c:v>
                </c:pt>
                <c:pt idx="28">
                  <c:v>4.4800000000000004</c:v>
                </c:pt>
                <c:pt idx="29">
                  <c:v>3.8713160860000002</c:v>
                </c:pt>
                <c:pt idx="30">
                  <c:v>33.537927447000001</c:v>
                </c:pt>
                <c:pt idx="31">
                  <c:v>9.7826240000000002</c:v>
                </c:pt>
                <c:pt idx="32">
                  <c:v>19.718367209945939</c:v>
                </c:pt>
                <c:pt idx="33">
                  <c:v>22.104131066000001</c:v>
                </c:pt>
                <c:pt idx="34">
                  <c:v>9.1974793525474556</c:v>
                </c:pt>
                <c:pt idx="35">
                  <c:v>21.985365442999999</c:v>
                </c:pt>
                <c:pt idx="36">
                  <c:v>32.147632252584039</c:v>
                </c:pt>
                <c:pt idx="37">
                  <c:v>40.750226294999997</c:v>
                </c:pt>
                <c:pt idx="38">
                  <c:v>55.328582622500512</c:v>
                </c:pt>
                <c:pt idx="39">
                  <c:v>54.920952452649502</c:v>
                </c:pt>
                <c:pt idx="40">
                  <c:v>332.74131627899999</c:v>
                </c:pt>
                <c:pt idx="41">
                  <c:v>1804.9914395159999</c:v>
                </c:pt>
              </c:numCache>
            </c:numRef>
          </c:val>
          <c:extLst>
            <c:ext xmlns:c16="http://schemas.microsoft.com/office/drawing/2014/chart" uri="{C3380CC4-5D6E-409C-BE32-E72D297353CC}">
              <c16:uniqueId val="{00000004-D0DF-4CCA-8C21-13CA4CD946BC}"/>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1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exits by size'!$O$55</c:f>
              <c:strCache>
                <c:ptCount val="1"/>
                <c:pt idx="0">
                  <c:v>&lt;$25M</c:v>
                </c:pt>
              </c:strCache>
            </c:strRef>
          </c:tx>
          <c:spPr>
            <a:solidFill>
              <a:schemeClr val="accent1"/>
            </a:solidFill>
            <a:ln>
              <a:noFill/>
            </a:ln>
            <a:effectLst/>
          </c:spPr>
          <c:invertIfNegative val="0"/>
          <c:cat>
            <c:multiLvlStrRef>
              <c:f>'VC exits by size'!$P$53:$BE$54</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size'!$P$55:$BE$55</c:f>
              <c:numCache>
                <c:formatCode>#,##0;;;</c:formatCode>
                <c:ptCount val="42"/>
                <c:pt idx="0">
                  <c:v>24</c:v>
                </c:pt>
                <c:pt idx="1">
                  <c:v>30</c:v>
                </c:pt>
                <c:pt idx="2">
                  <c:v>24</c:v>
                </c:pt>
                <c:pt idx="3">
                  <c:v>31</c:v>
                </c:pt>
                <c:pt idx="4">
                  <c:v>28</c:v>
                </c:pt>
                <c:pt idx="5">
                  <c:v>30</c:v>
                </c:pt>
                <c:pt idx="6">
                  <c:v>21</c:v>
                </c:pt>
                <c:pt idx="7">
                  <c:v>16</c:v>
                </c:pt>
                <c:pt idx="8">
                  <c:v>37</c:v>
                </c:pt>
                <c:pt idx="9">
                  <c:v>17</c:v>
                </c:pt>
                <c:pt idx="10">
                  <c:v>35</c:v>
                </c:pt>
                <c:pt idx="11">
                  <c:v>25</c:v>
                </c:pt>
                <c:pt idx="12">
                  <c:v>18</c:v>
                </c:pt>
                <c:pt idx="13">
                  <c:v>32</c:v>
                </c:pt>
                <c:pt idx="14">
                  <c:v>28</c:v>
                </c:pt>
                <c:pt idx="15">
                  <c:v>16</c:v>
                </c:pt>
                <c:pt idx="16">
                  <c:v>32</c:v>
                </c:pt>
                <c:pt idx="17">
                  <c:v>17</c:v>
                </c:pt>
                <c:pt idx="18">
                  <c:v>19</c:v>
                </c:pt>
                <c:pt idx="19">
                  <c:v>30</c:v>
                </c:pt>
                <c:pt idx="20">
                  <c:v>44</c:v>
                </c:pt>
                <c:pt idx="21">
                  <c:v>43</c:v>
                </c:pt>
                <c:pt idx="22">
                  <c:v>31</c:v>
                </c:pt>
                <c:pt idx="23">
                  <c:v>39</c:v>
                </c:pt>
                <c:pt idx="24">
                  <c:v>31</c:v>
                </c:pt>
                <c:pt idx="25">
                  <c:v>38</c:v>
                </c:pt>
                <c:pt idx="26">
                  <c:v>27</c:v>
                </c:pt>
                <c:pt idx="27">
                  <c:v>28</c:v>
                </c:pt>
                <c:pt idx="28">
                  <c:v>30</c:v>
                </c:pt>
                <c:pt idx="29">
                  <c:v>21</c:v>
                </c:pt>
                <c:pt idx="30">
                  <c:v>25</c:v>
                </c:pt>
                <c:pt idx="31">
                  <c:v>18</c:v>
                </c:pt>
                <c:pt idx="32">
                  <c:v>19</c:v>
                </c:pt>
                <c:pt idx="33">
                  <c:v>17</c:v>
                </c:pt>
                <c:pt idx="34">
                  <c:v>23</c:v>
                </c:pt>
                <c:pt idx="35">
                  <c:v>16</c:v>
                </c:pt>
                <c:pt idx="36">
                  <c:v>14</c:v>
                </c:pt>
                <c:pt idx="37">
                  <c:v>12</c:v>
                </c:pt>
                <c:pt idx="38">
                  <c:v>9</c:v>
                </c:pt>
                <c:pt idx="39">
                  <c:v>19</c:v>
                </c:pt>
                <c:pt idx="40">
                  <c:v>8</c:v>
                </c:pt>
                <c:pt idx="41">
                  <c:v>3</c:v>
                </c:pt>
              </c:numCache>
            </c:numRef>
          </c:val>
          <c:extLst>
            <c:ext xmlns:c16="http://schemas.microsoft.com/office/drawing/2014/chart" uri="{C3380CC4-5D6E-409C-BE32-E72D297353CC}">
              <c16:uniqueId val="{00000000-4E48-43E6-BB06-53C9D5372B3E}"/>
            </c:ext>
          </c:extLst>
        </c:ser>
        <c:ser>
          <c:idx val="1"/>
          <c:order val="1"/>
          <c:tx>
            <c:strRef>
              <c:f>'VC exits by size'!$O$56</c:f>
              <c:strCache>
                <c:ptCount val="1"/>
                <c:pt idx="0">
                  <c:v>$25M-$50M</c:v>
                </c:pt>
              </c:strCache>
            </c:strRef>
          </c:tx>
          <c:spPr>
            <a:solidFill>
              <a:schemeClr val="accent2"/>
            </a:solidFill>
            <a:ln>
              <a:noFill/>
            </a:ln>
            <a:effectLst/>
          </c:spPr>
          <c:invertIfNegative val="0"/>
          <c:cat>
            <c:multiLvlStrRef>
              <c:f>'VC exits by size'!$P$53:$BE$54</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size'!$P$56:$BE$56</c:f>
              <c:numCache>
                <c:formatCode>#,##0;;;</c:formatCode>
                <c:ptCount val="42"/>
                <c:pt idx="0">
                  <c:v>9</c:v>
                </c:pt>
                <c:pt idx="1">
                  <c:v>9</c:v>
                </c:pt>
                <c:pt idx="2">
                  <c:v>8</c:v>
                </c:pt>
                <c:pt idx="3">
                  <c:v>8</c:v>
                </c:pt>
                <c:pt idx="4">
                  <c:v>17</c:v>
                </c:pt>
                <c:pt idx="5">
                  <c:v>10</c:v>
                </c:pt>
                <c:pt idx="6">
                  <c:v>11</c:v>
                </c:pt>
                <c:pt idx="7">
                  <c:v>10</c:v>
                </c:pt>
                <c:pt idx="8">
                  <c:v>12</c:v>
                </c:pt>
                <c:pt idx="9">
                  <c:v>5</c:v>
                </c:pt>
                <c:pt idx="10">
                  <c:v>7</c:v>
                </c:pt>
                <c:pt idx="11">
                  <c:v>9</c:v>
                </c:pt>
                <c:pt idx="12">
                  <c:v>13</c:v>
                </c:pt>
                <c:pt idx="13">
                  <c:v>13</c:v>
                </c:pt>
                <c:pt idx="14">
                  <c:v>8</c:v>
                </c:pt>
                <c:pt idx="15">
                  <c:v>10</c:v>
                </c:pt>
                <c:pt idx="16">
                  <c:v>12</c:v>
                </c:pt>
                <c:pt idx="17">
                  <c:v>9</c:v>
                </c:pt>
                <c:pt idx="18">
                  <c:v>8</c:v>
                </c:pt>
                <c:pt idx="19">
                  <c:v>16</c:v>
                </c:pt>
                <c:pt idx="20">
                  <c:v>12</c:v>
                </c:pt>
                <c:pt idx="21">
                  <c:v>28</c:v>
                </c:pt>
                <c:pt idx="22">
                  <c:v>22</c:v>
                </c:pt>
                <c:pt idx="23">
                  <c:v>31</c:v>
                </c:pt>
                <c:pt idx="24">
                  <c:v>16</c:v>
                </c:pt>
                <c:pt idx="25">
                  <c:v>17</c:v>
                </c:pt>
                <c:pt idx="26">
                  <c:v>14</c:v>
                </c:pt>
                <c:pt idx="27">
                  <c:v>12</c:v>
                </c:pt>
                <c:pt idx="28">
                  <c:v>4</c:v>
                </c:pt>
                <c:pt idx="29">
                  <c:v>7</c:v>
                </c:pt>
                <c:pt idx="30">
                  <c:v>8</c:v>
                </c:pt>
                <c:pt idx="31">
                  <c:v>8</c:v>
                </c:pt>
                <c:pt idx="32">
                  <c:v>10</c:v>
                </c:pt>
                <c:pt idx="33">
                  <c:v>8</c:v>
                </c:pt>
                <c:pt idx="34">
                  <c:v>4</c:v>
                </c:pt>
                <c:pt idx="35">
                  <c:v>15</c:v>
                </c:pt>
                <c:pt idx="36">
                  <c:v>7</c:v>
                </c:pt>
                <c:pt idx="37">
                  <c:v>11</c:v>
                </c:pt>
                <c:pt idx="38">
                  <c:v>5</c:v>
                </c:pt>
                <c:pt idx="39">
                  <c:v>7</c:v>
                </c:pt>
                <c:pt idx="40">
                  <c:v>6</c:v>
                </c:pt>
                <c:pt idx="41">
                  <c:v>9</c:v>
                </c:pt>
              </c:numCache>
            </c:numRef>
          </c:val>
          <c:extLst>
            <c:ext xmlns:c16="http://schemas.microsoft.com/office/drawing/2014/chart" uri="{C3380CC4-5D6E-409C-BE32-E72D297353CC}">
              <c16:uniqueId val="{00000001-4E48-43E6-BB06-53C9D5372B3E}"/>
            </c:ext>
          </c:extLst>
        </c:ser>
        <c:ser>
          <c:idx val="2"/>
          <c:order val="2"/>
          <c:tx>
            <c:strRef>
              <c:f>'VC exits by size'!$O$57</c:f>
              <c:strCache>
                <c:ptCount val="1"/>
                <c:pt idx="0">
                  <c:v>$50M-$100M</c:v>
                </c:pt>
              </c:strCache>
            </c:strRef>
          </c:tx>
          <c:spPr>
            <a:solidFill>
              <a:schemeClr val="accent3"/>
            </a:solidFill>
            <a:ln>
              <a:noFill/>
            </a:ln>
            <a:effectLst/>
          </c:spPr>
          <c:invertIfNegative val="0"/>
          <c:cat>
            <c:multiLvlStrRef>
              <c:f>'VC exits by size'!$P$53:$BE$54</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size'!$P$57:$BE$57</c:f>
              <c:numCache>
                <c:formatCode>#,##0;;;</c:formatCode>
                <c:ptCount val="42"/>
                <c:pt idx="0">
                  <c:v>6</c:v>
                </c:pt>
                <c:pt idx="1">
                  <c:v>8</c:v>
                </c:pt>
                <c:pt idx="2">
                  <c:v>14</c:v>
                </c:pt>
                <c:pt idx="3">
                  <c:v>11</c:v>
                </c:pt>
                <c:pt idx="4">
                  <c:v>10</c:v>
                </c:pt>
                <c:pt idx="5">
                  <c:v>12</c:v>
                </c:pt>
                <c:pt idx="6">
                  <c:v>12</c:v>
                </c:pt>
                <c:pt idx="7">
                  <c:v>12</c:v>
                </c:pt>
                <c:pt idx="8">
                  <c:v>15</c:v>
                </c:pt>
                <c:pt idx="9">
                  <c:v>10</c:v>
                </c:pt>
                <c:pt idx="10">
                  <c:v>17</c:v>
                </c:pt>
                <c:pt idx="11">
                  <c:v>12</c:v>
                </c:pt>
                <c:pt idx="12">
                  <c:v>18</c:v>
                </c:pt>
                <c:pt idx="13">
                  <c:v>17</c:v>
                </c:pt>
                <c:pt idx="14">
                  <c:v>20</c:v>
                </c:pt>
                <c:pt idx="15">
                  <c:v>12</c:v>
                </c:pt>
                <c:pt idx="16">
                  <c:v>9</c:v>
                </c:pt>
                <c:pt idx="17">
                  <c:v>9</c:v>
                </c:pt>
                <c:pt idx="18">
                  <c:v>15</c:v>
                </c:pt>
                <c:pt idx="19">
                  <c:v>19</c:v>
                </c:pt>
                <c:pt idx="20">
                  <c:v>18</c:v>
                </c:pt>
                <c:pt idx="21">
                  <c:v>26</c:v>
                </c:pt>
                <c:pt idx="22">
                  <c:v>32</c:v>
                </c:pt>
                <c:pt idx="23">
                  <c:v>31</c:v>
                </c:pt>
                <c:pt idx="24">
                  <c:v>17</c:v>
                </c:pt>
                <c:pt idx="25">
                  <c:v>16</c:v>
                </c:pt>
                <c:pt idx="26">
                  <c:v>5</c:v>
                </c:pt>
                <c:pt idx="27">
                  <c:v>12</c:v>
                </c:pt>
                <c:pt idx="28">
                  <c:v>12</c:v>
                </c:pt>
                <c:pt idx="29">
                  <c:v>10</c:v>
                </c:pt>
                <c:pt idx="30">
                  <c:v>5</c:v>
                </c:pt>
                <c:pt idx="31">
                  <c:v>9</c:v>
                </c:pt>
                <c:pt idx="32">
                  <c:v>9</c:v>
                </c:pt>
                <c:pt idx="33">
                  <c:v>3</c:v>
                </c:pt>
                <c:pt idx="34">
                  <c:v>6</c:v>
                </c:pt>
                <c:pt idx="35">
                  <c:v>12</c:v>
                </c:pt>
                <c:pt idx="36">
                  <c:v>9</c:v>
                </c:pt>
                <c:pt idx="37">
                  <c:v>3</c:v>
                </c:pt>
                <c:pt idx="38">
                  <c:v>10</c:v>
                </c:pt>
                <c:pt idx="39">
                  <c:v>12</c:v>
                </c:pt>
                <c:pt idx="40">
                  <c:v>6</c:v>
                </c:pt>
                <c:pt idx="41">
                  <c:v>6</c:v>
                </c:pt>
              </c:numCache>
            </c:numRef>
          </c:val>
          <c:extLst>
            <c:ext xmlns:c16="http://schemas.microsoft.com/office/drawing/2014/chart" uri="{C3380CC4-5D6E-409C-BE32-E72D297353CC}">
              <c16:uniqueId val="{00000002-4E48-43E6-BB06-53C9D5372B3E}"/>
            </c:ext>
          </c:extLst>
        </c:ser>
        <c:ser>
          <c:idx val="3"/>
          <c:order val="3"/>
          <c:tx>
            <c:strRef>
              <c:f>'VC exits by size'!$O$58</c:f>
              <c:strCache>
                <c:ptCount val="1"/>
                <c:pt idx="0">
                  <c:v>$100M-$500M</c:v>
                </c:pt>
              </c:strCache>
            </c:strRef>
          </c:tx>
          <c:spPr>
            <a:solidFill>
              <a:schemeClr val="accent4"/>
            </a:solidFill>
            <a:ln>
              <a:noFill/>
            </a:ln>
            <a:effectLst/>
          </c:spPr>
          <c:invertIfNegative val="0"/>
          <c:cat>
            <c:multiLvlStrRef>
              <c:f>'VC exits by size'!$P$53:$BE$54</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size'!$P$58:$BE$58</c:f>
              <c:numCache>
                <c:formatCode>#,##0;;;</c:formatCode>
                <c:ptCount val="42"/>
                <c:pt idx="0">
                  <c:v>31</c:v>
                </c:pt>
                <c:pt idx="1">
                  <c:v>25</c:v>
                </c:pt>
                <c:pt idx="2">
                  <c:v>39</c:v>
                </c:pt>
                <c:pt idx="3">
                  <c:v>22</c:v>
                </c:pt>
                <c:pt idx="4">
                  <c:v>13</c:v>
                </c:pt>
                <c:pt idx="5">
                  <c:v>31</c:v>
                </c:pt>
                <c:pt idx="6">
                  <c:v>29</c:v>
                </c:pt>
                <c:pt idx="7">
                  <c:v>38</c:v>
                </c:pt>
                <c:pt idx="8">
                  <c:v>38</c:v>
                </c:pt>
                <c:pt idx="9">
                  <c:v>44</c:v>
                </c:pt>
                <c:pt idx="10">
                  <c:v>42</c:v>
                </c:pt>
                <c:pt idx="11">
                  <c:v>42</c:v>
                </c:pt>
                <c:pt idx="12">
                  <c:v>44</c:v>
                </c:pt>
                <c:pt idx="13">
                  <c:v>47</c:v>
                </c:pt>
                <c:pt idx="14">
                  <c:v>34</c:v>
                </c:pt>
                <c:pt idx="15">
                  <c:v>31</c:v>
                </c:pt>
                <c:pt idx="16">
                  <c:v>23</c:v>
                </c:pt>
                <c:pt idx="17">
                  <c:v>24</c:v>
                </c:pt>
                <c:pt idx="18">
                  <c:v>37</c:v>
                </c:pt>
                <c:pt idx="19">
                  <c:v>51</c:v>
                </c:pt>
                <c:pt idx="20">
                  <c:v>41</c:v>
                </c:pt>
                <c:pt idx="21">
                  <c:v>58</c:v>
                </c:pt>
                <c:pt idx="22">
                  <c:v>69</c:v>
                </c:pt>
                <c:pt idx="23">
                  <c:v>69</c:v>
                </c:pt>
                <c:pt idx="24">
                  <c:v>34</c:v>
                </c:pt>
                <c:pt idx="25">
                  <c:v>28</c:v>
                </c:pt>
                <c:pt idx="26">
                  <c:v>25</c:v>
                </c:pt>
                <c:pt idx="27">
                  <c:v>13</c:v>
                </c:pt>
                <c:pt idx="28">
                  <c:v>17</c:v>
                </c:pt>
                <c:pt idx="29">
                  <c:v>10</c:v>
                </c:pt>
                <c:pt idx="30">
                  <c:v>16</c:v>
                </c:pt>
                <c:pt idx="31">
                  <c:v>18</c:v>
                </c:pt>
                <c:pt idx="32">
                  <c:v>16</c:v>
                </c:pt>
                <c:pt idx="33">
                  <c:v>19</c:v>
                </c:pt>
                <c:pt idx="34">
                  <c:v>24</c:v>
                </c:pt>
                <c:pt idx="35">
                  <c:v>22</c:v>
                </c:pt>
                <c:pt idx="36">
                  <c:v>21</c:v>
                </c:pt>
                <c:pt idx="37">
                  <c:v>16</c:v>
                </c:pt>
                <c:pt idx="38">
                  <c:v>25</c:v>
                </c:pt>
                <c:pt idx="39">
                  <c:v>29</c:v>
                </c:pt>
                <c:pt idx="40">
                  <c:v>21</c:v>
                </c:pt>
                <c:pt idx="41">
                  <c:v>19</c:v>
                </c:pt>
              </c:numCache>
            </c:numRef>
          </c:val>
          <c:extLst>
            <c:ext xmlns:c16="http://schemas.microsoft.com/office/drawing/2014/chart" uri="{C3380CC4-5D6E-409C-BE32-E72D297353CC}">
              <c16:uniqueId val="{00000003-4E48-43E6-BB06-53C9D5372B3E}"/>
            </c:ext>
          </c:extLst>
        </c:ser>
        <c:ser>
          <c:idx val="4"/>
          <c:order val="4"/>
          <c:tx>
            <c:strRef>
              <c:f>'VC exits by size'!$O$59</c:f>
              <c:strCache>
                <c:ptCount val="1"/>
                <c:pt idx="0">
                  <c:v>$500M+</c:v>
                </c:pt>
              </c:strCache>
            </c:strRef>
          </c:tx>
          <c:spPr>
            <a:solidFill>
              <a:schemeClr val="accent5"/>
            </a:solidFill>
            <a:ln>
              <a:noFill/>
            </a:ln>
            <a:effectLst/>
          </c:spPr>
          <c:invertIfNegative val="0"/>
          <c:cat>
            <c:multiLvlStrRef>
              <c:f>'VC exits by size'!$P$53:$BE$54</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size'!$P$59:$BE$59</c:f>
              <c:numCache>
                <c:formatCode>#,##0;;;</c:formatCode>
                <c:ptCount val="42"/>
                <c:pt idx="0">
                  <c:v>7</c:v>
                </c:pt>
                <c:pt idx="1">
                  <c:v>8</c:v>
                </c:pt>
                <c:pt idx="2">
                  <c:v>11</c:v>
                </c:pt>
                <c:pt idx="3">
                  <c:v>7</c:v>
                </c:pt>
                <c:pt idx="4">
                  <c:v>9</c:v>
                </c:pt>
                <c:pt idx="5">
                  <c:v>11</c:v>
                </c:pt>
                <c:pt idx="6">
                  <c:v>7</c:v>
                </c:pt>
                <c:pt idx="7">
                  <c:v>19</c:v>
                </c:pt>
                <c:pt idx="8">
                  <c:v>5</c:v>
                </c:pt>
                <c:pt idx="9">
                  <c:v>17</c:v>
                </c:pt>
                <c:pt idx="10">
                  <c:v>19</c:v>
                </c:pt>
                <c:pt idx="11">
                  <c:v>11</c:v>
                </c:pt>
                <c:pt idx="12">
                  <c:v>11</c:v>
                </c:pt>
                <c:pt idx="13">
                  <c:v>22</c:v>
                </c:pt>
                <c:pt idx="14">
                  <c:v>15</c:v>
                </c:pt>
                <c:pt idx="15">
                  <c:v>14</c:v>
                </c:pt>
                <c:pt idx="16">
                  <c:v>9</c:v>
                </c:pt>
                <c:pt idx="17">
                  <c:v>18</c:v>
                </c:pt>
                <c:pt idx="18">
                  <c:v>30</c:v>
                </c:pt>
                <c:pt idx="19">
                  <c:v>47</c:v>
                </c:pt>
                <c:pt idx="20">
                  <c:v>39</c:v>
                </c:pt>
                <c:pt idx="21">
                  <c:v>60</c:v>
                </c:pt>
                <c:pt idx="22">
                  <c:v>71</c:v>
                </c:pt>
                <c:pt idx="23">
                  <c:v>58</c:v>
                </c:pt>
                <c:pt idx="24">
                  <c:v>19</c:v>
                </c:pt>
                <c:pt idx="25">
                  <c:v>10</c:v>
                </c:pt>
                <c:pt idx="26">
                  <c:v>9</c:v>
                </c:pt>
                <c:pt idx="27">
                  <c:v>6</c:v>
                </c:pt>
                <c:pt idx="28">
                  <c:v>4</c:v>
                </c:pt>
                <c:pt idx="29">
                  <c:v>3</c:v>
                </c:pt>
                <c:pt idx="30">
                  <c:v>14</c:v>
                </c:pt>
                <c:pt idx="31">
                  <c:v>6</c:v>
                </c:pt>
                <c:pt idx="32">
                  <c:v>10</c:v>
                </c:pt>
                <c:pt idx="33">
                  <c:v>13</c:v>
                </c:pt>
                <c:pt idx="34">
                  <c:v>9</c:v>
                </c:pt>
                <c:pt idx="35">
                  <c:v>11</c:v>
                </c:pt>
                <c:pt idx="36">
                  <c:v>16</c:v>
                </c:pt>
                <c:pt idx="37">
                  <c:v>18</c:v>
                </c:pt>
                <c:pt idx="38">
                  <c:v>20</c:v>
                </c:pt>
                <c:pt idx="39">
                  <c:v>19</c:v>
                </c:pt>
                <c:pt idx="40">
                  <c:v>30</c:v>
                </c:pt>
                <c:pt idx="41">
                  <c:v>33</c:v>
                </c:pt>
              </c:numCache>
            </c:numRef>
          </c:val>
          <c:extLst>
            <c:ext xmlns:c16="http://schemas.microsoft.com/office/drawing/2014/chart" uri="{C3380CC4-5D6E-409C-BE32-E72D297353CC}">
              <c16:uniqueId val="{00000004-4E48-43E6-BB06-53C9D5372B3E}"/>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1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'Exits x previous round'!$B$8</c:f>
              <c:strCache>
                <c:ptCount val="1"/>
                <c:pt idx="0">
                  <c:v>Pre-seed/seed</c:v>
                </c:pt>
              </c:strCache>
            </c:strRef>
          </c:tx>
          <c:spPr>
            <a:solidFill>
              <a:schemeClr val="accent1"/>
            </a:solidFill>
            <a:ln>
              <a:noFill/>
            </a:ln>
            <a:effectLst/>
          </c:spPr>
          <c:invertIfNegative val="0"/>
          <c:cat>
            <c:numRef>
              <c:f>'Exits x previous round'!$C$7:$M$7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round'!$C$8:$M$8</c:f>
              <c:numCache>
                <c:formatCode>General</c:formatCode>
                <c:ptCount val="11"/>
                <c:pt idx="0">
                  <c:v>144</c:v>
                </c:pt>
                <c:pt idx="1">
                  <c:v>140</c:v>
                </c:pt>
                <c:pt idx="2">
                  <c:v>187</c:v>
                </c:pt>
                <c:pt idx="3">
                  <c:v>186</c:v>
                </c:pt>
                <c:pt idx="4">
                  <c:v>183</c:v>
                </c:pt>
                <c:pt idx="5">
                  <c:v>333</c:v>
                </c:pt>
                <c:pt idx="6">
                  <c:v>267</c:v>
                </c:pt>
                <c:pt idx="7">
                  <c:v>224</c:v>
                </c:pt>
                <c:pt idx="8">
                  <c:v>244</c:v>
                </c:pt>
                <c:pt idx="9">
                  <c:v>320</c:v>
                </c:pt>
                <c:pt idx="10">
                  <c:v>150</c:v>
                </c:pt>
              </c:numCache>
            </c:numRef>
          </c:val>
          <c:extLst>
            <c:ext xmlns:c16="http://schemas.microsoft.com/office/drawing/2014/chart" uri="{C3380CC4-5D6E-409C-BE32-E72D297353CC}">
              <c16:uniqueId val="{00000000-D091-4FBB-AFAC-86918BE942CF}"/>
            </c:ext>
          </c:extLst>
        </c:ser>
        <c:ser>
          <c:idx val="1"/>
          <c:order val="1"/>
          <c:tx>
            <c:strRef>
              <c:f>'Exits x previous round'!$B$9</c:f>
              <c:strCache>
                <c:ptCount val="1"/>
                <c:pt idx="0">
                  <c:v>Early-stage VC</c:v>
                </c:pt>
              </c:strCache>
            </c:strRef>
          </c:tx>
          <c:spPr>
            <a:solidFill>
              <a:schemeClr val="accent2"/>
            </a:solidFill>
            <a:ln>
              <a:noFill/>
            </a:ln>
            <a:effectLst/>
          </c:spPr>
          <c:invertIfNegative val="0"/>
          <c:cat>
            <c:numRef>
              <c:f>'Exits x previous round'!$C$7:$M$7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round'!$C$9:$M$9</c:f>
              <c:numCache>
                <c:formatCode>General</c:formatCode>
                <c:ptCount val="11"/>
                <c:pt idx="0">
                  <c:v>397</c:v>
                </c:pt>
                <c:pt idx="1">
                  <c:v>353</c:v>
                </c:pt>
                <c:pt idx="2">
                  <c:v>404</c:v>
                </c:pt>
                <c:pt idx="3">
                  <c:v>425</c:v>
                </c:pt>
                <c:pt idx="4">
                  <c:v>339</c:v>
                </c:pt>
                <c:pt idx="5">
                  <c:v>438</c:v>
                </c:pt>
                <c:pt idx="6">
                  <c:v>354</c:v>
                </c:pt>
                <c:pt idx="7">
                  <c:v>305</c:v>
                </c:pt>
                <c:pt idx="8">
                  <c:v>310</c:v>
                </c:pt>
                <c:pt idx="9">
                  <c:v>395</c:v>
                </c:pt>
                <c:pt idx="10">
                  <c:v>172</c:v>
                </c:pt>
              </c:numCache>
            </c:numRef>
          </c:val>
          <c:extLst>
            <c:ext xmlns:c16="http://schemas.microsoft.com/office/drawing/2014/chart" uri="{C3380CC4-5D6E-409C-BE32-E72D297353CC}">
              <c16:uniqueId val="{00000001-D091-4FBB-AFAC-86918BE942CF}"/>
            </c:ext>
          </c:extLst>
        </c:ser>
        <c:ser>
          <c:idx val="2"/>
          <c:order val="2"/>
          <c:tx>
            <c:strRef>
              <c:f>'Exits x previous round'!$B$10</c:f>
              <c:strCache>
                <c:ptCount val="1"/>
                <c:pt idx="0">
                  <c:v>Late-stage VC</c:v>
                </c:pt>
              </c:strCache>
            </c:strRef>
          </c:tx>
          <c:spPr>
            <a:solidFill>
              <a:schemeClr val="accent3"/>
            </a:solidFill>
            <a:ln>
              <a:noFill/>
            </a:ln>
            <a:effectLst/>
          </c:spPr>
          <c:invertIfNegative val="0"/>
          <c:cat>
            <c:numRef>
              <c:f>'Exits x previous round'!$C$7:$M$7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round'!$C$10:$M$10</c:f>
              <c:numCache>
                <c:formatCode>General</c:formatCode>
                <c:ptCount val="11"/>
                <c:pt idx="0">
                  <c:v>246</c:v>
                </c:pt>
                <c:pt idx="1">
                  <c:v>241</c:v>
                </c:pt>
                <c:pt idx="2">
                  <c:v>264</c:v>
                </c:pt>
                <c:pt idx="3">
                  <c:v>288</c:v>
                </c:pt>
                <c:pt idx="4">
                  <c:v>282</c:v>
                </c:pt>
                <c:pt idx="5">
                  <c:v>440</c:v>
                </c:pt>
                <c:pt idx="6">
                  <c:v>370</c:v>
                </c:pt>
                <c:pt idx="7">
                  <c:v>259</c:v>
                </c:pt>
                <c:pt idx="8">
                  <c:v>321</c:v>
                </c:pt>
                <c:pt idx="9">
                  <c:v>341</c:v>
                </c:pt>
                <c:pt idx="10">
                  <c:v>161</c:v>
                </c:pt>
              </c:numCache>
            </c:numRef>
          </c:val>
          <c:extLst>
            <c:ext xmlns:c16="http://schemas.microsoft.com/office/drawing/2014/chart" uri="{C3380CC4-5D6E-409C-BE32-E72D297353CC}">
              <c16:uniqueId val="{00000002-D091-4FBB-AFAC-86918BE942CF}"/>
            </c:ext>
          </c:extLst>
        </c:ser>
        <c:ser>
          <c:idx val="3"/>
          <c:order val="3"/>
          <c:tx>
            <c:strRef>
              <c:f>'Exits x previous round'!$B$11</c:f>
              <c:strCache>
                <c:ptCount val="1"/>
                <c:pt idx="0">
                  <c:v>Venture growth</c:v>
                </c:pt>
              </c:strCache>
            </c:strRef>
          </c:tx>
          <c:spPr>
            <a:solidFill>
              <a:schemeClr val="accent4"/>
            </a:solidFill>
            <a:ln>
              <a:noFill/>
            </a:ln>
            <a:effectLst/>
          </c:spPr>
          <c:invertIfNegative val="0"/>
          <c:cat>
            <c:numRef>
              <c:f>'Exits x previous round'!$C$7:$M$7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round'!$C$11:$M$11</c:f>
              <c:numCache>
                <c:formatCode>General</c:formatCode>
                <c:ptCount val="11"/>
                <c:pt idx="0">
                  <c:v>79</c:v>
                </c:pt>
                <c:pt idx="1">
                  <c:v>73</c:v>
                </c:pt>
                <c:pt idx="2">
                  <c:v>88</c:v>
                </c:pt>
                <c:pt idx="3">
                  <c:v>80</c:v>
                </c:pt>
                <c:pt idx="4">
                  <c:v>77</c:v>
                </c:pt>
                <c:pt idx="5">
                  <c:v>111</c:v>
                </c:pt>
                <c:pt idx="6">
                  <c:v>70</c:v>
                </c:pt>
                <c:pt idx="7">
                  <c:v>61</c:v>
                </c:pt>
                <c:pt idx="8">
                  <c:v>68</c:v>
                </c:pt>
                <c:pt idx="9">
                  <c:v>75</c:v>
                </c:pt>
                <c:pt idx="10">
                  <c:v>47</c:v>
                </c:pt>
              </c:numCache>
            </c:numRef>
          </c:val>
          <c:extLst>
            <c:ext xmlns:c16="http://schemas.microsoft.com/office/drawing/2014/chart" uri="{C3380CC4-5D6E-409C-BE32-E72D297353CC}">
              <c16:uniqueId val="{00000003-D091-4FBB-AFAC-86918BE942CF}"/>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4470303860238805"/>
          <c:y val="0"/>
          <c:w val="0.15529696139761187"/>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1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'Exits x previous round'!$O$8</c:f>
              <c:strCache>
                <c:ptCount val="1"/>
                <c:pt idx="0">
                  <c:v>Pre-seed/seed</c:v>
                </c:pt>
              </c:strCache>
            </c:strRef>
          </c:tx>
          <c:spPr>
            <a:solidFill>
              <a:schemeClr val="accent1"/>
            </a:solidFill>
            <a:ln>
              <a:noFill/>
            </a:ln>
            <a:effectLst/>
          </c:spPr>
          <c:invertIfNegative val="0"/>
          <c:cat>
            <c:numRef>
              <c:f>'Exits x previous round'!$P$7:$Z$7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round'!$P$8:$Z$8</c:f>
              <c:numCache>
                <c:formatCode>General</c:formatCode>
                <c:ptCount val="11"/>
                <c:pt idx="0">
                  <c:v>12</c:v>
                </c:pt>
                <c:pt idx="1">
                  <c:v>21</c:v>
                </c:pt>
                <c:pt idx="2">
                  <c:v>34</c:v>
                </c:pt>
                <c:pt idx="3">
                  <c:v>29</c:v>
                </c:pt>
                <c:pt idx="4">
                  <c:v>41</c:v>
                </c:pt>
                <c:pt idx="5">
                  <c:v>58</c:v>
                </c:pt>
                <c:pt idx="6">
                  <c:v>53</c:v>
                </c:pt>
                <c:pt idx="7">
                  <c:v>52</c:v>
                </c:pt>
                <c:pt idx="8">
                  <c:v>63</c:v>
                </c:pt>
                <c:pt idx="9">
                  <c:v>74</c:v>
                </c:pt>
                <c:pt idx="10">
                  <c:v>42</c:v>
                </c:pt>
              </c:numCache>
            </c:numRef>
          </c:val>
          <c:extLst>
            <c:ext xmlns:c16="http://schemas.microsoft.com/office/drawing/2014/chart" uri="{C3380CC4-5D6E-409C-BE32-E72D297353CC}">
              <c16:uniqueId val="{00000000-B911-4121-A8B2-435D4AB4EFEC}"/>
            </c:ext>
          </c:extLst>
        </c:ser>
        <c:ser>
          <c:idx val="1"/>
          <c:order val="1"/>
          <c:tx>
            <c:strRef>
              <c:f>'Exits x previous round'!$O$9</c:f>
              <c:strCache>
                <c:ptCount val="1"/>
                <c:pt idx="0">
                  <c:v>Early-stage VC</c:v>
                </c:pt>
              </c:strCache>
            </c:strRef>
          </c:tx>
          <c:spPr>
            <a:solidFill>
              <a:schemeClr val="accent2"/>
            </a:solidFill>
            <a:ln>
              <a:noFill/>
            </a:ln>
            <a:effectLst/>
          </c:spPr>
          <c:invertIfNegative val="0"/>
          <c:cat>
            <c:numRef>
              <c:f>'Exits x previous round'!$P$7:$Z$7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round'!$P$9:$Z$9</c:f>
              <c:numCache>
                <c:formatCode>General</c:formatCode>
                <c:ptCount val="11"/>
                <c:pt idx="0">
                  <c:v>40</c:v>
                </c:pt>
                <c:pt idx="1">
                  <c:v>72</c:v>
                </c:pt>
                <c:pt idx="2">
                  <c:v>93</c:v>
                </c:pt>
                <c:pt idx="3">
                  <c:v>106</c:v>
                </c:pt>
                <c:pt idx="4">
                  <c:v>96</c:v>
                </c:pt>
                <c:pt idx="5">
                  <c:v>145</c:v>
                </c:pt>
                <c:pt idx="6">
                  <c:v>98</c:v>
                </c:pt>
                <c:pt idx="7">
                  <c:v>72</c:v>
                </c:pt>
                <c:pt idx="8">
                  <c:v>55</c:v>
                </c:pt>
                <c:pt idx="9">
                  <c:v>80</c:v>
                </c:pt>
                <c:pt idx="10">
                  <c:v>40</c:v>
                </c:pt>
              </c:numCache>
            </c:numRef>
          </c:val>
          <c:extLst>
            <c:ext xmlns:c16="http://schemas.microsoft.com/office/drawing/2014/chart" uri="{C3380CC4-5D6E-409C-BE32-E72D297353CC}">
              <c16:uniqueId val="{00000001-B911-4121-A8B2-435D4AB4EFEC}"/>
            </c:ext>
          </c:extLst>
        </c:ser>
        <c:ser>
          <c:idx val="2"/>
          <c:order val="2"/>
          <c:tx>
            <c:strRef>
              <c:f>'Exits x previous round'!$O$10</c:f>
              <c:strCache>
                <c:ptCount val="1"/>
                <c:pt idx="0">
                  <c:v>Late-stage VC</c:v>
                </c:pt>
              </c:strCache>
            </c:strRef>
          </c:tx>
          <c:spPr>
            <a:solidFill>
              <a:schemeClr val="accent3"/>
            </a:solidFill>
            <a:ln>
              <a:noFill/>
            </a:ln>
            <a:effectLst/>
          </c:spPr>
          <c:invertIfNegative val="0"/>
          <c:cat>
            <c:numRef>
              <c:f>'Exits x previous round'!$P$7:$Z$7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round'!$P$10:$Z$10</c:f>
              <c:numCache>
                <c:formatCode>General</c:formatCode>
                <c:ptCount val="11"/>
                <c:pt idx="0">
                  <c:v>62</c:v>
                </c:pt>
                <c:pt idx="1">
                  <c:v>91</c:v>
                </c:pt>
                <c:pt idx="2">
                  <c:v>93</c:v>
                </c:pt>
                <c:pt idx="3">
                  <c:v>99</c:v>
                </c:pt>
                <c:pt idx="4">
                  <c:v>101</c:v>
                </c:pt>
                <c:pt idx="5">
                  <c:v>162</c:v>
                </c:pt>
                <c:pt idx="6">
                  <c:v>133</c:v>
                </c:pt>
                <c:pt idx="7">
                  <c:v>105</c:v>
                </c:pt>
                <c:pt idx="8">
                  <c:v>128</c:v>
                </c:pt>
                <c:pt idx="9">
                  <c:v>151</c:v>
                </c:pt>
                <c:pt idx="10">
                  <c:v>67</c:v>
                </c:pt>
              </c:numCache>
            </c:numRef>
          </c:val>
          <c:extLst>
            <c:ext xmlns:c16="http://schemas.microsoft.com/office/drawing/2014/chart" uri="{C3380CC4-5D6E-409C-BE32-E72D297353CC}">
              <c16:uniqueId val="{00000002-B911-4121-A8B2-435D4AB4EFEC}"/>
            </c:ext>
          </c:extLst>
        </c:ser>
        <c:ser>
          <c:idx val="3"/>
          <c:order val="3"/>
          <c:tx>
            <c:strRef>
              <c:f>'Exits x previous round'!$O$11</c:f>
              <c:strCache>
                <c:ptCount val="1"/>
                <c:pt idx="0">
                  <c:v>Venture growth</c:v>
                </c:pt>
              </c:strCache>
            </c:strRef>
          </c:tx>
          <c:spPr>
            <a:solidFill>
              <a:schemeClr val="accent4"/>
            </a:solidFill>
            <a:ln>
              <a:noFill/>
            </a:ln>
            <a:effectLst/>
          </c:spPr>
          <c:invertIfNegative val="0"/>
          <c:cat>
            <c:numRef>
              <c:f>'Exits x previous round'!$P$7:$Z$7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round'!$P$11:$Z$11</c:f>
              <c:numCache>
                <c:formatCode>General</c:formatCode>
                <c:ptCount val="11"/>
                <c:pt idx="0">
                  <c:v>19</c:v>
                </c:pt>
                <c:pt idx="1">
                  <c:v>21</c:v>
                </c:pt>
                <c:pt idx="2">
                  <c:v>22</c:v>
                </c:pt>
                <c:pt idx="3">
                  <c:v>27</c:v>
                </c:pt>
                <c:pt idx="4">
                  <c:v>26</c:v>
                </c:pt>
                <c:pt idx="5">
                  <c:v>39</c:v>
                </c:pt>
                <c:pt idx="6">
                  <c:v>34</c:v>
                </c:pt>
                <c:pt idx="7">
                  <c:v>22</c:v>
                </c:pt>
                <c:pt idx="8">
                  <c:v>25</c:v>
                </c:pt>
                <c:pt idx="9">
                  <c:v>33</c:v>
                </c:pt>
                <c:pt idx="10">
                  <c:v>23</c:v>
                </c:pt>
              </c:numCache>
            </c:numRef>
          </c:val>
          <c:extLst>
            <c:ext xmlns:c16="http://schemas.microsoft.com/office/drawing/2014/chart" uri="{C3380CC4-5D6E-409C-BE32-E72D297353CC}">
              <c16:uniqueId val="{00000003-B911-4121-A8B2-435D4AB4EFEC}"/>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4470303860238805"/>
          <c:y val="0"/>
          <c:w val="0.15529696139761187"/>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deal activity'!$O$9</c:f>
              <c:strCache>
                <c:ptCount val="1"/>
                <c:pt idx="0">
                  <c:v>Deal value ($B)</c:v>
                </c:pt>
              </c:strCache>
            </c:strRef>
          </c:tx>
          <c:spPr>
            <a:solidFill>
              <a:schemeClr val="accent1"/>
            </a:solidFill>
            <a:ln>
              <a:noFill/>
            </a:ln>
            <a:effectLst/>
          </c:spPr>
          <c:invertIfNegative val="0"/>
          <c:cat>
            <c:multiLvlStrRef>
              <c:f>'VC deal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 activity'!$P$9:$BE$9</c:f>
              <c:numCache>
                <c:formatCode>"$"#,##0.00</c:formatCode>
                <c:ptCount val="42"/>
                <c:pt idx="0">
                  <c:v>21.950947976367971</c:v>
                </c:pt>
                <c:pt idx="1">
                  <c:v>25.978126125522039</c:v>
                </c:pt>
                <c:pt idx="2">
                  <c:v>18.848260104325771</c:v>
                </c:pt>
                <c:pt idx="3">
                  <c:v>16.96689464087131</c:v>
                </c:pt>
                <c:pt idx="4">
                  <c:v>19.573937530551049</c:v>
                </c:pt>
                <c:pt idx="5">
                  <c:v>23.172918643740282</c:v>
                </c:pt>
                <c:pt idx="6">
                  <c:v>27.316175422941079</c:v>
                </c:pt>
                <c:pt idx="7">
                  <c:v>23.599574764018609</c:v>
                </c:pt>
                <c:pt idx="8">
                  <c:v>32.01924055359698</c:v>
                </c:pt>
                <c:pt idx="9">
                  <c:v>32.018176879833781</c:v>
                </c:pt>
                <c:pt idx="10">
                  <c:v>35.531421126903979</c:v>
                </c:pt>
                <c:pt idx="11">
                  <c:v>50.101312680216722</c:v>
                </c:pt>
                <c:pt idx="12">
                  <c:v>42.442099310366409</c:v>
                </c:pt>
                <c:pt idx="13">
                  <c:v>39.466882397567737</c:v>
                </c:pt>
                <c:pt idx="14">
                  <c:v>38.960220822268283</c:v>
                </c:pt>
                <c:pt idx="15">
                  <c:v>35.405466160970072</c:v>
                </c:pt>
                <c:pt idx="16">
                  <c:v>39.715913933088302</c:v>
                </c:pt>
                <c:pt idx="17">
                  <c:v>39.219930511844119</c:v>
                </c:pt>
                <c:pt idx="18">
                  <c:v>48.914286816820251</c:v>
                </c:pt>
                <c:pt idx="19">
                  <c:v>48.252861896508961</c:v>
                </c:pt>
                <c:pt idx="20">
                  <c:v>80.815968600545872</c:v>
                </c:pt>
                <c:pt idx="21">
                  <c:v>87.090371396125903</c:v>
                </c:pt>
                <c:pt idx="22">
                  <c:v>90.22915672559607</c:v>
                </c:pt>
                <c:pt idx="23">
                  <c:v>100.5018699892198</c:v>
                </c:pt>
                <c:pt idx="24">
                  <c:v>79.917205200974294</c:v>
                </c:pt>
                <c:pt idx="25">
                  <c:v>71.252280028384988</c:v>
                </c:pt>
                <c:pt idx="26">
                  <c:v>45.84477133879966</c:v>
                </c:pt>
                <c:pt idx="27">
                  <c:v>39.577640237747829</c:v>
                </c:pt>
                <c:pt idx="28">
                  <c:v>55.491339787433539</c:v>
                </c:pt>
                <c:pt idx="29">
                  <c:v>36.505200377209277</c:v>
                </c:pt>
                <c:pt idx="30">
                  <c:v>36.254621034906137</c:v>
                </c:pt>
                <c:pt idx="31">
                  <c:v>37.934120942543203</c:v>
                </c:pt>
                <c:pt idx="32">
                  <c:v>38.801238168043852</c:v>
                </c:pt>
                <c:pt idx="33">
                  <c:v>48.102905258906112</c:v>
                </c:pt>
                <c:pt idx="34">
                  <c:v>43.767238485096911</c:v>
                </c:pt>
                <c:pt idx="35">
                  <c:v>84.508245214075814</c:v>
                </c:pt>
                <c:pt idx="36">
                  <c:v>89.793599741897268</c:v>
                </c:pt>
                <c:pt idx="37">
                  <c:v>85.840077799709405</c:v>
                </c:pt>
                <c:pt idx="38">
                  <c:v>70.171780373676327</c:v>
                </c:pt>
                <c:pt idx="39">
                  <c:v>73.391283233759594</c:v>
                </c:pt>
                <c:pt idx="40">
                  <c:v>268.87520773794932</c:v>
                </c:pt>
                <c:pt idx="41">
                  <c:v>143.85752184208781</c:v>
                </c:pt>
              </c:numCache>
            </c:numRef>
          </c:val>
          <c:extLst>
            <c:ext xmlns:c16="http://schemas.microsoft.com/office/drawing/2014/chart" uri="{C3380CC4-5D6E-409C-BE32-E72D297353CC}">
              <c16:uniqueId val="{00000000-2C96-400E-BD5B-B5582B51B42D}"/>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deal activity'!$O$10</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1-2C96-400E-BD5B-B5582B51B42D}"/>
              </c:ext>
            </c:extLst>
          </c:dPt>
          <c:dPt>
            <c:idx val="10"/>
            <c:bubble3D val="0"/>
            <c:extLst>
              <c:ext xmlns:c16="http://schemas.microsoft.com/office/drawing/2014/chart" uri="{C3380CC4-5D6E-409C-BE32-E72D297353CC}">
                <c16:uniqueId val="{00000002-2C96-400E-BD5B-B5582B51B42D}"/>
              </c:ext>
            </c:extLst>
          </c:dPt>
          <c:dPt>
            <c:idx val="11"/>
            <c:bubble3D val="0"/>
            <c:extLst>
              <c:ext xmlns:c16="http://schemas.microsoft.com/office/drawing/2014/chart" uri="{C3380CC4-5D6E-409C-BE32-E72D297353CC}">
                <c16:uniqueId val="{00000003-2C96-400E-BD5B-B5582B51B42D}"/>
              </c:ext>
            </c:extLst>
          </c:dPt>
          <c:cat>
            <c:multiLvlStrRef>
              <c:f>'VC deal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 activity'!$P$10:$BE$10</c:f>
              <c:numCache>
                <c:formatCode>#,##0;;;</c:formatCode>
                <c:ptCount val="42"/>
                <c:pt idx="0">
                  <c:v>3363</c:v>
                </c:pt>
                <c:pt idx="1">
                  <c:v>2769</c:v>
                </c:pt>
                <c:pt idx="2">
                  <c:v>2650</c:v>
                </c:pt>
                <c:pt idx="3">
                  <c:v>2556</c:v>
                </c:pt>
                <c:pt idx="4">
                  <c:v>3333</c:v>
                </c:pt>
                <c:pt idx="5">
                  <c:v>2992</c:v>
                </c:pt>
                <c:pt idx="6">
                  <c:v>2902</c:v>
                </c:pt>
                <c:pt idx="7">
                  <c:v>2897</c:v>
                </c:pt>
                <c:pt idx="8">
                  <c:v>3588</c:v>
                </c:pt>
                <c:pt idx="9">
                  <c:v>3097</c:v>
                </c:pt>
                <c:pt idx="10">
                  <c:v>2996</c:v>
                </c:pt>
                <c:pt idx="11">
                  <c:v>3262</c:v>
                </c:pt>
                <c:pt idx="12">
                  <c:v>3878</c:v>
                </c:pt>
                <c:pt idx="13">
                  <c:v>3394</c:v>
                </c:pt>
                <c:pt idx="14">
                  <c:v>3402</c:v>
                </c:pt>
                <c:pt idx="15">
                  <c:v>3349</c:v>
                </c:pt>
                <c:pt idx="16">
                  <c:v>4092</c:v>
                </c:pt>
                <c:pt idx="17">
                  <c:v>3098</c:v>
                </c:pt>
                <c:pt idx="18">
                  <c:v>3326</c:v>
                </c:pt>
                <c:pt idx="19">
                  <c:v>3705</c:v>
                </c:pt>
                <c:pt idx="20">
                  <c:v>5216</c:v>
                </c:pt>
                <c:pt idx="21">
                  <c:v>4715</c:v>
                </c:pt>
                <c:pt idx="22">
                  <c:v>4779</c:v>
                </c:pt>
                <c:pt idx="23">
                  <c:v>4989</c:v>
                </c:pt>
                <c:pt idx="24">
                  <c:v>5686</c:v>
                </c:pt>
                <c:pt idx="25">
                  <c:v>4680</c:v>
                </c:pt>
                <c:pt idx="26">
                  <c:v>4068</c:v>
                </c:pt>
                <c:pt idx="27">
                  <c:v>3869</c:v>
                </c:pt>
                <c:pt idx="28">
                  <c:v>4460</c:v>
                </c:pt>
                <c:pt idx="29">
                  <c:v>3794</c:v>
                </c:pt>
                <c:pt idx="30">
                  <c:v>3612</c:v>
                </c:pt>
                <c:pt idx="31">
                  <c:v>3609</c:v>
                </c:pt>
                <c:pt idx="32">
                  <c:v>4281</c:v>
                </c:pt>
                <c:pt idx="33">
                  <c:v>3944</c:v>
                </c:pt>
                <c:pt idx="34">
                  <c:v>3591</c:v>
                </c:pt>
                <c:pt idx="35">
                  <c:v>3591</c:v>
                </c:pt>
                <c:pt idx="36">
                  <c:v>4370</c:v>
                </c:pt>
                <c:pt idx="37">
                  <c:v>3643</c:v>
                </c:pt>
                <c:pt idx="38">
                  <c:v>3768</c:v>
                </c:pt>
                <c:pt idx="39">
                  <c:v>3981</c:v>
                </c:pt>
                <c:pt idx="40">
                  <c:v>3888</c:v>
                </c:pt>
                <c:pt idx="41">
                  <c:v>3653</c:v>
                </c:pt>
              </c:numCache>
            </c:numRef>
          </c:val>
          <c:smooth val="0"/>
          <c:extLst>
            <c:ext xmlns:c16="http://schemas.microsoft.com/office/drawing/2014/chart" uri="{C3380CC4-5D6E-409C-BE32-E72D297353CC}">
              <c16:uniqueId val="{00000004-2C96-400E-BD5B-B5582B51B42D}"/>
            </c:ext>
          </c:extLst>
        </c:ser>
        <c:ser>
          <c:idx val="2"/>
          <c:order val="2"/>
          <c:tx>
            <c:strRef>
              <c:f>'VC deal activity'!$O$11</c:f>
              <c:strCache>
                <c:ptCount val="1"/>
                <c:pt idx="0">
                  <c:v>Estimated deal count</c:v>
                </c:pt>
              </c:strCache>
            </c:strRef>
          </c:tx>
          <c:spPr>
            <a:ln>
              <a:noFill/>
            </a:ln>
          </c:spPr>
          <c:marker>
            <c:symbol val="circle"/>
            <c:size val="5"/>
            <c:spPr>
              <a:solidFill>
                <a:srgbClr val="F5C914"/>
              </a:solidFill>
              <a:ln>
                <a:noFill/>
              </a:ln>
            </c:spPr>
          </c:marker>
          <c:dPt>
            <c:idx val="37"/>
            <c:marker>
              <c:spPr>
                <a:noFill/>
                <a:ln>
                  <a:noFill/>
                </a:ln>
              </c:spPr>
            </c:marker>
            <c:bubble3D val="0"/>
            <c:extLst>
              <c:ext xmlns:c16="http://schemas.microsoft.com/office/drawing/2014/chart" uri="{C3380CC4-5D6E-409C-BE32-E72D297353CC}">
                <c16:uniqueId val="{00000003-8613-41C5-AC6A-B50E586640C8}"/>
              </c:ext>
            </c:extLst>
          </c:dPt>
          <c:cat>
            <c:multiLvlStrRef>
              <c:f>'VC deal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 activity'!$P$11:$BE$11</c:f>
              <c:numCache>
                <c:formatCode>#,##0;;;</c:formatCode>
                <c:ptCount val="42"/>
                <c:pt idx="38">
                  <c:v>3926</c:v>
                </c:pt>
                <c:pt idx="39">
                  <c:v>4409</c:v>
                </c:pt>
                <c:pt idx="40">
                  <c:v>4607</c:v>
                </c:pt>
                <c:pt idx="41">
                  <c:v>5039</c:v>
                </c:pt>
              </c:numCache>
            </c:numRef>
          </c:val>
          <c:smooth val="0"/>
          <c:extLst>
            <c:ext xmlns:c16="http://schemas.microsoft.com/office/drawing/2014/chart" uri="{C3380CC4-5D6E-409C-BE32-E72D297353CC}">
              <c16:uniqueId val="{00000003-E09B-44C8-86C5-D5746F627AA6}"/>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General"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by series'!$B$53</c:f>
              <c:strCache>
                <c:ptCount val="1"/>
                <c:pt idx="0">
                  <c:v>Pre-seed</c:v>
                </c:pt>
              </c:strCache>
            </c:strRef>
          </c:tx>
          <c:spPr>
            <a:solidFill>
              <a:schemeClr val="accent1"/>
            </a:solidFill>
            <a:ln>
              <a:noFill/>
            </a:ln>
            <a:effectLst/>
          </c:spPr>
          <c:invertIfNegative val="0"/>
          <c:cat>
            <c:numRef>
              <c:f>'VC deals by series'!$C$52:$M$52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series'!$C$53:$M$53</c:f>
              <c:numCache>
                <c:formatCode>#,##0;;;</c:formatCode>
                <c:ptCount val="11"/>
                <c:pt idx="0">
                  <c:v>800</c:v>
                </c:pt>
                <c:pt idx="1">
                  <c:v>857</c:v>
                </c:pt>
                <c:pt idx="2">
                  <c:v>750</c:v>
                </c:pt>
                <c:pt idx="3">
                  <c:v>853</c:v>
                </c:pt>
                <c:pt idx="4">
                  <c:v>893</c:v>
                </c:pt>
                <c:pt idx="5">
                  <c:v>1184</c:v>
                </c:pt>
                <c:pt idx="6">
                  <c:v>1118</c:v>
                </c:pt>
                <c:pt idx="7">
                  <c:v>898</c:v>
                </c:pt>
                <c:pt idx="8">
                  <c:v>1135</c:v>
                </c:pt>
                <c:pt idx="9">
                  <c:v>1144</c:v>
                </c:pt>
                <c:pt idx="10">
                  <c:v>658</c:v>
                </c:pt>
              </c:numCache>
            </c:numRef>
          </c:val>
          <c:extLst>
            <c:ext xmlns:c16="http://schemas.microsoft.com/office/drawing/2014/chart" uri="{C3380CC4-5D6E-409C-BE32-E72D297353CC}">
              <c16:uniqueId val="{00000000-11A5-4C8E-9FCE-663086195049}"/>
            </c:ext>
          </c:extLst>
        </c:ser>
        <c:ser>
          <c:idx val="1"/>
          <c:order val="1"/>
          <c:tx>
            <c:strRef>
              <c:f>'VC deals by series'!$B$54</c:f>
              <c:strCache>
                <c:ptCount val="1"/>
                <c:pt idx="0">
                  <c:v>Seed</c:v>
                </c:pt>
              </c:strCache>
            </c:strRef>
          </c:tx>
          <c:spPr>
            <a:solidFill>
              <a:schemeClr val="accent2"/>
            </a:solidFill>
            <a:ln>
              <a:noFill/>
            </a:ln>
            <a:effectLst/>
          </c:spPr>
          <c:invertIfNegative val="0"/>
          <c:cat>
            <c:numRef>
              <c:f>'VC deals by series'!$C$52:$M$52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series'!$C$54:$M$54</c:f>
              <c:numCache>
                <c:formatCode>#,##0;;;</c:formatCode>
                <c:ptCount val="11"/>
                <c:pt idx="0">
                  <c:v>3187</c:v>
                </c:pt>
                <c:pt idx="1">
                  <c:v>3441</c:v>
                </c:pt>
                <c:pt idx="2">
                  <c:v>3729</c:v>
                </c:pt>
                <c:pt idx="3">
                  <c:v>4093</c:v>
                </c:pt>
                <c:pt idx="4">
                  <c:v>4189</c:v>
                </c:pt>
                <c:pt idx="5">
                  <c:v>5769</c:v>
                </c:pt>
                <c:pt idx="6">
                  <c:v>5450</c:v>
                </c:pt>
                <c:pt idx="7">
                  <c:v>4614</c:v>
                </c:pt>
                <c:pt idx="8">
                  <c:v>4404</c:v>
                </c:pt>
                <c:pt idx="9">
                  <c:v>4132</c:v>
                </c:pt>
                <c:pt idx="10">
                  <c:v>1864</c:v>
                </c:pt>
              </c:numCache>
            </c:numRef>
          </c:val>
          <c:extLst>
            <c:ext xmlns:c16="http://schemas.microsoft.com/office/drawing/2014/chart" uri="{C3380CC4-5D6E-409C-BE32-E72D297353CC}">
              <c16:uniqueId val="{00000001-11A5-4C8E-9FCE-663086195049}"/>
            </c:ext>
          </c:extLst>
        </c:ser>
        <c:ser>
          <c:idx val="2"/>
          <c:order val="2"/>
          <c:tx>
            <c:strRef>
              <c:f>'VC deals by series'!$B$55</c:f>
              <c:strCache>
                <c:ptCount val="1"/>
                <c:pt idx="0">
                  <c:v>A</c:v>
                </c:pt>
              </c:strCache>
            </c:strRef>
          </c:tx>
          <c:spPr>
            <a:solidFill>
              <a:schemeClr val="accent3"/>
            </a:solidFill>
            <a:ln>
              <a:noFill/>
            </a:ln>
            <a:effectLst/>
          </c:spPr>
          <c:invertIfNegative val="0"/>
          <c:cat>
            <c:numRef>
              <c:f>'VC deals by series'!$C$52:$M$52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series'!$C$55:$M$55</c:f>
              <c:numCache>
                <c:formatCode>#,##0;;;</c:formatCode>
                <c:ptCount val="11"/>
                <c:pt idx="0">
                  <c:v>2145</c:v>
                </c:pt>
                <c:pt idx="1">
                  <c:v>2316</c:v>
                </c:pt>
                <c:pt idx="2">
                  <c:v>2368</c:v>
                </c:pt>
                <c:pt idx="3">
                  <c:v>2420</c:v>
                </c:pt>
                <c:pt idx="4">
                  <c:v>2410</c:v>
                </c:pt>
                <c:pt idx="5">
                  <c:v>3374</c:v>
                </c:pt>
                <c:pt idx="6">
                  <c:v>2775</c:v>
                </c:pt>
                <c:pt idx="7">
                  <c:v>2019</c:v>
                </c:pt>
                <c:pt idx="8">
                  <c:v>1863</c:v>
                </c:pt>
                <c:pt idx="9">
                  <c:v>1921</c:v>
                </c:pt>
                <c:pt idx="10">
                  <c:v>791</c:v>
                </c:pt>
              </c:numCache>
            </c:numRef>
          </c:val>
          <c:extLst>
            <c:ext xmlns:c16="http://schemas.microsoft.com/office/drawing/2014/chart" uri="{C3380CC4-5D6E-409C-BE32-E72D297353CC}">
              <c16:uniqueId val="{00000002-11A5-4C8E-9FCE-663086195049}"/>
            </c:ext>
          </c:extLst>
        </c:ser>
        <c:ser>
          <c:idx val="3"/>
          <c:order val="3"/>
          <c:tx>
            <c:strRef>
              <c:f>'VC deals by series'!$B$56</c:f>
              <c:strCache>
                <c:ptCount val="1"/>
                <c:pt idx="0">
                  <c:v>B</c:v>
                </c:pt>
              </c:strCache>
            </c:strRef>
          </c:tx>
          <c:spPr>
            <a:solidFill>
              <a:schemeClr val="accent4"/>
            </a:solidFill>
            <a:ln>
              <a:noFill/>
            </a:ln>
            <a:effectLst/>
          </c:spPr>
          <c:invertIfNegative val="0"/>
          <c:cat>
            <c:numRef>
              <c:f>'VC deals by series'!$C$52:$M$52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series'!$C$56:$M$56</c:f>
              <c:numCache>
                <c:formatCode>#,##0;;;</c:formatCode>
                <c:ptCount val="11"/>
                <c:pt idx="0">
                  <c:v>866</c:v>
                </c:pt>
                <c:pt idx="1">
                  <c:v>918</c:v>
                </c:pt>
                <c:pt idx="2">
                  <c:v>1046</c:v>
                </c:pt>
                <c:pt idx="3">
                  <c:v>1037</c:v>
                </c:pt>
                <c:pt idx="4">
                  <c:v>1067</c:v>
                </c:pt>
                <c:pt idx="5">
                  <c:v>1554</c:v>
                </c:pt>
                <c:pt idx="6">
                  <c:v>1158</c:v>
                </c:pt>
                <c:pt idx="7">
                  <c:v>758</c:v>
                </c:pt>
                <c:pt idx="8">
                  <c:v>808</c:v>
                </c:pt>
                <c:pt idx="9">
                  <c:v>836</c:v>
                </c:pt>
                <c:pt idx="10">
                  <c:v>335</c:v>
                </c:pt>
              </c:numCache>
            </c:numRef>
          </c:val>
          <c:extLst>
            <c:ext xmlns:c16="http://schemas.microsoft.com/office/drawing/2014/chart" uri="{C3380CC4-5D6E-409C-BE32-E72D297353CC}">
              <c16:uniqueId val="{00000003-11A5-4C8E-9FCE-663086195049}"/>
            </c:ext>
          </c:extLst>
        </c:ser>
        <c:ser>
          <c:idx val="4"/>
          <c:order val="4"/>
          <c:tx>
            <c:strRef>
              <c:f>'VC deals by series'!$B$57</c:f>
              <c:strCache>
                <c:ptCount val="1"/>
                <c:pt idx="0">
                  <c:v>C</c:v>
                </c:pt>
              </c:strCache>
            </c:strRef>
          </c:tx>
          <c:spPr>
            <a:solidFill>
              <a:schemeClr val="accent5"/>
            </a:solidFill>
            <a:ln>
              <a:noFill/>
            </a:ln>
            <a:effectLst/>
          </c:spPr>
          <c:invertIfNegative val="0"/>
          <c:cat>
            <c:numRef>
              <c:f>'VC deals by series'!$C$52:$M$52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series'!$C$57:$M$57</c:f>
              <c:numCache>
                <c:formatCode>#,##0;;;</c:formatCode>
                <c:ptCount val="11"/>
                <c:pt idx="0">
                  <c:v>422</c:v>
                </c:pt>
                <c:pt idx="1">
                  <c:v>427</c:v>
                </c:pt>
                <c:pt idx="2">
                  <c:v>482</c:v>
                </c:pt>
                <c:pt idx="3">
                  <c:v>506</c:v>
                </c:pt>
                <c:pt idx="4">
                  <c:v>490</c:v>
                </c:pt>
                <c:pt idx="5">
                  <c:v>723</c:v>
                </c:pt>
                <c:pt idx="6">
                  <c:v>494</c:v>
                </c:pt>
                <c:pt idx="7">
                  <c:v>344</c:v>
                </c:pt>
                <c:pt idx="8">
                  <c:v>338</c:v>
                </c:pt>
                <c:pt idx="9">
                  <c:v>357</c:v>
                </c:pt>
                <c:pt idx="10">
                  <c:v>163</c:v>
                </c:pt>
              </c:numCache>
            </c:numRef>
          </c:val>
          <c:extLst>
            <c:ext xmlns:c16="http://schemas.microsoft.com/office/drawing/2014/chart" uri="{C3380CC4-5D6E-409C-BE32-E72D297353CC}">
              <c16:uniqueId val="{00000004-11A5-4C8E-9FCE-663086195049}"/>
            </c:ext>
          </c:extLst>
        </c:ser>
        <c:ser>
          <c:idx val="5"/>
          <c:order val="5"/>
          <c:tx>
            <c:strRef>
              <c:f>'VC deals by series'!$B$58</c:f>
              <c:strCache>
                <c:ptCount val="1"/>
                <c:pt idx="0">
                  <c:v>D+</c:v>
                </c:pt>
              </c:strCache>
            </c:strRef>
          </c:tx>
          <c:spPr>
            <a:solidFill>
              <a:schemeClr val="accent6"/>
            </a:solidFill>
            <a:ln>
              <a:noFill/>
            </a:ln>
            <a:effectLst/>
          </c:spPr>
          <c:invertIfNegative val="0"/>
          <c:cat>
            <c:numRef>
              <c:f>'VC deals by series'!$C$52:$M$52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series'!$C$58:$M$58</c:f>
              <c:numCache>
                <c:formatCode>#,##0;;;</c:formatCode>
                <c:ptCount val="11"/>
                <c:pt idx="0">
                  <c:v>352</c:v>
                </c:pt>
                <c:pt idx="1">
                  <c:v>357</c:v>
                </c:pt>
                <c:pt idx="2">
                  <c:v>436</c:v>
                </c:pt>
                <c:pt idx="3">
                  <c:v>423</c:v>
                </c:pt>
                <c:pt idx="4">
                  <c:v>432</c:v>
                </c:pt>
                <c:pt idx="5">
                  <c:v>643</c:v>
                </c:pt>
                <c:pt idx="6">
                  <c:v>349</c:v>
                </c:pt>
                <c:pt idx="7">
                  <c:v>217</c:v>
                </c:pt>
                <c:pt idx="8">
                  <c:v>242</c:v>
                </c:pt>
                <c:pt idx="9">
                  <c:v>293</c:v>
                </c:pt>
                <c:pt idx="10">
                  <c:v>146</c:v>
                </c:pt>
              </c:numCache>
            </c:numRef>
          </c:val>
          <c:extLst>
            <c:ext xmlns:c16="http://schemas.microsoft.com/office/drawing/2014/chart" uri="{C3380CC4-5D6E-409C-BE32-E72D297353CC}">
              <c16:uniqueId val="{00000005-11A5-4C8E-9FCE-663086195049}"/>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'Exits x previous round'!$AB$8</c:f>
              <c:strCache>
                <c:ptCount val="1"/>
                <c:pt idx="0">
                  <c:v>Pre-seed/seed</c:v>
                </c:pt>
              </c:strCache>
            </c:strRef>
          </c:tx>
          <c:spPr>
            <a:solidFill>
              <a:schemeClr val="accent1"/>
            </a:solidFill>
            <a:ln>
              <a:noFill/>
            </a:ln>
            <a:effectLst/>
          </c:spPr>
          <c:invertIfNegative val="0"/>
          <c:cat>
            <c:numRef>
              <c:f>'Exits x previous round'!$AC$7:$AM$7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round'!$AC$8:$AM$8</c:f>
              <c:numCache>
                <c:formatCode>General</c:formatCode>
                <c:ptCount val="11"/>
                <c:pt idx="0">
                  <c:v>5</c:v>
                </c:pt>
                <c:pt idx="1">
                  <c:v>4</c:v>
                </c:pt>
                <c:pt idx="2">
                  <c:v>2</c:v>
                </c:pt>
                <c:pt idx="3">
                  <c:v>6</c:v>
                </c:pt>
                <c:pt idx="4">
                  <c:v>2</c:v>
                </c:pt>
                <c:pt idx="5">
                  <c:v>10</c:v>
                </c:pt>
                <c:pt idx="6">
                  <c:v>9</c:v>
                </c:pt>
                <c:pt idx="7">
                  <c:v>9</c:v>
                </c:pt>
                <c:pt idx="8">
                  <c:v>3</c:v>
                </c:pt>
                <c:pt idx="9">
                  <c:v>2</c:v>
                </c:pt>
                <c:pt idx="10">
                  <c:v>3</c:v>
                </c:pt>
              </c:numCache>
            </c:numRef>
          </c:val>
          <c:extLst>
            <c:ext xmlns:c16="http://schemas.microsoft.com/office/drawing/2014/chart" uri="{C3380CC4-5D6E-409C-BE32-E72D297353CC}">
              <c16:uniqueId val="{00000000-2E36-4A9E-B797-221A72BA43AA}"/>
            </c:ext>
          </c:extLst>
        </c:ser>
        <c:ser>
          <c:idx val="1"/>
          <c:order val="1"/>
          <c:tx>
            <c:strRef>
              <c:f>'Exits x previous round'!$AB$9</c:f>
              <c:strCache>
                <c:ptCount val="1"/>
                <c:pt idx="0">
                  <c:v>Early-stage VC</c:v>
                </c:pt>
              </c:strCache>
            </c:strRef>
          </c:tx>
          <c:spPr>
            <a:solidFill>
              <a:schemeClr val="accent2"/>
            </a:solidFill>
            <a:ln>
              <a:noFill/>
            </a:ln>
            <a:effectLst/>
          </c:spPr>
          <c:invertIfNegative val="0"/>
          <c:cat>
            <c:numRef>
              <c:f>'Exits x previous round'!$AC$7:$AM$7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round'!$AC$9:$AM$9</c:f>
              <c:numCache>
                <c:formatCode>General</c:formatCode>
                <c:ptCount val="11"/>
                <c:pt idx="0">
                  <c:v>16</c:v>
                </c:pt>
                <c:pt idx="1">
                  <c:v>22</c:v>
                </c:pt>
                <c:pt idx="2">
                  <c:v>38</c:v>
                </c:pt>
                <c:pt idx="3">
                  <c:v>32</c:v>
                </c:pt>
                <c:pt idx="4">
                  <c:v>37</c:v>
                </c:pt>
                <c:pt idx="5">
                  <c:v>85</c:v>
                </c:pt>
                <c:pt idx="6">
                  <c:v>26</c:v>
                </c:pt>
                <c:pt idx="7">
                  <c:v>27</c:v>
                </c:pt>
                <c:pt idx="8">
                  <c:v>21</c:v>
                </c:pt>
                <c:pt idx="9">
                  <c:v>10</c:v>
                </c:pt>
                <c:pt idx="10">
                  <c:v>15</c:v>
                </c:pt>
              </c:numCache>
            </c:numRef>
          </c:val>
          <c:extLst>
            <c:ext xmlns:c16="http://schemas.microsoft.com/office/drawing/2014/chart" uri="{C3380CC4-5D6E-409C-BE32-E72D297353CC}">
              <c16:uniqueId val="{00000001-2E36-4A9E-B797-221A72BA43AA}"/>
            </c:ext>
          </c:extLst>
        </c:ser>
        <c:ser>
          <c:idx val="2"/>
          <c:order val="2"/>
          <c:tx>
            <c:strRef>
              <c:f>'Exits x previous round'!$AB$10</c:f>
              <c:strCache>
                <c:ptCount val="1"/>
                <c:pt idx="0">
                  <c:v>Late-stage VC</c:v>
                </c:pt>
              </c:strCache>
            </c:strRef>
          </c:tx>
          <c:spPr>
            <a:solidFill>
              <a:schemeClr val="accent3"/>
            </a:solidFill>
            <a:ln>
              <a:noFill/>
            </a:ln>
            <a:effectLst/>
          </c:spPr>
          <c:invertIfNegative val="0"/>
          <c:cat>
            <c:numRef>
              <c:f>'Exits x previous round'!$AC$7:$AM$7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round'!$AC$10:$AM$10</c:f>
              <c:numCache>
                <c:formatCode>General</c:formatCode>
                <c:ptCount val="11"/>
                <c:pt idx="0">
                  <c:v>19</c:v>
                </c:pt>
                <c:pt idx="1">
                  <c:v>33</c:v>
                </c:pt>
                <c:pt idx="2">
                  <c:v>44</c:v>
                </c:pt>
                <c:pt idx="3">
                  <c:v>44</c:v>
                </c:pt>
                <c:pt idx="4">
                  <c:v>69</c:v>
                </c:pt>
                <c:pt idx="5">
                  <c:v>118</c:v>
                </c:pt>
                <c:pt idx="6">
                  <c:v>30</c:v>
                </c:pt>
                <c:pt idx="7">
                  <c:v>31</c:v>
                </c:pt>
                <c:pt idx="8">
                  <c:v>27</c:v>
                </c:pt>
                <c:pt idx="9">
                  <c:v>29</c:v>
                </c:pt>
                <c:pt idx="10">
                  <c:v>15</c:v>
                </c:pt>
              </c:numCache>
            </c:numRef>
          </c:val>
          <c:extLst>
            <c:ext xmlns:c16="http://schemas.microsoft.com/office/drawing/2014/chart" uri="{C3380CC4-5D6E-409C-BE32-E72D297353CC}">
              <c16:uniqueId val="{00000002-2E36-4A9E-B797-221A72BA43AA}"/>
            </c:ext>
          </c:extLst>
        </c:ser>
        <c:ser>
          <c:idx val="3"/>
          <c:order val="3"/>
          <c:tx>
            <c:strRef>
              <c:f>'Exits x previous round'!$AB$11</c:f>
              <c:strCache>
                <c:ptCount val="1"/>
                <c:pt idx="0">
                  <c:v>Venture growth</c:v>
                </c:pt>
              </c:strCache>
            </c:strRef>
          </c:tx>
          <c:spPr>
            <a:solidFill>
              <a:schemeClr val="accent4"/>
            </a:solidFill>
            <a:ln>
              <a:noFill/>
            </a:ln>
            <a:effectLst/>
          </c:spPr>
          <c:invertIfNegative val="0"/>
          <c:cat>
            <c:numRef>
              <c:f>'Exits x previous round'!$AC$7:$AM$7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round'!$AC$11:$AM$11</c:f>
              <c:numCache>
                <c:formatCode>General</c:formatCode>
                <c:ptCount val="11"/>
                <c:pt idx="0">
                  <c:v>19</c:v>
                </c:pt>
                <c:pt idx="1">
                  <c:v>23</c:v>
                </c:pt>
                <c:pt idx="2">
                  <c:v>25</c:v>
                </c:pt>
                <c:pt idx="3">
                  <c:v>34</c:v>
                </c:pt>
                <c:pt idx="4">
                  <c:v>39</c:v>
                </c:pt>
                <c:pt idx="5">
                  <c:v>106</c:v>
                </c:pt>
                <c:pt idx="6">
                  <c:v>22</c:v>
                </c:pt>
                <c:pt idx="7">
                  <c:v>21</c:v>
                </c:pt>
                <c:pt idx="8">
                  <c:v>16</c:v>
                </c:pt>
                <c:pt idx="9">
                  <c:v>27</c:v>
                </c:pt>
                <c:pt idx="10">
                  <c:v>17</c:v>
                </c:pt>
              </c:numCache>
            </c:numRef>
          </c:val>
          <c:extLst>
            <c:ext xmlns:c16="http://schemas.microsoft.com/office/drawing/2014/chart" uri="{C3380CC4-5D6E-409C-BE32-E72D297353CC}">
              <c16:uniqueId val="{00000003-2E36-4A9E-B797-221A72BA43AA}"/>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4470303860238805"/>
          <c:y val="0"/>
          <c:w val="0.15529696139761187"/>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2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'Exits x previous round'!$B$46</c:f>
              <c:strCache>
                <c:ptCount val="1"/>
                <c:pt idx="0">
                  <c:v>Pre-seed</c:v>
                </c:pt>
              </c:strCache>
            </c:strRef>
          </c:tx>
          <c:spPr>
            <a:solidFill>
              <a:schemeClr val="accent1"/>
            </a:solidFill>
            <a:ln>
              <a:noFill/>
            </a:ln>
            <a:effectLst/>
          </c:spPr>
          <c:invertIfNegative val="0"/>
          <c:cat>
            <c:numRef>
              <c:f>'Exits x previous round'!$C$45:$M$45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round'!$C$46:$M$46</c:f>
              <c:numCache>
                <c:formatCode>General</c:formatCode>
                <c:ptCount val="11"/>
                <c:pt idx="0">
                  <c:v>3</c:v>
                </c:pt>
                <c:pt idx="1">
                  <c:v>2</c:v>
                </c:pt>
                <c:pt idx="2">
                  <c:v>6</c:v>
                </c:pt>
                <c:pt idx="3">
                  <c:v>2</c:v>
                </c:pt>
                <c:pt idx="4">
                  <c:v>7</c:v>
                </c:pt>
                <c:pt idx="5">
                  <c:v>10</c:v>
                </c:pt>
                <c:pt idx="6">
                  <c:v>16</c:v>
                </c:pt>
                <c:pt idx="7">
                  <c:v>12</c:v>
                </c:pt>
                <c:pt idx="8">
                  <c:v>29</c:v>
                </c:pt>
                <c:pt idx="9">
                  <c:v>19</c:v>
                </c:pt>
                <c:pt idx="10">
                  <c:v>10</c:v>
                </c:pt>
              </c:numCache>
            </c:numRef>
          </c:val>
          <c:extLst>
            <c:ext xmlns:c16="http://schemas.microsoft.com/office/drawing/2014/chart" uri="{C3380CC4-5D6E-409C-BE32-E72D297353CC}">
              <c16:uniqueId val="{00000000-F8D3-404F-BBA2-45F1870A9AAF}"/>
            </c:ext>
          </c:extLst>
        </c:ser>
        <c:ser>
          <c:idx val="1"/>
          <c:order val="1"/>
          <c:tx>
            <c:strRef>
              <c:f>'Exits x previous round'!$B$47</c:f>
              <c:strCache>
                <c:ptCount val="1"/>
                <c:pt idx="0">
                  <c:v>Seed</c:v>
                </c:pt>
              </c:strCache>
            </c:strRef>
          </c:tx>
          <c:spPr>
            <a:solidFill>
              <a:schemeClr val="accent2"/>
            </a:solidFill>
            <a:ln>
              <a:noFill/>
            </a:ln>
            <a:effectLst/>
          </c:spPr>
          <c:invertIfNegative val="0"/>
          <c:cat>
            <c:numRef>
              <c:f>'Exits x previous round'!$C$45:$M$45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round'!$C$47:$M$47</c:f>
              <c:numCache>
                <c:formatCode>General</c:formatCode>
                <c:ptCount val="11"/>
                <c:pt idx="0">
                  <c:v>139</c:v>
                </c:pt>
                <c:pt idx="1">
                  <c:v>130</c:v>
                </c:pt>
                <c:pt idx="2">
                  <c:v>174</c:v>
                </c:pt>
                <c:pt idx="3">
                  <c:v>182</c:v>
                </c:pt>
                <c:pt idx="4">
                  <c:v>173</c:v>
                </c:pt>
                <c:pt idx="5">
                  <c:v>307</c:v>
                </c:pt>
                <c:pt idx="6">
                  <c:v>239</c:v>
                </c:pt>
                <c:pt idx="7">
                  <c:v>195</c:v>
                </c:pt>
                <c:pt idx="8">
                  <c:v>198</c:v>
                </c:pt>
                <c:pt idx="9">
                  <c:v>283</c:v>
                </c:pt>
                <c:pt idx="10">
                  <c:v>134</c:v>
                </c:pt>
              </c:numCache>
            </c:numRef>
          </c:val>
          <c:extLst>
            <c:ext xmlns:c16="http://schemas.microsoft.com/office/drawing/2014/chart" uri="{C3380CC4-5D6E-409C-BE32-E72D297353CC}">
              <c16:uniqueId val="{00000001-F8D3-404F-BBA2-45F1870A9AAF}"/>
            </c:ext>
          </c:extLst>
        </c:ser>
        <c:ser>
          <c:idx val="2"/>
          <c:order val="2"/>
          <c:tx>
            <c:strRef>
              <c:f>'Exits x previous round'!$B$48</c:f>
              <c:strCache>
                <c:ptCount val="1"/>
                <c:pt idx="0">
                  <c:v>A</c:v>
                </c:pt>
              </c:strCache>
            </c:strRef>
          </c:tx>
          <c:spPr>
            <a:solidFill>
              <a:schemeClr val="accent3"/>
            </a:solidFill>
            <a:ln>
              <a:noFill/>
            </a:ln>
            <a:effectLst/>
          </c:spPr>
          <c:invertIfNegative val="0"/>
          <c:cat>
            <c:numRef>
              <c:f>'Exits x previous round'!$C$45:$M$45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round'!$C$48:$M$48</c:f>
              <c:numCache>
                <c:formatCode>General</c:formatCode>
                <c:ptCount val="11"/>
                <c:pt idx="0">
                  <c:v>138</c:v>
                </c:pt>
                <c:pt idx="1">
                  <c:v>140</c:v>
                </c:pt>
                <c:pt idx="2">
                  <c:v>167</c:v>
                </c:pt>
                <c:pt idx="3">
                  <c:v>174</c:v>
                </c:pt>
                <c:pt idx="4">
                  <c:v>150</c:v>
                </c:pt>
                <c:pt idx="5">
                  <c:v>218</c:v>
                </c:pt>
                <c:pt idx="6">
                  <c:v>193</c:v>
                </c:pt>
                <c:pt idx="7">
                  <c:v>141</c:v>
                </c:pt>
                <c:pt idx="8">
                  <c:v>159</c:v>
                </c:pt>
                <c:pt idx="9">
                  <c:v>201</c:v>
                </c:pt>
                <c:pt idx="10">
                  <c:v>97</c:v>
                </c:pt>
              </c:numCache>
            </c:numRef>
          </c:val>
          <c:extLst>
            <c:ext xmlns:c16="http://schemas.microsoft.com/office/drawing/2014/chart" uri="{C3380CC4-5D6E-409C-BE32-E72D297353CC}">
              <c16:uniqueId val="{00000002-F8D3-404F-BBA2-45F1870A9AAF}"/>
            </c:ext>
          </c:extLst>
        </c:ser>
        <c:ser>
          <c:idx val="3"/>
          <c:order val="3"/>
          <c:tx>
            <c:strRef>
              <c:f>'Exits x previous round'!$B$49</c:f>
              <c:strCache>
                <c:ptCount val="1"/>
                <c:pt idx="0">
                  <c:v>B</c:v>
                </c:pt>
              </c:strCache>
            </c:strRef>
          </c:tx>
          <c:spPr>
            <a:solidFill>
              <a:schemeClr val="accent4"/>
            </a:solidFill>
            <a:ln>
              <a:noFill/>
            </a:ln>
            <a:effectLst/>
          </c:spPr>
          <c:invertIfNegative val="0"/>
          <c:cat>
            <c:numRef>
              <c:f>'Exits x previous round'!$C$45:$M$45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round'!$C$49:$M$49</c:f>
              <c:numCache>
                <c:formatCode>General</c:formatCode>
                <c:ptCount val="11"/>
                <c:pt idx="0">
                  <c:v>83</c:v>
                </c:pt>
                <c:pt idx="1">
                  <c:v>85</c:v>
                </c:pt>
                <c:pt idx="2">
                  <c:v>88</c:v>
                </c:pt>
                <c:pt idx="3">
                  <c:v>86</c:v>
                </c:pt>
                <c:pt idx="4">
                  <c:v>90</c:v>
                </c:pt>
                <c:pt idx="5">
                  <c:v>122</c:v>
                </c:pt>
                <c:pt idx="6">
                  <c:v>83</c:v>
                </c:pt>
                <c:pt idx="7">
                  <c:v>68</c:v>
                </c:pt>
                <c:pt idx="8">
                  <c:v>81</c:v>
                </c:pt>
                <c:pt idx="9">
                  <c:v>93</c:v>
                </c:pt>
                <c:pt idx="10">
                  <c:v>47</c:v>
                </c:pt>
              </c:numCache>
            </c:numRef>
          </c:val>
          <c:extLst>
            <c:ext xmlns:c16="http://schemas.microsoft.com/office/drawing/2014/chart" uri="{C3380CC4-5D6E-409C-BE32-E72D297353CC}">
              <c16:uniqueId val="{00000003-F8D3-404F-BBA2-45F1870A9AAF}"/>
            </c:ext>
          </c:extLst>
        </c:ser>
        <c:ser>
          <c:idx val="4"/>
          <c:order val="4"/>
          <c:tx>
            <c:strRef>
              <c:f>'Exits x previous round'!$B$50</c:f>
              <c:strCache>
                <c:ptCount val="1"/>
                <c:pt idx="0">
                  <c:v>C</c:v>
                </c:pt>
              </c:strCache>
            </c:strRef>
          </c:tx>
          <c:spPr>
            <a:solidFill>
              <a:schemeClr val="accent5"/>
            </a:solidFill>
            <a:ln>
              <a:noFill/>
            </a:ln>
            <a:effectLst/>
          </c:spPr>
          <c:invertIfNegative val="0"/>
          <c:cat>
            <c:numRef>
              <c:f>'Exits x previous round'!$C$45:$M$45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round'!$C$50:$M$50</c:f>
              <c:numCache>
                <c:formatCode>General</c:formatCode>
                <c:ptCount val="11"/>
                <c:pt idx="0">
                  <c:v>54</c:v>
                </c:pt>
                <c:pt idx="1">
                  <c:v>53</c:v>
                </c:pt>
                <c:pt idx="2">
                  <c:v>57</c:v>
                </c:pt>
                <c:pt idx="3">
                  <c:v>56</c:v>
                </c:pt>
                <c:pt idx="4">
                  <c:v>47</c:v>
                </c:pt>
                <c:pt idx="5">
                  <c:v>71</c:v>
                </c:pt>
                <c:pt idx="6">
                  <c:v>38</c:v>
                </c:pt>
                <c:pt idx="7">
                  <c:v>24</c:v>
                </c:pt>
                <c:pt idx="8">
                  <c:v>31</c:v>
                </c:pt>
                <c:pt idx="9">
                  <c:v>52</c:v>
                </c:pt>
                <c:pt idx="10">
                  <c:v>20</c:v>
                </c:pt>
              </c:numCache>
            </c:numRef>
          </c:val>
          <c:extLst>
            <c:ext xmlns:c16="http://schemas.microsoft.com/office/drawing/2014/chart" uri="{C3380CC4-5D6E-409C-BE32-E72D297353CC}">
              <c16:uniqueId val="{00000004-F8D3-404F-BBA2-45F1870A9AAF}"/>
            </c:ext>
          </c:extLst>
        </c:ser>
        <c:ser>
          <c:idx val="5"/>
          <c:order val="5"/>
          <c:tx>
            <c:strRef>
              <c:f>'Exits x previous round'!$B$51</c:f>
              <c:strCache>
                <c:ptCount val="1"/>
                <c:pt idx="0">
                  <c:v>D+</c:v>
                </c:pt>
              </c:strCache>
            </c:strRef>
          </c:tx>
          <c:spPr>
            <a:solidFill>
              <a:schemeClr val="accent6"/>
            </a:solidFill>
            <a:ln>
              <a:noFill/>
            </a:ln>
            <a:effectLst/>
          </c:spPr>
          <c:invertIfNegative val="0"/>
          <c:cat>
            <c:numRef>
              <c:f>'Exits x previous round'!$C$45:$M$45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round'!$C$51:$M$51</c:f>
              <c:numCache>
                <c:formatCode>General</c:formatCode>
                <c:ptCount val="11"/>
                <c:pt idx="0">
                  <c:v>56</c:v>
                </c:pt>
                <c:pt idx="1">
                  <c:v>48</c:v>
                </c:pt>
                <c:pt idx="2">
                  <c:v>53</c:v>
                </c:pt>
                <c:pt idx="3">
                  <c:v>48</c:v>
                </c:pt>
                <c:pt idx="4">
                  <c:v>35</c:v>
                </c:pt>
                <c:pt idx="5">
                  <c:v>46</c:v>
                </c:pt>
                <c:pt idx="6">
                  <c:v>32</c:v>
                </c:pt>
                <c:pt idx="7">
                  <c:v>22</c:v>
                </c:pt>
                <c:pt idx="8">
                  <c:v>26</c:v>
                </c:pt>
                <c:pt idx="9">
                  <c:v>20</c:v>
                </c:pt>
                <c:pt idx="10">
                  <c:v>22</c:v>
                </c:pt>
              </c:numCache>
            </c:numRef>
          </c:val>
          <c:extLst>
            <c:ext xmlns:c16="http://schemas.microsoft.com/office/drawing/2014/chart" uri="{C3380CC4-5D6E-409C-BE32-E72D297353CC}">
              <c16:uniqueId val="{00000005-F8D3-404F-BBA2-45F1870A9AAF}"/>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4470303860238805"/>
          <c:y val="0"/>
          <c:w val="0.11415082008029628"/>
          <c:h val="0.36556583711707569"/>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2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'Exits x previous round'!$O$46</c:f>
              <c:strCache>
                <c:ptCount val="1"/>
                <c:pt idx="0">
                  <c:v>Pre-seed</c:v>
                </c:pt>
              </c:strCache>
            </c:strRef>
          </c:tx>
          <c:spPr>
            <a:solidFill>
              <a:schemeClr val="accent1"/>
            </a:solidFill>
            <a:ln>
              <a:noFill/>
            </a:ln>
            <a:effectLst/>
          </c:spPr>
          <c:invertIfNegative val="0"/>
          <c:cat>
            <c:numRef>
              <c:f>'Exits x previous round'!$P$45:$Z$45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round'!$P$46:$Z$46</c:f>
              <c:numCache>
                <c:formatCode>General</c:formatCode>
                <c:ptCount val="11"/>
                <c:pt idx="0">
                  <c:v>0</c:v>
                </c:pt>
                <c:pt idx="1">
                  <c:v>0</c:v>
                </c:pt>
                <c:pt idx="2">
                  <c:v>0</c:v>
                </c:pt>
                <c:pt idx="3">
                  <c:v>1</c:v>
                </c:pt>
                <c:pt idx="4">
                  <c:v>0</c:v>
                </c:pt>
                <c:pt idx="5">
                  <c:v>1</c:v>
                </c:pt>
                <c:pt idx="6">
                  <c:v>4</c:v>
                </c:pt>
                <c:pt idx="7">
                  <c:v>1</c:v>
                </c:pt>
                <c:pt idx="8">
                  <c:v>3</c:v>
                </c:pt>
                <c:pt idx="9">
                  <c:v>2</c:v>
                </c:pt>
                <c:pt idx="10">
                  <c:v>4</c:v>
                </c:pt>
              </c:numCache>
            </c:numRef>
          </c:val>
          <c:extLst>
            <c:ext xmlns:c16="http://schemas.microsoft.com/office/drawing/2014/chart" uri="{C3380CC4-5D6E-409C-BE32-E72D297353CC}">
              <c16:uniqueId val="{00000000-7512-4DA7-8989-407AD13DB482}"/>
            </c:ext>
          </c:extLst>
        </c:ser>
        <c:ser>
          <c:idx val="1"/>
          <c:order val="1"/>
          <c:tx>
            <c:strRef>
              <c:f>'Exits x previous round'!$O$47</c:f>
              <c:strCache>
                <c:ptCount val="1"/>
                <c:pt idx="0">
                  <c:v>Seed</c:v>
                </c:pt>
              </c:strCache>
            </c:strRef>
          </c:tx>
          <c:spPr>
            <a:solidFill>
              <a:schemeClr val="accent2"/>
            </a:solidFill>
            <a:ln>
              <a:noFill/>
            </a:ln>
            <a:effectLst/>
          </c:spPr>
          <c:invertIfNegative val="0"/>
          <c:cat>
            <c:numRef>
              <c:f>'Exits x previous round'!$P$45:$Z$45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round'!$P$47:$Z$47</c:f>
              <c:numCache>
                <c:formatCode>General</c:formatCode>
                <c:ptCount val="11"/>
                <c:pt idx="0">
                  <c:v>13</c:v>
                </c:pt>
                <c:pt idx="1">
                  <c:v>21</c:v>
                </c:pt>
                <c:pt idx="2">
                  <c:v>30</c:v>
                </c:pt>
                <c:pt idx="3">
                  <c:v>25</c:v>
                </c:pt>
                <c:pt idx="4">
                  <c:v>41</c:v>
                </c:pt>
                <c:pt idx="5">
                  <c:v>56</c:v>
                </c:pt>
                <c:pt idx="6">
                  <c:v>49</c:v>
                </c:pt>
                <c:pt idx="7">
                  <c:v>46</c:v>
                </c:pt>
                <c:pt idx="8">
                  <c:v>55</c:v>
                </c:pt>
                <c:pt idx="9">
                  <c:v>65</c:v>
                </c:pt>
                <c:pt idx="10">
                  <c:v>35</c:v>
                </c:pt>
              </c:numCache>
            </c:numRef>
          </c:val>
          <c:extLst>
            <c:ext xmlns:c16="http://schemas.microsoft.com/office/drawing/2014/chart" uri="{C3380CC4-5D6E-409C-BE32-E72D297353CC}">
              <c16:uniqueId val="{00000001-7512-4DA7-8989-407AD13DB482}"/>
            </c:ext>
          </c:extLst>
        </c:ser>
        <c:ser>
          <c:idx val="2"/>
          <c:order val="2"/>
          <c:tx>
            <c:strRef>
              <c:f>'Exits x previous round'!$O$48</c:f>
              <c:strCache>
                <c:ptCount val="1"/>
                <c:pt idx="0">
                  <c:v>A</c:v>
                </c:pt>
              </c:strCache>
            </c:strRef>
          </c:tx>
          <c:spPr>
            <a:solidFill>
              <a:schemeClr val="accent3"/>
            </a:solidFill>
            <a:ln>
              <a:noFill/>
            </a:ln>
            <a:effectLst/>
          </c:spPr>
          <c:invertIfNegative val="0"/>
          <c:cat>
            <c:numRef>
              <c:f>'Exits x previous round'!$P$45:$Z$45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round'!$P$48:$Z$48</c:f>
              <c:numCache>
                <c:formatCode>General</c:formatCode>
                <c:ptCount val="11"/>
                <c:pt idx="0">
                  <c:v>9</c:v>
                </c:pt>
                <c:pt idx="1">
                  <c:v>24</c:v>
                </c:pt>
                <c:pt idx="2">
                  <c:v>38</c:v>
                </c:pt>
                <c:pt idx="3">
                  <c:v>51</c:v>
                </c:pt>
                <c:pt idx="4">
                  <c:v>49</c:v>
                </c:pt>
                <c:pt idx="5">
                  <c:v>73</c:v>
                </c:pt>
                <c:pt idx="6">
                  <c:v>48</c:v>
                </c:pt>
                <c:pt idx="7">
                  <c:v>47</c:v>
                </c:pt>
                <c:pt idx="8">
                  <c:v>41</c:v>
                </c:pt>
                <c:pt idx="9">
                  <c:v>72</c:v>
                </c:pt>
                <c:pt idx="10">
                  <c:v>24</c:v>
                </c:pt>
              </c:numCache>
            </c:numRef>
          </c:val>
          <c:extLst>
            <c:ext xmlns:c16="http://schemas.microsoft.com/office/drawing/2014/chart" uri="{C3380CC4-5D6E-409C-BE32-E72D297353CC}">
              <c16:uniqueId val="{00000002-7512-4DA7-8989-407AD13DB482}"/>
            </c:ext>
          </c:extLst>
        </c:ser>
        <c:ser>
          <c:idx val="3"/>
          <c:order val="3"/>
          <c:tx>
            <c:strRef>
              <c:f>'Exits x previous round'!$O$49</c:f>
              <c:strCache>
                <c:ptCount val="1"/>
                <c:pt idx="0">
                  <c:v>B</c:v>
                </c:pt>
              </c:strCache>
            </c:strRef>
          </c:tx>
          <c:spPr>
            <a:solidFill>
              <a:schemeClr val="accent4"/>
            </a:solidFill>
            <a:ln>
              <a:noFill/>
            </a:ln>
            <a:effectLst/>
          </c:spPr>
          <c:invertIfNegative val="0"/>
          <c:cat>
            <c:numRef>
              <c:f>'Exits x previous round'!$P$45:$Z$45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round'!$P$49:$Z$49</c:f>
              <c:numCache>
                <c:formatCode>General</c:formatCode>
                <c:ptCount val="11"/>
                <c:pt idx="0">
                  <c:v>16</c:v>
                </c:pt>
                <c:pt idx="1">
                  <c:v>26</c:v>
                </c:pt>
                <c:pt idx="2">
                  <c:v>31</c:v>
                </c:pt>
                <c:pt idx="3">
                  <c:v>27</c:v>
                </c:pt>
                <c:pt idx="4">
                  <c:v>14</c:v>
                </c:pt>
                <c:pt idx="5">
                  <c:v>46</c:v>
                </c:pt>
                <c:pt idx="6">
                  <c:v>30</c:v>
                </c:pt>
                <c:pt idx="7">
                  <c:v>25</c:v>
                </c:pt>
                <c:pt idx="8">
                  <c:v>28</c:v>
                </c:pt>
                <c:pt idx="9">
                  <c:v>31</c:v>
                </c:pt>
                <c:pt idx="10">
                  <c:v>20</c:v>
                </c:pt>
              </c:numCache>
            </c:numRef>
          </c:val>
          <c:extLst>
            <c:ext xmlns:c16="http://schemas.microsoft.com/office/drawing/2014/chart" uri="{C3380CC4-5D6E-409C-BE32-E72D297353CC}">
              <c16:uniqueId val="{00000003-7512-4DA7-8989-407AD13DB482}"/>
            </c:ext>
          </c:extLst>
        </c:ser>
        <c:ser>
          <c:idx val="4"/>
          <c:order val="4"/>
          <c:tx>
            <c:strRef>
              <c:f>'Exits x previous round'!$O$50</c:f>
              <c:strCache>
                <c:ptCount val="1"/>
                <c:pt idx="0">
                  <c:v>C</c:v>
                </c:pt>
              </c:strCache>
            </c:strRef>
          </c:tx>
          <c:spPr>
            <a:solidFill>
              <a:schemeClr val="accent5"/>
            </a:solidFill>
            <a:ln>
              <a:noFill/>
            </a:ln>
            <a:effectLst/>
          </c:spPr>
          <c:invertIfNegative val="0"/>
          <c:cat>
            <c:numRef>
              <c:f>'Exits x previous round'!$P$45:$Z$45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round'!$P$50:$Z$50</c:f>
              <c:numCache>
                <c:formatCode>General</c:formatCode>
                <c:ptCount val="11"/>
                <c:pt idx="0">
                  <c:v>12</c:v>
                </c:pt>
                <c:pt idx="1">
                  <c:v>20</c:v>
                </c:pt>
                <c:pt idx="2">
                  <c:v>16</c:v>
                </c:pt>
                <c:pt idx="3">
                  <c:v>18</c:v>
                </c:pt>
                <c:pt idx="4">
                  <c:v>14</c:v>
                </c:pt>
                <c:pt idx="5">
                  <c:v>23</c:v>
                </c:pt>
                <c:pt idx="6">
                  <c:v>11</c:v>
                </c:pt>
                <c:pt idx="7">
                  <c:v>11</c:v>
                </c:pt>
                <c:pt idx="8">
                  <c:v>18</c:v>
                </c:pt>
                <c:pt idx="9">
                  <c:v>11</c:v>
                </c:pt>
                <c:pt idx="10">
                  <c:v>4</c:v>
                </c:pt>
              </c:numCache>
            </c:numRef>
          </c:val>
          <c:extLst>
            <c:ext xmlns:c16="http://schemas.microsoft.com/office/drawing/2014/chart" uri="{C3380CC4-5D6E-409C-BE32-E72D297353CC}">
              <c16:uniqueId val="{00000004-7512-4DA7-8989-407AD13DB482}"/>
            </c:ext>
          </c:extLst>
        </c:ser>
        <c:ser>
          <c:idx val="5"/>
          <c:order val="5"/>
          <c:tx>
            <c:strRef>
              <c:f>'Exits x previous round'!$O$51</c:f>
              <c:strCache>
                <c:ptCount val="1"/>
                <c:pt idx="0">
                  <c:v>D+</c:v>
                </c:pt>
              </c:strCache>
            </c:strRef>
          </c:tx>
          <c:spPr>
            <a:solidFill>
              <a:schemeClr val="accent6"/>
            </a:solidFill>
            <a:ln>
              <a:noFill/>
            </a:ln>
            <a:effectLst/>
          </c:spPr>
          <c:invertIfNegative val="0"/>
          <c:cat>
            <c:numRef>
              <c:f>'Exits x previous round'!$P$45:$Z$45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round'!$P$51:$Z$51</c:f>
              <c:numCache>
                <c:formatCode>General</c:formatCode>
                <c:ptCount val="11"/>
                <c:pt idx="0">
                  <c:v>16</c:v>
                </c:pt>
                <c:pt idx="1">
                  <c:v>13</c:v>
                </c:pt>
                <c:pt idx="2">
                  <c:v>17</c:v>
                </c:pt>
                <c:pt idx="3">
                  <c:v>21</c:v>
                </c:pt>
                <c:pt idx="4">
                  <c:v>14</c:v>
                </c:pt>
                <c:pt idx="5">
                  <c:v>13</c:v>
                </c:pt>
                <c:pt idx="6">
                  <c:v>10</c:v>
                </c:pt>
                <c:pt idx="7">
                  <c:v>5</c:v>
                </c:pt>
                <c:pt idx="8">
                  <c:v>10</c:v>
                </c:pt>
                <c:pt idx="9">
                  <c:v>10</c:v>
                </c:pt>
                <c:pt idx="10">
                  <c:v>8</c:v>
                </c:pt>
              </c:numCache>
            </c:numRef>
          </c:val>
          <c:extLst>
            <c:ext xmlns:c16="http://schemas.microsoft.com/office/drawing/2014/chart" uri="{C3380CC4-5D6E-409C-BE32-E72D297353CC}">
              <c16:uniqueId val="{00000005-7512-4DA7-8989-407AD13DB482}"/>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4470303860238805"/>
          <c:y val="0"/>
          <c:w val="0.11415082008029628"/>
          <c:h val="0.36556583711707569"/>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2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'Exits x previous round'!$AB$46</c:f>
              <c:strCache>
                <c:ptCount val="1"/>
                <c:pt idx="0">
                  <c:v>Pre-seed</c:v>
                </c:pt>
              </c:strCache>
            </c:strRef>
          </c:tx>
          <c:spPr>
            <a:solidFill>
              <a:schemeClr val="accent1"/>
            </a:solidFill>
            <a:ln>
              <a:noFill/>
            </a:ln>
            <a:effectLst/>
          </c:spPr>
          <c:invertIfNegative val="0"/>
          <c:cat>
            <c:numRef>
              <c:f>'Exits x previous round'!$AC$45:$AM$45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round'!$AC$46:$AM$46</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082B-4279-AE63-DEF1F009C510}"/>
            </c:ext>
          </c:extLst>
        </c:ser>
        <c:ser>
          <c:idx val="1"/>
          <c:order val="1"/>
          <c:tx>
            <c:strRef>
              <c:f>'Exits x previous round'!$AB$47</c:f>
              <c:strCache>
                <c:ptCount val="1"/>
                <c:pt idx="0">
                  <c:v>Seed</c:v>
                </c:pt>
              </c:strCache>
            </c:strRef>
          </c:tx>
          <c:spPr>
            <a:solidFill>
              <a:schemeClr val="accent2"/>
            </a:solidFill>
            <a:ln>
              <a:noFill/>
            </a:ln>
            <a:effectLst/>
          </c:spPr>
          <c:invertIfNegative val="0"/>
          <c:cat>
            <c:numRef>
              <c:f>'Exits x previous round'!$AC$45:$AM$45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round'!$AC$47:$AM$47</c:f>
              <c:numCache>
                <c:formatCode>General</c:formatCode>
                <c:ptCount val="11"/>
                <c:pt idx="0">
                  <c:v>5</c:v>
                </c:pt>
                <c:pt idx="1">
                  <c:v>4</c:v>
                </c:pt>
                <c:pt idx="2">
                  <c:v>2</c:v>
                </c:pt>
                <c:pt idx="3">
                  <c:v>6</c:v>
                </c:pt>
                <c:pt idx="4">
                  <c:v>2</c:v>
                </c:pt>
                <c:pt idx="5">
                  <c:v>9</c:v>
                </c:pt>
                <c:pt idx="6">
                  <c:v>9</c:v>
                </c:pt>
                <c:pt idx="7">
                  <c:v>9</c:v>
                </c:pt>
                <c:pt idx="8">
                  <c:v>3</c:v>
                </c:pt>
                <c:pt idx="9">
                  <c:v>2</c:v>
                </c:pt>
                <c:pt idx="10">
                  <c:v>3</c:v>
                </c:pt>
              </c:numCache>
            </c:numRef>
          </c:val>
          <c:extLst>
            <c:ext xmlns:c16="http://schemas.microsoft.com/office/drawing/2014/chart" uri="{C3380CC4-5D6E-409C-BE32-E72D297353CC}">
              <c16:uniqueId val="{00000001-082B-4279-AE63-DEF1F009C510}"/>
            </c:ext>
          </c:extLst>
        </c:ser>
        <c:ser>
          <c:idx val="2"/>
          <c:order val="2"/>
          <c:tx>
            <c:strRef>
              <c:f>'Exits x previous round'!$AB$48</c:f>
              <c:strCache>
                <c:ptCount val="1"/>
                <c:pt idx="0">
                  <c:v>A</c:v>
                </c:pt>
              </c:strCache>
            </c:strRef>
          </c:tx>
          <c:spPr>
            <a:solidFill>
              <a:schemeClr val="accent3"/>
            </a:solidFill>
            <a:ln>
              <a:noFill/>
            </a:ln>
            <a:effectLst/>
          </c:spPr>
          <c:invertIfNegative val="0"/>
          <c:cat>
            <c:numRef>
              <c:f>'Exits x previous round'!$AC$45:$AM$45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round'!$AC$48:$AM$48</c:f>
              <c:numCache>
                <c:formatCode>General</c:formatCode>
                <c:ptCount val="11"/>
                <c:pt idx="0">
                  <c:v>2</c:v>
                </c:pt>
                <c:pt idx="1">
                  <c:v>6</c:v>
                </c:pt>
                <c:pt idx="2">
                  <c:v>6</c:v>
                </c:pt>
                <c:pt idx="3">
                  <c:v>6</c:v>
                </c:pt>
                <c:pt idx="4">
                  <c:v>6</c:v>
                </c:pt>
                <c:pt idx="5">
                  <c:v>22</c:v>
                </c:pt>
                <c:pt idx="6">
                  <c:v>6</c:v>
                </c:pt>
                <c:pt idx="7">
                  <c:v>9</c:v>
                </c:pt>
                <c:pt idx="8">
                  <c:v>3</c:v>
                </c:pt>
                <c:pt idx="9">
                  <c:v>4</c:v>
                </c:pt>
                <c:pt idx="10">
                  <c:v>3</c:v>
                </c:pt>
              </c:numCache>
            </c:numRef>
          </c:val>
          <c:extLst>
            <c:ext xmlns:c16="http://schemas.microsoft.com/office/drawing/2014/chart" uri="{C3380CC4-5D6E-409C-BE32-E72D297353CC}">
              <c16:uniqueId val="{00000002-082B-4279-AE63-DEF1F009C510}"/>
            </c:ext>
          </c:extLst>
        </c:ser>
        <c:ser>
          <c:idx val="3"/>
          <c:order val="3"/>
          <c:tx>
            <c:strRef>
              <c:f>'Exits x previous round'!$AB$49</c:f>
              <c:strCache>
                <c:ptCount val="1"/>
                <c:pt idx="0">
                  <c:v>B</c:v>
                </c:pt>
              </c:strCache>
            </c:strRef>
          </c:tx>
          <c:spPr>
            <a:solidFill>
              <a:schemeClr val="accent4"/>
            </a:solidFill>
            <a:ln>
              <a:noFill/>
            </a:ln>
            <a:effectLst/>
          </c:spPr>
          <c:invertIfNegative val="0"/>
          <c:cat>
            <c:numRef>
              <c:f>'Exits x previous round'!$AC$45:$AM$45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round'!$AC$49:$AM$49</c:f>
              <c:numCache>
                <c:formatCode>General</c:formatCode>
                <c:ptCount val="11"/>
                <c:pt idx="0">
                  <c:v>10</c:v>
                </c:pt>
                <c:pt idx="1">
                  <c:v>11</c:v>
                </c:pt>
                <c:pt idx="2">
                  <c:v>18</c:v>
                </c:pt>
                <c:pt idx="3">
                  <c:v>28</c:v>
                </c:pt>
                <c:pt idx="4">
                  <c:v>25</c:v>
                </c:pt>
                <c:pt idx="5">
                  <c:v>49</c:v>
                </c:pt>
                <c:pt idx="6">
                  <c:v>17</c:v>
                </c:pt>
                <c:pt idx="7">
                  <c:v>16</c:v>
                </c:pt>
                <c:pt idx="8">
                  <c:v>11</c:v>
                </c:pt>
                <c:pt idx="9">
                  <c:v>4</c:v>
                </c:pt>
                <c:pt idx="10">
                  <c:v>7</c:v>
                </c:pt>
              </c:numCache>
            </c:numRef>
          </c:val>
          <c:extLst>
            <c:ext xmlns:c16="http://schemas.microsoft.com/office/drawing/2014/chart" uri="{C3380CC4-5D6E-409C-BE32-E72D297353CC}">
              <c16:uniqueId val="{00000003-082B-4279-AE63-DEF1F009C510}"/>
            </c:ext>
          </c:extLst>
        </c:ser>
        <c:ser>
          <c:idx val="4"/>
          <c:order val="4"/>
          <c:tx>
            <c:strRef>
              <c:f>'Exits x previous round'!$AB$50</c:f>
              <c:strCache>
                <c:ptCount val="1"/>
                <c:pt idx="0">
                  <c:v>C</c:v>
                </c:pt>
              </c:strCache>
            </c:strRef>
          </c:tx>
          <c:spPr>
            <a:solidFill>
              <a:schemeClr val="accent5"/>
            </a:solidFill>
            <a:ln>
              <a:noFill/>
            </a:ln>
            <a:effectLst/>
          </c:spPr>
          <c:invertIfNegative val="0"/>
          <c:cat>
            <c:numRef>
              <c:f>'Exits x previous round'!$AC$45:$AM$45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round'!$AC$50:$AM$50</c:f>
              <c:numCache>
                <c:formatCode>General</c:formatCode>
                <c:ptCount val="11"/>
                <c:pt idx="0">
                  <c:v>6</c:v>
                </c:pt>
                <c:pt idx="1">
                  <c:v>13</c:v>
                </c:pt>
                <c:pt idx="2">
                  <c:v>18</c:v>
                </c:pt>
                <c:pt idx="3">
                  <c:v>19</c:v>
                </c:pt>
                <c:pt idx="4">
                  <c:v>29</c:v>
                </c:pt>
                <c:pt idx="5">
                  <c:v>40</c:v>
                </c:pt>
                <c:pt idx="6">
                  <c:v>7</c:v>
                </c:pt>
                <c:pt idx="7">
                  <c:v>7</c:v>
                </c:pt>
                <c:pt idx="8">
                  <c:v>7</c:v>
                </c:pt>
                <c:pt idx="9">
                  <c:v>13</c:v>
                </c:pt>
                <c:pt idx="10">
                  <c:v>2</c:v>
                </c:pt>
              </c:numCache>
            </c:numRef>
          </c:val>
          <c:extLst>
            <c:ext xmlns:c16="http://schemas.microsoft.com/office/drawing/2014/chart" uri="{C3380CC4-5D6E-409C-BE32-E72D297353CC}">
              <c16:uniqueId val="{00000004-082B-4279-AE63-DEF1F009C510}"/>
            </c:ext>
          </c:extLst>
        </c:ser>
        <c:ser>
          <c:idx val="5"/>
          <c:order val="5"/>
          <c:tx>
            <c:strRef>
              <c:f>'Exits x previous round'!$AB$51</c:f>
              <c:strCache>
                <c:ptCount val="1"/>
                <c:pt idx="0">
                  <c:v>D+</c:v>
                </c:pt>
              </c:strCache>
            </c:strRef>
          </c:tx>
          <c:spPr>
            <a:solidFill>
              <a:schemeClr val="accent6"/>
            </a:solidFill>
            <a:ln>
              <a:noFill/>
            </a:ln>
            <a:effectLst/>
          </c:spPr>
          <c:invertIfNegative val="0"/>
          <c:cat>
            <c:numRef>
              <c:f>'Exits x previous round'!$AC$45:$AM$45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'Exits x previous round'!$AC$51:$AM$51</c:f>
              <c:numCache>
                <c:formatCode>General</c:formatCode>
                <c:ptCount val="11"/>
                <c:pt idx="0">
                  <c:v>15</c:v>
                </c:pt>
                <c:pt idx="1">
                  <c:v>17</c:v>
                </c:pt>
                <c:pt idx="2">
                  <c:v>21</c:v>
                </c:pt>
                <c:pt idx="3">
                  <c:v>26</c:v>
                </c:pt>
                <c:pt idx="4">
                  <c:v>36</c:v>
                </c:pt>
                <c:pt idx="5">
                  <c:v>74</c:v>
                </c:pt>
                <c:pt idx="6">
                  <c:v>11</c:v>
                </c:pt>
                <c:pt idx="7">
                  <c:v>11</c:v>
                </c:pt>
                <c:pt idx="8">
                  <c:v>11</c:v>
                </c:pt>
                <c:pt idx="9">
                  <c:v>13</c:v>
                </c:pt>
                <c:pt idx="10">
                  <c:v>14</c:v>
                </c:pt>
              </c:numCache>
            </c:numRef>
          </c:val>
          <c:extLst>
            <c:ext xmlns:c16="http://schemas.microsoft.com/office/drawing/2014/chart" uri="{C3380CC4-5D6E-409C-BE32-E72D297353CC}">
              <c16:uniqueId val="{00000005-082B-4279-AE63-DEF1F009C510}"/>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4470303860238805"/>
          <c:y val="0"/>
          <c:w val="0.11415082008029628"/>
          <c:h val="0.36556583711707569"/>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2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exits by industry'!$B$9</c:f>
              <c:strCache>
                <c:ptCount val="1"/>
                <c:pt idx="0">
                  <c:v>Software</c:v>
                </c:pt>
              </c:strCache>
            </c:strRef>
          </c:tx>
          <c:spPr>
            <a:solidFill>
              <a:srgbClr val="051C38"/>
            </a:solidFill>
            <a:ln>
              <a:noFill/>
            </a:ln>
            <a:effectLst/>
          </c:spPr>
          <c:invertIfNegative val="0"/>
          <c:cat>
            <c:numRef>
              <c:f>'VC exits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industry'!$C$9:$M$9</c:f>
              <c:numCache>
                <c:formatCode>"$"#,##0.0</c:formatCode>
                <c:ptCount val="11"/>
                <c:pt idx="0">
                  <c:v>32.053106761117981</c:v>
                </c:pt>
                <c:pt idx="1">
                  <c:v>44.737412794578347</c:v>
                </c:pt>
                <c:pt idx="2">
                  <c:v>79.047423420302195</c:v>
                </c:pt>
                <c:pt idx="3">
                  <c:v>100.3317234686933</c:v>
                </c:pt>
                <c:pt idx="4">
                  <c:v>123.424209179288</c:v>
                </c:pt>
                <c:pt idx="5">
                  <c:v>291.33244107132361</c:v>
                </c:pt>
                <c:pt idx="6">
                  <c:v>50.642295950322087</c:v>
                </c:pt>
                <c:pt idx="7">
                  <c:v>43.139034045338612</c:v>
                </c:pt>
                <c:pt idx="8">
                  <c:v>64.611492361990187</c:v>
                </c:pt>
                <c:pt idx="9">
                  <c:v>151.95250846926211</c:v>
                </c:pt>
                <c:pt idx="10">
                  <c:v>343.27160938040851</c:v>
                </c:pt>
              </c:numCache>
            </c:numRef>
          </c:val>
          <c:extLst>
            <c:ext xmlns:c16="http://schemas.microsoft.com/office/drawing/2014/chart" uri="{C3380CC4-5D6E-409C-BE32-E72D297353CC}">
              <c16:uniqueId val="{00000000-22C4-4131-8A8F-A2717EE9A4F9}"/>
            </c:ext>
          </c:extLst>
        </c:ser>
        <c:ser>
          <c:idx val="1"/>
          <c:order val="1"/>
          <c:tx>
            <c:strRef>
              <c:f>'VC exits by industry'!$B$10</c:f>
              <c:strCache>
                <c:ptCount val="1"/>
                <c:pt idx="0">
                  <c:v>Media</c:v>
                </c:pt>
              </c:strCache>
            </c:strRef>
          </c:tx>
          <c:spPr>
            <a:solidFill>
              <a:srgbClr val="1D5080"/>
            </a:solidFill>
            <a:ln>
              <a:noFill/>
            </a:ln>
            <a:effectLst/>
          </c:spPr>
          <c:invertIfNegative val="0"/>
          <c:cat>
            <c:numRef>
              <c:f>'VC exits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industry'!$C$10:$M$10</c:f>
              <c:numCache>
                <c:formatCode>"$"#,##0.0</c:formatCode>
                <c:ptCount val="11"/>
                <c:pt idx="0">
                  <c:v>2.583826628703044</c:v>
                </c:pt>
                <c:pt idx="1">
                  <c:v>1.5493526694281661</c:v>
                </c:pt>
                <c:pt idx="2">
                  <c:v>2.1766703863587491</c:v>
                </c:pt>
                <c:pt idx="3">
                  <c:v>3.6960898392286832</c:v>
                </c:pt>
                <c:pt idx="4">
                  <c:v>2.407159558432999</c:v>
                </c:pt>
                <c:pt idx="5">
                  <c:v>6.2098979098797162</c:v>
                </c:pt>
                <c:pt idx="6">
                  <c:v>2.2721250616144908</c:v>
                </c:pt>
                <c:pt idx="7">
                  <c:v>1.3474314399798331</c:v>
                </c:pt>
                <c:pt idx="8">
                  <c:v>1.6466223538215541</c:v>
                </c:pt>
                <c:pt idx="9">
                  <c:v>2.3678041787258901</c:v>
                </c:pt>
                <c:pt idx="10">
                  <c:v>0.64251739325497104</c:v>
                </c:pt>
              </c:numCache>
            </c:numRef>
          </c:val>
          <c:extLst>
            <c:ext xmlns:c16="http://schemas.microsoft.com/office/drawing/2014/chart" uri="{C3380CC4-5D6E-409C-BE32-E72D297353CC}">
              <c16:uniqueId val="{00000001-22C4-4131-8A8F-A2717EE9A4F9}"/>
            </c:ext>
          </c:extLst>
        </c:ser>
        <c:ser>
          <c:idx val="2"/>
          <c:order val="2"/>
          <c:tx>
            <c:strRef>
              <c:f>'VC exits by industry'!$B$11</c:f>
              <c:strCache>
                <c:ptCount val="1"/>
                <c:pt idx="0">
                  <c:v>Energy</c:v>
                </c:pt>
              </c:strCache>
            </c:strRef>
          </c:tx>
          <c:spPr>
            <a:solidFill>
              <a:srgbClr val="6185A6"/>
            </a:solidFill>
            <a:ln>
              <a:noFill/>
            </a:ln>
            <a:effectLst/>
          </c:spPr>
          <c:invertIfNegative val="0"/>
          <c:cat>
            <c:numRef>
              <c:f>'VC exits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industry'!$C$11:$M$11</c:f>
              <c:numCache>
                <c:formatCode>"$"#,##0.0</c:formatCode>
                <c:ptCount val="11"/>
                <c:pt idx="0">
                  <c:v>0.95943280988908963</c:v>
                </c:pt>
                <c:pt idx="1">
                  <c:v>0.55514814474179075</c:v>
                </c:pt>
                <c:pt idx="2">
                  <c:v>2.030222642299381</c:v>
                </c:pt>
                <c:pt idx="3">
                  <c:v>0.69332441904303688</c:v>
                </c:pt>
                <c:pt idx="4">
                  <c:v>0.65902237471310265</c:v>
                </c:pt>
                <c:pt idx="5">
                  <c:v>3.920151193751134</c:v>
                </c:pt>
                <c:pt idx="6">
                  <c:v>3.2395473569373552</c:v>
                </c:pt>
                <c:pt idx="7">
                  <c:v>0.54808134274073106</c:v>
                </c:pt>
                <c:pt idx="8">
                  <c:v>0.42838113777015902</c:v>
                </c:pt>
                <c:pt idx="9">
                  <c:v>0.83409053106131892</c:v>
                </c:pt>
                <c:pt idx="10">
                  <c:v>15.89721751825968</c:v>
                </c:pt>
              </c:numCache>
            </c:numRef>
          </c:val>
          <c:extLst>
            <c:ext xmlns:c16="http://schemas.microsoft.com/office/drawing/2014/chart" uri="{C3380CC4-5D6E-409C-BE32-E72D297353CC}">
              <c16:uniqueId val="{00000002-22C4-4131-8A8F-A2717EE9A4F9}"/>
            </c:ext>
          </c:extLst>
        </c:ser>
        <c:ser>
          <c:idx val="3"/>
          <c:order val="3"/>
          <c:tx>
            <c:strRef>
              <c:f>'VC exits by industry'!$B$12</c:f>
              <c:strCache>
                <c:ptCount val="1"/>
                <c:pt idx="0">
                  <c:v>Other</c:v>
                </c:pt>
              </c:strCache>
            </c:strRef>
          </c:tx>
          <c:spPr>
            <a:solidFill>
              <a:schemeClr val="accent4"/>
            </a:solidFill>
            <a:ln>
              <a:noFill/>
            </a:ln>
            <a:effectLst/>
          </c:spPr>
          <c:invertIfNegative val="0"/>
          <c:cat>
            <c:numRef>
              <c:f>'VC exits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industry'!$C$12:$M$12</c:f>
              <c:numCache>
                <c:formatCode>"$"#,##0.0</c:formatCode>
                <c:ptCount val="11"/>
                <c:pt idx="0">
                  <c:v>2.7785067325096762</c:v>
                </c:pt>
                <c:pt idx="1">
                  <c:v>2.9774107179481808</c:v>
                </c:pt>
                <c:pt idx="2">
                  <c:v>4.4626892718372284</c:v>
                </c:pt>
                <c:pt idx="3">
                  <c:v>6.6686536990993108</c:v>
                </c:pt>
                <c:pt idx="4">
                  <c:v>24.14492968387168</c:v>
                </c:pt>
                <c:pt idx="5">
                  <c:v>121.09704330063811</c:v>
                </c:pt>
                <c:pt idx="6">
                  <c:v>21.3345348251305</c:v>
                </c:pt>
                <c:pt idx="7">
                  <c:v>9.3443933879080738</c:v>
                </c:pt>
                <c:pt idx="8">
                  <c:v>5.2096855147673828</c:v>
                </c:pt>
                <c:pt idx="9">
                  <c:v>20.971015931983001</c:v>
                </c:pt>
                <c:pt idx="10">
                  <c:v>9.7173965911063078</c:v>
                </c:pt>
              </c:numCache>
            </c:numRef>
          </c:val>
          <c:extLst>
            <c:ext xmlns:c16="http://schemas.microsoft.com/office/drawing/2014/chart" uri="{C3380CC4-5D6E-409C-BE32-E72D297353CC}">
              <c16:uniqueId val="{00000009-B7B4-4985-93B2-9CF15A8A0079}"/>
            </c:ext>
          </c:extLst>
        </c:ser>
        <c:ser>
          <c:idx val="4"/>
          <c:order val="4"/>
          <c:tx>
            <c:strRef>
              <c:f>'VC exits by industry'!$B$13</c:f>
              <c:strCache>
                <c:ptCount val="1"/>
                <c:pt idx="0">
                  <c:v>Transportation</c:v>
                </c:pt>
              </c:strCache>
            </c:strRef>
          </c:tx>
          <c:spPr>
            <a:solidFill>
              <a:srgbClr val="40C2C9"/>
            </a:solidFill>
            <a:ln>
              <a:noFill/>
            </a:ln>
            <a:effectLst/>
          </c:spPr>
          <c:invertIfNegative val="0"/>
          <c:cat>
            <c:numRef>
              <c:f>'VC exits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industry'!$C$13:$M$13</c:f>
              <c:numCache>
                <c:formatCode>"$"#,##0.0</c:formatCode>
                <c:ptCount val="11"/>
                <c:pt idx="0">
                  <c:v>0.78113356047401883</c:v>
                </c:pt>
                <c:pt idx="1">
                  <c:v>2.5953394929578888</c:v>
                </c:pt>
                <c:pt idx="2">
                  <c:v>2.114121738333965</c:v>
                </c:pt>
                <c:pt idx="3">
                  <c:v>86.247434020264222</c:v>
                </c:pt>
                <c:pt idx="4">
                  <c:v>15.85018143991811</c:v>
                </c:pt>
                <c:pt idx="5">
                  <c:v>77.574445961221244</c:v>
                </c:pt>
                <c:pt idx="6">
                  <c:v>1.9327285037265129</c:v>
                </c:pt>
                <c:pt idx="7">
                  <c:v>1.2772011648158701</c:v>
                </c:pt>
                <c:pt idx="8">
                  <c:v>0.51609463064868555</c:v>
                </c:pt>
                <c:pt idx="9">
                  <c:v>5.8976674314208806</c:v>
                </c:pt>
                <c:pt idx="10">
                  <c:v>0.66939582019175803</c:v>
                </c:pt>
              </c:numCache>
            </c:numRef>
          </c:val>
          <c:extLst>
            <c:ext xmlns:c16="http://schemas.microsoft.com/office/drawing/2014/chart" uri="{C3380CC4-5D6E-409C-BE32-E72D297353CC}">
              <c16:uniqueId val="{0000000A-B7B4-4985-93B2-9CF15A8A0079}"/>
            </c:ext>
          </c:extLst>
        </c:ser>
        <c:ser>
          <c:idx val="5"/>
          <c:order val="5"/>
          <c:tx>
            <c:strRef>
              <c:f>'VC exits by industry'!$B$14</c:f>
              <c:strCache>
                <c:ptCount val="1"/>
                <c:pt idx="0">
                  <c:v>B2B</c:v>
                </c:pt>
              </c:strCache>
            </c:strRef>
          </c:tx>
          <c:spPr>
            <a:solidFill>
              <a:srgbClr val="C3EDEB">
                <a:lumMod val="25000"/>
              </a:srgbClr>
            </a:solidFill>
            <a:ln>
              <a:noFill/>
            </a:ln>
            <a:effectLst/>
          </c:spPr>
          <c:invertIfNegative val="0"/>
          <c:cat>
            <c:numRef>
              <c:f>'VC exits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industry'!$C$14:$M$14</c:f>
              <c:numCache>
                <c:formatCode>"$"#,##0.0</c:formatCode>
                <c:ptCount val="11"/>
                <c:pt idx="0">
                  <c:v>13.29739648167372</c:v>
                </c:pt>
                <c:pt idx="1">
                  <c:v>17.79492422904621</c:v>
                </c:pt>
                <c:pt idx="2">
                  <c:v>14.955698960512761</c:v>
                </c:pt>
                <c:pt idx="3">
                  <c:v>14.182027209565311</c:v>
                </c:pt>
                <c:pt idx="4">
                  <c:v>23.018182423522848</c:v>
                </c:pt>
                <c:pt idx="5">
                  <c:v>84.910505520058436</c:v>
                </c:pt>
                <c:pt idx="6">
                  <c:v>24.74870571649728</c:v>
                </c:pt>
                <c:pt idx="7">
                  <c:v>8.1705015635258906</c:v>
                </c:pt>
                <c:pt idx="8">
                  <c:v>12.78698438493981</c:v>
                </c:pt>
                <c:pt idx="9">
                  <c:v>26.788336728843792</c:v>
                </c:pt>
                <c:pt idx="10">
                  <c:v>1704.6642990572061</c:v>
                </c:pt>
              </c:numCache>
            </c:numRef>
          </c:val>
          <c:extLst>
            <c:ext xmlns:c16="http://schemas.microsoft.com/office/drawing/2014/chart" uri="{C3380CC4-5D6E-409C-BE32-E72D297353CC}">
              <c16:uniqueId val="{0000000B-B7B4-4985-93B2-9CF15A8A0079}"/>
            </c:ext>
          </c:extLst>
        </c:ser>
        <c:ser>
          <c:idx val="6"/>
          <c:order val="6"/>
          <c:tx>
            <c:strRef>
              <c:f>'VC exits by industry'!$B$15</c:f>
              <c:strCache>
                <c:ptCount val="1"/>
                <c:pt idx="0">
                  <c:v>B2C</c:v>
                </c:pt>
              </c:strCache>
            </c:strRef>
          </c:tx>
          <c:spPr>
            <a:solidFill>
              <a:srgbClr val="F5C914"/>
            </a:solidFill>
            <a:ln>
              <a:noFill/>
            </a:ln>
            <a:effectLst/>
          </c:spPr>
          <c:invertIfNegative val="0"/>
          <c:cat>
            <c:numRef>
              <c:f>'VC exits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industry'!$C$15:$M$15</c:f>
              <c:numCache>
                <c:formatCode>"$"#,##0.0</c:formatCode>
                <c:ptCount val="11"/>
                <c:pt idx="0">
                  <c:v>9.6648392407323911</c:v>
                </c:pt>
                <c:pt idx="1">
                  <c:v>16.565490062462612</c:v>
                </c:pt>
                <c:pt idx="2">
                  <c:v>13.019350725619191</c:v>
                </c:pt>
                <c:pt idx="3">
                  <c:v>26.015585667667921</c:v>
                </c:pt>
                <c:pt idx="4">
                  <c:v>67.364791999683035</c:v>
                </c:pt>
                <c:pt idx="5">
                  <c:v>97.204049961788357</c:v>
                </c:pt>
                <c:pt idx="6">
                  <c:v>11.91358531605062</c:v>
                </c:pt>
                <c:pt idx="7">
                  <c:v>15.92459844051263</c:v>
                </c:pt>
                <c:pt idx="8">
                  <c:v>9.8212997106055049</c:v>
                </c:pt>
                <c:pt idx="9">
                  <c:v>15.111801430669381</c:v>
                </c:pt>
                <c:pt idx="10">
                  <c:v>5.2678763418695631</c:v>
                </c:pt>
              </c:numCache>
            </c:numRef>
          </c:val>
          <c:extLst>
            <c:ext xmlns:c16="http://schemas.microsoft.com/office/drawing/2014/chart" uri="{C3380CC4-5D6E-409C-BE32-E72D297353CC}">
              <c16:uniqueId val="{00000006-1C9A-45CB-A706-16E481D0DEE5}"/>
            </c:ext>
          </c:extLst>
        </c:ser>
        <c:ser>
          <c:idx val="7"/>
          <c:order val="7"/>
          <c:tx>
            <c:strRef>
              <c:f>'VC exits by industry'!$B$16</c:f>
              <c:strCache>
                <c:ptCount val="1"/>
                <c:pt idx="0">
                  <c:v>HC devices &amp; supplies</c:v>
                </c:pt>
              </c:strCache>
            </c:strRef>
          </c:tx>
          <c:spPr>
            <a:solidFill>
              <a:srgbClr val="E88F36"/>
            </a:solidFill>
            <a:ln>
              <a:noFill/>
            </a:ln>
            <a:effectLst/>
          </c:spPr>
          <c:invertIfNegative val="0"/>
          <c:cat>
            <c:numRef>
              <c:f>'VC exits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industry'!$C$16:$M$16</c:f>
              <c:numCache>
                <c:formatCode>"$"#,##0.0</c:formatCode>
                <c:ptCount val="11"/>
                <c:pt idx="0">
                  <c:v>4.7973927276561916</c:v>
                </c:pt>
                <c:pt idx="1">
                  <c:v>4.3930453177571396</c:v>
                </c:pt>
                <c:pt idx="2">
                  <c:v>9.3163918895926354</c:v>
                </c:pt>
                <c:pt idx="3">
                  <c:v>15.070421475568789</c:v>
                </c:pt>
                <c:pt idx="4">
                  <c:v>7.6360454268573656</c:v>
                </c:pt>
                <c:pt idx="5">
                  <c:v>20.979355911551512</c:v>
                </c:pt>
                <c:pt idx="6">
                  <c:v>5.3331828648614614</c:v>
                </c:pt>
                <c:pt idx="7">
                  <c:v>5.1352866623499276</c:v>
                </c:pt>
                <c:pt idx="8">
                  <c:v>3.605422688753003</c:v>
                </c:pt>
                <c:pt idx="9">
                  <c:v>9.2055374211722611</c:v>
                </c:pt>
                <c:pt idx="10">
                  <c:v>5.4809903292680602</c:v>
                </c:pt>
              </c:numCache>
            </c:numRef>
          </c:val>
          <c:extLst>
            <c:ext xmlns:c16="http://schemas.microsoft.com/office/drawing/2014/chart" uri="{C3380CC4-5D6E-409C-BE32-E72D297353CC}">
              <c16:uniqueId val="{00000007-1C9A-45CB-A706-16E481D0DEE5}"/>
            </c:ext>
          </c:extLst>
        </c:ser>
        <c:ser>
          <c:idx val="8"/>
          <c:order val="8"/>
          <c:tx>
            <c:strRef>
              <c:f>'VC exits by industry'!$B$17</c:f>
              <c:strCache>
                <c:ptCount val="1"/>
                <c:pt idx="0">
                  <c:v>HC services &amp; systems</c:v>
                </c:pt>
              </c:strCache>
            </c:strRef>
          </c:tx>
          <c:spPr>
            <a:solidFill>
              <a:srgbClr val="FAF56B"/>
            </a:solidFill>
            <a:ln>
              <a:noFill/>
            </a:ln>
            <a:effectLst/>
          </c:spPr>
          <c:invertIfNegative val="0"/>
          <c:cat>
            <c:numRef>
              <c:f>'VC exits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industry'!$C$17:$M$17</c:f>
              <c:numCache>
                <c:formatCode>"$"#,##0.0</c:formatCode>
                <c:ptCount val="11"/>
                <c:pt idx="0">
                  <c:v>6.4627038423209546</c:v>
                </c:pt>
                <c:pt idx="1">
                  <c:v>7.9587726933356011</c:v>
                </c:pt>
                <c:pt idx="2">
                  <c:v>9.4155345933334882</c:v>
                </c:pt>
                <c:pt idx="3">
                  <c:v>10.66293040282252</c:v>
                </c:pt>
                <c:pt idx="4">
                  <c:v>16.977388533202571</c:v>
                </c:pt>
                <c:pt idx="5">
                  <c:v>58.381181704307878</c:v>
                </c:pt>
                <c:pt idx="6">
                  <c:v>8.132590366451403</c:v>
                </c:pt>
                <c:pt idx="7">
                  <c:v>11.55309304722158</c:v>
                </c:pt>
                <c:pt idx="8">
                  <c:v>16.865747119309301</c:v>
                </c:pt>
                <c:pt idx="9">
                  <c:v>19.18304455740671</c:v>
                </c:pt>
                <c:pt idx="10">
                  <c:v>5.107696563126856</c:v>
                </c:pt>
              </c:numCache>
            </c:numRef>
          </c:val>
          <c:extLst>
            <c:ext xmlns:c16="http://schemas.microsoft.com/office/drawing/2014/chart" uri="{C3380CC4-5D6E-409C-BE32-E72D297353CC}">
              <c16:uniqueId val="{00000008-1C9A-45CB-A706-16E481D0DEE5}"/>
            </c:ext>
          </c:extLst>
        </c:ser>
        <c:ser>
          <c:idx val="9"/>
          <c:order val="9"/>
          <c:tx>
            <c:strRef>
              <c:f>'VC exits by industry'!$B$18</c:f>
              <c:strCache>
                <c:ptCount val="1"/>
                <c:pt idx="0">
                  <c:v>IT hardware</c:v>
                </c:pt>
              </c:strCache>
            </c:strRef>
          </c:tx>
          <c:spPr>
            <a:solidFill>
              <a:sysClr val="window" lastClr="FFFFFF">
                <a:lumMod val="75000"/>
              </a:sysClr>
            </a:solidFill>
            <a:ln>
              <a:noFill/>
            </a:ln>
            <a:effectLst/>
          </c:spPr>
          <c:invertIfNegative val="0"/>
          <c:cat>
            <c:numRef>
              <c:f>'VC exits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industry'!$C$18:$M$18</c:f>
              <c:numCache>
                <c:formatCode>"$"#,##0.0</c:formatCode>
                <c:ptCount val="11"/>
                <c:pt idx="0">
                  <c:v>5.663783926232103</c:v>
                </c:pt>
                <c:pt idx="1">
                  <c:v>9.0935956135411544</c:v>
                </c:pt>
                <c:pt idx="2">
                  <c:v>3.837089605229838</c:v>
                </c:pt>
                <c:pt idx="3">
                  <c:v>4.6921375489827879</c:v>
                </c:pt>
                <c:pt idx="4">
                  <c:v>7.1152319703279483</c:v>
                </c:pt>
                <c:pt idx="5">
                  <c:v>17.47733377686049</c:v>
                </c:pt>
                <c:pt idx="6">
                  <c:v>6.4499941319645329</c:v>
                </c:pt>
                <c:pt idx="7">
                  <c:v>4.2694137054467109</c:v>
                </c:pt>
                <c:pt idx="8">
                  <c:v>11.669294566864901</c:v>
                </c:pt>
                <c:pt idx="9">
                  <c:v>11.422819503693489</c:v>
                </c:pt>
                <c:pt idx="10">
                  <c:v>55.585690414114389</c:v>
                </c:pt>
              </c:numCache>
            </c:numRef>
          </c:val>
          <c:extLst>
            <c:ext xmlns:c16="http://schemas.microsoft.com/office/drawing/2014/chart" uri="{C3380CC4-5D6E-409C-BE32-E72D297353CC}">
              <c16:uniqueId val="{00000009-1C9A-45CB-A706-16E481D0DEE5}"/>
            </c:ext>
          </c:extLst>
        </c:ser>
        <c:ser>
          <c:idx val="10"/>
          <c:order val="10"/>
          <c:tx>
            <c:strRef>
              <c:f>'VC exits by industry'!$B$19</c:f>
              <c:strCache>
                <c:ptCount val="1"/>
                <c:pt idx="0">
                  <c:v>Pharma &amp; biotech</c:v>
                </c:pt>
              </c:strCache>
            </c:strRef>
          </c:tx>
          <c:spPr>
            <a:solidFill>
              <a:srgbClr val="78766F"/>
            </a:solidFill>
            <a:ln>
              <a:noFill/>
            </a:ln>
            <a:effectLst/>
          </c:spPr>
          <c:invertIfNegative val="0"/>
          <c:cat>
            <c:numRef>
              <c:f>'VC exits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industry'!$C$19:$M$19</c:f>
              <c:numCache>
                <c:formatCode>"$"#,##0.0</c:formatCode>
                <c:ptCount val="11"/>
                <c:pt idx="0">
                  <c:v>20.286867998849161</c:v>
                </c:pt>
                <c:pt idx="1">
                  <c:v>19.041589072687049</c:v>
                </c:pt>
                <c:pt idx="2">
                  <c:v>39.141279726357673</c:v>
                </c:pt>
                <c:pt idx="3">
                  <c:v>33.533049198338077</c:v>
                </c:pt>
                <c:pt idx="4">
                  <c:v>50.117653240792649</c:v>
                </c:pt>
                <c:pt idx="5">
                  <c:v>85.875644735901105</c:v>
                </c:pt>
                <c:pt idx="6">
                  <c:v>15.57266981515858</c:v>
                </c:pt>
                <c:pt idx="7">
                  <c:v>16.36440337313444</c:v>
                </c:pt>
                <c:pt idx="8">
                  <c:v>27.632003447236471</c:v>
                </c:pt>
                <c:pt idx="9">
                  <c:v>20.386785174836259</c:v>
                </c:pt>
                <c:pt idx="10">
                  <c:v>41.308368084168848</c:v>
                </c:pt>
              </c:numCache>
            </c:numRef>
          </c:val>
          <c:extLst>
            <c:ext xmlns:c16="http://schemas.microsoft.com/office/drawing/2014/chart" uri="{C3380CC4-5D6E-409C-BE32-E72D297353CC}">
              <c16:uniqueId val="{0000000A-6A8F-46A3-A4C4-CC88E53E8507}"/>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Roboto" panose="02000000000000000000" pitchFamily="2" charset="0"/>
          <a:ea typeface="Roboto" panose="02000000000000000000" pitchFamily="2" charset="0"/>
        </a:defRPr>
      </a:pPr>
      <a:endParaRPr lang="en-US"/>
    </a:p>
  </c:txPr>
  <c:printSettings>
    <c:headerFooter/>
    <c:pageMargins b="0.75" l="0.7" r="0.7" t="0.75" header="0.3" footer="0.3"/>
    <c:pageSetup/>
  </c:printSettings>
</c:chartSpace>
</file>

<file path=xl/charts/chart2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exits by industry'!$B$61</c:f>
              <c:strCache>
                <c:ptCount val="1"/>
                <c:pt idx="0">
                  <c:v>Software</c:v>
                </c:pt>
              </c:strCache>
            </c:strRef>
          </c:tx>
          <c:spPr>
            <a:solidFill>
              <a:srgbClr val="051C38"/>
            </a:solidFill>
            <a:ln>
              <a:noFill/>
            </a:ln>
            <a:effectLst/>
          </c:spPr>
          <c:invertIfNegative val="0"/>
          <c:cat>
            <c:numRef>
              <c:f>'VC exits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industry'!$C$61:$M$61</c:f>
              <c:numCache>
                <c:formatCode>#,##0;;;</c:formatCode>
                <c:ptCount val="11"/>
                <c:pt idx="0">
                  <c:v>425</c:v>
                </c:pt>
                <c:pt idx="1">
                  <c:v>448</c:v>
                </c:pt>
                <c:pt idx="2">
                  <c:v>551</c:v>
                </c:pt>
                <c:pt idx="3">
                  <c:v>565</c:v>
                </c:pt>
                <c:pt idx="4">
                  <c:v>479</c:v>
                </c:pt>
                <c:pt idx="5">
                  <c:v>882</c:v>
                </c:pt>
                <c:pt idx="6">
                  <c:v>675</c:v>
                </c:pt>
                <c:pt idx="7">
                  <c:v>512</c:v>
                </c:pt>
                <c:pt idx="8">
                  <c:v>582</c:v>
                </c:pt>
                <c:pt idx="9">
                  <c:v>762</c:v>
                </c:pt>
                <c:pt idx="10">
                  <c:v>363</c:v>
                </c:pt>
              </c:numCache>
            </c:numRef>
          </c:val>
          <c:extLst>
            <c:ext xmlns:c16="http://schemas.microsoft.com/office/drawing/2014/chart" uri="{C3380CC4-5D6E-409C-BE32-E72D297353CC}">
              <c16:uniqueId val="{0000001B-08F3-4588-951F-83E5EEC20B9B}"/>
            </c:ext>
          </c:extLst>
        </c:ser>
        <c:ser>
          <c:idx val="1"/>
          <c:order val="1"/>
          <c:tx>
            <c:strRef>
              <c:f>'VC exits by industry'!$B$62</c:f>
              <c:strCache>
                <c:ptCount val="1"/>
                <c:pt idx="0">
                  <c:v>Media</c:v>
                </c:pt>
              </c:strCache>
            </c:strRef>
          </c:tx>
          <c:spPr>
            <a:solidFill>
              <a:srgbClr val="1D5080"/>
            </a:solidFill>
            <a:ln>
              <a:noFill/>
            </a:ln>
            <a:effectLst/>
          </c:spPr>
          <c:invertIfNegative val="0"/>
          <c:cat>
            <c:numRef>
              <c:f>'VC exits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industry'!$C$62:$M$62</c:f>
              <c:numCache>
                <c:formatCode>#,##0;;;</c:formatCode>
                <c:ptCount val="11"/>
                <c:pt idx="0">
                  <c:v>54</c:v>
                </c:pt>
                <c:pt idx="1">
                  <c:v>36</c:v>
                </c:pt>
                <c:pt idx="2">
                  <c:v>46</c:v>
                </c:pt>
                <c:pt idx="3">
                  <c:v>53</c:v>
                </c:pt>
                <c:pt idx="4">
                  <c:v>35</c:v>
                </c:pt>
                <c:pt idx="5">
                  <c:v>41</c:v>
                </c:pt>
                <c:pt idx="6">
                  <c:v>28</c:v>
                </c:pt>
                <c:pt idx="7">
                  <c:v>34</c:v>
                </c:pt>
                <c:pt idx="8">
                  <c:v>32</c:v>
                </c:pt>
                <c:pt idx="9">
                  <c:v>45</c:v>
                </c:pt>
                <c:pt idx="10">
                  <c:v>12</c:v>
                </c:pt>
              </c:numCache>
            </c:numRef>
          </c:val>
          <c:extLst>
            <c:ext xmlns:c16="http://schemas.microsoft.com/office/drawing/2014/chart" uri="{C3380CC4-5D6E-409C-BE32-E72D297353CC}">
              <c16:uniqueId val="{00000000-D5AA-4C59-BC8F-740E5807D3EE}"/>
            </c:ext>
          </c:extLst>
        </c:ser>
        <c:ser>
          <c:idx val="2"/>
          <c:order val="2"/>
          <c:tx>
            <c:strRef>
              <c:f>'VC exits by industry'!$B$63</c:f>
              <c:strCache>
                <c:ptCount val="1"/>
                <c:pt idx="0">
                  <c:v>Energy</c:v>
                </c:pt>
              </c:strCache>
            </c:strRef>
          </c:tx>
          <c:spPr>
            <a:solidFill>
              <a:srgbClr val="6185A6"/>
            </a:solidFill>
            <a:ln>
              <a:noFill/>
            </a:ln>
            <a:effectLst/>
          </c:spPr>
          <c:invertIfNegative val="0"/>
          <c:cat>
            <c:numRef>
              <c:f>'VC exits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industry'!$C$63:$M$63</c:f>
              <c:numCache>
                <c:formatCode>#,##0;;;</c:formatCode>
                <c:ptCount val="11"/>
                <c:pt idx="0">
                  <c:v>11</c:v>
                </c:pt>
                <c:pt idx="1">
                  <c:v>8</c:v>
                </c:pt>
                <c:pt idx="2">
                  <c:v>12</c:v>
                </c:pt>
                <c:pt idx="3">
                  <c:v>11</c:v>
                </c:pt>
                <c:pt idx="4">
                  <c:v>14</c:v>
                </c:pt>
                <c:pt idx="5">
                  <c:v>13</c:v>
                </c:pt>
                <c:pt idx="6">
                  <c:v>24</c:v>
                </c:pt>
                <c:pt idx="7">
                  <c:v>8</c:v>
                </c:pt>
                <c:pt idx="8">
                  <c:v>9</c:v>
                </c:pt>
                <c:pt idx="9">
                  <c:v>15</c:v>
                </c:pt>
                <c:pt idx="10">
                  <c:v>11</c:v>
                </c:pt>
              </c:numCache>
            </c:numRef>
          </c:val>
          <c:extLst>
            <c:ext xmlns:c16="http://schemas.microsoft.com/office/drawing/2014/chart" uri="{C3380CC4-5D6E-409C-BE32-E72D297353CC}">
              <c16:uniqueId val="{00000001-D5AA-4C59-BC8F-740E5807D3EE}"/>
            </c:ext>
          </c:extLst>
        </c:ser>
        <c:ser>
          <c:idx val="3"/>
          <c:order val="3"/>
          <c:tx>
            <c:strRef>
              <c:f>'VC exits by industry'!$B$64</c:f>
              <c:strCache>
                <c:ptCount val="1"/>
                <c:pt idx="0">
                  <c:v>Other</c:v>
                </c:pt>
              </c:strCache>
            </c:strRef>
          </c:tx>
          <c:spPr>
            <a:solidFill>
              <a:schemeClr val="accent4"/>
            </a:solidFill>
            <a:ln>
              <a:noFill/>
            </a:ln>
            <a:effectLst/>
          </c:spPr>
          <c:invertIfNegative val="0"/>
          <c:cat>
            <c:numRef>
              <c:f>'VC exits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industry'!$C$64:$M$64</c:f>
              <c:numCache>
                <c:formatCode>#,##0;;;</c:formatCode>
                <c:ptCount val="11"/>
                <c:pt idx="0">
                  <c:v>40</c:v>
                </c:pt>
                <c:pt idx="1">
                  <c:v>39</c:v>
                </c:pt>
                <c:pt idx="2">
                  <c:v>53</c:v>
                </c:pt>
                <c:pt idx="3">
                  <c:v>58</c:v>
                </c:pt>
                <c:pt idx="4">
                  <c:v>58</c:v>
                </c:pt>
                <c:pt idx="5">
                  <c:v>101</c:v>
                </c:pt>
                <c:pt idx="6">
                  <c:v>92</c:v>
                </c:pt>
                <c:pt idx="7">
                  <c:v>87</c:v>
                </c:pt>
                <c:pt idx="8">
                  <c:v>72</c:v>
                </c:pt>
                <c:pt idx="9">
                  <c:v>110</c:v>
                </c:pt>
                <c:pt idx="10">
                  <c:v>51</c:v>
                </c:pt>
              </c:numCache>
            </c:numRef>
          </c:val>
          <c:extLst>
            <c:ext xmlns:c16="http://schemas.microsoft.com/office/drawing/2014/chart" uri="{C3380CC4-5D6E-409C-BE32-E72D297353CC}">
              <c16:uniqueId val="{00000002-D5AA-4C59-BC8F-740E5807D3EE}"/>
            </c:ext>
          </c:extLst>
        </c:ser>
        <c:ser>
          <c:idx val="4"/>
          <c:order val="4"/>
          <c:tx>
            <c:strRef>
              <c:f>'VC exits by industry'!$B$65</c:f>
              <c:strCache>
                <c:ptCount val="1"/>
                <c:pt idx="0">
                  <c:v>Transportation</c:v>
                </c:pt>
              </c:strCache>
            </c:strRef>
          </c:tx>
          <c:spPr>
            <a:solidFill>
              <a:srgbClr val="40C2C9"/>
            </a:solidFill>
            <a:ln>
              <a:noFill/>
            </a:ln>
            <a:effectLst/>
          </c:spPr>
          <c:invertIfNegative val="0"/>
          <c:cat>
            <c:numRef>
              <c:f>'VC exits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industry'!$C$65:$M$65</c:f>
              <c:numCache>
                <c:formatCode>#,##0;;;</c:formatCode>
                <c:ptCount val="11"/>
                <c:pt idx="0">
                  <c:v>5</c:v>
                </c:pt>
                <c:pt idx="1">
                  <c:v>16</c:v>
                </c:pt>
                <c:pt idx="2">
                  <c:v>15</c:v>
                </c:pt>
                <c:pt idx="3">
                  <c:v>9</c:v>
                </c:pt>
                <c:pt idx="4">
                  <c:v>14</c:v>
                </c:pt>
                <c:pt idx="5">
                  <c:v>35</c:v>
                </c:pt>
                <c:pt idx="6">
                  <c:v>18</c:v>
                </c:pt>
                <c:pt idx="7">
                  <c:v>12</c:v>
                </c:pt>
                <c:pt idx="8">
                  <c:v>7</c:v>
                </c:pt>
                <c:pt idx="9">
                  <c:v>8</c:v>
                </c:pt>
                <c:pt idx="10">
                  <c:v>10</c:v>
                </c:pt>
              </c:numCache>
            </c:numRef>
          </c:val>
          <c:extLst>
            <c:ext xmlns:c16="http://schemas.microsoft.com/office/drawing/2014/chart" uri="{C3380CC4-5D6E-409C-BE32-E72D297353CC}">
              <c16:uniqueId val="{00000003-D5AA-4C59-BC8F-740E5807D3EE}"/>
            </c:ext>
          </c:extLst>
        </c:ser>
        <c:ser>
          <c:idx val="5"/>
          <c:order val="5"/>
          <c:tx>
            <c:strRef>
              <c:f>'VC exits by industry'!$B$66</c:f>
              <c:strCache>
                <c:ptCount val="1"/>
                <c:pt idx="0">
                  <c:v>B2B</c:v>
                </c:pt>
              </c:strCache>
            </c:strRef>
          </c:tx>
          <c:spPr>
            <a:solidFill>
              <a:srgbClr val="C3EDEB">
                <a:lumMod val="25000"/>
              </a:srgbClr>
            </a:solidFill>
            <a:ln>
              <a:noFill/>
            </a:ln>
            <a:effectLst/>
          </c:spPr>
          <c:invertIfNegative val="0"/>
          <c:cat>
            <c:numRef>
              <c:f>'VC exits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industry'!$C$66:$M$66</c:f>
              <c:numCache>
                <c:formatCode>#,##0;;;</c:formatCode>
                <c:ptCount val="11"/>
                <c:pt idx="0">
                  <c:v>191</c:v>
                </c:pt>
                <c:pt idx="1">
                  <c:v>203</c:v>
                </c:pt>
                <c:pt idx="2">
                  <c:v>194</c:v>
                </c:pt>
                <c:pt idx="3">
                  <c:v>193</c:v>
                </c:pt>
                <c:pt idx="4">
                  <c:v>221</c:v>
                </c:pt>
                <c:pt idx="5">
                  <c:v>295</c:v>
                </c:pt>
                <c:pt idx="6">
                  <c:v>209</c:v>
                </c:pt>
                <c:pt idx="7">
                  <c:v>136</c:v>
                </c:pt>
                <c:pt idx="8">
                  <c:v>180</c:v>
                </c:pt>
                <c:pt idx="9">
                  <c:v>173</c:v>
                </c:pt>
                <c:pt idx="10">
                  <c:v>82</c:v>
                </c:pt>
              </c:numCache>
            </c:numRef>
          </c:val>
          <c:extLst>
            <c:ext xmlns:c16="http://schemas.microsoft.com/office/drawing/2014/chart" uri="{C3380CC4-5D6E-409C-BE32-E72D297353CC}">
              <c16:uniqueId val="{00000004-D5AA-4C59-BC8F-740E5807D3EE}"/>
            </c:ext>
          </c:extLst>
        </c:ser>
        <c:ser>
          <c:idx val="6"/>
          <c:order val="6"/>
          <c:tx>
            <c:strRef>
              <c:f>'VC exits by industry'!$B$67</c:f>
              <c:strCache>
                <c:ptCount val="1"/>
                <c:pt idx="0">
                  <c:v>B2C</c:v>
                </c:pt>
              </c:strCache>
            </c:strRef>
          </c:tx>
          <c:spPr>
            <a:solidFill>
              <a:srgbClr val="F5C914"/>
            </a:solidFill>
            <a:ln>
              <a:noFill/>
            </a:ln>
            <a:effectLst/>
          </c:spPr>
          <c:invertIfNegative val="0"/>
          <c:cat>
            <c:numRef>
              <c:f>'VC exits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industry'!$C$67:$M$67</c:f>
              <c:numCache>
                <c:formatCode>#,##0;;;</c:formatCode>
                <c:ptCount val="11"/>
                <c:pt idx="0">
                  <c:v>100</c:v>
                </c:pt>
                <c:pt idx="1">
                  <c:v>110</c:v>
                </c:pt>
                <c:pt idx="2">
                  <c:v>121</c:v>
                </c:pt>
                <c:pt idx="3">
                  <c:v>162</c:v>
                </c:pt>
                <c:pt idx="4">
                  <c:v>132</c:v>
                </c:pt>
                <c:pt idx="5">
                  <c:v>189</c:v>
                </c:pt>
                <c:pt idx="6">
                  <c:v>148</c:v>
                </c:pt>
                <c:pt idx="7">
                  <c:v>144</c:v>
                </c:pt>
                <c:pt idx="8">
                  <c:v>148</c:v>
                </c:pt>
                <c:pt idx="9">
                  <c:v>125</c:v>
                </c:pt>
                <c:pt idx="10">
                  <c:v>56</c:v>
                </c:pt>
              </c:numCache>
            </c:numRef>
          </c:val>
          <c:extLst>
            <c:ext xmlns:c16="http://schemas.microsoft.com/office/drawing/2014/chart" uri="{C3380CC4-5D6E-409C-BE32-E72D297353CC}">
              <c16:uniqueId val="{00000005-D5AA-4C59-BC8F-740E5807D3EE}"/>
            </c:ext>
          </c:extLst>
        </c:ser>
        <c:ser>
          <c:idx val="7"/>
          <c:order val="7"/>
          <c:tx>
            <c:strRef>
              <c:f>'VC exits by industry'!$B$68</c:f>
              <c:strCache>
                <c:ptCount val="1"/>
                <c:pt idx="0">
                  <c:v>HC devices &amp; supplies</c:v>
                </c:pt>
              </c:strCache>
            </c:strRef>
          </c:tx>
          <c:spPr>
            <a:solidFill>
              <a:srgbClr val="E88F36"/>
            </a:solidFill>
            <a:ln>
              <a:noFill/>
            </a:ln>
            <a:effectLst/>
          </c:spPr>
          <c:invertIfNegative val="0"/>
          <c:cat>
            <c:numRef>
              <c:f>'VC exits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industry'!$C$68:$M$68</c:f>
              <c:numCache>
                <c:formatCode>#,##0;;;</c:formatCode>
                <c:ptCount val="11"/>
                <c:pt idx="0">
                  <c:v>53</c:v>
                </c:pt>
                <c:pt idx="1">
                  <c:v>55</c:v>
                </c:pt>
                <c:pt idx="2">
                  <c:v>64</c:v>
                </c:pt>
                <c:pt idx="3">
                  <c:v>67</c:v>
                </c:pt>
                <c:pt idx="4">
                  <c:v>63</c:v>
                </c:pt>
                <c:pt idx="5">
                  <c:v>94</c:v>
                </c:pt>
                <c:pt idx="6">
                  <c:v>52</c:v>
                </c:pt>
                <c:pt idx="7">
                  <c:v>54</c:v>
                </c:pt>
                <c:pt idx="8">
                  <c:v>40</c:v>
                </c:pt>
                <c:pt idx="9">
                  <c:v>44</c:v>
                </c:pt>
                <c:pt idx="10">
                  <c:v>29</c:v>
                </c:pt>
              </c:numCache>
            </c:numRef>
          </c:val>
          <c:extLst>
            <c:ext xmlns:c16="http://schemas.microsoft.com/office/drawing/2014/chart" uri="{C3380CC4-5D6E-409C-BE32-E72D297353CC}">
              <c16:uniqueId val="{00000006-D5AA-4C59-BC8F-740E5807D3EE}"/>
            </c:ext>
          </c:extLst>
        </c:ser>
        <c:ser>
          <c:idx val="8"/>
          <c:order val="8"/>
          <c:tx>
            <c:strRef>
              <c:f>'VC exits by industry'!$B$69</c:f>
              <c:strCache>
                <c:ptCount val="1"/>
                <c:pt idx="0">
                  <c:v>HC services &amp; systems</c:v>
                </c:pt>
              </c:strCache>
            </c:strRef>
          </c:tx>
          <c:spPr>
            <a:solidFill>
              <a:srgbClr val="FAF56B"/>
            </a:solidFill>
            <a:ln>
              <a:noFill/>
            </a:ln>
            <a:effectLst/>
          </c:spPr>
          <c:invertIfNegative val="0"/>
          <c:cat>
            <c:numRef>
              <c:f>'VC exits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industry'!$C$69:$M$69</c:f>
              <c:numCache>
                <c:formatCode>#,##0;;;</c:formatCode>
                <c:ptCount val="11"/>
                <c:pt idx="0">
                  <c:v>70</c:v>
                </c:pt>
                <c:pt idx="1">
                  <c:v>70</c:v>
                </c:pt>
                <c:pt idx="2">
                  <c:v>85</c:v>
                </c:pt>
                <c:pt idx="3">
                  <c:v>94</c:v>
                </c:pt>
                <c:pt idx="4">
                  <c:v>108</c:v>
                </c:pt>
                <c:pt idx="5">
                  <c:v>155</c:v>
                </c:pt>
                <c:pt idx="6">
                  <c:v>106</c:v>
                </c:pt>
                <c:pt idx="7">
                  <c:v>92</c:v>
                </c:pt>
                <c:pt idx="8">
                  <c:v>99</c:v>
                </c:pt>
                <c:pt idx="9">
                  <c:v>160</c:v>
                </c:pt>
                <c:pt idx="10">
                  <c:v>65</c:v>
                </c:pt>
              </c:numCache>
            </c:numRef>
          </c:val>
          <c:extLst>
            <c:ext xmlns:c16="http://schemas.microsoft.com/office/drawing/2014/chart" uri="{C3380CC4-5D6E-409C-BE32-E72D297353CC}">
              <c16:uniqueId val="{00000007-D5AA-4C59-BC8F-740E5807D3EE}"/>
            </c:ext>
          </c:extLst>
        </c:ser>
        <c:ser>
          <c:idx val="9"/>
          <c:order val="9"/>
          <c:tx>
            <c:strRef>
              <c:f>'VC exits by industry'!$B$70</c:f>
              <c:strCache>
                <c:ptCount val="1"/>
                <c:pt idx="0">
                  <c:v>IT hardware</c:v>
                </c:pt>
              </c:strCache>
            </c:strRef>
          </c:tx>
          <c:spPr>
            <a:solidFill>
              <a:sysClr val="window" lastClr="FFFFFF">
                <a:lumMod val="75000"/>
              </a:sysClr>
            </a:solidFill>
            <a:ln>
              <a:noFill/>
            </a:ln>
            <a:effectLst/>
          </c:spPr>
          <c:invertIfNegative val="0"/>
          <c:cat>
            <c:numRef>
              <c:f>'VC exits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industry'!$C$70:$M$70</c:f>
              <c:numCache>
                <c:formatCode>#,##0;;;</c:formatCode>
                <c:ptCount val="11"/>
                <c:pt idx="0">
                  <c:v>48</c:v>
                </c:pt>
                <c:pt idx="1">
                  <c:v>47</c:v>
                </c:pt>
                <c:pt idx="2">
                  <c:v>62</c:v>
                </c:pt>
                <c:pt idx="3">
                  <c:v>43</c:v>
                </c:pt>
                <c:pt idx="4">
                  <c:v>43</c:v>
                </c:pt>
                <c:pt idx="5">
                  <c:v>73</c:v>
                </c:pt>
                <c:pt idx="6">
                  <c:v>53</c:v>
                </c:pt>
                <c:pt idx="7">
                  <c:v>39</c:v>
                </c:pt>
                <c:pt idx="8">
                  <c:v>39</c:v>
                </c:pt>
                <c:pt idx="9">
                  <c:v>52</c:v>
                </c:pt>
                <c:pt idx="10">
                  <c:v>29</c:v>
                </c:pt>
              </c:numCache>
            </c:numRef>
          </c:val>
          <c:extLst>
            <c:ext xmlns:c16="http://schemas.microsoft.com/office/drawing/2014/chart" uri="{C3380CC4-5D6E-409C-BE32-E72D297353CC}">
              <c16:uniqueId val="{00000008-D5AA-4C59-BC8F-740E5807D3EE}"/>
            </c:ext>
          </c:extLst>
        </c:ser>
        <c:ser>
          <c:idx val="10"/>
          <c:order val="10"/>
          <c:tx>
            <c:strRef>
              <c:f>'VC exits by industry'!$B$71</c:f>
              <c:strCache>
                <c:ptCount val="1"/>
                <c:pt idx="0">
                  <c:v>Pharma &amp; biotech</c:v>
                </c:pt>
              </c:strCache>
            </c:strRef>
          </c:tx>
          <c:spPr>
            <a:solidFill>
              <a:srgbClr val="78766F"/>
            </a:solidFill>
            <a:ln>
              <a:noFill/>
            </a:ln>
            <a:effectLst/>
          </c:spPr>
          <c:invertIfNegative val="0"/>
          <c:cat>
            <c:numRef>
              <c:f>'VC exits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industry'!$C$71:$M$71</c:f>
              <c:numCache>
                <c:formatCode>#,##0;;;</c:formatCode>
                <c:ptCount val="11"/>
                <c:pt idx="0">
                  <c:v>83</c:v>
                </c:pt>
                <c:pt idx="1">
                  <c:v>81</c:v>
                </c:pt>
                <c:pt idx="2">
                  <c:v>114</c:v>
                </c:pt>
                <c:pt idx="3">
                  <c:v>119</c:v>
                </c:pt>
                <c:pt idx="4">
                  <c:v>136</c:v>
                </c:pt>
                <c:pt idx="5">
                  <c:v>190</c:v>
                </c:pt>
                <c:pt idx="6">
                  <c:v>86</c:v>
                </c:pt>
                <c:pt idx="7">
                  <c:v>83</c:v>
                </c:pt>
                <c:pt idx="8">
                  <c:v>88</c:v>
                </c:pt>
                <c:pt idx="9">
                  <c:v>56</c:v>
                </c:pt>
                <c:pt idx="10">
                  <c:v>47</c:v>
                </c:pt>
              </c:numCache>
            </c:numRef>
          </c:val>
          <c:extLst>
            <c:ext xmlns:c16="http://schemas.microsoft.com/office/drawing/2014/chart" uri="{C3380CC4-5D6E-409C-BE32-E72D297353CC}">
              <c16:uniqueId val="{00000009-D5AA-4C59-BC8F-740E5807D3EE}"/>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Roboto" panose="02000000000000000000" pitchFamily="2" charset="0"/>
          <a:ea typeface="Roboto" panose="02000000000000000000" pitchFamily="2" charset="0"/>
        </a:defRPr>
      </a:pPr>
      <a:endParaRPr lang="en-US"/>
    </a:p>
  </c:txPr>
  <c:printSettings>
    <c:headerFooter/>
    <c:pageMargins b="0.75" l="0.7" r="0.7" t="0.75" header="0.3" footer="0.3"/>
    <c:pageSetup/>
  </c:printSettings>
</c:chartSpace>
</file>

<file path=xl/charts/chart2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exits by industry'!$O$9</c:f>
              <c:strCache>
                <c:ptCount val="1"/>
                <c:pt idx="0">
                  <c:v>Software</c:v>
                </c:pt>
              </c:strCache>
            </c:strRef>
          </c:tx>
          <c:spPr>
            <a:solidFill>
              <a:srgbClr val="051C38"/>
            </a:solidFill>
            <a:ln>
              <a:noFill/>
            </a:ln>
            <a:effectLst/>
          </c:spPr>
          <c:invertIfNegative val="0"/>
          <c:cat>
            <c:multiLvlStrRef>
              <c:f>'VC exits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industry'!$P$9:$BE$9</c:f>
              <c:numCache>
                <c:formatCode>"$"#,##0.0</c:formatCode>
                <c:ptCount val="42"/>
                <c:pt idx="0">
                  <c:v>6.9564261725136971</c:v>
                </c:pt>
                <c:pt idx="1">
                  <c:v>7.5994335038430707</c:v>
                </c:pt>
                <c:pt idx="2">
                  <c:v>11.19694617939574</c:v>
                </c:pt>
                <c:pt idx="3">
                  <c:v>6.3003009053654706</c:v>
                </c:pt>
                <c:pt idx="4">
                  <c:v>12.65175693580613</c:v>
                </c:pt>
                <c:pt idx="5">
                  <c:v>11.20753640852171</c:v>
                </c:pt>
                <c:pt idx="6">
                  <c:v>8.6730006419469081</c:v>
                </c:pt>
                <c:pt idx="7">
                  <c:v>12.20511880830359</c:v>
                </c:pt>
                <c:pt idx="8">
                  <c:v>16.760398373598381</c:v>
                </c:pt>
                <c:pt idx="9">
                  <c:v>22.037299934995751</c:v>
                </c:pt>
                <c:pt idx="10">
                  <c:v>19.53821589633429</c:v>
                </c:pt>
                <c:pt idx="11">
                  <c:v>20.71150921537377</c:v>
                </c:pt>
                <c:pt idx="12">
                  <c:v>20.794882828995551</c:v>
                </c:pt>
                <c:pt idx="13">
                  <c:v>41.797801767358649</c:v>
                </c:pt>
                <c:pt idx="14">
                  <c:v>21.759477939395651</c:v>
                </c:pt>
                <c:pt idx="15">
                  <c:v>15.979560932943491</c:v>
                </c:pt>
                <c:pt idx="16">
                  <c:v>8.848928790014579</c:v>
                </c:pt>
                <c:pt idx="17">
                  <c:v>8.1064055638381589</c:v>
                </c:pt>
                <c:pt idx="18">
                  <c:v>79.47955277797756</c:v>
                </c:pt>
                <c:pt idx="19">
                  <c:v>26.98932204745768</c:v>
                </c:pt>
                <c:pt idx="20">
                  <c:v>39.075158557403633</c:v>
                </c:pt>
                <c:pt idx="21">
                  <c:v>100.3690267413695</c:v>
                </c:pt>
                <c:pt idx="22">
                  <c:v>72.573364234229942</c:v>
                </c:pt>
                <c:pt idx="23">
                  <c:v>79.314891538320609</c:v>
                </c:pt>
                <c:pt idx="24">
                  <c:v>14.94357317282274</c:v>
                </c:pt>
                <c:pt idx="25">
                  <c:v>16.37374073806112</c:v>
                </c:pt>
                <c:pt idx="26">
                  <c:v>12.26660720234192</c:v>
                </c:pt>
                <c:pt idx="27">
                  <c:v>7.0583748370963058</c:v>
                </c:pt>
                <c:pt idx="28">
                  <c:v>8.7521548555149948</c:v>
                </c:pt>
                <c:pt idx="29">
                  <c:v>6.2177638148881602</c:v>
                </c:pt>
                <c:pt idx="30">
                  <c:v>20.43486442596323</c:v>
                </c:pt>
                <c:pt idx="31">
                  <c:v>7.7342509489722282</c:v>
                </c:pt>
                <c:pt idx="32">
                  <c:v>13.59299808960734</c:v>
                </c:pt>
                <c:pt idx="33">
                  <c:v>20.13972318147216</c:v>
                </c:pt>
                <c:pt idx="34">
                  <c:v>11.902369308608611</c:v>
                </c:pt>
                <c:pt idx="35">
                  <c:v>18.97640178230208</c:v>
                </c:pt>
                <c:pt idx="36">
                  <c:v>31.17812802594052</c:v>
                </c:pt>
                <c:pt idx="37">
                  <c:v>25.566487818574149</c:v>
                </c:pt>
                <c:pt idx="38">
                  <c:v>44.334963362027743</c:v>
                </c:pt>
                <c:pt idx="39">
                  <c:v>50.872929262719637</c:v>
                </c:pt>
                <c:pt idx="40">
                  <c:v>314.83559134847388</c:v>
                </c:pt>
                <c:pt idx="41">
                  <c:v>28.436018031934591</c:v>
                </c:pt>
              </c:numCache>
            </c:numRef>
          </c:val>
          <c:extLst>
            <c:ext xmlns:c16="http://schemas.microsoft.com/office/drawing/2014/chart" uri="{C3380CC4-5D6E-409C-BE32-E72D297353CC}">
              <c16:uniqueId val="{00000005-4441-45F4-8B99-60339E35646F}"/>
            </c:ext>
          </c:extLst>
        </c:ser>
        <c:ser>
          <c:idx val="1"/>
          <c:order val="1"/>
          <c:tx>
            <c:strRef>
              <c:f>'VC exits by industry'!$O$10</c:f>
              <c:strCache>
                <c:ptCount val="1"/>
                <c:pt idx="0">
                  <c:v>Media</c:v>
                </c:pt>
              </c:strCache>
            </c:strRef>
          </c:tx>
          <c:spPr>
            <a:solidFill>
              <a:srgbClr val="1D5080"/>
            </a:solidFill>
            <a:ln>
              <a:noFill/>
            </a:ln>
            <a:effectLst/>
          </c:spPr>
          <c:invertIfNegative val="0"/>
          <c:cat>
            <c:multiLvlStrRef>
              <c:f>'VC exits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industry'!$P$10:$BE$10</c:f>
              <c:numCache>
                <c:formatCode>"$"#,##0.0</c:formatCode>
                <c:ptCount val="42"/>
                <c:pt idx="0">
                  <c:v>0.54441961737883271</c:v>
                </c:pt>
                <c:pt idx="1">
                  <c:v>0.36978009143767859</c:v>
                </c:pt>
                <c:pt idx="2">
                  <c:v>1.300749752475697</c:v>
                </c:pt>
                <c:pt idx="3">
                  <c:v>0.36887716741083543</c:v>
                </c:pt>
                <c:pt idx="4">
                  <c:v>0.4639403898068461</c:v>
                </c:pt>
                <c:pt idx="5">
                  <c:v>0.4484631318744402</c:v>
                </c:pt>
                <c:pt idx="6">
                  <c:v>0.26651878180977512</c:v>
                </c:pt>
                <c:pt idx="7">
                  <c:v>0.3704303659371046</c:v>
                </c:pt>
                <c:pt idx="8">
                  <c:v>0.8593106759813508</c:v>
                </c:pt>
                <c:pt idx="9">
                  <c:v>0.51910831989665629</c:v>
                </c:pt>
                <c:pt idx="10">
                  <c:v>0.21829027500931819</c:v>
                </c:pt>
                <c:pt idx="11">
                  <c:v>0.57996111547142348</c:v>
                </c:pt>
                <c:pt idx="12">
                  <c:v>1.1776062911217871</c:v>
                </c:pt>
                <c:pt idx="13">
                  <c:v>0.60168227878761482</c:v>
                </c:pt>
                <c:pt idx="14">
                  <c:v>0.71775832593806699</c:v>
                </c:pt>
                <c:pt idx="15">
                  <c:v>1.199042943381214</c:v>
                </c:pt>
                <c:pt idx="16">
                  <c:v>0.88257451337803128</c:v>
                </c:pt>
                <c:pt idx="17">
                  <c:v>0.88651465354665704</c:v>
                </c:pt>
                <c:pt idx="18">
                  <c:v>0.38004633807252619</c:v>
                </c:pt>
                <c:pt idx="19">
                  <c:v>0.25802405343578488</c:v>
                </c:pt>
                <c:pt idx="20">
                  <c:v>0.45780330308716771</c:v>
                </c:pt>
                <c:pt idx="21">
                  <c:v>1.1943039765553061</c:v>
                </c:pt>
                <c:pt idx="22">
                  <c:v>2.2070453713322968</c:v>
                </c:pt>
                <c:pt idx="23">
                  <c:v>2.350745258904944</c:v>
                </c:pt>
                <c:pt idx="24">
                  <c:v>1.0085076695084081</c:v>
                </c:pt>
                <c:pt idx="25">
                  <c:v>0.3184980196186501</c:v>
                </c:pt>
                <c:pt idx="26">
                  <c:v>0.68993001427778244</c:v>
                </c:pt>
                <c:pt idx="27">
                  <c:v>0.2551893582096505</c:v>
                </c:pt>
                <c:pt idx="28">
                  <c:v>0.32466129389167331</c:v>
                </c:pt>
                <c:pt idx="29">
                  <c:v>0.51642448100882643</c:v>
                </c:pt>
                <c:pt idx="30">
                  <c:v>0.2525660764071927</c:v>
                </c:pt>
                <c:pt idx="31">
                  <c:v>0.25377958867214051</c:v>
                </c:pt>
                <c:pt idx="32">
                  <c:v>0.26976776750816261</c:v>
                </c:pt>
                <c:pt idx="33">
                  <c:v>0.74946469048101094</c:v>
                </c:pt>
                <c:pt idx="34">
                  <c:v>0.38342848682559427</c:v>
                </c:pt>
                <c:pt idx="35">
                  <c:v>0.24396140900678581</c:v>
                </c:pt>
                <c:pt idx="36">
                  <c:v>0.71077460234236045</c:v>
                </c:pt>
                <c:pt idx="37">
                  <c:v>0.68063581299457354</c:v>
                </c:pt>
                <c:pt idx="38">
                  <c:v>0.38083205517363022</c:v>
                </c:pt>
                <c:pt idx="39">
                  <c:v>0.59556170821532572</c:v>
                </c:pt>
                <c:pt idx="40">
                  <c:v>0.38824002479745151</c:v>
                </c:pt>
                <c:pt idx="41">
                  <c:v>0.25427736845751953</c:v>
                </c:pt>
              </c:numCache>
            </c:numRef>
          </c:val>
          <c:extLst>
            <c:ext xmlns:c16="http://schemas.microsoft.com/office/drawing/2014/chart" uri="{C3380CC4-5D6E-409C-BE32-E72D297353CC}">
              <c16:uniqueId val="{00000007-4441-45F4-8B99-60339E35646F}"/>
            </c:ext>
          </c:extLst>
        </c:ser>
        <c:ser>
          <c:idx val="2"/>
          <c:order val="2"/>
          <c:tx>
            <c:strRef>
              <c:f>'VC exits by industry'!$O$11</c:f>
              <c:strCache>
                <c:ptCount val="1"/>
                <c:pt idx="0">
                  <c:v>Energy</c:v>
                </c:pt>
              </c:strCache>
            </c:strRef>
          </c:tx>
          <c:spPr>
            <a:solidFill>
              <a:srgbClr val="6185A6"/>
            </a:solidFill>
            <a:ln>
              <a:noFill/>
            </a:ln>
            <a:effectLst/>
          </c:spPr>
          <c:invertIfNegative val="0"/>
          <c:cat>
            <c:multiLvlStrRef>
              <c:f>'VC exits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industry'!$P$11:$BE$11</c:f>
              <c:numCache>
                <c:formatCode>"$"#,##0.0</c:formatCode>
                <c:ptCount val="42"/>
                <c:pt idx="0">
                  <c:v>0.64087188493898828</c:v>
                </c:pt>
                <c:pt idx="1">
                  <c:v>0.14542861605109531</c:v>
                </c:pt>
                <c:pt idx="2">
                  <c:v>0.15583230889900609</c:v>
                </c:pt>
                <c:pt idx="3">
                  <c:v>1.7299999999999999E-2</c:v>
                </c:pt>
                <c:pt idx="4">
                  <c:v>0.28062122336015749</c:v>
                </c:pt>
                <c:pt idx="5">
                  <c:v>0.2745269213816332</c:v>
                </c:pt>
                <c:pt idx="6">
                  <c:v>0</c:v>
                </c:pt>
                <c:pt idx="7">
                  <c:v>0</c:v>
                </c:pt>
                <c:pt idx="8">
                  <c:v>0.279586033990052</c:v>
                </c:pt>
                <c:pt idx="9">
                  <c:v>0.35372006179976101</c:v>
                </c:pt>
                <c:pt idx="10">
                  <c:v>1.320998055</c:v>
                </c:pt>
                <c:pt idx="11">
                  <c:v>7.5918491509568309E-2</c:v>
                </c:pt>
                <c:pt idx="12">
                  <c:v>0</c:v>
                </c:pt>
                <c:pt idx="13">
                  <c:v>0.34912672707541842</c:v>
                </c:pt>
                <c:pt idx="14">
                  <c:v>0.28506534331128708</c:v>
                </c:pt>
                <c:pt idx="15">
                  <c:v>5.91323486563314E-2</c:v>
                </c:pt>
                <c:pt idx="16">
                  <c:v>0.20816124671343991</c:v>
                </c:pt>
                <c:pt idx="17">
                  <c:v>0.10214905099591159</c:v>
                </c:pt>
                <c:pt idx="18">
                  <c:v>7.5674648435700806E-2</c:v>
                </c:pt>
                <c:pt idx="19">
                  <c:v>0.27303742856805041</c:v>
                </c:pt>
                <c:pt idx="20">
                  <c:v>0.05</c:v>
                </c:pt>
                <c:pt idx="21">
                  <c:v>0.4</c:v>
                </c:pt>
                <c:pt idx="22">
                  <c:v>0.50123153419906397</c:v>
                </c:pt>
                <c:pt idx="23">
                  <c:v>2.9689196595520699</c:v>
                </c:pt>
                <c:pt idx="24">
                  <c:v>1.1807597549418729</c:v>
                </c:pt>
                <c:pt idx="25">
                  <c:v>0.2685151603282418</c:v>
                </c:pt>
                <c:pt idx="26">
                  <c:v>0.63441834227976601</c:v>
                </c:pt>
                <c:pt idx="27">
                  <c:v>1.155854099387474</c:v>
                </c:pt>
                <c:pt idx="28">
                  <c:v>0.45368299522519728</c:v>
                </c:pt>
                <c:pt idx="29">
                  <c:v>4.9353827052658901E-2</c:v>
                </c:pt>
                <c:pt idx="30">
                  <c:v>0</c:v>
                </c:pt>
                <c:pt idx="31">
                  <c:v>4.5044520462874903E-2</c:v>
                </c:pt>
                <c:pt idx="32">
                  <c:v>0.03</c:v>
                </c:pt>
                <c:pt idx="33">
                  <c:v>0.34425105707623388</c:v>
                </c:pt>
                <c:pt idx="34">
                  <c:v>0</c:v>
                </c:pt>
                <c:pt idx="35">
                  <c:v>5.4130080693925102E-2</c:v>
                </c:pt>
                <c:pt idx="36">
                  <c:v>0.4114420793521521</c:v>
                </c:pt>
                <c:pt idx="37">
                  <c:v>0.2308730395923187</c:v>
                </c:pt>
                <c:pt idx="38">
                  <c:v>0</c:v>
                </c:pt>
                <c:pt idx="39">
                  <c:v>0.19177541211684809</c:v>
                </c:pt>
                <c:pt idx="40">
                  <c:v>0.49488344168441728</c:v>
                </c:pt>
                <c:pt idx="41">
                  <c:v>15.40233407657527</c:v>
                </c:pt>
              </c:numCache>
            </c:numRef>
          </c:val>
          <c:extLst>
            <c:ext xmlns:c16="http://schemas.microsoft.com/office/drawing/2014/chart" uri="{C3380CC4-5D6E-409C-BE32-E72D297353CC}">
              <c16:uniqueId val="{00000009-4441-45F4-8B99-60339E35646F}"/>
            </c:ext>
          </c:extLst>
        </c:ser>
        <c:ser>
          <c:idx val="3"/>
          <c:order val="3"/>
          <c:tx>
            <c:strRef>
              <c:f>'VC exits by industry'!$O$12</c:f>
              <c:strCache>
                <c:ptCount val="1"/>
                <c:pt idx="0">
                  <c:v>Other</c:v>
                </c:pt>
              </c:strCache>
            </c:strRef>
          </c:tx>
          <c:spPr>
            <a:solidFill>
              <a:schemeClr val="accent4"/>
            </a:solidFill>
            <a:ln>
              <a:noFill/>
            </a:ln>
            <a:effectLst/>
          </c:spPr>
          <c:invertIfNegative val="0"/>
          <c:cat>
            <c:multiLvlStrRef>
              <c:f>'VC exits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industry'!$P$12:$BE$12</c:f>
              <c:numCache>
                <c:formatCode>"$"#,##0.0</c:formatCode>
                <c:ptCount val="42"/>
                <c:pt idx="0">
                  <c:v>0.52715113363129396</c:v>
                </c:pt>
                <c:pt idx="1">
                  <c:v>1.147916804910933</c:v>
                </c:pt>
                <c:pt idx="2">
                  <c:v>0.64219391515122526</c:v>
                </c:pt>
                <c:pt idx="3">
                  <c:v>0.46124487881622378</c:v>
                </c:pt>
                <c:pt idx="4">
                  <c:v>0.62575855375248624</c:v>
                </c:pt>
                <c:pt idx="5">
                  <c:v>0.53151796300446064</c:v>
                </c:pt>
                <c:pt idx="6">
                  <c:v>0.66846599144476559</c:v>
                </c:pt>
                <c:pt idx="7">
                  <c:v>1.1516682097464681</c:v>
                </c:pt>
                <c:pt idx="8">
                  <c:v>1.159501425304301</c:v>
                </c:pt>
                <c:pt idx="9">
                  <c:v>1.078386614010421</c:v>
                </c:pt>
                <c:pt idx="10">
                  <c:v>2.0233479387536351</c:v>
                </c:pt>
                <c:pt idx="11">
                  <c:v>0.20145329376887061</c:v>
                </c:pt>
                <c:pt idx="12">
                  <c:v>1.276565256843242</c:v>
                </c:pt>
                <c:pt idx="13">
                  <c:v>1.706624238693631</c:v>
                </c:pt>
                <c:pt idx="14">
                  <c:v>1.050791078133664</c:v>
                </c:pt>
                <c:pt idx="15">
                  <c:v>2.634673125428773</c:v>
                </c:pt>
                <c:pt idx="16">
                  <c:v>0.58739165203527377</c:v>
                </c:pt>
                <c:pt idx="17">
                  <c:v>2.1257466156086902</c:v>
                </c:pt>
                <c:pt idx="18">
                  <c:v>4.1359087089928694</c:v>
                </c:pt>
                <c:pt idx="19">
                  <c:v>17.295882707234849</c:v>
                </c:pt>
                <c:pt idx="20">
                  <c:v>19.746738380800242</c:v>
                </c:pt>
                <c:pt idx="21">
                  <c:v>50.438488656472501</c:v>
                </c:pt>
                <c:pt idx="22">
                  <c:v>45.787155609649552</c:v>
                </c:pt>
                <c:pt idx="23">
                  <c:v>5.1246606537158463</c:v>
                </c:pt>
                <c:pt idx="24">
                  <c:v>8.4278526734984442</c:v>
                </c:pt>
                <c:pt idx="25">
                  <c:v>10.135307432064071</c:v>
                </c:pt>
                <c:pt idx="26">
                  <c:v>1.297913523584185</c:v>
                </c:pt>
                <c:pt idx="27">
                  <c:v>1.473461195983804</c:v>
                </c:pt>
                <c:pt idx="28">
                  <c:v>1.516211558640874</c:v>
                </c:pt>
                <c:pt idx="29">
                  <c:v>2.382199387217057</c:v>
                </c:pt>
                <c:pt idx="30">
                  <c:v>3.6949388110679862</c:v>
                </c:pt>
                <c:pt idx="31">
                  <c:v>1.751043630982156</c:v>
                </c:pt>
                <c:pt idx="32">
                  <c:v>2.324356440789201</c:v>
                </c:pt>
                <c:pt idx="33">
                  <c:v>0.9225500980215714</c:v>
                </c:pt>
                <c:pt idx="34">
                  <c:v>1.0353195955875829</c:v>
                </c:pt>
                <c:pt idx="35">
                  <c:v>0.92745938036902664</c:v>
                </c:pt>
                <c:pt idx="36">
                  <c:v>2.3705570583246209</c:v>
                </c:pt>
                <c:pt idx="37">
                  <c:v>9.6760459544587558</c:v>
                </c:pt>
                <c:pt idx="38">
                  <c:v>4.7374422421436799</c:v>
                </c:pt>
                <c:pt idx="39">
                  <c:v>4.1869706770559407</c:v>
                </c:pt>
                <c:pt idx="40">
                  <c:v>6.5823093149463858</c:v>
                </c:pt>
                <c:pt idx="41">
                  <c:v>3.135087276159922</c:v>
                </c:pt>
              </c:numCache>
            </c:numRef>
          </c:val>
          <c:extLst>
            <c:ext xmlns:c16="http://schemas.microsoft.com/office/drawing/2014/chart" uri="{C3380CC4-5D6E-409C-BE32-E72D297353CC}">
              <c16:uniqueId val="{0000000B-4441-45F4-8B99-60339E35646F}"/>
            </c:ext>
          </c:extLst>
        </c:ser>
        <c:ser>
          <c:idx val="4"/>
          <c:order val="4"/>
          <c:tx>
            <c:strRef>
              <c:f>'VC exits by industry'!$O$13</c:f>
              <c:strCache>
                <c:ptCount val="1"/>
                <c:pt idx="0">
                  <c:v>Transportation</c:v>
                </c:pt>
              </c:strCache>
            </c:strRef>
          </c:tx>
          <c:spPr>
            <a:solidFill>
              <a:srgbClr val="40C2C9"/>
            </a:solidFill>
            <a:ln>
              <a:noFill/>
            </a:ln>
            <a:effectLst/>
          </c:spPr>
          <c:invertIfNegative val="0"/>
          <c:cat>
            <c:multiLvlStrRef>
              <c:f>'VC exits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industry'!$P$13:$BE$13</c:f>
              <c:numCache>
                <c:formatCode>"$"#,##0.0</c:formatCode>
                <c:ptCount val="42"/>
                <c:pt idx="0">
                  <c:v>2.79109745719705E-2</c:v>
                </c:pt>
                <c:pt idx="1">
                  <c:v>0.6234495499717787</c:v>
                </c:pt>
                <c:pt idx="2">
                  <c:v>0.12977303593026959</c:v>
                </c:pt>
                <c:pt idx="3">
                  <c:v>0</c:v>
                </c:pt>
                <c:pt idx="4">
                  <c:v>0.24077716649393349</c:v>
                </c:pt>
                <c:pt idx="5">
                  <c:v>0.28101697252269731</c:v>
                </c:pt>
                <c:pt idx="6">
                  <c:v>0.2159393288480834</c:v>
                </c:pt>
                <c:pt idx="7">
                  <c:v>1.857606025093175</c:v>
                </c:pt>
                <c:pt idx="8">
                  <c:v>0.33161814983347732</c:v>
                </c:pt>
                <c:pt idx="9">
                  <c:v>6.8951281544005497E-2</c:v>
                </c:pt>
                <c:pt idx="10">
                  <c:v>1.506180546561579</c:v>
                </c:pt>
                <c:pt idx="11">
                  <c:v>0.2073717603949041</c:v>
                </c:pt>
                <c:pt idx="12">
                  <c:v>18.3501733748917</c:v>
                </c:pt>
                <c:pt idx="13">
                  <c:v>67.818425931801116</c:v>
                </c:pt>
                <c:pt idx="14">
                  <c:v>3.8663652601565499E-2</c:v>
                </c:pt>
                <c:pt idx="15">
                  <c:v>4.0171060969848398E-2</c:v>
                </c:pt>
                <c:pt idx="16">
                  <c:v>6.1061837647520198E-2</c:v>
                </c:pt>
                <c:pt idx="17">
                  <c:v>5.864399326773329</c:v>
                </c:pt>
                <c:pt idx="18">
                  <c:v>4.0757326773328502E-2</c:v>
                </c:pt>
                <c:pt idx="19">
                  <c:v>9.8839629487239336</c:v>
                </c:pt>
                <c:pt idx="20">
                  <c:v>2.247020028127332</c:v>
                </c:pt>
                <c:pt idx="21">
                  <c:v>0.64587340731650045</c:v>
                </c:pt>
                <c:pt idx="22">
                  <c:v>8.4693944440294295</c:v>
                </c:pt>
                <c:pt idx="23">
                  <c:v>66.212158081747987</c:v>
                </c:pt>
                <c:pt idx="24">
                  <c:v>0.21027036195034121</c:v>
                </c:pt>
                <c:pt idx="25">
                  <c:v>0.19848398706364809</c:v>
                </c:pt>
                <c:pt idx="26">
                  <c:v>0.69042039996561</c:v>
                </c:pt>
                <c:pt idx="27">
                  <c:v>0.83355375474691351</c:v>
                </c:pt>
                <c:pt idx="28">
                  <c:v>0.8854520043699301</c:v>
                </c:pt>
                <c:pt idx="29">
                  <c:v>9.121191742750781E-2</c:v>
                </c:pt>
                <c:pt idx="30">
                  <c:v>0.14922121927103241</c:v>
                </c:pt>
                <c:pt idx="31">
                  <c:v>0.15131602374739991</c:v>
                </c:pt>
                <c:pt idx="32">
                  <c:v>1.5503565309154799E-2</c:v>
                </c:pt>
                <c:pt idx="33">
                  <c:v>0.32181438629775411</c:v>
                </c:pt>
                <c:pt idx="34">
                  <c:v>5.8969800108976303E-2</c:v>
                </c:pt>
                <c:pt idx="35">
                  <c:v>0.1198068789328004</c:v>
                </c:pt>
                <c:pt idx="36">
                  <c:v>8.3000000000000001E-3</c:v>
                </c:pt>
                <c:pt idx="37">
                  <c:v>7.5479773415295104E-2</c:v>
                </c:pt>
                <c:pt idx="38">
                  <c:v>5.7179870496321126</c:v>
                </c:pt>
                <c:pt idx="39">
                  <c:v>9.5900608373473903E-2</c:v>
                </c:pt>
                <c:pt idx="40">
                  <c:v>0.43535185774475238</c:v>
                </c:pt>
                <c:pt idx="41">
                  <c:v>0.2340439624470057</c:v>
                </c:pt>
              </c:numCache>
            </c:numRef>
          </c:val>
          <c:extLst>
            <c:ext xmlns:c16="http://schemas.microsoft.com/office/drawing/2014/chart" uri="{C3380CC4-5D6E-409C-BE32-E72D297353CC}">
              <c16:uniqueId val="{0000000D-4441-45F4-8B99-60339E35646F}"/>
            </c:ext>
          </c:extLst>
        </c:ser>
        <c:ser>
          <c:idx val="5"/>
          <c:order val="5"/>
          <c:tx>
            <c:strRef>
              <c:f>'VC exits by industry'!$O$14</c:f>
              <c:strCache>
                <c:ptCount val="1"/>
                <c:pt idx="0">
                  <c:v>B2B</c:v>
                </c:pt>
              </c:strCache>
            </c:strRef>
          </c:tx>
          <c:spPr>
            <a:solidFill>
              <a:srgbClr val="C3EDEB">
                <a:lumMod val="25000"/>
              </a:srgbClr>
            </a:solidFill>
            <a:ln>
              <a:noFill/>
            </a:ln>
            <a:effectLst/>
          </c:spPr>
          <c:invertIfNegative val="0"/>
          <c:cat>
            <c:multiLvlStrRef>
              <c:f>'VC exits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industry'!$P$14:$BE$14</c:f>
              <c:numCache>
                <c:formatCode>"$"#,##0.0</c:formatCode>
                <c:ptCount val="42"/>
                <c:pt idx="0">
                  <c:v>4.9402511917092058</c:v>
                </c:pt>
                <c:pt idx="1">
                  <c:v>2.0753772429187838</c:v>
                </c:pt>
                <c:pt idx="2">
                  <c:v>2.7562032734005011</c:v>
                </c:pt>
                <c:pt idx="3">
                  <c:v>3.5255647736452338</c:v>
                </c:pt>
                <c:pt idx="4">
                  <c:v>3.7197391682861252</c:v>
                </c:pt>
                <c:pt idx="5">
                  <c:v>3.939450414269964</c:v>
                </c:pt>
                <c:pt idx="6">
                  <c:v>3.4000175298194888</c:v>
                </c:pt>
                <c:pt idx="7">
                  <c:v>6.7357171166706369</c:v>
                </c:pt>
                <c:pt idx="8">
                  <c:v>5.5595752374914662</c:v>
                </c:pt>
                <c:pt idx="9">
                  <c:v>3.4199251837025488</c:v>
                </c:pt>
                <c:pt idx="10">
                  <c:v>2.8396920269811181</c:v>
                </c:pt>
                <c:pt idx="11">
                  <c:v>3.1365065123376259</c:v>
                </c:pt>
                <c:pt idx="12">
                  <c:v>3.3766745462990251</c:v>
                </c:pt>
                <c:pt idx="13">
                  <c:v>4.4251952829045029</c:v>
                </c:pt>
                <c:pt idx="14">
                  <c:v>4.2002385756178988</c:v>
                </c:pt>
                <c:pt idx="15">
                  <c:v>2.179918804743882</c:v>
                </c:pt>
                <c:pt idx="16">
                  <c:v>2.6354175243143478</c:v>
                </c:pt>
                <c:pt idx="17">
                  <c:v>1.6967789016620729</c:v>
                </c:pt>
                <c:pt idx="18">
                  <c:v>3.5032776505906011</c:v>
                </c:pt>
                <c:pt idx="19">
                  <c:v>15.182708346955829</c:v>
                </c:pt>
                <c:pt idx="20">
                  <c:v>14.23298022183641</c:v>
                </c:pt>
                <c:pt idx="21">
                  <c:v>14.39384781559678</c:v>
                </c:pt>
                <c:pt idx="22">
                  <c:v>34.232812105491377</c:v>
                </c:pt>
                <c:pt idx="23">
                  <c:v>22.05086537713386</c:v>
                </c:pt>
                <c:pt idx="24">
                  <c:v>10.14422577494739</c:v>
                </c:pt>
                <c:pt idx="25">
                  <c:v>6.7583216543287312</c:v>
                </c:pt>
                <c:pt idx="26">
                  <c:v>5.6979805910478412</c:v>
                </c:pt>
                <c:pt idx="27">
                  <c:v>2.148177696173319</c:v>
                </c:pt>
                <c:pt idx="28">
                  <c:v>3.57143178832774</c:v>
                </c:pt>
                <c:pt idx="29">
                  <c:v>1.4665705335461681</c:v>
                </c:pt>
                <c:pt idx="30">
                  <c:v>1.497567008329213</c:v>
                </c:pt>
                <c:pt idx="31">
                  <c:v>1.63493223332277</c:v>
                </c:pt>
                <c:pt idx="32">
                  <c:v>2.728150186851396</c:v>
                </c:pt>
                <c:pt idx="33">
                  <c:v>2.2634662172030811</c:v>
                </c:pt>
                <c:pt idx="34">
                  <c:v>3.2974592631730841</c:v>
                </c:pt>
                <c:pt idx="35">
                  <c:v>4.4979087177122521</c:v>
                </c:pt>
                <c:pt idx="36">
                  <c:v>3.3903403174035951</c:v>
                </c:pt>
                <c:pt idx="37">
                  <c:v>5.6870244692832088</c:v>
                </c:pt>
                <c:pt idx="38">
                  <c:v>8.5811739385433654</c:v>
                </c:pt>
                <c:pt idx="39">
                  <c:v>9.1297980036136224</c:v>
                </c:pt>
                <c:pt idx="40">
                  <c:v>9.4427022979053739</c:v>
                </c:pt>
                <c:pt idx="41">
                  <c:v>1695.2215967592999</c:v>
                </c:pt>
              </c:numCache>
            </c:numRef>
          </c:val>
          <c:extLst>
            <c:ext xmlns:c16="http://schemas.microsoft.com/office/drawing/2014/chart" uri="{C3380CC4-5D6E-409C-BE32-E72D297353CC}">
              <c16:uniqueId val="{0000000F-4441-45F4-8B99-60339E35646F}"/>
            </c:ext>
          </c:extLst>
        </c:ser>
        <c:ser>
          <c:idx val="6"/>
          <c:order val="6"/>
          <c:tx>
            <c:strRef>
              <c:f>'VC exits by industry'!$O$15</c:f>
              <c:strCache>
                <c:ptCount val="1"/>
                <c:pt idx="0">
                  <c:v>B2C</c:v>
                </c:pt>
              </c:strCache>
            </c:strRef>
          </c:tx>
          <c:spPr>
            <a:solidFill>
              <a:srgbClr val="F5C914"/>
            </a:solidFill>
            <a:ln>
              <a:noFill/>
            </a:ln>
            <a:effectLst/>
          </c:spPr>
          <c:invertIfNegative val="0"/>
          <c:cat>
            <c:multiLvlStrRef>
              <c:f>'VC exits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industry'!$P$15:$BE$15</c:f>
              <c:numCache>
                <c:formatCode>"$"#,##0.0</c:formatCode>
                <c:ptCount val="42"/>
                <c:pt idx="0">
                  <c:v>1.6516303492032891</c:v>
                </c:pt>
                <c:pt idx="1">
                  <c:v>0.70336168141402522</c:v>
                </c:pt>
                <c:pt idx="2">
                  <c:v>5.3512441373541391</c:v>
                </c:pt>
                <c:pt idx="3">
                  <c:v>1.958603072760938</c:v>
                </c:pt>
                <c:pt idx="4">
                  <c:v>2.8988768325303571</c:v>
                </c:pt>
                <c:pt idx="5">
                  <c:v>6.4154862391629486</c:v>
                </c:pt>
                <c:pt idx="6">
                  <c:v>3.1481071407066841</c:v>
                </c:pt>
                <c:pt idx="7">
                  <c:v>4.1030198500626236</c:v>
                </c:pt>
                <c:pt idx="8">
                  <c:v>2.1211214905994882</c:v>
                </c:pt>
                <c:pt idx="9">
                  <c:v>6.8441298711839744</c:v>
                </c:pt>
                <c:pt idx="10">
                  <c:v>2.8597114562758619</c:v>
                </c:pt>
                <c:pt idx="11">
                  <c:v>1.1943879075598649</c:v>
                </c:pt>
                <c:pt idx="12">
                  <c:v>9.0451218533539599</c:v>
                </c:pt>
                <c:pt idx="13">
                  <c:v>5.0059628130210072</c:v>
                </c:pt>
                <c:pt idx="14">
                  <c:v>9.6484598745733443</c:v>
                </c:pt>
                <c:pt idx="15">
                  <c:v>2.3160411267196039</c:v>
                </c:pt>
                <c:pt idx="16">
                  <c:v>6.17628961184439</c:v>
                </c:pt>
                <c:pt idx="17">
                  <c:v>2.8730553077623462</c:v>
                </c:pt>
                <c:pt idx="18">
                  <c:v>2.9084161553371648</c:v>
                </c:pt>
                <c:pt idx="19">
                  <c:v>55.407030924739132</c:v>
                </c:pt>
                <c:pt idx="20">
                  <c:v>71.210401346288009</c:v>
                </c:pt>
                <c:pt idx="21">
                  <c:v>7.0229264821475068</c:v>
                </c:pt>
                <c:pt idx="22">
                  <c:v>7.7614332260395269</c:v>
                </c:pt>
                <c:pt idx="23">
                  <c:v>11.20928890731332</c:v>
                </c:pt>
                <c:pt idx="24">
                  <c:v>6.1563554019504902</c:v>
                </c:pt>
                <c:pt idx="25">
                  <c:v>2.4332946441576428</c:v>
                </c:pt>
                <c:pt idx="26">
                  <c:v>0.67754670405172523</c:v>
                </c:pt>
                <c:pt idx="27">
                  <c:v>2.6463885658907609</c:v>
                </c:pt>
                <c:pt idx="28">
                  <c:v>1.7517851122984369</c:v>
                </c:pt>
                <c:pt idx="29">
                  <c:v>3.7662590112462229</c:v>
                </c:pt>
                <c:pt idx="30">
                  <c:v>9.3793161440147585</c:v>
                </c:pt>
                <c:pt idx="31">
                  <c:v>1.0272381729532081</c:v>
                </c:pt>
                <c:pt idx="32">
                  <c:v>2.7843439421266072</c:v>
                </c:pt>
                <c:pt idx="33">
                  <c:v>1.741905638539254</c:v>
                </c:pt>
                <c:pt idx="34">
                  <c:v>1.6267399716360471</c:v>
                </c:pt>
                <c:pt idx="35">
                  <c:v>3.668310158303596</c:v>
                </c:pt>
                <c:pt idx="36">
                  <c:v>5.1704308881917136</c:v>
                </c:pt>
                <c:pt idx="37">
                  <c:v>4.9295150177150528</c:v>
                </c:pt>
                <c:pt idx="38">
                  <c:v>3.7663623563283899</c:v>
                </c:pt>
                <c:pt idx="39">
                  <c:v>1.245493168434219</c:v>
                </c:pt>
                <c:pt idx="40">
                  <c:v>3.0735368996170931</c:v>
                </c:pt>
                <c:pt idx="41">
                  <c:v>2.19433944225247</c:v>
                </c:pt>
              </c:numCache>
            </c:numRef>
          </c:val>
          <c:extLst>
            <c:ext xmlns:c16="http://schemas.microsoft.com/office/drawing/2014/chart" uri="{C3380CC4-5D6E-409C-BE32-E72D297353CC}">
              <c16:uniqueId val="{00000011-4441-45F4-8B99-60339E35646F}"/>
            </c:ext>
          </c:extLst>
        </c:ser>
        <c:ser>
          <c:idx val="7"/>
          <c:order val="7"/>
          <c:tx>
            <c:strRef>
              <c:f>'VC exits by industry'!$O$16</c:f>
              <c:strCache>
                <c:ptCount val="1"/>
                <c:pt idx="0">
                  <c:v>HC devices &amp; supplies</c:v>
                </c:pt>
              </c:strCache>
            </c:strRef>
          </c:tx>
          <c:spPr>
            <a:solidFill>
              <a:srgbClr val="E88F36"/>
            </a:solidFill>
            <a:ln>
              <a:noFill/>
            </a:ln>
            <a:effectLst/>
          </c:spPr>
          <c:invertIfNegative val="0"/>
          <c:cat>
            <c:multiLvlStrRef>
              <c:f>'VC exits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industry'!$P$16:$BE$16</c:f>
              <c:numCache>
                <c:formatCode>"$"#,##0.0</c:formatCode>
                <c:ptCount val="42"/>
                <c:pt idx="0">
                  <c:v>2.127617219283426</c:v>
                </c:pt>
                <c:pt idx="1">
                  <c:v>0.59173975031332959</c:v>
                </c:pt>
                <c:pt idx="2">
                  <c:v>1.3301215910790329</c:v>
                </c:pt>
                <c:pt idx="3">
                  <c:v>0.74791416698040325</c:v>
                </c:pt>
                <c:pt idx="4">
                  <c:v>0.79484378731481675</c:v>
                </c:pt>
                <c:pt idx="5">
                  <c:v>0.41779625415590288</c:v>
                </c:pt>
                <c:pt idx="6">
                  <c:v>1.013613249681268</c:v>
                </c:pt>
                <c:pt idx="7">
                  <c:v>2.1667920266051519</c:v>
                </c:pt>
                <c:pt idx="8">
                  <c:v>1.1499578896228271</c:v>
                </c:pt>
                <c:pt idx="9">
                  <c:v>1.62474481179788</c:v>
                </c:pt>
                <c:pt idx="10">
                  <c:v>2.0731335545119181</c:v>
                </c:pt>
                <c:pt idx="11">
                  <c:v>4.4685556336600092</c:v>
                </c:pt>
                <c:pt idx="12">
                  <c:v>2.5209489242487639</c:v>
                </c:pt>
                <c:pt idx="13">
                  <c:v>8.0047781278693062</c:v>
                </c:pt>
                <c:pt idx="14">
                  <c:v>3.6772151800318351</c:v>
                </c:pt>
                <c:pt idx="15">
                  <c:v>0.86747924341888183</c:v>
                </c:pt>
                <c:pt idx="16">
                  <c:v>0.46818743866678031</c:v>
                </c:pt>
                <c:pt idx="17">
                  <c:v>1.386682271053028</c:v>
                </c:pt>
                <c:pt idx="18">
                  <c:v>2.4639016970436081</c:v>
                </c:pt>
                <c:pt idx="19">
                  <c:v>3.3172740200939499</c:v>
                </c:pt>
                <c:pt idx="20">
                  <c:v>5.0075610763949809</c:v>
                </c:pt>
                <c:pt idx="21">
                  <c:v>4.0966881465752474</c:v>
                </c:pt>
                <c:pt idx="22">
                  <c:v>8.6589399732012193</c:v>
                </c:pt>
                <c:pt idx="23">
                  <c:v>3.216166715380059</c:v>
                </c:pt>
                <c:pt idx="24">
                  <c:v>1.452298113098708</c:v>
                </c:pt>
                <c:pt idx="25">
                  <c:v>1.314897296134756</c:v>
                </c:pt>
                <c:pt idx="26">
                  <c:v>1.9115754843122481</c:v>
                </c:pt>
                <c:pt idx="27">
                  <c:v>0.65441197131574902</c:v>
                </c:pt>
                <c:pt idx="28">
                  <c:v>0.69124211027511584</c:v>
                </c:pt>
                <c:pt idx="29">
                  <c:v>1.243276673580729</c:v>
                </c:pt>
                <c:pt idx="30">
                  <c:v>0.77101416108380327</c:v>
                </c:pt>
                <c:pt idx="31">
                  <c:v>2.4297537174102799</c:v>
                </c:pt>
                <c:pt idx="32">
                  <c:v>0.41625937245858802</c:v>
                </c:pt>
                <c:pt idx="33">
                  <c:v>0.36331761658479489</c:v>
                </c:pt>
                <c:pt idx="34">
                  <c:v>1.572500158214398</c:v>
                </c:pt>
                <c:pt idx="35">
                  <c:v>1.2533455414952219</c:v>
                </c:pt>
                <c:pt idx="36">
                  <c:v>1.1706348349777711</c:v>
                </c:pt>
                <c:pt idx="37">
                  <c:v>2.0212240629472769</c:v>
                </c:pt>
                <c:pt idx="38">
                  <c:v>1.8185933121554201</c:v>
                </c:pt>
                <c:pt idx="39">
                  <c:v>4.1950852110917944</c:v>
                </c:pt>
                <c:pt idx="40">
                  <c:v>2.0189717109813121</c:v>
                </c:pt>
                <c:pt idx="41">
                  <c:v>3.4620186182867489</c:v>
                </c:pt>
              </c:numCache>
            </c:numRef>
          </c:val>
          <c:extLst>
            <c:ext xmlns:c16="http://schemas.microsoft.com/office/drawing/2014/chart" uri="{C3380CC4-5D6E-409C-BE32-E72D297353CC}">
              <c16:uniqueId val="{00000013-4441-45F4-8B99-60339E35646F}"/>
            </c:ext>
          </c:extLst>
        </c:ser>
        <c:ser>
          <c:idx val="8"/>
          <c:order val="8"/>
          <c:tx>
            <c:strRef>
              <c:f>'VC exits by industry'!$O$17</c:f>
              <c:strCache>
                <c:ptCount val="1"/>
                <c:pt idx="0">
                  <c:v>HC services &amp; systems</c:v>
                </c:pt>
              </c:strCache>
            </c:strRef>
          </c:tx>
          <c:spPr>
            <a:solidFill>
              <a:srgbClr val="FAF56B"/>
            </a:solidFill>
            <a:ln>
              <a:noFill/>
            </a:ln>
            <a:effectLst/>
          </c:spPr>
          <c:invertIfNegative val="0"/>
          <c:cat>
            <c:multiLvlStrRef>
              <c:f>'VC exits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industry'!$P$17:$BE$17</c:f>
              <c:numCache>
                <c:formatCode>"$"#,##0.0</c:formatCode>
                <c:ptCount val="42"/>
                <c:pt idx="0">
                  <c:v>1.33115586685486</c:v>
                </c:pt>
                <c:pt idx="1">
                  <c:v>2.6064668875670471</c:v>
                </c:pt>
                <c:pt idx="2">
                  <c:v>1.6925647053768149</c:v>
                </c:pt>
                <c:pt idx="3">
                  <c:v>0.83251638252223248</c:v>
                </c:pt>
                <c:pt idx="4">
                  <c:v>0.81875966874587203</c:v>
                </c:pt>
                <c:pt idx="5">
                  <c:v>1.058299037155342</c:v>
                </c:pt>
                <c:pt idx="6">
                  <c:v>0.98517888520866315</c:v>
                </c:pt>
                <c:pt idx="7">
                  <c:v>5.0965351022257233</c:v>
                </c:pt>
                <c:pt idx="8">
                  <c:v>1.706901473787013</c:v>
                </c:pt>
                <c:pt idx="9">
                  <c:v>4.3652158998128803</c:v>
                </c:pt>
                <c:pt idx="10">
                  <c:v>1.7334856229559621</c:v>
                </c:pt>
                <c:pt idx="11">
                  <c:v>1.609931596777632</c:v>
                </c:pt>
                <c:pt idx="12">
                  <c:v>1.1963878044701941</c:v>
                </c:pt>
                <c:pt idx="13">
                  <c:v>3.6639490769497729</c:v>
                </c:pt>
                <c:pt idx="14">
                  <c:v>3.1985789519657728</c:v>
                </c:pt>
                <c:pt idx="15">
                  <c:v>2.6040145694367758</c:v>
                </c:pt>
                <c:pt idx="16">
                  <c:v>3.4642646161645079</c:v>
                </c:pt>
                <c:pt idx="17">
                  <c:v>2.208805450649399</c:v>
                </c:pt>
                <c:pt idx="18">
                  <c:v>7.9809320068211704</c:v>
                </c:pt>
                <c:pt idx="19">
                  <c:v>3.3233864595674918</c:v>
                </c:pt>
                <c:pt idx="20">
                  <c:v>10.63548633910337</c:v>
                </c:pt>
                <c:pt idx="21">
                  <c:v>28.091103186568219</c:v>
                </c:pt>
                <c:pt idx="22">
                  <c:v>6.1332063948369333</c:v>
                </c:pt>
                <c:pt idx="23">
                  <c:v>13.52138578379936</c:v>
                </c:pt>
                <c:pt idx="24">
                  <c:v>2.2477662428406129</c:v>
                </c:pt>
                <c:pt idx="25">
                  <c:v>2.3915603090724908</c:v>
                </c:pt>
                <c:pt idx="26">
                  <c:v>2.3945350291577969</c:v>
                </c:pt>
                <c:pt idx="27">
                  <c:v>1.098728785380501</c:v>
                </c:pt>
                <c:pt idx="28">
                  <c:v>1.63296344436117</c:v>
                </c:pt>
                <c:pt idx="29">
                  <c:v>0.90762598692161511</c:v>
                </c:pt>
                <c:pt idx="30">
                  <c:v>1.4341309289300881</c:v>
                </c:pt>
                <c:pt idx="31">
                  <c:v>7.578372687008704</c:v>
                </c:pt>
                <c:pt idx="32">
                  <c:v>1.5518847915407401</c:v>
                </c:pt>
                <c:pt idx="33">
                  <c:v>7.4878393118864306</c:v>
                </c:pt>
                <c:pt idx="34">
                  <c:v>3.2133097177743251</c:v>
                </c:pt>
                <c:pt idx="35">
                  <c:v>4.6127132981078027</c:v>
                </c:pt>
                <c:pt idx="36">
                  <c:v>4.4101939841417988</c:v>
                </c:pt>
                <c:pt idx="37">
                  <c:v>7.2042701451722113</c:v>
                </c:pt>
                <c:pt idx="38">
                  <c:v>4.6386554254753074</c:v>
                </c:pt>
                <c:pt idx="39">
                  <c:v>2.9299250026173991</c:v>
                </c:pt>
                <c:pt idx="40">
                  <c:v>2.6844971679322529</c:v>
                </c:pt>
                <c:pt idx="41">
                  <c:v>2.4231993951946018</c:v>
                </c:pt>
              </c:numCache>
            </c:numRef>
          </c:val>
          <c:extLst>
            <c:ext xmlns:c16="http://schemas.microsoft.com/office/drawing/2014/chart" uri="{C3380CC4-5D6E-409C-BE32-E72D297353CC}">
              <c16:uniqueId val="{00000015-4441-45F4-8B99-60339E35646F}"/>
            </c:ext>
          </c:extLst>
        </c:ser>
        <c:ser>
          <c:idx val="9"/>
          <c:order val="9"/>
          <c:tx>
            <c:strRef>
              <c:f>'VC exits by industry'!$O$18</c:f>
              <c:strCache>
                <c:ptCount val="1"/>
                <c:pt idx="0">
                  <c:v>IT hardware</c:v>
                </c:pt>
              </c:strCache>
            </c:strRef>
          </c:tx>
          <c:spPr>
            <a:solidFill>
              <a:sysClr val="window" lastClr="FFFFFF">
                <a:lumMod val="75000"/>
              </a:sysClr>
            </a:solidFill>
            <a:ln>
              <a:noFill/>
            </a:ln>
            <a:effectLst/>
          </c:spPr>
          <c:invertIfNegative val="0"/>
          <c:cat>
            <c:multiLvlStrRef>
              <c:f>'VC exits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industry'!$P$18:$BE$18</c:f>
              <c:numCache>
                <c:formatCode>"$"#,##0.0</c:formatCode>
                <c:ptCount val="42"/>
                <c:pt idx="0">
                  <c:v>1.1104045473283091</c:v>
                </c:pt>
                <c:pt idx="1">
                  <c:v>1.08439315761652</c:v>
                </c:pt>
                <c:pt idx="2">
                  <c:v>1.9083073033342319</c:v>
                </c:pt>
                <c:pt idx="3">
                  <c:v>1.560678917953042</c:v>
                </c:pt>
                <c:pt idx="4">
                  <c:v>1.0841310023051289</c:v>
                </c:pt>
                <c:pt idx="5">
                  <c:v>0.55298889545318008</c:v>
                </c:pt>
                <c:pt idx="6">
                  <c:v>1.0035258862389109</c:v>
                </c:pt>
                <c:pt idx="7">
                  <c:v>6.4529498295439351</c:v>
                </c:pt>
                <c:pt idx="8">
                  <c:v>1.116475005706459</c:v>
                </c:pt>
                <c:pt idx="9">
                  <c:v>0.81330778279505545</c:v>
                </c:pt>
                <c:pt idx="10">
                  <c:v>1.1164039715728871</c:v>
                </c:pt>
                <c:pt idx="11">
                  <c:v>0.79090284515543641</c:v>
                </c:pt>
                <c:pt idx="12">
                  <c:v>1.206934486274774</c:v>
                </c:pt>
                <c:pt idx="13">
                  <c:v>1.3314275028118601</c:v>
                </c:pt>
                <c:pt idx="14">
                  <c:v>1.6663833899753611</c:v>
                </c:pt>
                <c:pt idx="15">
                  <c:v>0.48739216992079321</c:v>
                </c:pt>
                <c:pt idx="16">
                  <c:v>0.67306266088008515</c:v>
                </c:pt>
                <c:pt idx="17">
                  <c:v>1.60282531939048</c:v>
                </c:pt>
                <c:pt idx="18">
                  <c:v>1.816696593539888</c:v>
                </c:pt>
                <c:pt idx="19">
                  <c:v>3.0226473965174949</c:v>
                </c:pt>
                <c:pt idx="20">
                  <c:v>3.982351609653656</c:v>
                </c:pt>
                <c:pt idx="21">
                  <c:v>2.6486070958705441</c:v>
                </c:pt>
                <c:pt idx="22">
                  <c:v>6.6140325506523654</c:v>
                </c:pt>
                <c:pt idx="23">
                  <c:v>4.2323425206839289</c:v>
                </c:pt>
                <c:pt idx="24">
                  <c:v>2.790372470337791</c:v>
                </c:pt>
                <c:pt idx="25">
                  <c:v>1.672017527703934</c:v>
                </c:pt>
                <c:pt idx="26">
                  <c:v>0.63736985149500958</c:v>
                </c:pt>
                <c:pt idx="27">
                  <c:v>1.3502342824277991</c:v>
                </c:pt>
                <c:pt idx="28">
                  <c:v>0.56721489765037258</c:v>
                </c:pt>
                <c:pt idx="29">
                  <c:v>0.61102469338195453</c:v>
                </c:pt>
                <c:pt idx="30">
                  <c:v>1.9434700800354781</c:v>
                </c:pt>
                <c:pt idx="31">
                  <c:v>1.147704034378906</c:v>
                </c:pt>
                <c:pt idx="32">
                  <c:v>5.2475059171833429</c:v>
                </c:pt>
                <c:pt idx="33">
                  <c:v>0.375064352371072</c:v>
                </c:pt>
                <c:pt idx="34">
                  <c:v>0.75899240516674937</c:v>
                </c:pt>
                <c:pt idx="35">
                  <c:v>5.2877318921437402</c:v>
                </c:pt>
                <c:pt idx="36">
                  <c:v>0.66728171420569793</c:v>
                </c:pt>
                <c:pt idx="37">
                  <c:v>8.7489475567924568</c:v>
                </c:pt>
                <c:pt idx="38">
                  <c:v>1.1175009663456581</c:v>
                </c:pt>
                <c:pt idx="39">
                  <c:v>0.889089266349673</c:v>
                </c:pt>
                <c:pt idx="40">
                  <c:v>6.7619156049149103</c:v>
                </c:pt>
                <c:pt idx="41">
                  <c:v>48.823774809199477</c:v>
                </c:pt>
              </c:numCache>
            </c:numRef>
          </c:val>
          <c:extLst>
            <c:ext xmlns:c16="http://schemas.microsoft.com/office/drawing/2014/chart" uri="{C3380CC4-5D6E-409C-BE32-E72D297353CC}">
              <c16:uniqueId val="{00000017-4441-45F4-8B99-60339E35646F}"/>
            </c:ext>
          </c:extLst>
        </c:ser>
        <c:ser>
          <c:idx val="10"/>
          <c:order val="10"/>
          <c:tx>
            <c:strRef>
              <c:f>'VC exits by industry'!$O$19</c:f>
              <c:strCache>
                <c:ptCount val="1"/>
                <c:pt idx="0">
                  <c:v>Pharma &amp; biotech</c:v>
                </c:pt>
              </c:strCache>
            </c:strRef>
          </c:tx>
          <c:spPr>
            <a:solidFill>
              <a:srgbClr val="78766F"/>
            </a:solidFill>
            <a:ln>
              <a:noFill/>
            </a:ln>
            <a:effectLst/>
          </c:spPr>
          <c:invertIfNegative val="0"/>
          <c:cat>
            <c:multiLvlStrRef>
              <c:f>'VC exits by industry'!$P$7:$BE$8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industry'!$P$19:$BE$19</c:f>
              <c:numCache>
                <c:formatCode>"$"#,##0.0</c:formatCode>
                <c:ptCount val="42"/>
                <c:pt idx="0">
                  <c:v>3.1872915134277942</c:v>
                </c:pt>
                <c:pt idx="1">
                  <c:v>9.4713438164214718</c:v>
                </c:pt>
                <c:pt idx="2">
                  <c:v>4.8244407330795083</c:v>
                </c:pt>
                <c:pt idx="3">
                  <c:v>2.8037919359203869</c:v>
                </c:pt>
                <c:pt idx="4">
                  <c:v>4.0110942043098241</c:v>
                </c:pt>
                <c:pt idx="5">
                  <c:v>3.9329713880492378</c:v>
                </c:pt>
                <c:pt idx="6">
                  <c:v>6.5467959002970222</c:v>
                </c:pt>
                <c:pt idx="7">
                  <c:v>4.5507275800309648</c:v>
                </c:pt>
                <c:pt idx="8">
                  <c:v>10.503853545260879</c:v>
                </c:pt>
                <c:pt idx="9">
                  <c:v>8.1540008086734286</c:v>
                </c:pt>
                <c:pt idx="10">
                  <c:v>7.7166232546203766</c:v>
                </c:pt>
                <c:pt idx="11">
                  <c:v>12.76680211780298</c:v>
                </c:pt>
                <c:pt idx="12">
                  <c:v>5.1070283236493479</c:v>
                </c:pt>
                <c:pt idx="13">
                  <c:v>10.490039621173381</c:v>
                </c:pt>
                <c:pt idx="14">
                  <c:v>9.7254675350167137</c:v>
                </c:pt>
                <c:pt idx="15">
                  <c:v>8.2105137184986479</c:v>
                </c:pt>
                <c:pt idx="16">
                  <c:v>5.0955908796436153</c:v>
                </c:pt>
                <c:pt idx="17">
                  <c:v>11.01028632428695</c:v>
                </c:pt>
                <c:pt idx="18">
                  <c:v>12.61467426386749</c:v>
                </c:pt>
                <c:pt idx="19">
                  <c:v>21.397101772994588</c:v>
                </c:pt>
                <c:pt idx="20">
                  <c:v>19.189034963787439</c:v>
                </c:pt>
                <c:pt idx="21">
                  <c:v>25.844081928720641</c:v>
                </c:pt>
                <c:pt idx="22">
                  <c:v>27.882944913182691</c:v>
                </c:pt>
                <c:pt idx="23">
                  <c:v>12.959582930210329</c:v>
                </c:pt>
                <c:pt idx="24">
                  <c:v>4.9745513762376534</c:v>
                </c:pt>
                <c:pt idx="25">
                  <c:v>1.9006774149440711</c:v>
                </c:pt>
                <c:pt idx="26">
                  <c:v>4.9922509643156561</c:v>
                </c:pt>
                <c:pt idx="27">
                  <c:v>3.705190059661196</c:v>
                </c:pt>
                <c:pt idx="28">
                  <c:v>3.6050500443532649</c:v>
                </c:pt>
                <c:pt idx="29">
                  <c:v>1.6651481547041771</c:v>
                </c:pt>
                <c:pt idx="30">
                  <c:v>8.55704306174745</c:v>
                </c:pt>
                <c:pt idx="31">
                  <c:v>2.5371621123295491</c:v>
                </c:pt>
                <c:pt idx="32">
                  <c:v>9.8937393080659799</c:v>
                </c:pt>
                <c:pt idx="33">
                  <c:v>6.0995222685181156</c:v>
                </c:pt>
                <c:pt idx="34">
                  <c:v>5.2356006922234721</c:v>
                </c:pt>
                <c:pt idx="35">
                  <c:v>6.4031411784289061</c:v>
                </c:pt>
                <c:pt idx="36">
                  <c:v>8.0485713330100968</c:v>
                </c:pt>
                <c:pt idx="37">
                  <c:v>0.50823168860484014</c:v>
                </c:pt>
                <c:pt idx="38">
                  <c:v>4.5691689663216897</c:v>
                </c:pt>
                <c:pt idx="39">
                  <c:v>7.2608131868996324</c:v>
                </c:pt>
                <c:pt idx="40">
                  <c:v>12.127549923656471</c:v>
                </c:pt>
                <c:pt idx="41">
                  <c:v>29.180818160512381</c:v>
                </c:pt>
              </c:numCache>
            </c:numRef>
          </c:val>
          <c:extLst>
            <c:ext xmlns:c16="http://schemas.microsoft.com/office/drawing/2014/chart" uri="{C3380CC4-5D6E-409C-BE32-E72D297353CC}">
              <c16:uniqueId val="{00000019-4441-45F4-8B99-60339E35646F}"/>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Roboto" panose="02000000000000000000" pitchFamily="2" charset="0"/>
          <a:ea typeface="Roboto" panose="02000000000000000000" pitchFamily="2" charset="0"/>
        </a:defRPr>
      </a:pPr>
      <a:endParaRPr lang="en-US"/>
    </a:p>
  </c:txPr>
  <c:printSettings>
    <c:headerFooter/>
    <c:pageMargins b="0.75" l="0.7" r="0.7" t="0.75" header="0.3" footer="0.3"/>
    <c:pageSetup/>
  </c:printSettings>
</c:chartSpace>
</file>

<file path=xl/charts/chart2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exits by industry'!$O$61</c:f>
              <c:strCache>
                <c:ptCount val="1"/>
                <c:pt idx="0">
                  <c:v>Software</c:v>
                </c:pt>
              </c:strCache>
            </c:strRef>
          </c:tx>
          <c:spPr>
            <a:solidFill>
              <a:srgbClr val="051C38"/>
            </a:solidFill>
            <a:ln>
              <a:noFill/>
            </a:ln>
            <a:effectLst/>
          </c:spPr>
          <c:invertIfNegative val="0"/>
          <c:cat>
            <c:multiLvlStrRef>
              <c:f>'VC exits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industry'!$P$61:$BE$61</c:f>
              <c:numCache>
                <c:formatCode>#,##0;;;</c:formatCode>
                <c:ptCount val="42"/>
                <c:pt idx="0">
                  <c:v>113</c:v>
                </c:pt>
                <c:pt idx="1">
                  <c:v>109</c:v>
                </c:pt>
                <c:pt idx="2">
                  <c:v>109</c:v>
                </c:pt>
                <c:pt idx="3">
                  <c:v>94</c:v>
                </c:pt>
                <c:pt idx="4">
                  <c:v>122</c:v>
                </c:pt>
                <c:pt idx="5">
                  <c:v>112</c:v>
                </c:pt>
                <c:pt idx="6">
                  <c:v>110</c:v>
                </c:pt>
                <c:pt idx="7">
                  <c:v>104</c:v>
                </c:pt>
                <c:pt idx="8">
                  <c:v>160</c:v>
                </c:pt>
                <c:pt idx="9">
                  <c:v>129</c:v>
                </c:pt>
                <c:pt idx="10">
                  <c:v>134</c:v>
                </c:pt>
                <c:pt idx="11">
                  <c:v>128</c:v>
                </c:pt>
                <c:pt idx="12">
                  <c:v>136</c:v>
                </c:pt>
                <c:pt idx="13">
                  <c:v>150</c:v>
                </c:pt>
                <c:pt idx="14">
                  <c:v>132</c:v>
                </c:pt>
                <c:pt idx="15">
                  <c:v>147</c:v>
                </c:pt>
                <c:pt idx="16">
                  <c:v>138</c:v>
                </c:pt>
                <c:pt idx="17">
                  <c:v>74</c:v>
                </c:pt>
                <c:pt idx="18">
                  <c:v>111</c:v>
                </c:pt>
                <c:pt idx="19">
                  <c:v>156</c:v>
                </c:pt>
                <c:pt idx="20">
                  <c:v>194</c:v>
                </c:pt>
                <c:pt idx="21">
                  <c:v>234</c:v>
                </c:pt>
                <c:pt idx="22">
                  <c:v>215</c:v>
                </c:pt>
                <c:pt idx="23">
                  <c:v>239</c:v>
                </c:pt>
                <c:pt idx="24">
                  <c:v>200</c:v>
                </c:pt>
                <c:pt idx="25">
                  <c:v>182</c:v>
                </c:pt>
                <c:pt idx="26">
                  <c:v>156</c:v>
                </c:pt>
                <c:pt idx="27">
                  <c:v>137</c:v>
                </c:pt>
                <c:pt idx="28">
                  <c:v>147</c:v>
                </c:pt>
                <c:pt idx="29">
                  <c:v>128</c:v>
                </c:pt>
                <c:pt idx="30">
                  <c:v>120</c:v>
                </c:pt>
                <c:pt idx="31">
                  <c:v>117</c:v>
                </c:pt>
                <c:pt idx="32">
                  <c:v>129</c:v>
                </c:pt>
                <c:pt idx="33">
                  <c:v>142</c:v>
                </c:pt>
                <c:pt idx="34">
                  <c:v>134</c:v>
                </c:pt>
                <c:pt idx="35">
                  <c:v>177</c:v>
                </c:pt>
                <c:pt idx="36">
                  <c:v>183</c:v>
                </c:pt>
                <c:pt idx="37">
                  <c:v>188</c:v>
                </c:pt>
                <c:pt idx="38">
                  <c:v>184</c:v>
                </c:pt>
                <c:pt idx="39">
                  <c:v>207</c:v>
                </c:pt>
                <c:pt idx="40">
                  <c:v>193</c:v>
                </c:pt>
                <c:pt idx="41">
                  <c:v>170</c:v>
                </c:pt>
              </c:numCache>
            </c:numRef>
          </c:val>
          <c:extLst>
            <c:ext xmlns:c16="http://schemas.microsoft.com/office/drawing/2014/chart" uri="{C3380CC4-5D6E-409C-BE32-E72D297353CC}">
              <c16:uniqueId val="{00000005-292C-4A64-8306-45FFAD92ACA8}"/>
            </c:ext>
          </c:extLst>
        </c:ser>
        <c:ser>
          <c:idx val="1"/>
          <c:order val="1"/>
          <c:tx>
            <c:strRef>
              <c:f>'VC exits by industry'!$O$62</c:f>
              <c:strCache>
                <c:ptCount val="1"/>
                <c:pt idx="0">
                  <c:v>Media</c:v>
                </c:pt>
              </c:strCache>
            </c:strRef>
          </c:tx>
          <c:spPr>
            <a:solidFill>
              <a:srgbClr val="1D5080"/>
            </a:solidFill>
            <a:ln>
              <a:noFill/>
            </a:ln>
            <a:effectLst/>
          </c:spPr>
          <c:invertIfNegative val="0"/>
          <c:cat>
            <c:multiLvlStrRef>
              <c:f>'VC exits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industry'!$P$62:$BE$62</c:f>
              <c:numCache>
                <c:formatCode>#,##0;;;</c:formatCode>
                <c:ptCount val="42"/>
                <c:pt idx="0">
                  <c:v>10</c:v>
                </c:pt>
                <c:pt idx="1">
                  <c:v>12</c:v>
                </c:pt>
                <c:pt idx="2">
                  <c:v>20</c:v>
                </c:pt>
                <c:pt idx="3">
                  <c:v>12</c:v>
                </c:pt>
                <c:pt idx="4">
                  <c:v>14</c:v>
                </c:pt>
                <c:pt idx="5">
                  <c:v>10</c:v>
                </c:pt>
                <c:pt idx="6">
                  <c:v>5</c:v>
                </c:pt>
                <c:pt idx="7">
                  <c:v>7</c:v>
                </c:pt>
                <c:pt idx="8">
                  <c:v>16</c:v>
                </c:pt>
                <c:pt idx="9">
                  <c:v>11</c:v>
                </c:pt>
                <c:pt idx="10">
                  <c:v>7</c:v>
                </c:pt>
                <c:pt idx="11">
                  <c:v>12</c:v>
                </c:pt>
                <c:pt idx="12">
                  <c:v>18</c:v>
                </c:pt>
                <c:pt idx="13">
                  <c:v>10</c:v>
                </c:pt>
                <c:pt idx="14">
                  <c:v>12</c:v>
                </c:pt>
                <c:pt idx="15">
                  <c:v>13</c:v>
                </c:pt>
                <c:pt idx="16">
                  <c:v>16</c:v>
                </c:pt>
                <c:pt idx="17">
                  <c:v>5</c:v>
                </c:pt>
                <c:pt idx="18">
                  <c:v>7</c:v>
                </c:pt>
                <c:pt idx="19">
                  <c:v>7</c:v>
                </c:pt>
                <c:pt idx="20">
                  <c:v>10</c:v>
                </c:pt>
                <c:pt idx="21">
                  <c:v>12</c:v>
                </c:pt>
                <c:pt idx="22">
                  <c:v>8</c:v>
                </c:pt>
                <c:pt idx="23">
                  <c:v>11</c:v>
                </c:pt>
                <c:pt idx="24">
                  <c:v>12</c:v>
                </c:pt>
                <c:pt idx="25">
                  <c:v>6</c:v>
                </c:pt>
                <c:pt idx="26">
                  <c:v>5</c:v>
                </c:pt>
                <c:pt idx="27">
                  <c:v>5</c:v>
                </c:pt>
                <c:pt idx="28">
                  <c:v>8</c:v>
                </c:pt>
                <c:pt idx="29">
                  <c:v>10</c:v>
                </c:pt>
                <c:pt idx="30">
                  <c:v>7</c:v>
                </c:pt>
                <c:pt idx="31">
                  <c:v>9</c:v>
                </c:pt>
                <c:pt idx="32">
                  <c:v>7</c:v>
                </c:pt>
                <c:pt idx="33">
                  <c:v>13</c:v>
                </c:pt>
                <c:pt idx="34">
                  <c:v>7</c:v>
                </c:pt>
                <c:pt idx="35">
                  <c:v>5</c:v>
                </c:pt>
                <c:pt idx="36">
                  <c:v>15</c:v>
                </c:pt>
                <c:pt idx="37">
                  <c:v>11</c:v>
                </c:pt>
                <c:pt idx="38">
                  <c:v>9</c:v>
                </c:pt>
                <c:pt idx="39">
                  <c:v>10</c:v>
                </c:pt>
                <c:pt idx="40">
                  <c:v>5</c:v>
                </c:pt>
                <c:pt idx="41">
                  <c:v>7</c:v>
                </c:pt>
              </c:numCache>
            </c:numRef>
          </c:val>
          <c:extLst>
            <c:ext xmlns:c16="http://schemas.microsoft.com/office/drawing/2014/chart" uri="{C3380CC4-5D6E-409C-BE32-E72D297353CC}">
              <c16:uniqueId val="{00000007-292C-4A64-8306-45FFAD92ACA8}"/>
            </c:ext>
          </c:extLst>
        </c:ser>
        <c:ser>
          <c:idx val="2"/>
          <c:order val="2"/>
          <c:tx>
            <c:strRef>
              <c:f>'VC exits by industry'!$O$63</c:f>
              <c:strCache>
                <c:ptCount val="1"/>
                <c:pt idx="0">
                  <c:v>Energy</c:v>
                </c:pt>
              </c:strCache>
            </c:strRef>
          </c:tx>
          <c:spPr>
            <a:solidFill>
              <a:srgbClr val="6185A6"/>
            </a:solidFill>
            <a:ln>
              <a:noFill/>
            </a:ln>
            <a:effectLst/>
          </c:spPr>
          <c:invertIfNegative val="0"/>
          <c:cat>
            <c:multiLvlStrRef>
              <c:f>'VC exits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industry'!$P$63:$BE$63</c:f>
              <c:numCache>
                <c:formatCode>#,##0;;;</c:formatCode>
                <c:ptCount val="42"/>
                <c:pt idx="0">
                  <c:v>5</c:v>
                </c:pt>
                <c:pt idx="1">
                  <c:v>3</c:v>
                </c:pt>
                <c:pt idx="2">
                  <c:v>2</c:v>
                </c:pt>
                <c:pt idx="3">
                  <c:v>1</c:v>
                </c:pt>
                <c:pt idx="4">
                  <c:v>4</c:v>
                </c:pt>
                <c:pt idx="5">
                  <c:v>4</c:v>
                </c:pt>
                <c:pt idx="6">
                  <c:v>0</c:v>
                </c:pt>
                <c:pt idx="7">
                  <c:v>0</c:v>
                </c:pt>
                <c:pt idx="8">
                  <c:v>4</c:v>
                </c:pt>
                <c:pt idx="9">
                  <c:v>4</c:v>
                </c:pt>
                <c:pt idx="10">
                  <c:v>1</c:v>
                </c:pt>
                <c:pt idx="11">
                  <c:v>3</c:v>
                </c:pt>
                <c:pt idx="12">
                  <c:v>0</c:v>
                </c:pt>
                <c:pt idx="13">
                  <c:v>6</c:v>
                </c:pt>
                <c:pt idx="14">
                  <c:v>4</c:v>
                </c:pt>
                <c:pt idx="15">
                  <c:v>1</c:v>
                </c:pt>
                <c:pt idx="16">
                  <c:v>6</c:v>
                </c:pt>
                <c:pt idx="17">
                  <c:v>3</c:v>
                </c:pt>
                <c:pt idx="18">
                  <c:v>1</c:v>
                </c:pt>
                <c:pt idx="19">
                  <c:v>4</c:v>
                </c:pt>
                <c:pt idx="20">
                  <c:v>1</c:v>
                </c:pt>
                <c:pt idx="21">
                  <c:v>1</c:v>
                </c:pt>
                <c:pt idx="22">
                  <c:v>3</c:v>
                </c:pt>
                <c:pt idx="23">
                  <c:v>8</c:v>
                </c:pt>
                <c:pt idx="24">
                  <c:v>4</c:v>
                </c:pt>
                <c:pt idx="25">
                  <c:v>5</c:v>
                </c:pt>
                <c:pt idx="26">
                  <c:v>5</c:v>
                </c:pt>
                <c:pt idx="27">
                  <c:v>10</c:v>
                </c:pt>
                <c:pt idx="28">
                  <c:v>6</c:v>
                </c:pt>
                <c:pt idx="29">
                  <c:v>1</c:v>
                </c:pt>
                <c:pt idx="30">
                  <c:v>0</c:v>
                </c:pt>
                <c:pt idx="31">
                  <c:v>1</c:v>
                </c:pt>
                <c:pt idx="32">
                  <c:v>3</c:v>
                </c:pt>
                <c:pt idx="33">
                  <c:v>4</c:v>
                </c:pt>
                <c:pt idx="34">
                  <c:v>1</c:v>
                </c:pt>
                <c:pt idx="35">
                  <c:v>1</c:v>
                </c:pt>
                <c:pt idx="36">
                  <c:v>6</c:v>
                </c:pt>
                <c:pt idx="37">
                  <c:v>4</c:v>
                </c:pt>
                <c:pt idx="38">
                  <c:v>0</c:v>
                </c:pt>
                <c:pt idx="39">
                  <c:v>5</c:v>
                </c:pt>
                <c:pt idx="40">
                  <c:v>6</c:v>
                </c:pt>
                <c:pt idx="41">
                  <c:v>5</c:v>
                </c:pt>
              </c:numCache>
            </c:numRef>
          </c:val>
          <c:extLst>
            <c:ext xmlns:c16="http://schemas.microsoft.com/office/drawing/2014/chart" uri="{C3380CC4-5D6E-409C-BE32-E72D297353CC}">
              <c16:uniqueId val="{00000009-292C-4A64-8306-45FFAD92ACA8}"/>
            </c:ext>
          </c:extLst>
        </c:ser>
        <c:ser>
          <c:idx val="3"/>
          <c:order val="3"/>
          <c:tx>
            <c:strRef>
              <c:f>'VC exits by industry'!$O$64</c:f>
              <c:strCache>
                <c:ptCount val="1"/>
                <c:pt idx="0">
                  <c:v>Other</c:v>
                </c:pt>
              </c:strCache>
            </c:strRef>
          </c:tx>
          <c:spPr>
            <a:solidFill>
              <a:schemeClr val="accent4"/>
            </a:solidFill>
            <a:ln>
              <a:noFill/>
            </a:ln>
            <a:effectLst/>
          </c:spPr>
          <c:invertIfNegative val="0"/>
          <c:cat>
            <c:multiLvlStrRef>
              <c:f>'VC exits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industry'!$P$64:$BE$64</c:f>
              <c:numCache>
                <c:formatCode>#,##0;;;</c:formatCode>
                <c:ptCount val="42"/>
                <c:pt idx="0">
                  <c:v>11</c:v>
                </c:pt>
                <c:pt idx="1">
                  <c:v>12</c:v>
                </c:pt>
                <c:pt idx="2">
                  <c:v>9</c:v>
                </c:pt>
                <c:pt idx="3">
                  <c:v>8</c:v>
                </c:pt>
                <c:pt idx="4">
                  <c:v>11</c:v>
                </c:pt>
                <c:pt idx="5">
                  <c:v>6</c:v>
                </c:pt>
                <c:pt idx="6">
                  <c:v>7</c:v>
                </c:pt>
                <c:pt idx="7">
                  <c:v>15</c:v>
                </c:pt>
                <c:pt idx="8">
                  <c:v>20</c:v>
                </c:pt>
                <c:pt idx="9">
                  <c:v>12</c:v>
                </c:pt>
                <c:pt idx="10">
                  <c:v>15</c:v>
                </c:pt>
                <c:pt idx="11">
                  <c:v>6</c:v>
                </c:pt>
                <c:pt idx="12">
                  <c:v>17</c:v>
                </c:pt>
                <c:pt idx="13">
                  <c:v>20</c:v>
                </c:pt>
                <c:pt idx="14">
                  <c:v>14</c:v>
                </c:pt>
                <c:pt idx="15">
                  <c:v>7</c:v>
                </c:pt>
                <c:pt idx="16">
                  <c:v>7</c:v>
                </c:pt>
                <c:pt idx="17">
                  <c:v>12</c:v>
                </c:pt>
                <c:pt idx="18">
                  <c:v>19</c:v>
                </c:pt>
                <c:pt idx="19">
                  <c:v>20</c:v>
                </c:pt>
                <c:pt idx="20">
                  <c:v>28</c:v>
                </c:pt>
                <c:pt idx="21">
                  <c:v>19</c:v>
                </c:pt>
                <c:pt idx="22">
                  <c:v>24</c:v>
                </c:pt>
                <c:pt idx="23">
                  <c:v>30</c:v>
                </c:pt>
                <c:pt idx="24">
                  <c:v>30</c:v>
                </c:pt>
                <c:pt idx="25">
                  <c:v>25</c:v>
                </c:pt>
                <c:pt idx="26">
                  <c:v>19</c:v>
                </c:pt>
                <c:pt idx="27">
                  <c:v>18</c:v>
                </c:pt>
                <c:pt idx="28">
                  <c:v>16</c:v>
                </c:pt>
                <c:pt idx="29">
                  <c:v>29</c:v>
                </c:pt>
                <c:pt idx="30">
                  <c:v>18</c:v>
                </c:pt>
                <c:pt idx="31">
                  <c:v>24</c:v>
                </c:pt>
                <c:pt idx="32">
                  <c:v>23</c:v>
                </c:pt>
                <c:pt idx="33">
                  <c:v>17</c:v>
                </c:pt>
                <c:pt idx="34">
                  <c:v>17</c:v>
                </c:pt>
                <c:pt idx="35">
                  <c:v>15</c:v>
                </c:pt>
                <c:pt idx="36">
                  <c:v>27</c:v>
                </c:pt>
                <c:pt idx="37">
                  <c:v>23</c:v>
                </c:pt>
                <c:pt idx="38">
                  <c:v>32</c:v>
                </c:pt>
                <c:pt idx="39">
                  <c:v>28</c:v>
                </c:pt>
                <c:pt idx="40">
                  <c:v>29</c:v>
                </c:pt>
                <c:pt idx="41">
                  <c:v>22</c:v>
                </c:pt>
              </c:numCache>
            </c:numRef>
          </c:val>
          <c:extLst>
            <c:ext xmlns:c16="http://schemas.microsoft.com/office/drawing/2014/chart" uri="{C3380CC4-5D6E-409C-BE32-E72D297353CC}">
              <c16:uniqueId val="{0000000B-292C-4A64-8306-45FFAD92ACA8}"/>
            </c:ext>
          </c:extLst>
        </c:ser>
        <c:ser>
          <c:idx val="4"/>
          <c:order val="4"/>
          <c:tx>
            <c:strRef>
              <c:f>'VC exits by industry'!$O$65</c:f>
              <c:strCache>
                <c:ptCount val="1"/>
                <c:pt idx="0">
                  <c:v>Transportation</c:v>
                </c:pt>
              </c:strCache>
            </c:strRef>
          </c:tx>
          <c:spPr>
            <a:solidFill>
              <a:srgbClr val="40C2C9"/>
            </a:solidFill>
            <a:ln>
              <a:noFill/>
            </a:ln>
            <a:effectLst/>
          </c:spPr>
          <c:invertIfNegative val="0"/>
          <c:cat>
            <c:multiLvlStrRef>
              <c:f>'VC exits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industry'!$P$65:$BE$65</c:f>
              <c:numCache>
                <c:formatCode>#,##0;;;</c:formatCode>
                <c:ptCount val="42"/>
                <c:pt idx="0">
                  <c:v>1</c:v>
                </c:pt>
                <c:pt idx="1">
                  <c:v>2</c:v>
                </c:pt>
                <c:pt idx="2">
                  <c:v>2</c:v>
                </c:pt>
                <c:pt idx="3">
                  <c:v>0</c:v>
                </c:pt>
                <c:pt idx="4">
                  <c:v>5</c:v>
                </c:pt>
                <c:pt idx="5">
                  <c:v>3</c:v>
                </c:pt>
                <c:pt idx="6">
                  <c:v>4</c:v>
                </c:pt>
                <c:pt idx="7">
                  <c:v>4</c:v>
                </c:pt>
                <c:pt idx="8">
                  <c:v>6</c:v>
                </c:pt>
                <c:pt idx="9">
                  <c:v>1</c:v>
                </c:pt>
                <c:pt idx="10">
                  <c:v>5</c:v>
                </c:pt>
                <c:pt idx="11">
                  <c:v>3</c:v>
                </c:pt>
                <c:pt idx="12">
                  <c:v>3</c:v>
                </c:pt>
                <c:pt idx="13">
                  <c:v>4</c:v>
                </c:pt>
                <c:pt idx="14">
                  <c:v>1</c:v>
                </c:pt>
                <c:pt idx="15">
                  <c:v>1</c:v>
                </c:pt>
                <c:pt idx="16">
                  <c:v>2</c:v>
                </c:pt>
                <c:pt idx="17">
                  <c:v>4</c:v>
                </c:pt>
                <c:pt idx="18">
                  <c:v>1</c:v>
                </c:pt>
                <c:pt idx="19">
                  <c:v>7</c:v>
                </c:pt>
                <c:pt idx="20">
                  <c:v>8</c:v>
                </c:pt>
                <c:pt idx="21">
                  <c:v>5</c:v>
                </c:pt>
                <c:pt idx="22">
                  <c:v>12</c:v>
                </c:pt>
                <c:pt idx="23">
                  <c:v>10</c:v>
                </c:pt>
                <c:pt idx="24">
                  <c:v>5</c:v>
                </c:pt>
                <c:pt idx="25">
                  <c:v>3</c:v>
                </c:pt>
                <c:pt idx="26">
                  <c:v>7</c:v>
                </c:pt>
                <c:pt idx="27">
                  <c:v>3</c:v>
                </c:pt>
                <c:pt idx="28">
                  <c:v>3</c:v>
                </c:pt>
                <c:pt idx="29">
                  <c:v>2</c:v>
                </c:pt>
                <c:pt idx="30">
                  <c:v>3</c:v>
                </c:pt>
                <c:pt idx="31">
                  <c:v>4</c:v>
                </c:pt>
                <c:pt idx="32">
                  <c:v>2</c:v>
                </c:pt>
                <c:pt idx="33">
                  <c:v>2</c:v>
                </c:pt>
                <c:pt idx="34">
                  <c:v>1</c:v>
                </c:pt>
                <c:pt idx="35">
                  <c:v>2</c:v>
                </c:pt>
                <c:pt idx="36">
                  <c:v>1</c:v>
                </c:pt>
                <c:pt idx="37">
                  <c:v>1</c:v>
                </c:pt>
                <c:pt idx="38">
                  <c:v>4</c:v>
                </c:pt>
                <c:pt idx="39">
                  <c:v>2</c:v>
                </c:pt>
                <c:pt idx="40">
                  <c:v>6</c:v>
                </c:pt>
                <c:pt idx="41">
                  <c:v>4</c:v>
                </c:pt>
              </c:numCache>
            </c:numRef>
          </c:val>
          <c:extLst>
            <c:ext xmlns:c16="http://schemas.microsoft.com/office/drawing/2014/chart" uri="{C3380CC4-5D6E-409C-BE32-E72D297353CC}">
              <c16:uniqueId val="{0000000D-292C-4A64-8306-45FFAD92ACA8}"/>
            </c:ext>
          </c:extLst>
        </c:ser>
        <c:ser>
          <c:idx val="5"/>
          <c:order val="5"/>
          <c:tx>
            <c:strRef>
              <c:f>'VC exits by industry'!$O$66</c:f>
              <c:strCache>
                <c:ptCount val="1"/>
                <c:pt idx="0">
                  <c:v>B2B</c:v>
                </c:pt>
              </c:strCache>
            </c:strRef>
          </c:tx>
          <c:spPr>
            <a:solidFill>
              <a:srgbClr val="C3EDEB">
                <a:lumMod val="25000"/>
              </a:srgbClr>
            </a:solidFill>
            <a:ln>
              <a:noFill/>
            </a:ln>
            <a:effectLst/>
          </c:spPr>
          <c:invertIfNegative val="0"/>
          <c:cat>
            <c:multiLvlStrRef>
              <c:f>'VC exits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industry'!$P$66:$BE$66</c:f>
              <c:numCache>
                <c:formatCode>#,##0;;;</c:formatCode>
                <c:ptCount val="42"/>
                <c:pt idx="0">
                  <c:v>67</c:v>
                </c:pt>
                <c:pt idx="1">
                  <c:v>41</c:v>
                </c:pt>
                <c:pt idx="2">
                  <c:v>37</c:v>
                </c:pt>
                <c:pt idx="3">
                  <c:v>46</c:v>
                </c:pt>
                <c:pt idx="4">
                  <c:v>61</c:v>
                </c:pt>
                <c:pt idx="5">
                  <c:v>50</c:v>
                </c:pt>
                <c:pt idx="6">
                  <c:v>51</c:v>
                </c:pt>
                <c:pt idx="7">
                  <c:v>41</c:v>
                </c:pt>
                <c:pt idx="8">
                  <c:v>67</c:v>
                </c:pt>
                <c:pt idx="9">
                  <c:v>42</c:v>
                </c:pt>
                <c:pt idx="10">
                  <c:v>39</c:v>
                </c:pt>
                <c:pt idx="11">
                  <c:v>46</c:v>
                </c:pt>
                <c:pt idx="12">
                  <c:v>52</c:v>
                </c:pt>
                <c:pt idx="13">
                  <c:v>52</c:v>
                </c:pt>
                <c:pt idx="14">
                  <c:v>46</c:v>
                </c:pt>
                <c:pt idx="15">
                  <c:v>43</c:v>
                </c:pt>
                <c:pt idx="16">
                  <c:v>62</c:v>
                </c:pt>
                <c:pt idx="17">
                  <c:v>42</c:v>
                </c:pt>
                <c:pt idx="18">
                  <c:v>41</c:v>
                </c:pt>
                <c:pt idx="19">
                  <c:v>76</c:v>
                </c:pt>
                <c:pt idx="20">
                  <c:v>64</c:v>
                </c:pt>
                <c:pt idx="21">
                  <c:v>65</c:v>
                </c:pt>
                <c:pt idx="22">
                  <c:v>71</c:v>
                </c:pt>
                <c:pt idx="23">
                  <c:v>95</c:v>
                </c:pt>
                <c:pt idx="24">
                  <c:v>78</c:v>
                </c:pt>
                <c:pt idx="25">
                  <c:v>55</c:v>
                </c:pt>
                <c:pt idx="26">
                  <c:v>45</c:v>
                </c:pt>
                <c:pt idx="27">
                  <c:v>31</c:v>
                </c:pt>
                <c:pt idx="28">
                  <c:v>49</c:v>
                </c:pt>
                <c:pt idx="29">
                  <c:v>29</c:v>
                </c:pt>
                <c:pt idx="30">
                  <c:v>28</c:v>
                </c:pt>
                <c:pt idx="31">
                  <c:v>30</c:v>
                </c:pt>
                <c:pt idx="32">
                  <c:v>44</c:v>
                </c:pt>
                <c:pt idx="33">
                  <c:v>45</c:v>
                </c:pt>
                <c:pt idx="34">
                  <c:v>46</c:v>
                </c:pt>
                <c:pt idx="35">
                  <c:v>45</c:v>
                </c:pt>
                <c:pt idx="36">
                  <c:v>44</c:v>
                </c:pt>
                <c:pt idx="37">
                  <c:v>49</c:v>
                </c:pt>
                <c:pt idx="38">
                  <c:v>41</c:v>
                </c:pt>
                <c:pt idx="39">
                  <c:v>39</c:v>
                </c:pt>
                <c:pt idx="40">
                  <c:v>46</c:v>
                </c:pt>
                <c:pt idx="41">
                  <c:v>36</c:v>
                </c:pt>
              </c:numCache>
            </c:numRef>
          </c:val>
          <c:extLst>
            <c:ext xmlns:c16="http://schemas.microsoft.com/office/drawing/2014/chart" uri="{C3380CC4-5D6E-409C-BE32-E72D297353CC}">
              <c16:uniqueId val="{0000000F-292C-4A64-8306-45FFAD92ACA8}"/>
            </c:ext>
          </c:extLst>
        </c:ser>
        <c:ser>
          <c:idx val="6"/>
          <c:order val="6"/>
          <c:tx>
            <c:strRef>
              <c:f>'VC exits by industry'!$O$67</c:f>
              <c:strCache>
                <c:ptCount val="1"/>
                <c:pt idx="0">
                  <c:v>B2C</c:v>
                </c:pt>
              </c:strCache>
            </c:strRef>
          </c:tx>
          <c:spPr>
            <a:solidFill>
              <a:srgbClr val="F5C914"/>
            </a:solidFill>
            <a:ln>
              <a:noFill/>
            </a:ln>
            <a:effectLst/>
          </c:spPr>
          <c:invertIfNegative val="0"/>
          <c:cat>
            <c:multiLvlStrRef>
              <c:f>'VC exits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industry'!$P$67:$BE$67</c:f>
              <c:numCache>
                <c:formatCode>#,##0;;;</c:formatCode>
                <c:ptCount val="42"/>
                <c:pt idx="0">
                  <c:v>33</c:v>
                </c:pt>
                <c:pt idx="1">
                  <c:v>18</c:v>
                </c:pt>
                <c:pt idx="2">
                  <c:v>25</c:v>
                </c:pt>
                <c:pt idx="3">
                  <c:v>24</c:v>
                </c:pt>
                <c:pt idx="4">
                  <c:v>25</c:v>
                </c:pt>
                <c:pt idx="5">
                  <c:v>22</c:v>
                </c:pt>
                <c:pt idx="6">
                  <c:v>24</c:v>
                </c:pt>
                <c:pt idx="7">
                  <c:v>39</c:v>
                </c:pt>
                <c:pt idx="8">
                  <c:v>36</c:v>
                </c:pt>
                <c:pt idx="9">
                  <c:v>35</c:v>
                </c:pt>
                <c:pt idx="10">
                  <c:v>27</c:v>
                </c:pt>
                <c:pt idx="11">
                  <c:v>23</c:v>
                </c:pt>
                <c:pt idx="12">
                  <c:v>45</c:v>
                </c:pt>
                <c:pt idx="13">
                  <c:v>47</c:v>
                </c:pt>
                <c:pt idx="14">
                  <c:v>40</c:v>
                </c:pt>
                <c:pt idx="15">
                  <c:v>30</c:v>
                </c:pt>
                <c:pt idx="16">
                  <c:v>33</c:v>
                </c:pt>
                <c:pt idx="17">
                  <c:v>20</c:v>
                </c:pt>
                <c:pt idx="18">
                  <c:v>32</c:v>
                </c:pt>
                <c:pt idx="19">
                  <c:v>47</c:v>
                </c:pt>
                <c:pt idx="20">
                  <c:v>47</c:v>
                </c:pt>
                <c:pt idx="21">
                  <c:v>37</c:v>
                </c:pt>
                <c:pt idx="22">
                  <c:v>52</c:v>
                </c:pt>
                <c:pt idx="23">
                  <c:v>53</c:v>
                </c:pt>
                <c:pt idx="24">
                  <c:v>51</c:v>
                </c:pt>
                <c:pt idx="25">
                  <c:v>43</c:v>
                </c:pt>
                <c:pt idx="26">
                  <c:v>17</c:v>
                </c:pt>
                <c:pt idx="27">
                  <c:v>37</c:v>
                </c:pt>
                <c:pt idx="28">
                  <c:v>42</c:v>
                </c:pt>
                <c:pt idx="29">
                  <c:v>40</c:v>
                </c:pt>
                <c:pt idx="30">
                  <c:v>34</c:v>
                </c:pt>
                <c:pt idx="31">
                  <c:v>28</c:v>
                </c:pt>
                <c:pt idx="32">
                  <c:v>44</c:v>
                </c:pt>
                <c:pt idx="33">
                  <c:v>36</c:v>
                </c:pt>
                <c:pt idx="34">
                  <c:v>26</c:v>
                </c:pt>
                <c:pt idx="35">
                  <c:v>42</c:v>
                </c:pt>
                <c:pt idx="36">
                  <c:v>38</c:v>
                </c:pt>
                <c:pt idx="37">
                  <c:v>34</c:v>
                </c:pt>
                <c:pt idx="38">
                  <c:v>29</c:v>
                </c:pt>
                <c:pt idx="39">
                  <c:v>24</c:v>
                </c:pt>
                <c:pt idx="40">
                  <c:v>25</c:v>
                </c:pt>
                <c:pt idx="41">
                  <c:v>31</c:v>
                </c:pt>
              </c:numCache>
            </c:numRef>
          </c:val>
          <c:extLst>
            <c:ext xmlns:c16="http://schemas.microsoft.com/office/drawing/2014/chart" uri="{C3380CC4-5D6E-409C-BE32-E72D297353CC}">
              <c16:uniqueId val="{00000011-292C-4A64-8306-45FFAD92ACA8}"/>
            </c:ext>
          </c:extLst>
        </c:ser>
        <c:ser>
          <c:idx val="7"/>
          <c:order val="7"/>
          <c:tx>
            <c:strRef>
              <c:f>'VC exits by industry'!$O$68</c:f>
              <c:strCache>
                <c:ptCount val="1"/>
                <c:pt idx="0">
                  <c:v>HC devices &amp; supplies</c:v>
                </c:pt>
              </c:strCache>
            </c:strRef>
          </c:tx>
          <c:spPr>
            <a:solidFill>
              <a:srgbClr val="E88F36"/>
            </a:solidFill>
            <a:ln>
              <a:noFill/>
            </a:ln>
            <a:effectLst/>
          </c:spPr>
          <c:invertIfNegative val="0"/>
          <c:cat>
            <c:multiLvlStrRef>
              <c:f>'VC exits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industry'!$P$68:$BE$68</c:f>
              <c:numCache>
                <c:formatCode>#,##0;;;</c:formatCode>
                <c:ptCount val="42"/>
                <c:pt idx="0">
                  <c:v>18</c:v>
                </c:pt>
                <c:pt idx="1">
                  <c:v>10</c:v>
                </c:pt>
                <c:pt idx="2">
                  <c:v>14</c:v>
                </c:pt>
                <c:pt idx="3">
                  <c:v>11</c:v>
                </c:pt>
                <c:pt idx="4">
                  <c:v>14</c:v>
                </c:pt>
                <c:pt idx="5">
                  <c:v>12</c:v>
                </c:pt>
                <c:pt idx="6">
                  <c:v>16</c:v>
                </c:pt>
                <c:pt idx="7">
                  <c:v>13</c:v>
                </c:pt>
                <c:pt idx="8">
                  <c:v>14</c:v>
                </c:pt>
                <c:pt idx="9">
                  <c:v>14</c:v>
                </c:pt>
                <c:pt idx="10">
                  <c:v>18</c:v>
                </c:pt>
                <c:pt idx="11">
                  <c:v>18</c:v>
                </c:pt>
                <c:pt idx="12">
                  <c:v>17</c:v>
                </c:pt>
                <c:pt idx="13">
                  <c:v>22</c:v>
                </c:pt>
                <c:pt idx="14">
                  <c:v>16</c:v>
                </c:pt>
                <c:pt idx="15">
                  <c:v>12</c:v>
                </c:pt>
                <c:pt idx="16">
                  <c:v>10</c:v>
                </c:pt>
                <c:pt idx="17">
                  <c:v>17</c:v>
                </c:pt>
                <c:pt idx="18">
                  <c:v>16</c:v>
                </c:pt>
                <c:pt idx="19">
                  <c:v>20</c:v>
                </c:pt>
                <c:pt idx="20">
                  <c:v>22</c:v>
                </c:pt>
                <c:pt idx="21">
                  <c:v>24</c:v>
                </c:pt>
                <c:pt idx="22">
                  <c:v>26</c:v>
                </c:pt>
                <c:pt idx="23">
                  <c:v>22</c:v>
                </c:pt>
                <c:pt idx="24">
                  <c:v>15</c:v>
                </c:pt>
                <c:pt idx="25">
                  <c:v>14</c:v>
                </c:pt>
                <c:pt idx="26">
                  <c:v>13</c:v>
                </c:pt>
                <c:pt idx="27">
                  <c:v>10</c:v>
                </c:pt>
                <c:pt idx="28">
                  <c:v>15</c:v>
                </c:pt>
                <c:pt idx="29">
                  <c:v>16</c:v>
                </c:pt>
                <c:pt idx="30">
                  <c:v>13</c:v>
                </c:pt>
                <c:pt idx="31">
                  <c:v>10</c:v>
                </c:pt>
                <c:pt idx="32">
                  <c:v>6</c:v>
                </c:pt>
                <c:pt idx="33">
                  <c:v>5</c:v>
                </c:pt>
                <c:pt idx="34">
                  <c:v>16</c:v>
                </c:pt>
                <c:pt idx="35">
                  <c:v>13</c:v>
                </c:pt>
                <c:pt idx="36">
                  <c:v>7</c:v>
                </c:pt>
                <c:pt idx="37">
                  <c:v>17</c:v>
                </c:pt>
                <c:pt idx="38">
                  <c:v>14</c:v>
                </c:pt>
                <c:pt idx="39">
                  <c:v>6</c:v>
                </c:pt>
                <c:pt idx="40">
                  <c:v>12</c:v>
                </c:pt>
                <c:pt idx="41">
                  <c:v>17</c:v>
                </c:pt>
              </c:numCache>
            </c:numRef>
          </c:val>
          <c:extLst>
            <c:ext xmlns:c16="http://schemas.microsoft.com/office/drawing/2014/chart" uri="{C3380CC4-5D6E-409C-BE32-E72D297353CC}">
              <c16:uniqueId val="{00000013-292C-4A64-8306-45FFAD92ACA8}"/>
            </c:ext>
          </c:extLst>
        </c:ser>
        <c:ser>
          <c:idx val="8"/>
          <c:order val="8"/>
          <c:tx>
            <c:strRef>
              <c:f>'VC exits by industry'!$O$69</c:f>
              <c:strCache>
                <c:ptCount val="1"/>
                <c:pt idx="0">
                  <c:v>HC services &amp; systems</c:v>
                </c:pt>
              </c:strCache>
            </c:strRef>
          </c:tx>
          <c:spPr>
            <a:solidFill>
              <a:srgbClr val="FAF56B"/>
            </a:solidFill>
            <a:ln>
              <a:noFill/>
            </a:ln>
            <a:effectLst/>
          </c:spPr>
          <c:invertIfNegative val="0"/>
          <c:cat>
            <c:multiLvlStrRef>
              <c:f>'VC exits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industry'!$P$69:$BE$69</c:f>
              <c:numCache>
                <c:formatCode>#,##0;;;</c:formatCode>
                <c:ptCount val="42"/>
                <c:pt idx="0">
                  <c:v>22</c:v>
                </c:pt>
                <c:pt idx="1">
                  <c:v>14</c:v>
                </c:pt>
                <c:pt idx="2">
                  <c:v>19</c:v>
                </c:pt>
                <c:pt idx="3">
                  <c:v>15</c:v>
                </c:pt>
                <c:pt idx="4">
                  <c:v>16</c:v>
                </c:pt>
                <c:pt idx="5">
                  <c:v>21</c:v>
                </c:pt>
                <c:pt idx="6">
                  <c:v>9</c:v>
                </c:pt>
                <c:pt idx="7">
                  <c:v>24</c:v>
                </c:pt>
                <c:pt idx="8">
                  <c:v>24</c:v>
                </c:pt>
                <c:pt idx="9">
                  <c:v>24</c:v>
                </c:pt>
                <c:pt idx="10">
                  <c:v>20</c:v>
                </c:pt>
                <c:pt idx="11">
                  <c:v>17</c:v>
                </c:pt>
                <c:pt idx="12">
                  <c:v>24</c:v>
                </c:pt>
                <c:pt idx="13">
                  <c:v>24</c:v>
                </c:pt>
                <c:pt idx="14">
                  <c:v>21</c:v>
                </c:pt>
                <c:pt idx="15">
                  <c:v>25</c:v>
                </c:pt>
                <c:pt idx="16">
                  <c:v>34</c:v>
                </c:pt>
                <c:pt idx="17">
                  <c:v>19</c:v>
                </c:pt>
                <c:pt idx="18">
                  <c:v>26</c:v>
                </c:pt>
                <c:pt idx="19">
                  <c:v>29</c:v>
                </c:pt>
                <c:pt idx="20">
                  <c:v>45</c:v>
                </c:pt>
                <c:pt idx="21">
                  <c:v>43</c:v>
                </c:pt>
                <c:pt idx="22">
                  <c:v>30</c:v>
                </c:pt>
                <c:pt idx="23">
                  <c:v>37</c:v>
                </c:pt>
                <c:pt idx="24">
                  <c:v>29</c:v>
                </c:pt>
                <c:pt idx="25">
                  <c:v>30</c:v>
                </c:pt>
                <c:pt idx="26">
                  <c:v>30</c:v>
                </c:pt>
                <c:pt idx="27">
                  <c:v>17</c:v>
                </c:pt>
                <c:pt idx="28">
                  <c:v>32</c:v>
                </c:pt>
                <c:pt idx="29">
                  <c:v>16</c:v>
                </c:pt>
                <c:pt idx="30">
                  <c:v>22</c:v>
                </c:pt>
                <c:pt idx="31">
                  <c:v>22</c:v>
                </c:pt>
                <c:pt idx="32">
                  <c:v>22</c:v>
                </c:pt>
                <c:pt idx="33">
                  <c:v>25</c:v>
                </c:pt>
                <c:pt idx="34">
                  <c:v>26</c:v>
                </c:pt>
                <c:pt idx="35">
                  <c:v>26</c:v>
                </c:pt>
                <c:pt idx="36">
                  <c:v>41</c:v>
                </c:pt>
                <c:pt idx="37">
                  <c:v>36</c:v>
                </c:pt>
                <c:pt idx="38">
                  <c:v>38</c:v>
                </c:pt>
                <c:pt idx="39">
                  <c:v>45</c:v>
                </c:pt>
                <c:pt idx="40">
                  <c:v>34</c:v>
                </c:pt>
                <c:pt idx="41">
                  <c:v>31</c:v>
                </c:pt>
              </c:numCache>
            </c:numRef>
          </c:val>
          <c:extLst>
            <c:ext xmlns:c16="http://schemas.microsoft.com/office/drawing/2014/chart" uri="{C3380CC4-5D6E-409C-BE32-E72D297353CC}">
              <c16:uniqueId val="{00000015-292C-4A64-8306-45FFAD92ACA8}"/>
            </c:ext>
          </c:extLst>
        </c:ser>
        <c:ser>
          <c:idx val="9"/>
          <c:order val="9"/>
          <c:tx>
            <c:strRef>
              <c:f>'VC exits by industry'!$O$70</c:f>
              <c:strCache>
                <c:ptCount val="1"/>
                <c:pt idx="0">
                  <c:v>IT hardware</c:v>
                </c:pt>
              </c:strCache>
            </c:strRef>
          </c:tx>
          <c:spPr>
            <a:solidFill>
              <a:sysClr val="window" lastClr="FFFFFF">
                <a:lumMod val="75000"/>
              </a:sysClr>
            </a:solidFill>
            <a:ln>
              <a:noFill/>
            </a:ln>
            <a:effectLst/>
          </c:spPr>
          <c:invertIfNegative val="0"/>
          <c:cat>
            <c:multiLvlStrRef>
              <c:f>'VC exits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industry'!$P$70:$BE$70</c:f>
              <c:numCache>
                <c:formatCode>#,##0;;;</c:formatCode>
                <c:ptCount val="42"/>
                <c:pt idx="0">
                  <c:v>7</c:v>
                </c:pt>
                <c:pt idx="1">
                  <c:v>11</c:v>
                </c:pt>
                <c:pt idx="2">
                  <c:v>13</c:v>
                </c:pt>
                <c:pt idx="3">
                  <c:v>17</c:v>
                </c:pt>
                <c:pt idx="4">
                  <c:v>13</c:v>
                </c:pt>
                <c:pt idx="5">
                  <c:v>8</c:v>
                </c:pt>
                <c:pt idx="6">
                  <c:v>12</c:v>
                </c:pt>
                <c:pt idx="7">
                  <c:v>14</c:v>
                </c:pt>
                <c:pt idx="8">
                  <c:v>21</c:v>
                </c:pt>
                <c:pt idx="9">
                  <c:v>10</c:v>
                </c:pt>
                <c:pt idx="10">
                  <c:v>12</c:v>
                </c:pt>
                <c:pt idx="11">
                  <c:v>19</c:v>
                </c:pt>
                <c:pt idx="12">
                  <c:v>12</c:v>
                </c:pt>
                <c:pt idx="13">
                  <c:v>15</c:v>
                </c:pt>
                <c:pt idx="14">
                  <c:v>11</c:v>
                </c:pt>
                <c:pt idx="15">
                  <c:v>5</c:v>
                </c:pt>
                <c:pt idx="16">
                  <c:v>11</c:v>
                </c:pt>
                <c:pt idx="17">
                  <c:v>8</c:v>
                </c:pt>
                <c:pt idx="18">
                  <c:v>10</c:v>
                </c:pt>
                <c:pt idx="19">
                  <c:v>14</c:v>
                </c:pt>
                <c:pt idx="20">
                  <c:v>25</c:v>
                </c:pt>
                <c:pt idx="21">
                  <c:v>9</c:v>
                </c:pt>
                <c:pt idx="22">
                  <c:v>21</c:v>
                </c:pt>
                <c:pt idx="23">
                  <c:v>18</c:v>
                </c:pt>
                <c:pt idx="24">
                  <c:v>16</c:v>
                </c:pt>
                <c:pt idx="25">
                  <c:v>16</c:v>
                </c:pt>
                <c:pt idx="26">
                  <c:v>11</c:v>
                </c:pt>
                <c:pt idx="27">
                  <c:v>1.3502342824277991</c:v>
                </c:pt>
                <c:pt idx="28">
                  <c:v>0.56721489765037258</c:v>
                </c:pt>
                <c:pt idx="29">
                  <c:v>0.61102469338195453</c:v>
                </c:pt>
                <c:pt idx="30">
                  <c:v>1.9434700800354781</c:v>
                </c:pt>
                <c:pt idx="31">
                  <c:v>1.147704034378906</c:v>
                </c:pt>
                <c:pt idx="32">
                  <c:v>5.2475059171833429</c:v>
                </c:pt>
                <c:pt idx="33">
                  <c:v>0.375064352371072</c:v>
                </c:pt>
                <c:pt idx="34">
                  <c:v>0.75899240516674937</c:v>
                </c:pt>
                <c:pt idx="35">
                  <c:v>5.2877318921437402</c:v>
                </c:pt>
                <c:pt idx="36">
                  <c:v>0.66728171420569793</c:v>
                </c:pt>
                <c:pt idx="37">
                  <c:v>8.7489475567924568</c:v>
                </c:pt>
                <c:pt idx="38">
                  <c:v>1.1175009663456581</c:v>
                </c:pt>
                <c:pt idx="39">
                  <c:v>0.889089266349673</c:v>
                </c:pt>
                <c:pt idx="40">
                  <c:v>6.7619156049149103</c:v>
                </c:pt>
                <c:pt idx="41">
                  <c:v>48.823774809199477</c:v>
                </c:pt>
              </c:numCache>
            </c:numRef>
          </c:val>
          <c:extLst>
            <c:ext xmlns:c16="http://schemas.microsoft.com/office/drawing/2014/chart" uri="{C3380CC4-5D6E-409C-BE32-E72D297353CC}">
              <c16:uniqueId val="{00000017-292C-4A64-8306-45FFAD92ACA8}"/>
            </c:ext>
          </c:extLst>
        </c:ser>
        <c:ser>
          <c:idx val="10"/>
          <c:order val="10"/>
          <c:tx>
            <c:strRef>
              <c:f>'VC exits by industry'!$O$71</c:f>
              <c:strCache>
                <c:ptCount val="1"/>
                <c:pt idx="0">
                  <c:v>Pharma &amp; biotech</c:v>
                </c:pt>
              </c:strCache>
            </c:strRef>
          </c:tx>
          <c:spPr>
            <a:solidFill>
              <a:srgbClr val="78766F"/>
            </a:solidFill>
            <a:ln>
              <a:noFill/>
            </a:ln>
            <a:effectLst/>
          </c:spPr>
          <c:invertIfNegative val="0"/>
          <c:cat>
            <c:multiLvlStrRef>
              <c:f>'VC exits by industry'!$P$59:$BE$60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industry'!$P$71:$BE$71</c:f>
              <c:numCache>
                <c:formatCode>#,##0;;;</c:formatCode>
                <c:ptCount val="42"/>
                <c:pt idx="0">
                  <c:v>3.1872915134277942</c:v>
                </c:pt>
                <c:pt idx="1">
                  <c:v>9.4713438164214718</c:v>
                </c:pt>
                <c:pt idx="2">
                  <c:v>4.8244407330795083</c:v>
                </c:pt>
                <c:pt idx="3">
                  <c:v>2.8037919359203869</c:v>
                </c:pt>
                <c:pt idx="4">
                  <c:v>4.0110942043098241</c:v>
                </c:pt>
                <c:pt idx="5">
                  <c:v>3.9329713880492378</c:v>
                </c:pt>
                <c:pt idx="6">
                  <c:v>6.5467959002970222</c:v>
                </c:pt>
                <c:pt idx="7">
                  <c:v>4.5507275800309648</c:v>
                </c:pt>
                <c:pt idx="8">
                  <c:v>10.503853545260879</c:v>
                </c:pt>
                <c:pt idx="9">
                  <c:v>8.1540008086734286</c:v>
                </c:pt>
                <c:pt idx="10">
                  <c:v>7.7166232546203766</c:v>
                </c:pt>
                <c:pt idx="11">
                  <c:v>12.76680211780298</c:v>
                </c:pt>
                <c:pt idx="12">
                  <c:v>5.1070283236493479</c:v>
                </c:pt>
                <c:pt idx="13">
                  <c:v>10.490039621173381</c:v>
                </c:pt>
                <c:pt idx="14">
                  <c:v>9.7254675350167137</c:v>
                </c:pt>
                <c:pt idx="15">
                  <c:v>8.2105137184986479</c:v>
                </c:pt>
                <c:pt idx="16">
                  <c:v>5.0955908796436153</c:v>
                </c:pt>
                <c:pt idx="17">
                  <c:v>11.01028632428695</c:v>
                </c:pt>
                <c:pt idx="18">
                  <c:v>12.61467426386749</c:v>
                </c:pt>
                <c:pt idx="19">
                  <c:v>21.397101772994588</c:v>
                </c:pt>
                <c:pt idx="20">
                  <c:v>19.189034963787439</c:v>
                </c:pt>
                <c:pt idx="21">
                  <c:v>25.844081928720641</c:v>
                </c:pt>
                <c:pt idx="22">
                  <c:v>27.882944913182691</c:v>
                </c:pt>
                <c:pt idx="23">
                  <c:v>12.959582930210329</c:v>
                </c:pt>
                <c:pt idx="24">
                  <c:v>4.9745513762376534</c:v>
                </c:pt>
                <c:pt idx="25">
                  <c:v>1.9006774149440711</c:v>
                </c:pt>
                <c:pt idx="26">
                  <c:v>4.9922509643156561</c:v>
                </c:pt>
                <c:pt idx="27">
                  <c:v>3.705190059661196</c:v>
                </c:pt>
                <c:pt idx="28">
                  <c:v>3.6050500443532649</c:v>
                </c:pt>
                <c:pt idx="29">
                  <c:v>1.6651481547041771</c:v>
                </c:pt>
                <c:pt idx="30">
                  <c:v>8.55704306174745</c:v>
                </c:pt>
                <c:pt idx="31">
                  <c:v>2.5371621123295491</c:v>
                </c:pt>
                <c:pt idx="32">
                  <c:v>9.8937393080659799</c:v>
                </c:pt>
                <c:pt idx="33">
                  <c:v>6.0995222685181156</c:v>
                </c:pt>
                <c:pt idx="34">
                  <c:v>5.2356006922234721</c:v>
                </c:pt>
                <c:pt idx="35">
                  <c:v>6.4031411784289061</c:v>
                </c:pt>
                <c:pt idx="36">
                  <c:v>8.0485713330100968</c:v>
                </c:pt>
                <c:pt idx="37">
                  <c:v>0.50823168860484014</c:v>
                </c:pt>
                <c:pt idx="38">
                  <c:v>4.5691689663216897</c:v>
                </c:pt>
                <c:pt idx="39">
                  <c:v>7.2608131868996324</c:v>
                </c:pt>
                <c:pt idx="40">
                  <c:v>12.127549923656471</c:v>
                </c:pt>
                <c:pt idx="41">
                  <c:v>29.180818160512381</c:v>
                </c:pt>
              </c:numCache>
            </c:numRef>
          </c:val>
          <c:extLst>
            <c:ext xmlns:c16="http://schemas.microsoft.com/office/drawing/2014/chart" uri="{C3380CC4-5D6E-409C-BE32-E72D297353CC}">
              <c16:uniqueId val="{00000000-685D-47C3-BBB7-28F880EFA387}"/>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Roboto" panose="02000000000000000000" pitchFamily="2" charset="0"/>
          <a:ea typeface="Roboto" panose="02000000000000000000" pitchFamily="2" charset="0"/>
        </a:defRPr>
      </a:pPr>
      <a:endParaRPr lang="en-US"/>
    </a:p>
  </c:txPr>
  <c:printSettings>
    <c:headerFooter/>
    <c:pageMargins b="0.75" l="0.7" r="0.7" t="0.75" header="0.3" footer="0.3"/>
    <c:pageSetup/>
  </c:printSettings>
</c:chartSpace>
</file>

<file path=xl/charts/chart2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exits by type'!$B$9</c:f>
              <c:strCache>
                <c:ptCount val="1"/>
                <c:pt idx="0">
                  <c:v>Acquisition</c:v>
                </c:pt>
              </c:strCache>
            </c:strRef>
          </c:tx>
          <c:invertIfNegative val="0"/>
          <c:cat>
            <c:numRef>
              <c:f>'VC exits by type'!$C$8:$M$8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type'!$C$9:$M$9</c:f>
              <c:numCache>
                <c:formatCode>"$"#,##0.0</c:formatCode>
                <c:ptCount val="11"/>
                <c:pt idx="0">
                  <c:v>73.559057908110773</c:v>
                </c:pt>
                <c:pt idx="1">
                  <c:v>65.418159106144401</c:v>
                </c:pt>
                <c:pt idx="2">
                  <c:v>91.077432324459451</c:v>
                </c:pt>
                <c:pt idx="3">
                  <c:v>95.169378180691481</c:v>
                </c:pt>
                <c:pt idx="4">
                  <c:v>105.16549221350409</c:v>
                </c:pt>
                <c:pt idx="5">
                  <c:v>152.69194117760119</c:v>
                </c:pt>
                <c:pt idx="6">
                  <c:v>80.126328220446879</c:v>
                </c:pt>
                <c:pt idx="7">
                  <c:v>62.76720178191767</c:v>
                </c:pt>
                <c:pt idx="8">
                  <c:v>83.426316586029941</c:v>
                </c:pt>
                <c:pt idx="9">
                  <c:v>140.7920787027571</c:v>
                </c:pt>
                <c:pt idx="10">
                  <c:v>375.39407789653438</c:v>
                </c:pt>
              </c:numCache>
            </c:numRef>
          </c:val>
          <c:extLst>
            <c:ext xmlns:c16="http://schemas.microsoft.com/office/drawing/2014/chart" uri="{C3380CC4-5D6E-409C-BE32-E72D297353CC}">
              <c16:uniqueId val="{00000000-F271-4CEA-9298-B13EFF7FC617}"/>
            </c:ext>
          </c:extLst>
        </c:ser>
        <c:ser>
          <c:idx val="1"/>
          <c:order val="1"/>
          <c:tx>
            <c:strRef>
              <c:f>'VC exits by type'!$B$10</c:f>
              <c:strCache>
                <c:ptCount val="1"/>
                <c:pt idx="0">
                  <c:v>Buyout</c:v>
                </c:pt>
              </c:strCache>
            </c:strRef>
          </c:tx>
          <c:invertIfNegative val="0"/>
          <c:cat>
            <c:numRef>
              <c:f>'VC exits by type'!$C$8:$M$8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type'!$C$10:$M$10</c:f>
              <c:numCache>
                <c:formatCode>"$"#,##0.0</c:formatCode>
                <c:ptCount val="11"/>
                <c:pt idx="0">
                  <c:v>12.26920314323622</c:v>
                </c:pt>
                <c:pt idx="1">
                  <c:v>26.029764566171099</c:v>
                </c:pt>
                <c:pt idx="2">
                  <c:v>25.85543844803404</c:v>
                </c:pt>
                <c:pt idx="3">
                  <c:v>25.088200049806389</c:v>
                </c:pt>
                <c:pt idx="4">
                  <c:v>26.333268355058859</c:v>
                </c:pt>
                <c:pt idx="5">
                  <c:v>51.641261001216442</c:v>
                </c:pt>
                <c:pt idx="6">
                  <c:v>28.378650851840192</c:v>
                </c:pt>
                <c:pt idx="7">
                  <c:v>24.006647378381739</c:v>
                </c:pt>
                <c:pt idx="8">
                  <c:v>27.683574683767549</c:v>
                </c:pt>
                <c:pt idx="9">
                  <c:v>35.141251817253902</c:v>
                </c:pt>
                <c:pt idx="10">
                  <c:v>23.985866855440399</c:v>
                </c:pt>
              </c:numCache>
            </c:numRef>
          </c:val>
          <c:extLst>
            <c:ext xmlns:c16="http://schemas.microsoft.com/office/drawing/2014/chart" uri="{C3380CC4-5D6E-409C-BE32-E72D297353CC}">
              <c16:uniqueId val="{00000001-F271-4CEA-9298-B13EFF7FC617}"/>
            </c:ext>
          </c:extLst>
        </c:ser>
        <c:ser>
          <c:idx val="2"/>
          <c:order val="2"/>
          <c:tx>
            <c:strRef>
              <c:f>'VC exits by type'!$B$11</c:f>
              <c:strCache>
                <c:ptCount val="1"/>
                <c:pt idx="0">
                  <c:v>Public listing</c:v>
                </c:pt>
              </c:strCache>
            </c:strRef>
          </c:tx>
          <c:invertIfNegative val="0"/>
          <c:cat>
            <c:numRef>
              <c:f>'VC exits by type'!$C$8:$M$8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type'!$C$11:$M$11</c:f>
              <c:numCache>
                <c:formatCode>"$"#,##0.0</c:formatCode>
                <c:ptCount val="11"/>
                <c:pt idx="0">
                  <c:v>13.500729658811339</c:v>
                </c:pt>
                <c:pt idx="1">
                  <c:v>35.814157136168653</c:v>
                </c:pt>
                <c:pt idx="2">
                  <c:v>62.583602187283603</c:v>
                </c:pt>
                <c:pt idx="3">
                  <c:v>181.53579871877611</c:v>
                </c:pt>
                <c:pt idx="4">
                  <c:v>207.2160352620474</c:v>
                </c:pt>
                <c:pt idx="5">
                  <c:v>660.62884886846405</c:v>
                </c:pt>
                <c:pt idx="6">
                  <c:v>43.066980836427753</c:v>
                </c:pt>
                <c:pt idx="7">
                  <c:v>30.29958901267489</c:v>
                </c:pt>
                <c:pt idx="8">
                  <c:v>43.683136646909482</c:v>
                </c:pt>
                <c:pt idx="9">
                  <c:v>108.188080839064</c:v>
                </c:pt>
                <c:pt idx="10">
                  <c:v>1788.233112741</c:v>
                </c:pt>
              </c:numCache>
            </c:numRef>
          </c:val>
          <c:extLst>
            <c:ext xmlns:c16="http://schemas.microsoft.com/office/drawing/2014/chart" uri="{C3380CC4-5D6E-409C-BE32-E72D297353CC}">
              <c16:uniqueId val="{00000002-F271-4CEA-9298-B13EFF7FC617}"/>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exits by type'!$B$47</c:f>
              <c:strCache>
                <c:ptCount val="1"/>
                <c:pt idx="0">
                  <c:v>Acquisition</c:v>
                </c:pt>
              </c:strCache>
            </c:strRef>
          </c:tx>
          <c:invertIfNegative val="0"/>
          <c:cat>
            <c:numRef>
              <c:f>'VC exits by type'!$C$46:$M$46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type'!$C$47:$M$47</c:f>
              <c:numCache>
                <c:formatCode>#,##0;;;</c:formatCode>
                <c:ptCount val="11"/>
                <c:pt idx="0">
                  <c:v>884</c:v>
                </c:pt>
                <c:pt idx="1">
                  <c:v>822</c:v>
                </c:pt>
                <c:pt idx="2">
                  <c:v>964</c:v>
                </c:pt>
                <c:pt idx="3">
                  <c:v>989</c:v>
                </c:pt>
                <c:pt idx="4">
                  <c:v>886</c:v>
                </c:pt>
                <c:pt idx="5">
                  <c:v>1338</c:v>
                </c:pt>
                <c:pt idx="6">
                  <c:v>1072</c:v>
                </c:pt>
                <c:pt idx="7">
                  <c:v>855</c:v>
                </c:pt>
                <c:pt idx="8">
                  <c:v>950</c:v>
                </c:pt>
                <c:pt idx="9">
                  <c:v>1138</c:v>
                </c:pt>
                <c:pt idx="10">
                  <c:v>533</c:v>
                </c:pt>
              </c:numCache>
            </c:numRef>
          </c:val>
          <c:extLst>
            <c:ext xmlns:c16="http://schemas.microsoft.com/office/drawing/2014/chart" uri="{C3380CC4-5D6E-409C-BE32-E72D297353CC}">
              <c16:uniqueId val="{00000000-CD56-45EC-AE6D-C245CDFF80E3}"/>
            </c:ext>
          </c:extLst>
        </c:ser>
        <c:ser>
          <c:idx val="1"/>
          <c:order val="1"/>
          <c:tx>
            <c:strRef>
              <c:f>'VC exits by type'!$B$48</c:f>
              <c:strCache>
                <c:ptCount val="1"/>
                <c:pt idx="0">
                  <c:v>Buyout</c:v>
                </c:pt>
              </c:strCache>
            </c:strRef>
          </c:tx>
          <c:invertIfNegative val="0"/>
          <c:cat>
            <c:numRef>
              <c:f>'VC exits by type'!$C$46:$M$46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type'!$C$48:$M$48</c:f>
              <c:numCache>
                <c:formatCode>#,##0;;;</c:formatCode>
                <c:ptCount val="11"/>
                <c:pt idx="0">
                  <c:v>137</c:v>
                </c:pt>
                <c:pt idx="1">
                  <c:v>208</c:v>
                </c:pt>
                <c:pt idx="2">
                  <c:v>243</c:v>
                </c:pt>
                <c:pt idx="3">
                  <c:v>268</c:v>
                </c:pt>
                <c:pt idx="4">
                  <c:v>270</c:v>
                </c:pt>
                <c:pt idx="5">
                  <c:v>411</c:v>
                </c:pt>
                <c:pt idx="6">
                  <c:v>332</c:v>
                </c:pt>
                <c:pt idx="7">
                  <c:v>257</c:v>
                </c:pt>
                <c:pt idx="8">
                  <c:v>279</c:v>
                </c:pt>
                <c:pt idx="9">
                  <c:v>343</c:v>
                </c:pt>
                <c:pt idx="10">
                  <c:v>172</c:v>
                </c:pt>
              </c:numCache>
            </c:numRef>
          </c:val>
          <c:extLst>
            <c:ext xmlns:c16="http://schemas.microsoft.com/office/drawing/2014/chart" uri="{C3380CC4-5D6E-409C-BE32-E72D297353CC}">
              <c16:uniqueId val="{00000001-CD56-45EC-AE6D-C245CDFF80E3}"/>
            </c:ext>
          </c:extLst>
        </c:ser>
        <c:ser>
          <c:idx val="2"/>
          <c:order val="2"/>
          <c:tx>
            <c:strRef>
              <c:f>'VC exits by type'!$B$49</c:f>
              <c:strCache>
                <c:ptCount val="1"/>
                <c:pt idx="0">
                  <c:v>Public listing</c:v>
                </c:pt>
              </c:strCache>
            </c:strRef>
          </c:tx>
          <c:invertIfNegative val="0"/>
          <c:cat>
            <c:numRef>
              <c:f>'VC exits by type'!$C$46:$M$46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type'!$C$49:$M$49</c:f>
              <c:numCache>
                <c:formatCode>#,##0;;;</c:formatCode>
                <c:ptCount val="11"/>
                <c:pt idx="0">
                  <c:v>59</c:v>
                </c:pt>
                <c:pt idx="1">
                  <c:v>83</c:v>
                </c:pt>
                <c:pt idx="2">
                  <c:v>110</c:v>
                </c:pt>
                <c:pt idx="3">
                  <c:v>117</c:v>
                </c:pt>
                <c:pt idx="4">
                  <c:v>147</c:v>
                </c:pt>
                <c:pt idx="5">
                  <c:v>319</c:v>
                </c:pt>
                <c:pt idx="6">
                  <c:v>87</c:v>
                </c:pt>
                <c:pt idx="7">
                  <c:v>89</c:v>
                </c:pt>
                <c:pt idx="8">
                  <c:v>67</c:v>
                </c:pt>
                <c:pt idx="9">
                  <c:v>69</c:v>
                </c:pt>
                <c:pt idx="10">
                  <c:v>50</c:v>
                </c:pt>
              </c:numCache>
            </c:numRef>
          </c:val>
          <c:extLst>
            <c:ext xmlns:c16="http://schemas.microsoft.com/office/drawing/2014/chart" uri="{C3380CC4-5D6E-409C-BE32-E72D297353CC}">
              <c16:uniqueId val="{00000002-CD56-45EC-AE6D-C245CDFF80E3}"/>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by series'!$O$9</c:f>
              <c:strCache>
                <c:ptCount val="1"/>
                <c:pt idx="0">
                  <c:v>Pre-seed</c:v>
                </c:pt>
              </c:strCache>
            </c:strRef>
          </c:tx>
          <c:spPr>
            <a:solidFill>
              <a:schemeClr val="accent1"/>
            </a:solidFill>
            <a:ln>
              <a:noFill/>
            </a:ln>
            <a:effectLst/>
          </c:spPr>
          <c:invertIfNegative val="0"/>
          <c:cat>
            <c:multiLvlStrRef>
              <c:f>'VC deals by series'!$P$7:$BE$8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series'!$P$9:$BE$9</c:f>
              <c:numCache>
                <c:formatCode>"$"#,##0.0</c:formatCode>
                <c:ptCount val="42"/>
                <c:pt idx="0">
                  <c:v>0.14006276284734029</c:v>
                </c:pt>
                <c:pt idx="1">
                  <c:v>6.4531199999999997E-2</c:v>
                </c:pt>
                <c:pt idx="2">
                  <c:v>0.1170043279752002</c:v>
                </c:pt>
                <c:pt idx="3">
                  <c:v>5.4855429824216033E-2</c:v>
                </c:pt>
                <c:pt idx="4">
                  <c:v>9.8576803065410709E-2</c:v>
                </c:pt>
                <c:pt idx="5">
                  <c:v>5.7051016719994317E-2</c:v>
                </c:pt>
                <c:pt idx="6">
                  <c:v>6.8526328801982422E-2</c:v>
                </c:pt>
                <c:pt idx="7">
                  <c:v>8.8355911999999995E-2</c:v>
                </c:pt>
                <c:pt idx="8">
                  <c:v>9.9945260462417126E-2</c:v>
                </c:pt>
                <c:pt idx="9">
                  <c:v>7.0649643999999998E-2</c:v>
                </c:pt>
                <c:pt idx="10">
                  <c:v>7.2131388000000005E-2</c:v>
                </c:pt>
                <c:pt idx="11">
                  <c:v>8.5169600999999998E-2</c:v>
                </c:pt>
                <c:pt idx="12">
                  <c:v>0.116341611</c:v>
                </c:pt>
                <c:pt idx="13">
                  <c:v>0.1162226184344014</c:v>
                </c:pt>
                <c:pt idx="14">
                  <c:v>0.16297716100000001</c:v>
                </c:pt>
                <c:pt idx="15">
                  <c:v>0.119256114</c:v>
                </c:pt>
                <c:pt idx="16">
                  <c:v>0.123945613</c:v>
                </c:pt>
                <c:pt idx="17">
                  <c:v>0.138401779</c:v>
                </c:pt>
                <c:pt idx="18">
                  <c:v>9.4443461414557769E-2</c:v>
                </c:pt>
                <c:pt idx="19">
                  <c:v>0.13566837784982219</c:v>
                </c:pt>
                <c:pt idx="20">
                  <c:v>0.2334035954506653</c:v>
                </c:pt>
                <c:pt idx="21">
                  <c:v>0.16146825486522309</c:v>
                </c:pt>
                <c:pt idx="22">
                  <c:v>0.24034435727892919</c:v>
                </c:pt>
                <c:pt idx="23">
                  <c:v>0.26221502499999988</c:v>
                </c:pt>
                <c:pt idx="24">
                  <c:v>0.292615894257999</c:v>
                </c:pt>
                <c:pt idx="25">
                  <c:v>0.2157130540151882</c:v>
                </c:pt>
                <c:pt idx="26">
                  <c:v>0.25414770250708218</c:v>
                </c:pt>
                <c:pt idx="27">
                  <c:v>0.21494859633524829</c:v>
                </c:pt>
                <c:pt idx="28">
                  <c:v>0.248741781</c:v>
                </c:pt>
                <c:pt idx="29">
                  <c:v>0.2035925574717373</c:v>
                </c:pt>
                <c:pt idx="30">
                  <c:v>0.169511259</c:v>
                </c:pt>
                <c:pt idx="31">
                  <c:v>0.169602103</c:v>
                </c:pt>
                <c:pt idx="32">
                  <c:v>0.23465336844568391</c:v>
                </c:pt>
                <c:pt idx="33">
                  <c:v>0.22400983999999999</c:v>
                </c:pt>
                <c:pt idx="34">
                  <c:v>0.26676441000000001</c:v>
                </c:pt>
                <c:pt idx="35">
                  <c:v>0.2684550197897323</c:v>
                </c:pt>
                <c:pt idx="36">
                  <c:v>0.303398734</c:v>
                </c:pt>
                <c:pt idx="37">
                  <c:v>0.22334725799999999</c:v>
                </c:pt>
                <c:pt idx="38">
                  <c:v>0.24468245599999999</c:v>
                </c:pt>
                <c:pt idx="39">
                  <c:v>0.282486393</c:v>
                </c:pt>
                <c:pt idx="40">
                  <c:v>0.22394803399999999</c:v>
                </c:pt>
                <c:pt idx="41">
                  <c:v>0.24355191500000001</c:v>
                </c:pt>
              </c:numCache>
            </c:numRef>
          </c:val>
          <c:extLst>
            <c:ext xmlns:c16="http://schemas.microsoft.com/office/drawing/2014/chart" uri="{C3380CC4-5D6E-409C-BE32-E72D297353CC}">
              <c16:uniqueId val="{00000000-66E8-461E-B1C3-E00606F906E9}"/>
            </c:ext>
          </c:extLst>
        </c:ser>
        <c:ser>
          <c:idx val="1"/>
          <c:order val="1"/>
          <c:tx>
            <c:strRef>
              <c:f>'VC deals by series'!$O$10</c:f>
              <c:strCache>
                <c:ptCount val="1"/>
                <c:pt idx="0">
                  <c:v>Seed</c:v>
                </c:pt>
              </c:strCache>
            </c:strRef>
          </c:tx>
          <c:spPr>
            <a:solidFill>
              <a:schemeClr val="accent2"/>
            </a:solidFill>
            <a:ln>
              <a:noFill/>
            </a:ln>
            <a:effectLst/>
          </c:spPr>
          <c:invertIfNegative val="0"/>
          <c:cat>
            <c:multiLvlStrRef>
              <c:f>'VC deals by series'!$P$7:$BE$8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series'!$P$10:$BE$10</c:f>
              <c:numCache>
                <c:formatCode>"$"#,##0.0</c:formatCode>
                <c:ptCount val="42"/>
                <c:pt idx="0">
                  <c:v>1.3036724422027179</c:v>
                </c:pt>
                <c:pt idx="1">
                  <c:v>1.234035011985642</c:v>
                </c:pt>
                <c:pt idx="2">
                  <c:v>1.337237100246446</c:v>
                </c:pt>
                <c:pt idx="3">
                  <c:v>1.226156925</c:v>
                </c:pt>
                <c:pt idx="4">
                  <c:v>1.7063368445415139</c:v>
                </c:pt>
                <c:pt idx="5">
                  <c:v>1.3777447376704861</c:v>
                </c:pt>
                <c:pt idx="6">
                  <c:v>1.7441639732272971</c:v>
                </c:pt>
                <c:pt idx="7">
                  <c:v>1.6500629504196089</c:v>
                </c:pt>
                <c:pt idx="8">
                  <c:v>2.0573018435961798</c:v>
                </c:pt>
                <c:pt idx="9">
                  <c:v>2.9717479959762878</c:v>
                </c:pt>
                <c:pt idx="10">
                  <c:v>2.1271343698150842</c:v>
                </c:pt>
                <c:pt idx="11">
                  <c:v>2.0371193390217188</c:v>
                </c:pt>
                <c:pt idx="12">
                  <c:v>2.2864912849999999</c:v>
                </c:pt>
                <c:pt idx="13">
                  <c:v>2.061785305526683</c:v>
                </c:pt>
                <c:pt idx="14">
                  <c:v>2.3065846836686861</c:v>
                </c:pt>
                <c:pt idx="15">
                  <c:v>2.2626423039999999</c:v>
                </c:pt>
                <c:pt idx="16">
                  <c:v>2.9361626454287628</c:v>
                </c:pt>
                <c:pt idx="17">
                  <c:v>2.2635141192987231</c:v>
                </c:pt>
                <c:pt idx="18">
                  <c:v>2.4957472871717812</c:v>
                </c:pt>
                <c:pt idx="19">
                  <c:v>2.726517490676069</c:v>
                </c:pt>
                <c:pt idx="20">
                  <c:v>3.5502439629999998</c:v>
                </c:pt>
                <c:pt idx="21">
                  <c:v>4.0825404649353416</c:v>
                </c:pt>
                <c:pt idx="22">
                  <c:v>4.3397609228521734</c:v>
                </c:pt>
                <c:pt idx="23">
                  <c:v>4.595342484346248</c:v>
                </c:pt>
                <c:pt idx="24">
                  <c:v>6.2211935863600409</c:v>
                </c:pt>
                <c:pt idx="25">
                  <c:v>6.989809432542982</c:v>
                </c:pt>
                <c:pt idx="26">
                  <c:v>4.840113195999999</c:v>
                </c:pt>
                <c:pt idx="27">
                  <c:v>3.7344504529999991</c:v>
                </c:pt>
                <c:pt idx="28">
                  <c:v>4.0054131339389709</c:v>
                </c:pt>
                <c:pt idx="29">
                  <c:v>3.8686155891586802</c:v>
                </c:pt>
                <c:pt idx="30">
                  <c:v>3.942792292</c:v>
                </c:pt>
                <c:pt idx="31">
                  <c:v>3.669737777602879</c:v>
                </c:pt>
                <c:pt idx="32">
                  <c:v>3.710507822999999</c:v>
                </c:pt>
                <c:pt idx="33">
                  <c:v>4.6716994952984354</c:v>
                </c:pt>
                <c:pt idx="34">
                  <c:v>4.0198692790455581</c:v>
                </c:pt>
                <c:pt idx="35">
                  <c:v>4.2985508514856443</c:v>
                </c:pt>
                <c:pt idx="36">
                  <c:v>4.0962860688527094</c:v>
                </c:pt>
                <c:pt idx="37">
                  <c:v>6.3929408666137979</c:v>
                </c:pt>
                <c:pt idx="38">
                  <c:v>4.8917135820162487</c:v>
                </c:pt>
                <c:pt idx="39">
                  <c:v>5.0433217289999988</c:v>
                </c:pt>
                <c:pt idx="40">
                  <c:v>6.4103574379999992</c:v>
                </c:pt>
                <c:pt idx="41">
                  <c:v>4.46840200337006</c:v>
                </c:pt>
              </c:numCache>
            </c:numRef>
          </c:val>
          <c:extLst>
            <c:ext xmlns:c16="http://schemas.microsoft.com/office/drawing/2014/chart" uri="{C3380CC4-5D6E-409C-BE32-E72D297353CC}">
              <c16:uniqueId val="{00000001-66E8-461E-B1C3-E00606F906E9}"/>
            </c:ext>
          </c:extLst>
        </c:ser>
        <c:ser>
          <c:idx val="2"/>
          <c:order val="2"/>
          <c:tx>
            <c:strRef>
              <c:f>'VC deals by series'!$O$11</c:f>
              <c:strCache>
                <c:ptCount val="1"/>
                <c:pt idx="0">
                  <c:v>A</c:v>
                </c:pt>
              </c:strCache>
            </c:strRef>
          </c:tx>
          <c:spPr>
            <a:solidFill>
              <a:schemeClr val="accent3"/>
            </a:solidFill>
            <a:ln>
              <a:noFill/>
            </a:ln>
            <a:effectLst/>
          </c:spPr>
          <c:invertIfNegative val="0"/>
          <c:cat>
            <c:multiLvlStrRef>
              <c:f>'VC deals by series'!$P$7:$BE$8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series'!$P$11:$BE$11</c:f>
              <c:numCache>
                <c:formatCode>"$"#,##0.0</c:formatCode>
                <c:ptCount val="42"/>
                <c:pt idx="0">
                  <c:v>4.6133114942386451</c:v>
                </c:pt>
                <c:pt idx="1">
                  <c:v>3.620833692178556</c:v>
                </c:pt>
                <c:pt idx="2">
                  <c:v>3.8367615489999989</c:v>
                </c:pt>
                <c:pt idx="3">
                  <c:v>4.0829804247085546</c:v>
                </c:pt>
                <c:pt idx="4">
                  <c:v>4.8333373704256406</c:v>
                </c:pt>
                <c:pt idx="5">
                  <c:v>5.3094177863297078</c:v>
                </c:pt>
                <c:pt idx="6">
                  <c:v>4.4987638899999984</c:v>
                </c:pt>
                <c:pt idx="7">
                  <c:v>4.6171570698673632</c:v>
                </c:pt>
                <c:pt idx="8">
                  <c:v>6.146496523999998</c:v>
                </c:pt>
                <c:pt idx="9">
                  <c:v>6.5848459663341181</c:v>
                </c:pt>
                <c:pt idx="10">
                  <c:v>5.9030706576349274</c:v>
                </c:pt>
                <c:pt idx="11">
                  <c:v>6.8168585083115749</c:v>
                </c:pt>
                <c:pt idx="12">
                  <c:v>6.9028887219121984</c:v>
                </c:pt>
                <c:pt idx="13">
                  <c:v>7.5679261409156071</c:v>
                </c:pt>
                <c:pt idx="14">
                  <c:v>7.9710394249076231</c:v>
                </c:pt>
                <c:pt idx="15">
                  <c:v>6.2828057943169924</c:v>
                </c:pt>
                <c:pt idx="16">
                  <c:v>6.7796649582237407</c:v>
                </c:pt>
                <c:pt idx="17">
                  <c:v>9.3385595992072368</c:v>
                </c:pt>
                <c:pt idx="18">
                  <c:v>7.0274295949999974</c:v>
                </c:pt>
                <c:pt idx="19">
                  <c:v>9.143364112232339</c:v>
                </c:pt>
                <c:pt idx="20">
                  <c:v>11.71417891343838</c:v>
                </c:pt>
                <c:pt idx="21">
                  <c:v>15.62001901377548</c:v>
                </c:pt>
                <c:pt idx="22">
                  <c:v>14.29695156805319</c:v>
                </c:pt>
                <c:pt idx="23">
                  <c:v>16.564567750937162</c:v>
                </c:pt>
                <c:pt idx="24">
                  <c:v>15.002147892</c:v>
                </c:pt>
                <c:pt idx="25">
                  <c:v>13.742126298816849</c:v>
                </c:pt>
                <c:pt idx="26">
                  <c:v>10.921134826096189</c:v>
                </c:pt>
                <c:pt idx="27">
                  <c:v>8.6664766592539131</c:v>
                </c:pt>
                <c:pt idx="28">
                  <c:v>8.2455639492589139</c:v>
                </c:pt>
                <c:pt idx="29">
                  <c:v>7.6854992915868312</c:v>
                </c:pt>
                <c:pt idx="30">
                  <c:v>6.4940075389999974</c:v>
                </c:pt>
                <c:pt idx="31">
                  <c:v>7.4365689794973369</c:v>
                </c:pt>
                <c:pt idx="32">
                  <c:v>8.5679213068287954</c:v>
                </c:pt>
                <c:pt idx="33">
                  <c:v>8.9694257546522032</c:v>
                </c:pt>
                <c:pt idx="34">
                  <c:v>7.728773765999998</c:v>
                </c:pt>
                <c:pt idx="35">
                  <c:v>8.886659802474064</c:v>
                </c:pt>
                <c:pt idx="36">
                  <c:v>10.12250661058456</c:v>
                </c:pt>
                <c:pt idx="37">
                  <c:v>9.1559332469999983</c:v>
                </c:pt>
                <c:pt idx="38">
                  <c:v>12.316935600000001</c:v>
                </c:pt>
                <c:pt idx="39">
                  <c:v>17.063497181999999</c:v>
                </c:pt>
                <c:pt idx="40">
                  <c:v>14.564061367000001</c:v>
                </c:pt>
                <c:pt idx="41">
                  <c:v>12.387188807999999</c:v>
                </c:pt>
              </c:numCache>
            </c:numRef>
          </c:val>
          <c:extLst>
            <c:ext xmlns:c16="http://schemas.microsoft.com/office/drawing/2014/chart" uri="{C3380CC4-5D6E-409C-BE32-E72D297353CC}">
              <c16:uniqueId val="{00000002-66E8-461E-B1C3-E00606F906E9}"/>
            </c:ext>
          </c:extLst>
        </c:ser>
        <c:ser>
          <c:idx val="3"/>
          <c:order val="3"/>
          <c:tx>
            <c:strRef>
              <c:f>'VC deals by series'!$O$12</c:f>
              <c:strCache>
                <c:ptCount val="1"/>
                <c:pt idx="0">
                  <c:v>B</c:v>
                </c:pt>
              </c:strCache>
            </c:strRef>
          </c:tx>
          <c:spPr>
            <a:solidFill>
              <a:schemeClr val="accent4"/>
            </a:solidFill>
            <a:ln>
              <a:noFill/>
            </a:ln>
            <a:effectLst/>
          </c:spPr>
          <c:invertIfNegative val="0"/>
          <c:cat>
            <c:multiLvlStrRef>
              <c:f>'VC deals by series'!$P$7:$BE$8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series'!$P$12:$BE$12</c:f>
              <c:numCache>
                <c:formatCode>"$"#,##0.0</c:formatCode>
                <c:ptCount val="42"/>
                <c:pt idx="0">
                  <c:v>3.2460982712209732</c:v>
                </c:pt>
                <c:pt idx="1">
                  <c:v>3.6780485269999992</c:v>
                </c:pt>
                <c:pt idx="2">
                  <c:v>3.1189886222461558</c:v>
                </c:pt>
                <c:pt idx="3">
                  <c:v>3.184827123999999</c:v>
                </c:pt>
                <c:pt idx="4">
                  <c:v>3.5872850759999988</c:v>
                </c:pt>
                <c:pt idx="5">
                  <c:v>4.3858830579999992</c:v>
                </c:pt>
                <c:pt idx="6">
                  <c:v>4.3660150069999997</c:v>
                </c:pt>
                <c:pt idx="7">
                  <c:v>6.0293684927900779</c:v>
                </c:pt>
                <c:pt idx="8">
                  <c:v>5.1445142060782167</c:v>
                </c:pt>
                <c:pt idx="9">
                  <c:v>5.4925086545233777</c:v>
                </c:pt>
                <c:pt idx="10">
                  <c:v>5.8174039863701914</c:v>
                </c:pt>
                <c:pt idx="11">
                  <c:v>6.7512413209999984</c:v>
                </c:pt>
                <c:pt idx="12">
                  <c:v>7.5580696855840186</c:v>
                </c:pt>
                <c:pt idx="13">
                  <c:v>9.1983778703285957</c:v>
                </c:pt>
                <c:pt idx="14">
                  <c:v>6.4449105388219561</c:v>
                </c:pt>
                <c:pt idx="15">
                  <c:v>6.380608774999998</c:v>
                </c:pt>
                <c:pt idx="16">
                  <c:v>7.8213451403080683</c:v>
                </c:pt>
                <c:pt idx="17">
                  <c:v>7.347601141621559</c:v>
                </c:pt>
                <c:pt idx="18">
                  <c:v>9.0680463879999991</c:v>
                </c:pt>
                <c:pt idx="19">
                  <c:v>8.694547315604833</c:v>
                </c:pt>
                <c:pt idx="20">
                  <c:v>12.61481243159694</c:v>
                </c:pt>
                <c:pt idx="21">
                  <c:v>17.015673927967079</c:v>
                </c:pt>
                <c:pt idx="22">
                  <c:v>17.856609266358479</c:v>
                </c:pt>
                <c:pt idx="23">
                  <c:v>22.263501293000001</c:v>
                </c:pt>
                <c:pt idx="24">
                  <c:v>15.50755820311141</c:v>
                </c:pt>
                <c:pt idx="25">
                  <c:v>13.965315912510709</c:v>
                </c:pt>
                <c:pt idx="26">
                  <c:v>8.2516566774966176</c:v>
                </c:pt>
                <c:pt idx="27">
                  <c:v>8.2335821389999992</c:v>
                </c:pt>
                <c:pt idx="28">
                  <c:v>7.1411357819999983</c:v>
                </c:pt>
                <c:pt idx="29">
                  <c:v>7.0073902609999994</c:v>
                </c:pt>
                <c:pt idx="30">
                  <c:v>6.9045239549999993</c:v>
                </c:pt>
                <c:pt idx="31">
                  <c:v>5.4944220847100649</c:v>
                </c:pt>
                <c:pt idx="32">
                  <c:v>7.6445535008134016</c:v>
                </c:pt>
                <c:pt idx="33">
                  <c:v>15.01735978712105</c:v>
                </c:pt>
                <c:pt idx="34">
                  <c:v>8.7981161259999983</c:v>
                </c:pt>
                <c:pt idx="35">
                  <c:v>13.972923251999999</c:v>
                </c:pt>
                <c:pt idx="36">
                  <c:v>9.3708117914600031</c:v>
                </c:pt>
                <c:pt idx="37">
                  <c:v>8.9638213586552684</c:v>
                </c:pt>
                <c:pt idx="38">
                  <c:v>9.0670207619999985</c:v>
                </c:pt>
                <c:pt idx="39">
                  <c:v>15.31612857091049</c:v>
                </c:pt>
                <c:pt idx="40">
                  <c:v>11.160769238</c:v>
                </c:pt>
                <c:pt idx="41">
                  <c:v>21.265346626155051</c:v>
                </c:pt>
              </c:numCache>
            </c:numRef>
          </c:val>
          <c:extLst>
            <c:ext xmlns:c16="http://schemas.microsoft.com/office/drawing/2014/chart" uri="{C3380CC4-5D6E-409C-BE32-E72D297353CC}">
              <c16:uniqueId val="{00000003-66E8-461E-B1C3-E00606F906E9}"/>
            </c:ext>
          </c:extLst>
        </c:ser>
        <c:ser>
          <c:idx val="4"/>
          <c:order val="4"/>
          <c:tx>
            <c:strRef>
              <c:f>'VC deals by series'!$O$13</c:f>
              <c:strCache>
                <c:ptCount val="1"/>
                <c:pt idx="0">
                  <c:v>C</c:v>
                </c:pt>
              </c:strCache>
            </c:strRef>
          </c:tx>
          <c:spPr>
            <a:solidFill>
              <a:schemeClr val="accent5"/>
            </a:solidFill>
            <a:ln>
              <a:noFill/>
            </a:ln>
            <a:effectLst/>
          </c:spPr>
          <c:invertIfNegative val="0"/>
          <c:cat>
            <c:multiLvlStrRef>
              <c:f>'VC deals by series'!$P$7:$BE$8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series'!$P$13:$BE$13</c:f>
              <c:numCache>
                <c:formatCode>"$"#,##0.0</c:formatCode>
                <c:ptCount val="42"/>
                <c:pt idx="0">
                  <c:v>4.078367759999999</c:v>
                </c:pt>
                <c:pt idx="1">
                  <c:v>3.0587381100000002</c:v>
                </c:pt>
                <c:pt idx="2">
                  <c:v>3.0329138530000002</c:v>
                </c:pt>
                <c:pt idx="3">
                  <c:v>2.2117220189999989</c:v>
                </c:pt>
                <c:pt idx="4">
                  <c:v>2.378837369999999</c:v>
                </c:pt>
                <c:pt idx="5">
                  <c:v>3.3813470350000001</c:v>
                </c:pt>
                <c:pt idx="6">
                  <c:v>3.4337529841808112</c:v>
                </c:pt>
                <c:pt idx="7">
                  <c:v>3.0827625167416688</c:v>
                </c:pt>
                <c:pt idx="8">
                  <c:v>3.7956475779999992</c:v>
                </c:pt>
                <c:pt idx="9">
                  <c:v>4.393275805</c:v>
                </c:pt>
                <c:pt idx="10">
                  <c:v>5.8809244122823623</c:v>
                </c:pt>
                <c:pt idx="11">
                  <c:v>5.0596117288534659</c:v>
                </c:pt>
                <c:pt idx="12">
                  <c:v>4.4788037020000004</c:v>
                </c:pt>
                <c:pt idx="13">
                  <c:v>3.9065387809999992</c:v>
                </c:pt>
                <c:pt idx="14">
                  <c:v>6.2250637347150253</c:v>
                </c:pt>
                <c:pt idx="15">
                  <c:v>4.8165496240000003</c:v>
                </c:pt>
                <c:pt idx="16">
                  <c:v>6.4229192159999986</c:v>
                </c:pt>
                <c:pt idx="17">
                  <c:v>4.7193081279999989</c:v>
                </c:pt>
                <c:pt idx="18">
                  <c:v>7.6933386909999992</c:v>
                </c:pt>
                <c:pt idx="19">
                  <c:v>6.7771521615598704</c:v>
                </c:pt>
                <c:pt idx="20">
                  <c:v>13.35781700729687</c:v>
                </c:pt>
                <c:pt idx="21">
                  <c:v>14.50085112585729</c:v>
                </c:pt>
                <c:pt idx="22">
                  <c:v>14.782718619897199</c:v>
                </c:pt>
                <c:pt idx="23">
                  <c:v>14.809396285618019</c:v>
                </c:pt>
                <c:pt idx="24">
                  <c:v>12.1957995062342</c:v>
                </c:pt>
                <c:pt idx="25">
                  <c:v>10.738410164180131</c:v>
                </c:pt>
                <c:pt idx="26">
                  <c:v>6.1612087823017552</c:v>
                </c:pt>
                <c:pt idx="27">
                  <c:v>4.1777625916497714</c:v>
                </c:pt>
                <c:pt idx="28">
                  <c:v>3.4258721449999991</c:v>
                </c:pt>
                <c:pt idx="29">
                  <c:v>5.358290661999999</c:v>
                </c:pt>
                <c:pt idx="30">
                  <c:v>5.2657870059999992</c:v>
                </c:pt>
                <c:pt idx="31">
                  <c:v>6.0727619398815156</c:v>
                </c:pt>
                <c:pt idx="32">
                  <c:v>4.6836490919999996</c:v>
                </c:pt>
                <c:pt idx="33">
                  <c:v>5.1404395858344314</c:v>
                </c:pt>
                <c:pt idx="34">
                  <c:v>5.2405614989999991</c:v>
                </c:pt>
                <c:pt idx="35">
                  <c:v>17.4001494</c:v>
                </c:pt>
                <c:pt idx="36">
                  <c:v>7.9408092579999998</c:v>
                </c:pt>
                <c:pt idx="37">
                  <c:v>8.4052170559999997</c:v>
                </c:pt>
                <c:pt idx="38">
                  <c:v>7.517371386999999</c:v>
                </c:pt>
                <c:pt idx="39">
                  <c:v>8.5518931529999982</c:v>
                </c:pt>
                <c:pt idx="40">
                  <c:v>12.127291682999999</c:v>
                </c:pt>
                <c:pt idx="41">
                  <c:v>6.5616473322719866</c:v>
                </c:pt>
              </c:numCache>
            </c:numRef>
          </c:val>
          <c:extLst>
            <c:ext xmlns:c16="http://schemas.microsoft.com/office/drawing/2014/chart" uri="{C3380CC4-5D6E-409C-BE32-E72D297353CC}">
              <c16:uniqueId val="{00000004-66E8-461E-B1C3-E00606F906E9}"/>
            </c:ext>
          </c:extLst>
        </c:ser>
        <c:ser>
          <c:idx val="5"/>
          <c:order val="5"/>
          <c:tx>
            <c:strRef>
              <c:f>'VC deals by series'!$O$14</c:f>
              <c:strCache>
                <c:ptCount val="1"/>
                <c:pt idx="0">
                  <c:v>D+</c:v>
                </c:pt>
              </c:strCache>
            </c:strRef>
          </c:tx>
          <c:spPr>
            <a:solidFill>
              <a:schemeClr val="accent6"/>
            </a:solidFill>
            <a:ln>
              <a:noFill/>
            </a:ln>
            <a:effectLst/>
          </c:spPr>
          <c:invertIfNegative val="0"/>
          <c:cat>
            <c:multiLvlStrRef>
              <c:f>'VC deals by series'!$P$7:$BE$8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series'!$P$14:$BE$14</c:f>
              <c:numCache>
                <c:formatCode>"$"#,##0.0</c:formatCode>
                <c:ptCount val="42"/>
                <c:pt idx="0">
                  <c:v>4.8325827509999986</c:v>
                </c:pt>
                <c:pt idx="1">
                  <c:v>10.397189192000001</c:v>
                </c:pt>
                <c:pt idx="2">
                  <c:v>3.2425339480000002</c:v>
                </c:pt>
                <c:pt idx="3">
                  <c:v>3.8344170949999992</c:v>
                </c:pt>
                <c:pt idx="4">
                  <c:v>4.1037515949999994</c:v>
                </c:pt>
                <c:pt idx="5">
                  <c:v>6.1952790089999992</c:v>
                </c:pt>
                <c:pt idx="6">
                  <c:v>8.4048411119999997</c:v>
                </c:pt>
                <c:pt idx="7">
                  <c:v>4.8436445409999997</c:v>
                </c:pt>
                <c:pt idx="8">
                  <c:v>8.6499611838164459</c:v>
                </c:pt>
                <c:pt idx="9">
                  <c:v>6.7488683500000004</c:v>
                </c:pt>
                <c:pt idx="10">
                  <c:v>10.756149041</c:v>
                </c:pt>
                <c:pt idx="11">
                  <c:v>7.9625675293137812</c:v>
                </c:pt>
                <c:pt idx="12">
                  <c:v>9.3886194008857871</c:v>
                </c:pt>
                <c:pt idx="13">
                  <c:v>11.941349822999999</c:v>
                </c:pt>
                <c:pt idx="14">
                  <c:v>9.2124416623951824</c:v>
                </c:pt>
                <c:pt idx="15">
                  <c:v>10.345025773</c:v>
                </c:pt>
                <c:pt idx="16">
                  <c:v>7.6861447639999998</c:v>
                </c:pt>
                <c:pt idx="17">
                  <c:v>8.3092325213110403</c:v>
                </c:pt>
                <c:pt idx="18">
                  <c:v>13.558924829</c:v>
                </c:pt>
                <c:pt idx="19">
                  <c:v>13.9177687464224</c:v>
                </c:pt>
                <c:pt idx="20">
                  <c:v>24.81992908543674</c:v>
                </c:pt>
                <c:pt idx="21">
                  <c:v>25.574516310405912</c:v>
                </c:pt>
                <c:pt idx="22">
                  <c:v>25.601407453175302</c:v>
                </c:pt>
                <c:pt idx="23">
                  <c:v>27.160365737999999</c:v>
                </c:pt>
                <c:pt idx="24">
                  <c:v>17.766542015999999</c:v>
                </c:pt>
                <c:pt idx="25">
                  <c:v>15.225864616543429</c:v>
                </c:pt>
                <c:pt idx="26">
                  <c:v>8.0020576519999995</c:v>
                </c:pt>
                <c:pt idx="27">
                  <c:v>6.5788778339999991</c:v>
                </c:pt>
                <c:pt idx="28">
                  <c:v>11.678541229</c:v>
                </c:pt>
                <c:pt idx="29">
                  <c:v>4.455253817</c:v>
                </c:pt>
                <c:pt idx="30">
                  <c:v>7.340738945257181</c:v>
                </c:pt>
                <c:pt idx="31">
                  <c:v>6.5349429689999994</c:v>
                </c:pt>
                <c:pt idx="32">
                  <c:v>5.8747728459999999</c:v>
                </c:pt>
                <c:pt idx="33">
                  <c:v>6.3535400170000003</c:v>
                </c:pt>
                <c:pt idx="34">
                  <c:v>10.916688542999999</c:v>
                </c:pt>
                <c:pt idx="35">
                  <c:v>19.651413691999998</c:v>
                </c:pt>
                <c:pt idx="36">
                  <c:v>51.152827520000002</c:v>
                </c:pt>
                <c:pt idx="37">
                  <c:v>31.330977668999999</c:v>
                </c:pt>
                <c:pt idx="38">
                  <c:v>27.481877269000002</c:v>
                </c:pt>
                <c:pt idx="39">
                  <c:v>15.372924624289571</c:v>
                </c:pt>
                <c:pt idx="40">
                  <c:v>85.096443788999991</c:v>
                </c:pt>
                <c:pt idx="41">
                  <c:v>84.308575173290748</c:v>
                </c:pt>
              </c:numCache>
            </c:numRef>
          </c:val>
          <c:extLst>
            <c:ext xmlns:c16="http://schemas.microsoft.com/office/drawing/2014/chart" uri="{C3380CC4-5D6E-409C-BE32-E72D297353CC}">
              <c16:uniqueId val="{00000005-66E8-461E-B1C3-E00606F906E9}"/>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exits by type'!$O$9</c:f>
              <c:strCache>
                <c:ptCount val="1"/>
                <c:pt idx="0">
                  <c:v>Acquisition</c:v>
                </c:pt>
              </c:strCache>
            </c:strRef>
          </c:tx>
          <c:invertIfNegative val="0"/>
          <c:cat>
            <c:multiLvlStrRef>
              <c:f>'VC exits by type'!$P$7:$BE$8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type'!$P$9:$BE$9</c:f>
              <c:numCache>
                <c:formatCode>"$"#,##0.0</c:formatCode>
                <c:ptCount val="42"/>
                <c:pt idx="0">
                  <c:v>17.82583621046459</c:v>
                </c:pt>
                <c:pt idx="1">
                  <c:v>18.15124501740797</c:v>
                </c:pt>
                <c:pt idx="2">
                  <c:v>23.178011496739479</c:v>
                </c:pt>
                <c:pt idx="3">
                  <c:v>14.40396518349873</c:v>
                </c:pt>
                <c:pt idx="4">
                  <c:v>18.999075204761638</c:v>
                </c:pt>
                <c:pt idx="5">
                  <c:v>12.87986874586662</c:v>
                </c:pt>
                <c:pt idx="6">
                  <c:v>17.693708016875021</c:v>
                </c:pt>
                <c:pt idx="7">
                  <c:v>15.845507138641119</c:v>
                </c:pt>
                <c:pt idx="8">
                  <c:v>24.198663376128589</c:v>
                </c:pt>
                <c:pt idx="9">
                  <c:v>19.116958668758151</c:v>
                </c:pt>
                <c:pt idx="10">
                  <c:v>23.48519466615512</c:v>
                </c:pt>
                <c:pt idx="11">
                  <c:v>24.276615613417579</c:v>
                </c:pt>
                <c:pt idx="12">
                  <c:v>28.036766414073469</c:v>
                </c:pt>
                <c:pt idx="13">
                  <c:v>25.38388787372358</c:v>
                </c:pt>
                <c:pt idx="14">
                  <c:v>19.610107219980861</c:v>
                </c:pt>
                <c:pt idx="15">
                  <c:v>22.13861667291356</c:v>
                </c:pt>
                <c:pt idx="16">
                  <c:v>18.870429201267712</c:v>
                </c:pt>
                <c:pt idx="17">
                  <c:v>17.289343791548269</c:v>
                </c:pt>
                <c:pt idx="18">
                  <c:v>16.78340492663283</c:v>
                </c:pt>
                <c:pt idx="19">
                  <c:v>52.222314294055252</c:v>
                </c:pt>
                <c:pt idx="20">
                  <c:v>26.577537498050962</c:v>
                </c:pt>
                <c:pt idx="21">
                  <c:v>33.510828779135302</c:v>
                </c:pt>
                <c:pt idx="22">
                  <c:v>44.955621534049151</c:v>
                </c:pt>
                <c:pt idx="23">
                  <c:v>47.647953366365762</c:v>
                </c:pt>
                <c:pt idx="24">
                  <c:v>24.483090513469691</c:v>
                </c:pt>
                <c:pt idx="25">
                  <c:v>24.17650701125056</c:v>
                </c:pt>
                <c:pt idx="26">
                  <c:v>18.79394381511748</c:v>
                </c:pt>
                <c:pt idx="27">
                  <c:v>12.67278688060915</c:v>
                </c:pt>
                <c:pt idx="28">
                  <c:v>17.779410949606731</c:v>
                </c:pt>
                <c:pt idx="29">
                  <c:v>10.150486113783391</c:v>
                </c:pt>
                <c:pt idx="30">
                  <c:v>15.56233737169765</c:v>
                </c:pt>
                <c:pt idx="31">
                  <c:v>19.2749673468299</c:v>
                </c:pt>
                <c:pt idx="32">
                  <c:v>19.347795358141759</c:v>
                </c:pt>
                <c:pt idx="33">
                  <c:v>21.531906344755441</c:v>
                </c:pt>
                <c:pt idx="34">
                  <c:v>18.440801206177039</c:v>
                </c:pt>
                <c:pt idx="35">
                  <c:v>24.105813676955691</c:v>
                </c:pt>
                <c:pt idx="36">
                  <c:v>27.559045480746949</c:v>
                </c:pt>
                <c:pt idx="37">
                  <c:v>30.77709031416175</c:v>
                </c:pt>
                <c:pt idx="38">
                  <c:v>27.889523749968539</c:v>
                </c:pt>
                <c:pt idx="39">
                  <c:v>54.566419157879899</c:v>
                </c:pt>
                <c:pt idx="40">
                  <c:v>321.55100936426828</c:v>
                </c:pt>
                <c:pt idx="41">
                  <c:v>53.843068532266159</c:v>
                </c:pt>
              </c:numCache>
            </c:numRef>
          </c:val>
          <c:extLst>
            <c:ext xmlns:c16="http://schemas.microsoft.com/office/drawing/2014/chart" uri="{C3380CC4-5D6E-409C-BE32-E72D297353CC}">
              <c16:uniqueId val="{00000000-F070-45F2-B37E-4EF2AAA9953C}"/>
            </c:ext>
          </c:extLst>
        </c:ser>
        <c:ser>
          <c:idx val="1"/>
          <c:order val="1"/>
          <c:tx>
            <c:strRef>
              <c:f>'VC exits by type'!$O$10</c:f>
              <c:strCache>
                <c:ptCount val="1"/>
                <c:pt idx="0">
                  <c:v>Buyout</c:v>
                </c:pt>
              </c:strCache>
            </c:strRef>
          </c:tx>
          <c:invertIfNegative val="0"/>
          <c:cat>
            <c:multiLvlStrRef>
              <c:f>'VC exits by type'!$P$7:$BE$8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type'!$P$10:$BE$10</c:f>
              <c:numCache>
                <c:formatCode>"$"#,##0.0</c:formatCode>
                <c:ptCount val="42"/>
                <c:pt idx="0">
                  <c:v>3.8662337894957379</c:v>
                </c:pt>
                <c:pt idx="1">
                  <c:v>3.3151072291674382</c:v>
                </c:pt>
                <c:pt idx="2">
                  <c:v>2.7909329839187009</c:v>
                </c:pt>
                <c:pt idx="3">
                  <c:v>2.2969291406543451</c:v>
                </c:pt>
                <c:pt idx="4">
                  <c:v>4.9094274088793499</c:v>
                </c:pt>
                <c:pt idx="5">
                  <c:v>7.1186560474702354</c:v>
                </c:pt>
                <c:pt idx="6">
                  <c:v>4.0932831146896183</c:v>
                </c:pt>
                <c:pt idx="7">
                  <c:v>9.9083979951318994</c:v>
                </c:pt>
                <c:pt idx="8">
                  <c:v>6.3535455770471128</c:v>
                </c:pt>
                <c:pt idx="9">
                  <c:v>5.0299061553111812</c:v>
                </c:pt>
                <c:pt idx="10">
                  <c:v>7.1100241108521498</c:v>
                </c:pt>
                <c:pt idx="11">
                  <c:v>7.3619626048235984</c:v>
                </c:pt>
                <c:pt idx="12">
                  <c:v>6.8324667112062967</c:v>
                </c:pt>
                <c:pt idx="13">
                  <c:v>7.4854438445501454</c:v>
                </c:pt>
                <c:pt idx="14">
                  <c:v>4.7406861196618806</c:v>
                </c:pt>
                <c:pt idx="15">
                  <c:v>6.0296033743880706</c:v>
                </c:pt>
                <c:pt idx="16">
                  <c:v>3.7476649090348628</c:v>
                </c:pt>
                <c:pt idx="17">
                  <c:v>4.1748128880187529</c:v>
                </c:pt>
                <c:pt idx="18">
                  <c:v>4.7929512093832694</c:v>
                </c:pt>
                <c:pt idx="19">
                  <c:v>13.61783934862197</c:v>
                </c:pt>
                <c:pt idx="20">
                  <c:v>14.142830042023411</c:v>
                </c:pt>
                <c:pt idx="21">
                  <c:v>17.947422695598672</c:v>
                </c:pt>
                <c:pt idx="22">
                  <c:v>9.899823244281718</c:v>
                </c:pt>
                <c:pt idx="23">
                  <c:v>9.6511850193126403</c:v>
                </c:pt>
                <c:pt idx="24">
                  <c:v>8.4585584519820767</c:v>
                </c:pt>
                <c:pt idx="25">
                  <c:v>5.8111870432267922</c:v>
                </c:pt>
                <c:pt idx="26">
                  <c:v>7.6306785537120589</c:v>
                </c:pt>
                <c:pt idx="27">
                  <c:v>6.478226802919262</c:v>
                </c:pt>
                <c:pt idx="28">
                  <c:v>4.2706983263020373</c:v>
                </c:pt>
                <c:pt idx="29">
                  <c:v>5.1623599968115332</c:v>
                </c:pt>
                <c:pt idx="30">
                  <c:v>9.0916454371525841</c:v>
                </c:pt>
                <c:pt idx="31">
                  <c:v>5.4819436181155812</c:v>
                </c:pt>
                <c:pt idx="32">
                  <c:v>4.7789100162987506</c:v>
                </c:pt>
                <c:pt idx="33">
                  <c:v>4.7705937017865603</c:v>
                </c:pt>
                <c:pt idx="34">
                  <c:v>9.1384124691417981</c:v>
                </c:pt>
                <c:pt idx="35">
                  <c:v>8.9956584965404414</c:v>
                </c:pt>
                <c:pt idx="36">
                  <c:v>8.771722946718997</c:v>
                </c:pt>
                <c:pt idx="37">
                  <c:v>10.149932569388399</c:v>
                </c:pt>
                <c:pt idx="38">
                  <c:v>7.1559073480542663</c:v>
                </c:pt>
                <c:pt idx="39">
                  <c:v>9.06368895309223</c:v>
                </c:pt>
                <c:pt idx="40">
                  <c:v>17.790617001386011</c:v>
                </c:pt>
                <c:pt idx="41">
                  <c:v>6.1952498540543939</c:v>
                </c:pt>
              </c:numCache>
            </c:numRef>
          </c:val>
          <c:extLst>
            <c:ext xmlns:c16="http://schemas.microsoft.com/office/drawing/2014/chart" uri="{C3380CC4-5D6E-409C-BE32-E72D297353CC}">
              <c16:uniqueId val="{00000001-F070-45F2-B37E-4EF2AAA9953C}"/>
            </c:ext>
          </c:extLst>
        </c:ser>
        <c:ser>
          <c:idx val="2"/>
          <c:order val="2"/>
          <c:tx>
            <c:strRef>
              <c:f>'VC exits by type'!$O$11</c:f>
              <c:strCache>
                <c:ptCount val="1"/>
                <c:pt idx="0">
                  <c:v>Public listing</c:v>
                </c:pt>
              </c:strCache>
            </c:strRef>
          </c:tx>
          <c:invertIfNegative val="0"/>
          <c:cat>
            <c:multiLvlStrRef>
              <c:f>'VC exits by type'!$P$7:$BE$8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type'!$P$11:$BE$11</c:f>
              <c:numCache>
                <c:formatCode>"$"#,##0.0</c:formatCode>
                <c:ptCount val="42"/>
                <c:pt idx="0">
                  <c:v>1.353060470881343</c:v>
                </c:pt>
                <c:pt idx="1">
                  <c:v>4.9523388558903241</c:v>
                </c:pt>
                <c:pt idx="2">
                  <c:v>5.3194324548179788</c:v>
                </c:pt>
                <c:pt idx="3">
                  <c:v>1.875897877221691</c:v>
                </c:pt>
                <c:pt idx="4">
                  <c:v>3.681796319070691</c:v>
                </c:pt>
                <c:pt idx="5">
                  <c:v>9.0615288322146679</c:v>
                </c:pt>
                <c:pt idx="6">
                  <c:v>4.1341722044369282</c:v>
                </c:pt>
                <c:pt idx="7">
                  <c:v>18.936659780446359</c:v>
                </c:pt>
                <c:pt idx="8">
                  <c:v>10.996090347999999</c:v>
                </c:pt>
                <c:pt idx="9">
                  <c:v>25.131925746143029</c:v>
                </c:pt>
                <c:pt idx="10">
                  <c:v>12.35086382156967</c:v>
                </c:pt>
                <c:pt idx="11">
                  <c:v>14.1047222715709</c:v>
                </c:pt>
                <c:pt idx="12">
                  <c:v>29.183090564868579</c:v>
                </c:pt>
                <c:pt idx="13">
                  <c:v>112.3256816501725</c:v>
                </c:pt>
                <c:pt idx="14">
                  <c:v>31.617306506918421</c:v>
                </c:pt>
                <c:pt idx="15">
                  <c:v>8.4097199968166052</c:v>
                </c:pt>
                <c:pt idx="16">
                  <c:v>6.4828366610000003</c:v>
                </c:pt>
                <c:pt idx="17">
                  <c:v>16.399492106</c:v>
                </c:pt>
                <c:pt idx="18">
                  <c:v>93.823482031435816</c:v>
                </c:pt>
                <c:pt idx="19">
                  <c:v>90.510224463611564</c:v>
                </c:pt>
                <c:pt idx="20">
                  <c:v>145.1141682864079</c:v>
                </c:pt>
                <c:pt idx="21">
                  <c:v>183.68669596245871</c:v>
                </c:pt>
                <c:pt idx="22">
                  <c:v>165.9661155785135</c:v>
                </c:pt>
                <c:pt idx="23">
                  <c:v>165.86186904108391</c:v>
                </c:pt>
                <c:pt idx="24">
                  <c:v>20.59488404668269</c:v>
                </c:pt>
                <c:pt idx="25">
                  <c:v>13.777620129000001</c:v>
                </c:pt>
                <c:pt idx="26">
                  <c:v>5.4659257379999993</c:v>
                </c:pt>
                <c:pt idx="27">
                  <c:v>3.2285509227450651</c:v>
                </c:pt>
                <c:pt idx="28">
                  <c:v>1.701740829</c:v>
                </c:pt>
                <c:pt idx="29">
                  <c:v>3.6040123703801559</c:v>
                </c:pt>
                <c:pt idx="30">
                  <c:v>23.460149108</c:v>
                </c:pt>
                <c:pt idx="31">
                  <c:v>1.5336867052947341</c:v>
                </c:pt>
                <c:pt idx="32">
                  <c:v>14.727804007</c:v>
                </c:pt>
                <c:pt idx="33">
                  <c:v>14.50641877190948</c:v>
                </c:pt>
                <c:pt idx="34">
                  <c:v>1.5054757240000001</c:v>
                </c:pt>
                <c:pt idx="35">
                  <c:v>12.943438144</c:v>
                </c:pt>
                <c:pt idx="36">
                  <c:v>21.20588641042438</c:v>
                </c:pt>
                <c:pt idx="37">
                  <c:v>24.401712455999998</c:v>
                </c:pt>
                <c:pt idx="38">
                  <c:v>44.617248576124197</c:v>
                </c:pt>
                <c:pt idx="39">
                  <c:v>17.963233396515442</c:v>
                </c:pt>
                <c:pt idx="40">
                  <c:v>19.503923227000001</c:v>
                </c:pt>
                <c:pt idx="41">
                  <c:v>1768.7291895139999</c:v>
                </c:pt>
              </c:numCache>
            </c:numRef>
          </c:val>
          <c:extLst>
            <c:ext xmlns:c16="http://schemas.microsoft.com/office/drawing/2014/chart" uri="{C3380CC4-5D6E-409C-BE32-E72D297353CC}">
              <c16:uniqueId val="{00000002-F070-45F2-B37E-4EF2AAA9953C}"/>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exits by type'!$O$47</c:f>
              <c:strCache>
                <c:ptCount val="1"/>
                <c:pt idx="0">
                  <c:v>Acquisition</c:v>
                </c:pt>
              </c:strCache>
            </c:strRef>
          </c:tx>
          <c:invertIfNegative val="0"/>
          <c:cat>
            <c:multiLvlStrRef>
              <c:f>'VC exits by type'!$P$45:$BE$46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type'!$P$47:$BE$47</c:f>
              <c:numCache>
                <c:formatCode>#,##0;;;</c:formatCode>
                <c:ptCount val="42"/>
                <c:pt idx="0">
                  <c:v>248</c:v>
                </c:pt>
                <c:pt idx="1">
                  <c:v>214</c:v>
                </c:pt>
                <c:pt idx="2">
                  <c:v>211</c:v>
                </c:pt>
                <c:pt idx="3">
                  <c:v>211</c:v>
                </c:pt>
                <c:pt idx="4">
                  <c:v>243</c:v>
                </c:pt>
                <c:pt idx="5">
                  <c:v>183</c:v>
                </c:pt>
                <c:pt idx="6">
                  <c:v>200</c:v>
                </c:pt>
                <c:pt idx="7">
                  <c:v>196</c:v>
                </c:pt>
                <c:pt idx="8">
                  <c:v>305</c:v>
                </c:pt>
                <c:pt idx="9">
                  <c:v>220</c:v>
                </c:pt>
                <c:pt idx="10">
                  <c:v>222</c:v>
                </c:pt>
                <c:pt idx="11">
                  <c:v>217</c:v>
                </c:pt>
                <c:pt idx="12">
                  <c:v>270</c:v>
                </c:pt>
                <c:pt idx="13">
                  <c:v>266</c:v>
                </c:pt>
                <c:pt idx="14">
                  <c:v>229</c:v>
                </c:pt>
                <c:pt idx="15">
                  <c:v>224</c:v>
                </c:pt>
                <c:pt idx="16">
                  <c:v>263</c:v>
                </c:pt>
                <c:pt idx="17">
                  <c:v>166</c:v>
                </c:pt>
                <c:pt idx="18">
                  <c:v>192</c:v>
                </c:pt>
                <c:pt idx="19">
                  <c:v>265</c:v>
                </c:pt>
                <c:pt idx="20">
                  <c:v>323</c:v>
                </c:pt>
                <c:pt idx="21">
                  <c:v>312</c:v>
                </c:pt>
                <c:pt idx="22">
                  <c:v>327</c:v>
                </c:pt>
                <c:pt idx="23">
                  <c:v>376</c:v>
                </c:pt>
                <c:pt idx="24">
                  <c:v>340</c:v>
                </c:pt>
                <c:pt idx="25">
                  <c:v>306</c:v>
                </c:pt>
                <c:pt idx="26">
                  <c:v>218</c:v>
                </c:pt>
                <c:pt idx="27">
                  <c:v>208</c:v>
                </c:pt>
                <c:pt idx="28">
                  <c:v>265</c:v>
                </c:pt>
                <c:pt idx="29">
                  <c:v>210</c:v>
                </c:pt>
                <c:pt idx="30">
                  <c:v>196</c:v>
                </c:pt>
                <c:pt idx="31">
                  <c:v>184</c:v>
                </c:pt>
                <c:pt idx="32">
                  <c:v>226</c:v>
                </c:pt>
                <c:pt idx="33">
                  <c:v>237</c:v>
                </c:pt>
                <c:pt idx="34">
                  <c:v>226</c:v>
                </c:pt>
                <c:pt idx="35">
                  <c:v>261</c:v>
                </c:pt>
                <c:pt idx="36">
                  <c:v>291</c:v>
                </c:pt>
                <c:pt idx="37">
                  <c:v>286</c:v>
                </c:pt>
                <c:pt idx="38">
                  <c:v>270</c:v>
                </c:pt>
                <c:pt idx="39">
                  <c:v>291</c:v>
                </c:pt>
                <c:pt idx="40">
                  <c:v>276</c:v>
                </c:pt>
                <c:pt idx="41">
                  <c:v>257</c:v>
                </c:pt>
              </c:numCache>
            </c:numRef>
          </c:val>
          <c:extLst>
            <c:ext xmlns:c16="http://schemas.microsoft.com/office/drawing/2014/chart" uri="{C3380CC4-5D6E-409C-BE32-E72D297353CC}">
              <c16:uniqueId val="{00000000-D65C-4EB5-9FC3-BE906E43243D}"/>
            </c:ext>
          </c:extLst>
        </c:ser>
        <c:ser>
          <c:idx val="1"/>
          <c:order val="1"/>
          <c:tx>
            <c:strRef>
              <c:f>'VC exits by type'!$O$48</c:f>
              <c:strCache>
                <c:ptCount val="1"/>
                <c:pt idx="0">
                  <c:v>Buyout</c:v>
                </c:pt>
              </c:strCache>
            </c:strRef>
          </c:tx>
          <c:invertIfNegative val="0"/>
          <c:cat>
            <c:multiLvlStrRef>
              <c:f>'VC exits by type'!$P$45:$BE$46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type'!$P$48:$BE$48</c:f>
              <c:numCache>
                <c:formatCode>#,##0;;;</c:formatCode>
                <c:ptCount val="42"/>
                <c:pt idx="0">
                  <c:v>50</c:v>
                </c:pt>
                <c:pt idx="1">
                  <c:v>24</c:v>
                </c:pt>
                <c:pt idx="2">
                  <c:v>35</c:v>
                </c:pt>
                <c:pt idx="3">
                  <c:v>28</c:v>
                </c:pt>
                <c:pt idx="4">
                  <c:v>59</c:v>
                </c:pt>
                <c:pt idx="5">
                  <c:v>52</c:v>
                </c:pt>
                <c:pt idx="6">
                  <c:v>42</c:v>
                </c:pt>
                <c:pt idx="7">
                  <c:v>55</c:v>
                </c:pt>
                <c:pt idx="8">
                  <c:v>64</c:v>
                </c:pt>
                <c:pt idx="9">
                  <c:v>61</c:v>
                </c:pt>
                <c:pt idx="10">
                  <c:v>54</c:v>
                </c:pt>
                <c:pt idx="11">
                  <c:v>64</c:v>
                </c:pt>
                <c:pt idx="12">
                  <c:v>59</c:v>
                </c:pt>
                <c:pt idx="13">
                  <c:v>76</c:v>
                </c:pt>
                <c:pt idx="14">
                  <c:v>68</c:v>
                </c:pt>
                <c:pt idx="15">
                  <c:v>65</c:v>
                </c:pt>
                <c:pt idx="16">
                  <c:v>60</c:v>
                </c:pt>
                <c:pt idx="17">
                  <c:v>37</c:v>
                </c:pt>
                <c:pt idx="18">
                  <c:v>67</c:v>
                </c:pt>
                <c:pt idx="19">
                  <c:v>106</c:v>
                </c:pt>
                <c:pt idx="20">
                  <c:v>105</c:v>
                </c:pt>
                <c:pt idx="21">
                  <c:v>110</c:v>
                </c:pt>
                <c:pt idx="22">
                  <c:v>91</c:v>
                </c:pt>
                <c:pt idx="23">
                  <c:v>105</c:v>
                </c:pt>
                <c:pt idx="24">
                  <c:v>92</c:v>
                </c:pt>
                <c:pt idx="25">
                  <c:v>78</c:v>
                </c:pt>
                <c:pt idx="26">
                  <c:v>88</c:v>
                </c:pt>
                <c:pt idx="27">
                  <c:v>74</c:v>
                </c:pt>
                <c:pt idx="28">
                  <c:v>61</c:v>
                </c:pt>
                <c:pt idx="29">
                  <c:v>74</c:v>
                </c:pt>
                <c:pt idx="30">
                  <c:v>53</c:v>
                </c:pt>
                <c:pt idx="31">
                  <c:v>69</c:v>
                </c:pt>
                <c:pt idx="32">
                  <c:v>63</c:v>
                </c:pt>
                <c:pt idx="33">
                  <c:v>61</c:v>
                </c:pt>
                <c:pt idx="34">
                  <c:v>66</c:v>
                </c:pt>
                <c:pt idx="35">
                  <c:v>89</c:v>
                </c:pt>
                <c:pt idx="36">
                  <c:v>83</c:v>
                </c:pt>
                <c:pt idx="37">
                  <c:v>91</c:v>
                </c:pt>
                <c:pt idx="38">
                  <c:v>86</c:v>
                </c:pt>
                <c:pt idx="39">
                  <c:v>83</c:v>
                </c:pt>
                <c:pt idx="40">
                  <c:v>93</c:v>
                </c:pt>
                <c:pt idx="41">
                  <c:v>79</c:v>
                </c:pt>
              </c:numCache>
            </c:numRef>
          </c:val>
          <c:extLst>
            <c:ext xmlns:c16="http://schemas.microsoft.com/office/drawing/2014/chart" uri="{C3380CC4-5D6E-409C-BE32-E72D297353CC}">
              <c16:uniqueId val="{00000001-D65C-4EB5-9FC3-BE906E43243D}"/>
            </c:ext>
          </c:extLst>
        </c:ser>
        <c:ser>
          <c:idx val="2"/>
          <c:order val="2"/>
          <c:tx>
            <c:strRef>
              <c:f>'VC exits by type'!$O$49</c:f>
              <c:strCache>
                <c:ptCount val="1"/>
                <c:pt idx="0">
                  <c:v>Public listing</c:v>
                </c:pt>
              </c:strCache>
            </c:strRef>
          </c:tx>
          <c:invertIfNegative val="0"/>
          <c:cat>
            <c:multiLvlStrRef>
              <c:f>'VC exits by type'!$P$45:$BE$46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type'!$P$49:$BE$49</c:f>
              <c:numCache>
                <c:formatCode>#,##0;;;</c:formatCode>
                <c:ptCount val="42"/>
                <c:pt idx="0">
                  <c:v>13</c:v>
                </c:pt>
                <c:pt idx="1">
                  <c:v>16</c:v>
                </c:pt>
                <c:pt idx="2">
                  <c:v>19</c:v>
                </c:pt>
                <c:pt idx="3">
                  <c:v>11</c:v>
                </c:pt>
                <c:pt idx="4">
                  <c:v>9</c:v>
                </c:pt>
                <c:pt idx="5">
                  <c:v>30</c:v>
                </c:pt>
                <c:pt idx="6">
                  <c:v>19</c:v>
                </c:pt>
                <c:pt idx="7">
                  <c:v>25</c:v>
                </c:pt>
                <c:pt idx="8">
                  <c:v>24</c:v>
                </c:pt>
                <c:pt idx="9">
                  <c:v>32</c:v>
                </c:pt>
                <c:pt idx="10">
                  <c:v>33</c:v>
                </c:pt>
                <c:pt idx="11">
                  <c:v>21</c:v>
                </c:pt>
                <c:pt idx="12">
                  <c:v>22</c:v>
                </c:pt>
                <c:pt idx="13">
                  <c:v>45</c:v>
                </c:pt>
                <c:pt idx="14">
                  <c:v>29</c:v>
                </c:pt>
                <c:pt idx="15">
                  <c:v>21</c:v>
                </c:pt>
                <c:pt idx="16">
                  <c:v>15</c:v>
                </c:pt>
                <c:pt idx="17">
                  <c:v>29</c:v>
                </c:pt>
                <c:pt idx="18">
                  <c:v>44</c:v>
                </c:pt>
                <c:pt idx="19">
                  <c:v>59</c:v>
                </c:pt>
                <c:pt idx="20">
                  <c:v>59</c:v>
                </c:pt>
                <c:pt idx="21">
                  <c:v>77</c:v>
                </c:pt>
                <c:pt idx="22">
                  <c:v>98</c:v>
                </c:pt>
                <c:pt idx="23">
                  <c:v>85</c:v>
                </c:pt>
                <c:pt idx="24">
                  <c:v>31</c:v>
                </c:pt>
                <c:pt idx="25">
                  <c:v>19</c:v>
                </c:pt>
                <c:pt idx="26">
                  <c:v>20</c:v>
                </c:pt>
                <c:pt idx="27">
                  <c:v>17</c:v>
                </c:pt>
                <c:pt idx="28">
                  <c:v>24</c:v>
                </c:pt>
                <c:pt idx="29">
                  <c:v>10</c:v>
                </c:pt>
                <c:pt idx="30">
                  <c:v>30</c:v>
                </c:pt>
                <c:pt idx="31">
                  <c:v>25</c:v>
                </c:pt>
                <c:pt idx="32">
                  <c:v>25</c:v>
                </c:pt>
                <c:pt idx="33">
                  <c:v>13</c:v>
                </c:pt>
                <c:pt idx="34">
                  <c:v>13</c:v>
                </c:pt>
                <c:pt idx="35">
                  <c:v>16</c:v>
                </c:pt>
                <c:pt idx="36">
                  <c:v>15</c:v>
                </c:pt>
                <c:pt idx="37">
                  <c:v>15</c:v>
                </c:pt>
                <c:pt idx="38">
                  <c:v>22</c:v>
                </c:pt>
                <c:pt idx="39">
                  <c:v>17</c:v>
                </c:pt>
                <c:pt idx="40">
                  <c:v>21</c:v>
                </c:pt>
                <c:pt idx="41">
                  <c:v>29</c:v>
                </c:pt>
              </c:numCache>
            </c:numRef>
          </c:val>
          <c:extLst>
            <c:ext xmlns:c16="http://schemas.microsoft.com/office/drawing/2014/chart" uri="{C3380CC4-5D6E-409C-BE32-E72D297353CC}">
              <c16:uniqueId val="{00000002-D65C-4EB5-9FC3-BE906E43243D}"/>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'VC exits by type'!$O$9</c:f>
              <c:strCache>
                <c:ptCount val="1"/>
                <c:pt idx="0">
                  <c:v>Acquisition</c:v>
                </c:pt>
              </c:strCache>
            </c:strRef>
          </c:tx>
          <c:invertIfNegative val="0"/>
          <c:cat>
            <c:multiLvlStrRef>
              <c:f>'VC exits by type'!$P$7:$BE$8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type'!$P$9:$BE$9</c:f>
              <c:numCache>
                <c:formatCode>"$"#,##0.0</c:formatCode>
                <c:ptCount val="42"/>
                <c:pt idx="0">
                  <c:v>17.82583621046459</c:v>
                </c:pt>
                <c:pt idx="1">
                  <c:v>18.15124501740797</c:v>
                </c:pt>
                <c:pt idx="2">
                  <c:v>23.178011496739479</c:v>
                </c:pt>
                <c:pt idx="3">
                  <c:v>14.40396518349873</c:v>
                </c:pt>
                <c:pt idx="4">
                  <c:v>18.999075204761638</c:v>
                </c:pt>
                <c:pt idx="5">
                  <c:v>12.87986874586662</c:v>
                </c:pt>
                <c:pt idx="6">
                  <c:v>17.693708016875021</c:v>
                </c:pt>
                <c:pt idx="7">
                  <c:v>15.845507138641119</c:v>
                </c:pt>
                <c:pt idx="8">
                  <c:v>24.198663376128589</c:v>
                </c:pt>
                <c:pt idx="9">
                  <c:v>19.116958668758151</c:v>
                </c:pt>
                <c:pt idx="10">
                  <c:v>23.48519466615512</c:v>
                </c:pt>
                <c:pt idx="11">
                  <c:v>24.276615613417579</c:v>
                </c:pt>
                <c:pt idx="12">
                  <c:v>28.036766414073469</c:v>
                </c:pt>
                <c:pt idx="13">
                  <c:v>25.38388787372358</c:v>
                </c:pt>
                <c:pt idx="14">
                  <c:v>19.610107219980861</c:v>
                </c:pt>
                <c:pt idx="15">
                  <c:v>22.13861667291356</c:v>
                </c:pt>
                <c:pt idx="16">
                  <c:v>18.870429201267712</c:v>
                </c:pt>
                <c:pt idx="17">
                  <c:v>17.289343791548269</c:v>
                </c:pt>
                <c:pt idx="18">
                  <c:v>16.78340492663283</c:v>
                </c:pt>
                <c:pt idx="19">
                  <c:v>52.222314294055252</c:v>
                </c:pt>
                <c:pt idx="20">
                  <c:v>26.577537498050962</c:v>
                </c:pt>
                <c:pt idx="21">
                  <c:v>33.510828779135302</c:v>
                </c:pt>
                <c:pt idx="22">
                  <c:v>44.955621534049151</c:v>
                </c:pt>
                <c:pt idx="23">
                  <c:v>47.647953366365762</c:v>
                </c:pt>
                <c:pt idx="24">
                  <c:v>24.483090513469691</c:v>
                </c:pt>
                <c:pt idx="25">
                  <c:v>24.17650701125056</c:v>
                </c:pt>
                <c:pt idx="26">
                  <c:v>18.79394381511748</c:v>
                </c:pt>
                <c:pt idx="27">
                  <c:v>12.67278688060915</c:v>
                </c:pt>
                <c:pt idx="28">
                  <c:v>17.779410949606731</c:v>
                </c:pt>
                <c:pt idx="29">
                  <c:v>10.150486113783391</c:v>
                </c:pt>
                <c:pt idx="30">
                  <c:v>15.56233737169765</c:v>
                </c:pt>
                <c:pt idx="31">
                  <c:v>19.2749673468299</c:v>
                </c:pt>
                <c:pt idx="32">
                  <c:v>19.347795358141759</c:v>
                </c:pt>
                <c:pt idx="33">
                  <c:v>21.531906344755441</c:v>
                </c:pt>
                <c:pt idx="34">
                  <c:v>18.440801206177039</c:v>
                </c:pt>
                <c:pt idx="35">
                  <c:v>24.105813676955691</c:v>
                </c:pt>
                <c:pt idx="36">
                  <c:v>27.559045480746949</c:v>
                </c:pt>
                <c:pt idx="37">
                  <c:v>30.77709031416175</c:v>
                </c:pt>
                <c:pt idx="38">
                  <c:v>27.889523749968539</c:v>
                </c:pt>
                <c:pt idx="39">
                  <c:v>54.566419157879899</c:v>
                </c:pt>
                <c:pt idx="40">
                  <c:v>321.55100936426828</c:v>
                </c:pt>
                <c:pt idx="41">
                  <c:v>53.843068532266159</c:v>
                </c:pt>
              </c:numCache>
            </c:numRef>
          </c:val>
          <c:extLst>
            <c:ext xmlns:c16="http://schemas.microsoft.com/office/drawing/2014/chart" uri="{C3380CC4-5D6E-409C-BE32-E72D297353CC}">
              <c16:uniqueId val="{00000000-6CE7-49E7-BBDF-EB6CCF1151DA}"/>
            </c:ext>
          </c:extLst>
        </c:ser>
        <c:ser>
          <c:idx val="1"/>
          <c:order val="1"/>
          <c:tx>
            <c:strRef>
              <c:f>'VC exits by type'!$O$10</c:f>
              <c:strCache>
                <c:ptCount val="1"/>
                <c:pt idx="0">
                  <c:v>Buyout</c:v>
                </c:pt>
              </c:strCache>
            </c:strRef>
          </c:tx>
          <c:invertIfNegative val="0"/>
          <c:cat>
            <c:multiLvlStrRef>
              <c:f>'VC exits by type'!$P$7:$BE$8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type'!$P$10:$BE$10</c:f>
              <c:numCache>
                <c:formatCode>"$"#,##0.0</c:formatCode>
                <c:ptCount val="42"/>
                <c:pt idx="0">
                  <c:v>3.8662337894957379</c:v>
                </c:pt>
                <c:pt idx="1">
                  <c:v>3.3151072291674382</c:v>
                </c:pt>
                <c:pt idx="2">
                  <c:v>2.7909329839187009</c:v>
                </c:pt>
                <c:pt idx="3">
                  <c:v>2.2969291406543451</c:v>
                </c:pt>
                <c:pt idx="4">
                  <c:v>4.9094274088793499</c:v>
                </c:pt>
                <c:pt idx="5">
                  <c:v>7.1186560474702354</c:v>
                </c:pt>
                <c:pt idx="6">
                  <c:v>4.0932831146896183</c:v>
                </c:pt>
                <c:pt idx="7">
                  <c:v>9.9083979951318994</c:v>
                </c:pt>
                <c:pt idx="8">
                  <c:v>6.3535455770471128</c:v>
                </c:pt>
                <c:pt idx="9">
                  <c:v>5.0299061553111812</c:v>
                </c:pt>
                <c:pt idx="10">
                  <c:v>7.1100241108521498</c:v>
                </c:pt>
                <c:pt idx="11">
                  <c:v>7.3619626048235984</c:v>
                </c:pt>
                <c:pt idx="12">
                  <c:v>6.8324667112062967</c:v>
                </c:pt>
                <c:pt idx="13">
                  <c:v>7.4854438445501454</c:v>
                </c:pt>
                <c:pt idx="14">
                  <c:v>4.7406861196618806</c:v>
                </c:pt>
                <c:pt idx="15">
                  <c:v>6.0296033743880706</c:v>
                </c:pt>
                <c:pt idx="16">
                  <c:v>3.7476649090348628</c:v>
                </c:pt>
                <c:pt idx="17">
                  <c:v>4.1748128880187529</c:v>
                </c:pt>
                <c:pt idx="18">
                  <c:v>4.7929512093832694</c:v>
                </c:pt>
                <c:pt idx="19">
                  <c:v>13.61783934862197</c:v>
                </c:pt>
                <c:pt idx="20">
                  <c:v>14.142830042023411</c:v>
                </c:pt>
                <c:pt idx="21">
                  <c:v>17.947422695598672</c:v>
                </c:pt>
                <c:pt idx="22">
                  <c:v>9.899823244281718</c:v>
                </c:pt>
                <c:pt idx="23">
                  <c:v>9.6511850193126403</c:v>
                </c:pt>
                <c:pt idx="24">
                  <c:v>8.4585584519820767</c:v>
                </c:pt>
                <c:pt idx="25">
                  <c:v>5.8111870432267922</c:v>
                </c:pt>
                <c:pt idx="26">
                  <c:v>7.6306785537120589</c:v>
                </c:pt>
                <c:pt idx="27">
                  <c:v>6.478226802919262</c:v>
                </c:pt>
                <c:pt idx="28">
                  <c:v>4.2706983263020373</c:v>
                </c:pt>
                <c:pt idx="29">
                  <c:v>5.1623599968115332</c:v>
                </c:pt>
                <c:pt idx="30">
                  <c:v>9.0916454371525841</c:v>
                </c:pt>
                <c:pt idx="31">
                  <c:v>5.4819436181155812</c:v>
                </c:pt>
                <c:pt idx="32">
                  <c:v>4.7789100162987506</c:v>
                </c:pt>
                <c:pt idx="33">
                  <c:v>4.7705937017865603</c:v>
                </c:pt>
                <c:pt idx="34">
                  <c:v>9.1384124691417981</c:v>
                </c:pt>
                <c:pt idx="35">
                  <c:v>8.9956584965404414</c:v>
                </c:pt>
                <c:pt idx="36">
                  <c:v>8.771722946718997</c:v>
                </c:pt>
                <c:pt idx="37">
                  <c:v>10.149932569388399</c:v>
                </c:pt>
                <c:pt idx="38">
                  <c:v>7.1559073480542663</c:v>
                </c:pt>
                <c:pt idx="39">
                  <c:v>9.06368895309223</c:v>
                </c:pt>
                <c:pt idx="40">
                  <c:v>17.790617001386011</c:v>
                </c:pt>
                <c:pt idx="41">
                  <c:v>6.1952498540543939</c:v>
                </c:pt>
              </c:numCache>
            </c:numRef>
          </c:val>
          <c:extLst>
            <c:ext xmlns:c16="http://schemas.microsoft.com/office/drawing/2014/chart" uri="{C3380CC4-5D6E-409C-BE32-E72D297353CC}">
              <c16:uniqueId val="{00000001-6CE7-49E7-BBDF-EB6CCF1151DA}"/>
            </c:ext>
          </c:extLst>
        </c:ser>
        <c:ser>
          <c:idx val="2"/>
          <c:order val="2"/>
          <c:tx>
            <c:strRef>
              <c:f>'VC exits by type'!$O$11</c:f>
              <c:strCache>
                <c:ptCount val="1"/>
                <c:pt idx="0">
                  <c:v>Public listing</c:v>
                </c:pt>
              </c:strCache>
            </c:strRef>
          </c:tx>
          <c:invertIfNegative val="0"/>
          <c:cat>
            <c:multiLvlStrRef>
              <c:f>'VC exits by type'!$P$7:$BE$8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type'!$P$11:$BE$11</c:f>
              <c:numCache>
                <c:formatCode>"$"#,##0.0</c:formatCode>
                <c:ptCount val="42"/>
                <c:pt idx="0">
                  <c:v>1.353060470881343</c:v>
                </c:pt>
                <c:pt idx="1">
                  <c:v>4.9523388558903241</c:v>
                </c:pt>
                <c:pt idx="2">
                  <c:v>5.3194324548179788</c:v>
                </c:pt>
                <c:pt idx="3">
                  <c:v>1.875897877221691</c:v>
                </c:pt>
                <c:pt idx="4">
                  <c:v>3.681796319070691</c:v>
                </c:pt>
                <c:pt idx="5">
                  <c:v>9.0615288322146679</c:v>
                </c:pt>
                <c:pt idx="6">
                  <c:v>4.1341722044369282</c:v>
                </c:pt>
                <c:pt idx="7">
                  <c:v>18.936659780446359</c:v>
                </c:pt>
                <c:pt idx="8">
                  <c:v>10.996090347999999</c:v>
                </c:pt>
                <c:pt idx="9">
                  <c:v>25.131925746143029</c:v>
                </c:pt>
                <c:pt idx="10">
                  <c:v>12.35086382156967</c:v>
                </c:pt>
                <c:pt idx="11">
                  <c:v>14.1047222715709</c:v>
                </c:pt>
                <c:pt idx="12">
                  <c:v>29.183090564868579</c:v>
                </c:pt>
                <c:pt idx="13">
                  <c:v>112.3256816501725</c:v>
                </c:pt>
                <c:pt idx="14">
                  <c:v>31.617306506918421</c:v>
                </c:pt>
                <c:pt idx="15">
                  <c:v>8.4097199968166052</c:v>
                </c:pt>
                <c:pt idx="16">
                  <c:v>6.4828366610000003</c:v>
                </c:pt>
                <c:pt idx="17">
                  <c:v>16.399492106</c:v>
                </c:pt>
                <c:pt idx="18">
                  <c:v>93.823482031435816</c:v>
                </c:pt>
                <c:pt idx="19">
                  <c:v>90.510224463611564</c:v>
                </c:pt>
                <c:pt idx="20">
                  <c:v>145.1141682864079</c:v>
                </c:pt>
                <c:pt idx="21">
                  <c:v>183.68669596245871</c:v>
                </c:pt>
                <c:pt idx="22">
                  <c:v>165.9661155785135</c:v>
                </c:pt>
                <c:pt idx="23">
                  <c:v>165.86186904108391</c:v>
                </c:pt>
                <c:pt idx="24">
                  <c:v>20.59488404668269</c:v>
                </c:pt>
                <c:pt idx="25">
                  <c:v>13.777620129000001</c:v>
                </c:pt>
                <c:pt idx="26">
                  <c:v>5.4659257379999993</c:v>
                </c:pt>
                <c:pt idx="27">
                  <c:v>3.2285509227450651</c:v>
                </c:pt>
                <c:pt idx="28">
                  <c:v>1.701740829</c:v>
                </c:pt>
                <c:pt idx="29">
                  <c:v>3.6040123703801559</c:v>
                </c:pt>
                <c:pt idx="30">
                  <c:v>23.460149108</c:v>
                </c:pt>
                <c:pt idx="31">
                  <c:v>1.5336867052947341</c:v>
                </c:pt>
                <c:pt idx="32">
                  <c:v>14.727804007</c:v>
                </c:pt>
                <c:pt idx="33">
                  <c:v>14.50641877190948</c:v>
                </c:pt>
                <c:pt idx="34">
                  <c:v>1.5054757240000001</c:v>
                </c:pt>
                <c:pt idx="35">
                  <c:v>12.943438144</c:v>
                </c:pt>
                <c:pt idx="36">
                  <c:v>21.20588641042438</c:v>
                </c:pt>
                <c:pt idx="37">
                  <c:v>24.401712455999998</c:v>
                </c:pt>
                <c:pt idx="38">
                  <c:v>44.617248576124197</c:v>
                </c:pt>
                <c:pt idx="39">
                  <c:v>17.963233396515442</c:v>
                </c:pt>
                <c:pt idx="40">
                  <c:v>19.503923227000001</c:v>
                </c:pt>
                <c:pt idx="41">
                  <c:v>1768.7291895139999</c:v>
                </c:pt>
              </c:numCache>
            </c:numRef>
          </c:val>
          <c:extLst>
            <c:ext xmlns:c16="http://schemas.microsoft.com/office/drawing/2014/chart" uri="{C3380CC4-5D6E-409C-BE32-E72D297353CC}">
              <c16:uniqueId val="{00000002-6CE7-49E7-BBDF-EB6CCF1151DA}"/>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exits by sector'!$B$8</c:f>
              <c:strCache>
                <c:ptCount val="1"/>
                <c:pt idx="0">
                  <c:v>Business Products and Services (B2B)</c:v>
                </c:pt>
              </c:strCache>
            </c:strRef>
          </c:tx>
          <c:spPr>
            <a:solidFill>
              <a:schemeClr val="accent1"/>
            </a:solidFill>
            <a:ln>
              <a:noFill/>
            </a:ln>
            <a:effectLst/>
          </c:spPr>
          <c:invertIfNegative val="0"/>
          <c:cat>
            <c:numRef>
              <c:f>'VC exits by sector'!$C$7:$M$7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cat>
          <c:val>
            <c:numRef>
              <c:f>'VC exits by sector'!$C$8:$M$8</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238D-4FF3-AD3A-B2E5B1B0FD4F}"/>
            </c:ext>
          </c:extLst>
        </c:ser>
        <c:ser>
          <c:idx val="1"/>
          <c:order val="1"/>
          <c:tx>
            <c:strRef>
              <c:f>'VC exits by sector'!$B$9</c:f>
              <c:strCache>
                <c:ptCount val="1"/>
                <c:pt idx="0">
                  <c:v>Consumer Products and Services (B2C)</c:v>
                </c:pt>
              </c:strCache>
            </c:strRef>
          </c:tx>
          <c:spPr>
            <a:solidFill>
              <a:schemeClr val="accent2"/>
            </a:solidFill>
            <a:ln>
              <a:noFill/>
            </a:ln>
            <a:effectLst/>
          </c:spPr>
          <c:invertIfNegative val="0"/>
          <c:cat>
            <c:numRef>
              <c:f>'VC exits by sector'!$C$7:$M$7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cat>
          <c:val>
            <c:numRef>
              <c:f>'VC exits by sector'!$C$9:$M$9</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238D-4FF3-AD3A-B2E5B1B0FD4F}"/>
            </c:ext>
          </c:extLst>
        </c:ser>
        <c:ser>
          <c:idx val="2"/>
          <c:order val="2"/>
          <c:tx>
            <c:strRef>
              <c:f>'VC exits by sector'!$B$10</c:f>
              <c:strCache>
                <c:ptCount val="1"/>
                <c:pt idx="0">
                  <c:v>Energy</c:v>
                </c:pt>
              </c:strCache>
            </c:strRef>
          </c:tx>
          <c:spPr>
            <a:solidFill>
              <a:schemeClr val="accent3"/>
            </a:solidFill>
            <a:ln>
              <a:noFill/>
            </a:ln>
            <a:effectLst/>
          </c:spPr>
          <c:invertIfNegative val="0"/>
          <c:cat>
            <c:numRef>
              <c:f>'VC exits by sector'!$C$7:$M$7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cat>
          <c:val>
            <c:numRef>
              <c:f>'VC exits by sector'!$C$10:$M$10</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238D-4FF3-AD3A-B2E5B1B0FD4F}"/>
            </c:ext>
          </c:extLst>
        </c:ser>
        <c:ser>
          <c:idx val="3"/>
          <c:order val="3"/>
          <c:tx>
            <c:strRef>
              <c:f>'VC exits by sector'!$B$11</c:f>
              <c:strCache>
                <c:ptCount val="1"/>
                <c:pt idx="0">
                  <c:v>Financial Services</c:v>
                </c:pt>
              </c:strCache>
            </c:strRef>
          </c:tx>
          <c:spPr>
            <a:solidFill>
              <a:schemeClr val="accent4"/>
            </a:solidFill>
            <a:ln>
              <a:noFill/>
            </a:ln>
            <a:effectLst/>
          </c:spPr>
          <c:invertIfNegative val="0"/>
          <c:cat>
            <c:numRef>
              <c:f>'VC exits by sector'!$C$7:$M$7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cat>
          <c:val>
            <c:numRef>
              <c:f>'VC exits by sector'!$C$11:$M$11</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238D-4FF3-AD3A-B2E5B1B0FD4F}"/>
            </c:ext>
          </c:extLst>
        </c:ser>
        <c:ser>
          <c:idx val="4"/>
          <c:order val="4"/>
          <c:tx>
            <c:strRef>
              <c:f>'VC exits by sector'!$B$12</c:f>
              <c:strCache>
                <c:ptCount val="1"/>
                <c:pt idx="0">
                  <c:v>Healthcare</c:v>
                </c:pt>
              </c:strCache>
            </c:strRef>
          </c:tx>
          <c:spPr>
            <a:solidFill>
              <a:schemeClr val="accent5"/>
            </a:solidFill>
            <a:ln>
              <a:noFill/>
            </a:ln>
            <a:effectLst/>
          </c:spPr>
          <c:invertIfNegative val="0"/>
          <c:cat>
            <c:numRef>
              <c:f>'VC exits by sector'!$C$7:$M$7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cat>
          <c:val>
            <c:numRef>
              <c:f>'VC exits by sector'!$C$12:$M$12</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238D-4FF3-AD3A-B2E5B1B0FD4F}"/>
            </c:ext>
          </c:extLst>
        </c:ser>
        <c:ser>
          <c:idx val="5"/>
          <c:order val="5"/>
          <c:tx>
            <c:strRef>
              <c:f>'VC exits by sector'!$B$13</c:f>
              <c:strCache>
                <c:ptCount val="1"/>
                <c:pt idx="0">
                  <c:v>Information Technology</c:v>
                </c:pt>
              </c:strCache>
            </c:strRef>
          </c:tx>
          <c:spPr>
            <a:solidFill>
              <a:schemeClr val="accent6"/>
            </a:solidFill>
            <a:ln>
              <a:noFill/>
            </a:ln>
            <a:effectLst/>
          </c:spPr>
          <c:invertIfNegative val="0"/>
          <c:cat>
            <c:numRef>
              <c:f>'VC exits by sector'!$C$7:$M$7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cat>
          <c:val>
            <c:numRef>
              <c:f>'VC exits by sector'!$C$13:$M$13</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5-238D-4FF3-AD3A-B2E5B1B0FD4F}"/>
            </c:ext>
          </c:extLst>
        </c:ser>
        <c:ser>
          <c:idx val="6"/>
          <c:order val="6"/>
          <c:tx>
            <c:strRef>
              <c:f>'VC exits by sector'!$B$14</c:f>
              <c:strCache>
                <c:ptCount val="1"/>
                <c:pt idx="0">
                  <c:v>Materials and Resources</c:v>
                </c:pt>
              </c:strCache>
            </c:strRef>
          </c:tx>
          <c:spPr>
            <a:solidFill>
              <a:schemeClr val="accent1">
                <a:lumMod val="60000"/>
              </a:schemeClr>
            </a:solidFill>
            <a:ln>
              <a:noFill/>
            </a:ln>
            <a:effectLst/>
          </c:spPr>
          <c:invertIfNegative val="0"/>
          <c:cat>
            <c:numRef>
              <c:f>'VC exits by sector'!$C$7:$M$7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cat>
          <c:val>
            <c:numRef>
              <c:f>'VC exits by sector'!$C$14:$M$14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6-238D-4FF3-AD3A-B2E5B1B0FD4F}"/>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exits by sector'!$B$54</c:f>
              <c:strCache>
                <c:ptCount val="1"/>
                <c:pt idx="0">
                  <c:v>Business Products and Services (B2B)</c:v>
                </c:pt>
              </c:strCache>
            </c:strRef>
          </c:tx>
          <c:spPr>
            <a:solidFill>
              <a:schemeClr val="accent1"/>
            </a:solidFill>
            <a:ln>
              <a:noFill/>
            </a:ln>
            <a:effectLst/>
          </c:spPr>
          <c:invertIfNegative val="0"/>
          <c:cat>
            <c:numRef>
              <c:f>'VC exits by sector'!$C$53:$M$53</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cat>
          <c:val>
            <c:numRef>
              <c:f>'VC exits by sector'!$C$54:$M$54</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D38F-4429-A115-7A30802ED9E9}"/>
            </c:ext>
          </c:extLst>
        </c:ser>
        <c:ser>
          <c:idx val="1"/>
          <c:order val="1"/>
          <c:tx>
            <c:strRef>
              <c:f>'VC exits by sector'!$B$55</c:f>
              <c:strCache>
                <c:ptCount val="1"/>
                <c:pt idx="0">
                  <c:v>Consumer Products and Services (B2C)</c:v>
                </c:pt>
              </c:strCache>
            </c:strRef>
          </c:tx>
          <c:spPr>
            <a:solidFill>
              <a:schemeClr val="accent2"/>
            </a:solidFill>
            <a:ln>
              <a:noFill/>
            </a:ln>
            <a:effectLst/>
          </c:spPr>
          <c:invertIfNegative val="0"/>
          <c:cat>
            <c:numRef>
              <c:f>'VC exits by sector'!$C$53:$M$53</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cat>
          <c:val>
            <c:numRef>
              <c:f>'VC exits by sector'!$C$55:$M$55</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D38F-4429-A115-7A30802ED9E9}"/>
            </c:ext>
          </c:extLst>
        </c:ser>
        <c:ser>
          <c:idx val="2"/>
          <c:order val="2"/>
          <c:tx>
            <c:strRef>
              <c:f>'VC exits by sector'!$B$56</c:f>
              <c:strCache>
                <c:ptCount val="1"/>
                <c:pt idx="0">
                  <c:v>Energy</c:v>
                </c:pt>
              </c:strCache>
            </c:strRef>
          </c:tx>
          <c:spPr>
            <a:solidFill>
              <a:schemeClr val="accent3"/>
            </a:solidFill>
            <a:ln>
              <a:noFill/>
            </a:ln>
            <a:effectLst/>
          </c:spPr>
          <c:invertIfNegative val="0"/>
          <c:cat>
            <c:numRef>
              <c:f>'VC exits by sector'!$C$53:$M$53</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cat>
          <c:val>
            <c:numRef>
              <c:f>'VC exits by sector'!$C$56:$M$56</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D38F-4429-A115-7A30802ED9E9}"/>
            </c:ext>
          </c:extLst>
        </c:ser>
        <c:ser>
          <c:idx val="3"/>
          <c:order val="3"/>
          <c:tx>
            <c:strRef>
              <c:f>'VC exits by sector'!$B$57</c:f>
              <c:strCache>
                <c:ptCount val="1"/>
                <c:pt idx="0">
                  <c:v>Financial Services</c:v>
                </c:pt>
              </c:strCache>
            </c:strRef>
          </c:tx>
          <c:spPr>
            <a:solidFill>
              <a:schemeClr val="accent4"/>
            </a:solidFill>
            <a:ln>
              <a:noFill/>
            </a:ln>
            <a:effectLst/>
          </c:spPr>
          <c:invertIfNegative val="0"/>
          <c:cat>
            <c:numRef>
              <c:f>'VC exits by sector'!$C$53:$M$53</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cat>
          <c:val>
            <c:numRef>
              <c:f>'VC exits by sector'!$C$57:$M$57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D38F-4429-A115-7A30802ED9E9}"/>
            </c:ext>
          </c:extLst>
        </c:ser>
        <c:ser>
          <c:idx val="4"/>
          <c:order val="4"/>
          <c:tx>
            <c:strRef>
              <c:f>'VC exits by sector'!$B$58</c:f>
              <c:strCache>
                <c:ptCount val="1"/>
                <c:pt idx="0">
                  <c:v>Healthcare</c:v>
                </c:pt>
              </c:strCache>
            </c:strRef>
          </c:tx>
          <c:spPr>
            <a:solidFill>
              <a:schemeClr val="accent5"/>
            </a:solidFill>
            <a:ln>
              <a:noFill/>
            </a:ln>
            <a:effectLst/>
          </c:spPr>
          <c:invertIfNegative val="0"/>
          <c:cat>
            <c:numRef>
              <c:f>'VC exits by sector'!$C$53:$M$53</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cat>
          <c:val>
            <c:numRef>
              <c:f>'VC exits by sector'!$C$58:$M$58</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D38F-4429-A115-7A30802ED9E9}"/>
            </c:ext>
          </c:extLst>
        </c:ser>
        <c:ser>
          <c:idx val="5"/>
          <c:order val="5"/>
          <c:tx>
            <c:strRef>
              <c:f>'VC exits by sector'!$B$59</c:f>
              <c:strCache>
                <c:ptCount val="1"/>
                <c:pt idx="0">
                  <c:v>Information Technology</c:v>
                </c:pt>
              </c:strCache>
            </c:strRef>
          </c:tx>
          <c:spPr>
            <a:solidFill>
              <a:schemeClr val="accent6"/>
            </a:solidFill>
            <a:ln>
              <a:noFill/>
            </a:ln>
            <a:effectLst/>
          </c:spPr>
          <c:invertIfNegative val="0"/>
          <c:cat>
            <c:numRef>
              <c:f>'VC exits by sector'!$C$53:$M$53</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cat>
          <c:val>
            <c:numRef>
              <c:f>'VC exits by sector'!$C$59:$M$59</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5-D38F-4429-A115-7A30802ED9E9}"/>
            </c:ext>
          </c:extLst>
        </c:ser>
        <c:ser>
          <c:idx val="6"/>
          <c:order val="6"/>
          <c:tx>
            <c:strRef>
              <c:f>'VC exits by sector'!$B$60</c:f>
              <c:strCache>
                <c:ptCount val="1"/>
                <c:pt idx="0">
                  <c:v>Materials and Resources</c:v>
                </c:pt>
              </c:strCache>
            </c:strRef>
          </c:tx>
          <c:spPr>
            <a:solidFill>
              <a:schemeClr val="accent1">
                <a:lumMod val="60000"/>
              </a:schemeClr>
            </a:solidFill>
            <a:ln>
              <a:noFill/>
            </a:ln>
            <a:effectLst/>
          </c:spPr>
          <c:invertIfNegative val="0"/>
          <c:cat>
            <c:numRef>
              <c:f>'VC exits by sector'!$C$53:$M$53</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cat>
          <c:val>
            <c:numRef>
              <c:f>'VC exits by sector'!$C$60:$M$60</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6-D38F-4429-A115-7A30802ED9E9}"/>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exits by sector'!$O$8</c:f>
              <c:strCache>
                <c:ptCount val="1"/>
                <c:pt idx="0">
                  <c:v>Business Products and Services (B2B)</c:v>
                </c:pt>
              </c:strCache>
            </c:strRef>
          </c:tx>
          <c:spPr>
            <a:solidFill>
              <a:schemeClr val="accent1"/>
            </a:solidFill>
            <a:ln>
              <a:noFill/>
            </a:ln>
            <a:effectLst/>
          </c:spPr>
          <c:invertIfNegative val="0"/>
          <c:cat>
            <c:multiLvlStrRef>
              <c:f>'VC exits by sector'!$P$6:$BG$7</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#REF!</c:v>
                  </c:pt>
                  <c:pt idx="4">
                    <c:v>#REF!</c:v>
                  </c:pt>
                  <c:pt idx="8">
                    <c:v>#REF!</c:v>
                  </c:pt>
                  <c:pt idx="12">
                    <c:v>#REF!</c:v>
                  </c:pt>
                  <c:pt idx="16">
                    <c:v>#REF!</c:v>
                  </c:pt>
                  <c:pt idx="20">
                    <c:v>#REF!</c:v>
                  </c:pt>
                  <c:pt idx="24">
                    <c:v>#REF!</c:v>
                  </c:pt>
                  <c:pt idx="28">
                    <c:v>#REF!</c:v>
                  </c:pt>
                  <c:pt idx="32">
                    <c:v>#REF!</c:v>
                  </c:pt>
                  <c:pt idx="36">
                    <c:v>#REF!</c:v>
                  </c:pt>
                  <c:pt idx="40">
                    <c:v>#REF!</c:v>
                  </c:pt>
                </c:lvl>
              </c:multiLvlStrCache>
            </c:multiLvlStrRef>
          </c:cat>
          <c:val>
            <c:numRef>
              <c:f>'VC exits by sector'!$P$8:$BG$8</c:f>
              <c:numCache>
                <c:formatCode>\€#,##0.0;;;</c:formatCode>
                <c:ptCount val="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extLst>
            <c:ext xmlns:c16="http://schemas.microsoft.com/office/drawing/2014/chart" uri="{C3380CC4-5D6E-409C-BE32-E72D297353CC}">
              <c16:uniqueId val="{00000000-BA76-4CEE-81A0-E07E9E83F6B0}"/>
            </c:ext>
          </c:extLst>
        </c:ser>
        <c:ser>
          <c:idx val="1"/>
          <c:order val="1"/>
          <c:tx>
            <c:strRef>
              <c:f>'VC exits by sector'!$O$9</c:f>
              <c:strCache>
                <c:ptCount val="1"/>
                <c:pt idx="0">
                  <c:v>Consumer Products and Services (B2C)</c:v>
                </c:pt>
              </c:strCache>
            </c:strRef>
          </c:tx>
          <c:spPr>
            <a:solidFill>
              <a:schemeClr val="accent2"/>
            </a:solidFill>
            <a:ln>
              <a:noFill/>
            </a:ln>
            <a:effectLst/>
          </c:spPr>
          <c:invertIfNegative val="0"/>
          <c:cat>
            <c:multiLvlStrRef>
              <c:f>'VC exits by sector'!$P$6:$BG$7</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#REF!</c:v>
                  </c:pt>
                  <c:pt idx="4">
                    <c:v>#REF!</c:v>
                  </c:pt>
                  <c:pt idx="8">
                    <c:v>#REF!</c:v>
                  </c:pt>
                  <c:pt idx="12">
                    <c:v>#REF!</c:v>
                  </c:pt>
                  <c:pt idx="16">
                    <c:v>#REF!</c:v>
                  </c:pt>
                  <c:pt idx="20">
                    <c:v>#REF!</c:v>
                  </c:pt>
                  <c:pt idx="24">
                    <c:v>#REF!</c:v>
                  </c:pt>
                  <c:pt idx="28">
                    <c:v>#REF!</c:v>
                  </c:pt>
                  <c:pt idx="32">
                    <c:v>#REF!</c:v>
                  </c:pt>
                  <c:pt idx="36">
                    <c:v>#REF!</c:v>
                  </c:pt>
                  <c:pt idx="40">
                    <c:v>#REF!</c:v>
                  </c:pt>
                </c:lvl>
              </c:multiLvlStrCache>
            </c:multiLvlStrRef>
          </c:cat>
          <c:val>
            <c:numRef>
              <c:f>'VC exits by sector'!$P$9:$BG$9</c:f>
              <c:numCache>
                <c:formatCode>\€#,##0.0;;;</c:formatCode>
                <c:ptCount val="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extLst>
            <c:ext xmlns:c16="http://schemas.microsoft.com/office/drawing/2014/chart" uri="{C3380CC4-5D6E-409C-BE32-E72D297353CC}">
              <c16:uniqueId val="{00000001-BA76-4CEE-81A0-E07E9E83F6B0}"/>
            </c:ext>
          </c:extLst>
        </c:ser>
        <c:ser>
          <c:idx val="2"/>
          <c:order val="2"/>
          <c:tx>
            <c:strRef>
              <c:f>'VC exits by sector'!$O$10</c:f>
              <c:strCache>
                <c:ptCount val="1"/>
                <c:pt idx="0">
                  <c:v>Energy</c:v>
                </c:pt>
              </c:strCache>
            </c:strRef>
          </c:tx>
          <c:spPr>
            <a:solidFill>
              <a:schemeClr val="accent3"/>
            </a:solidFill>
            <a:ln>
              <a:noFill/>
            </a:ln>
            <a:effectLst/>
          </c:spPr>
          <c:invertIfNegative val="0"/>
          <c:cat>
            <c:multiLvlStrRef>
              <c:f>'VC exits by sector'!$P$6:$BG$7</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#REF!</c:v>
                  </c:pt>
                  <c:pt idx="4">
                    <c:v>#REF!</c:v>
                  </c:pt>
                  <c:pt idx="8">
                    <c:v>#REF!</c:v>
                  </c:pt>
                  <c:pt idx="12">
                    <c:v>#REF!</c:v>
                  </c:pt>
                  <c:pt idx="16">
                    <c:v>#REF!</c:v>
                  </c:pt>
                  <c:pt idx="20">
                    <c:v>#REF!</c:v>
                  </c:pt>
                  <c:pt idx="24">
                    <c:v>#REF!</c:v>
                  </c:pt>
                  <c:pt idx="28">
                    <c:v>#REF!</c:v>
                  </c:pt>
                  <c:pt idx="32">
                    <c:v>#REF!</c:v>
                  </c:pt>
                  <c:pt idx="36">
                    <c:v>#REF!</c:v>
                  </c:pt>
                  <c:pt idx="40">
                    <c:v>#REF!</c:v>
                  </c:pt>
                </c:lvl>
              </c:multiLvlStrCache>
            </c:multiLvlStrRef>
          </c:cat>
          <c:val>
            <c:numRef>
              <c:f>'VC exits by sector'!$P$10:$BG$10</c:f>
              <c:numCache>
                <c:formatCode>\€#,##0.0;;;</c:formatCode>
                <c:ptCount val="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extLst>
            <c:ext xmlns:c16="http://schemas.microsoft.com/office/drawing/2014/chart" uri="{C3380CC4-5D6E-409C-BE32-E72D297353CC}">
              <c16:uniqueId val="{00000002-BA76-4CEE-81A0-E07E9E83F6B0}"/>
            </c:ext>
          </c:extLst>
        </c:ser>
        <c:ser>
          <c:idx val="3"/>
          <c:order val="3"/>
          <c:tx>
            <c:strRef>
              <c:f>'VC exits by sector'!$O$11</c:f>
              <c:strCache>
                <c:ptCount val="1"/>
                <c:pt idx="0">
                  <c:v>Financial Services</c:v>
                </c:pt>
              </c:strCache>
            </c:strRef>
          </c:tx>
          <c:spPr>
            <a:solidFill>
              <a:schemeClr val="accent4"/>
            </a:solidFill>
            <a:ln>
              <a:noFill/>
            </a:ln>
            <a:effectLst/>
          </c:spPr>
          <c:invertIfNegative val="0"/>
          <c:cat>
            <c:multiLvlStrRef>
              <c:f>'VC exits by sector'!$P$6:$BG$7</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#REF!</c:v>
                  </c:pt>
                  <c:pt idx="4">
                    <c:v>#REF!</c:v>
                  </c:pt>
                  <c:pt idx="8">
                    <c:v>#REF!</c:v>
                  </c:pt>
                  <c:pt idx="12">
                    <c:v>#REF!</c:v>
                  </c:pt>
                  <c:pt idx="16">
                    <c:v>#REF!</c:v>
                  </c:pt>
                  <c:pt idx="20">
                    <c:v>#REF!</c:v>
                  </c:pt>
                  <c:pt idx="24">
                    <c:v>#REF!</c:v>
                  </c:pt>
                  <c:pt idx="28">
                    <c:v>#REF!</c:v>
                  </c:pt>
                  <c:pt idx="32">
                    <c:v>#REF!</c:v>
                  </c:pt>
                  <c:pt idx="36">
                    <c:v>#REF!</c:v>
                  </c:pt>
                  <c:pt idx="40">
                    <c:v>#REF!</c:v>
                  </c:pt>
                </c:lvl>
              </c:multiLvlStrCache>
            </c:multiLvlStrRef>
          </c:cat>
          <c:val>
            <c:numRef>
              <c:f>'VC exits by sector'!$P$11:$BG$11</c:f>
              <c:numCache>
                <c:formatCode>\€#,##0.0;;;</c:formatCode>
                <c:ptCount val="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extLst>
            <c:ext xmlns:c16="http://schemas.microsoft.com/office/drawing/2014/chart" uri="{C3380CC4-5D6E-409C-BE32-E72D297353CC}">
              <c16:uniqueId val="{00000003-BA76-4CEE-81A0-E07E9E83F6B0}"/>
            </c:ext>
          </c:extLst>
        </c:ser>
        <c:ser>
          <c:idx val="4"/>
          <c:order val="4"/>
          <c:tx>
            <c:strRef>
              <c:f>'VC exits by sector'!$O$12</c:f>
              <c:strCache>
                <c:ptCount val="1"/>
                <c:pt idx="0">
                  <c:v>Healthcare</c:v>
                </c:pt>
              </c:strCache>
            </c:strRef>
          </c:tx>
          <c:spPr>
            <a:solidFill>
              <a:schemeClr val="accent5"/>
            </a:solidFill>
            <a:ln>
              <a:noFill/>
            </a:ln>
            <a:effectLst/>
          </c:spPr>
          <c:invertIfNegative val="0"/>
          <c:cat>
            <c:multiLvlStrRef>
              <c:f>'VC exits by sector'!$P$6:$BG$7</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#REF!</c:v>
                  </c:pt>
                  <c:pt idx="4">
                    <c:v>#REF!</c:v>
                  </c:pt>
                  <c:pt idx="8">
                    <c:v>#REF!</c:v>
                  </c:pt>
                  <c:pt idx="12">
                    <c:v>#REF!</c:v>
                  </c:pt>
                  <c:pt idx="16">
                    <c:v>#REF!</c:v>
                  </c:pt>
                  <c:pt idx="20">
                    <c:v>#REF!</c:v>
                  </c:pt>
                  <c:pt idx="24">
                    <c:v>#REF!</c:v>
                  </c:pt>
                  <c:pt idx="28">
                    <c:v>#REF!</c:v>
                  </c:pt>
                  <c:pt idx="32">
                    <c:v>#REF!</c:v>
                  </c:pt>
                  <c:pt idx="36">
                    <c:v>#REF!</c:v>
                  </c:pt>
                  <c:pt idx="40">
                    <c:v>#REF!</c:v>
                  </c:pt>
                </c:lvl>
              </c:multiLvlStrCache>
            </c:multiLvlStrRef>
          </c:cat>
          <c:val>
            <c:numRef>
              <c:f>'VC exits by sector'!$P$12:$BG$12</c:f>
              <c:numCache>
                <c:formatCode>\€#,##0.0;;;</c:formatCode>
                <c:ptCount val="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extLst>
            <c:ext xmlns:c16="http://schemas.microsoft.com/office/drawing/2014/chart" uri="{C3380CC4-5D6E-409C-BE32-E72D297353CC}">
              <c16:uniqueId val="{00000004-BA76-4CEE-81A0-E07E9E83F6B0}"/>
            </c:ext>
          </c:extLst>
        </c:ser>
        <c:ser>
          <c:idx val="5"/>
          <c:order val="5"/>
          <c:tx>
            <c:strRef>
              <c:f>'VC exits by sector'!$O$13</c:f>
              <c:strCache>
                <c:ptCount val="1"/>
                <c:pt idx="0">
                  <c:v>Information Technology</c:v>
                </c:pt>
              </c:strCache>
            </c:strRef>
          </c:tx>
          <c:spPr>
            <a:solidFill>
              <a:schemeClr val="accent6"/>
            </a:solidFill>
            <a:ln>
              <a:noFill/>
            </a:ln>
            <a:effectLst/>
          </c:spPr>
          <c:invertIfNegative val="0"/>
          <c:cat>
            <c:multiLvlStrRef>
              <c:f>'VC exits by sector'!$P$6:$BG$7</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#REF!</c:v>
                  </c:pt>
                  <c:pt idx="4">
                    <c:v>#REF!</c:v>
                  </c:pt>
                  <c:pt idx="8">
                    <c:v>#REF!</c:v>
                  </c:pt>
                  <c:pt idx="12">
                    <c:v>#REF!</c:v>
                  </c:pt>
                  <c:pt idx="16">
                    <c:v>#REF!</c:v>
                  </c:pt>
                  <c:pt idx="20">
                    <c:v>#REF!</c:v>
                  </c:pt>
                  <c:pt idx="24">
                    <c:v>#REF!</c:v>
                  </c:pt>
                  <c:pt idx="28">
                    <c:v>#REF!</c:v>
                  </c:pt>
                  <c:pt idx="32">
                    <c:v>#REF!</c:v>
                  </c:pt>
                  <c:pt idx="36">
                    <c:v>#REF!</c:v>
                  </c:pt>
                  <c:pt idx="40">
                    <c:v>#REF!</c:v>
                  </c:pt>
                </c:lvl>
              </c:multiLvlStrCache>
            </c:multiLvlStrRef>
          </c:cat>
          <c:val>
            <c:numRef>
              <c:f>'VC exits by sector'!$P$13:$BG$13</c:f>
              <c:numCache>
                <c:formatCode>\€#,##0.0;;;</c:formatCode>
                <c:ptCount val="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extLst>
            <c:ext xmlns:c16="http://schemas.microsoft.com/office/drawing/2014/chart" uri="{C3380CC4-5D6E-409C-BE32-E72D297353CC}">
              <c16:uniqueId val="{00000005-BA76-4CEE-81A0-E07E9E83F6B0}"/>
            </c:ext>
          </c:extLst>
        </c:ser>
        <c:ser>
          <c:idx val="6"/>
          <c:order val="6"/>
          <c:tx>
            <c:strRef>
              <c:f>'VC exits by sector'!$O$14</c:f>
              <c:strCache>
                <c:ptCount val="1"/>
                <c:pt idx="0">
                  <c:v>Materials and Resources</c:v>
                </c:pt>
              </c:strCache>
            </c:strRef>
          </c:tx>
          <c:spPr>
            <a:solidFill>
              <a:schemeClr val="accent1">
                <a:lumMod val="60000"/>
              </a:schemeClr>
            </a:solidFill>
            <a:ln>
              <a:noFill/>
            </a:ln>
            <a:effectLst/>
          </c:spPr>
          <c:invertIfNegative val="0"/>
          <c:cat>
            <c:multiLvlStrRef>
              <c:f>'VC exits by sector'!$P$6:$BG$7</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#REF!</c:v>
                  </c:pt>
                  <c:pt idx="4">
                    <c:v>#REF!</c:v>
                  </c:pt>
                  <c:pt idx="8">
                    <c:v>#REF!</c:v>
                  </c:pt>
                  <c:pt idx="12">
                    <c:v>#REF!</c:v>
                  </c:pt>
                  <c:pt idx="16">
                    <c:v>#REF!</c:v>
                  </c:pt>
                  <c:pt idx="20">
                    <c:v>#REF!</c:v>
                  </c:pt>
                  <c:pt idx="24">
                    <c:v>#REF!</c:v>
                  </c:pt>
                  <c:pt idx="28">
                    <c:v>#REF!</c:v>
                  </c:pt>
                  <c:pt idx="32">
                    <c:v>#REF!</c:v>
                  </c:pt>
                  <c:pt idx="36">
                    <c:v>#REF!</c:v>
                  </c:pt>
                  <c:pt idx="40">
                    <c:v>#REF!</c:v>
                  </c:pt>
                </c:lvl>
              </c:multiLvlStrCache>
            </c:multiLvlStrRef>
          </c:cat>
          <c:val>
            <c:numRef>
              <c:f>'VC exits by sector'!$P$14:$BG$14</c:f>
              <c:numCache>
                <c:formatCode>\€#,##0.0;;;</c:formatCode>
                <c:ptCount val="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extLst>
            <c:ext xmlns:c16="http://schemas.microsoft.com/office/drawing/2014/chart" uri="{C3380CC4-5D6E-409C-BE32-E72D297353CC}">
              <c16:uniqueId val="{00000006-BA76-4CEE-81A0-E07E9E83F6B0}"/>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exits by sector'!$O$54</c:f>
              <c:strCache>
                <c:ptCount val="1"/>
                <c:pt idx="0">
                  <c:v>Business Products and Services (B2B)</c:v>
                </c:pt>
              </c:strCache>
            </c:strRef>
          </c:tx>
          <c:spPr>
            <a:solidFill>
              <a:schemeClr val="accent1"/>
            </a:solidFill>
            <a:ln>
              <a:noFill/>
            </a:ln>
            <a:effectLst/>
          </c:spPr>
          <c:invertIfNegative val="0"/>
          <c:cat>
            <c:multiLvlStrRef>
              <c:f>'VC exits by sector'!$P$52:$BG$53</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#REF!</c:v>
                  </c:pt>
                  <c:pt idx="4">
                    <c:v>#REF!</c:v>
                  </c:pt>
                  <c:pt idx="8">
                    <c:v>#REF!</c:v>
                  </c:pt>
                  <c:pt idx="12">
                    <c:v>#REF!</c:v>
                  </c:pt>
                  <c:pt idx="16">
                    <c:v>#REF!</c:v>
                  </c:pt>
                  <c:pt idx="20">
                    <c:v>#REF!</c:v>
                  </c:pt>
                  <c:pt idx="24">
                    <c:v>#REF!</c:v>
                  </c:pt>
                  <c:pt idx="28">
                    <c:v>#REF!</c:v>
                  </c:pt>
                  <c:pt idx="32">
                    <c:v>#REF!</c:v>
                  </c:pt>
                  <c:pt idx="36">
                    <c:v>#REF!</c:v>
                  </c:pt>
                  <c:pt idx="40">
                    <c:v>#REF!</c:v>
                  </c:pt>
                </c:lvl>
              </c:multiLvlStrCache>
            </c:multiLvlStrRef>
          </c:cat>
          <c:val>
            <c:numRef>
              <c:f>'VC exits by sector'!$P$54:$BG$54</c:f>
              <c:numCache>
                <c:formatCode>#,##0;;;</c:formatCode>
                <c:ptCount val="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extLst>
            <c:ext xmlns:c16="http://schemas.microsoft.com/office/drawing/2014/chart" uri="{C3380CC4-5D6E-409C-BE32-E72D297353CC}">
              <c16:uniqueId val="{00000000-68F3-46E9-80A9-7F48E45E7C80}"/>
            </c:ext>
          </c:extLst>
        </c:ser>
        <c:ser>
          <c:idx val="1"/>
          <c:order val="1"/>
          <c:tx>
            <c:strRef>
              <c:f>'VC exits by sector'!$O$55</c:f>
              <c:strCache>
                <c:ptCount val="1"/>
                <c:pt idx="0">
                  <c:v>Consumer Products and Services (B2C)</c:v>
                </c:pt>
              </c:strCache>
            </c:strRef>
          </c:tx>
          <c:spPr>
            <a:solidFill>
              <a:schemeClr val="accent2"/>
            </a:solidFill>
            <a:ln>
              <a:noFill/>
            </a:ln>
            <a:effectLst/>
          </c:spPr>
          <c:invertIfNegative val="0"/>
          <c:cat>
            <c:multiLvlStrRef>
              <c:f>'VC exits by sector'!$P$52:$BG$53</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#REF!</c:v>
                  </c:pt>
                  <c:pt idx="4">
                    <c:v>#REF!</c:v>
                  </c:pt>
                  <c:pt idx="8">
                    <c:v>#REF!</c:v>
                  </c:pt>
                  <c:pt idx="12">
                    <c:v>#REF!</c:v>
                  </c:pt>
                  <c:pt idx="16">
                    <c:v>#REF!</c:v>
                  </c:pt>
                  <c:pt idx="20">
                    <c:v>#REF!</c:v>
                  </c:pt>
                  <c:pt idx="24">
                    <c:v>#REF!</c:v>
                  </c:pt>
                  <c:pt idx="28">
                    <c:v>#REF!</c:v>
                  </c:pt>
                  <c:pt idx="32">
                    <c:v>#REF!</c:v>
                  </c:pt>
                  <c:pt idx="36">
                    <c:v>#REF!</c:v>
                  </c:pt>
                  <c:pt idx="40">
                    <c:v>#REF!</c:v>
                  </c:pt>
                </c:lvl>
              </c:multiLvlStrCache>
            </c:multiLvlStrRef>
          </c:cat>
          <c:val>
            <c:numRef>
              <c:f>'VC exits by sector'!$P$55:$BG$55</c:f>
              <c:numCache>
                <c:formatCode>#,##0;;;</c:formatCode>
                <c:ptCount val="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extLst>
            <c:ext xmlns:c16="http://schemas.microsoft.com/office/drawing/2014/chart" uri="{C3380CC4-5D6E-409C-BE32-E72D297353CC}">
              <c16:uniqueId val="{00000001-68F3-46E9-80A9-7F48E45E7C80}"/>
            </c:ext>
          </c:extLst>
        </c:ser>
        <c:ser>
          <c:idx val="2"/>
          <c:order val="2"/>
          <c:tx>
            <c:strRef>
              <c:f>'VC exits by sector'!$O$56</c:f>
              <c:strCache>
                <c:ptCount val="1"/>
                <c:pt idx="0">
                  <c:v>Energy</c:v>
                </c:pt>
              </c:strCache>
            </c:strRef>
          </c:tx>
          <c:spPr>
            <a:solidFill>
              <a:schemeClr val="accent3"/>
            </a:solidFill>
            <a:ln>
              <a:noFill/>
            </a:ln>
            <a:effectLst/>
          </c:spPr>
          <c:invertIfNegative val="0"/>
          <c:cat>
            <c:multiLvlStrRef>
              <c:f>'VC exits by sector'!$P$52:$BG$53</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#REF!</c:v>
                  </c:pt>
                  <c:pt idx="4">
                    <c:v>#REF!</c:v>
                  </c:pt>
                  <c:pt idx="8">
                    <c:v>#REF!</c:v>
                  </c:pt>
                  <c:pt idx="12">
                    <c:v>#REF!</c:v>
                  </c:pt>
                  <c:pt idx="16">
                    <c:v>#REF!</c:v>
                  </c:pt>
                  <c:pt idx="20">
                    <c:v>#REF!</c:v>
                  </c:pt>
                  <c:pt idx="24">
                    <c:v>#REF!</c:v>
                  </c:pt>
                  <c:pt idx="28">
                    <c:v>#REF!</c:v>
                  </c:pt>
                  <c:pt idx="32">
                    <c:v>#REF!</c:v>
                  </c:pt>
                  <c:pt idx="36">
                    <c:v>#REF!</c:v>
                  </c:pt>
                  <c:pt idx="40">
                    <c:v>#REF!</c:v>
                  </c:pt>
                </c:lvl>
              </c:multiLvlStrCache>
            </c:multiLvlStrRef>
          </c:cat>
          <c:val>
            <c:numRef>
              <c:f>'VC exits by sector'!$P$56:$BG$56</c:f>
              <c:numCache>
                <c:formatCode>#,##0;;;</c:formatCode>
                <c:ptCount val="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extLst>
            <c:ext xmlns:c16="http://schemas.microsoft.com/office/drawing/2014/chart" uri="{C3380CC4-5D6E-409C-BE32-E72D297353CC}">
              <c16:uniqueId val="{00000002-68F3-46E9-80A9-7F48E45E7C80}"/>
            </c:ext>
          </c:extLst>
        </c:ser>
        <c:ser>
          <c:idx val="3"/>
          <c:order val="3"/>
          <c:tx>
            <c:strRef>
              <c:f>'VC exits by sector'!$O$57</c:f>
              <c:strCache>
                <c:ptCount val="1"/>
                <c:pt idx="0">
                  <c:v>Financial Services</c:v>
                </c:pt>
              </c:strCache>
            </c:strRef>
          </c:tx>
          <c:spPr>
            <a:solidFill>
              <a:schemeClr val="accent4"/>
            </a:solidFill>
            <a:ln>
              <a:noFill/>
            </a:ln>
            <a:effectLst/>
          </c:spPr>
          <c:invertIfNegative val="0"/>
          <c:cat>
            <c:multiLvlStrRef>
              <c:f>'VC exits by sector'!$P$52:$BG$53</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#REF!</c:v>
                  </c:pt>
                  <c:pt idx="4">
                    <c:v>#REF!</c:v>
                  </c:pt>
                  <c:pt idx="8">
                    <c:v>#REF!</c:v>
                  </c:pt>
                  <c:pt idx="12">
                    <c:v>#REF!</c:v>
                  </c:pt>
                  <c:pt idx="16">
                    <c:v>#REF!</c:v>
                  </c:pt>
                  <c:pt idx="20">
                    <c:v>#REF!</c:v>
                  </c:pt>
                  <c:pt idx="24">
                    <c:v>#REF!</c:v>
                  </c:pt>
                  <c:pt idx="28">
                    <c:v>#REF!</c:v>
                  </c:pt>
                  <c:pt idx="32">
                    <c:v>#REF!</c:v>
                  </c:pt>
                  <c:pt idx="36">
                    <c:v>#REF!</c:v>
                  </c:pt>
                  <c:pt idx="40">
                    <c:v>#REF!</c:v>
                  </c:pt>
                </c:lvl>
              </c:multiLvlStrCache>
            </c:multiLvlStrRef>
          </c:cat>
          <c:val>
            <c:numRef>
              <c:f>'VC exits by sector'!$P$57:$BG$57</c:f>
              <c:numCache>
                <c:formatCode>#,##0;;;</c:formatCode>
                <c:ptCount val="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extLst>
            <c:ext xmlns:c16="http://schemas.microsoft.com/office/drawing/2014/chart" uri="{C3380CC4-5D6E-409C-BE32-E72D297353CC}">
              <c16:uniqueId val="{00000003-68F3-46E9-80A9-7F48E45E7C80}"/>
            </c:ext>
          </c:extLst>
        </c:ser>
        <c:ser>
          <c:idx val="4"/>
          <c:order val="4"/>
          <c:tx>
            <c:strRef>
              <c:f>'VC exits by sector'!$O$58</c:f>
              <c:strCache>
                <c:ptCount val="1"/>
                <c:pt idx="0">
                  <c:v>Healthcare</c:v>
                </c:pt>
              </c:strCache>
            </c:strRef>
          </c:tx>
          <c:spPr>
            <a:solidFill>
              <a:schemeClr val="accent5"/>
            </a:solidFill>
            <a:ln>
              <a:noFill/>
            </a:ln>
            <a:effectLst/>
          </c:spPr>
          <c:invertIfNegative val="0"/>
          <c:cat>
            <c:multiLvlStrRef>
              <c:f>'VC exits by sector'!$P$52:$BG$53</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#REF!</c:v>
                  </c:pt>
                  <c:pt idx="4">
                    <c:v>#REF!</c:v>
                  </c:pt>
                  <c:pt idx="8">
                    <c:v>#REF!</c:v>
                  </c:pt>
                  <c:pt idx="12">
                    <c:v>#REF!</c:v>
                  </c:pt>
                  <c:pt idx="16">
                    <c:v>#REF!</c:v>
                  </c:pt>
                  <c:pt idx="20">
                    <c:v>#REF!</c:v>
                  </c:pt>
                  <c:pt idx="24">
                    <c:v>#REF!</c:v>
                  </c:pt>
                  <c:pt idx="28">
                    <c:v>#REF!</c:v>
                  </c:pt>
                  <c:pt idx="32">
                    <c:v>#REF!</c:v>
                  </c:pt>
                  <c:pt idx="36">
                    <c:v>#REF!</c:v>
                  </c:pt>
                  <c:pt idx="40">
                    <c:v>#REF!</c:v>
                  </c:pt>
                </c:lvl>
              </c:multiLvlStrCache>
            </c:multiLvlStrRef>
          </c:cat>
          <c:val>
            <c:numRef>
              <c:f>'VC exits by sector'!$P$58:$BG$58</c:f>
              <c:numCache>
                <c:formatCode>#,##0;;;</c:formatCode>
                <c:ptCount val="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extLst>
            <c:ext xmlns:c16="http://schemas.microsoft.com/office/drawing/2014/chart" uri="{C3380CC4-5D6E-409C-BE32-E72D297353CC}">
              <c16:uniqueId val="{00000004-68F3-46E9-80A9-7F48E45E7C80}"/>
            </c:ext>
          </c:extLst>
        </c:ser>
        <c:ser>
          <c:idx val="5"/>
          <c:order val="5"/>
          <c:tx>
            <c:strRef>
              <c:f>'VC exits by sector'!$O$59</c:f>
              <c:strCache>
                <c:ptCount val="1"/>
                <c:pt idx="0">
                  <c:v>Information Technology</c:v>
                </c:pt>
              </c:strCache>
            </c:strRef>
          </c:tx>
          <c:spPr>
            <a:solidFill>
              <a:schemeClr val="accent6"/>
            </a:solidFill>
            <a:ln>
              <a:noFill/>
            </a:ln>
            <a:effectLst/>
          </c:spPr>
          <c:invertIfNegative val="0"/>
          <c:cat>
            <c:multiLvlStrRef>
              <c:f>'VC exits by sector'!$P$52:$BG$53</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#REF!</c:v>
                  </c:pt>
                  <c:pt idx="4">
                    <c:v>#REF!</c:v>
                  </c:pt>
                  <c:pt idx="8">
                    <c:v>#REF!</c:v>
                  </c:pt>
                  <c:pt idx="12">
                    <c:v>#REF!</c:v>
                  </c:pt>
                  <c:pt idx="16">
                    <c:v>#REF!</c:v>
                  </c:pt>
                  <c:pt idx="20">
                    <c:v>#REF!</c:v>
                  </c:pt>
                  <c:pt idx="24">
                    <c:v>#REF!</c:v>
                  </c:pt>
                  <c:pt idx="28">
                    <c:v>#REF!</c:v>
                  </c:pt>
                  <c:pt idx="32">
                    <c:v>#REF!</c:v>
                  </c:pt>
                  <c:pt idx="36">
                    <c:v>#REF!</c:v>
                  </c:pt>
                  <c:pt idx="40">
                    <c:v>#REF!</c:v>
                  </c:pt>
                </c:lvl>
              </c:multiLvlStrCache>
            </c:multiLvlStrRef>
          </c:cat>
          <c:val>
            <c:numRef>
              <c:f>'VC exits by sector'!$P$59:$BG$59</c:f>
              <c:numCache>
                <c:formatCode>#,##0;;;</c:formatCode>
                <c:ptCount val="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extLst>
            <c:ext xmlns:c16="http://schemas.microsoft.com/office/drawing/2014/chart" uri="{C3380CC4-5D6E-409C-BE32-E72D297353CC}">
              <c16:uniqueId val="{00000005-68F3-46E9-80A9-7F48E45E7C80}"/>
            </c:ext>
          </c:extLst>
        </c:ser>
        <c:ser>
          <c:idx val="6"/>
          <c:order val="6"/>
          <c:tx>
            <c:strRef>
              <c:f>'VC exits by sector'!$O$60</c:f>
              <c:strCache>
                <c:ptCount val="1"/>
                <c:pt idx="0">
                  <c:v>Materials and Resources</c:v>
                </c:pt>
              </c:strCache>
            </c:strRef>
          </c:tx>
          <c:spPr>
            <a:solidFill>
              <a:schemeClr val="accent1">
                <a:lumMod val="60000"/>
              </a:schemeClr>
            </a:solidFill>
            <a:ln>
              <a:noFill/>
            </a:ln>
            <a:effectLst/>
          </c:spPr>
          <c:invertIfNegative val="0"/>
          <c:cat>
            <c:multiLvlStrRef>
              <c:f>'VC exits by sector'!$P$52:$BG$53</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#REF!</c:v>
                  </c:pt>
                  <c:pt idx="4">
                    <c:v>#REF!</c:v>
                  </c:pt>
                  <c:pt idx="8">
                    <c:v>#REF!</c:v>
                  </c:pt>
                  <c:pt idx="12">
                    <c:v>#REF!</c:v>
                  </c:pt>
                  <c:pt idx="16">
                    <c:v>#REF!</c:v>
                  </c:pt>
                  <c:pt idx="20">
                    <c:v>#REF!</c:v>
                  </c:pt>
                  <c:pt idx="24">
                    <c:v>#REF!</c:v>
                  </c:pt>
                  <c:pt idx="28">
                    <c:v>#REF!</c:v>
                  </c:pt>
                  <c:pt idx="32">
                    <c:v>#REF!</c:v>
                  </c:pt>
                  <c:pt idx="36">
                    <c:v>#REF!</c:v>
                  </c:pt>
                  <c:pt idx="40">
                    <c:v>#REF!</c:v>
                  </c:pt>
                </c:lvl>
              </c:multiLvlStrCache>
            </c:multiLvlStrRef>
          </c:cat>
          <c:val>
            <c:numRef>
              <c:f>'VC exits by sector'!$P$60:$BG$60</c:f>
              <c:numCache>
                <c:formatCode>#,##0;;;</c:formatCode>
                <c:ptCount val="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Cache>
            </c:numRef>
          </c:val>
          <c:extLst>
            <c:ext xmlns:c16="http://schemas.microsoft.com/office/drawing/2014/chart" uri="{C3380CC4-5D6E-409C-BE32-E72D297353CC}">
              <c16:uniqueId val="{00000006-68F3-46E9-80A9-7F48E45E7C80}"/>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'VC exits by region'!$B$8</c:f>
              <c:strCache>
                <c:ptCount val="1"/>
                <c:pt idx="0">
                  <c:v>Great Lakes</c:v>
                </c:pt>
              </c:strCache>
            </c:strRef>
          </c:tx>
          <c:spPr>
            <a:solidFill>
              <a:schemeClr val="accent1"/>
            </a:solidFill>
            <a:ln>
              <a:noFill/>
            </a:ln>
            <a:effectLst/>
          </c:spPr>
          <c:invertIfNegative val="0"/>
          <c:cat>
            <c:numRef>
              <c:f>'VC exits by region'!$C$7:$M$7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region'!$C$8:$M$8</c:f>
              <c:numCache>
                <c:formatCode>"$"#,##0.0</c:formatCode>
                <c:ptCount val="11"/>
                <c:pt idx="0">
                  <c:v>7.1643171025488064</c:v>
                </c:pt>
                <c:pt idx="1">
                  <c:v>6.972468738300079</c:v>
                </c:pt>
                <c:pt idx="2">
                  <c:v>11.07307911711708</c:v>
                </c:pt>
                <c:pt idx="3">
                  <c:v>7.9905317767313804</c:v>
                </c:pt>
                <c:pt idx="4">
                  <c:v>13.61804702956424</c:v>
                </c:pt>
                <c:pt idx="5">
                  <c:v>29.918650486316569</c:v>
                </c:pt>
                <c:pt idx="6">
                  <c:v>7.976027286133494</c:v>
                </c:pt>
                <c:pt idx="7">
                  <c:v>8.4121995815815858</c:v>
                </c:pt>
                <c:pt idx="8">
                  <c:v>12.140422178879991</c:v>
                </c:pt>
                <c:pt idx="9">
                  <c:v>11.8846243521466</c:v>
                </c:pt>
                <c:pt idx="10">
                  <c:v>5.7665762724117142</c:v>
                </c:pt>
              </c:numCache>
            </c:numRef>
          </c:val>
          <c:extLst>
            <c:ext xmlns:c16="http://schemas.microsoft.com/office/drawing/2014/chart" uri="{C3380CC4-5D6E-409C-BE32-E72D297353CC}">
              <c16:uniqueId val="{00000000-5D66-45C1-B887-896D56119C83}"/>
            </c:ext>
          </c:extLst>
        </c:ser>
        <c:ser>
          <c:idx val="1"/>
          <c:order val="1"/>
          <c:tx>
            <c:strRef>
              <c:f>'VC exits by region'!$B$9</c:f>
              <c:strCache>
                <c:ptCount val="1"/>
                <c:pt idx="0">
                  <c:v>Mid-Atlantic</c:v>
                </c:pt>
              </c:strCache>
            </c:strRef>
          </c:tx>
          <c:spPr>
            <a:solidFill>
              <a:schemeClr val="accent2"/>
            </a:solidFill>
            <a:ln>
              <a:noFill/>
            </a:ln>
            <a:effectLst/>
          </c:spPr>
          <c:invertIfNegative val="0"/>
          <c:cat>
            <c:numRef>
              <c:f>'VC exits by region'!$C$7:$M$7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region'!$C$9:$M$9</c:f>
              <c:numCache>
                <c:formatCode>"$"#,##0.0</c:formatCode>
                <c:ptCount val="11"/>
                <c:pt idx="0">
                  <c:v>17.1823653188784</c:v>
                </c:pt>
                <c:pt idx="1">
                  <c:v>21.71183729433497</c:v>
                </c:pt>
                <c:pt idx="2">
                  <c:v>25.277986265953501</c:v>
                </c:pt>
                <c:pt idx="3">
                  <c:v>42.458713108108881</c:v>
                </c:pt>
                <c:pt idx="4">
                  <c:v>35.015958442373787</c:v>
                </c:pt>
                <c:pt idx="5">
                  <c:v>171.8818242892369</c:v>
                </c:pt>
                <c:pt idx="6">
                  <c:v>34.658634543917167</c:v>
                </c:pt>
                <c:pt idx="7">
                  <c:v>20.976256622249629</c:v>
                </c:pt>
                <c:pt idx="8">
                  <c:v>24.270861927676251</c:v>
                </c:pt>
                <c:pt idx="9">
                  <c:v>62.186877319359702</c:v>
                </c:pt>
                <c:pt idx="10">
                  <c:v>65.624796406669844</c:v>
                </c:pt>
              </c:numCache>
            </c:numRef>
          </c:val>
          <c:extLst>
            <c:ext xmlns:c16="http://schemas.microsoft.com/office/drawing/2014/chart" uri="{C3380CC4-5D6E-409C-BE32-E72D297353CC}">
              <c16:uniqueId val="{00000001-5D66-45C1-B887-896D56119C83}"/>
            </c:ext>
          </c:extLst>
        </c:ser>
        <c:ser>
          <c:idx val="2"/>
          <c:order val="2"/>
          <c:tx>
            <c:strRef>
              <c:f>'VC exits by region'!$B$10</c:f>
              <c:strCache>
                <c:ptCount val="1"/>
                <c:pt idx="0">
                  <c:v>Midwest</c:v>
                </c:pt>
              </c:strCache>
            </c:strRef>
          </c:tx>
          <c:spPr>
            <a:solidFill>
              <a:schemeClr val="accent3"/>
            </a:solidFill>
            <a:ln>
              <a:noFill/>
            </a:ln>
            <a:effectLst/>
          </c:spPr>
          <c:invertIfNegative val="0"/>
          <c:cat>
            <c:numRef>
              <c:f>'VC exits by region'!$C$7:$M$7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region'!$C$10:$M$10</c:f>
              <c:numCache>
                <c:formatCode>"$"#,##0.0</c:formatCode>
                <c:ptCount val="11"/>
                <c:pt idx="0">
                  <c:v>0.93692557586483749</c:v>
                </c:pt>
                <c:pt idx="1">
                  <c:v>1.3399525984280409</c:v>
                </c:pt>
                <c:pt idx="2">
                  <c:v>1.221430377942923</c:v>
                </c:pt>
                <c:pt idx="3">
                  <c:v>1.605548871809825</c:v>
                </c:pt>
                <c:pt idx="4">
                  <c:v>1.336339101402237</c:v>
                </c:pt>
                <c:pt idx="5">
                  <c:v>2.8549336912148888</c:v>
                </c:pt>
                <c:pt idx="6">
                  <c:v>1.689106190526217</c:v>
                </c:pt>
                <c:pt idx="7">
                  <c:v>1.761387319385082</c:v>
                </c:pt>
                <c:pt idx="8">
                  <c:v>0.91277714708885593</c:v>
                </c:pt>
                <c:pt idx="9">
                  <c:v>1.799100541270032</c:v>
                </c:pt>
                <c:pt idx="10">
                  <c:v>8.3219283629075331</c:v>
                </c:pt>
              </c:numCache>
            </c:numRef>
          </c:val>
          <c:extLst>
            <c:ext xmlns:c16="http://schemas.microsoft.com/office/drawing/2014/chart" uri="{C3380CC4-5D6E-409C-BE32-E72D297353CC}">
              <c16:uniqueId val="{00000002-5D66-45C1-B887-896D56119C83}"/>
            </c:ext>
          </c:extLst>
        </c:ser>
        <c:ser>
          <c:idx val="3"/>
          <c:order val="3"/>
          <c:tx>
            <c:strRef>
              <c:f>'VC exits by region'!$B$11</c:f>
              <c:strCache>
                <c:ptCount val="1"/>
                <c:pt idx="0">
                  <c:v>Mountain</c:v>
                </c:pt>
              </c:strCache>
            </c:strRef>
          </c:tx>
          <c:spPr>
            <a:solidFill>
              <a:schemeClr val="accent4"/>
            </a:solidFill>
            <a:ln>
              <a:noFill/>
            </a:ln>
            <a:effectLst/>
          </c:spPr>
          <c:invertIfNegative val="0"/>
          <c:cat>
            <c:numRef>
              <c:f>'VC exits by region'!$C$7:$M$7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region'!$C$11:$M$11</c:f>
              <c:numCache>
                <c:formatCode>"$"#,##0.0</c:formatCode>
                <c:ptCount val="11"/>
                <c:pt idx="0">
                  <c:v>4.7989255258583698</c:v>
                </c:pt>
                <c:pt idx="1">
                  <c:v>8.2811508618111613</c:v>
                </c:pt>
                <c:pt idx="2">
                  <c:v>6.846178259588676</c:v>
                </c:pt>
                <c:pt idx="3">
                  <c:v>13.13080604785968</c:v>
                </c:pt>
                <c:pt idx="4">
                  <c:v>43.301483140442571</c:v>
                </c:pt>
                <c:pt idx="5">
                  <c:v>22.546463788358061</c:v>
                </c:pt>
                <c:pt idx="6">
                  <c:v>9.8934269368333076</c:v>
                </c:pt>
                <c:pt idx="7">
                  <c:v>4.7947949119745807</c:v>
                </c:pt>
                <c:pt idx="8">
                  <c:v>10.208932603088201</c:v>
                </c:pt>
                <c:pt idx="9">
                  <c:v>9.5401118549786279</c:v>
                </c:pt>
                <c:pt idx="10">
                  <c:v>32.158799400307117</c:v>
                </c:pt>
              </c:numCache>
            </c:numRef>
          </c:val>
          <c:extLst>
            <c:ext xmlns:c16="http://schemas.microsoft.com/office/drawing/2014/chart" uri="{C3380CC4-5D6E-409C-BE32-E72D297353CC}">
              <c16:uniqueId val="{00000003-5D66-45C1-B887-896D56119C83}"/>
            </c:ext>
          </c:extLst>
        </c:ser>
        <c:ser>
          <c:idx val="4"/>
          <c:order val="4"/>
          <c:tx>
            <c:strRef>
              <c:f>'VC exits by region'!$B$12</c:f>
              <c:strCache>
                <c:ptCount val="1"/>
                <c:pt idx="0">
                  <c:v>New England</c:v>
                </c:pt>
              </c:strCache>
            </c:strRef>
          </c:tx>
          <c:spPr>
            <a:solidFill>
              <a:schemeClr val="accent5"/>
            </a:solidFill>
            <a:ln>
              <a:noFill/>
            </a:ln>
            <a:effectLst/>
          </c:spPr>
          <c:invertIfNegative val="0"/>
          <c:cat>
            <c:numRef>
              <c:f>'VC exits by region'!$C$7:$M$7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region'!$C$12:$M$12</c:f>
              <c:numCache>
                <c:formatCode>"$"#,##0.0</c:formatCode>
                <c:ptCount val="11"/>
                <c:pt idx="0">
                  <c:v>12.562650599470169</c:v>
                </c:pt>
                <c:pt idx="1">
                  <c:v>18.514759330714721</c:v>
                </c:pt>
                <c:pt idx="2">
                  <c:v>26.17375798757346</c:v>
                </c:pt>
                <c:pt idx="3">
                  <c:v>18.545198700890261</c:v>
                </c:pt>
                <c:pt idx="4">
                  <c:v>33.823054738560778</c:v>
                </c:pt>
                <c:pt idx="5">
                  <c:v>81.562829915886695</c:v>
                </c:pt>
                <c:pt idx="6">
                  <c:v>21.102456199448248</c:v>
                </c:pt>
                <c:pt idx="7">
                  <c:v>15.14932805785314</c:v>
                </c:pt>
                <c:pt idx="8">
                  <c:v>16.83025788445299</c:v>
                </c:pt>
                <c:pt idx="9">
                  <c:v>23.00813324239552</c:v>
                </c:pt>
                <c:pt idx="10">
                  <c:v>23.763696209412469</c:v>
                </c:pt>
              </c:numCache>
            </c:numRef>
          </c:val>
          <c:extLst>
            <c:ext xmlns:c16="http://schemas.microsoft.com/office/drawing/2014/chart" uri="{C3380CC4-5D6E-409C-BE32-E72D297353CC}">
              <c16:uniqueId val="{00000004-5D66-45C1-B887-896D56119C83}"/>
            </c:ext>
          </c:extLst>
        </c:ser>
        <c:ser>
          <c:idx val="5"/>
          <c:order val="5"/>
          <c:tx>
            <c:strRef>
              <c:f>'VC exits by region'!$B$13</c:f>
              <c:strCache>
                <c:ptCount val="1"/>
                <c:pt idx="0">
                  <c:v>South</c:v>
                </c:pt>
              </c:strCache>
            </c:strRef>
          </c:tx>
          <c:spPr>
            <a:solidFill>
              <a:schemeClr val="accent6"/>
            </a:solidFill>
            <a:ln>
              <a:noFill/>
            </a:ln>
            <a:effectLst/>
          </c:spPr>
          <c:invertIfNegative val="0"/>
          <c:cat>
            <c:numRef>
              <c:f>'VC exits by region'!$C$7:$M$7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region'!$C$13:$M$13</c:f>
              <c:numCache>
                <c:formatCode>"$"#,##0.0</c:formatCode>
                <c:ptCount val="11"/>
                <c:pt idx="0">
                  <c:v>5.7841418863110627</c:v>
                </c:pt>
                <c:pt idx="1">
                  <c:v>9.3798396244089339</c:v>
                </c:pt>
                <c:pt idx="2">
                  <c:v>10.42235986308096</c:v>
                </c:pt>
                <c:pt idx="3">
                  <c:v>16.88849225361394</c:v>
                </c:pt>
                <c:pt idx="4">
                  <c:v>10.28540678268801</c:v>
                </c:pt>
                <c:pt idx="5">
                  <c:v>32.75746788120469</c:v>
                </c:pt>
                <c:pt idx="6">
                  <c:v>7.3083458715890366</c:v>
                </c:pt>
                <c:pt idx="7">
                  <c:v>5.9057310059943724</c:v>
                </c:pt>
                <c:pt idx="8">
                  <c:v>8.4598980916184754</c:v>
                </c:pt>
                <c:pt idx="9">
                  <c:v>22.044615742491342</c:v>
                </c:pt>
                <c:pt idx="10">
                  <c:v>1702.473375975607</c:v>
                </c:pt>
              </c:numCache>
            </c:numRef>
          </c:val>
          <c:extLst>
            <c:ext xmlns:c16="http://schemas.microsoft.com/office/drawing/2014/chart" uri="{C3380CC4-5D6E-409C-BE32-E72D297353CC}">
              <c16:uniqueId val="{00000005-5D66-45C1-B887-896D56119C83}"/>
            </c:ext>
          </c:extLst>
        </c:ser>
        <c:ser>
          <c:idx val="6"/>
          <c:order val="6"/>
          <c:tx>
            <c:strRef>
              <c:f>'VC exits by region'!$B$14</c:f>
              <c:strCache>
                <c:ptCount val="1"/>
                <c:pt idx="0">
                  <c:v>Southeast</c:v>
                </c:pt>
              </c:strCache>
            </c:strRef>
          </c:tx>
          <c:invertIfNegative val="0"/>
          <c:cat>
            <c:numRef>
              <c:f>'VC exits by region'!$C$7:$M$7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region'!$C$14:$M$14</c:f>
              <c:numCache>
                <c:formatCode>"$"#,##0.0</c:formatCode>
                <c:ptCount val="11"/>
                <c:pt idx="0">
                  <c:v>5.7471586777244683</c:v>
                </c:pt>
                <c:pt idx="1">
                  <c:v>10.454816877352039</c:v>
                </c:pt>
                <c:pt idx="2">
                  <c:v>9.1514184865342685</c:v>
                </c:pt>
                <c:pt idx="3">
                  <c:v>9.5135027028197232</c:v>
                </c:pt>
                <c:pt idx="4">
                  <c:v>15.10475281475297</c:v>
                </c:pt>
                <c:pt idx="5">
                  <c:v>20.31999923077321</c:v>
                </c:pt>
                <c:pt idx="6">
                  <c:v>16.58381691578111</c:v>
                </c:pt>
                <c:pt idx="7">
                  <c:v>4.9049544304034169</c:v>
                </c:pt>
                <c:pt idx="8">
                  <c:v>6.8800572635511594</c:v>
                </c:pt>
                <c:pt idx="9">
                  <c:v>17.290531936969131</c:v>
                </c:pt>
                <c:pt idx="10">
                  <c:v>5.1021691326878376</c:v>
                </c:pt>
              </c:numCache>
            </c:numRef>
          </c:val>
          <c:extLst>
            <c:ext xmlns:c16="http://schemas.microsoft.com/office/drawing/2014/chart" uri="{C3380CC4-5D6E-409C-BE32-E72D297353CC}">
              <c16:uniqueId val="{00000006-5D66-45C1-B887-896D56119C83}"/>
            </c:ext>
          </c:extLst>
        </c:ser>
        <c:ser>
          <c:idx val="7"/>
          <c:order val="7"/>
          <c:tx>
            <c:strRef>
              <c:f>'VC exits by region'!$B$15</c:f>
              <c:strCache>
                <c:ptCount val="1"/>
                <c:pt idx="0">
                  <c:v>West Coast</c:v>
                </c:pt>
              </c:strCache>
            </c:strRef>
          </c:tx>
          <c:invertIfNegative val="0"/>
          <c:cat>
            <c:numRef>
              <c:f>'VC exits by region'!$C$7:$M$7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region'!$C$15:$M$15</c:f>
              <c:numCache>
                <c:formatCode>"$"#,##0.0</c:formatCode>
                <c:ptCount val="11"/>
                <c:pt idx="0">
                  <c:v>45.152506023502212</c:v>
                </c:pt>
                <c:pt idx="1">
                  <c:v>50.482314827596767</c:v>
                </c:pt>
                <c:pt idx="2">
                  <c:v>89.26322770534594</c:v>
                </c:pt>
                <c:pt idx="3">
                  <c:v>191.60411888312021</c:v>
                </c:pt>
                <c:pt idx="4">
                  <c:v>186.18899645405239</c:v>
                </c:pt>
                <c:pt idx="5">
                  <c:v>502.36626134113862</c:v>
                </c:pt>
                <c:pt idx="6">
                  <c:v>52.314834606245483</c:v>
                </c:pt>
                <c:pt idx="7">
                  <c:v>55.118396689183811</c:v>
                </c:pt>
                <c:pt idx="8">
                  <c:v>74.969719454014538</c:v>
                </c:pt>
                <c:pt idx="9">
                  <c:v>136.36741636946411</c:v>
                </c:pt>
                <c:pt idx="10">
                  <c:v>344.15420960400678</c:v>
                </c:pt>
              </c:numCache>
            </c:numRef>
          </c:val>
          <c:extLst>
            <c:ext xmlns:c16="http://schemas.microsoft.com/office/drawing/2014/chart" uri="{C3380CC4-5D6E-409C-BE32-E72D297353CC}">
              <c16:uniqueId val="{00000007-5D66-45C1-B887-896D56119C83}"/>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plotArea>
    <c:legend>
      <c:legendPos val="tr"/>
      <c:layout>
        <c:manualLayout>
          <c:xMode val="edge"/>
          <c:yMode val="edge"/>
          <c:x val="0.85787826916892307"/>
          <c:y val="0"/>
          <c:w val="0.14212173083107696"/>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2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'VC exits by region'!$B$58</c:f>
              <c:strCache>
                <c:ptCount val="1"/>
                <c:pt idx="0">
                  <c:v>Great Lakes</c:v>
                </c:pt>
              </c:strCache>
            </c:strRef>
          </c:tx>
          <c:spPr>
            <a:solidFill>
              <a:schemeClr val="accent1"/>
            </a:solidFill>
            <a:ln>
              <a:noFill/>
            </a:ln>
            <a:effectLst/>
          </c:spPr>
          <c:invertIfNegative val="0"/>
          <c:cat>
            <c:numRef>
              <c:f>'VC exits by region'!$C$57:$M$57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region'!$C$58:$M$58</c:f>
              <c:numCache>
                <c:formatCode>#,##0;;;</c:formatCode>
                <c:ptCount val="11"/>
                <c:pt idx="0">
                  <c:v>99</c:v>
                </c:pt>
                <c:pt idx="1">
                  <c:v>100</c:v>
                </c:pt>
                <c:pt idx="2">
                  <c:v>113</c:v>
                </c:pt>
                <c:pt idx="3">
                  <c:v>107</c:v>
                </c:pt>
                <c:pt idx="4">
                  <c:v>105</c:v>
                </c:pt>
                <c:pt idx="5">
                  <c:v>162</c:v>
                </c:pt>
                <c:pt idx="6">
                  <c:v>115</c:v>
                </c:pt>
                <c:pt idx="7">
                  <c:v>90</c:v>
                </c:pt>
                <c:pt idx="8">
                  <c:v>84</c:v>
                </c:pt>
                <c:pt idx="9">
                  <c:v>132</c:v>
                </c:pt>
                <c:pt idx="10">
                  <c:v>60</c:v>
                </c:pt>
              </c:numCache>
            </c:numRef>
          </c:val>
          <c:extLst>
            <c:ext xmlns:c16="http://schemas.microsoft.com/office/drawing/2014/chart" uri="{C3380CC4-5D6E-409C-BE32-E72D297353CC}">
              <c16:uniqueId val="{00000000-927A-4194-8035-94D1F3CFB584}"/>
            </c:ext>
          </c:extLst>
        </c:ser>
        <c:ser>
          <c:idx val="1"/>
          <c:order val="1"/>
          <c:tx>
            <c:strRef>
              <c:f>'VC exits by region'!$B$59</c:f>
              <c:strCache>
                <c:ptCount val="1"/>
                <c:pt idx="0">
                  <c:v>Mid-Atlantic</c:v>
                </c:pt>
              </c:strCache>
            </c:strRef>
          </c:tx>
          <c:spPr>
            <a:solidFill>
              <a:schemeClr val="accent2"/>
            </a:solidFill>
            <a:ln>
              <a:noFill/>
            </a:ln>
            <a:effectLst/>
          </c:spPr>
          <c:invertIfNegative val="0"/>
          <c:cat>
            <c:numRef>
              <c:f>'VC exits by region'!$C$57:$M$57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region'!$C$59:$M$59</c:f>
              <c:numCache>
                <c:formatCode>#,##0;;;</c:formatCode>
                <c:ptCount val="11"/>
                <c:pt idx="0">
                  <c:v>226</c:v>
                </c:pt>
                <c:pt idx="1">
                  <c:v>217</c:v>
                </c:pt>
                <c:pt idx="2">
                  <c:v>238</c:v>
                </c:pt>
                <c:pt idx="3">
                  <c:v>299</c:v>
                </c:pt>
                <c:pt idx="4">
                  <c:v>258</c:v>
                </c:pt>
                <c:pt idx="5">
                  <c:v>432</c:v>
                </c:pt>
                <c:pt idx="6">
                  <c:v>314</c:v>
                </c:pt>
                <c:pt idx="7">
                  <c:v>264</c:v>
                </c:pt>
                <c:pt idx="8">
                  <c:v>317</c:v>
                </c:pt>
                <c:pt idx="9">
                  <c:v>374</c:v>
                </c:pt>
                <c:pt idx="10">
                  <c:v>180</c:v>
                </c:pt>
              </c:numCache>
            </c:numRef>
          </c:val>
          <c:extLst>
            <c:ext xmlns:c16="http://schemas.microsoft.com/office/drawing/2014/chart" uri="{C3380CC4-5D6E-409C-BE32-E72D297353CC}">
              <c16:uniqueId val="{00000001-927A-4194-8035-94D1F3CFB584}"/>
            </c:ext>
          </c:extLst>
        </c:ser>
        <c:ser>
          <c:idx val="2"/>
          <c:order val="2"/>
          <c:tx>
            <c:strRef>
              <c:f>'VC exits by region'!$B$60</c:f>
              <c:strCache>
                <c:ptCount val="1"/>
                <c:pt idx="0">
                  <c:v>Midwest</c:v>
                </c:pt>
              </c:strCache>
            </c:strRef>
          </c:tx>
          <c:spPr>
            <a:solidFill>
              <a:schemeClr val="accent3"/>
            </a:solidFill>
            <a:ln>
              <a:noFill/>
            </a:ln>
            <a:effectLst/>
          </c:spPr>
          <c:invertIfNegative val="0"/>
          <c:cat>
            <c:numRef>
              <c:f>'VC exits by region'!$C$57:$M$57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region'!$C$60:$M$60</c:f>
              <c:numCache>
                <c:formatCode>#,##0;;;</c:formatCode>
                <c:ptCount val="11"/>
                <c:pt idx="0">
                  <c:v>20</c:v>
                </c:pt>
                <c:pt idx="1">
                  <c:v>14</c:v>
                </c:pt>
                <c:pt idx="2">
                  <c:v>19</c:v>
                </c:pt>
                <c:pt idx="3">
                  <c:v>26</c:v>
                </c:pt>
                <c:pt idx="4">
                  <c:v>23</c:v>
                </c:pt>
                <c:pt idx="5">
                  <c:v>26</c:v>
                </c:pt>
                <c:pt idx="6">
                  <c:v>30</c:v>
                </c:pt>
                <c:pt idx="7">
                  <c:v>33</c:v>
                </c:pt>
                <c:pt idx="8">
                  <c:v>21</c:v>
                </c:pt>
                <c:pt idx="9">
                  <c:v>21</c:v>
                </c:pt>
                <c:pt idx="10">
                  <c:v>12</c:v>
                </c:pt>
              </c:numCache>
            </c:numRef>
          </c:val>
          <c:extLst>
            <c:ext xmlns:c16="http://schemas.microsoft.com/office/drawing/2014/chart" uri="{C3380CC4-5D6E-409C-BE32-E72D297353CC}">
              <c16:uniqueId val="{00000002-927A-4194-8035-94D1F3CFB584}"/>
            </c:ext>
          </c:extLst>
        </c:ser>
        <c:ser>
          <c:idx val="3"/>
          <c:order val="3"/>
          <c:tx>
            <c:strRef>
              <c:f>'VC exits by region'!$B$61</c:f>
              <c:strCache>
                <c:ptCount val="1"/>
                <c:pt idx="0">
                  <c:v>Mountain</c:v>
                </c:pt>
              </c:strCache>
            </c:strRef>
          </c:tx>
          <c:spPr>
            <a:solidFill>
              <a:schemeClr val="accent4"/>
            </a:solidFill>
            <a:ln>
              <a:noFill/>
            </a:ln>
            <a:effectLst/>
          </c:spPr>
          <c:invertIfNegative val="0"/>
          <c:cat>
            <c:numRef>
              <c:f>'VC exits by region'!$C$57:$M$57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region'!$C$61:$M$61</c:f>
              <c:numCache>
                <c:formatCode>#,##0;;;</c:formatCode>
                <c:ptCount val="11"/>
                <c:pt idx="0">
                  <c:v>63</c:v>
                </c:pt>
                <c:pt idx="1">
                  <c:v>72</c:v>
                </c:pt>
                <c:pt idx="2">
                  <c:v>75</c:v>
                </c:pt>
                <c:pt idx="3">
                  <c:v>88</c:v>
                </c:pt>
                <c:pt idx="4">
                  <c:v>95</c:v>
                </c:pt>
                <c:pt idx="5">
                  <c:v>123</c:v>
                </c:pt>
                <c:pt idx="6">
                  <c:v>110</c:v>
                </c:pt>
                <c:pt idx="7">
                  <c:v>99</c:v>
                </c:pt>
                <c:pt idx="8">
                  <c:v>89</c:v>
                </c:pt>
                <c:pt idx="9">
                  <c:v>91</c:v>
                </c:pt>
                <c:pt idx="10">
                  <c:v>44</c:v>
                </c:pt>
              </c:numCache>
            </c:numRef>
          </c:val>
          <c:extLst>
            <c:ext xmlns:c16="http://schemas.microsoft.com/office/drawing/2014/chart" uri="{C3380CC4-5D6E-409C-BE32-E72D297353CC}">
              <c16:uniqueId val="{00000003-927A-4194-8035-94D1F3CFB584}"/>
            </c:ext>
          </c:extLst>
        </c:ser>
        <c:ser>
          <c:idx val="4"/>
          <c:order val="4"/>
          <c:tx>
            <c:strRef>
              <c:f>'VC exits by region'!$B$62</c:f>
              <c:strCache>
                <c:ptCount val="1"/>
                <c:pt idx="0">
                  <c:v>New England</c:v>
                </c:pt>
              </c:strCache>
            </c:strRef>
          </c:tx>
          <c:spPr>
            <a:solidFill>
              <a:schemeClr val="accent5"/>
            </a:solidFill>
            <a:ln>
              <a:noFill/>
            </a:ln>
            <a:effectLst/>
          </c:spPr>
          <c:invertIfNegative val="0"/>
          <c:cat>
            <c:numRef>
              <c:f>'VC exits by region'!$C$57:$M$57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region'!$C$62:$M$62</c:f>
              <c:numCache>
                <c:formatCode>#,##0;;;</c:formatCode>
                <c:ptCount val="11"/>
                <c:pt idx="0">
                  <c:v>111</c:v>
                </c:pt>
                <c:pt idx="1">
                  <c:v>118</c:v>
                </c:pt>
                <c:pt idx="2">
                  <c:v>119</c:v>
                </c:pt>
                <c:pt idx="3">
                  <c:v>124</c:v>
                </c:pt>
                <c:pt idx="4">
                  <c:v>137</c:v>
                </c:pt>
                <c:pt idx="5">
                  <c:v>203</c:v>
                </c:pt>
                <c:pt idx="6">
                  <c:v>135</c:v>
                </c:pt>
                <c:pt idx="7">
                  <c:v>84</c:v>
                </c:pt>
                <c:pt idx="8">
                  <c:v>115</c:v>
                </c:pt>
                <c:pt idx="9">
                  <c:v>92</c:v>
                </c:pt>
                <c:pt idx="10">
                  <c:v>63</c:v>
                </c:pt>
              </c:numCache>
            </c:numRef>
          </c:val>
          <c:extLst>
            <c:ext xmlns:c16="http://schemas.microsoft.com/office/drawing/2014/chart" uri="{C3380CC4-5D6E-409C-BE32-E72D297353CC}">
              <c16:uniqueId val="{00000004-927A-4194-8035-94D1F3CFB584}"/>
            </c:ext>
          </c:extLst>
        </c:ser>
        <c:ser>
          <c:idx val="5"/>
          <c:order val="5"/>
          <c:tx>
            <c:strRef>
              <c:f>'VC exits by region'!$B$63</c:f>
              <c:strCache>
                <c:ptCount val="1"/>
                <c:pt idx="0">
                  <c:v>South</c:v>
                </c:pt>
              </c:strCache>
            </c:strRef>
          </c:tx>
          <c:spPr>
            <a:solidFill>
              <a:schemeClr val="accent6"/>
            </a:solidFill>
            <a:ln>
              <a:noFill/>
            </a:ln>
            <a:effectLst/>
          </c:spPr>
          <c:invertIfNegative val="0"/>
          <c:cat>
            <c:numRef>
              <c:f>'VC exits by region'!$C$57:$M$57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region'!$C$63:$M$63</c:f>
              <c:numCache>
                <c:formatCode>#,##0;;;</c:formatCode>
                <c:ptCount val="11"/>
                <c:pt idx="0">
                  <c:v>69</c:v>
                </c:pt>
                <c:pt idx="1">
                  <c:v>97</c:v>
                </c:pt>
                <c:pt idx="2">
                  <c:v>129</c:v>
                </c:pt>
                <c:pt idx="3">
                  <c:v>118</c:v>
                </c:pt>
                <c:pt idx="4">
                  <c:v>101</c:v>
                </c:pt>
                <c:pt idx="5">
                  <c:v>173</c:v>
                </c:pt>
                <c:pt idx="6">
                  <c:v>114</c:v>
                </c:pt>
                <c:pt idx="7">
                  <c:v>113</c:v>
                </c:pt>
                <c:pt idx="8">
                  <c:v>95</c:v>
                </c:pt>
                <c:pt idx="9">
                  <c:v>128</c:v>
                </c:pt>
                <c:pt idx="10">
                  <c:v>60</c:v>
                </c:pt>
              </c:numCache>
            </c:numRef>
          </c:val>
          <c:extLst>
            <c:ext xmlns:c16="http://schemas.microsoft.com/office/drawing/2014/chart" uri="{C3380CC4-5D6E-409C-BE32-E72D297353CC}">
              <c16:uniqueId val="{00000005-927A-4194-8035-94D1F3CFB584}"/>
            </c:ext>
          </c:extLst>
        </c:ser>
        <c:ser>
          <c:idx val="6"/>
          <c:order val="6"/>
          <c:tx>
            <c:strRef>
              <c:f>'VC exits by region'!$B$64</c:f>
              <c:strCache>
                <c:ptCount val="1"/>
                <c:pt idx="0">
                  <c:v>Southeast</c:v>
                </c:pt>
              </c:strCache>
            </c:strRef>
          </c:tx>
          <c:invertIfNegative val="0"/>
          <c:cat>
            <c:numRef>
              <c:f>'VC exits by region'!$C$57:$M$57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region'!$C$64:$M$64</c:f>
              <c:numCache>
                <c:formatCode>#,##0;;;</c:formatCode>
                <c:ptCount val="11"/>
                <c:pt idx="0">
                  <c:v>66</c:v>
                </c:pt>
                <c:pt idx="1">
                  <c:v>76</c:v>
                </c:pt>
                <c:pt idx="2">
                  <c:v>79</c:v>
                </c:pt>
                <c:pt idx="3">
                  <c:v>98</c:v>
                </c:pt>
                <c:pt idx="4">
                  <c:v>87</c:v>
                </c:pt>
                <c:pt idx="5">
                  <c:v>147</c:v>
                </c:pt>
                <c:pt idx="6">
                  <c:v>127</c:v>
                </c:pt>
                <c:pt idx="7">
                  <c:v>89</c:v>
                </c:pt>
                <c:pt idx="8">
                  <c:v>101</c:v>
                </c:pt>
                <c:pt idx="9">
                  <c:v>123</c:v>
                </c:pt>
                <c:pt idx="10">
                  <c:v>36</c:v>
                </c:pt>
              </c:numCache>
            </c:numRef>
          </c:val>
          <c:extLst>
            <c:ext xmlns:c16="http://schemas.microsoft.com/office/drawing/2014/chart" uri="{C3380CC4-5D6E-409C-BE32-E72D297353CC}">
              <c16:uniqueId val="{00000006-927A-4194-8035-94D1F3CFB584}"/>
            </c:ext>
          </c:extLst>
        </c:ser>
        <c:ser>
          <c:idx val="7"/>
          <c:order val="7"/>
          <c:tx>
            <c:strRef>
              <c:f>'VC exits by region'!$B$65</c:f>
              <c:strCache>
                <c:ptCount val="1"/>
                <c:pt idx="0">
                  <c:v>West Coast</c:v>
                </c:pt>
              </c:strCache>
            </c:strRef>
          </c:tx>
          <c:invertIfNegative val="0"/>
          <c:cat>
            <c:numRef>
              <c:f>'VC exits by region'!$C$57:$M$57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region'!$C$65:$M$65</c:f>
              <c:numCache>
                <c:formatCode>#,##0;;;</c:formatCode>
                <c:ptCount val="11"/>
                <c:pt idx="0">
                  <c:v>426</c:v>
                </c:pt>
                <c:pt idx="1">
                  <c:v>416</c:v>
                </c:pt>
                <c:pt idx="2">
                  <c:v>543</c:v>
                </c:pt>
                <c:pt idx="3">
                  <c:v>513</c:v>
                </c:pt>
                <c:pt idx="4">
                  <c:v>496</c:v>
                </c:pt>
                <c:pt idx="5">
                  <c:v>799</c:v>
                </c:pt>
                <c:pt idx="6">
                  <c:v>544</c:v>
                </c:pt>
                <c:pt idx="7">
                  <c:v>428</c:v>
                </c:pt>
                <c:pt idx="8">
                  <c:v>471</c:v>
                </c:pt>
                <c:pt idx="9">
                  <c:v>589</c:v>
                </c:pt>
                <c:pt idx="10">
                  <c:v>297</c:v>
                </c:pt>
              </c:numCache>
            </c:numRef>
          </c:val>
          <c:extLst>
            <c:ext xmlns:c16="http://schemas.microsoft.com/office/drawing/2014/chart" uri="{C3380CC4-5D6E-409C-BE32-E72D297353CC}">
              <c16:uniqueId val="{00000007-927A-4194-8035-94D1F3CFB584}"/>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plotArea>
    <c:legend>
      <c:legendPos val="tr"/>
      <c:layout>
        <c:manualLayout>
          <c:xMode val="edge"/>
          <c:yMode val="edge"/>
          <c:x val="0.85787826916892307"/>
          <c:y val="0"/>
          <c:w val="0.14212173083107696"/>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2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040682414698169E-2"/>
          <c:y val="1.5740740740740739E-2"/>
          <c:w val="0.76292684568275115"/>
          <c:h val="0.92367988723631766"/>
        </c:manualLayout>
      </c:layout>
      <c:barChart>
        <c:barDir val="col"/>
        <c:grouping val="percentStacked"/>
        <c:varyColors val="0"/>
        <c:ser>
          <c:idx val="0"/>
          <c:order val="0"/>
          <c:tx>
            <c:strRef>
              <c:f>'VC exits by region'!$O$9</c:f>
              <c:strCache>
                <c:ptCount val="1"/>
                <c:pt idx="0">
                  <c:v>Great Lakes</c:v>
                </c:pt>
              </c:strCache>
            </c:strRef>
          </c:tx>
          <c:spPr>
            <a:solidFill>
              <a:schemeClr val="accent1"/>
            </a:solidFill>
            <a:ln>
              <a:noFill/>
            </a:ln>
            <a:effectLst/>
          </c:spPr>
          <c:invertIfNegative val="0"/>
          <c:cat>
            <c:multiLvlStrRef>
              <c:f>'VC exits by region'!$P$7:$BE$8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region'!$P$9:$BE$9</c:f>
              <c:numCache>
                <c:formatCode>"$"#,##0.0</c:formatCode>
                <c:ptCount val="42"/>
                <c:pt idx="0">
                  <c:v>1.9189098765487369</c:v>
                </c:pt>
                <c:pt idx="1">
                  <c:v>0.88771521473431814</c:v>
                </c:pt>
                <c:pt idx="2">
                  <c:v>2.4893089464226561</c:v>
                </c:pt>
                <c:pt idx="3">
                  <c:v>1.868383064843095</c:v>
                </c:pt>
                <c:pt idx="4">
                  <c:v>1.554564521836965</c:v>
                </c:pt>
                <c:pt idx="5">
                  <c:v>1.4030826933397449</c:v>
                </c:pt>
                <c:pt idx="6">
                  <c:v>0.68580220434521511</c:v>
                </c:pt>
                <c:pt idx="7">
                  <c:v>3.3290193187781538</c:v>
                </c:pt>
                <c:pt idx="8">
                  <c:v>2.4507569711447061</c:v>
                </c:pt>
                <c:pt idx="9">
                  <c:v>2.9095712200798971</c:v>
                </c:pt>
                <c:pt idx="10">
                  <c:v>4.4375908987215169</c:v>
                </c:pt>
                <c:pt idx="11">
                  <c:v>1.275160027170956</c:v>
                </c:pt>
                <c:pt idx="12">
                  <c:v>1.8474324181028901</c:v>
                </c:pt>
                <c:pt idx="13">
                  <c:v>1.913920411924557</c:v>
                </c:pt>
                <c:pt idx="14">
                  <c:v>2.3757416690016471</c:v>
                </c:pt>
                <c:pt idx="15">
                  <c:v>1.8534372777022869</c:v>
                </c:pt>
                <c:pt idx="16">
                  <c:v>2.1325311192451282</c:v>
                </c:pt>
                <c:pt idx="17">
                  <c:v>0.64746861512436693</c:v>
                </c:pt>
                <c:pt idx="18">
                  <c:v>2.3336280695387992</c:v>
                </c:pt>
                <c:pt idx="19">
                  <c:v>8.5044192256559494</c:v>
                </c:pt>
                <c:pt idx="20">
                  <c:v>2.760859669272878</c:v>
                </c:pt>
                <c:pt idx="21">
                  <c:v>14.692468248870849</c:v>
                </c:pt>
                <c:pt idx="22">
                  <c:v>4.1886656402710907</c:v>
                </c:pt>
                <c:pt idx="23">
                  <c:v>8.2766569279017492</c:v>
                </c:pt>
                <c:pt idx="24">
                  <c:v>2.5148733816052311</c:v>
                </c:pt>
                <c:pt idx="25">
                  <c:v>1.8731990586998279</c:v>
                </c:pt>
                <c:pt idx="26">
                  <c:v>1.926776378100076</c:v>
                </c:pt>
                <c:pt idx="27">
                  <c:v>1.661178467728359</c:v>
                </c:pt>
                <c:pt idx="28">
                  <c:v>2.9266599902379511</c:v>
                </c:pt>
                <c:pt idx="29">
                  <c:v>1.010052227999984</c:v>
                </c:pt>
                <c:pt idx="30">
                  <c:v>1.2503122340211781</c:v>
                </c:pt>
                <c:pt idx="31">
                  <c:v>3.225175129322472</c:v>
                </c:pt>
                <c:pt idx="32">
                  <c:v>0.67879578341176394</c:v>
                </c:pt>
                <c:pt idx="33">
                  <c:v>7.50021479188998</c:v>
                </c:pt>
                <c:pt idx="34">
                  <c:v>2.2029715728782211</c:v>
                </c:pt>
                <c:pt idx="35">
                  <c:v>1.7584400307000301</c:v>
                </c:pt>
                <c:pt idx="36">
                  <c:v>3.885290334052399</c:v>
                </c:pt>
                <c:pt idx="37">
                  <c:v>4.0929557375494889</c:v>
                </c:pt>
                <c:pt idx="38">
                  <c:v>2.2710067988230822</c:v>
                </c:pt>
                <c:pt idx="39">
                  <c:v>1.6353714817216269</c:v>
                </c:pt>
                <c:pt idx="40">
                  <c:v>3.299119755602399</c:v>
                </c:pt>
                <c:pt idx="41">
                  <c:v>2.4674565168093152</c:v>
                </c:pt>
              </c:numCache>
            </c:numRef>
          </c:val>
          <c:extLst>
            <c:ext xmlns:c16="http://schemas.microsoft.com/office/drawing/2014/chart" uri="{C3380CC4-5D6E-409C-BE32-E72D297353CC}">
              <c16:uniqueId val="{00000000-3BF9-401B-B142-9DC92D344FA0}"/>
            </c:ext>
          </c:extLst>
        </c:ser>
        <c:ser>
          <c:idx val="1"/>
          <c:order val="1"/>
          <c:tx>
            <c:strRef>
              <c:f>'VC exits by region'!$O$10</c:f>
              <c:strCache>
                <c:ptCount val="1"/>
                <c:pt idx="0">
                  <c:v>Mid-Atlantic</c:v>
                </c:pt>
              </c:strCache>
            </c:strRef>
          </c:tx>
          <c:spPr>
            <a:solidFill>
              <a:schemeClr val="accent2"/>
            </a:solidFill>
            <a:ln>
              <a:noFill/>
            </a:ln>
            <a:effectLst/>
          </c:spPr>
          <c:invertIfNegative val="0"/>
          <c:cat>
            <c:multiLvlStrRef>
              <c:f>'VC exits by region'!$P$7:$BE$8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region'!$P$10:$BE$10</c:f>
              <c:numCache>
                <c:formatCode>"$"#,##0.0</c:formatCode>
                <c:ptCount val="42"/>
                <c:pt idx="0">
                  <c:v>3.7468353692324801</c:v>
                </c:pt>
                <c:pt idx="1">
                  <c:v>2.6698290620423268</c:v>
                </c:pt>
                <c:pt idx="2">
                  <c:v>6.2304676882984591</c:v>
                </c:pt>
                <c:pt idx="3">
                  <c:v>4.5352331993051376</c:v>
                </c:pt>
                <c:pt idx="4">
                  <c:v>5.7432278360839719</c:v>
                </c:pt>
                <c:pt idx="5">
                  <c:v>8.0510982323214062</c:v>
                </c:pt>
                <c:pt idx="6">
                  <c:v>2.772165970558949</c:v>
                </c:pt>
                <c:pt idx="7">
                  <c:v>5.1453452553706436</c:v>
                </c:pt>
                <c:pt idx="8">
                  <c:v>5.302955459018392</c:v>
                </c:pt>
                <c:pt idx="9">
                  <c:v>6.9903525936275566</c:v>
                </c:pt>
                <c:pt idx="10">
                  <c:v>9.9531041740558255</c:v>
                </c:pt>
                <c:pt idx="11">
                  <c:v>3.031574039251725</c:v>
                </c:pt>
                <c:pt idx="12">
                  <c:v>4.796283540625403</c:v>
                </c:pt>
                <c:pt idx="13">
                  <c:v>6.8584388142791619</c:v>
                </c:pt>
                <c:pt idx="14">
                  <c:v>23.016857810211452</c:v>
                </c:pt>
                <c:pt idx="15">
                  <c:v>7.7871329429928684</c:v>
                </c:pt>
                <c:pt idx="16">
                  <c:v>6.6097543584937251</c:v>
                </c:pt>
                <c:pt idx="17">
                  <c:v>5.2518152662935629</c:v>
                </c:pt>
                <c:pt idx="18">
                  <c:v>8.2051149039709497</c:v>
                </c:pt>
                <c:pt idx="19">
                  <c:v>14.949273913615549</c:v>
                </c:pt>
                <c:pt idx="20">
                  <c:v>24.155874315979379</c:v>
                </c:pt>
                <c:pt idx="21">
                  <c:v>87.213787863489685</c:v>
                </c:pt>
                <c:pt idx="22">
                  <c:v>24.917184268785238</c:v>
                </c:pt>
                <c:pt idx="23">
                  <c:v>35.594977840982551</c:v>
                </c:pt>
                <c:pt idx="24">
                  <c:v>10.566563602090159</c:v>
                </c:pt>
                <c:pt idx="25">
                  <c:v>13.794279234725479</c:v>
                </c:pt>
                <c:pt idx="26">
                  <c:v>5.7890251680969538</c:v>
                </c:pt>
                <c:pt idx="27">
                  <c:v>4.5087665390045766</c:v>
                </c:pt>
                <c:pt idx="28">
                  <c:v>5.751180427356724</c:v>
                </c:pt>
                <c:pt idx="29">
                  <c:v>6.11324795308294</c:v>
                </c:pt>
                <c:pt idx="30">
                  <c:v>5.4838848044698008</c:v>
                </c:pt>
                <c:pt idx="31">
                  <c:v>3.6279434373401638</c:v>
                </c:pt>
                <c:pt idx="32">
                  <c:v>5.6412745853616526</c:v>
                </c:pt>
                <c:pt idx="33">
                  <c:v>6.2146078364523127</c:v>
                </c:pt>
                <c:pt idx="34">
                  <c:v>3.8132691865483359</c:v>
                </c:pt>
                <c:pt idx="35">
                  <c:v>8.6017103193139448</c:v>
                </c:pt>
                <c:pt idx="36">
                  <c:v>25.671211464570089</c:v>
                </c:pt>
                <c:pt idx="37">
                  <c:v>13.57210565636033</c:v>
                </c:pt>
                <c:pt idx="38">
                  <c:v>11.477858014157659</c:v>
                </c:pt>
                <c:pt idx="39">
                  <c:v>11.465702184271629</c:v>
                </c:pt>
                <c:pt idx="40">
                  <c:v>44.32883789039321</c:v>
                </c:pt>
                <c:pt idx="41">
                  <c:v>21.295958516276631</c:v>
                </c:pt>
              </c:numCache>
            </c:numRef>
          </c:val>
          <c:extLst>
            <c:ext xmlns:c16="http://schemas.microsoft.com/office/drawing/2014/chart" uri="{C3380CC4-5D6E-409C-BE32-E72D297353CC}">
              <c16:uniqueId val="{00000001-3BF9-401B-B142-9DC92D344FA0}"/>
            </c:ext>
          </c:extLst>
        </c:ser>
        <c:ser>
          <c:idx val="2"/>
          <c:order val="2"/>
          <c:tx>
            <c:strRef>
              <c:f>'VC exits by region'!$O$11</c:f>
              <c:strCache>
                <c:ptCount val="1"/>
                <c:pt idx="0">
                  <c:v>Midwest</c:v>
                </c:pt>
              </c:strCache>
            </c:strRef>
          </c:tx>
          <c:spPr>
            <a:solidFill>
              <a:schemeClr val="accent3"/>
            </a:solidFill>
            <a:ln>
              <a:noFill/>
            </a:ln>
            <a:effectLst/>
          </c:spPr>
          <c:invertIfNegative val="0"/>
          <c:cat>
            <c:multiLvlStrRef>
              <c:f>'VC exits by region'!$P$7:$BE$8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region'!$P$11:$BE$11</c:f>
              <c:numCache>
                <c:formatCode>"$"#,##0.0</c:formatCode>
                <c:ptCount val="42"/>
                <c:pt idx="0">
                  <c:v>0.23749538673040041</c:v>
                </c:pt>
                <c:pt idx="1">
                  <c:v>0.2071890356887261</c:v>
                </c:pt>
                <c:pt idx="2">
                  <c:v>0.46958708728225512</c:v>
                </c:pt>
                <c:pt idx="3">
                  <c:v>2.2654066163455899E-2</c:v>
                </c:pt>
                <c:pt idx="4">
                  <c:v>0.22268107766235709</c:v>
                </c:pt>
                <c:pt idx="5">
                  <c:v>0.84163327529852949</c:v>
                </c:pt>
                <c:pt idx="6">
                  <c:v>0.15774485307731981</c:v>
                </c:pt>
                <c:pt idx="7">
                  <c:v>0.1178933923898344</c:v>
                </c:pt>
                <c:pt idx="8">
                  <c:v>0.40981063919343103</c:v>
                </c:pt>
                <c:pt idx="9">
                  <c:v>0.23800829539272761</c:v>
                </c:pt>
                <c:pt idx="10">
                  <c:v>0.32238794475080079</c:v>
                </c:pt>
                <c:pt idx="11">
                  <c:v>0.25122349860596399</c:v>
                </c:pt>
                <c:pt idx="12">
                  <c:v>0.43340325347191061</c:v>
                </c:pt>
                <c:pt idx="13">
                  <c:v>0.47199656336477369</c:v>
                </c:pt>
                <c:pt idx="14">
                  <c:v>0.36880986554686013</c:v>
                </c:pt>
                <c:pt idx="15">
                  <c:v>0.33133918942628021</c:v>
                </c:pt>
                <c:pt idx="16">
                  <c:v>0.17198115675246881</c:v>
                </c:pt>
                <c:pt idx="17">
                  <c:v>0.45898188682774982</c:v>
                </c:pt>
                <c:pt idx="18">
                  <c:v>0.16150175819562521</c:v>
                </c:pt>
                <c:pt idx="19">
                  <c:v>0.54387429962639311</c:v>
                </c:pt>
                <c:pt idx="20">
                  <c:v>0.1030796016519082</c:v>
                </c:pt>
                <c:pt idx="21">
                  <c:v>0.2353349242002519</c:v>
                </c:pt>
                <c:pt idx="22">
                  <c:v>1.9851797452281621</c:v>
                </c:pt>
                <c:pt idx="23">
                  <c:v>0.53133942013456681</c:v>
                </c:pt>
                <c:pt idx="24">
                  <c:v>0.53280812401511513</c:v>
                </c:pt>
                <c:pt idx="25">
                  <c:v>0.42736183140586448</c:v>
                </c:pt>
                <c:pt idx="26">
                  <c:v>0.44690385412160383</c:v>
                </c:pt>
                <c:pt idx="27">
                  <c:v>0.28203238098363392</c:v>
                </c:pt>
                <c:pt idx="28">
                  <c:v>0.71191105160732793</c:v>
                </c:pt>
                <c:pt idx="29">
                  <c:v>0.4361896275012872</c:v>
                </c:pt>
                <c:pt idx="30">
                  <c:v>0.228907514839749</c:v>
                </c:pt>
                <c:pt idx="31">
                  <c:v>0.38437912543671843</c:v>
                </c:pt>
                <c:pt idx="32">
                  <c:v>0.1036906208702779</c:v>
                </c:pt>
                <c:pt idx="33">
                  <c:v>0.2407396533358532</c:v>
                </c:pt>
                <c:pt idx="34">
                  <c:v>0.20298488474762599</c:v>
                </c:pt>
                <c:pt idx="35">
                  <c:v>0.36536198813509879</c:v>
                </c:pt>
                <c:pt idx="36">
                  <c:v>0.1782555001980429</c:v>
                </c:pt>
                <c:pt idx="37">
                  <c:v>0.29547397333799219</c:v>
                </c:pt>
                <c:pt idx="38">
                  <c:v>0.1234100535025329</c:v>
                </c:pt>
                <c:pt idx="39">
                  <c:v>1.2019610142314641</c:v>
                </c:pt>
                <c:pt idx="40">
                  <c:v>7.9018919007445927</c:v>
                </c:pt>
                <c:pt idx="41">
                  <c:v>0.42003646216294099</c:v>
                </c:pt>
              </c:numCache>
            </c:numRef>
          </c:val>
          <c:extLst>
            <c:ext xmlns:c16="http://schemas.microsoft.com/office/drawing/2014/chart" uri="{C3380CC4-5D6E-409C-BE32-E72D297353CC}">
              <c16:uniqueId val="{00000002-3BF9-401B-B142-9DC92D344FA0}"/>
            </c:ext>
          </c:extLst>
        </c:ser>
        <c:ser>
          <c:idx val="3"/>
          <c:order val="3"/>
          <c:tx>
            <c:strRef>
              <c:f>'VC exits by region'!$O$12</c:f>
              <c:strCache>
                <c:ptCount val="1"/>
                <c:pt idx="0">
                  <c:v>Mountain</c:v>
                </c:pt>
              </c:strCache>
            </c:strRef>
          </c:tx>
          <c:spPr>
            <a:solidFill>
              <a:schemeClr val="accent4"/>
            </a:solidFill>
            <a:ln>
              <a:noFill/>
            </a:ln>
            <a:effectLst/>
          </c:spPr>
          <c:invertIfNegative val="0"/>
          <c:cat>
            <c:multiLvlStrRef>
              <c:f>'VC exits by region'!$P$7:$BE$8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region'!$P$12:$BE$12</c:f>
              <c:numCache>
                <c:formatCode>"$"#,##0.0</c:formatCode>
                <c:ptCount val="42"/>
                <c:pt idx="0">
                  <c:v>1.1225883444431619</c:v>
                </c:pt>
                <c:pt idx="1">
                  <c:v>1.9640578129992341</c:v>
                </c:pt>
                <c:pt idx="2">
                  <c:v>0.96868680875517266</c:v>
                </c:pt>
                <c:pt idx="3">
                  <c:v>0.7435925596608014</c:v>
                </c:pt>
                <c:pt idx="4">
                  <c:v>1.850527424912968</c:v>
                </c:pt>
                <c:pt idx="5">
                  <c:v>0.83794753117764553</c:v>
                </c:pt>
                <c:pt idx="6">
                  <c:v>0.76656439564749657</c:v>
                </c:pt>
                <c:pt idx="7">
                  <c:v>4.8261115100730514</c:v>
                </c:pt>
                <c:pt idx="8">
                  <c:v>0.83655307181821714</c:v>
                </c:pt>
                <c:pt idx="9">
                  <c:v>1.859370518362045</c:v>
                </c:pt>
                <c:pt idx="10">
                  <c:v>1.148435253231616</c:v>
                </c:pt>
                <c:pt idx="11">
                  <c:v>3.0018194161767981</c:v>
                </c:pt>
                <c:pt idx="12">
                  <c:v>8.8208090680004005</c:v>
                </c:pt>
                <c:pt idx="13">
                  <c:v>1.4187672769533779</c:v>
                </c:pt>
                <c:pt idx="14">
                  <c:v>1.6705222766457981</c:v>
                </c:pt>
                <c:pt idx="15">
                  <c:v>1.220707426260101</c:v>
                </c:pt>
                <c:pt idx="16">
                  <c:v>1.784515882619264</c:v>
                </c:pt>
                <c:pt idx="17">
                  <c:v>5.5766400855486342</c:v>
                </c:pt>
                <c:pt idx="18">
                  <c:v>21.900534028773791</c:v>
                </c:pt>
                <c:pt idx="19">
                  <c:v>14.03979314350088</c:v>
                </c:pt>
                <c:pt idx="20">
                  <c:v>6.3374482454475753</c:v>
                </c:pt>
                <c:pt idx="21">
                  <c:v>4.8014111669106514</c:v>
                </c:pt>
                <c:pt idx="22">
                  <c:v>5.0893844190684279</c:v>
                </c:pt>
                <c:pt idx="23">
                  <c:v>6.3182199569314097</c:v>
                </c:pt>
                <c:pt idx="24">
                  <c:v>4.712499781190858</c:v>
                </c:pt>
                <c:pt idx="25">
                  <c:v>2.3981457269172428</c:v>
                </c:pt>
                <c:pt idx="26">
                  <c:v>1.3068422718063919</c:v>
                </c:pt>
                <c:pt idx="27">
                  <c:v>1.4759391569188149</c:v>
                </c:pt>
                <c:pt idx="28">
                  <c:v>1.421435036716556</c:v>
                </c:pt>
                <c:pt idx="29">
                  <c:v>1.248612382448044</c:v>
                </c:pt>
                <c:pt idx="30">
                  <c:v>0.56206333914120055</c:v>
                </c:pt>
                <c:pt idx="31">
                  <c:v>1.562684153668781</c:v>
                </c:pt>
                <c:pt idx="32">
                  <c:v>1.9289349868567509</c:v>
                </c:pt>
                <c:pt idx="33">
                  <c:v>4.145327524257242</c:v>
                </c:pt>
                <c:pt idx="34">
                  <c:v>1.6825151294406191</c:v>
                </c:pt>
                <c:pt idx="35">
                  <c:v>2.4521549625335899</c:v>
                </c:pt>
                <c:pt idx="36">
                  <c:v>1.4850849390355829</c:v>
                </c:pt>
                <c:pt idx="37">
                  <c:v>3.2640813289428312</c:v>
                </c:pt>
                <c:pt idx="38">
                  <c:v>3.218084246646634</c:v>
                </c:pt>
                <c:pt idx="39">
                  <c:v>1.5728613403535789</c:v>
                </c:pt>
                <c:pt idx="40">
                  <c:v>11.39369767620988</c:v>
                </c:pt>
                <c:pt idx="41">
                  <c:v>20.765101724097239</c:v>
                </c:pt>
              </c:numCache>
            </c:numRef>
          </c:val>
          <c:extLst>
            <c:ext xmlns:c16="http://schemas.microsoft.com/office/drawing/2014/chart" uri="{C3380CC4-5D6E-409C-BE32-E72D297353CC}">
              <c16:uniqueId val="{00000003-3BF9-401B-B142-9DC92D344FA0}"/>
            </c:ext>
          </c:extLst>
        </c:ser>
        <c:ser>
          <c:idx val="4"/>
          <c:order val="4"/>
          <c:tx>
            <c:strRef>
              <c:f>'VC exits by region'!$O$13</c:f>
              <c:strCache>
                <c:ptCount val="1"/>
                <c:pt idx="0">
                  <c:v>New England</c:v>
                </c:pt>
              </c:strCache>
            </c:strRef>
          </c:tx>
          <c:spPr>
            <a:solidFill>
              <a:schemeClr val="accent5"/>
            </a:solidFill>
            <a:ln>
              <a:noFill/>
            </a:ln>
            <a:effectLst/>
          </c:spPr>
          <c:invertIfNegative val="0"/>
          <c:cat>
            <c:multiLvlStrRef>
              <c:f>'VC exits by region'!$P$7:$BE$8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region'!$P$13:$BE$13</c:f>
              <c:numCache>
                <c:formatCode>"$"#,##0.0</c:formatCode>
                <c:ptCount val="42"/>
                <c:pt idx="0">
                  <c:v>3.2078290631848319</c:v>
                </c:pt>
                <c:pt idx="1">
                  <c:v>4.5244784599988064</c:v>
                </c:pt>
                <c:pt idx="2">
                  <c:v>1.644318552825685</c:v>
                </c:pt>
                <c:pt idx="3">
                  <c:v>3.18602452346085</c:v>
                </c:pt>
                <c:pt idx="4">
                  <c:v>2.8332196315894289</c:v>
                </c:pt>
                <c:pt idx="5">
                  <c:v>1.833477122019997</c:v>
                </c:pt>
                <c:pt idx="6">
                  <c:v>6.1128655314704892</c:v>
                </c:pt>
                <c:pt idx="7">
                  <c:v>7.7351970456348011</c:v>
                </c:pt>
                <c:pt idx="8">
                  <c:v>2.712718993398552</c:v>
                </c:pt>
                <c:pt idx="9">
                  <c:v>5.7834619874867634</c:v>
                </c:pt>
                <c:pt idx="10">
                  <c:v>6.7925751076111398</c:v>
                </c:pt>
                <c:pt idx="11">
                  <c:v>10.885001899077</c:v>
                </c:pt>
                <c:pt idx="12">
                  <c:v>2.717179342897027</c:v>
                </c:pt>
                <c:pt idx="13">
                  <c:v>6.9996354652118411</c:v>
                </c:pt>
                <c:pt idx="14">
                  <c:v>3.3574796593169398</c:v>
                </c:pt>
                <c:pt idx="15">
                  <c:v>5.4709042334644469</c:v>
                </c:pt>
                <c:pt idx="16">
                  <c:v>3.0456078743054231</c:v>
                </c:pt>
                <c:pt idx="17">
                  <c:v>7.4106167364457978</c:v>
                </c:pt>
                <c:pt idx="18">
                  <c:v>9.3302790744632649</c:v>
                </c:pt>
                <c:pt idx="19">
                  <c:v>14.036551053346299</c:v>
                </c:pt>
                <c:pt idx="20">
                  <c:v>11.307952061708789</c:v>
                </c:pt>
                <c:pt idx="21">
                  <c:v>10.604229828761451</c:v>
                </c:pt>
                <c:pt idx="22">
                  <c:v>50.451299995611237</c:v>
                </c:pt>
                <c:pt idx="23">
                  <c:v>9.1993480298052166</c:v>
                </c:pt>
                <c:pt idx="24">
                  <c:v>8.2305637277904342</c:v>
                </c:pt>
                <c:pt idx="25">
                  <c:v>2.5189259170908911</c:v>
                </c:pt>
                <c:pt idx="26">
                  <c:v>6.9496614254157203</c:v>
                </c:pt>
                <c:pt idx="27">
                  <c:v>3.4033051291512031</c:v>
                </c:pt>
                <c:pt idx="28">
                  <c:v>1.243889319545505</c:v>
                </c:pt>
                <c:pt idx="29">
                  <c:v>1.444647978488294</c:v>
                </c:pt>
                <c:pt idx="30">
                  <c:v>10.69334686274059</c:v>
                </c:pt>
                <c:pt idx="31">
                  <c:v>1.7674438970787469</c:v>
                </c:pt>
                <c:pt idx="32">
                  <c:v>3.399782244060094</c:v>
                </c:pt>
                <c:pt idx="33">
                  <c:v>2.8212312745524022</c:v>
                </c:pt>
                <c:pt idx="34">
                  <c:v>3.0974892860260508</c:v>
                </c:pt>
                <c:pt idx="35">
                  <c:v>7.5117550798144439</c:v>
                </c:pt>
                <c:pt idx="36">
                  <c:v>5.537685517554757</c:v>
                </c:pt>
                <c:pt idx="37">
                  <c:v>1.861364441206667</c:v>
                </c:pt>
                <c:pt idx="38">
                  <c:v>1.910758026755158</c:v>
                </c:pt>
                <c:pt idx="39">
                  <c:v>13.69832525687894</c:v>
                </c:pt>
                <c:pt idx="40">
                  <c:v>8.1006139672630066</c:v>
                </c:pt>
                <c:pt idx="41">
                  <c:v>15.66308224214947</c:v>
                </c:pt>
              </c:numCache>
            </c:numRef>
          </c:val>
          <c:extLst>
            <c:ext xmlns:c16="http://schemas.microsoft.com/office/drawing/2014/chart" uri="{C3380CC4-5D6E-409C-BE32-E72D297353CC}">
              <c16:uniqueId val="{00000004-3BF9-401B-B142-9DC92D344FA0}"/>
            </c:ext>
          </c:extLst>
        </c:ser>
        <c:ser>
          <c:idx val="5"/>
          <c:order val="5"/>
          <c:tx>
            <c:strRef>
              <c:f>'VC exits by region'!$O$14</c:f>
              <c:strCache>
                <c:ptCount val="1"/>
                <c:pt idx="0">
                  <c:v>South</c:v>
                </c:pt>
              </c:strCache>
            </c:strRef>
          </c:tx>
          <c:spPr>
            <a:solidFill>
              <a:schemeClr val="accent6"/>
            </a:solidFill>
            <a:ln>
              <a:noFill/>
            </a:ln>
            <a:effectLst/>
          </c:spPr>
          <c:invertIfNegative val="0"/>
          <c:cat>
            <c:multiLvlStrRef>
              <c:f>'VC exits by region'!$P$7:$BE$8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region'!$P$14:$BE$14</c:f>
              <c:numCache>
                <c:formatCode>"$"#,##0.0</c:formatCode>
                <c:ptCount val="42"/>
                <c:pt idx="0">
                  <c:v>1.429759184663921</c:v>
                </c:pt>
                <c:pt idx="1">
                  <c:v>2.4723845033010972</c:v>
                </c:pt>
                <c:pt idx="2">
                  <c:v>1.0122304632093999</c:v>
                </c:pt>
                <c:pt idx="3">
                  <c:v>0.86976773513664463</c:v>
                </c:pt>
                <c:pt idx="4">
                  <c:v>2.0038253370477941</c:v>
                </c:pt>
                <c:pt idx="5">
                  <c:v>1.613171379127897</c:v>
                </c:pt>
                <c:pt idx="6">
                  <c:v>1.410411464987416</c:v>
                </c:pt>
                <c:pt idx="7">
                  <c:v>4.3524314432458278</c:v>
                </c:pt>
                <c:pt idx="8">
                  <c:v>2.6003707709427641</c:v>
                </c:pt>
                <c:pt idx="9">
                  <c:v>4.2726931176475968</c:v>
                </c:pt>
                <c:pt idx="10">
                  <c:v>2.2050164968923252</c:v>
                </c:pt>
                <c:pt idx="11">
                  <c:v>1.3442794775982749</c:v>
                </c:pt>
                <c:pt idx="12">
                  <c:v>3.0104378322523009</c:v>
                </c:pt>
                <c:pt idx="13">
                  <c:v>7.8383410997244853</c:v>
                </c:pt>
                <c:pt idx="14">
                  <c:v>4.3380607622594969</c:v>
                </c:pt>
                <c:pt idx="15">
                  <c:v>1.7016525593776519</c:v>
                </c:pt>
                <c:pt idx="16">
                  <c:v>0.97167834240768525</c:v>
                </c:pt>
                <c:pt idx="17">
                  <c:v>2.7414538476488701</c:v>
                </c:pt>
                <c:pt idx="18">
                  <c:v>4.0603813598885274</c:v>
                </c:pt>
                <c:pt idx="19">
                  <c:v>2.5118932327429322</c:v>
                </c:pt>
                <c:pt idx="20">
                  <c:v>8.2691251688455285</c:v>
                </c:pt>
                <c:pt idx="21">
                  <c:v>12.062101535022091</c:v>
                </c:pt>
                <c:pt idx="22">
                  <c:v>5.8079507051583361</c:v>
                </c:pt>
                <c:pt idx="23">
                  <c:v>6.618290472178737</c:v>
                </c:pt>
                <c:pt idx="24">
                  <c:v>2.504230478857735</c:v>
                </c:pt>
                <c:pt idx="25">
                  <c:v>1.743296008300159</c:v>
                </c:pt>
                <c:pt idx="26">
                  <c:v>2.1154336219897449</c:v>
                </c:pt>
                <c:pt idx="27">
                  <c:v>0.94538576244139838</c:v>
                </c:pt>
                <c:pt idx="28">
                  <c:v>2.2273867258573019</c:v>
                </c:pt>
                <c:pt idx="29">
                  <c:v>1.2703283207549321</c:v>
                </c:pt>
                <c:pt idx="30">
                  <c:v>1.430876246187871</c:v>
                </c:pt>
                <c:pt idx="31">
                  <c:v>0.97713971319426796</c:v>
                </c:pt>
                <c:pt idx="32">
                  <c:v>1.672782271884492</c:v>
                </c:pt>
                <c:pt idx="33">
                  <c:v>1.1830528738269319</c:v>
                </c:pt>
                <c:pt idx="34">
                  <c:v>1.5275077520531961</c:v>
                </c:pt>
                <c:pt idx="35">
                  <c:v>4.0765551938538547</c:v>
                </c:pt>
                <c:pt idx="36">
                  <c:v>6.3709487494417596</c:v>
                </c:pt>
                <c:pt idx="37">
                  <c:v>6.0096902944764112</c:v>
                </c:pt>
                <c:pt idx="38">
                  <c:v>7.6665846991823292</c:v>
                </c:pt>
                <c:pt idx="39">
                  <c:v>1.997391999390842</c:v>
                </c:pt>
                <c:pt idx="40">
                  <c:v>4.545499566717222</c:v>
                </c:pt>
                <c:pt idx="41">
                  <c:v>1697.9278764088899</c:v>
                </c:pt>
              </c:numCache>
            </c:numRef>
          </c:val>
          <c:extLst>
            <c:ext xmlns:c16="http://schemas.microsoft.com/office/drawing/2014/chart" uri="{C3380CC4-5D6E-409C-BE32-E72D297353CC}">
              <c16:uniqueId val="{00000005-3BF9-401B-B142-9DC92D344FA0}"/>
            </c:ext>
          </c:extLst>
        </c:ser>
        <c:ser>
          <c:idx val="6"/>
          <c:order val="6"/>
          <c:tx>
            <c:strRef>
              <c:f>'VC exits by region'!$O$15</c:f>
              <c:strCache>
                <c:ptCount val="1"/>
                <c:pt idx="0">
                  <c:v>Southeast</c:v>
                </c:pt>
              </c:strCache>
            </c:strRef>
          </c:tx>
          <c:spPr>
            <a:solidFill>
              <a:schemeClr val="accent1"/>
            </a:solidFill>
            <a:ln>
              <a:noFill/>
            </a:ln>
            <a:effectLst/>
          </c:spPr>
          <c:invertIfNegative val="0"/>
          <c:cat>
            <c:multiLvlStrRef>
              <c:f>'VC exits by region'!$P$7:$BE$8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region'!$P$15:$BE$15</c:f>
              <c:numCache>
                <c:formatCode>"$"#,##0.0</c:formatCode>
                <c:ptCount val="42"/>
                <c:pt idx="0">
                  <c:v>0.83836422725102133</c:v>
                </c:pt>
                <c:pt idx="1">
                  <c:v>1.010447987125167</c:v>
                </c:pt>
                <c:pt idx="2">
                  <c:v>3.2591436817420592</c:v>
                </c:pt>
                <c:pt idx="3">
                  <c:v>0.63920278160622157</c:v>
                </c:pt>
                <c:pt idx="4">
                  <c:v>0.73434350540218785</c:v>
                </c:pt>
                <c:pt idx="5">
                  <c:v>5.1083091895969934</c:v>
                </c:pt>
                <c:pt idx="6">
                  <c:v>2.378126024545923</c:v>
                </c:pt>
                <c:pt idx="7">
                  <c:v>2.2340381578069342</c:v>
                </c:pt>
                <c:pt idx="8">
                  <c:v>1.6625249898083549</c:v>
                </c:pt>
                <c:pt idx="9">
                  <c:v>2.438903045578849</c:v>
                </c:pt>
                <c:pt idx="10">
                  <c:v>1.5772458031449379</c:v>
                </c:pt>
                <c:pt idx="11">
                  <c:v>3.472744648002128</c:v>
                </c:pt>
                <c:pt idx="12">
                  <c:v>3.3249165795729549</c:v>
                </c:pt>
                <c:pt idx="13">
                  <c:v>2.9057162619882901</c:v>
                </c:pt>
                <c:pt idx="14">
                  <c:v>1.463783881458057</c:v>
                </c:pt>
                <c:pt idx="15">
                  <c:v>1.8190859798004211</c:v>
                </c:pt>
                <c:pt idx="16">
                  <c:v>1.195343365080892</c:v>
                </c:pt>
                <c:pt idx="17">
                  <c:v>0.52832885214338887</c:v>
                </c:pt>
                <c:pt idx="18">
                  <c:v>3.5985278384122852</c:v>
                </c:pt>
                <c:pt idx="19">
                  <c:v>9.782552759116399</c:v>
                </c:pt>
                <c:pt idx="20">
                  <c:v>2.7971536522900182</c:v>
                </c:pt>
                <c:pt idx="21">
                  <c:v>5.7977253974096339</c:v>
                </c:pt>
                <c:pt idx="22">
                  <c:v>2.4440962299953801</c:v>
                </c:pt>
                <c:pt idx="23">
                  <c:v>9.2810239510781827</c:v>
                </c:pt>
                <c:pt idx="24">
                  <c:v>3.770039435459335</c:v>
                </c:pt>
                <c:pt idx="25">
                  <c:v>5.2684416681482418</c:v>
                </c:pt>
                <c:pt idx="26">
                  <c:v>3.8473114113826981</c:v>
                </c:pt>
                <c:pt idx="27">
                  <c:v>3.6980244007908332</c:v>
                </c:pt>
                <c:pt idx="28">
                  <c:v>1.549178633608935</c:v>
                </c:pt>
                <c:pt idx="29">
                  <c:v>0.88751366018443922</c:v>
                </c:pt>
                <c:pt idx="30">
                  <c:v>0.98968560301482955</c:v>
                </c:pt>
                <c:pt idx="31">
                  <c:v>1.478576533595213</c:v>
                </c:pt>
                <c:pt idx="32">
                  <c:v>2.247517692170661</c:v>
                </c:pt>
                <c:pt idx="33">
                  <c:v>1.2614061099925979</c:v>
                </c:pt>
                <c:pt idx="34">
                  <c:v>1.863575103813689</c:v>
                </c:pt>
                <c:pt idx="35">
                  <c:v>1.5075583575742111</c:v>
                </c:pt>
                <c:pt idx="36">
                  <c:v>2.7185107944366909</c:v>
                </c:pt>
                <c:pt idx="37">
                  <c:v>5.3370541327815051</c:v>
                </c:pt>
                <c:pt idx="38">
                  <c:v>6.6086651053032197</c:v>
                </c:pt>
                <c:pt idx="39">
                  <c:v>2.6263019044477178</c:v>
                </c:pt>
                <c:pt idx="40">
                  <c:v>3.6167962061190129</c:v>
                </c:pt>
                <c:pt idx="41">
                  <c:v>1.485372926568824</c:v>
                </c:pt>
              </c:numCache>
            </c:numRef>
          </c:val>
          <c:extLst>
            <c:ext xmlns:c16="http://schemas.microsoft.com/office/drawing/2014/chart" uri="{C3380CC4-5D6E-409C-BE32-E72D297353CC}">
              <c16:uniqueId val="{00000006-3BF9-401B-B142-9DC92D344FA0}"/>
            </c:ext>
          </c:extLst>
        </c:ser>
        <c:ser>
          <c:idx val="7"/>
          <c:order val="7"/>
          <c:tx>
            <c:strRef>
              <c:f>'VC exits by region'!$O$16</c:f>
              <c:strCache>
                <c:ptCount val="1"/>
                <c:pt idx="0">
                  <c:v>West Coast</c:v>
                </c:pt>
              </c:strCache>
            </c:strRef>
          </c:tx>
          <c:spPr>
            <a:solidFill>
              <a:schemeClr val="accent2"/>
            </a:solidFill>
            <a:ln>
              <a:noFill/>
            </a:ln>
            <a:effectLst/>
          </c:spPr>
          <c:invertIfNegative val="0"/>
          <c:cat>
            <c:multiLvlStrRef>
              <c:f>'VC exits by region'!$P$7:$BE$8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region'!$P$16:$BE$16</c:f>
              <c:numCache>
                <c:formatCode>"$"#,##0.0</c:formatCode>
                <c:ptCount val="42"/>
                <c:pt idx="0">
                  <c:v>10.54334901878711</c:v>
                </c:pt>
                <c:pt idx="1">
                  <c:v>12.682589026576061</c:v>
                </c:pt>
                <c:pt idx="2">
                  <c:v>15.21463370694048</c:v>
                </c:pt>
                <c:pt idx="3">
                  <c:v>6.7119342711985617</c:v>
                </c:pt>
                <c:pt idx="4">
                  <c:v>12.611612374970569</c:v>
                </c:pt>
                <c:pt idx="5">
                  <c:v>9.2826907703373163</c:v>
                </c:pt>
                <c:pt idx="6">
                  <c:v>11.63748289136876</c:v>
                </c:pt>
                <c:pt idx="7">
                  <c:v>16.950528790920131</c:v>
                </c:pt>
                <c:pt idx="8">
                  <c:v>25.529651202028202</c:v>
                </c:pt>
                <c:pt idx="9">
                  <c:v>24.74235209921973</c:v>
                </c:pt>
                <c:pt idx="10">
                  <c:v>16.509726920168781</c:v>
                </c:pt>
                <c:pt idx="11">
                  <c:v>22.481497483929239</c:v>
                </c:pt>
                <c:pt idx="12">
                  <c:v>39.045397050905358</c:v>
                </c:pt>
                <c:pt idx="13">
                  <c:v>116.78819747499981</c:v>
                </c:pt>
                <c:pt idx="14">
                  <c:v>19.376843922120919</c:v>
                </c:pt>
                <c:pt idx="15">
                  <c:v>16.39368043509419</c:v>
                </c:pt>
                <c:pt idx="16">
                  <c:v>13.18951867239798</c:v>
                </c:pt>
                <c:pt idx="17">
                  <c:v>15.207586168761321</c:v>
                </c:pt>
                <c:pt idx="18">
                  <c:v>65.809871134208677</c:v>
                </c:pt>
                <c:pt idx="19">
                  <c:v>91.982020478684376</c:v>
                </c:pt>
                <c:pt idx="20">
                  <c:v>130.0551774545161</c:v>
                </c:pt>
                <c:pt idx="21">
                  <c:v>99.737888472528084</c:v>
                </c:pt>
                <c:pt idx="22">
                  <c:v>125.2320445863445</c:v>
                </c:pt>
                <c:pt idx="23">
                  <c:v>147.34115082774991</c:v>
                </c:pt>
                <c:pt idx="24">
                  <c:v>20.689958293549569</c:v>
                </c:pt>
                <c:pt idx="25">
                  <c:v>15.741664738189639</c:v>
                </c:pt>
                <c:pt idx="26">
                  <c:v>9.4782788052516267</c:v>
                </c:pt>
                <c:pt idx="27">
                  <c:v>6.4049327692546516</c:v>
                </c:pt>
                <c:pt idx="28">
                  <c:v>7.9202089199784691</c:v>
                </c:pt>
                <c:pt idx="29">
                  <c:v>6.5062663305151567</c:v>
                </c:pt>
                <c:pt idx="30">
                  <c:v>27.424665758086331</c:v>
                </c:pt>
                <c:pt idx="31">
                  <c:v>13.267255680603849</c:v>
                </c:pt>
                <c:pt idx="32">
                  <c:v>23.181731196824821</c:v>
                </c:pt>
                <c:pt idx="33">
                  <c:v>17.391497132817729</c:v>
                </c:pt>
                <c:pt idx="34">
                  <c:v>14.6803764838111</c:v>
                </c:pt>
                <c:pt idx="35">
                  <c:v>19.7161146405609</c:v>
                </c:pt>
                <c:pt idx="36">
                  <c:v>11.689667538601009</c:v>
                </c:pt>
                <c:pt idx="37">
                  <c:v>30.89600977489491</c:v>
                </c:pt>
                <c:pt idx="38">
                  <c:v>46.386312729776392</c:v>
                </c:pt>
                <c:pt idx="39">
                  <c:v>47.395426326191767</c:v>
                </c:pt>
                <c:pt idx="40">
                  <c:v>275.43906321318491</c:v>
                </c:pt>
                <c:pt idx="41">
                  <c:v>68.715146390821928</c:v>
                </c:pt>
              </c:numCache>
            </c:numRef>
          </c:val>
          <c:extLst>
            <c:ext xmlns:c16="http://schemas.microsoft.com/office/drawing/2014/chart" uri="{C3380CC4-5D6E-409C-BE32-E72D297353CC}">
              <c16:uniqueId val="{00000007-3BF9-401B-B142-9DC92D344FA0}"/>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General"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plotArea>
    <c:legend>
      <c:legendPos val="tr"/>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no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by series'!$O$53</c:f>
              <c:strCache>
                <c:ptCount val="1"/>
                <c:pt idx="0">
                  <c:v>Pre-seed</c:v>
                </c:pt>
              </c:strCache>
            </c:strRef>
          </c:tx>
          <c:spPr>
            <a:solidFill>
              <a:schemeClr val="accent1"/>
            </a:solidFill>
            <a:ln>
              <a:noFill/>
            </a:ln>
            <a:effectLst/>
          </c:spPr>
          <c:invertIfNegative val="0"/>
          <c:cat>
            <c:multiLvlStrRef>
              <c:f>'VC deals by series'!$P$51:$BE$52</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series'!$P$53:$BE$53</c:f>
              <c:numCache>
                <c:formatCode>#,##0;;;</c:formatCode>
                <c:ptCount val="42"/>
                <c:pt idx="0">
                  <c:v>255</c:v>
                </c:pt>
                <c:pt idx="1">
                  <c:v>186</c:v>
                </c:pt>
                <c:pt idx="2">
                  <c:v>172</c:v>
                </c:pt>
                <c:pt idx="3">
                  <c:v>187</c:v>
                </c:pt>
                <c:pt idx="4">
                  <c:v>241</c:v>
                </c:pt>
                <c:pt idx="5">
                  <c:v>180</c:v>
                </c:pt>
                <c:pt idx="6">
                  <c:v>211</c:v>
                </c:pt>
                <c:pt idx="7">
                  <c:v>225</c:v>
                </c:pt>
                <c:pt idx="8">
                  <c:v>219</c:v>
                </c:pt>
                <c:pt idx="9">
                  <c:v>175</c:v>
                </c:pt>
                <c:pt idx="10">
                  <c:v>166</c:v>
                </c:pt>
                <c:pt idx="11">
                  <c:v>190</c:v>
                </c:pt>
                <c:pt idx="12">
                  <c:v>230</c:v>
                </c:pt>
                <c:pt idx="13">
                  <c:v>185</c:v>
                </c:pt>
                <c:pt idx="14">
                  <c:v>209</c:v>
                </c:pt>
                <c:pt idx="15">
                  <c:v>229</c:v>
                </c:pt>
                <c:pt idx="16">
                  <c:v>272</c:v>
                </c:pt>
                <c:pt idx="17">
                  <c:v>176</c:v>
                </c:pt>
                <c:pt idx="18">
                  <c:v>214</c:v>
                </c:pt>
                <c:pt idx="19">
                  <c:v>231</c:v>
                </c:pt>
                <c:pt idx="20">
                  <c:v>290</c:v>
                </c:pt>
                <c:pt idx="21">
                  <c:v>280</c:v>
                </c:pt>
                <c:pt idx="22">
                  <c:v>300</c:v>
                </c:pt>
                <c:pt idx="23">
                  <c:v>314</c:v>
                </c:pt>
                <c:pt idx="24">
                  <c:v>354</c:v>
                </c:pt>
                <c:pt idx="25">
                  <c:v>254</c:v>
                </c:pt>
                <c:pt idx="26">
                  <c:v>270</c:v>
                </c:pt>
                <c:pt idx="27">
                  <c:v>240</c:v>
                </c:pt>
                <c:pt idx="28">
                  <c:v>253</c:v>
                </c:pt>
                <c:pt idx="29">
                  <c:v>225</c:v>
                </c:pt>
                <c:pt idx="30">
                  <c:v>207</c:v>
                </c:pt>
                <c:pt idx="31">
                  <c:v>213</c:v>
                </c:pt>
                <c:pt idx="32">
                  <c:v>314</c:v>
                </c:pt>
                <c:pt idx="33">
                  <c:v>287</c:v>
                </c:pt>
                <c:pt idx="34">
                  <c:v>260</c:v>
                </c:pt>
                <c:pt idx="35">
                  <c:v>274</c:v>
                </c:pt>
                <c:pt idx="36">
                  <c:v>331</c:v>
                </c:pt>
                <c:pt idx="37">
                  <c:v>221</c:v>
                </c:pt>
                <c:pt idx="38">
                  <c:v>237</c:v>
                </c:pt>
                <c:pt idx="39">
                  <c:v>355</c:v>
                </c:pt>
                <c:pt idx="40">
                  <c:v>292</c:v>
                </c:pt>
                <c:pt idx="41">
                  <c:v>366</c:v>
                </c:pt>
              </c:numCache>
            </c:numRef>
          </c:val>
          <c:extLst>
            <c:ext xmlns:c16="http://schemas.microsoft.com/office/drawing/2014/chart" uri="{C3380CC4-5D6E-409C-BE32-E72D297353CC}">
              <c16:uniqueId val="{00000000-9276-426C-8429-3215375FBE7C}"/>
            </c:ext>
          </c:extLst>
        </c:ser>
        <c:ser>
          <c:idx val="1"/>
          <c:order val="1"/>
          <c:tx>
            <c:strRef>
              <c:f>'VC deals by series'!$O$54</c:f>
              <c:strCache>
                <c:ptCount val="1"/>
                <c:pt idx="0">
                  <c:v>Seed</c:v>
                </c:pt>
              </c:strCache>
            </c:strRef>
          </c:tx>
          <c:spPr>
            <a:solidFill>
              <a:schemeClr val="accent2"/>
            </a:solidFill>
            <a:ln>
              <a:noFill/>
            </a:ln>
            <a:effectLst/>
          </c:spPr>
          <c:invertIfNegative val="0"/>
          <c:cat>
            <c:multiLvlStrRef>
              <c:f>'VC deals by series'!$P$51:$BE$52</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series'!$P$54:$BE$54</c:f>
              <c:numCache>
                <c:formatCode>#,##0;;;</c:formatCode>
                <c:ptCount val="42"/>
                <c:pt idx="0">
                  <c:v>945</c:v>
                </c:pt>
                <c:pt idx="1">
                  <c:v>779</c:v>
                </c:pt>
                <c:pt idx="2">
                  <c:v>754</c:v>
                </c:pt>
                <c:pt idx="3">
                  <c:v>709</c:v>
                </c:pt>
                <c:pt idx="4">
                  <c:v>939</c:v>
                </c:pt>
                <c:pt idx="5">
                  <c:v>815</c:v>
                </c:pt>
                <c:pt idx="6">
                  <c:v>830</c:v>
                </c:pt>
                <c:pt idx="7">
                  <c:v>857</c:v>
                </c:pt>
                <c:pt idx="8">
                  <c:v>985</c:v>
                </c:pt>
                <c:pt idx="9">
                  <c:v>894</c:v>
                </c:pt>
                <c:pt idx="10">
                  <c:v>849</c:v>
                </c:pt>
                <c:pt idx="11">
                  <c:v>1001</c:v>
                </c:pt>
                <c:pt idx="12">
                  <c:v>1108</c:v>
                </c:pt>
                <c:pt idx="13">
                  <c:v>970</c:v>
                </c:pt>
                <c:pt idx="14">
                  <c:v>1032</c:v>
                </c:pt>
                <c:pt idx="15">
                  <c:v>983</c:v>
                </c:pt>
                <c:pt idx="16">
                  <c:v>1185</c:v>
                </c:pt>
                <c:pt idx="17">
                  <c:v>904</c:v>
                </c:pt>
                <c:pt idx="18">
                  <c:v>983</c:v>
                </c:pt>
                <c:pt idx="19">
                  <c:v>1117</c:v>
                </c:pt>
                <c:pt idx="20">
                  <c:v>1471</c:v>
                </c:pt>
                <c:pt idx="21">
                  <c:v>1392</c:v>
                </c:pt>
                <c:pt idx="22">
                  <c:v>1431</c:v>
                </c:pt>
                <c:pt idx="23">
                  <c:v>1475</c:v>
                </c:pt>
                <c:pt idx="24">
                  <c:v>1651</c:v>
                </c:pt>
                <c:pt idx="25">
                  <c:v>1489</c:v>
                </c:pt>
                <c:pt idx="26">
                  <c:v>1230</c:v>
                </c:pt>
                <c:pt idx="27">
                  <c:v>1080</c:v>
                </c:pt>
                <c:pt idx="28">
                  <c:v>1236</c:v>
                </c:pt>
                <c:pt idx="29">
                  <c:v>1161</c:v>
                </c:pt>
                <c:pt idx="30">
                  <c:v>1128</c:v>
                </c:pt>
                <c:pt idx="31">
                  <c:v>1089</c:v>
                </c:pt>
                <c:pt idx="32">
                  <c:v>1170</c:v>
                </c:pt>
                <c:pt idx="33">
                  <c:v>1110</c:v>
                </c:pt>
                <c:pt idx="34">
                  <c:v>1088</c:v>
                </c:pt>
                <c:pt idx="35">
                  <c:v>1036</c:v>
                </c:pt>
                <c:pt idx="36">
                  <c:v>1083</c:v>
                </c:pt>
                <c:pt idx="37">
                  <c:v>943</c:v>
                </c:pt>
                <c:pt idx="38">
                  <c:v>1045</c:v>
                </c:pt>
                <c:pt idx="39">
                  <c:v>1061</c:v>
                </c:pt>
                <c:pt idx="40">
                  <c:v>994</c:v>
                </c:pt>
                <c:pt idx="41">
                  <c:v>870</c:v>
                </c:pt>
              </c:numCache>
            </c:numRef>
          </c:val>
          <c:extLst>
            <c:ext xmlns:c16="http://schemas.microsoft.com/office/drawing/2014/chart" uri="{C3380CC4-5D6E-409C-BE32-E72D297353CC}">
              <c16:uniqueId val="{00000001-9276-426C-8429-3215375FBE7C}"/>
            </c:ext>
          </c:extLst>
        </c:ser>
        <c:ser>
          <c:idx val="2"/>
          <c:order val="2"/>
          <c:tx>
            <c:strRef>
              <c:f>'VC deals by series'!$O$55</c:f>
              <c:strCache>
                <c:ptCount val="1"/>
                <c:pt idx="0">
                  <c:v>A</c:v>
                </c:pt>
              </c:strCache>
            </c:strRef>
          </c:tx>
          <c:spPr>
            <a:solidFill>
              <a:schemeClr val="accent3"/>
            </a:solidFill>
            <a:ln>
              <a:noFill/>
            </a:ln>
            <a:effectLst/>
          </c:spPr>
          <c:invertIfNegative val="0"/>
          <c:cat>
            <c:multiLvlStrRef>
              <c:f>'VC deals by series'!$P$51:$BE$52</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series'!$P$55:$BE$55</c:f>
              <c:numCache>
                <c:formatCode>#,##0;;;</c:formatCode>
                <c:ptCount val="42"/>
                <c:pt idx="0">
                  <c:v>581</c:v>
                </c:pt>
                <c:pt idx="1">
                  <c:v>517</c:v>
                </c:pt>
                <c:pt idx="2">
                  <c:v>525</c:v>
                </c:pt>
                <c:pt idx="3">
                  <c:v>522</c:v>
                </c:pt>
                <c:pt idx="4">
                  <c:v>579</c:v>
                </c:pt>
                <c:pt idx="5">
                  <c:v>619</c:v>
                </c:pt>
                <c:pt idx="6">
                  <c:v>547</c:v>
                </c:pt>
                <c:pt idx="7">
                  <c:v>571</c:v>
                </c:pt>
                <c:pt idx="8">
                  <c:v>597</c:v>
                </c:pt>
                <c:pt idx="9">
                  <c:v>605</c:v>
                </c:pt>
                <c:pt idx="10">
                  <c:v>562</c:v>
                </c:pt>
                <c:pt idx="11">
                  <c:v>604</c:v>
                </c:pt>
                <c:pt idx="12">
                  <c:v>614</c:v>
                </c:pt>
                <c:pt idx="13">
                  <c:v>640</c:v>
                </c:pt>
                <c:pt idx="14">
                  <c:v>582</c:v>
                </c:pt>
                <c:pt idx="15">
                  <c:v>584</c:v>
                </c:pt>
                <c:pt idx="16">
                  <c:v>587</c:v>
                </c:pt>
                <c:pt idx="17">
                  <c:v>579</c:v>
                </c:pt>
                <c:pt idx="18">
                  <c:v>588</c:v>
                </c:pt>
                <c:pt idx="19">
                  <c:v>656</c:v>
                </c:pt>
                <c:pt idx="20">
                  <c:v>799</c:v>
                </c:pt>
                <c:pt idx="21">
                  <c:v>898</c:v>
                </c:pt>
                <c:pt idx="22">
                  <c:v>824</c:v>
                </c:pt>
                <c:pt idx="23">
                  <c:v>853</c:v>
                </c:pt>
                <c:pt idx="24">
                  <c:v>846</c:v>
                </c:pt>
                <c:pt idx="25">
                  <c:v>765</c:v>
                </c:pt>
                <c:pt idx="26">
                  <c:v>623</c:v>
                </c:pt>
                <c:pt idx="27">
                  <c:v>541</c:v>
                </c:pt>
                <c:pt idx="28">
                  <c:v>573</c:v>
                </c:pt>
                <c:pt idx="29">
                  <c:v>515</c:v>
                </c:pt>
                <c:pt idx="30">
                  <c:v>428</c:v>
                </c:pt>
                <c:pt idx="31">
                  <c:v>503</c:v>
                </c:pt>
                <c:pt idx="32">
                  <c:v>463</c:v>
                </c:pt>
                <c:pt idx="33">
                  <c:v>490</c:v>
                </c:pt>
                <c:pt idx="34">
                  <c:v>439</c:v>
                </c:pt>
                <c:pt idx="35">
                  <c:v>471</c:v>
                </c:pt>
                <c:pt idx="36">
                  <c:v>488</c:v>
                </c:pt>
                <c:pt idx="37">
                  <c:v>491</c:v>
                </c:pt>
                <c:pt idx="38">
                  <c:v>470</c:v>
                </c:pt>
                <c:pt idx="39">
                  <c:v>472</c:v>
                </c:pt>
                <c:pt idx="40">
                  <c:v>434</c:v>
                </c:pt>
                <c:pt idx="41">
                  <c:v>357</c:v>
                </c:pt>
              </c:numCache>
            </c:numRef>
          </c:val>
          <c:extLst>
            <c:ext xmlns:c16="http://schemas.microsoft.com/office/drawing/2014/chart" uri="{C3380CC4-5D6E-409C-BE32-E72D297353CC}">
              <c16:uniqueId val="{00000002-9276-426C-8429-3215375FBE7C}"/>
            </c:ext>
          </c:extLst>
        </c:ser>
        <c:ser>
          <c:idx val="3"/>
          <c:order val="3"/>
          <c:tx>
            <c:strRef>
              <c:f>'VC deals by series'!$O$56</c:f>
              <c:strCache>
                <c:ptCount val="1"/>
                <c:pt idx="0">
                  <c:v>B</c:v>
                </c:pt>
              </c:strCache>
            </c:strRef>
          </c:tx>
          <c:spPr>
            <a:solidFill>
              <a:schemeClr val="accent4"/>
            </a:solidFill>
            <a:ln>
              <a:noFill/>
            </a:ln>
            <a:effectLst/>
          </c:spPr>
          <c:invertIfNegative val="0"/>
          <c:cat>
            <c:multiLvlStrRef>
              <c:f>'VC deals by series'!$P$51:$BE$52</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series'!$P$56:$BE$56</c:f>
              <c:numCache>
                <c:formatCode>#,##0;;;</c:formatCode>
                <c:ptCount val="42"/>
                <c:pt idx="0">
                  <c:v>230</c:v>
                </c:pt>
                <c:pt idx="1">
                  <c:v>230</c:v>
                </c:pt>
                <c:pt idx="2">
                  <c:v>213</c:v>
                </c:pt>
                <c:pt idx="3">
                  <c:v>193</c:v>
                </c:pt>
                <c:pt idx="4">
                  <c:v>226</c:v>
                </c:pt>
                <c:pt idx="5">
                  <c:v>242</c:v>
                </c:pt>
                <c:pt idx="6">
                  <c:v>239</c:v>
                </c:pt>
                <c:pt idx="7">
                  <c:v>211</c:v>
                </c:pt>
                <c:pt idx="8">
                  <c:v>246</c:v>
                </c:pt>
                <c:pt idx="9">
                  <c:v>287</c:v>
                </c:pt>
                <c:pt idx="10">
                  <c:v>253</c:v>
                </c:pt>
                <c:pt idx="11">
                  <c:v>260</c:v>
                </c:pt>
                <c:pt idx="12">
                  <c:v>254</c:v>
                </c:pt>
                <c:pt idx="13">
                  <c:v>293</c:v>
                </c:pt>
                <c:pt idx="14">
                  <c:v>246</c:v>
                </c:pt>
                <c:pt idx="15">
                  <c:v>244</c:v>
                </c:pt>
                <c:pt idx="16">
                  <c:v>270</c:v>
                </c:pt>
                <c:pt idx="17">
                  <c:v>239</c:v>
                </c:pt>
                <c:pt idx="18">
                  <c:v>273</c:v>
                </c:pt>
                <c:pt idx="19">
                  <c:v>285</c:v>
                </c:pt>
                <c:pt idx="20">
                  <c:v>324</c:v>
                </c:pt>
                <c:pt idx="21">
                  <c:v>394</c:v>
                </c:pt>
                <c:pt idx="22">
                  <c:v>414</c:v>
                </c:pt>
                <c:pt idx="23">
                  <c:v>422</c:v>
                </c:pt>
                <c:pt idx="24">
                  <c:v>378</c:v>
                </c:pt>
                <c:pt idx="25">
                  <c:v>315</c:v>
                </c:pt>
                <c:pt idx="26">
                  <c:v>237</c:v>
                </c:pt>
                <c:pt idx="27">
                  <c:v>228</c:v>
                </c:pt>
                <c:pt idx="28">
                  <c:v>214</c:v>
                </c:pt>
                <c:pt idx="29">
                  <c:v>199</c:v>
                </c:pt>
                <c:pt idx="30">
                  <c:v>197</c:v>
                </c:pt>
                <c:pt idx="31">
                  <c:v>148</c:v>
                </c:pt>
                <c:pt idx="32">
                  <c:v>194</c:v>
                </c:pt>
                <c:pt idx="33">
                  <c:v>205</c:v>
                </c:pt>
                <c:pt idx="34">
                  <c:v>218</c:v>
                </c:pt>
                <c:pt idx="35">
                  <c:v>191</c:v>
                </c:pt>
                <c:pt idx="36">
                  <c:v>210</c:v>
                </c:pt>
                <c:pt idx="37">
                  <c:v>198</c:v>
                </c:pt>
                <c:pt idx="38">
                  <c:v>200</c:v>
                </c:pt>
                <c:pt idx="39">
                  <c:v>228</c:v>
                </c:pt>
                <c:pt idx="40">
                  <c:v>189</c:v>
                </c:pt>
                <c:pt idx="41">
                  <c:v>146</c:v>
                </c:pt>
              </c:numCache>
            </c:numRef>
          </c:val>
          <c:extLst>
            <c:ext xmlns:c16="http://schemas.microsoft.com/office/drawing/2014/chart" uri="{C3380CC4-5D6E-409C-BE32-E72D297353CC}">
              <c16:uniqueId val="{00000003-9276-426C-8429-3215375FBE7C}"/>
            </c:ext>
          </c:extLst>
        </c:ser>
        <c:ser>
          <c:idx val="4"/>
          <c:order val="4"/>
          <c:tx>
            <c:strRef>
              <c:f>'VC deals by series'!$O$57</c:f>
              <c:strCache>
                <c:ptCount val="1"/>
                <c:pt idx="0">
                  <c:v>C</c:v>
                </c:pt>
              </c:strCache>
            </c:strRef>
          </c:tx>
          <c:spPr>
            <a:solidFill>
              <a:schemeClr val="accent5"/>
            </a:solidFill>
            <a:ln>
              <a:noFill/>
            </a:ln>
            <a:effectLst/>
          </c:spPr>
          <c:invertIfNegative val="0"/>
          <c:cat>
            <c:multiLvlStrRef>
              <c:f>'VC deals by series'!$P$51:$BE$52</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series'!$P$57:$BE$57</c:f>
              <c:numCache>
                <c:formatCode>#,##0;;;</c:formatCode>
                <c:ptCount val="42"/>
                <c:pt idx="0">
                  <c:v>115</c:v>
                </c:pt>
                <c:pt idx="1">
                  <c:v>118</c:v>
                </c:pt>
                <c:pt idx="2">
                  <c:v>93</c:v>
                </c:pt>
                <c:pt idx="3">
                  <c:v>96</c:v>
                </c:pt>
                <c:pt idx="4">
                  <c:v>94</c:v>
                </c:pt>
                <c:pt idx="5">
                  <c:v>113</c:v>
                </c:pt>
                <c:pt idx="6">
                  <c:v>120</c:v>
                </c:pt>
                <c:pt idx="7">
                  <c:v>100</c:v>
                </c:pt>
                <c:pt idx="8">
                  <c:v>129</c:v>
                </c:pt>
                <c:pt idx="9">
                  <c:v>118</c:v>
                </c:pt>
                <c:pt idx="10">
                  <c:v>124</c:v>
                </c:pt>
                <c:pt idx="11">
                  <c:v>111</c:v>
                </c:pt>
                <c:pt idx="12">
                  <c:v>135</c:v>
                </c:pt>
                <c:pt idx="13">
                  <c:v>109</c:v>
                </c:pt>
                <c:pt idx="14">
                  <c:v>137</c:v>
                </c:pt>
                <c:pt idx="15">
                  <c:v>125</c:v>
                </c:pt>
                <c:pt idx="16">
                  <c:v>124</c:v>
                </c:pt>
                <c:pt idx="17">
                  <c:v>110</c:v>
                </c:pt>
                <c:pt idx="18">
                  <c:v>135</c:v>
                </c:pt>
                <c:pt idx="19">
                  <c:v>121</c:v>
                </c:pt>
                <c:pt idx="20">
                  <c:v>185</c:v>
                </c:pt>
                <c:pt idx="21">
                  <c:v>173</c:v>
                </c:pt>
                <c:pt idx="22">
                  <c:v>207</c:v>
                </c:pt>
                <c:pt idx="23">
                  <c:v>158</c:v>
                </c:pt>
                <c:pt idx="24">
                  <c:v>167</c:v>
                </c:pt>
                <c:pt idx="25">
                  <c:v>145</c:v>
                </c:pt>
                <c:pt idx="26">
                  <c:v>99</c:v>
                </c:pt>
                <c:pt idx="27">
                  <c:v>83</c:v>
                </c:pt>
                <c:pt idx="28">
                  <c:v>88</c:v>
                </c:pt>
                <c:pt idx="29">
                  <c:v>94</c:v>
                </c:pt>
                <c:pt idx="30">
                  <c:v>84</c:v>
                </c:pt>
                <c:pt idx="31">
                  <c:v>78</c:v>
                </c:pt>
                <c:pt idx="32">
                  <c:v>85</c:v>
                </c:pt>
                <c:pt idx="33">
                  <c:v>77</c:v>
                </c:pt>
                <c:pt idx="34">
                  <c:v>81</c:v>
                </c:pt>
                <c:pt idx="35">
                  <c:v>95</c:v>
                </c:pt>
                <c:pt idx="36">
                  <c:v>103</c:v>
                </c:pt>
                <c:pt idx="37">
                  <c:v>89</c:v>
                </c:pt>
                <c:pt idx="38">
                  <c:v>81</c:v>
                </c:pt>
                <c:pt idx="39">
                  <c:v>84</c:v>
                </c:pt>
                <c:pt idx="40">
                  <c:v>95</c:v>
                </c:pt>
                <c:pt idx="41">
                  <c:v>68</c:v>
                </c:pt>
              </c:numCache>
            </c:numRef>
          </c:val>
          <c:extLst>
            <c:ext xmlns:c16="http://schemas.microsoft.com/office/drawing/2014/chart" uri="{C3380CC4-5D6E-409C-BE32-E72D297353CC}">
              <c16:uniqueId val="{00000004-9276-426C-8429-3215375FBE7C}"/>
            </c:ext>
          </c:extLst>
        </c:ser>
        <c:ser>
          <c:idx val="5"/>
          <c:order val="5"/>
          <c:tx>
            <c:strRef>
              <c:f>'VC deals by series'!$O$58</c:f>
              <c:strCache>
                <c:ptCount val="1"/>
                <c:pt idx="0">
                  <c:v>D+</c:v>
                </c:pt>
              </c:strCache>
            </c:strRef>
          </c:tx>
          <c:spPr>
            <a:solidFill>
              <a:schemeClr val="accent6"/>
            </a:solidFill>
            <a:ln>
              <a:noFill/>
            </a:ln>
            <a:effectLst/>
          </c:spPr>
          <c:invertIfNegative val="0"/>
          <c:cat>
            <c:multiLvlStrRef>
              <c:f>'VC deals by series'!$P$51:$BE$52</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series'!$P$58:$BE$58</c:f>
              <c:numCache>
                <c:formatCode>#,##0;;;</c:formatCode>
                <c:ptCount val="42"/>
                <c:pt idx="0">
                  <c:v>87</c:v>
                </c:pt>
                <c:pt idx="1">
                  <c:v>94</c:v>
                </c:pt>
                <c:pt idx="2">
                  <c:v>78</c:v>
                </c:pt>
                <c:pt idx="3">
                  <c:v>93</c:v>
                </c:pt>
                <c:pt idx="4">
                  <c:v>92</c:v>
                </c:pt>
                <c:pt idx="5">
                  <c:v>104</c:v>
                </c:pt>
                <c:pt idx="6">
                  <c:v>87</c:v>
                </c:pt>
                <c:pt idx="7">
                  <c:v>74</c:v>
                </c:pt>
                <c:pt idx="8">
                  <c:v>108</c:v>
                </c:pt>
                <c:pt idx="9">
                  <c:v>111</c:v>
                </c:pt>
                <c:pt idx="10">
                  <c:v>112</c:v>
                </c:pt>
                <c:pt idx="11">
                  <c:v>105</c:v>
                </c:pt>
                <c:pt idx="12">
                  <c:v>113</c:v>
                </c:pt>
                <c:pt idx="13">
                  <c:v>123</c:v>
                </c:pt>
                <c:pt idx="14">
                  <c:v>102</c:v>
                </c:pt>
                <c:pt idx="15">
                  <c:v>85</c:v>
                </c:pt>
                <c:pt idx="16">
                  <c:v>97</c:v>
                </c:pt>
                <c:pt idx="17">
                  <c:v>102</c:v>
                </c:pt>
                <c:pt idx="18">
                  <c:v>116</c:v>
                </c:pt>
                <c:pt idx="19">
                  <c:v>117</c:v>
                </c:pt>
                <c:pt idx="20">
                  <c:v>167</c:v>
                </c:pt>
                <c:pt idx="21">
                  <c:v>169</c:v>
                </c:pt>
                <c:pt idx="22">
                  <c:v>144</c:v>
                </c:pt>
                <c:pt idx="23">
                  <c:v>163</c:v>
                </c:pt>
                <c:pt idx="24">
                  <c:v>110</c:v>
                </c:pt>
                <c:pt idx="25">
                  <c:v>102</c:v>
                </c:pt>
                <c:pt idx="26">
                  <c:v>80</c:v>
                </c:pt>
                <c:pt idx="27">
                  <c:v>57</c:v>
                </c:pt>
                <c:pt idx="28">
                  <c:v>43</c:v>
                </c:pt>
                <c:pt idx="29">
                  <c:v>51</c:v>
                </c:pt>
                <c:pt idx="30">
                  <c:v>67</c:v>
                </c:pt>
                <c:pt idx="31">
                  <c:v>56</c:v>
                </c:pt>
                <c:pt idx="32">
                  <c:v>55</c:v>
                </c:pt>
                <c:pt idx="33">
                  <c:v>49</c:v>
                </c:pt>
                <c:pt idx="34">
                  <c:v>72</c:v>
                </c:pt>
                <c:pt idx="35">
                  <c:v>66</c:v>
                </c:pt>
                <c:pt idx="36">
                  <c:v>69</c:v>
                </c:pt>
                <c:pt idx="37">
                  <c:v>80</c:v>
                </c:pt>
                <c:pt idx="38">
                  <c:v>79</c:v>
                </c:pt>
                <c:pt idx="39">
                  <c:v>65</c:v>
                </c:pt>
                <c:pt idx="40">
                  <c:v>80</c:v>
                </c:pt>
                <c:pt idx="41">
                  <c:v>66</c:v>
                </c:pt>
              </c:numCache>
            </c:numRef>
          </c:val>
          <c:extLst>
            <c:ext xmlns:c16="http://schemas.microsoft.com/office/drawing/2014/chart" uri="{C3380CC4-5D6E-409C-BE32-E72D297353CC}">
              <c16:uniqueId val="{00000005-9276-426C-8429-3215375FBE7C}"/>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040682414698169E-2"/>
          <c:y val="1.5740740740740739E-2"/>
          <c:w val="0.76292684568275115"/>
          <c:h val="0.92367988723631766"/>
        </c:manualLayout>
      </c:layout>
      <c:barChart>
        <c:barDir val="col"/>
        <c:grouping val="percentStacked"/>
        <c:varyColors val="0"/>
        <c:ser>
          <c:idx val="0"/>
          <c:order val="0"/>
          <c:tx>
            <c:strRef>
              <c:f>'VC exits by region'!$O$59</c:f>
              <c:strCache>
                <c:ptCount val="1"/>
                <c:pt idx="0">
                  <c:v>Great Lakes</c:v>
                </c:pt>
              </c:strCache>
            </c:strRef>
          </c:tx>
          <c:spPr>
            <a:solidFill>
              <a:schemeClr val="accent1"/>
            </a:solidFill>
            <a:ln>
              <a:noFill/>
            </a:ln>
            <a:effectLst/>
          </c:spPr>
          <c:invertIfNegative val="0"/>
          <c:cat>
            <c:multiLvlStrRef>
              <c:f>'VC exits by region'!$P$57:$BE$58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region'!$P$59:$BE$59</c:f>
              <c:numCache>
                <c:formatCode>#,##0;;;</c:formatCode>
                <c:ptCount val="42"/>
                <c:pt idx="0">
                  <c:v>34</c:v>
                </c:pt>
                <c:pt idx="1">
                  <c:v>18</c:v>
                </c:pt>
                <c:pt idx="2">
                  <c:v>21</c:v>
                </c:pt>
                <c:pt idx="3">
                  <c:v>26</c:v>
                </c:pt>
                <c:pt idx="4">
                  <c:v>32</c:v>
                </c:pt>
                <c:pt idx="5">
                  <c:v>23</c:v>
                </c:pt>
                <c:pt idx="6">
                  <c:v>18</c:v>
                </c:pt>
                <c:pt idx="7">
                  <c:v>27</c:v>
                </c:pt>
                <c:pt idx="8">
                  <c:v>40</c:v>
                </c:pt>
                <c:pt idx="9">
                  <c:v>28</c:v>
                </c:pt>
                <c:pt idx="10">
                  <c:v>22</c:v>
                </c:pt>
                <c:pt idx="11">
                  <c:v>23</c:v>
                </c:pt>
                <c:pt idx="12">
                  <c:v>28</c:v>
                </c:pt>
                <c:pt idx="13">
                  <c:v>27</c:v>
                </c:pt>
                <c:pt idx="14">
                  <c:v>30</c:v>
                </c:pt>
                <c:pt idx="15">
                  <c:v>22</c:v>
                </c:pt>
                <c:pt idx="16">
                  <c:v>33</c:v>
                </c:pt>
                <c:pt idx="17">
                  <c:v>15</c:v>
                </c:pt>
                <c:pt idx="18">
                  <c:v>24</c:v>
                </c:pt>
                <c:pt idx="19">
                  <c:v>33</c:v>
                </c:pt>
                <c:pt idx="20">
                  <c:v>40</c:v>
                </c:pt>
                <c:pt idx="21">
                  <c:v>48</c:v>
                </c:pt>
                <c:pt idx="22">
                  <c:v>35</c:v>
                </c:pt>
                <c:pt idx="23">
                  <c:v>39</c:v>
                </c:pt>
                <c:pt idx="24">
                  <c:v>34</c:v>
                </c:pt>
                <c:pt idx="25">
                  <c:v>23</c:v>
                </c:pt>
                <c:pt idx="26">
                  <c:v>26</c:v>
                </c:pt>
                <c:pt idx="27">
                  <c:v>32</c:v>
                </c:pt>
                <c:pt idx="28">
                  <c:v>28</c:v>
                </c:pt>
                <c:pt idx="29">
                  <c:v>19</c:v>
                </c:pt>
                <c:pt idx="30">
                  <c:v>23</c:v>
                </c:pt>
                <c:pt idx="31">
                  <c:v>20</c:v>
                </c:pt>
                <c:pt idx="32">
                  <c:v>13</c:v>
                </c:pt>
                <c:pt idx="33">
                  <c:v>18</c:v>
                </c:pt>
                <c:pt idx="34">
                  <c:v>27</c:v>
                </c:pt>
                <c:pt idx="35">
                  <c:v>26</c:v>
                </c:pt>
                <c:pt idx="36">
                  <c:v>38</c:v>
                </c:pt>
                <c:pt idx="37">
                  <c:v>33</c:v>
                </c:pt>
                <c:pt idx="38">
                  <c:v>33</c:v>
                </c:pt>
                <c:pt idx="39">
                  <c:v>28</c:v>
                </c:pt>
                <c:pt idx="40">
                  <c:v>39</c:v>
                </c:pt>
                <c:pt idx="41">
                  <c:v>21</c:v>
                </c:pt>
              </c:numCache>
            </c:numRef>
          </c:val>
          <c:extLst>
            <c:ext xmlns:c16="http://schemas.microsoft.com/office/drawing/2014/chart" uri="{C3380CC4-5D6E-409C-BE32-E72D297353CC}">
              <c16:uniqueId val="{00000000-ED94-4D63-8A0E-9E16E23C6B38}"/>
            </c:ext>
          </c:extLst>
        </c:ser>
        <c:ser>
          <c:idx val="1"/>
          <c:order val="1"/>
          <c:tx>
            <c:strRef>
              <c:f>'VC exits by region'!$O$60</c:f>
              <c:strCache>
                <c:ptCount val="1"/>
                <c:pt idx="0">
                  <c:v>Mid-Atlantic</c:v>
                </c:pt>
              </c:strCache>
            </c:strRef>
          </c:tx>
          <c:spPr>
            <a:solidFill>
              <a:schemeClr val="accent2"/>
            </a:solidFill>
            <a:ln>
              <a:noFill/>
            </a:ln>
            <a:effectLst/>
          </c:spPr>
          <c:invertIfNegative val="0"/>
          <c:cat>
            <c:multiLvlStrRef>
              <c:f>'VC exits by region'!$P$57:$BE$58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region'!$P$60:$BE$60</c:f>
              <c:numCache>
                <c:formatCode>#,##0;;;</c:formatCode>
                <c:ptCount val="42"/>
                <c:pt idx="0">
                  <c:v>66</c:v>
                </c:pt>
                <c:pt idx="1">
                  <c:v>53</c:v>
                </c:pt>
                <c:pt idx="2">
                  <c:v>45</c:v>
                </c:pt>
                <c:pt idx="3">
                  <c:v>62</c:v>
                </c:pt>
                <c:pt idx="4">
                  <c:v>62</c:v>
                </c:pt>
                <c:pt idx="5">
                  <c:v>57</c:v>
                </c:pt>
                <c:pt idx="6">
                  <c:v>44</c:v>
                </c:pt>
                <c:pt idx="7">
                  <c:v>54</c:v>
                </c:pt>
                <c:pt idx="8">
                  <c:v>77</c:v>
                </c:pt>
                <c:pt idx="9">
                  <c:v>58</c:v>
                </c:pt>
                <c:pt idx="10">
                  <c:v>54</c:v>
                </c:pt>
                <c:pt idx="11">
                  <c:v>49</c:v>
                </c:pt>
                <c:pt idx="12">
                  <c:v>76</c:v>
                </c:pt>
                <c:pt idx="13">
                  <c:v>83</c:v>
                </c:pt>
                <c:pt idx="14">
                  <c:v>69</c:v>
                </c:pt>
                <c:pt idx="15">
                  <c:v>71</c:v>
                </c:pt>
                <c:pt idx="16">
                  <c:v>71</c:v>
                </c:pt>
                <c:pt idx="17">
                  <c:v>42</c:v>
                </c:pt>
                <c:pt idx="18">
                  <c:v>57</c:v>
                </c:pt>
                <c:pt idx="19">
                  <c:v>88</c:v>
                </c:pt>
                <c:pt idx="20">
                  <c:v>103</c:v>
                </c:pt>
                <c:pt idx="21">
                  <c:v>108</c:v>
                </c:pt>
                <c:pt idx="22">
                  <c:v>90</c:v>
                </c:pt>
                <c:pt idx="23">
                  <c:v>131</c:v>
                </c:pt>
                <c:pt idx="24">
                  <c:v>105</c:v>
                </c:pt>
                <c:pt idx="25">
                  <c:v>83</c:v>
                </c:pt>
                <c:pt idx="26">
                  <c:v>67</c:v>
                </c:pt>
                <c:pt idx="27">
                  <c:v>59</c:v>
                </c:pt>
                <c:pt idx="28">
                  <c:v>79</c:v>
                </c:pt>
                <c:pt idx="29">
                  <c:v>63</c:v>
                </c:pt>
                <c:pt idx="30">
                  <c:v>56</c:v>
                </c:pt>
                <c:pt idx="31">
                  <c:v>66</c:v>
                </c:pt>
                <c:pt idx="32">
                  <c:v>72</c:v>
                </c:pt>
                <c:pt idx="33">
                  <c:v>84</c:v>
                </c:pt>
                <c:pt idx="34">
                  <c:v>68</c:v>
                </c:pt>
                <c:pt idx="35">
                  <c:v>93</c:v>
                </c:pt>
                <c:pt idx="36">
                  <c:v>101</c:v>
                </c:pt>
                <c:pt idx="37">
                  <c:v>96</c:v>
                </c:pt>
                <c:pt idx="38">
                  <c:v>82</c:v>
                </c:pt>
                <c:pt idx="39">
                  <c:v>95</c:v>
                </c:pt>
                <c:pt idx="40">
                  <c:v>100</c:v>
                </c:pt>
                <c:pt idx="41">
                  <c:v>80</c:v>
                </c:pt>
              </c:numCache>
            </c:numRef>
          </c:val>
          <c:extLst>
            <c:ext xmlns:c16="http://schemas.microsoft.com/office/drawing/2014/chart" uri="{C3380CC4-5D6E-409C-BE32-E72D297353CC}">
              <c16:uniqueId val="{00000001-ED94-4D63-8A0E-9E16E23C6B38}"/>
            </c:ext>
          </c:extLst>
        </c:ser>
        <c:ser>
          <c:idx val="2"/>
          <c:order val="2"/>
          <c:tx>
            <c:strRef>
              <c:f>'VC exits by region'!$O$61</c:f>
              <c:strCache>
                <c:ptCount val="1"/>
                <c:pt idx="0">
                  <c:v>Midwest</c:v>
                </c:pt>
              </c:strCache>
            </c:strRef>
          </c:tx>
          <c:spPr>
            <a:solidFill>
              <a:schemeClr val="accent3"/>
            </a:solidFill>
            <a:ln>
              <a:noFill/>
            </a:ln>
            <a:effectLst/>
          </c:spPr>
          <c:invertIfNegative val="0"/>
          <c:cat>
            <c:multiLvlStrRef>
              <c:f>'VC exits by region'!$P$57:$BE$58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region'!$P$61:$BE$61</c:f>
              <c:numCache>
                <c:formatCode>#,##0;;;</c:formatCode>
                <c:ptCount val="42"/>
                <c:pt idx="0">
                  <c:v>5</c:v>
                </c:pt>
                <c:pt idx="1">
                  <c:v>4</c:v>
                </c:pt>
                <c:pt idx="2">
                  <c:v>9</c:v>
                </c:pt>
                <c:pt idx="3">
                  <c:v>2</c:v>
                </c:pt>
                <c:pt idx="4">
                  <c:v>5</c:v>
                </c:pt>
                <c:pt idx="5">
                  <c:v>2</c:v>
                </c:pt>
                <c:pt idx="6">
                  <c:v>4</c:v>
                </c:pt>
                <c:pt idx="7">
                  <c:v>3</c:v>
                </c:pt>
                <c:pt idx="8">
                  <c:v>7</c:v>
                </c:pt>
                <c:pt idx="9">
                  <c:v>3</c:v>
                </c:pt>
                <c:pt idx="10">
                  <c:v>6</c:v>
                </c:pt>
                <c:pt idx="11">
                  <c:v>3</c:v>
                </c:pt>
                <c:pt idx="12">
                  <c:v>8</c:v>
                </c:pt>
                <c:pt idx="13">
                  <c:v>7</c:v>
                </c:pt>
                <c:pt idx="14">
                  <c:v>6</c:v>
                </c:pt>
                <c:pt idx="15">
                  <c:v>5</c:v>
                </c:pt>
                <c:pt idx="16">
                  <c:v>5</c:v>
                </c:pt>
                <c:pt idx="17">
                  <c:v>11</c:v>
                </c:pt>
                <c:pt idx="18">
                  <c:v>3</c:v>
                </c:pt>
                <c:pt idx="19">
                  <c:v>4</c:v>
                </c:pt>
                <c:pt idx="20">
                  <c:v>3</c:v>
                </c:pt>
                <c:pt idx="21">
                  <c:v>6</c:v>
                </c:pt>
                <c:pt idx="22">
                  <c:v>8</c:v>
                </c:pt>
                <c:pt idx="23">
                  <c:v>9</c:v>
                </c:pt>
                <c:pt idx="24">
                  <c:v>10</c:v>
                </c:pt>
                <c:pt idx="25">
                  <c:v>8</c:v>
                </c:pt>
                <c:pt idx="26">
                  <c:v>7</c:v>
                </c:pt>
                <c:pt idx="27">
                  <c:v>5</c:v>
                </c:pt>
                <c:pt idx="28">
                  <c:v>13</c:v>
                </c:pt>
                <c:pt idx="29">
                  <c:v>8</c:v>
                </c:pt>
                <c:pt idx="30">
                  <c:v>5</c:v>
                </c:pt>
                <c:pt idx="31">
                  <c:v>7</c:v>
                </c:pt>
                <c:pt idx="32">
                  <c:v>3</c:v>
                </c:pt>
                <c:pt idx="33">
                  <c:v>4</c:v>
                </c:pt>
                <c:pt idx="34">
                  <c:v>6</c:v>
                </c:pt>
                <c:pt idx="35">
                  <c:v>8</c:v>
                </c:pt>
                <c:pt idx="36">
                  <c:v>4</c:v>
                </c:pt>
                <c:pt idx="37">
                  <c:v>6</c:v>
                </c:pt>
                <c:pt idx="38">
                  <c:v>2</c:v>
                </c:pt>
                <c:pt idx="39">
                  <c:v>9</c:v>
                </c:pt>
                <c:pt idx="40">
                  <c:v>6</c:v>
                </c:pt>
                <c:pt idx="41">
                  <c:v>6</c:v>
                </c:pt>
              </c:numCache>
            </c:numRef>
          </c:val>
          <c:extLst>
            <c:ext xmlns:c16="http://schemas.microsoft.com/office/drawing/2014/chart" uri="{C3380CC4-5D6E-409C-BE32-E72D297353CC}">
              <c16:uniqueId val="{00000002-ED94-4D63-8A0E-9E16E23C6B38}"/>
            </c:ext>
          </c:extLst>
        </c:ser>
        <c:ser>
          <c:idx val="3"/>
          <c:order val="3"/>
          <c:tx>
            <c:strRef>
              <c:f>'VC exits by region'!$O$62</c:f>
              <c:strCache>
                <c:ptCount val="1"/>
                <c:pt idx="0">
                  <c:v>Mountain</c:v>
                </c:pt>
              </c:strCache>
            </c:strRef>
          </c:tx>
          <c:spPr>
            <a:solidFill>
              <a:schemeClr val="accent4"/>
            </a:solidFill>
            <a:ln>
              <a:noFill/>
            </a:ln>
            <a:effectLst/>
          </c:spPr>
          <c:invertIfNegative val="0"/>
          <c:cat>
            <c:multiLvlStrRef>
              <c:f>'VC exits by region'!$P$57:$BE$58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region'!$P$62:$BE$62</c:f>
              <c:numCache>
                <c:formatCode>#,##0;;;</c:formatCode>
                <c:ptCount val="42"/>
                <c:pt idx="0">
                  <c:v>8</c:v>
                </c:pt>
                <c:pt idx="1">
                  <c:v>24</c:v>
                </c:pt>
                <c:pt idx="2">
                  <c:v>18</c:v>
                </c:pt>
                <c:pt idx="3">
                  <c:v>13</c:v>
                </c:pt>
                <c:pt idx="4">
                  <c:v>22</c:v>
                </c:pt>
                <c:pt idx="5">
                  <c:v>17</c:v>
                </c:pt>
                <c:pt idx="6">
                  <c:v>14</c:v>
                </c:pt>
                <c:pt idx="7">
                  <c:v>19</c:v>
                </c:pt>
                <c:pt idx="8">
                  <c:v>24</c:v>
                </c:pt>
                <c:pt idx="9">
                  <c:v>18</c:v>
                </c:pt>
                <c:pt idx="10">
                  <c:v>14</c:v>
                </c:pt>
                <c:pt idx="11">
                  <c:v>19</c:v>
                </c:pt>
                <c:pt idx="12">
                  <c:v>19</c:v>
                </c:pt>
                <c:pt idx="13">
                  <c:v>26</c:v>
                </c:pt>
                <c:pt idx="14">
                  <c:v>18</c:v>
                </c:pt>
                <c:pt idx="15">
                  <c:v>25</c:v>
                </c:pt>
                <c:pt idx="16">
                  <c:v>28</c:v>
                </c:pt>
                <c:pt idx="17">
                  <c:v>17</c:v>
                </c:pt>
                <c:pt idx="18">
                  <c:v>19</c:v>
                </c:pt>
                <c:pt idx="19">
                  <c:v>31</c:v>
                </c:pt>
                <c:pt idx="20">
                  <c:v>32</c:v>
                </c:pt>
                <c:pt idx="21">
                  <c:v>28</c:v>
                </c:pt>
                <c:pt idx="22">
                  <c:v>27</c:v>
                </c:pt>
                <c:pt idx="23">
                  <c:v>36</c:v>
                </c:pt>
                <c:pt idx="24">
                  <c:v>35</c:v>
                </c:pt>
                <c:pt idx="25">
                  <c:v>27</c:v>
                </c:pt>
                <c:pt idx="26">
                  <c:v>22</c:v>
                </c:pt>
                <c:pt idx="27">
                  <c:v>26</c:v>
                </c:pt>
                <c:pt idx="28">
                  <c:v>32</c:v>
                </c:pt>
                <c:pt idx="29">
                  <c:v>27</c:v>
                </c:pt>
                <c:pt idx="30">
                  <c:v>15</c:v>
                </c:pt>
                <c:pt idx="31">
                  <c:v>25</c:v>
                </c:pt>
                <c:pt idx="32">
                  <c:v>26</c:v>
                </c:pt>
                <c:pt idx="33">
                  <c:v>20</c:v>
                </c:pt>
                <c:pt idx="34">
                  <c:v>22</c:v>
                </c:pt>
                <c:pt idx="35">
                  <c:v>21</c:v>
                </c:pt>
                <c:pt idx="36">
                  <c:v>21</c:v>
                </c:pt>
                <c:pt idx="37">
                  <c:v>30</c:v>
                </c:pt>
                <c:pt idx="38">
                  <c:v>19</c:v>
                </c:pt>
                <c:pt idx="39">
                  <c:v>21</c:v>
                </c:pt>
                <c:pt idx="40">
                  <c:v>22</c:v>
                </c:pt>
                <c:pt idx="41">
                  <c:v>22</c:v>
                </c:pt>
              </c:numCache>
            </c:numRef>
          </c:val>
          <c:extLst>
            <c:ext xmlns:c16="http://schemas.microsoft.com/office/drawing/2014/chart" uri="{C3380CC4-5D6E-409C-BE32-E72D297353CC}">
              <c16:uniqueId val="{00000003-ED94-4D63-8A0E-9E16E23C6B38}"/>
            </c:ext>
          </c:extLst>
        </c:ser>
        <c:ser>
          <c:idx val="4"/>
          <c:order val="4"/>
          <c:tx>
            <c:strRef>
              <c:f>'VC exits by region'!$O$63</c:f>
              <c:strCache>
                <c:ptCount val="1"/>
                <c:pt idx="0">
                  <c:v>New England</c:v>
                </c:pt>
              </c:strCache>
            </c:strRef>
          </c:tx>
          <c:spPr>
            <a:solidFill>
              <a:schemeClr val="accent5"/>
            </a:solidFill>
            <a:ln>
              <a:noFill/>
            </a:ln>
            <a:effectLst/>
          </c:spPr>
          <c:invertIfNegative val="0"/>
          <c:cat>
            <c:multiLvlStrRef>
              <c:f>'VC exits by region'!$P$57:$BE$58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region'!$P$63:$BE$63</c:f>
              <c:numCache>
                <c:formatCode>#,##0;;;</c:formatCode>
                <c:ptCount val="42"/>
                <c:pt idx="0">
                  <c:v>35</c:v>
                </c:pt>
                <c:pt idx="1">
                  <c:v>20</c:v>
                </c:pt>
                <c:pt idx="2">
                  <c:v>28</c:v>
                </c:pt>
                <c:pt idx="3">
                  <c:v>28</c:v>
                </c:pt>
                <c:pt idx="4">
                  <c:v>33</c:v>
                </c:pt>
                <c:pt idx="5">
                  <c:v>22</c:v>
                </c:pt>
                <c:pt idx="6">
                  <c:v>36</c:v>
                </c:pt>
                <c:pt idx="7">
                  <c:v>27</c:v>
                </c:pt>
                <c:pt idx="8">
                  <c:v>26</c:v>
                </c:pt>
                <c:pt idx="9">
                  <c:v>31</c:v>
                </c:pt>
                <c:pt idx="10">
                  <c:v>36</c:v>
                </c:pt>
                <c:pt idx="11">
                  <c:v>26</c:v>
                </c:pt>
                <c:pt idx="12">
                  <c:v>30</c:v>
                </c:pt>
                <c:pt idx="13">
                  <c:v>37</c:v>
                </c:pt>
                <c:pt idx="14">
                  <c:v>27</c:v>
                </c:pt>
                <c:pt idx="15">
                  <c:v>30</c:v>
                </c:pt>
                <c:pt idx="16">
                  <c:v>30</c:v>
                </c:pt>
                <c:pt idx="17">
                  <c:v>23</c:v>
                </c:pt>
                <c:pt idx="18">
                  <c:v>32</c:v>
                </c:pt>
                <c:pt idx="19">
                  <c:v>52</c:v>
                </c:pt>
                <c:pt idx="20">
                  <c:v>47</c:v>
                </c:pt>
                <c:pt idx="21">
                  <c:v>50</c:v>
                </c:pt>
                <c:pt idx="22">
                  <c:v>55</c:v>
                </c:pt>
                <c:pt idx="23">
                  <c:v>51</c:v>
                </c:pt>
                <c:pt idx="24">
                  <c:v>47</c:v>
                </c:pt>
                <c:pt idx="25">
                  <c:v>36</c:v>
                </c:pt>
                <c:pt idx="26">
                  <c:v>25</c:v>
                </c:pt>
                <c:pt idx="27">
                  <c:v>27</c:v>
                </c:pt>
                <c:pt idx="28">
                  <c:v>26</c:v>
                </c:pt>
                <c:pt idx="29">
                  <c:v>24</c:v>
                </c:pt>
                <c:pt idx="30">
                  <c:v>18</c:v>
                </c:pt>
                <c:pt idx="31">
                  <c:v>16</c:v>
                </c:pt>
                <c:pt idx="32">
                  <c:v>25</c:v>
                </c:pt>
                <c:pt idx="33">
                  <c:v>23</c:v>
                </c:pt>
                <c:pt idx="34">
                  <c:v>28</c:v>
                </c:pt>
                <c:pt idx="35">
                  <c:v>39</c:v>
                </c:pt>
                <c:pt idx="36">
                  <c:v>21</c:v>
                </c:pt>
                <c:pt idx="37">
                  <c:v>27</c:v>
                </c:pt>
                <c:pt idx="38">
                  <c:v>25</c:v>
                </c:pt>
                <c:pt idx="39">
                  <c:v>19</c:v>
                </c:pt>
                <c:pt idx="40">
                  <c:v>31</c:v>
                </c:pt>
                <c:pt idx="41">
                  <c:v>32</c:v>
                </c:pt>
              </c:numCache>
            </c:numRef>
          </c:val>
          <c:extLst>
            <c:ext xmlns:c16="http://schemas.microsoft.com/office/drawing/2014/chart" uri="{C3380CC4-5D6E-409C-BE32-E72D297353CC}">
              <c16:uniqueId val="{00000004-ED94-4D63-8A0E-9E16E23C6B38}"/>
            </c:ext>
          </c:extLst>
        </c:ser>
        <c:ser>
          <c:idx val="5"/>
          <c:order val="5"/>
          <c:tx>
            <c:strRef>
              <c:f>'VC exits by region'!$O$64</c:f>
              <c:strCache>
                <c:ptCount val="1"/>
                <c:pt idx="0">
                  <c:v>South</c:v>
                </c:pt>
              </c:strCache>
            </c:strRef>
          </c:tx>
          <c:spPr>
            <a:solidFill>
              <a:schemeClr val="accent6"/>
            </a:solidFill>
            <a:ln>
              <a:noFill/>
            </a:ln>
            <a:effectLst/>
          </c:spPr>
          <c:invertIfNegative val="0"/>
          <c:cat>
            <c:multiLvlStrRef>
              <c:f>'VC exits by region'!$P$57:$BE$58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region'!$P$64:$BE$64</c:f>
              <c:numCache>
                <c:formatCode>#,##0;;;</c:formatCode>
                <c:ptCount val="42"/>
                <c:pt idx="0">
                  <c:v>21</c:v>
                </c:pt>
                <c:pt idx="1">
                  <c:v>19</c:v>
                </c:pt>
                <c:pt idx="2">
                  <c:v>12</c:v>
                </c:pt>
                <c:pt idx="3">
                  <c:v>17</c:v>
                </c:pt>
                <c:pt idx="4">
                  <c:v>25</c:v>
                </c:pt>
                <c:pt idx="5">
                  <c:v>26</c:v>
                </c:pt>
                <c:pt idx="6">
                  <c:v>24</c:v>
                </c:pt>
                <c:pt idx="7">
                  <c:v>22</c:v>
                </c:pt>
                <c:pt idx="8">
                  <c:v>36</c:v>
                </c:pt>
                <c:pt idx="9">
                  <c:v>36</c:v>
                </c:pt>
                <c:pt idx="10">
                  <c:v>31</c:v>
                </c:pt>
                <c:pt idx="11">
                  <c:v>26</c:v>
                </c:pt>
                <c:pt idx="12">
                  <c:v>34</c:v>
                </c:pt>
                <c:pt idx="13">
                  <c:v>26</c:v>
                </c:pt>
                <c:pt idx="14">
                  <c:v>28</c:v>
                </c:pt>
                <c:pt idx="15">
                  <c:v>30</c:v>
                </c:pt>
                <c:pt idx="16">
                  <c:v>27</c:v>
                </c:pt>
                <c:pt idx="17">
                  <c:v>20</c:v>
                </c:pt>
                <c:pt idx="18">
                  <c:v>26</c:v>
                </c:pt>
                <c:pt idx="19">
                  <c:v>28</c:v>
                </c:pt>
                <c:pt idx="20">
                  <c:v>35</c:v>
                </c:pt>
                <c:pt idx="21">
                  <c:v>39</c:v>
                </c:pt>
                <c:pt idx="22">
                  <c:v>50</c:v>
                </c:pt>
                <c:pt idx="23">
                  <c:v>49</c:v>
                </c:pt>
                <c:pt idx="24">
                  <c:v>38</c:v>
                </c:pt>
                <c:pt idx="25">
                  <c:v>28</c:v>
                </c:pt>
                <c:pt idx="26">
                  <c:v>33</c:v>
                </c:pt>
                <c:pt idx="27">
                  <c:v>15</c:v>
                </c:pt>
                <c:pt idx="28">
                  <c:v>37</c:v>
                </c:pt>
                <c:pt idx="29">
                  <c:v>28</c:v>
                </c:pt>
                <c:pt idx="30">
                  <c:v>25</c:v>
                </c:pt>
                <c:pt idx="31">
                  <c:v>23</c:v>
                </c:pt>
                <c:pt idx="32">
                  <c:v>32</c:v>
                </c:pt>
                <c:pt idx="33">
                  <c:v>19</c:v>
                </c:pt>
                <c:pt idx="34">
                  <c:v>21</c:v>
                </c:pt>
                <c:pt idx="35">
                  <c:v>23</c:v>
                </c:pt>
                <c:pt idx="36">
                  <c:v>36</c:v>
                </c:pt>
                <c:pt idx="37">
                  <c:v>30</c:v>
                </c:pt>
                <c:pt idx="38">
                  <c:v>27</c:v>
                </c:pt>
                <c:pt idx="39">
                  <c:v>35</c:v>
                </c:pt>
                <c:pt idx="40">
                  <c:v>32</c:v>
                </c:pt>
                <c:pt idx="41">
                  <c:v>28</c:v>
                </c:pt>
              </c:numCache>
            </c:numRef>
          </c:val>
          <c:extLst>
            <c:ext xmlns:c16="http://schemas.microsoft.com/office/drawing/2014/chart" uri="{C3380CC4-5D6E-409C-BE32-E72D297353CC}">
              <c16:uniqueId val="{00000005-ED94-4D63-8A0E-9E16E23C6B38}"/>
            </c:ext>
          </c:extLst>
        </c:ser>
        <c:ser>
          <c:idx val="6"/>
          <c:order val="6"/>
          <c:tx>
            <c:strRef>
              <c:f>'VC exits by region'!$O$65</c:f>
              <c:strCache>
                <c:ptCount val="1"/>
                <c:pt idx="0">
                  <c:v>Southeast</c:v>
                </c:pt>
              </c:strCache>
            </c:strRef>
          </c:tx>
          <c:spPr>
            <a:solidFill>
              <a:schemeClr val="accent1"/>
            </a:solidFill>
            <a:ln>
              <a:noFill/>
            </a:ln>
            <a:effectLst/>
          </c:spPr>
          <c:invertIfNegative val="0"/>
          <c:cat>
            <c:multiLvlStrRef>
              <c:f>'VC exits by region'!$P$57:$BE$58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region'!$P$65:$BE$65</c:f>
              <c:numCache>
                <c:formatCode>#,##0;;;</c:formatCode>
                <c:ptCount val="42"/>
                <c:pt idx="0">
                  <c:v>14</c:v>
                </c:pt>
                <c:pt idx="1">
                  <c:v>17</c:v>
                </c:pt>
                <c:pt idx="2">
                  <c:v>20</c:v>
                </c:pt>
                <c:pt idx="3">
                  <c:v>15</c:v>
                </c:pt>
                <c:pt idx="4">
                  <c:v>17</c:v>
                </c:pt>
                <c:pt idx="5">
                  <c:v>23</c:v>
                </c:pt>
                <c:pt idx="6">
                  <c:v>16</c:v>
                </c:pt>
                <c:pt idx="7">
                  <c:v>20</c:v>
                </c:pt>
                <c:pt idx="8">
                  <c:v>26</c:v>
                </c:pt>
                <c:pt idx="9">
                  <c:v>16</c:v>
                </c:pt>
                <c:pt idx="10">
                  <c:v>17</c:v>
                </c:pt>
                <c:pt idx="11">
                  <c:v>20</c:v>
                </c:pt>
                <c:pt idx="12">
                  <c:v>24</c:v>
                </c:pt>
                <c:pt idx="13">
                  <c:v>24</c:v>
                </c:pt>
                <c:pt idx="14">
                  <c:v>24</c:v>
                </c:pt>
                <c:pt idx="15">
                  <c:v>26</c:v>
                </c:pt>
                <c:pt idx="16">
                  <c:v>21</c:v>
                </c:pt>
                <c:pt idx="17">
                  <c:v>12</c:v>
                </c:pt>
                <c:pt idx="18">
                  <c:v>20</c:v>
                </c:pt>
                <c:pt idx="19">
                  <c:v>34</c:v>
                </c:pt>
                <c:pt idx="20">
                  <c:v>38</c:v>
                </c:pt>
                <c:pt idx="21">
                  <c:v>29</c:v>
                </c:pt>
                <c:pt idx="22">
                  <c:v>38</c:v>
                </c:pt>
                <c:pt idx="23">
                  <c:v>42</c:v>
                </c:pt>
                <c:pt idx="24">
                  <c:v>36</c:v>
                </c:pt>
                <c:pt idx="25">
                  <c:v>29</c:v>
                </c:pt>
                <c:pt idx="26">
                  <c:v>32</c:v>
                </c:pt>
                <c:pt idx="27">
                  <c:v>30</c:v>
                </c:pt>
                <c:pt idx="28">
                  <c:v>28</c:v>
                </c:pt>
                <c:pt idx="29">
                  <c:v>22</c:v>
                </c:pt>
                <c:pt idx="30">
                  <c:v>17</c:v>
                </c:pt>
                <c:pt idx="31">
                  <c:v>22</c:v>
                </c:pt>
                <c:pt idx="32">
                  <c:v>29</c:v>
                </c:pt>
                <c:pt idx="33">
                  <c:v>22</c:v>
                </c:pt>
                <c:pt idx="34">
                  <c:v>27</c:v>
                </c:pt>
                <c:pt idx="35">
                  <c:v>23</c:v>
                </c:pt>
                <c:pt idx="36">
                  <c:v>30</c:v>
                </c:pt>
                <c:pt idx="37">
                  <c:v>31</c:v>
                </c:pt>
                <c:pt idx="38">
                  <c:v>26</c:v>
                </c:pt>
                <c:pt idx="39">
                  <c:v>36</c:v>
                </c:pt>
                <c:pt idx="40">
                  <c:v>14</c:v>
                </c:pt>
                <c:pt idx="41">
                  <c:v>22</c:v>
                </c:pt>
              </c:numCache>
            </c:numRef>
          </c:val>
          <c:extLst>
            <c:ext xmlns:c16="http://schemas.microsoft.com/office/drawing/2014/chart" uri="{C3380CC4-5D6E-409C-BE32-E72D297353CC}">
              <c16:uniqueId val="{00000006-ED94-4D63-8A0E-9E16E23C6B38}"/>
            </c:ext>
          </c:extLst>
        </c:ser>
        <c:ser>
          <c:idx val="7"/>
          <c:order val="7"/>
          <c:tx>
            <c:strRef>
              <c:f>'VC exits by region'!$O$66</c:f>
              <c:strCache>
                <c:ptCount val="1"/>
                <c:pt idx="0">
                  <c:v>West Coast</c:v>
                </c:pt>
              </c:strCache>
            </c:strRef>
          </c:tx>
          <c:spPr>
            <a:solidFill>
              <a:schemeClr val="accent2"/>
            </a:solidFill>
            <a:ln>
              <a:noFill/>
            </a:ln>
            <a:effectLst/>
          </c:spPr>
          <c:invertIfNegative val="0"/>
          <c:cat>
            <c:multiLvlStrRef>
              <c:f>'VC exits by region'!$P$57:$BE$58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region'!$P$66:$BE$66</c:f>
              <c:numCache>
                <c:formatCode>#,##0;;;</c:formatCode>
                <c:ptCount val="42"/>
                <c:pt idx="0">
                  <c:v>128</c:v>
                </c:pt>
                <c:pt idx="1">
                  <c:v>99</c:v>
                </c:pt>
                <c:pt idx="2">
                  <c:v>112</c:v>
                </c:pt>
                <c:pt idx="3">
                  <c:v>87</c:v>
                </c:pt>
                <c:pt idx="4">
                  <c:v>114</c:v>
                </c:pt>
                <c:pt idx="5">
                  <c:v>93</c:v>
                </c:pt>
                <c:pt idx="6">
                  <c:v>105</c:v>
                </c:pt>
                <c:pt idx="7">
                  <c:v>104</c:v>
                </c:pt>
                <c:pt idx="8">
                  <c:v>156</c:v>
                </c:pt>
                <c:pt idx="9">
                  <c:v>122</c:v>
                </c:pt>
                <c:pt idx="10">
                  <c:v>129</c:v>
                </c:pt>
                <c:pt idx="11">
                  <c:v>136</c:v>
                </c:pt>
                <c:pt idx="12">
                  <c:v>131</c:v>
                </c:pt>
                <c:pt idx="13">
                  <c:v>157</c:v>
                </c:pt>
                <c:pt idx="14">
                  <c:v>124</c:v>
                </c:pt>
                <c:pt idx="15">
                  <c:v>101</c:v>
                </c:pt>
                <c:pt idx="16">
                  <c:v>123</c:v>
                </c:pt>
                <c:pt idx="17">
                  <c:v>91</c:v>
                </c:pt>
                <c:pt idx="18">
                  <c:v>122</c:v>
                </c:pt>
                <c:pt idx="19">
                  <c:v>160</c:v>
                </c:pt>
                <c:pt idx="20">
                  <c:v>188</c:v>
                </c:pt>
                <c:pt idx="21">
                  <c:v>191</c:v>
                </c:pt>
                <c:pt idx="22">
                  <c:v>211</c:v>
                </c:pt>
                <c:pt idx="23">
                  <c:v>209</c:v>
                </c:pt>
                <c:pt idx="24">
                  <c:v>157</c:v>
                </c:pt>
                <c:pt idx="25">
                  <c:v>169</c:v>
                </c:pt>
                <c:pt idx="26">
                  <c:v>113</c:v>
                </c:pt>
                <c:pt idx="27">
                  <c:v>105</c:v>
                </c:pt>
                <c:pt idx="28">
                  <c:v>107</c:v>
                </c:pt>
                <c:pt idx="29">
                  <c:v>103</c:v>
                </c:pt>
                <c:pt idx="30">
                  <c:v>119</c:v>
                </c:pt>
                <c:pt idx="31">
                  <c:v>99</c:v>
                </c:pt>
                <c:pt idx="32">
                  <c:v>114</c:v>
                </c:pt>
                <c:pt idx="33">
                  <c:v>120</c:v>
                </c:pt>
                <c:pt idx="34">
                  <c:v>105</c:v>
                </c:pt>
                <c:pt idx="35">
                  <c:v>132</c:v>
                </c:pt>
                <c:pt idx="36">
                  <c:v>138</c:v>
                </c:pt>
                <c:pt idx="37">
                  <c:v>139</c:v>
                </c:pt>
                <c:pt idx="38">
                  <c:v>164</c:v>
                </c:pt>
                <c:pt idx="39">
                  <c:v>148</c:v>
                </c:pt>
                <c:pt idx="40">
                  <c:v>144</c:v>
                </c:pt>
                <c:pt idx="41">
                  <c:v>153</c:v>
                </c:pt>
              </c:numCache>
            </c:numRef>
          </c:val>
          <c:extLst>
            <c:ext xmlns:c16="http://schemas.microsoft.com/office/drawing/2014/chart" uri="{C3380CC4-5D6E-409C-BE32-E72D297353CC}">
              <c16:uniqueId val="{00000007-ED94-4D63-8A0E-9E16E23C6B38}"/>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General"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plotArea>
    <c:legend>
      <c:legendPos val="tr"/>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no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2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exits by IPO'!$B$9</c:f>
              <c:strCache>
                <c:ptCount val="1"/>
                <c:pt idx="0">
                  <c:v>Exit value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exits by IPO'!$C$8:$M$8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IPO'!$C$9:$M$9</c:f>
              <c:numCache>
                <c:formatCode>"$"#,##0.0</c:formatCode>
                <c:ptCount val="11"/>
                <c:pt idx="0">
                  <c:v>13.500729658811339</c:v>
                </c:pt>
                <c:pt idx="1">
                  <c:v>35.814157136168653</c:v>
                </c:pt>
                <c:pt idx="2">
                  <c:v>62.583602187283603</c:v>
                </c:pt>
                <c:pt idx="3">
                  <c:v>181.53499871877611</c:v>
                </c:pt>
                <c:pt idx="4">
                  <c:v>178.9277932620474</c:v>
                </c:pt>
                <c:pt idx="5">
                  <c:v>518.23672886846407</c:v>
                </c:pt>
                <c:pt idx="6">
                  <c:v>6.6534308364277504</c:v>
                </c:pt>
                <c:pt idx="7">
                  <c:v>26.127589012674889</c:v>
                </c:pt>
                <c:pt idx="8">
                  <c:v>41.484136646909477</c:v>
                </c:pt>
                <c:pt idx="9">
                  <c:v>105.335358839064</c:v>
                </c:pt>
                <c:pt idx="10">
                  <c:v>1783.1043627409999</c:v>
                </c:pt>
              </c:numCache>
            </c:numRef>
          </c:val>
          <c:extLst>
            <c:ext xmlns:c16="http://schemas.microsoft.com/office/drawing/2014/chart" uri="{C3380CC4-5D6E-409C-BE32-E72D297353CC}">
              <c16:uniqueId val="{00000004-2A29-45E1-A40F-2EE4526B4F8D}"/>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exits by IPO'!$B$10</c:f>
              <c:strCache>
                <c:ptCount val="1"/>
                <c:pt idx="0">
                  <c:v>Exit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6-2A29-45E1-A40F-2EE4526B4F8D}"/>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08-2A29-45E1-A40F-2EE4526B4F8D}"/>
              </c:ext>
            </c:extLst>
          </c:dPt>
          <c:dPt>
            <c:idx val="11"/>
            <c:bubble3D val="0"/>
            <c:extLst>
              <c:ext xmlns:c16="http://schemas.microsoft.com/office/drawing/2014/chart" uri="{C3380CC4-5D6E-409C-BE32-E72D297353CC}">
                <c16:uniqueId val="{00000009-2A29-45E1-A40F-2EE4526B4F8D}"/>
              </c:ext>
            </c:extLst>
          </c:dPt>
          <c:dLbls>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exits by IPO'!$C$8:$M$8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by IPO'!$C$10:$M$10</c:f>
              <c:numCache>
                <c:formatCode>#,##0;;;</c:formatCode>
                <c:ptCount val="11"/>
                <c:pt idx="0">
                  <c:v>48</c:v>
                </c:pt>
                <c:pt idx="1">
                  <c:v>70</c:v>
                </c:pt>
                <c:pt idx="2">
                  <c:v>95</c:v>
                </c:pt>
                <c:pt idx="3">
                  <c:v>92</c:v>
                </c:pt>
                <c:pt idx="4">
                  <c:v>115</c:v>
                </c:pt>
                <c:pt idx="5">
                  <c:v>201</c:v>
                </c:pt>
                <c:pt idx="6">
                  <c:v>43</c:v>
                </c:pt>
                <c:pt idx="7">
                  <c:v>44</c:v>
                </c:pt>
                <c:pt idx="8">
                  <c:v>45</c:v>
                </c:pt>
                <c:pt idx="9">
                  <c:v>50</c:v>
                </c:pt>
                <c:pt idx="10">
                  <c:v>38</c:v>
                </c:pt>
              </c:numCache>
            </c:numRef>
          </c:val>
          <c:smooth val="0"/>
          <c:extLst>
            <c:ext xmlns:c16="http://schemas.microsoft.com/office/drawing/2014/chart" uri="{C3380CC4-5D6E-409C-BE32-E72D297353CC}">
              <c16:uniqueId val="{0000000A-2A29-45E1-A40F-2EE4526B4F8D}"/>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exits by IPO'!$O$9</c:f>
              <c:strCache>
                <c:ptCount val="1"/>
                <c:pt idx="0">
                  <c:v>Exit value ($B)</c:v>
                </c:pt>
              </c:strCache>
            </c:strRef>
          </c:tx>
          <c:spPr>
            <a:solidFill>
              <a:schemeClr val="accent1"/>
            </a:solidFill>
            <a:ln>
              <a:noFill/>
            </a:ln>
            <a:effectLst/>
          </c:spPr>
          <c:invertIfNegative val="0"/>
          <c:cat>
            <c:multiLvlStrRef>
              <c:f>'VC exits by IPO'!$P$7:$BE$8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IPO'!$P$9:$BE$9</c:f>
              <c:numCache>
                <c:formatCode>"$"#,##0.0</c:formatCode>
                <c:ptCount val="42"/>
                <c:pt idx="0">
                  <c:v>1.353060470881343</c:v>
                </c:pt>
                <c:pt idx="1">
                  <c:v>4.9523388558903241</c:v>
                </c:pt>
                <c:pt idx="2">
                  <c:v>5.3194324548179788</c:v>
                </c:pt>
                <c:pt idx="3">
                  <c:v>1.875897877221691</c:v>
                </c:pt>
                <c:pt idx="4">
                  <c:v>3.681796319070691</c:v>
                </c:pt>
                <c:pt idx="5">
                  <c:v>9.0615288322146679</c:v>
                </c:pt>
                <c:pt idx="6">
                  <c:v>4.1341722044369282</c:v>
                </c:pt>
                <c:pt idx="7">
                  <c:v>18.936659780446359</c:v>
                </c:pt>
                <c:pt idx="8">
                  <c:v>10.996090347999999</c:v>
                </c:pt>
                <c:pt idx="9">
                  <c:v>25.131925746143029</c:v>
                </c:pt>
                <c:pt idx="10">
                  <c:v>12.35086382156967</c:v>
                </c:pt>
                <c:pt idx="11">
                  <c:v>14.1047222715709</c:v>
                </c:pt>
                <c:pt idx="12">
                  <c:v>29.183090564868579</c:v>
                </c:pt>
                <c:pt idx="13">
                  <c:v>112.3248816501725</c:v>
                </c:pt>
                <c:pt idx="14">
                  <c:v>31.617306506918421</c:v>
                </c:pt>
                <c:pt idx="15">
                  <c:v>8.4097199968166052</c:v>
                </c:pt>
                <c:pt idx="16">
                  <c:v>6.4828366610000003</c:v>
                </c:pt>
                <c:pt idx="17">
                  <c:v>11.875850106</c:v>
                </c:pt>
                <c:pt idx="18">
                  <c:v>93.823482031435816</c:v>
                </c:pt>
                <c:pt idx="19">
                  <c:v>66.745624463611563</c:v>
                </c:pt>
                <c:pt idx="20">
                  <c:v>131.4084682864079</c:v>
                </c:pt>
                <c:pt idx="21">
                  <c:v>160.8156959624587</c:v>
                </c:pt>
                <c:pt idx="22">
                  <c:v>101.3705455785135</c:v>
                </c:pt>
                <c:pt idx="23">
                  <c:v>124.6420190410839</c:v>
                </c:pt>
                <c:pt idx="24">
                  <c:v>2.6556340466826849</c:v>
                </c:pt>
                <c:pt idx="25">
                  <c:v>1.6196201290000001</c:v>
                </c:pt>
                <c:pt idx="26">
                  <c:v>0.6254257379999999</c:v>
                </c:pt>
                <c:pt idx="27">
                  <c:v>1.7527509227450651</c:v>
                </c:pt>
                <c:pt idx="28">
                  <c:v>1.159740829</c:v>
                </c:pt>
                <c:pt idx="29">
                  <c:v>3.522012370380156</c:v>
                </c:pt>
                <c:pt idx="30">
                  <c:v>20.367149108</c:v>
                </c:pt>
                <c:pt idx="31">
                  <c:v>1.078686705294734</c:v>
                </c:pt>
                <c:pt idx="32">
                  <c:v>13.526804007000001</c:v>
                </c:pt>
                <c:pt idx="33">
                  <c:v>14.50641877190948</c:v>
                </c:pt>
                <c:pt idx="34">
                  <c:v>1.2324757239999999</c:v>
                </c:pt>
                <c:pt idx="35">
                  <c:v>12.218438144</c:v>
                </c:pt>
                <c:pt idx="36">
                  <c:v>20.840886410424389</c:v>
                </c:pt>
                <c:pt idx="37">
                  <c:v>24.401712455999998</c:v>
                </c:pt>
                <c:pt idx="38">
                  <c:v>42.129526576124192</c:v>
                </c:pt>
                <c:pt idx="39">
                  <c:v>17.963233396515442</c:v>
                </c:pt>
                <c:pt idx="40">
                  <c:v>16.813923227</c:v>
                </c:pt>
                <c:pt idx="41">
                  <c:v>1766.2904395139999</c:v>
                </c:pt>
              </c:numCache>
            </c:numRef>
          </c:val>
          <c:extLst>
            <c:ext xmlns:c16="http://schemas.microsoft.com/office/drawing/2014/chart" uri="{C3380CC4-5D6E-409C-BE32-E72D297353CC}">
              <c16:uniqueId val="{00000000-E1B1-4C32-AABD-16D4CF67DB67}"/>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exits by IPO'!$O$10</c:f>
              <c:strCache>
                <c:ptCount val="1"/>
                <c:pt idx="0">
                  <c:v>Exit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1-E1B1-4C32-AABD-16D4CF67DB67}"/>
              </c:ext>
            </c:extLst>
          </c:dPt>
          <c:dPt>
            <c:idx val="10"/>
            <c:bubble3D val="0"/>
            <c:extLst>
              <c:ext xmlns:c16="http://schemas.microsoft.com/office/drawing/2014/chart" uri="{C3380CC4-5D6E-409C-BE32-E72D297353CC}">
                <c16:uniqueId val="{00000002-E1B1-4C32-AABD-16D4CF67DB67}"/>
              </c:ext>
            </c:extLst>
          </c:dPt>
          <c:dPt>
            <c:idx val="11"/>
            <c:bubble3D val="0"/>
            <c:extLst>
              <c:ext xmlns:c16="http://schemas.microsoft.com/office/drawing/2014/chart" uri="{C3380CC4-5D6E-409C-BE32-E72D297353CC}">
                <c16:uniqueId val="{00000003-E1B1-4C32-AABD-16D4CF67DB67}"/>
              </c:ext>
            </c:extLst>
          </c:dPt>
          <c:cat>
            <c:multiLvlStrRef>
              <c:f>'VC exits by IPO'!$P$7:$BE$8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by IPO'!$P$10:$BE$10</c:f>
              <c:numCache>
                <c:formatCode>#,##0;;;</c:formatCode>
                <c:ptCount val="42"/>
                <c:pt idx="0">
                  <c:v>7</c:v>
                </c:pt>
                <c:pt idx="1">
                  <c:v>15</c:v>
                </c:pt>
                <c:pt idx="2">
                  <c:v>18</c:v>
                </c:pt>
                <c:pt idx="3">
                  <c:v>8</c:v>
                </c:pt>
                <c:pt idx="4">
                  <c:v>9</c:v>
                </c:pt>
                <c:pt idx="5">
                  <c:v>23</c:v>
                </c:pt>
                <c:pt idx="6">
                  <c:v>14</c:v>
                </c:pt>
                <c:pt idx="7">
                  <c:v>24</c:v>
                </c:pt>
                <c:pt idx="8">
                  <c:v>18</c:v>
                </c:pt>
                <c:pt idx="9">
                  <c:v>31</c:v>
                </c:pt>
                <c:pt idx="10">
                  <c:v>29</c:v>
                </c:pt>
                <c:pt idx="11">
                  <c:v>17</c:v>
                </c:pt>
                <c:pt idx="12">
                  <c:v>16</c:v>
                </c:pt>
                <c:pt idx="13">
                  <c:v>35</c:v>
                </c:pt>
                <c:pt idx="14">
                  <c:v>21</c:v>
                </c:pt>
                <c:pt idx="15">
                  <c:v>20</c:v>
                </c:pt>
                <c:pt idx="16">
                  <c:v>12</c:v>
                </c:pt>
                <c:pt idx="17">
                  <c:v>20</c:v>
                </c:pt>
                <c:pt idx="18">
                  <c:v>43</c:v>
                </c:pt>
                <c:pt idx="19">
                  <c:v>40</c:v>
                </c:pt>
                <c:pt idx="20">
                  <c:v>42</c:v>
                </c:pt>
                <c:pt idx="21">
                  <c:v>56</c:v>
                </c:pt>
                <c:pt idx="22">
                  <c:v>52</c:v>
                </c:pt>
                <c:pt idx="23">
                  <c:v>51</c:v>
                </c:pt>
                <c:pt idx="24">
                  <c:v>15</c:v>
                </c:pt>
                <c:pt idx="25">
                  <c:v>12</c:v>
                </c:pt>
                <c:pt idx="26">
                  <c:v>9</c:v>
                </c:pt>
                <c:pt idx="27">
                  <c:v>7</c:v>
                </c:pt>
                <c:pt idx="28">
                  <c:v>9</c:v>
                </c:pt>
                <c:pt idx="29">
                  <c:v>7</c:v>
                </c:pt>
                <c:pt idx="30">
                  <c:v>18</c:v>
                </c:pt>
                <c:pt idx="31">
                  <c:v>10</c:v>
                </c:pt>
                <c:pt idx="32">
                  <c:v>15</c:v>
                </c:pt>
                <c:pt idx="33">
                  <c:v>11</c:v>
                </c:pt>
                <c:pt idx="34">
                  <c:v>7</c:v>
                </c:pt>
                <c:pt idx="35">
                  <c:v>12</c:v>
                </c:pt>
                <c:pt idx="36">
                  <c:v>11</c:v>
                </c:pt>
                <c:pt idx="37">
                  <c:v>10</c:v>
                </c:pt>
                <c:pt idx="38">
                  <c:v>15</c:v>
                </c:pt>
                <c:pt idx="39">
                  <c:v>14</c:v>
                </c:pt>
                <c:pt idx="40">
                  <c:v>16</c:v>
                </c:pt>
                <c:pt idx="41">
                  <c:v>22</c:v>
                </c:pt>
              </c:numCache>
            </c:numRef>
          </c:val>
          <c:smooth val="0"/>
          <c:extLst>
            <c:ext xmlns:c16="http://schemas.microsoft.com/office/drawing/2014/chart" uri="{C3380CC4-5D6E-409C-BE32-E72D297353CC}">
              <c16:uniqueId val="{00000004-E1B1-4C32-AABD-16D4CF67DB67}"/>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General"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exits female founders'!$B$9</c:f>
              <c:strCache>
                <c:ptCount val="1"/>
                <c:pt idx="0">
                  <c:v>Exit value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exits female founders'!$C$8:$M$8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female founders'!$C$9:$M$9</c:f>
              <c:numCache>
                <c:formatCode>"$"#,##0.0</c:formatCode>
                <c:ptCount val="11"/>
                <c:pt idx="0">
                  <c:v>1.7086992691774769</c:v>
                </c:pt>
                <c:pt idx="1">
                  <c:v>4.094523654273531</c:v>
                </c:pt>
                <c:pt idx="2">
                  <c:v>3.0051847838101651</c:v>
                </c:pt>
                <c:pt idx="3">
                  <c:v>5.9837669120858807</c:v>
                </c:pt>
                <c:pt idx="4">
                  <c:v>1.4912069345639669</c:v>
                </c:pt>
                <c:pt idx="5">
                  <c:v>8.8419226762211647</c:v>
                </c:pt>
                <c:pt idx="6">
                  <c:v>3.2980067896568279</c:v>
                </c:pt>
                <c:pt idx="7">
                  <c:v>2.2451188875963579</c:v>
                </c:pt>
                <c:pt idx="8">
                  <c:v>4.9349656021843371</c:v>
                </c:pt>
                <c:pt idx="9">
                  <c:v>5.1276397571577403</c:v>
                </c:pt>
                <c:pt idx="10">
                  <c:v>5.1528939506211016</c:v>
                </c:pt>
              </c:numCache>
            </c:numRef>
          </c:val>
          <c:extLst>
            <c:ext xmlns:c16="http://schemas.microsoft.com/office/drawing/2014/chart" uri="{C3380CC4-5D6E-409C-BE32-E72D297353CC}">
              <c16:uniqueId val="{00000000-05B6-4F80-A728-533726EC1FD6}"/>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exits female founders'!$B$10</c:f>
              <c:strCache>
                <c:ptCount val="1"/>
                <c:pt idx="0">
                  <c:v>Exit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1-05B6-4F80-A728-533726EC1FD6}"/>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03-05B6-4F80-A728-533726EC1FD6}"/>
              </c:ext>
            </c:extLst>
          </c:dPt>
          <c:dPt>
            <c:idx val="11"/>
            <c:bubble3D val="0"/>
            <c:extLst>
              <c:ext xmlns:c16="http://schemas.microsoft.com/office/drawing/2014/chart" uri="{C3380CC4-5D6E-409C-BE32-E72D297353CC}">
                <c16:uniqueId val="{00000004-05B6-4F80-A728-533726EC1FD6}"/>
              </c:ext>
            </c:extLst>
          </c:dPt>
          <c:dLbls>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exits female founders'!$C$8:$M$8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female founders'!$C$10:$M$10</c:f>
              <c:numCache>
                <c:formatCode>#,##0;;;</c:formatCode>
                <c:ptCount val="11"/>
                <c:pt idx="0">
                  <c:v>32</c:v>
                </c:pt>
                <c:pt idx="1">
                  <c:v>38</c:v>
                </c:pt>
                <c:pt idx="2">
                  <c:v>40</c:v>
                </c:pt>
                <c:pt idx="3">
                  <c:v>58</c:v>
                </c:pt>
                <c:pt idx="4">
                  <c:v>31</c:v>
                </c:pt>
                <c:pt idx="5">
                  <c:v>66</c:v>
                </c:pt>
                <c:pt idx="6">
                  <c:v>69</c:v>
                </c:pt>
                <c:pt idx="7">
                  <c:v>60</c:v>
                </c:pt>
                <c:pt idx="8">
                  <c:v>71</c:v>
                </c:pt>
                <c:pt idx="9">
                  <c:v>75</c:v>
                </c:pt>
                <c:pt idx="10">
                  <c:v>42</c:v>
                </c:pt>
              </c:numCache>
            </c:numRef>
          </c:val>
          <c:smooth val="0"/>
          <c:extLst>
            <c:ext xmlns:c16="http://schemas.microsoft.com/office/drawing/2014/chart" uri="{C3380CC4-5D6E-409C-BE32-E72D297353CC}">
              <c16:uniqueId val="{00000005-05B6-4F80-A728-533726EC1FD6}"/>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exits female founders'!$O$9</c:f>
              <c:strCache>
                <c:ptCount val="1"/>
                <c:pt idx="0">
                  <c:v>Exit value ($B)</c:v>
                </c:pt>
              </c:strCache>
            </c:strRef>
          </c:tx>
          <c:spPr>
            <a:solidFill>
              <a:schemeClr val="accent1"/>
            </a:solidFill>
            <a:ln>
              <a:noFill/>
            </a:ln>
            <a:effectLst/>
          </c:spPr>
          <c:invertIfNegative val="0"/>
          <c:cat>
            <c:multiLvlStrRef>
              <c:f>'VC exits female founders'!$P$7:$BE$8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female founders'!$P$9:$BE$9</c:f>
              <c:numCache>
                <c:formatCode>"$"#,##0.0</c:formatCode>
                <c:ptCount val="42"/>
                <c:pt idx="0">
                  <c:v>0.41820831474801962</c:v>
                </c:pt>
                <c:pt idx="1">
                  <c:v>0.24392378176627011</c:v>
                </c:pt>
                <c:pt idx="2">
                  <c:v>0.77251394312364041</c:v>
                </c:pt>
                <c:pt idx="3">
                  <c:v>0.27405322953954669</c:v>
                </c:pt>
                <c:pt idx="4">
                  <c:v>0.80537803341108471</c:v>
                </c:pt>
                <c:pt idx="5">
                  <c:v>1.1649367293703361</c:v>
                </c:pt>
                <c:pt idx="6">
                  <c:v>0.32301337289795912</c:v>
                </c:pt>
                <c:pt idx="7">
                  <c:v>1.8011955185941519</c:v>
                </c:pt>
                <c:pt idx="8">
                  <c:v>1.3309067464694899</c:v>
                </c:pt>
                <c:pt idx="9">
                  <c:v>0.7054234390022599</c:v>
                </c:pt>
                <c:pt idx="10">
                  <c:v>0.32995754232779301</c:v>
                </c:pt>
                <c:pt idx="11">
                  <c:v>0.63889705601062197</c:v>
                </c:pt>
                <c:pt idx="12">
                  <c:v>0.76534639015342742</c:v>
                </c:pt>
                <c:pt idx="13">
                  <c:v>2.4876830147741198</c:v>
                </c:pt>
                <c:pt idx="14">
                  <c:v>1.662964313743337</c:v>
                </c:pt>
                <c:pt idx="15">
                  <c:v>1.0677731934149961</c:v>
                </c:pt>
                <c:pt idx="16">
                  <c:v>0.30176007222460399</c:v>
                </c:pt>
                <c:pt idx="17">
                  <c:v>7.94961350050431E-2</c:v>
                </c:pt>
                <c:pt idx="18">
                  <c:v>0.88015033074783455</c:v>
                </c:pt>
                <c:pt idx="19">
                  <c:v>0.22980039658648529</c:v>
                </c:pt>
                <c:pt idx="20">
                  <c:v>0.60512475493932494</c:v>
                </c:pt>
                <c:pt idx="21">
                  <c:v>5.0373980596873196</c:v>
                </c:pt>
                <c:pt idx="22">
                  <c:v>0.92811709494616446</c:v>
                </c:pt>
                <c:pt idx="23">
                  <c:v>2.271282766648357</c:v>
                </c:pt>
                <c:pt idx="24">
                  <c:v>1.546308536632844</c:v>
                </c:pt>
                <c:pt idx="25">
                  <c:v>0.53531379508211963</c:v>
                </c:pt>
                <c:pt idx="26">
                  <c:v>0.51621455577473763</c:v>
                </c:pt>
                <c:pt idx="27">
                  <c:v>0.70016990216712782</c:v>
                </c:pt>
                <c:pt idx="28">
                  <c:v>0.42510447347298269</c:v>
                </c:pt>
                <c:pt idx="29">
                  <c:v>0.54010764542189449</c:v>
                </c:pt>
                <c:pt idx="30">
                  <c:v>0.62248516846066526</c:v>
                </c:pt>
                <c:pt idx="31">
                  <c:v>0.65742160024081531</c:v>
                </c:pt>
                <c:pt idx="32">
                  <c:v>0.87490346662274732</c:v>
                </c:pt>
                <c:pt idx="33">
                  <c:v>1.583424095050658</c:v>
                </c:pt>
                <c:pt idx="34">
                  <c:v>1.5999667104604101</c:v>
                </c:pt>
                <c:pt idx="35">
                  <c:v>0.87667133005052211</c:v>
                </c:pt>
                <c:pt idx="36">
                  <c:v>2.5154829500544138</c:v>
                </c:pt>
                <c:pt idx="37">
                  <c:v>0.92722102278942198</c:v>
                </c:pt>
                <c:pt idx="38">
                  <c:v>0.25609929477248278</c:v>
                </c:pt>
                <c:pt idx="39">
                  <c:v>1.4288364895414221</c:v>
                </c:pt>
                <c:pt idx="40">
                  <c:v>1.3958113499296441</c:v>
                </c:pt>
                <c:pt idx="41">
                  <c:v>3.7570826006914579</c:v>
                </c:pt>
              </c:numCache>
            </c:numRef>
          </c:val>
          <c:extLst>
            <c:ext xmlns:c16="http://schemas.microsoft.com/office/drawing/2014/chart" uri="{C3380CC4-5D6E-409C-BE32-E72D297353CC}">
              <c16:uniqueId val="{00000000-9B12-4680-B201-2943DCAC662D}"/>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exits female founders'!$O$10</c:f>
              <c:strCache>
                <c:ptCount val="1"/>
                <c:pt idx="0">
                  <c:v>Exit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1-9B12-4680-B201-2943DCAC662D}"/>
              </c:ext>
            </c:extLst>
          </c:dPt>
          <c:dPt>
            <c:idx val="10"/>
            <c:bubble3D val="0"/>
            <c:extLst>
              <c:ext xmlns:c16="http://schemas.microsoft.com/office/drawing/2014/chart" uri="{C3380CC4-5D6E-409C-BE32-E72D297353CC}">
                <c16:uniqueId val="{00000002-9B12-4680-B201-2943DCAC662D}"/>
              </c:ext>
            </c:extLst>
          </c:dPt>
          <c:dPt>
            <c:idx val="11"/>
            <c:bubble3D val="0"/>
            <c:extLst>
              <c:ext xmlns:c16="http://schemas.microsoft.com/office/drawing/2014/chart" uri="{C3380CC4-5D6E-409C-BE32-E72D297353CC}">
                <c16:uniqueId val="{00000003-9B12-4680-B201-2943DCAC662D}"/>
              </c:ext>
            </c:extLst>
          </c:dPt>
          <c:cat>
            <c:multiLvlStrRef>
              <c:f>'VC exits female founders'!$P$7:$BE$8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female founders'!$P$10:$BE$10</c:f>
              <c:numCache>
                <c:formatCode>#,##0;;;</c:formatCode>
                <c:ptCount val="42"/>
                <c:pt idx="0">
                  <c:v>11</c:v>
                </c:pt>
                <c:pt idx="1">
                  <c:v>4</c:v>
                </c:pt>
                <c:pt idx="2">
                  <c:v>10</c:v>
                </c:pt>
                <c:pt idx="3">
                  <c:v>7</c:v>
                </c:pt>
                <c:pt idx="4">
                  <c:v>12</c:v>
                </c:pt>
                <c:pt idx="5">
                  <c:v>9</c:v>
                </c:pt>
                <c:pt idx="6">
                  <c:v>7</c:v>
                </c:pt>
                <c:pt idx="7">
                  <c:v>10</c:v>
                </c:pt>
                <c:pt idx="8">
                  <c:v>15</c:v>
                </c:pt>
                <c:pt idx="9">
                  <c:v>11</c:v>
                </c:pt>
                <c:pt idx="10">
                  <c:v>5</c:v>
                </c:pt>
                <c:pt idx="11">
                  <c:v>9</c:v>
                </c:pt>
                <c:pt idx="12">
                  <c:v>17</c:v>
                </c:pt>
                <c:pt idx="13">
                  <c:v>18</c:v>
                </c:pt>
                <c:pt idx="14">
                  <c:v>16</c:v>
                </c:pt>
                <c:pt idx="15">
                  <c:v>7</c:v>
                </c:pt>
                <c:pt idx="16">
                  <c:v>9</c:v>
                </c:pt>
                <c:pt idx="17">
                  <c:v>2</c:v>
                </c:pt>
                <c:pt idx="18">
                  <c:v>11</c:v>
                </c:pt>
                <c:pt idx="19">
                  <c:v>9</c:v>
                </c:pt>
                <c:pt idx="20">
                  <c:v>14</c:v>
                </c:pt>
                <c:pt idx="21">
                  <c:v>19</c:v>
                </c:pt>
                <c:pt idx="22">
                  <c:v>13</c:v>
                </c:pt>
                <c:pt idx="23">
                  <c:v>20</c:v>
                </c:pt>
                <c:pt idx="24">
                  <c:v>24</c:v>
                </c:pt>
                <c:pt idx="25">
                  <c:v>14</c:v>
                </c:pt>
                <c:pt idx="26">
                  <c:v>15</c:v>
                </c:pt>
                <c:pt idx="27">
                  <c:v>16</c:v>
                </c:pt>
                <c:pt idx="28">
                  <c:v>9</c:v>
                </c:pt>
                <c:pt idx="29">
                  <c:v>18</c:v>
                </c:pt>
                <c:pt idx="30">
                  <c:v>15</c:v>
                </c:pt>
                <c:pt idx="31">
                  <c:v>18</c:v>
                </c:pt>
                <c:pt idx="32">
                  <c:v>15</c:v>
                </c:pt>
                <c:pt idx="33">
                  <c:v>20</c:v>
                </c:pt>
                <c:pt idx="34">
                  <c:v>21</c:v>
                </c:pt>
                <c:pt idx="35">
                  <c:v>15</c:v>
                </c:pt>
                <c:pt idx="36">
                  <c:v>25</c:v>
                </c:pt>
                <c:pt idx="37">
                  <c:v>17</c:v>
                </c:pt>
                <c:pt idx="38">
                  <c:v>9</c:v>
                </c:pt>
                <c:pt idx="39">
                  <c:v>24</c:v>
                </c:pt>
                <c:pt idx="40">
                  <c:v>20</c:v>
                </c:pt>
                <c:pt idx="41">
                  <c:v>22</c:v>
                </c:pt>
              </c:numCache>
            </c:numRef>
          </c:val>
          <c:smooth val="0"/>
          <c:extLst>
            <c:ext xmlns:c16="http://schemas.microsoft.com/office/drawing/2014/chart" uri="{C3380CC4-5D6E-409C-BE32-E72D297353CC}">
              <c16:uniqueId val="{00000004-9B12-4680-B201-2943DCAC662D}"/>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General"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exits female founders'!$B$41</c:f>
              <c:strCache>
                <c:ptCount val="1"/>
                <c:pt idx="0">
                  <c:v>Exit value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exits female founders'!$C$40:$M$40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female founders'!$C$41:$M$41</c:f>
              <c:numCache>
                <c:formatCode>"$"#,##0.0</c:formatCode>
                <c:ptCount val="11"/>
                <c:pt idx="0">
                  <c:v>8.8328339900361446</c:v>
                </c:pt>
                <c:pt idx="1">
                  <c:v>11.806400163663</c:v>
                </c:pt>
                <c:pt idx="2">
                  <c:v>30.060622624012041</c:v>
                </c:pt>
                <c:pt idx="3">
                  <c:v>25.9567622303516</c:v>
                </c:pt>
                <c:pt idx="4">
                  <c:v>36.530649047450453</c:v>
                </c:pt>
                <c:pt idx="5">
                  <c:v>150.6691593216037</c:v>
                </c:pt>
                <c:pt idx="6">
                  <c:v>22.4358723577101</c:v>
                </c:pt>
                <c:pt idx="7">
                  <c:v>22.895702143756349</c:v>
                </c:pt>
                <c:pt idx="8">
                  <c:v>15.377116272533421</c:v>
                </c:pt>
                <c:pt idx="9">
                  <c:v>43.152559372721079</c:v>
                </c:pt>
                <c:pt idx="10">
                  <c:v>33.473332200596822</c:v>
                </c:pt>
              </c:numCache>
            </c:numRef>
          </c:val>
          <c:extLst>
            <c:ext xmlns:c16="http://schemas.microsoft.com/office/drawing/2014/chart" uri="{C3380CC4-5D6E-409C-BE32-E72D297353CC}">
              <c16:uniqueId val="{00000008-C577-4F4F-B2A2-FFEF22C8B36F}"/>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exits female founders'!$B$42</c:f>
              <c:strCache>
                <c:ptCount val="1"/>
                <c:pt idx="0">
                  <c:v>Exit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A-C577-4F4F-B2A2-FFEF22C8B36F}"/>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0C-C577-4F4F-B2A2-FFEF22C8B36F}"/>
              </c:ext>
            </c:extLst>
          </c:dPt>
          <c:dPt>
            <c:idx val="11"/>
            <c:bubble3D val="0"/>
            <c:extLst>
              <c:ext xmlns:c16="http://schemas.microsoft.com/office/drawing/2014/chart" uri="{C3380CC4-5D6E-409C-BE32-E72D297353CC}">
                <c16:uniqueId val="{0000000D-C577-4F4F-B2A2-FFEF22C8B36F}"/>
              </c:ext>
            </c:extLst>
          </c:dPt>
          <c:dLbls>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exits female founders'!$C$40:$M$40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exits female founders'!$C$42:$M$42</c:f>
              <c:numCache>
                <c:formatCode>#,##0;;;</c:formatCode>
                <c:ptCount val="11"/>
                <c:pt idx="0">
                  <c:v>102</c:v>
                </c:pt>
                <c:pt idx="1">
                  <c:v>132</c:v>
                </c:pt>
                <c:pt idx="2">
                  <c:v>175</c:v>
                </c:pt>
                <c:pt idx="3">
                  <c:v>200</c:v>
                </c:pt>
                <c:pt idx="4">
                  <c:v>192</c:v>
                </c:pt>
                <c:pt idx="5">
                  <c:v>328</c:v>
                </c:pt>
                <c:pt idx="6">
                  <c:v>234</c:v>
                </c:pt>
                <c:pt idx="7">
                  <c:v>205</c:v>
                </c:pt>
                <c:pt idx="8">
                  <c:v>225</c:v>
                </c:pt>
                <c:pt idx="9">
                  <c:v>294</c:v>
                </c:pt>
                <c:pt idx="10">
                  <c:v>138</c:v>
                </c:pt>
              </c:numCache>
            </c:numRef>
          </c:val>
          <c:smooth val="0"/>
          <c:extLst>
            <c:ext xmlns:c16="http://schemas.microsoft.com/office/drawing/2014/chart" uri="{C3380CC4-5D6E-409C-BE32-E72D297353CC}">
              <c16:uniqueId val="{0000000E-C577-4F4F-B2A2-FFEF22C8B36F}"/>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exits female founders'!$O$41</c:f>
              <c:strCache>
                <c:ptCount val="1"/>
                <c:pt idx="0">
                  <c:v>Exit value ($B)</c:v>
                </c:pt>
              </c:strCache>
            </c:strRef>
          </c:tx>
          <c:spPr>
            <a:solidFill>
              <a:schemeClr val="accent1"/>
            </a:solidFill>
            <a:ln>
              <a:noFill/>
            </a:ln>
            <a:effectLst/>
          </c:spPr>
          <c:invertIfNegative val="0"/>
          <c:cat>
            <c:multiLvlStrRef>
              <c:f>'VC exits female founders'!$P$39:$BE$40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female founders'!$P$41:$BE$41</c:f>
              <c:numCache>
                <c:formatCode>"$"#,##0.0</c:formatCode>
                <c:ptCount val="42"/>
                <c:pt idx="0">
                  <c:v>1.8416678289591419</c:v>
                </c:pt>
                <c:pt idx="1">
                  <c:v>1.596074701062052</c:v>
                </c:pt>
                <c:pt idx="2">
                  <c:v>1.631182039488974</c:v>
                </c:pt>
                <c:pt idx="3">
                  <c:v>3.7639094205259762</c:v>
                </c:pt>
                <c:pt idx="4">
                  <c:v>2.9238769249036189</c:v>
                </c:pt>
                <c:pt idx="5">
                  <c:v>2.038154026421914</c:v>
                </c:pt>
                <c:pt idx="6">
                  <c:v>4.3175154679863041</c:v>
                </c:pt>
                <c:pt idx="7">
                  <c:v>2.5268537443511678</c:v>
                </c:pt>
                <c:pt idx="8">
                  <c:v>10.874482393705369</c:v>
                </c:pt>
                <c:pt idx="9">
                  <c:v>8.0189705762648096</c:v>
                </c:pt>
                <c:pt idx="10">
                  <c:v>6.0888849708883237</c:v>
                </c:pt>
                <c:pt idx="11">
                  <c:v>5.0782846831535364</c:v>
                </c:pt>
                <c:pt idx="12">
                  <c:v>2.518886754300524</c:v>
                </c:pt>
                <c:pt idx="13">
                  <c:v>7.6974777219133133</c:v>
                </c:pt>
                <c:pt idx="14">
                  <c:v>9.692021222964172</c:v>
                </c:pt>
                <c:pt idx="15">
                  <c:v>6.048376531173588</c:v>
                </c:pt>
                <c:pt idx="16">
                  <c:v>2.863676518367142</c:v>
                </c:pt>
                <c:pt idx="17">
                  <c:v>2.8126717123087688</c:v>
                </c:pt>
                <c:pt idx="18">
                  <c:v>5.464538464873014</c:v>
                </c:pt>
                <c:pt idx="19">
                  <c:v>25.389762351901521</c:v>
                </c:pt>
                <c:pt idx="20">
                  <c:v>76.895985763089911</c:v>
                </c:pt>
                <c:pt idx="21">
                  <c:v>31.426733265844259</c:v>
                </c:pt>
                <c:pt idx="22">
                  <c:v>26.05796445417511</c:v>
                </c:pt>
                <c:pt idx="23">
                  <c:v>16.288475838494449</c:v>
                </c:pt>
                <c:pt idx="24">
                  <c:v>5.0133778028169207</c:v>
                </c:pt>
                <c:pt idx="25">
                  <c:v>5.4818708386917816</c:v>
                </c:pt>
                <c:pt idx="26">
                  <c:v>6.8984187344754986</c:v>
                </c:pt>
                <c:pt idx="27">
                  <c:v>5.0422049817258907</c:v>
                </c:pt>
                <c:pt idx="28">
                  <c:v>3.9695911262567281</c:v>
                </c:pt>
                <c:pt idx="29">
                  <c:v>3.0396118229178541</c:v>
                </c:pt>
                <c:pt idx="30">
                  <c:v>6.3592112843674418</c:v>
                </c:pt>
                <c:pt idx="31">
                  <c:v>9.5272879102143246</c:v>
                </c:pt>
                <c:pt idx="32">
                  <c:v>3.8392315415068792</c:v>
                </c:pt>
                <c:pt idx="33">
                  <c:v>2.481697927831128</c:v>
                </c:pt>
                <c:pt idx="34">
                  <c:v>4.2044896533938019</c:v>
                </c:pt>
                <c:pt idx="35">
                  <c:v>4.851697149801609</c:v>
                </c:pt>
                <c:pt idx="36">
                  <c:v>6.8323676734735894</c:v>
                </c:pt>
                <c:pt idx="37">
                  <c:v>10.498498053740811</c:v>
                </c:pt>
                <c:pt idx="38">
                  <c:v>18.20542409807797</c:v>
                </c:pt>
                <c:pt idx="39">
                  <c:v>7.6162695474287139</c:v>
                </c:pt>
                <c:pt idx="40">
                  <c:v>16.084307387732981</c:v>
                </c:pt>
                <c:pt idx="41">
                  <c:v>17.389024812863841</c:v>
                </c:pt>
              </c:numCache>
            </c:numRef>
          </c:val>
          <c:extLst>
            <c:ext xmlns:c16="http://schemas.microsoft.com/office/drawing/2014/chart" uri="{C3380CC4-5D6E-409C-BE32-E72D297353CC}">
              <c16:uniqueId val="{00000007-9E17-4739-B1C1-5FB0622DE630}"/>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exits female founders'!$O$42</c:f>
              <c:strCache>
                <c:ptCount val="1"/>
                <c:pt idx="0">
                  <c:v>Exit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9-9E17-4739-B1C1-5FB0622DE630}"/>
              </c:ext>
            </c:extLst>
          </c:dPt>
          <c:dPt>
            <c:idx val="10"/>
            <c:bubble3D val="0"/>
            <c:extLst>
              <c:ext xmlns:c16="http://schemas.microsoft.com/office/drawing/2014/chart" uri="{C3380CC4-5D6E-409C-BE32-E72D297353CC}">
                <c16:uniqueId val="{0000000A-9E17-4739-B1C1-5FB0622DE630}"/>
              </c:ext>
            </c:extLst>
          </c:dPt>
          <c:dPt>
            <c:idx val="11"/>
            <c:bubble3D val="0"/>
            <c:extLst>
              <c:ext xmlns:c16="http://schemas.microsoft.com/office/drawing/2014/chart" uri="{C3380CC4-5D6E-409C-BE32-E72D297353CC}">
                <c16:uniqueId val="{0000000B-9E17-4739-B1C1-5FB0622DE630}"/>
              </c:ext>
            </c:extLst>
          </c:dPt>
          <c:cat>
            <c:multiLvlStrRef>
              <c:f>'VC exits female founders'!$P$39:$BE$40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exits female founders'!$P$42:$BE$42</c:f>
              <c:numCache>
                <c:formatCode>#,##0;;;</c:formatCode>
                <c:ptCount val="42"/>
                <c:pt idx="0">
                  <c:v>28</c:v>
                </c:pt>
                <c:pt idx="1">
                  <c:v>20</c:v>
                </c:pt>
                <c:pt idx="2">
                  <c:v>17</c:v>
                </c:pt>
                <c:pt idx="3">
                  <c:v>37</c:v>
                </c:pt>
                <c:pt idx="4">
                  <c:v>42</c:v>
                </c:pt>
                <c:pt idx="5">
                  <c:v>31</c:v>
                </c:pt>
                <c:pt idx="6">
                  <c:v>25</c:v>
                </c:pt>
                <c:pt idx="7">
                  <c:v>34</c:v>
                </c:pt>
                <c:pt idx="8">
                  <c:v>51</c:v>
                </c:pt>
                <c:pt idx="9">
                  <c:v>36</c:v>
                </c:pt>
                <c:pt idx="10">
                  <c:v>47</c:v>
                </c:pt>
                <c:pt idx="11">
                  <c:v>41</c:v>
                </c:pt>
                <c:pt idx="12">
                  <c:v>40</c:v>
                </c:pt>
                <c:pt idx="13">
                  <c:v>58</c:v>
                </c:pt>
                <c:pt idx="14">
                  <c:v>55</c:v>
                </c:pt>
                <c:pt idx="15">
                  <c:v>47</c:v>
                </c:pt>
                <c:pt idx="16">
                  <c:v>47</c:v>
                </c:pt>
                <c:pt idx="17">
                  <c:v>29</c:v>
                </c:pt>
                <c:pt idx="18">
                  <c:v>48</c:v>
                </c:pt>
                <c:pt idx="19">
                  <c:v>68</c:v>
                </c:pt>
                <c:pt idx="20">
                  <c:v>74</c:v>
                </c:pt>
                <c:pt idx="21">
                  <c:v>76</c:v>
                </c:pt>
                <c:pt idx="22">
                  <c:v>88</c:v>
                </c:pt>
                <c:pt idx="23">
                  <c:v>90</c:v>
                </c:pt>
                <c:pt idx="24">
                  <c:v>64</c:v>
                </c:pt>
                <c:pt idx="25">
                  <c:v>65</c:v>
                </c:pt>
                <c:pt idx="26">
                  <c:v>50</c:v>
                </c:pt>
                <c:pt idx="27">
                  <c:v>55</c:v>
                </c:pt>
                <c:pt idx="28">
                  <c:v>62</c:v>
                </c:pt>
                <c:pt idx="29">
                  <c:v>43</c:v>
                </c:pt>
                <c:pt idx="30">
                  <c:v>55</c:v>
                </c:pt>
                <c:pt idx="31">
                  <c:v>45</c:v>
                </c:pt>
                <c:pt idx="32">
                  <c:v>53</c:v>
                </c:pt>
                <c:pt idx="33">
                  <c:v>44</c:v>
                </c:pt>
                <c:pt idx="34">
                  <c:v>61</c:v>
                </c:pt>
                <c:pt idx="35">
                  <c:v>67</c:v>
                </c:pt>
                <c:pt idx="36">
                  <c:v>65</c:v>
                </c:pt>
                <c:pt idx="37">
                  <c:v>82</c:v>
                </c:pt>
                <c:pt idx="38">
                  <c:v>66</c:v>
                </c:pt>
                <c:pt idx="39">
                  <c:v>81</c:v>
                </c:pt>
                <c:pt idx="40">
                  <c:v>64</c:v>
                </c:pt>
                <c:pt idx="41">
                  <c:v>74</c:v>
                </c:pt>
              </c:numCache>
            </c:numRef>
          </c:val>
          <c:smooth val="0"/>
          <c:extLst>
            <c:ext xmlns:c16="http://schemas.microsoft.com/office/drawing/2014/chart" uri="{C3380CC4-5D6E-409C-BE32-E72D297353CC}">
              <c16:uniqueId val="{0000000C-9E17-4739-B1C1-5FB0622DE630}"/>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General"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deals vs exits'!$B$8</c:f>
              <c:strCache>
                <c:ptCount val="1"/>
                <c:pt idx="0">
                  <c:v>Exit value ($B)</c:v>
                </c:pt>
              </c:strCache>
            </c:strRef>
          </c:tx>
          <c:spPr>
            <a:solidFill>
              <a:schemeClr val="accent1"/>
            </a:solidFill>
            <a:ln>
              <a:noFill/>
            </a:ln>
            <a:effectLst/>
          </c:spPr>
          <c:invertIfNegative val="0"/>
          <c:cat>
            <c:numRef>
              <c:f>'VC deals vs exits'!$C$7:$M$7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vs exits'!$C$8:$M$8</c:f>
              <c:numCache>
                <c:formatCode>"$"#,##0.0</c:formatCode>
                <c:ptCount val="11"/>
                <c:pt idx="0">
                  <c:v>99.328990710158337</c:v>
                </c:pt>
                <c:pt idx="1">
                  <c:v>127.2620808084841</c:v>
                </c:pt>
                <c:pt idx="2">
                  <c:v>179.5164729597771</c:v>
                </c:pt>
                <c:pt idx="3">
                  <c:v>301.79337694927398</c:v>
                </c:pt>
                <c:pt idx="4">
                  <c:v>338.71479583061029</c:v>
                </c:pt>
                <c:pt idx="5">
                  <c:v>864.96205104728165</c:v>
                </c:pt>
                <c:pt idx="6">
                  <c:v>151.5719599087148</c:v>
                </c:pt>
                <c:pt idx="7">
                  <c:v>117.07343817297431</c:v>
                </c:pt>
                <c:pt idx="8">
                  <c:v>154.79302791670699</c:v>
                </c:pt>
                <c:pt idx="9">
                  <c:v>284.12141135907501</c:v>
                </c:pt>
                <c:pt idx="10">
                  <c:v>2187.6130574929748</c:v>
                </c:pt>
              </c:numCache>
            </c:numRef>
          </c:val>
          <c:extLst>
            <c:ext xmlns:c16="http://schemas.microsoft.com/office/drawing/2014/chart" uri="{C3380CC4-5D6E-409C-BE32-E72D297353CC}">
              <c16:uniqueId val="{00000000-C8D3-4A4E-92BE-E925F0119ED7}"/>
            </c:ext>
          </c:extLst>
        </c:ser>
        <c:ser>
          <c:idx val="1"/>
          <c:order val="1"/>
          <c:tx>
            <c:strRef>
              <c:f>'VC deals vs exits'!$B$9</c:f>
              <c:strCache>
                <c:ptCount val="1"/>
                <c:pt idx="0">
                  <c:v>Capital invested ($B)</c:v>
                </c:pt>
              </c:strCache>
            </c:strRef>
          </c:tx>
          <c:spPr>
            <a:solidFill>
              <a:schemeClr val="accent2"/>
            </a:solidFill>
            <a:ln>
              <a:noFill/>
            </a:ln>
            <a:effectLst/>
          </c:spPr>
          <c:invertIfNegative val="0"/>
          <c:cat>
            <c:numRef>
              <c:f>'VC deals vs exits'!$C$7:$M$7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vs exits'!$C$9:$M$9</c:f>
              <c:numCache>
                <c:formatCode>"$"#,##0.0</c:formatCode>
                <c:ptCount val="11"/>
                <c:pt idx="0">
                  <c:v>83.744228847087086</c:v>
                </c:pt>
                <c:pt idx="1">
                  <c:v>93.662606361251008</c:v>
                </c:pt>
                <c:pt idx="2">
                  <c:v>149.67015124055149</c:v>
                </c:pt>
                <c:pt idx="3">
                  <c:v>156.27466869117251</c:v>
                </c:pt>
                <c:pt idx="4">
                  <c:v>176.1029931582616</c:v>
                </c:pt>
                <c:pt idx="5">
                  <c:v>358.63736671148757</c:v>
                </c:pt>
                <c:pt idx="6">
                  <c:v>236.5918968059068</c:v>
                </c:pt>
                <c:pt idx="7">
                  <c:v>166.18528214209209</c:v>
                </c:pt>
                <c:pt idx="8">
                  <c:v>215.17962712612271</c:v>
                </c:pt>
                <c:pt idx="9">
                  <c:v>319.19674114904262</c:v>
                </c:pt>
                <c:pt idx="10">
                  <c:v>412.73272958003707</c:v>
                </c:pt>
              </c:numCache>
            </c:numRef>
          </c:val>
          <c:extLst>
            <c:ext xmlns:c16="http://schemas.microsoft.com/office/drawing/2014/chart" uri="{C3380CC4-5D6E-409C-BE32-E72D297353CC}">
              <c16:uniqueId val="{00000001-C8D3-4A4E-92BE-E925F0119ED7}"/>
            </c:ext>
          </c:extLst>
        </c:ser>
        <c:dLbls>
          <c:showLegendKey val="0"/>
          <c:showVal val="0"/>
          <c:showCatName val="0"/>
          <c:showSerName val="0"/>
          <c:showPercent val="0"/>
          <c:showBubbleSize val="0"/>
        </c:dLbls>
        <c:gapWidth val="60"/>
        <c:axId val="307403279"/>
        <c:axId val="271814831"/>
      </c:barChart>
      <c:lineChart>
        <c:grouping val="standard"/>
        <c:varyColors val="0"/>
        <c:ser>
          <c:idx val="2"/>
          <c:order val="2"/>
          <c:tx>
            <c:strRef>
              <c:f>'VC deals vs exits'!$B$10</c:f>
              <c:strCache>
                <c:ptCount val="1"/>
                <c:pt idx="0">
                  <c:v>Capital invested/exited ratio</c:v>
                </c:pt>
              </c:strCache>
            </c:strRef>
          </c:tx>
          <c:spPr>
            <a:ln>
              <a:solidFill>
                <a:srgbClr val="F5C914"/>
              </a:solidFill>
            </a:ln>
            <a:effectLst/>
          </c:spPr>
          <c:marker>
            <c:symbol val="none"/>
          </c:marker>
          <c:dPt>
            <c:idx val="10"/>
            <c:marker>
              <c:symbol val="circle"/>
              <c:size val="5"/>
              <c:spPr>
                <a:solidFill>
                  <a:srgbClr val="F5C914"/>
                </a:solidFill>
                <a:ln>
                  <a:noFill/>
                </a:ln>
              </c:spPr>
            </c:marker>
            <c:bubble3D val="0"/>
            <c:spPr>
              <a:ln>
                <a:noFill/>
              </a:ln>
              <a:effectLst/>
            </c:spPr>
            <c:extLst>
              <c:ext xmlns:c16="http://schemas.microsoft.com/office/drawing/2014/chart" uri="{C3380CC4-5D6E-409C-BE32-E72D297353CC}">
                <c16:uniqueId val="{00000003-C8D3-4A4E-92BE-E925F0119ED7}"/>
              </c:ext>
            </c:extLst>
          </c:dPt>
          <c:cat>
            <c:numRef>
              <c:f>'VC deals vs exits'!$C$7:$M$7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vs exits'!$C$10:$M$10</c:f>
              <c:numCache>
                <c:formatCode>0.0\x</c:formatCode>
                <c:ptCount val="11"/>
                <c:pt idx="0">
                  <c:v>0.84309956487378868</c:v>
                </c:pt>
                <c:pt idx="1">
                  <c:v>0.73598204403245038</c:v>
                </c:pt>
                <c:pt idx="2">
                  <c:v>0.83374048505335185</c:v>
                </c:pt>
                <c:pt idx="3">
                  <c:v>0.51782007369048211</c:v>
                </c:pt>
                <c:pt idx="4">
                  <c:v>0.51991526595823667</c:v>
                </c:pt>
                <c:pt idx="5">
                  <c:v>0.41462786289555181</c:v>
                </c:pt>
                <c:pt idx="6">
                  <c:v>1.5609212742805187</c:v>
                </c:pt>
                <c:pt idx="7">
                  <c:v>1.4194960422752405</c:v>
                </c:pt>
                <c:pt idx="8">
                  <c:v>1.3901118805034895</c:v>
                </c:pt>
                <c:pt idx="9">
                  <c:v>1.1234519060784163</c:v>
                </c:pt>
                <c:pt idx="10">
                  <c:v>0.1886680682245665</c:v>
                </c:pt>
              </c:numCache>
            </c:numRef>
          </c:val>
          <c:smooth val="0"/>
          <c:extLst>
            <c:ext xmlns:c16="http://schemas.microsoft.com/office/drawing/2014/chart" uri="{C3380CC4-5D6E-409C-BE32-E72D297353CC}">
              <c16:uniqueId val="{00000004-C8D3-4A4E-92BE-E925F0119ED7}"/>
            </c:ext>
          </c:extLst>
        </c:ser>
        <c:dLbls>
          <c:showLegendKey val="0"/>
          <c:showVal val="0"/>
          <c:showCatName val="0"/>
          <c:showSerName val="0"/>
          <c:showPercent val="0"/>
          <c:showBubbleSize val="0"/>
        </c:dLbls>
        <c:marker val="1"/>
        <c:smooth val="0"/>
        <c:axId val="528224607"/>
        <c:axId val="528222207"/>
      </c:line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valAx>
        <c:axId val="528222207"/>
        <c:scaling>
          <c:orientation val="minMax"/>
        </c:scaling>
        <c:delete val="0"/>
        <c:axPos val="r"/>
        <c:numFmt formatCode="0.0\x" sourceLinked="1"/>
        <c:majorTickMark val="out"/>
        <c:minorTickMark val="none"/>
        <c:tickLblPos val="nextTo"/>
        <c:spPr>
          <a:ln>
            <a:noFill/>
          </a:ln>
        </c:spPr>
        <c:crossAx val="528224607"/>
        <c:crosses val="max"/>
        <c:crossBetween val="between"/>
      </c:valAx>
      <c:catAx>
        <c:axId val="528224607"/>
        <c:scaling>
          <c:orientation val="minMax"/>
        </c:scaling>
        <c:delete val="1"/>
        <c:axPos val="b"/>
        <c:numFmt formatCode="0" sourceLinked="1"/>
        <c:majorTickMark val="out"/>
        <c:minorTickMark val="none"/>
        <c:tickLblPos val="nextTo"/>
        <c:crossAx val="528222207"/>
        <c:crosses val="autoZero"/>
        <c:auto val="1"/>
        <c:lblAlgn val="ctr"/>
        <c:lblOffset val="100"/>
        <c:noMultiLvlLbl val="0"/>
      </c:catAx>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deals vs exits'!$B$36</c:f>
              <c:strCache>
                <c:ptCount val="1"/>
                <c:pt idx="0">
                  <c:v>Exit count</c:v>
                </c:pt>
              </c:strCache>
            </c:strRef>
          </c:tx>
          <c:spPr>
            <a:solidFill>
              <a:schemeClr val="accent1"/>
            </a:solidFill>
            <a:ln>
              <a:noFill/>
            </a:ln>
            <a:effectLst/>
          </c:spPr>
          <c:invertIfNegative val="0"/>
          <c:cat>
            <c:numRef>
              <c:f>'VC deals vs exits'!$C$35:$M$35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vs exits'!$C$36:$M$36</c:f>
              <c:numCache>
                <c:formatCode>0</c:formatCode>
                <c:ptCount val="11"/>
                <c:pt idx="0">
                  <c:v>1080</c:v>
                </c:pt>
                <c:pt idx="1">
                  <c:v>1113</c:v>
                </c:pt>
                <c:pt idx="2">
                  <c:v>1317</c:v>
                </c:pt>
                <c:pt idx="3">
                  <c:v>1374</c:v>
                </c:pt>
                <c:pt idx="4">
                  <c:v>1303</c:v>
                </c:pt>
                <c:pt idx="5">
                  <c:v>2068</c:v>
                </c:pt>
                <c:pt idx="6">
                  <c:v>1491</c:v>
                </c:pt>
                <c:pt idx="7">
                  <c:v>1201</c:v>
                </c:pt>
                <c:pt idx="8">
                  <c:v>1296</c:v>
                </c:pt>
                <c:pt idx="9">
                  <c:v>1550</c:v>
                </c:pt>
                <c:pt idx="10">
                  <c:v>755</c:v>
                </c:pt>
              </c:numCache>
            </c:numRef>
          </c:val>
          <c:extLst>
            <c:ext xmlns:c16="http://schemas.microsoft.com/office/drawing/2014/chart" uri="{C3380CC4-5D6E-409C-BE32-E72D297353CC}">
              <c16:uniqueId val="{00000006-937B-4FC5-8802-FD17A2E2E95D}"/>
            </c:ext>
          </c:extLst>
        </c:ser>
        <c:ser>
          <c:idx val="1"/>
          <c:order val="1"/>
          <c:tx>
            <c:strRef>
              <c:f>'VC deals vs exits'!$B$37</c:f>
              <c:strCache>
                <c:ptCount val="1"/>
                <c:pt idx="0">
                  <c:v>Investment count</c:v>
                </c:pt>
              </c:strCache>
            </c:strRef>
          </c:tx>
          <c:spPr>
            <a:solidFill>
              <a:schemeClr val="accent2"/>
            </a:solidFill>
            <a:ln>
              <a:noFill/>
            </a:ln>
            <a:effectLst/>
          </c:spPr>
          <c:invertIfNegative val="0"/>
          <c:cat>
            <c:numRef>
              <c:f>'VC deals vs exits'!$C$35:$M$35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vs exits'!$C$37:$M$37</c:f>
              <c:numCache>
                <c:formatCode>0</c:formatCode>
                <c:ptCount val="11"/>
                <c:pt idx="0">
                  <c:v>11338</c:v>
                </c:pt>
                <c:pt idx="1">
                  <c:v>12124</c:v>
                </c:pt>
                <c:pt idx="2">
                  <c:v>12943</c:v>
                </c:pt>
                <c:pt idx="3">
                  <c:v>14023</c:v>
                </c:pt>
                <c:pt idx="4">
                  <c:v>14221</c:v>
                </c:pt>
                <c:pt idx="5">
                  <c:v>19699</c:v>
                </c:pt>
                <c:pt idx="6">
                  <c:v>18303</c:v>
                </c:pt>
                <c:pt idx="7">
                  <c:v>15475</c:v>
                </c:pt>
                <c:pt idx="8">
                  <c:v>15407</c:v>
                </c:pt>
                <c:pt idx="9">
                  <c:v>15762</c:v>
                </c:pt>
                <c:pt idx="10">
                  <c:v>7541</c:v>
                </c:pt>
              </c:numCache>
            </c:numRef>
          </c:val>
          <c:extLst>
            <c:ext xmlns:c16="http://schemas.microsoft.com/office/drawing/2014/chart" uri="{C3380CC4-5D6E-409C-BE32-E72D297353CC}">
              <c16:uniqueId val="{00000008-937B-4FC5-8802-FD17A2E2E95D}"/>
            </c:ext>
          </c:extLst>
        </c:ser>
        <c:dLbls>
          <c:showLegendKey val="0"/>
          <c:showVal val="0"/>
          <c:showCatName val="0"/>
          <c:showSerName val="0"/>
          <c:showPercent val="0"/>
          <c:showBubbleSize val="0"/>
        </c:dLbls>
        <c:gapWidth val="60"/>
        <c:axId val="307403279"/>
        <c:axId val="271814831"/>
      </c:barChart>
      <c:lineChart>
        <c:grouping val="standard"/>
        <c:varyColors val="0"/>
        <c:ser>
          <c:idx val="2"/>
          <c:order val="2"/>
          <c:tx>
            <c:strRef>
              <c:f>'VC deals vs exits'!$B$38</c:f>
              <c:strCache>
                <c:ptCount val="1"/>
                <c:pt idx="0">
                  <c:v>Investment/exit ratio</c:v>
                </c:pt>
              </c:strCache>
            </c:strRef>
          </c:tx>
          <c:spPr>
            <a:ln>
              <a:solidFill>
                <a:srgbClr val="F5C914"/>
              </a:solidFill>
            </a:ln>
            <a:effectLst/>
          </c:spPr>
          <c:marker>
            <c:symbol val="none"/>
          </c:marker>
          <c:dPt>
            <c:idx val="10"/>
            <c:marker>
              <c:symbol val="circle"/>
              <c:size val="5"/>
              <c:spPr>
                <a:solidFill>
                  <a:srgbClr val="F5C914"/>
                </a:solidFill>
                <a:ln>
                  <a:noFill/>
                </a:ln>
              </c:spPr>
            </c:marker>
            <c:bubble3D val="0"/>
            <c:spPr>
              <a:ln>
                <a:noFill/>
              </a:ln>
              <a:effectLst/>
            </c:spPr>
            <c:extLst>
              <c:ext xmlns:c16="http://schemas.microsoft.com/office/drawing/2014/chart" uri="{C3380CC4-5D6E-409C-BE32-E72D297353CC}">
                <c16:uniqueId val="{0000000B-937B-4FC5-8802-FD17A2E2E95D}"/>
              </c:ext>
            </c:extLst>
          </c:dPt>
          <c:cat>
            <c:numRef>
              <c:f>'VC deals vs exits'!$C$35:$M$35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vs exits'!$C$38:$M$38</c:f>
              <c:numCache>
                <c:formatCode>0.0\x</c:formatCode>
                <c:ptCount val="11"/>
                <c:pt idx="0">
                  <c:v>10.498148148148148</c:v>
                </c:pt>
                <c:pt idx="1">
                  <c:v>10.89308176100629</c:v>
                </c:pt>
                <c:pt idx="2">
                  <c:v>9.8276385725132887</c:v>
                </c:pt>
                <c:pt idx="3">
                  <c:v>10.205967976710335</c:v>
                </c:pt>
                <c:pt idx="4">
                  <c:v>10.914044512663086</c:v>
                </c:pt>
                <c:pt idx="5">
                  <c:v>9.5256286266924572</c:v>
                </c:pt>
                <c:pt idx="6">
                  <c:v>12.275653923541247</c:v>
                </c:pt>
                <c:pt idx="7">
                  <c:v>12.885095753538717</c:v>
                </c:pt>
                <c:pt idx="8">
                  <c:v>11.888117283950617</c:v>
                </c:pt>
                <c:pt idx="9">
                  <c:v>10.169032258064517</c:v>
                </c:pt>
                <c:pt idx="10">
                  <c:v>9.9880794701986755</c:v>
                </c:pt>
              </c:numCache>
            </c:numRef>
          </c:val>
          <c:smooth val="0"/>
          <c:extLst>
            <c:ext xmlns:c16="http://schemas.microsoft.com/office/drawing/2014/chart" uri="{C3380CC4-5D6E-409C-BE32-E72D297353CC}">
              <c16:uniqueId val="{0000000C-937B-4FC5-8802-FD17A2E2E95D}"/>
            </c:ext>
          </c:extLst>
        </c:ser>
        <c:dLbls>
          <c:showLegendKey val="0"/>
          <c:showVal val="0"/>
          <c:showCatName val="0"/>
          <c:showSerName val="0"/>
          <c:showPercent val="0"/>
          <c:showBubbleSize val="0"/>
        </c:dLbls>
        <c:marker val="1"/>
        <c:smooth val="0"/>
        <c:axId val="528224607"/>
        <c:axId val="528222207"/>
      </c:line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valAx>
        <c:axId val="528222207"/>
        <c:scaling>
          <c:orientation val="minMax"/>
        </c:scaling>
        <c:delete val="0"/>
        <c:axPos val="r"/>
        <c:numFmt formatCode="0.0\x" sourceLinked="1"/>
        <c:majorTickMark val="out"/>
        <c:minorTickMark val="none"/>
        <c:tickLblPos val="nextTo"/>
        <c:spPr>
          <a:ln>
            <a:noFill/>
          </a:ln>
        </c:spPr>
        <c:crossAx val="528224607"/>
        <c:crosses val="max"/>
        <c:crossBetween val="between"/>
      </c:valAx>
      <c:catAx>
        <c:axId val="528224607"/>
        <c:scaling>
          <c:orientation val="minMax"/>
        </c:scaling>
        <c:delete val="1"/>
        <c:axPos val="b"/>
        <c:numFmt formatCode="0" sourceLinked="1"/>
        <c:majorTickMark val="out"/>
        <c:minorTickMark val="none"/>
        <c:tickLblPos val="nextTo"/>
        <c:crossAx val="528222207"/>
        <c:crosses val="autoZero"/>
        <c:auto val="1"/>
        <c:lblAlgn val="ctr"/>
        <c:lblOffset val="100"/>
        <c:noMultiLvlLbl val="0"/>
      </c:catAx>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exit medians'!$B$8</c:f>
              <c:strCache>
                <c:ptCount val="1"/>
                <c:pt idx="0">
                  <c:v>Median</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1-F4BF-4B9A-8B16-44A17D076773}"/>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3-F4BF-4B9A-8B16-44A17D076773}"/>
              </c:ext>
            </c:extLst>
          </c:dPt>
          <c:dPt>
            <c:idx val="12"/>
            <c:bubble3D val="0"/>
            <c:extLst>
              <c:ext xmlns:c16="http://schemas.microsoft.com/office/drawing/2014/chart" uri="{C3380CC4-5D6E-409C-BE32-E72D297353CC}">
                <c16:uniqueId val="{00000004-F4BF-4B9A-8B16-44A17D076773}"/>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6-F4BF-4B9A-8B16-44A17D076773}"/>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4BF-4B9A-8B16-44A17D076773}"/>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BF-4B9A-8B16-44A17D076773}"/>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4BF-4B9A-8B16-44A17D076773}"/>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exit medians'!$C$7:$M$7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medians'!$C$8:$M$8</c:f>
              <c:numCache>
                <c:formatCode>"$"#,##0.0</c:formatCode>
                <c:ptCount val="11"/>
                <c:pt idx="0">
                  <c:v>75</c:v>
                </c:pt>
                <c:pt idx="1">
                  <c:v>80</c:v>
                </c:pt>
                <c:pt idx="2">
                  <c:v>100</c:v>
                </c:pt>
                <c:pt idx="3">
                  <c:v>100</c:v>
                </c:pt>
                <c:pt idx="4">
                  <c:v>141.196504</c:v>
                </c:pt>
                <c:pt idx="5">
                  <c:v>150.4</c:v>
                </c:pt>
                <c:pt idx="6">
                  <c:v>52.563549999999999</c:v>
                </c:pt>
                <c:pt idx="7">
                  <c:v>50</c:v>
                </c:pt>
                <c:pt idx="8">
                  <c:v>80.913499999999999</c:v>
                </c:pt>
                <c:pt idx="9">
                  <c:v>141.24915493296831</c:v>
                </c:pt>
                <c:pt idx="10">
                  <c:v>380.289312</c:v>
                </c:pt>
              </c:numCache>
            </c:numRef>
          </c:val>
          <c:smooth val="0"/>
          <c:extLst>
            <c:ext xmlns:c16="http://schemas.microsoft.com/office/drawing/2014/chart" uri="{C3380CC4-5D6E-409C-BE32-E72D297353CC}">
              <c16:uniqueId val="{00000008-F4BF-4B9A-8B16-44A17D076773}"/>
            </c:ext>
          </c:extLst>
        </c:ser>
        <c:ser>
          <c:idx val="1"/>
          <c:order val="1"/>
          <c:tx>
            <c:strRef>
              <c:f>'VC exit medians'!$B$9</c:f>
              <c:strCache>
                <c:ptCount val="1"/>
                <c:pt idx="0">
                  <c:v>Average</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A-F4BF-4B9A-8B16-44A17D076773}"/>
              </c:ext>
            </c:extLst>
          </c:dPt>
          <c:dPt>
            <c:idx val="11"/>
            <c:marker>
              <c:symbol val="circle"/>
              <c:size val="5"/>
            </c:marker>
            <c:bubble3D val="0"/>
            <c:extLst>
              <c:ext xmlns:c16="http://schemas.microsoft.com/office/drawing/2014/chart" uri="{C3380CC4-5D6E-409C-BE32-E72D297353CC}">
                <c16:uniqueId val="{0000000B-F4BF-4B9A-8B16-44A17D076773}"/>
              </c:ext>
            </c:extLst>
          </c:dPt>
          <c:dPt>
            <c:idx val="12"/>
            <c:bubble3D val="0"/>
            <c:extLst>
              <c:ext xmlns:c16="http://schemas.microsoft.com/office/drawing/2014/chart" uri="{C3380CC4-5D6E-409C-BE32-E72D297353CC}">
                <c16:uniqueId val="{0000000C-F4BF-4B9A-8B16-44A17D076773}"/>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0D-F4BF-4B9A-8B16-44A17D076773}"/>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4BF-4B9A-8B16-44A17D076773}"/>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4BF-4B9A-8B16-44A17D076773}"/>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exit medians'!$C$7:$M$7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medians'!$C$9:$M$9</c:f>
              <c:numCache>
                <c:formatCode>"$"#,##0.0</c:formatCode>
                <c:ptCount val="11"/>
                <c:pt idx="0">
                  <c:v>196.4910968940128</c:v>
                </c:pt>
                <c:pt idx="1">
                  <c:v>256.30714428262797</c:v>
                </c:pt>
                <c:pt idx="2">
                  <c:v>317.97227018607123</c:v>
                </c:pt>
                <c:pt idx="3">
                  <c:v>600.04805911569952</c:v>
                </c:pt>
                <c:pt idx="4">
                  <c:v>683.63486094748998</c:v>
                </c:pt>
                <c:pt idx="5">
                  <c:v>960.82230860459401</c:v>
                </c:pt>
                <c:pt idx="6">
                  <c:v>239.62418136580959</c:v>
                </c:pt>
                <c:pt idx="7">
                  <c:v>281.93237609923261</c:v>
                </c:pt>
                <c:pt idx="8">
                  <c:v>363.59276307627738</c:v>
                </c:pt>
                <c:pt idx="9">
                  <c:v>732.72627095964606</c:v>
                </c:pt>
                <c:pt idx="10">
                  <c:v>15134.52503480481</c:v>
                </c:pt>
              </c:numCache>
            </c:numRef>
          </c:val>
          <c:smooth val="0"/>
          <c:extLst>
            <c:ext xmlns:c16="http://schemas.microsoft.com/office/drawing/2014/chart" uri="{C3380CC4-5D6E-409C-BE32-E72D297353CC}">
              <c16:uniqueId val="{0000000F-F4BF-4B9A-8B16-44A17D076773}"/>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by grouped series'!$B$9</c:f>
              <c:strCache>
                <c:ptCount val="1"/>
                <c:pt idx="0">
                  <c:v>Angel</c:v>
                </c:pt>
              </c:strCache>
            </c:strRef>
          </c:tx>
          <c:spPr>
            <a:solidFill>
              <a:schemeClr val="accent1"/>
            </a:solidFill>
            <a:ln>
              <a:noFill/>
            </a:ln>
            <a:effectLst/>
          </c:spPr>
          <c:invertIfNegative val="0"/>
          <c:cat>
            <c:numRef>
              <c:f>'VC deals by grouped series'!$C$8:$M$8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grouped series'!$C$9:$M$9</c:f>
              <c:numCache>
                <c:formatCode>"$"#,##0.0</c:formatCode>
                <c:ptCount val="11"/>
                <c:pt idx="0">
                  <c:v>0.51937450321181922</c:v>
                </c:pt>
                <c:pt idx="1">
                  <c:v>0.66666877752800757</c:v>
                </c:pt>
                <c:pt idx="2">
                  <c:v>0.79869495512287059</c:v>
                </c:pt>
                <c:pt idx="3">
                  <c:v>0.69662631511422202</c:v>
                </c:pt>
                <c:pt idx="4">
                  <c:v>0.50915199334281969</c:v>
                </c:pt>
                <c:pt idx="5">
                  <c:v>0.52006704329362441</c:v>
                </c:pt>
                <c:pt idx="6">
                  <c:v>0.90953085499999997</c:v>
                </c:pt>
                <c:pt idx="7">
                  <c:v>0.45851491418046431</c:v>
                </c:pt>
                <c:pt idx="8">
                  <c:v>0.35245452300000002</c:v>
                </c:pt>
                <c:pt idx="9">
                  <c:v>0.46457471375830189</c:v>
                </c:pt>
                <c:pt idx="10">
                  <c:v>0.13222700200000001</c:v>
                </c:pt>
              </c:numCache>
            </c:numRef>
          </c:val>
          <c:extLst>
            <c:ext xmlns:c16="http://schemas.microsoft.com/office/drawing/2014/chart" uri="{C3380CC4-5D6E-409C-BE32-E72D297353CC}">
              <c16:uniqueId val="{00000000-F604-4936-A2C5-28CF61ACC0BF}"/>
            </c:ext>
          </c:extLst>
        </c:ser>
        <c:ser>
          <c:idx val="1"/>
          <c:order val="1"/>
          <c:tx>
            <c:strRef>
              <c:f>'VC deals by grouped series'!$B$10</c:f>
              <c:strCache>
                <c:ptCount val="1"/>
                <c:pt idx="0">
                  <c:v>Pre-seed/seed</c:v>
                </c:pt>
              </c:strCache>
            </c:strRef>
          </c:tx>
          <c:spPr>
            <a:solidFill>
              <a:schemeClr val="accent2"/>
            </a:solidFill>
            <a:ln>
              <a:noFill/>
            </a:ln>
            <a:effectLst/>
          </c:spPr>
          <c:invertIfNegative val="0"/>
          <c:cat>
            <c:numRef>
              <c:f>'VC deals by grouped series'!$C$8:$M$8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grouped series'!$C$10:$M$10</c:f>
              <c:numCache>
                <c:formatCode>"$"#,##0.0</c:formatCode>
                <c:ptCount val="11"/>
                <c:pt idx="0">
                  <c:v>5.4775552000815626</c:v>
                </c:pt>
                <c:pt idx="1">
                  <c:v>6.7908185664462941</c:v>
                </c:pt>
                <c:pt idx="2">
                  <c:v>9.5211994418716888</c:v>
                </c:pt>
                <c:pt idx="3">
                  <c:v>9.4323010826297704</c:v>
                </c:pt>
                <c:pt idx="4">
                  <c:v>10.91440077383972</c:v>
                </c:pt>
                <c:pt idx="5">
                  <c:v>17.465319067728579</c:v>
                </c:pt>
                <c:pt idx="6">
                  <c:v>22.762991915018539</c:v>
                </c:pt>
                <c:pt idx="7">
                  <c:v>16.278006493172271</c:v>
                </c:pt>
                <c:pt idx="8">
                  <c:v>17.694510087065051</c:v>
                </c:pt>
                <c:pt idx="9">
                  <c:v>21.478177087482759</c:v>
                </c:pt>
                <c:pt idx="10">
                  <c:v>11.34625939037006</c:v>
                </c:pt>
              </c:numCache>
            </c:numRef>
          </c:val>
          <c:extLst>
            <c:ext xmlns:c16="http://schemas.microsoft.com/office/drawing/2014/chart" uri="{C3380CC4-5D6E-409C-BE32-E72D297353CC}">
              <c16:uniqueId val="{00000001-F604-4936-A2C5-28CF61ACC0BF}"/>
            </c:ext>
          </c:extLst>
        </c:ser>
        <c:ser>
          <c:idx val="2"/>
          <c:order val="2"/>
          <c:tx>
            <c:strRef>
              <c:f>'VC deals by grouped series'!$B$11</c:f>
              <c:strCache>
                <c:ptCount val="1"/>
                <c:pt idx="0">
                  <c:v>A-B</c:v>
                </c:pt>
              </c:strCache>
            </c:strRef>
          </c:tx>
          <c:spPr>
            <a:solidFill>
              <a:schemeClr val="accent3"/>
            </a:solidFill>
            <a:ln>
              <a:noFill/>
            </a:ln>
            <a:effectLst/>
          </c:spPr>
          <c:invertIfNegative val="0"/>
          <c:cat>
            <c:numRef>
              <c:f>'VC deals by grouped series'!$C$8:$M$8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grouped series'!$C$11:$M$11</c:f>
              <c:numCache>
                <c:formatCode>"$"#,##0.0</c:formatCode>
                <c:ptCount val="11"/>
                <c:pt idx="0">
                  <c:v>29.381849704592881</c:v>
                </c:pt>
                <c:pt idx="1">
                  <c:v>37.627227750412793</c:v>
                </c:pt>
                <c:pt idx="2">
                  <c:v>48.656939824252397</c:v>
                </c:pt>
                <c:pt idx="3">
                  <c:v>58.306626951786988</c:v>
                </c:pt>
                <c:pt idx="4">
                  <c:v>65.220558250197769</c:v>
                </c:pt>
                <c:pt idx="5">
                  <c:v>127.94631416512669</c:v>
                </c:pt>
                <c:pt idx="6">
                  <c:v>94.289998608285686</c:v>
                </c:pt>
                <c:pt idx="7">
                  <c:v>56.409111842053143</c:v>
                </c:pt>
                <c:pt idx="8">
                  <c:v>79.585733295889511</c:v>
                </c:pt>
                <c:pt idx="9">
                  <c:v>91.37665512261033</c:v>
                </c:pt>
                <c:pt idx="10">
                  <c:v>59.377366039155042</c:v>
                </c:pt>
              </c:numCache>
            </c:numRef>
          </c:val>
          <c:extLst>
            <c:ext xmlns:c16="http://schemas.microsoft.com/office/drawing/2014/chart" uri="{C3380CC4-5D6E-409C-BE32-E72D297353CC}">
              <c16:uniqueId val="{00000002-F604-4936-A2C5-28CF61ACC0BF}"/>
            </c:ext>
          </c:extLst>
        </c:ser>
        <c:ser>
          <c:idx val="3"/>
          <c:order val="3"/>
          <c:tx>
            <c:strRef>
              <c:f>'VC deals by grouped series'!$B$12</c:f>
              <c:strCache>
                <c:ptCount val="1"/>
                <c:pt idx="0">
                  <c:v>C-D</c:v>
                </c:pt>
              </c:strCache>
            </c:strRef>
          </c:tx>
          <c:spPr>
            <a:solidFill>
              <a:schemeClr val="accent4"/>
            </a:solidFill>
            <a:ln>
              <a:noFill/>
            </a:ln>
            <a:effectLst/>
          </c:spPr>
          <c:invertIfNegative val="0"/>
          <c:cat>
            <c:numRef>
              <c:f>'VC deals by grouped series'!$C$8:$M$8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grouped series'!$C$12:$M$12</c:f>
              <c:numCache>
                <c:formatCode>"$"#,##0.0</c:formatCode>
                <c:ptCount val="11"/>
                <c:pt idx="0">
                  <c:v>18.840440364999999</c:v>
                </c:pt>
                <c:pt idx="1">
                  <c:v>20.35447091592248</c:v>
                </c:pt>
                <c:pt idx="2">
                  <c:v>33.515096215266063</c:v>
                </c:pt>
                <c:pt idx="3">
                  <c:v>38.423729728995987</c:v>
                </c:pt>
                <c:pt idx="4">
                  <c:v>40.707573403870903</c:v>
                </c:pt>
                <c:pt idx="5">
                  <c:v>101.4536837241061</c:v>
                </c:pt>
                <c:pt idx="6">
                  <c:v>55.614262298365851</c:v>
                </c:pt>
                <c:pt idx="7">
                  <c:v>31.291592065025679</c:v>
                </c:pt>
                <c:pt idx="8">
                  <c:v>49.676213010834417</c:v>
                </c:pt>
                <c:pt idx="9">
                  <c:v>56.867022528</c:v>
                </c:pt>
                <c:pt idx="10">
                  <c:v>48.448926482271993</c:v>
                </c:pt>
              </c:numCache>
            </c:numRef>
          </c:val>
          <c:extLst>
            <c:ext xmlns:c16="http://schemas.microsoft.com/office/drawing/2014/chart" uri="{C3380CC4-5D6E-409C-BE32-E72D297353CC}">
              <c16:uniqueId val="{00000003-F604-4936-A2C5-28CF61ACC0BF}"/>
            </c:ext>
          </c:extLst>
        </c:ser>
        <c:ser>
          <c:idx val="4"/>
          <c:order val="4"/>
          <c:tx>
            <c:strRef>
              <c:f>'VC deals by grouped series'!$B$13</c:f>
              <c:strCache>
                <c:ptCount val="1"/>
                <c:pt idx="0">
                  <c:v>E+</c:v>
                </c:pt>
              </c:strCache>
            </c:strRef>
          </c:tx>
          <c:spPr>
            <a:solidFill>
              <a:schemeClr val="accent5"/>
            </a:solidFill>
            <a:ln>
              <a:noFill/>
            </a:ln>
            <a:effectLst/>
          </c:spPr>
          <c:invertIfNegative val="0"/>
          <c:cat>
            <c:numRef>
              <c:f>'VC deals by grouped series'!$C$8:$M$8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grouped series'!$C$13:$M$13</c:f>
              <c:numCache>
                <c:formatCode>"$"#,##0.0</c:formatCode>
                <c:ptCount val="11"/>
                <c:pt idx="0">
                  <c:v>15.848024363</c:v>
                </c:pt>
                <c:pt idx="1">
                  <c:v>15.468274207</c:v>
                </c:pt>
                <c:pt idx="2">
                  <c:v>19.731909413</c:v>
                </c:pt>
                <c:pt idx="3">
                  <c:v>21.360312678</c:v>
                </c:pt>
                <c:pt idx="4">
                  <c:v>28.344215653422399</c:v>
                </c:pt>
                <c:pt idx="5">
                  <c:v>58.857073669581212</c:v>
                </c:pt>
                <c:pt idx="6">
                  <c:v>25.18226086454343</c:v>
                </c:pt>
                <c:pt idx="7">
                  <c:v>18.84059664811301</c:v>
                </c:pt>
                <c:pt idx="8">
                  <c:v>15.354970914000001</c:v>
                </c:pt>
                <c:pt idx="9">
                  <c:v>100.8868754082896</c:v>
                </c:pt>
                <c:pt idx="10">
                  <c:v>139.64503149529071</c:v>
                </c:pt>
              </c:numCache>
            </c:numRef>
          </c:val>
          <c:extLst>
            <c:ext xmlns:c16="http://schemas.microsoft.com/office/drawing/2014/chart" uri="{C3380CC4-5D6E-409C-BE32-E72D297353CC}">
              <c16:uniqueId val="{00000004-F604-4936-A2C5-28CF61ACC0BF}"/>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exit medians'!$B$44</c:f>
              <c:strCache>
                <c:ptCount val="1"/>
                <c:pt idx="0">
                  <c:v>Acquisition</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1-85CA-4418-843E-B23240E71EBE}"/>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3-85CA-4418-843E-B23240E71EBE}"/>
              </c:ext>
            </c:extLst>
          </c:dPt>
          <c:dPt>
            <c:idx val="12"/>
            <c:bubble3D val="0"/>
            <c:extLst>
              <c:ext xmlns:c16="http://schemas.microsoft.com/office/drawing/2014/chart" uri="{C3380CC4-5D6E-409C-BE32-E72D297353CC}">
                <c16:uniqueId val="{00000004-85CA-4418-843E-B23240E71EBE}"/>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6-85CA-4418-843E-B23240E71EBE}"/>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5CA-4418-843E-B23240E71EBE}"/>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CA-4418-843E-B23240E71EBE}"/>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CA-4418-843E-B23240E71EBE}"/>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exit medians'!$C$43:$M$43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medians'!$C$44:$M$44</c:f>
              <c:numCache>
                <c:formatCode>"$"#,##0.0</c:formatCode>
                <c:ptCount val="11"/>
                <c:pt idx="0">
                  <c:v>58.5</c:v>
                </c:pt>
                <c:pt idx="1">
                  <c:v>49.121499999999997</c:v>
                </c:pt>
                <c:pt idx="2">
                  <c:v>55.2</c:v>
                </c:pt>
                <c:pt idx="3">
                  <c:v>62.327639430829272</c:v>
                </c:pt>
                <c:pt idx="4">
                  <c:v>63.76</c:v>
                </c:pt>
                <c:pt idx="5">
                  <c:v>62.4</c:v>
                </c:pt>
                <c:pt idx="6">
                  <c:v>43.9</c:v>
                </c:pt>
                <c:pt idx="7">
                  <c:v>37.049999999999997</c:v>
                </c:pt>
                <c:pt idx="8">
                  <c:v>64.400000000000006</c:v>
                </c:pt>
                <c:pt idx="9">
                  <c:v>100</c:v>
                </c:pt>
                <c:pt idx="10">
                  <c:v>200</c:v>
                </c:pt>
              </c:numCache>
            </c:numRef>
          </c:val>
          <c:smooth val="0"/>
          <c:extLst>
            <c:ext xmlns:c16="http://schemas.microsoft.com/office/drawing/2014/chart" uri="{C3380CC4-5D6E-409C-BE32-E72D297353CC}">
              <c16:uniqueId val="{00000008-85CA-4418-843E-B23240E71EBE}"/>
            </c:ext>
          </c:extLst>
        </c:ser>
        <c:ser>
          <c:idx val="1"/>
          <c:order val="1"/>
          <c:tx>
            <c:strRef>
              <c:f>'VC exit medians'!$B$45</c:f>
              <c:strCache>
                <c:ptCount val="1"/>
                <c:pt idx="0">
                  <c:v>Buyout</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A-85CA-4418-843E-B23240E71EBE}"/>
              </c:ext>
            </c:extLst>
          </c:dPt>
          <c:dPt>
            <c:idx val="11"/>
            <c:marker>
              <c:symbol val="circle"/>
              <c:size val="5"/>
            </c:marker>
            <c:bubble3D val="0"/>
            <c:extLst>
              <c:ext xmlns:c16="http://schemas.microsoft.com/office/drawing/2014/chart" uri="{C3380CC4-5D6E-409C-BE32-E72D297353CC}">
                <c16:uniqueId val="{0000000B-85CA-4418-843E-B23240E71EBE}"/>
              </c:ext>
            </c:extLst>
          </c:dPt>
          <c:dPt>
            <c:idx val="12"/>
            <c:bubble3D val="0"/>
            <c:extLst>
              <c:ext xmlns:c16="http://schemas.microsoft.com/office/drawing/2014/chart" uri="{C3380CC4-5D6E-409C-BE32-E72D297353CC}">
                <c16:uniqueId val="{0000000C-85CA-4418-843E-B23240E71EBE}"/>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0D-85CA-4418-843E-B23240E71EBE}"/>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5CA-4418-843E-B23240E71EBE}"/>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5CA-4418-843E-B23240E71EBE}"/>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exit medians'!$C$43:$M$43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medians'!$C$45:$M$45</c:f>
              <c:numCache>
                <c:formatCode>"$"#,##0.0</c:formatCode>
                <c:ptCount val="11"/>
                <c:pt idx="0">
                  <c:v>77.223445419497267</c:v>
                </c:pt>
                <c:pt idx="1">
                  <c:v>90</c:v>
                </c:pt>
                <c:pt idx="2">
                  <c:v>125</c:v>
                </c:pt>
                <c:pt idx="3">
                  <c:v>85</c:v>
                </c:pt>
                <c:pt idx="4">
                  <c:v>81.125</c:v>
                </c:pt>
                <c:pt idx="5">
                  <c:v>150</c:v>
                </c:pt>
                <c:pt idx="6">
                  <c:v>78.5</c:v>
                </c:pt>
                <c:pt idx="7">
                  <c:v>40</c:v>
                </c:pt>
                <c:pt idx="8">
                  <c:v>40</c:v>
                </c:pt>
                <c:pt idx="9">
                  <c:v>108</c:v>
                </c:pt>
                <c:pt idx="10">
                  <c:v>97</c:v>
                </c:pt>
              </c:numCache>
            </c:numRef>
          </c:val>
          <c:smooth val="0"/>
          <c:extLst>
            <c:ext xmlns:c16="http://schemas.microsoft.com/office/drawing/2014/chart" uri="{C3380CC4-5D6E-409C-BE32-E72D297353CC}">
              <c16:uniqueId val="{0000000F-85CA-4418-843E-B23240E71EBE}"/>
            </c:ext>
          </c:extLst>
        </c:ser>
        <c:ser>
          <c:idx val="2"/>
          <c:order val="2"/>
          <c:tx>
            <c:strRef>
              <c:f>'VC exit medians'!$B$46</c:f>
              <c:strCache>
                <c:ptCount val="1"/>
                <c:pt idx="0">
                  <c:v>Public listing</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3"/>
                </a:solidFill>
                <a:ln>
                  <a:noFill/>
                </a:ln>
              </c:spPr>
            </c:marker>
            <c:bubble3D val="0"/>
            <c:spPr>
              <a:ln w="19050" cap="rnd" cmpd="sng" algn="ctr">
                <a:noFill/>
                <a:prstDash val="solid"/>
                <a:round/>
              </a:ln>
              <a:effectLst/>
            </c:spPr>
            <c:extLst>
              <c:ext xmlns:c16="http://schemas.microsoft.com/office/drawing/2014/chart" uri="{C3380CC4-5D6E-409C-BE32-E72D297353CC}">
                <c16:uniqueId val="{00000011-85CA-4418-843E-B23240E71EBE}"/>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5CA-4418-843E-B23240E71EBE}"/>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5CA-4418-843E-B23240E71EBE}"/>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exit medians'!$C$43:$M$43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medians'!$C$46:$M$46</c:f>
              <c:numCache>
                <c:formatCode>"$"#,##0.0</c:formatCode>
                <c:ptCount val="11"/>
                <c:pt idx="0">
                  <c:v>164.30206000000001</c:v>
                </c:pt>
                <c:pt idx="1">
                  <c:v>294.02905500000003</c:v>
                </c:pt>
                <c:pt idx="2">
                  <c:v>322.94472000000002</c:v>
                </c:pt>
                <c:pt idx="3">
                  <c:v>353.94574499999999</c:v>
                </c:pt>
                <c:pt idx="4">
                  <c:v>524.17233599999997</c:v>
                </c:pt>
                <c:pt idx="5">
                  <c:v>671.25494499999991</c:v>
                </c:pt>
                <c:pt idx="6">
                  <c:v>254.684695</c:v>
                </c:pt>
                <c:pt idx="7">
                  <c:v>126.884652</c:v>
                </c:pt>
                <c:pt idx="8">
                  <c:v>292.09264000000002</c:v>
                </c:pt>
                <c:pt idx="9">
                  <c:v>868.81498032475133</c:v>
                </c:pt>
                <c:pt idx="10">
                  <c:v>862</c:v>
                </c:pt>
              </c:numCache>
            </c:numRef>
          </c:val>
          <c:smooth val="0"/>
          <c:extLst>
            <c:ext xmlns:c16="http://schemas.microsoft.com/office/drawing/2014/chart" uri="{C3380CC4-5D6E-409C-BE32-E72D297353CC}">
              <c16:uniqueId val="{00000013-85CA-4418-843E-B23240E71EBE}"/>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2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exit medians'!$P$8</c:f>
              <c:strCache>
                <c:ptCount val="1"/>
                <c:pt idx="0">
                  <c:v>Median</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1-A454-4E82-9FB4-C381DC947335}"/>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3-A454-4E82-9FB4-C381DC947335}"/>
              </c:ext>
            </c:extLst>
          </c:dPt>
          <c:dPt>
            <c:idx val="12"/>
            <c:bubble3D val="0"/>
            <c:extLst>
              <c:ext xmlns:c16="http://schemas.microsoft.com/office/drawing/2014/chart" uri="{C3380CC4-5D6E-409C-BE32-E72D297353CC}">
                <c16:uniqueId val="{00000004-A454-4E82-9FB4-C381DC947335}"/>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6-A454-4E82-9FB4-C381DC947335}"/>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454-4E82-9FB4-C381DC947335}"/>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54-4E82-9FB4-C381DC947335}"/>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54-4E82-9FB4-C381DC947335}"/>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exit medians'!$Q$7:$AA$7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medians'!$Q$8:$AA$8</c:f>
              <c:numCache>
                <c:formatCode>"$"#,##0.0</c:formatCode>
                <c:ptCount val="11"/>
                <c:pt idx="0">
                  <c:v>78.636731293322256</c:v>
                </c:pt>
                <c:pt idx="1">
                  <c:v>87</c:v>
                </c:pt>
                <c:pt idx="2">
                  <c:v>107</c:v>
                </c:pt>
                <c:pt idx="3">
                  <c:v>100</c:v>
                </c:pt>
                <c:pt idx="4">
                  <c:v>151</c:v>
                </c:pt>
                <c:pt idx="5">
                  <c:v>172.7</c:v>
                </c:pt>
                <c:pt idx="6">
                  <c:v>63.1</c:v>
                </c:pt>
                <c:pt idx="7">
                  <c:v>57.05</c:v>
                </c:pt>
                <c:pt idx="8">
                  <c:v>91.76</c:v>
                </c:pt>
                <c:pt idx="9">
                  <c:v>154.75</c:v>
                </c:pt>
                <c:pt idx="10">
                  <c:v>450</c:v>
                </c:pt>
              </c:numCache>
            </c:numRef>
          </c:val>
          <c:smooth val="0"/>
          <c:extLst>
            <c:ext xmlns:c16="http://schemas.microsoft.com/office/drawing/2014/chart" uri="{C3380CC4-5D6E-409C-BE32-E72D297353CC}">
              <c16:uniqueId val="{00000008-A454-4E82-9FB4-C381DC947335}"/>
            </c:ext>
          </c:extLst>
        </c:ser>
        <c:ser>
          <c:idx val="1"/>
          <c:order val="1"/>
          <c:tx>
            <c:strRef>
              <c:f>'VC exit medians'!$P$9</c:f>
              <c:strCache>
                <c:ptCount val="1"/>
                <c:pt idx="0">
                  <c:v>Average</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A-A454-4E82-9FB4-C381DC947335}"/>
              </c:ext>
            </c:extLst>
          </c:dPt>
          <c:dPt>
            <c:idx val="11"/>
            <c:marker>
              <c:symbol val="circle"/>
              <c:size val="5"/>
            </c:marker>
            <c:bubble3D val="0"/>
            <c:extLst>
              <c:ext xmlns:c16="http://schemas.microsoft.com/office/drawing/2014/chart" uri="{C3380CC4-5D6E-409C-BE32-E72D297353CC}">
                <c16:uniqueId val="{0000000B-A454-4E82-9FB4-C381DC947335}"/>
              </c:ext>
            </c:extLst>
          </c:dPt>
          <c:dPt>
            <c:idx val="12"/>
            <c:bubble3D val="0"/>
            <c:extLst>
              <c:ext xmlns:c16="http://schemas.microsoft.com/office/drawing/2014/chart" uri="{C3380CC4-5D6E-409C-BE32-E72D297353CC}">
                <c16:uniqueId val="{0000000C-A454-4E82-9FB4-C381DC947335}"/>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0D-A454-4E82-9FB4-C381DC947335}"/>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454-4E82-9FB4-C381DC947335}"/>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454-4E82-9FB4-C381DC947335}"/>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exit medians'!$Q$7:$AA$7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medians'!$Q$9:$AA$9</c:f>
              <c:numCache>
                <c:formatCode>"$"#,##0.0</c:formatCode>
                <c:ptCount val="11"/>
                <c:pt idx="0">
                  <c:v>206.0525651938211</c:v>
                </c:pt>
                <c:pt idx="1">
                  <c:v>279.38646677026878</c:v>
                </c:pt>
                <c:pt idx="2">
                  <c:v>350.33978800161111</c:v>
                </c:pt>
                <c:pt idx="3">
                  <c:v>660.65156566830115</c:v>
                </c:pt>
                <c:pt idx="4">
                  <c:v>775.37979876721045</c:v>
                </c:pt>
                <c:pt idx="5">
                  <c:v>1118.967822198626</c:v>
                </c:pt>
                <c:pt idx="6">
                  <c:v>290.42612497312308</c:v>
                </c:pt>
                <c:pt idx="7">
                  <c:v>343.92493777899591</c:v>
                </c:pt>
                <c:pt idx="8">
                  <c:v>395.12705414208853</c:v>
                </c:pt>
                <c:pt idx="9">
                  <c:v>796.37433532528405</c:v>
                </c:pt>
                <c:pt idx="10">
                  <c:v>16106.48941938707</c:v>
                </c:pt>
              </c:numCache>
            </c:numRef>
          </c:val>
          <c:smooth val="0"/>
          <c:extLst>
            <c:ext xmlns:c16="http://schemas.microsoft.com/office/drawing/2014/chart" uri="{C3380CC4-5D6E-409C-BE32-E72D297353CC}">
              <c16:uniqueId val="{0000000F-A454-4E82-9FB4-C381DC947335}"/>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2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exit medians'!$P$44</c:f>
              <c:strCache>
                <c:ptCount val="1"/>
                <c:pt idx="0">
                  <c:v>Acquisition</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1-A3A4-4A54-8465-1C3D7E86EC52}"/>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3-A3A4-4A54-8465-1C3D7E86EC52}"/>
              </c:ext>
            </c:extLst>
          </c:dPt>
          <c:dPt>
            <c:idx val="12"/>
            <c:bubble3D val="0"/>
            <c:extLst>
              <c:ext xmlns:c16="http://schemas.microsoft.com/office/drawing/2014/chart" uri="{C3380CC4-5D6E-409C-BE32-E72D297353CC}">
                <c16:uniqueId val="{00000004-A3A4-4A54-8465-1C3D7E86EC52}"/>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6-A3A4-4A54-8465-1C3D7E86EC52}"/>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3A4-4A54-8465-1C3D7E86EC52}"/>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A4-4A54-8465-1C3D7E86EC52}"/>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A4-4A54-8465-1C3D7E86EC52}"/>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exit medians'!$Q$43:$AA$43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medians'!$Q$44:$AA$44</c:f>
              <c:numCache>
                <c:formatCode>"$"#,##0.0</c:formatCode>
                <c:ptCount val="11"/>
                <c:pt idx="0">
                  <c:v>58.395074999999999</c:v>
                </c:pt>
                <c:pt idx="1">
                  <c:v>50</c:v>
                </c:pt>
                <c:pt idx="2">
                  <c:v>55</c:v>
                </c:pt>
                <c:pt idx="3">
                  <c:v>64.504999999999995</c:v>
                </c:pt>
                <c:pt idx="4">
                  <c:v>64</c:v>
                </c:pt>
                <c:pt idx="5">
                  <c:v>64.669999999999987</c:v>
                </c:pt>
                <c:pt idx="6">
                  <c:v>44.4</c:v>
                </c:pt>
                <c:pt idx="7">
                  <c:v>38.21</c:v>
                </c:pt>
                <c:pt idx="8">
                  <c:v>67.599999999999994</c:v>
                </c:pt>
                <c:pt idx="9">
                  <c:v>100</c:v>
                </c:pt>
                <c:pt idx="10">
                  <c:v>200</c:v>
                </c:pt>
              </c:numCache>
            </c:numRef>
          </c:val>
          <c:smooth val="0"/>
          <c:extLst>
            <c:ext xmlns:c16="http://schemas.microsoft.com/office/drawing/2014/chart" uri="{C3380CC4-5D6E-409C-BE32-E72D297353CC}">
              <c16:uniqueId val="{00000008-A3A4-4A54-8465-1C3D7E86EC52}"/>
            </c:ext>
          </c:extLst>
        </c:ser>
        <c:ser>
          <c:idx val="1"/>
          <c:order val="1"/>
          <c:tx>
            <c:strRef>
              <c:f>'VC exit medians'!$P$45</c:f>
              <c:strCache>
                <c:ptCount val="1"/>
                <c:pt idx="0">
                  <c:v>Buyout</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A-A3A4-4A54-8465-1C3D7E86EC52}"/>
              </c:ext>
            </c:extLst>
          </c:dPt>
          <c:dPt>
            <c:idx val="11"/>
            <c:marker>
              <c:symbol val="circle"/>
              <c:size val="5"/>
            </c:marker>
            <c:bubble3D val="0"/>
            <c:extLst>
              <c:ext xmlns:c16="http://schemas.microsoft.com/office/drawing/2014/chart" uri="{C3380CC4-5D6E-409C-BE32-E72D297353CC}">
                <c16:uniqueId val="{0000000B-A3A4-4A54-8465-1C3D7E86EC52}"/>
              </c:ext>
            </c:extLst>
          </c:dPt>
          <c:dPt>
            <c:idx val="12"/>
            <c:bubble3D val="0"/>
            <c:extLst>
              <c:ext xmlns:c16="http://schemas.microsoft.com/office/drawing/2014/chart" uri="{C3380CC4-5D6E-409C-BE32-E72D297353CC}">
                <c16:uniqueId val="{0000000C-A3A4-4A54-8465-1C3D7E86EC52}"/>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0D-A3A4-4A54-8465-1C3D7E86EC52}"/>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3A4-4A54-8465-1C3D7E86EC52}"/>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3A4-4A54-8465-1C3D7E86EC52}"/>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exit medians'!$Q$43:$AA$43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medians'!$Q$45:$AA$45</c:f>
              <c:numCache>
                <c:formatCode>"$"#,##0.0</c:formatCode>
                <c:ptCount val="11"/>
                <c:pt idx="0">
                  <c:v>95</c:v>
                </c:pt>
                <c:pt idx="1">
                  <c:v>95.35</c:v>
                </c:pt>
                <c:pt idx="2">
                  <c:v>131.4</c:v>
                </c:pt>
                <c:pt idx="3">
                  <c:v>95</c:v>
                </c:pt>
                <c:pt idx="4">
                  <c:v>100</c:v>
                </c:pt>
                <c:pt idx="5">
                  <c:v>150</c:v>
                </c:pt>
                <c:pt idx="6">
                  <c:v>81.866771203019155</c:v>
                </c:pt>
                <c:pt idx="7">
                  <c:v>65</c:v>
                </c:pt>
                <c:pt idx="8">
                  <c:v>41.5</c:v>
                </c:pt>
                <c:pt idx="9">
                  <c:v>110</c:v>
                </c:pt>
                <c:pt idx="10">
                  <c:v>105</c:v>
                </c:pt>
              </c:numCache>
            </c:numRef>
          </c:val>
          <c:smooth val="0"/>
          <c:extLst>
            <c:ext xmlns:c16="http://schemas.microsoft.com/office/drawing/2014/chart" uri="{C3380CC4-5D6E-409C-BE32-E72D297353CC}">
              <c16:uniqueId val="{0000000F-A3A4-4A54-8465-1C3D7E86EC52}"/>
            </c:ext>
          </c:extLst>
        </c:ser>
        <c:ser>
          <c:idx val="2"/>
          <c:order val="2"/>
          <c:tx>
            <c:strRef>
              <c:f>'VC exit medians'!$P$46</c:f>
              <c:strCache>
                <c:ptCount val="1"/>
                <c:pt idx="0">
                  <c:v>Public listing</c:v>
                </c:pt>
              </c:strCache>
            </c:strRef>
          </c:tx>
          <c:spPr>
            <a:ln w="19050" cap="rnd" cmpd="sng" algn="ctr">
              <a:solidFill>
                <a:schemeClr val="accent3"/>
              </a:solidFill>
              <a:prstDash val="solid"/>
              <a:round/>
            </a:ln>
            <a:effectLst/>
          </c:spPr>
          <c:marker>
            <c:symbol val="none"/>
          </c:marker>
          <c:dPt>
            <c:idx val="10"/>
            <c:marker>
              <c:symbol val="circle"/>
              <c:size val="5"/>
              <c:spPr>
                <a:solidFill>
                  <a:schemeClr val="accent3"/>
                </a:solidFill>
                <a:ln>
                  <a:noFill/>
                </a:ln>
              </c:spPr>
            </c:marker>
            <c:bubble3D val="0"/>
            <c:spPr>
              <a:ln w="19050" cap="rnd" cmpd="sng" algn="ctr">
                <a:noFill/>
                <a:prstDash val="solid"/>
                <a:round/>
              </a:ln>
              <a:effectLst/>
            </c:spPr>
            <c:extLst>
              <c:ext xmlns:c16="http://schemas.microsoft.com/office/drawing/2014/chart" uri="{C3380CC4-5D6E-409C-BE32-E72D297353CC}">
                <c16:uniqueId val="{00000011-A3A4-4A54-8465-1C3D7E86EC52}"/>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3A4-4A54-8465-1C3D7E86EC52}"/>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3A4-4A54-8465-1C3D7E86EC52}"/>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exit medians'!$Q$43:$AA$43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medians'!$Q$46:$AA$46</c:f>
              <c:numCache>
                <c:formatCode>"$"#,##0.0</c:formatCode>
                <c:ptCount val="11"/>
                <c:pt idx="0">
                  <c:v>222.47563299999999</c:v>
                </c:pt>
                <c:pt idx="1">
                  <c:v>369.02905500000003</c:v>
                </c:pt>
                <c:pt idx="2">
                  <c:v>407.76197999999999</c:v>
                </c:pt>
                <c:pt idx="3">
                  <c:v>455.33568400000001</c:v>
                </c:pt>
                <c:pt idx="4">
                  <c:v>739.84817999999996</c:v>
                </c:pt>
                <c:pt idx="5">
                  <c:v>1003</c:v>
                </c:pt>
                <c:pt idx="6">
                  <c:v>395.69548200000003</c:v>
                </c:pt>
                <c:pt idx="7">
                  <c:v>250</c:v>
                </c:pt>
                <c:pt idx="8">
                  <c:v>428.48576000000003</c:v>
                </c:pt>
                <c:pt idx="9">
                  <c:v>1059.14246</c:v>
                </c:pt>
                <c:pt idx="10">
                  <c:v>1065.6348955000001</c:v>
                </c:pt>
              </c:numCache>
            </c:numRef>
          </c:val>
          <c:smooth val="0"/>
          <c:extLst>
            <c:ext xmlns:c16="http://schemas.microsoft.com/office/drawing/2014/chart" uri="{C3380CC4-5D6E-409C-BE32-E72D297353CC}">
              <c16:uniqueId val="{00000013-A3A4-4A54-8465-1C3D7E86EC52}"/>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2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exit medians'!$AD$8</c:f>
              <c:strCache>
                <c:ptCount val="1"/>
                <c:pt idx="0">
                  <c:v>Median</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1-DAAD-47E0-AF1A-E14B6FBF80FC}"/>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3-DAAD-47E0-AF1A-E14B6FBF80FC}"/>
              </c:ext>
            </c:extLst>
          </c:dPt>
          <c:dPt>
            <c:idx val="12"/>
            <c:bubble3D val="0"/>
            <c:extLst>
              <c:ext xmlns:c16="http://schemas.microsoft.com/office/drawing/2014/chart" uri="{C3380CC4-5D6E-409C-BE32-E72D297353CC}">
                <c16:uniqueId val="{00000004-DAAD-47E0-AF1A-E14B6FBF80FC}"/>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6-DAAD-47E0-AF1A-E14B6FBF80FC}"/>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AAD-47E0-AF1A-E14B6FBF80FC}"/>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AD-47E0-AF1A-E14B6FBF80FC}"/>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AD-47E0-AF1A-E14B6FBF80FC}"/>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exit medians'!$AE$7:$AO$7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medians'!$AE$8:$AO$8</c:f>
              <c:numCache>
                <c:formatCode>#,##0.0</c:formatCode>
                <c:ptCount val="11"/>
                <c:pt idx="0">
                  <c:v>4.378082</c:v>
                </c:pt>
                <c:pt idx="1">
                  <c:v>4.8671234999999999</c:v>
                </c:pt>
                <c:pt idx="2">
                  <c:v>4.9616439999999997</c:v>
                </c:pt>
                <c:pt idx="3">
                  <c:v>5.0767119999999997</c:v>
                </c:pt>
                <c:pt idx="4">
                  <c:v>5.2726030000000002</c:v>
                </c:pt>
                <c:pt idx="5">
                  <c:v>5.3342470000000004</c:v>
                </c:pt>
                <c:pt idx="6">
                  <c:v>5.2410959999999998</c:v>
                </c:pt>
                <c:pt idx="7">
                  <c:v>4.8219180000000001</c:v>
                </c:pt>
                <c:pt idx="8">
                  <c:v>4.8876710000000001</c:v>
                </c:pt>
                <c:pt idx="9">
                  <c:v>5.1205479999999994</c:v>
                </c:pt>
                <c:pt idx="10">
                  <c:v>5.19726</c:v>
                </c:pt>
              </c:numCache>
            </c:numRef>
          </c:val>
          <c:smooth val="0"/>
          <c:extLst>
            <c:ext xmlns:c16="http://schemas.microsoft.com/office/drawing/2014/chart" uri="{C3380CC4-5D6E-409C-BE32-E72D297353CC}">
              <c16:uniqueId val="{00000008-DAAD-47E0-AF1A-E14B6FBF80FC}"/>
            </c:ext>
          </c:extLst>
        </c:ser>
        <c:ser>
          <c:idx val="1"/>
          <c:order val="1"/>
          <c:tx>
            <c:strRef>
              <c:f>'VC exit medians'!$AD$9</c:f>
              <c:strCache>
                <c:ptCount val="1"/>
                <c:pt idx="0">
                  <c:v>Average</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A-DAAD-47E0-AF1A-E14B6FBF80FC}"/>
              </c:ext>
            </c:extLst>
          </c:dPt>
          <c:dPt>
            <c:idx val="11"/>
            <c:marker>
              <c:symbol val="circle"/>
              <c:size val="5"/>
            </c:marker>
            <c:bubble3D val="0"/>
            <c:extLst>
              <c:ext xmlns:c16="http://schemas.microsoft.com/office/drawing/2014/chart" uri="{C3380CC4-5D6E-409C-BE32-E72D297353CC}">
                <c16:uniqueId val="{0000000B-DAAD-47E0-AF1A-E14B6FBF80FC}"/>
              </c:ext>
            </c:extLst>
          </c:dPt>
          <c:dPt>
            <c:idx val="12"/>
            <c:bubble3D val="0"/>
            <c:extLst>
              <c:ext xmlns:c16="http://schemas.microsoft.com/office/drawing/2014/chart" uri="{C3380CC4-5D6E-409C-BE32-E72D297353CC}">
                <c16:uniqueId val="{0000000C-DAAD-47E0-AF1A-E14B6FBF80FC}"/>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0D-DAAD-47E0-AF1A-E14B6FBF80FC}"/>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AAD-47E0-AF1A-E14B6FBF80FC}"/>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AAD-47E0-AF1A-E14B6FBF80FC}"/>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exit medians'!$AE$7:$AO$7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medians'!$AE$9:$AO$9</c:f>
              <c:numCache>
                <c:formatCode>#,##0.0</c:formatCode>
                <c:ptCount val="11"/>
                <c:pt idx="0">
                  <c:v>5.5766242071973826</c:v>
                </c:pt>
                <c:pt idx="1">
                  <c:v>5.8523713619631899</c:v>
                </c:pt>
                <c:pt idx="2">
                  <c:v>5.9247057330472099</c:v>
                </c:pt>
                <c:pt idx="3">
                  <c:v>5.9509119286300241</c:v>
                </c:pt>
                <c:pt idx="4">
                  <c:v>6.1328277103918234</c:v>
                </c:pt>
                <c:pt idx="5">
                  <c:v>5.9816867864864864</c:v>
                </c:pt>
                <c:pt idx="6">
                  <c:v>6.0992046366389099</c:v>
                </c:pt>
                <c:pt idx="7">
                  <c:v>5.7639795109419598</c:v>
                </c:pt>
                <c:pt idx="8">
                  <c:v>5.8305358831734946</c:v>
                </c:pt>
                <c:pt idx="9">
                  <c:v>6.1132232521246452</c:v>
                </c:pt>
                <c:pt idx="10">
                  <c:v>6.1265369413447788</c:v>
                </c:pt>
              </c:numCache>
            </c:numRef>
          </c:val>
          <c:smooth val="0"/>
          <c:extLst>
            <c:ext xmlns:c16="http://schemas.microsoft.com/office/drawing/2014/chart" uri="{C3380CC4-5D6E-409C-BE32-E72D297353CC}">
              <c16:uniqueId val="{0000000F-DAAD-47E0-AF1A-E14B6FBF80FC}"/>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2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exit medians'!$AD$44</c:f>
              <c:strCache>
                <c:ptCount val="1"/>
                <c:pt idx="0">
                  <c:v>Acquisition</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1-A098-43D4-9722-38842DBADC28}"/>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3-A098-43D4-9722-38842DBADC28}"/>
              </c:ext>
            </c:extLst>
          </c:dPt>
          <c:dPt>
            <c:idx val="12"/>
            <c:bubble3D val="0"/>
            <c:extLst>
              <c:ext xmlns:c16="http://schemas.microsoft.com/office/drawing/2014/chart" uri="{C3380CC4-5D6E-409C-BE32-E72D297353CC}">
                <c16:uniqueId val="{00000004-A098-43D4-9722-38842DBADC28}"/>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6-A098-43D4-9722-38842DBADC28}"/>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098-43D4-9722-38842DBADC28}"/>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98-43D4-9722-38842DBADC28}"/>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98-43D4-9722-38842DBADC28}"/>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exit medians'!$AE$43:$AO$43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medians'!$AE$44:$AO$44</c:f>
              <c:numCache>
                <c:formatCode>#,##0.0</c:formatCode>
                <c:ptCount val="11"/>
                <c:pt idx="0">
                  <c:v>4.032877</c:v>
                </c:pt>
                <c:pt idx="1">
                  <c:v>4.549315</c:v>
                </c:pt>
                <c:pt idx="2">
                  <c:v>4.6890409999999996</c:v>
                </c:pt>
                <c:pt idx="3">
                  <c:v>4.8356159999999999</c:v>
                </c:pt>
                <c:pt idx="4">
                  <c:v>5.0027400000000002</c:v>
                </c:pt>
                <c:pt idx="5">
                  <c:v>5.0054790000000002</c:v>
                </c:pt>
                <c:pt idx="6">
                  <c:v>4.983562</c:v>
                </c:pt>
                <c:pt idx="7">
                  <c:v>4.4712329999999998</c:v>
                </c:pt>
                <c:pt idx="8">
                  <c:v>4.4561644999999999</c:v>
                </c:pt>
                <c:pt idx="9">
                  <c:v>4.6246580000000002</c:v>
                </c:pt>
                <c:pt idx="10">
                  <c:v>4.8082189999999994</c:v>
                </c:pt>
              </c:numCache>
            </c:numRef>
          </c:val>
          <c:smooth val="0"/>
          <c:extLst>
            <c:ext xmlns:c16="http://schemas.microsoft.com/office/drawing/2014/chart" uri="{C3380CC4-5D6E-409C-BE32-E72D297353CC}">
              <c16:uniqueId val="{00000008-A098-43D4-9722-38842DBADC28}"/>
            </c:ext>
          </c:extLst>
        </c:ser>
        <c:ser>
          <c:idx val="1"/>
          <c:order val="1"/>
          <c:tx>
            <c:strRef>
              <c:f>'VC exit medians'!$AD$45</c:f>
              <c:strCache>
                <c:ptCount val="1"/>
                <c:pt idx="0">
                  <c:v>Buyout</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A-A098-43D4-9722-38842DBADC28}"/>
              </c:ext>
            </c:extLst>
          </c:dPt>
          <c:dPt>
            <c:idx val="11"/>
            <c:marker>
              <c:symbol val="circle"/>
              <c:size val="5"/>
            </c:marker>
            <c:bubble3D val="0"/>
            <c:extLst>
              <c:ext xmlns:c16="http://schemas.microsoft.com/office/drawing/2014/chart" uri="{C3380CC4-5D6E-409C-BE32-E72D297353CC}">
                <c16:uniqueId val="{0000000B-A098-43D4-9722-38842DBADC28}"/>
              </c:ext>
            </c:extLst>
          </c:dPt>
          <c:dPt>
            <c:idx val="12"/>
            <c:bubble3D val="0"/>
            <c:extLst>
              <c:ext xmlns:c16="http://schemas.microsoft.com/office/drawing/2014/chart" uri="{C3380CC4-5D6E-409C-BE32-E72D297353CC}">
                <c16:uniqueId val="{0000000C-A098-43D4-9722-38842DBADC28}"/>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0D-A098-43D4-9722-38842DBADC28}"/>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098-43D4-9722-38842DBADC28}"/>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098-43D4-9722-38842DBADC28}"/>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exit medians'!$AE$43:$AO$43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medians'!$AE$45:$AO$45</c:f>
              <c:numCache>
                <c:formatCode>#,##0.0</c:formatCode>
                <c:ptCount val="11"/>
                <c:pt idx="0">
                  <c:v>7.7095894999999999</c:v>
                </c:pt>
                <c:pt idx="1">
                  <c:v>6.5589040000000001</c:v>
                </c:pt>
                <c:pt idx="2">
                  <c:v>6.0684930000000001</c:v>
                </c:pt>
                <c:pt idx="3">
                  <c:v>6.1726029999999996</c:v>
                </c:pt>
                <c:pt idx="4">
                  <c:v>6.1369860000000003</c:v>
                </c:pt>
                <c:pt idx="5">
                  <c:v>6.1890409999999996</c:v>
                </c:pt>
                <c:pt idx="6">
                  <c:v>6.7671229999999998</c:v>
                </c:pt>
                <c:pt idx="7">
                  <c:v>5.9643839999999999</c:v>
                </c:pt>
                <c:pt idx="8">
                  <c:v>6.2753424999999998</c:v>
                </c:pt>
                <c:pt idx="9">
                  <c:v>6.4</c:v>
                </c:pt>
                <c:pt idx="10">
                  <c:v>6.2438359999999999</c:v>
                </c:pt>
              </c:numCache>
            </c:numRef>
          </c:val>
          <c:smooth val="0"/>
          <c:extLst>
            <c:ext xmlns:c16="http://schemas.microsoft.com/office/drawing/2014/chart" uri="{C3380CC4-5D6E-409C-BE32-E72D297353CC}">
              <c16:uniqueId val="{0000000F-A098-43D4-9722-38842DBADC28}"/>
            </c:ext>
          </c:extLst>
        </c:ser>
        <c:ser>
          <c:idx val="2"/>
          <c:order val="2"/>
          <c:tx>
            <c:strRef>
              <c:f>'VC exit medians'!$AD$46</c:f>
              <c:strCache>
                <c:ptCount val="1"/>
                <c:pt idx="0">
                  <c:v>Public listing</c:v>
                </c:pt>
              </c:strCache>
            </c:strRef>
          </c:tx>
          <c:spPr>
            <a:ln w="19050" cap="rnd" cmpd="sng" algn="ctr">
              <a:solidFill>
                <a:schemeClr val="accent3"/>
              </a:solidFill>
              <a:prstDash val="solid"/>
              <a:round/>
            </a:ln>
            <a:effectLst/>
          </c:spPr>
          <c:marker>
            <c:symbol val="none"/>
          </c:marker>
          <c:dPt>
            <c:idx val="10"/>
            <c:marker>
              <c:symbol val="circle"/>
              <c:size val="5"/>
              <c:spPr>
                <a:solidFill>
                  <a:schemeClr val="accent3"/>
                </a:solidFill>
                <a:ln>
                  <a:noFill/>
                </a:ln>
              </c:spPr>
            </c:marker>
            <c:bubble3D val="0"/>
            <c:spPr>
              <a:ln w="19050" cap="rnd" cmpd="sng" algn="ctr">
                <a:noFill/>
                <a:prstDash val="solid"/>
                <a:round/>
              </a:ln>
              <a:effectLst/>
            </c:spPr>
            <c:extLst>
              <c:ext xmlns:c16="http://schemas.microsoft.com/office/drawing/2014/chart" uri="{C3380CC4-5D6E-409C-BE32-E72D297353CC}">
                <c16:uniqueId val="{00000011-A098-43D4-9722-38842DBADC28}"/>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098-43D4-9722-38842DBADC28}"/>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098-43D4-9722-38842DBADC28}"/>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exit medians'!$AE$43:$AO$43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medians'!$AE$46:$AO$46</c:f>
              <c:numCache>
                <c:formatCode>#,##0.0</c:formatCode>
                <c:ptCount val="11"/>
                <c:pt idx="0">
                  <c:v>6.8945204999999996</c:v>
                </c:pt>
                <c:pt idx="1">
                  <c:v>6.2904110000000006</c:v>
                </c:pt>
                <c:pt idx="2">
                  <c:v>4.5561639999999999</c:v>
                </c:pt>
                <c:pt idx="3">
                  <c:v>5.2739729999999998</c:v>
                </c:pt>
                <c:pt idx="4">
                  <c:v>5.3397259999999998</c:v>
                </c:pt>
                <c:pt idx="5">
                  <c:v>5.8095890000000008</c:v>
                </c:pt>
                <c:pt idx="6">
                  <c:v>5.0520550000000002</c:v>
                </c:pt>
                <c:pt idx="7">
                  <c:v>3.7890410000000001</c:v>
                </c:pt>
                <c:pt idx="8">
                  <c:v>5.9890410000000003</c:v>
                </c:pt>
                <c:pt idx="9">
                  <c:v>7.0712329999999994</c:v>
                </c:pt>
                <c:pt idx="10">
                  <c:v>6.1342464999999997</c:v>
                </c:pt>
              </c:numCache>
            </c:numRef>
          </c:val>
          <c:smooth val="0"/>
          <c:extLst>
            <c:ext xmlns:c16="http://schemas.microsoft.com/office/drawing/2014/chart" uri="{C3380CC4-5D6E-409C-BE32-E72D297353CC}">
              <c16:uniqueId val="{00000013-A098-43D4-9722-38842DBADC28}"/>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2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9705066987109E-2"/>
          <c:y val="2.8252405949256341E-2"/>
          <c:w val="0.86425660647840707"/>
          <c:h val="0.8523137941090696"/>
        </c:manualLayout>
      </c:layout>
      <c:barChart>
        <c:barDir val="col"/>
        <c:grouping val="clustered"/>
        <c:varyColors val="0"/>
        <c:ser>
          <c:idx val="0"/>
          <c:order val="0"/>
          <c:tx>
            <c:strRef>
              <c:f>'SPAC activity'!$B$8</c:f>
              <c:strCache>
                <c:ptCount val="1"/>
                <c:pt idx="0">
                  <c:v>Exit value ($B)</c:v>
                </c:pt>
              </c:strCache>
            </c:strRef>
          </c:tx>
          <c:spPr>
            <a:solidFill>
              <a:schemeClr val="accent1"/>
            </a:solidFill>
            <a:ln>
              <a:noFill/>
            </a:ln>
            <a:effectLst/>
          </c:spPr>
          <c:invertIfNegative val="0"/>
          <c:dLbls>
            <c:numFmt formatCode="&quot;$&quot;#,##0.0" sourceLinked="0"/>
            <c:spPr>
              <a:noFill/>
              <a:ln>
                <a:noFill/>
              </a:ln>
              <a:effectLst/>
            </c:spPr>
            <c:txPr>
              <a:bodyPr rot="-5400000" spcFirstLastPara="1" vertOverflow="ellipsis" wrap="square" anchor="ctr" anchorCtr="1"/>
              <a:lstStyle/>
              <a:p>
                <a:pPr>
                  <a:defRPr sz="85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'SPAC activity'!$C$7:$M$7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'SPAC activity'!$C$8:$M$8</c:f>
              <c:numCache>
                <c:formatCode>"$"#,##0.0</c:formatCode>
                <c:ptCount val="11"/>
                <c:pt idx="0">
                  <c:v>1.9605250000000001</c:v>
                </c:pt>
                <c:pt idx="1">
                  <c:v>7.3554192609347107</c:v>
                </c:pt>
                <c:pt idx="2">
                  <c:v>8.678398168872997</c:v>
                </c:pt>
                <c:pt idx="3">
                  <c:v>12.064</c:v>
                </c:pt>
                <c:pt idx="4">
                  <c:v>70.639646340777205</c:v>
                </c:pt>
                <c:pt idx="5">
                  <c:v>133.53052374783169</c:v>
                </c:pt>
                <c:pt idx="6">
                  <c:v>10.25917855</c:v>
                </c:pt>
                <c:pt idx="7">
                  <c:v>3.5528000000000004</c:v>
                </c:pt>
                <c:pt idx="8">
                  <c:v>8.2029999999999994</c:v>
                </c:pt>
                <c:pt idx="9">
                  <c:v>24.661194999999999</c:v>
                </c:pt>
                <c:pt idx="10">
                  <c:v>19.709400000000002</c:v>
                </c:pt>
              </c:numCache>
            </c:numRef>
          </c:val>
          <c:extLst>
            <c:ext xmlns:c16="http://schemas.microsoft.com/office/drawing/2014/chart" uri="{C3380CC4-5D6E-409C-BE32-E72D297353CC}">
              <c16:uniqueId val="{00000000-EA40-40B7-846B-087CA7C5831E}"/>
            </c:ext>
          </c:extLst>
        </c:ser>
        <c:dLbls>
          <c:showLegendKey val="0"/>
          <c:showVal val="0"/>
          <c:showCatName val="0"/>
          <c:showSerName val="0"/>
          <c:showPercent val="0"/>
          <c:showBubbleSize val="0"/>
        </c:dLbls>
        <c:gapWidth val="60"/>
        <c:overlap val="100"/>
        <c:axId val="134680064"/>
        <c:axId val="134518976"/>
      </c:barChart>
      <c:lineChart>
        <c:grouping val="standard"/>
        <c:varyColors val="0"/>
        <c:ser>
          <c:idx val="1"/>
          <c:order val="1"/>
          <c:tx>
            <c:strRef>
              <c:f>'SPAC activity'!$B$9</c:f>
              <c:strCache>
                <c:ptCount val="1"/>
                <c:pt idx="0">
                  <c:v>Exit count</c:v>
                </c:pt>
              </c:strCache>
            </c:strRef>
          </c:tx>
          <c:spPr>
            <a:ln w="19050" cap="rnd" cmpd="sng" algn="ctr">
              <a:solidFill>
                <a:schemeClr val="accent3"/>
              </a:solidFill>
              <a:prstDash val="solid"/>
              <a:round/>
            </a:ln>
            <a:effectLst/>
          </c:spPr>
          <c:marker>
            <c:symbol val="none"/>
          </c:marker>
          <c:dPt>
            <c:idx val="7"/>
            <c:bubble3D val="0"/>
            <c:spPr>
              <a:ln w="19050" cap="rnd" cmpd="sng" algn="ctr">
                <a:solidFill>
                  <a:schemeClr val="accent3"/>
                </a:solidFill>
                <a:prstDash val="solid"/>
                <a:round/>
              </a:ln>
              <a:effectLst/>
            </c:spPr>
            <c:extLst>
              <c:ext xmlns:c16="http://schemas.microsoft.com/office/drawing/2014/chart" uri="{C3380CC4-5D6E-409C-BE32-E72D297353CC}">
                <c16:uniqueId val="{00000002-EA40-40B7-846B-087CA7C5831E}"/>
              </c:ext>
            </c:extLst>
          </c:dPt>
          <c:dPt>
            <c:idx val="8"/>
            <c:bubble3D val="0"/>
            <c:spPr>
              <a:ln w="19050" cap="rnd" cmpd="sng" algn="ctr">
                <a:solidFill>
                  <a:schemeClr val="accent3"/>
                </a:solidFill>
                <a:prstDash val="solid"/>
                <a:round/>
              </a:ln>
              <a:effectLst/>
            </c:spPr>
            <c:extLst>
              <c:ext xmlns:c16="http://schemas.microsoft.com/office/drawing/2014/chart" uri="{C3380CC4-5D6E-409C-BE32-E72D297353CC}">
                <c16:uniqueId val="{00000004-EA40-40B7-846B-087CA7C5831E}"/>
              </c:ext>
            </c:extLst>
          </c:dPt>
          <c:dPt>
            <c:idx val="9"/>
            <c:bubble3D val="0"/>
            <c:spPr>
              <a:ln w="19050" cap="rnd" cmpd="sng" algn="ctr">
                <a:solidFill>
                  <a:schemeClr val="accent3"/>
                </a:solidFill>
                <a:prstDash val="solid"/>
                <a:round/>
              </a:ln>
              <a:effectLst/>
            </c:spPr>
            <c:extLst>
              <c:ext xmlns:c16="http://schemas.microsoft.com/office/drawing/2014/chart" uri="{C3380CC4-5D6E-409C-BE32-E72D297353CC}">
                <c16:uniqueId val="{00000006-EA40-40B7-846B-087CA7C5831E}"/>
              </c:ext>
            </c:extLst>
          </c:dPt>
          <c:dPt>
            <c:idx val="10"/>
            <c:marker>
              <c:symbol val="circle"/>
              <c:size val="5"/>
              <c:spPr>
                <a:solidFill>
                  <a:schemeClr val="accent3"/>
                </a:solidFill>
                <a:ln>
                  <a:noFill/>
                </a:ln>
              </c:spPr>
            </c:marker>
            <c:bubble3D val="0"/>
            <c:spPr>
              <a:ln w="19050" cap="rnd" cmpd="sng" algn="ctr">
                <a:noFill/>
                <a:prstDash val="solid"/>
                <a:round/>
              </a:ln>
              <a:effectLst/>
            </c:spPr>
            <c:extLst>
              <c:ext xmlns:c16="http://schemas.microsoft.com/office/drawing/2014/chart" uri="{C3380CC4-5D6E-409C-BE32-E72D297353CC}">
                <c16:uniqueId val="{00000008-EA40-40B7-846B-087CA7C5831E}"/>
              </c:ext>
            </c:extLst>
          </c:dPt>
          <c:dPt>
            <c:idx val="11"/>
            <c:bubble3D val="0"/>
            <c:extLst>
              <c:ext xmlns:c16="http://schemas.microsoft.com/office/drawing/2014/chart" uri="{C3380CC4-5D6E-409C-BE32-E72D297353CC}">
                <c16:uniqueId val="{00000009-EA40-40B7-846B-087CA7C5831E}"/>
              </c:ext>
            </c:extLst>
          </c:dPt>
          <c:dLbls>
            <c:dLbl>
              <c:idx val="5"/>
              <c:layout>
                <c:manualLayout>
                  <c:x val="-4.0309169591848423E-2"/>
                  <c:y val="-7.6933629152709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A40-40B7-846B-087CA7C5831E}"/>
                </c:ext>
              </c:extLst>
            </c:dLbl>
            <c:numFmt formatCode="#,##0" sourceLinked="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'SPAC activity'!$C$7:$M$7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'SPAC activity'!$C$9:$M$9</c:f>
              <c:numCache>
                <c:formatCode>0</c:formatCode>
                <c:ptCount val="11"/>
                <c:pt idx="0">
                  <c:v>11</c:v>
                </c:pt>
                <c:pt idx="1">
                  <c:v>29</c:v>
                </c:pt>
                <c:pt idx="2">
                  <c:v>39</c:v>
                </c:pt>
                <c:pt idx="3">
                  <c:v>54</c:v>
                </c:pt>
                <c:pt idx="4">
                  <c:v>229</c:v>
                </c:pt>
                <c:pt idx="5">
                  <c:v>551</c:v>
                </c:pt>
                <c:pt idx="6">
                  <c:v>69</c:v>
                </c:pt>
                <c:pt idx="7">
                  <c:v>28</c:v>
                </c:pt>
                <c:pt idx="8">
                  <c:v>47</c:v>
                </c:pt>
                <c:pt idx="9">
                  <c:v>123</c:v>
                </c:pt>
                <c:pt idx="10">
                  <c:v>105</c:v>
                </c:pt>
              </c:numCache>
            </c:numRef>
          </c:val>
          <c:smooth val="0"/>
          <c:extLst>
            <c:ext xmlns:c16="http://schemas.microsoft.com/office/drawing/2014/chart" uri="{C3380CC4-5D6E-409C-BE32-E72D297353CC}">
              <c16:uniqueId val="{0000000B-EA40-40B7-846B-087CA7C5831E}"/>
            </c:ext>
          </c:extLst>
        </c:ser>
        <c:dLbls>
          <c:showLegendKey val="0"/>
          <c:showVal val="0"/>
          <c:showCatName val="0"/>
          <c:showSerName val="0"/>
          <c:showPercent val="0"/>
          <c:showBubbleSize val="0"/>
        </c:dLbls>
        <c:marker val="1"/>
        <c:smooth val="0"/>
        <c:axId val="152396288"/>
        <c:axId val="134519552"/>
      </c:lineChart>
      <c:catAx>
        <c:axId val="134680064"/>
        <c:scaling>
          <c:orientation val="minMax"/>
        </c:scaling>
        <c:delete val="0"/>
        <c:axPos val="b"/>
        <c:numFmt formatCode="General" sourceLinked="1"/>
        <c:majorTickMark val="out"/>
        <c:minorTickMark val="none"/>
        <c:tickLblPos val="nextTo"/>
        <c:spPr>
          <a:noFill/>
          <a:ln w="9525" cap="flat" cmpd="sng" algn="ctr">
            <a:noFill/>
            <a:prstDash val="solid"/>
            <a:round/>
          </a:ln>
          <a:effectLst/>
        </c:spPr>
        <c:txPr>
          <a:bodyPr rot="-60000000" spcFirstLastPara="1" vertOverflow="ellipsis" vert="horz" wrap="square" anchor="ctr" anchorCtr="1"/>
          <a:lstStyle/>
          <a:p>
            <a:pPr algn="ctr" rtl="0">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4518976"/>
        <c:crosses val="autoZero"/>
        <c:auto val="1"/>
        <c:lblAlgn val="ctr"/>
        <c:lblOffset val="100"/>
        <c:noMultiLvlLbl val="0"/>
      </c:catAx>
      <c:valAx>
        <c:axId val="134518976"/>
        <c:scaling>
          <c:orientation val="minMax"/>
          <c:min val="0"/>
        </c:scaling>
        <c:delete val="0"/>
        <c:axPos val="l"/>
        <c:numFmt formatCode="&quot;$&quot;#,##0" sourceLinked="0"/>
        <c:majorTickMark val="out"/>
        <c:minorTickMark val="none"/>
        <c:tickLblPos val="nextTo"/>
        <c:spPr>
          <a:noFill/>
          <a:ln w="9525" cap="flat" cmpd="sng" algn="ctr">
            <a:noFill/>
            <a:prstDash val="solid"/>
            <a:round/>
          </a:ln>
          <a:effectLst/>
        </c:spPr>
        <c:txPr>
          <a:bodyPr rot="-60000000" spcFirstLastPara="1" vertOverflow="ellipsis" vert="horz" wrap="square" anchor="ctr" anchorCtr="1"/>
          <a:lstStyle/>
          <a:p>
            <a:pPr algn="ctr" rtl="0">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4680064"/>
        <c:crosses val="autoZero"/>
        <c:crossBetween val="between"/>
      </c:valAx>
      <c:valAx>
        <c:axId val="134519552"/>
        <c:scaling>
          <c:orientation val="minMax"/>
        </c:scaling>
        <c:delete val="0"/>
        <c:axPos val="r"/>
        <c:numFmt formatCode="#,##0" sourceLinked="0"/>
        <c:majorTickMark val="out"/>
        <c:minorTickMark val="none"/>
        <c:tickLblPos val="nextTo"/>
        <c:spPr>
          <a:noFill/>
          <a:ln w="9525" cap="flat" cmpd="sng" algn="ctr">
            <a:noFill/>
            <a:prstDash val="solid"/>
            <a:round/>
          </a:ln>
          <a:effectLst/>
        </c:spPr>
        <c:txPr>
          <a:bodyPr rot="-60000000" spcFirstLastPara="1" vertOverflow="ellipsis" vert="horz" wrap="square" anchor="ctr" anchorCtr="1"/>
          <a:lstStyle/>
          <a:p>
            <a:pPr algn="ctr" rtl="0">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2396288"/>
        <c:crosses val="max"/>
        <c:crossBetween val="between"/>
      </c:valAx>
      <c:catAx>
        <c:axId val="152396288"/>
        <c:scaling>
          <c:orientation val="minMax"/>
        </c:scaling>
        <c:delete val="1"/>
        <c:axPos val="b"/>
        <c:numFmt formatCode="General" sourceLinked="1"/>
        <c:majorTickMark val="out"/>
        <c:minorTickMark val="none"/>
        <c:tickLblPos val="nextTo"/>
        <c:crossAx val="134519552"/>
        <c:crosses val="autoZero"/>
        <c:auto val="1"/>
        <c:lblAlgn val="ctr"/>
        <c:lblOffset val="100"/>
        <c:noMultiLvlLbl val="0"/>
      </c:catAx>
      <c:spPr>
        <a:noFill/>
        <a:ln>
          <a:noFill/>
        </a:ln>
        <a:effectLst/>
      </c:spPr>
    </c:plotArea>
    <c:legend>
      <c:legendPos val="b"/>
      <c:layout>
        <c:manualLayout>
          <c:xMode val="edge"/>
          <c:yMode val="edge"/>
          <c:x val="0.25225142037968146"/>
          <c:y val="0.93938420660380417"/>
          <c:w val="0.50286900884377406"/>
          <c:h val="6.0615884411415674E-2"/>
        </c:manualLayout>
      </c:layout>
      <c:overlay val="0"/>
      <c:spPr>
        <a:noFill/>
        <a:ln>
          <a:noFill/>
        </a:ln>
        <a:effectLst/>
      </c:spPr>
      <c:txPr>
        <a:bodyPr rot="0" spcFirstLastPara="1" vertOverflow="ellipsis" vert="horz" wrap="square" anchor="ctr" anchorCtr="1"/>
        <a:lstStyle/>
        <a:p>
          <a:pPr algn="ctr" rtl="0">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prstDash val="solid"/>
      <a:round/>
    </a:ln>
    <a:effectLst/>
  </c:spPr>
  <c:txPr>
    <a:bodyPr/>
    <a:lstStyle/>
    <a:p>
      <a:pPr>
        <a:defRPr sz="850" b="0" i="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573033859618319E-2"/>
          <c:y val="2.8252534609644383E-2"/>
          <c:w val="0.87865029735777023"/>
          <c:h val="0.81939195100612428"/>
        </c:manualLayout>
      </c:layout>
      <c:barChart>
        <c:barDir val="col"/>
        <c:grouping val="clustered"/>
        <c:varyColors val="0"/>
        <c:ser>
          <c:idx val="0"/>
          <c:order val="0"/>
          <c:tx>
            <c:strRef>
              <c:f>'Venture debt activity'!$B$8</c:f>
              <c:strCache>
                <c:ptCount val="1"/>
                <c:pt idx="0">
                  <c:v>Deal value ($B)</c:v>
                </c:pt>
              </c:strCache>
            </c:strRef>
          </c:tx>
          <c:spPr>
            <a:solidFill>
              <a:schemeClr val="accent1"/>
            </a:solidFill>
            <a:ln>
              <a:noFill/>
            </a:ln>
            <a:effectLst/>
          </c:spPr>
          <c:invertIfNegative val="0"/>
          <c:dLbls>
            <c:numFmt formatCode="&quot;$&quot;#,##0.0" sourceLinked="0"/>
            <c:spPr>
              <a:noFill/>
              <a:ln>
                <a:noFill/>
              </a:ln>
              <a:effectLst/>
            </c:spPr>
            <c:txPr>
              <a:bodyPr rot="-5400000" spcFirstLastPara="1" vertOverflow="ellipsis" wrap="square" anchor="ctr" anchorCtr="1"/>
              <a:lstStyle/>
              <a:p>
                <a:pPr>
                  <a:defRPr sz="85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'Venture debt activity'!$C$7:$M$7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activity'!$C$8:$M$8</c:f>
              <c:numCache>
                <c:formatCode>"$"#,##0.0</c:formatCode>
                <c:ptCount val="11"/>
                <c:pt idx="0">
                  <c:v>12.41609232900435</c:v>
                </c:pt>
                <c:pt idx="1">
                  <c:v>12.370379016803419</c:v>
                </c:pt>
                <c:pt idx="2">
                  <c:v>27.484977379540918</c:v>
                </c:pt>
                <c:pt idx="3">
                  <c:v>26.516434582860779</c:v>
                </c:pt>
                <c:pt idx="4">
                  <c:v>31.729742618738261</c:v>
                </c:pt>
                <c:pt idx="5">
                  <c:v>41.733215036365834</c:v>
                </c:pt>
                <c:pt idx="6">
                  <c:v>37.551794147836624</c:v>
                </c:pt>
                <c:pt idx="7">
                  <c:v>27.354777697000003</c:v>
                </c:pt>
                <c:pt idx="8">
                  <c:v>61.450597263744442</c:v>
                </c:pt>
                <c:pt idx="9">
                  <c:v>70.393319478094824</c:v>
                </c:pt>
                <c:pt idx="10">
                  <c:v>64.715202801000004</c:v>
                </c:pt>
              </c:numCache>
            </c:numRef>
          </c:val>
          <c:extLst>
            <c:ext xmlns:c16="http://schemas.microsoft.com/office/drawing/2014/chart" uri="{C3380CC4-5D6E-409C-BE32-E72D297353CC}">
              <c16:uniqueId val="{00000000-9B6C-41E5-A004-8B25C970026E}"/>
            </c:ext>
          </c:extLst>
        </c:ser>
        <c:dLbls>
          <c:showLegendKey val="0"/>
          <c:showVal val="0"/>
          <c:showCatName val="0"/>
          <c:showSerName val="0"/>
          <c:showPercent val="0"/>
          <c:showBubbleSize val="0"/>
        </c:dLbls>
        <c:gapWidth val="60"/>
        <c:overlap val="100"/>
        <c:axId val="134680064"/>
        <c:axId val="134518976"/>
      </c:barChart>
      <c:lineChart>
        <c:grouping val="standard"/>
        <c:varyColors val="0"/>
        <c:ser>
          <c:idx val="1"/>
          <c:order val="1"/>
          <c:tx>
            <c:strRef>
              <c:f>'Venture debt activity'!$B$9</c:f>
              <c:strCache>
                <c:ptCount val="1"/>
                <c:pt idx="0">
                  <c:v>Deal count</c:v>
                </c:pt>
              </c:strCache>
            </c:strRef>
          </c:tx>
          <c:spPr>
            <a:ln w="19050" cap="rnd" cmpd="sng" algn="ctr">
              <a:solidFill>
                <a:schemeClr val="accent3"/>
              </a:solidFill>
              <a:prstDash val="solid"/>
              <a:round/>
            </a:ln>
            <a:effectLst/>
          </c:spPr>
          <c:marker>
            <c:symbol val="none"/>
          </c:marker>
          <c:dPt>
            <c:idx val="7"/>
            <c:bubble3D val="0"/>
            <c:spPr>
              <a:ln w="19050" cap="rnd" cmpd="sng" algn="ctr">
                <a:solidFill>
                  <a:schemeClr val="accent3"/>
                </a:solidFill>
                <a:prstDash val="solid"/>
                <a:round/>
              </a:ln>
              <a:effectLst/>
            </c:spPr>
            <c:extLst>
              <c:ext xmlns:c16="http://schemas.microsoft.com/office/drawing/2014/chart" uri="{C3380CC4-5D6E-409C-BE32-E72D297353CC}">
                <c16:uniqueId val="{00000002-9B6C-41E5-A004-8B25C970026E}"/>
              </c:ext>
            </c:extLst>
          </c:dPt>
          <c:dPt>
            <c:idx val="8"/>
            <c:bubble3D val="0"/>
            <c:spPr>
              <a:ln w="19050" cap="rnd" cmpd="sng" algn="ctr">
                <a:solidFill>
                  <a:schemeClr val="accent3"/>
                </a:solidFill>
                <a:prstDash val="solid"/>
                <a:round/>
              </a:ln>
              <a:effectLst/>
            </c:spPr>
            <c:extLst>
              <c:ext xmlns:c16="http://schemas.microsoft.com/office/drawing/2014/chart" uri="{C3380CC4-5D6E-409C-BE32-E72D297353CC}">
                <c16:uniqueId val="{00000004-9B6C-41E5-A004-8B25C970026E}"/>
              </c:ext>
            </c:extLst>
          </c:dPt>
          <c:dPt>
            <c:idx val="9"/>
            <c:bubble3D val="0"/>
            <c:spPr>
              <a:ln w="19050" cap="rnd" cmpd="sng" algn="ctr">
                <a:solidFill>
                  <a:schemeClr val="accent3"/>
                </a:solidFill>
                <a:prstDash val="solid"/>
                <a:round/>
              </a:ln>
              <a:effectLst/>
            </c:spPr>
            <c:extLst>
              <c:ext xmlns:c16="http://schemas.microsoft.com/office/drawing/2014/chart" uri="{C3380CC4-5D6E-409C-BE32-E72D297353CC}">
                <c16:uniqueId val="{00000006-9B6C-41E5-A004-8B25C970026E}"/>
              </c:ext>
            </c:extLst>
          </c:dPt>
          <c:dPt>
            <c:idx val="10"/>
            <c:marker>
              <c:symbol val="circle"/>
              <c:size val="5"/>
              <c:spPr>
                <a:solidFill>
                  <a:schemeClr val="accent3"/>
                </a:solidFill>
                <a:ln>
                  <a:solidFill>
                    <a:schemeClr val="accent3"/>
                  </a:solidFill>
                </a:ln>
              </c:spPr>
            </c:marker>
            <c:bubble3D val="0"/>
            <c:spPr>
              <a:ln w="19050" cap="rnd" cmpd="sng" algn="ctr">
                <a:noFill/>
                <a:prstDash val="solid"/>
                <a:round/>
              </a:ln>
              <a:effectLst/>
            </c:spPr>
            <c:extLst>
              <c:ext xmlns:c16="http://schemas.microsoft.com/office/drawing/2014/chart" uri="{C3380CC4-5D6E-409C-BE32-E72D297353CC}">
                <c16:uniqueId val="{00000008-9B6C-41E5-A004-8B25C970026E}"/>
              </c:ext>
            </c:extLst>
          </c:dPt>
          <c:dPt>
            <c:idx val="11"/>
            <c:bubble3D val="0"/>
            <c:extLst>
              <c:ext xmlns:c16="http://schemas.microsoft.com/office/drawing/2014/chart" uri="{C3380CC4-5D6E-409C-BE32-E72D297353CC}">
                <c16:uniqueId val="{00000009-9B6C-41E5-A004-8B25C970026E}"/>
              </c:ext>
            </c:extLst>
          </c:dPt>
          <c:dLbls>
            <c:dLbl>
              <c:idx val="1"/>
              <c:layout>
                <c:manualLayout>
                  <c:x val="-4.0509270266616319E-2"/>
                  <c:y val="-6.81588134816482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B6C-41E5-A004-8B25C970026E}"/>
                </c:ext>
              </c:extLst>
            </c:dLbl>
            <c:dLbl>
              <c:idx val="5"/>
              <c:layout>
                <c:manualLayout>
                  <c:x val="-5.1776245553675243E-2"/>
                  <c:y val="-6.39260092488438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B6C-41E5-A004-8B25C970026E}"/>
                </c:ext>
              </c:extLst>
            </c:dLbl>
            <c:dLbl>
              <c:idx val="8"/>
              <c:numFmt formatCode="#,##0" sourceLinked="0"/>
              <c:spPr>
                <a:noFill/>
                <a:ln>
                  <a:noFill/>
                </a:ln>
                <a:effectLst/>
              </c:spPr>
              <c:txPr>
                <a:bodyPr rot="0" spcFirstLastPara="1" vertOverflow="ellipsis" vert="horz" wrap="square" anchor="ctr" anchorCtr="1"/>
                <a:lstStyle/>
                <a:p>
                  <a:pPr>
                    <a:defRPr sz="85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4-9B6C-41E5-A004-8B25C970026E}"/>
                </c:ext>
              </c:extLst>
            </c:dLbl>
            <c:dLbl>
              <c:idx val="9"/>
              <c:numFmt formatCode="#,##0" sourceLinked="0"/>
              <c:spPr>
                <a:noFill/>
                <a:ln>
                  <a:noFill/>
                </a:ln>
                <a:effectLst/>
              </c:spPr>
              <c:txPr>
                <a:bodyPr rot="0" spcFirstLastPara="1" vertOverflow="ellipsis" vert="horz" wrap="square" anchor="ctr" anchorCtr="1"/>
                <a:lstStyle/>
                <a:p>
                  <a:pPr>
                    <a:defRPr sz="85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6-9B6C-41E5-A004-8B25C970026E}"/>
                </c:ext>
              </c:extLst>
            </c:dLbl>
            <c:dLbl>
              <c:idx val="10"/>
              <c:numFmt formatCode="#,##0" sourceLinked="0"/>
              <c:spPr>
                <a:noFill/>
                <a:ln>
                  <a:noFill/>
                </a:ln>
                <a:effectLst/>
              </c:spPr>
              <c:txPr>
                <a:bodyPr rot="0" spcFirstLastPara="1" vertOverflow="ellipsis" vert="horz" wrap="square" anchor="ctr" anchorCtr="1"/>
                <a:lstStyle/>
                <a:p>
                  <a:pPr>
                    <a:defRPr sz="85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8-9B6C-41E5-A004-8B25C970026E}"/>
                </c:ext>
              </c:extLst>
            </c:dLbl>
            <c:numFmt formatCode="#,##0" sourceLinked="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'Venture debt activity'!$C$7:$M$7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activity'!$C$9:$M$9</c:f>
              <c:numCache>
                <c:formatCode>General</c:formatCode>
                <c:ptCount val="11"/>
                <c:pt idx="0">
                  <c:v>890</c:v>
                </c:pt>
                <c:pt idx="1">
                  <c:v>873</c:v>
                </c:pt>
                <c:pt idx="2">
                  <c:v>1017</c:v>
                </c:pt>
                <c:pt idx="3">
                  <c:v>1064</c:v>
                </c:pt>
                <c:pt idx="4">
                  <c:v>1153</c:v>
                </c:pt>
                <c:pt idx="5">
                  <c:v>1643</c:v>
                </c:pt>
                <c:pt idx="6">
                  <c:v>1409</c:v>
                </c:pt>
                <c:pt idx="7">
                  <c:v>1113</c:v>
                </c:pt>
                <c:pt idx="8">
                  <c:v>1194</c:v>
                </c:pt>
                <c:pt idx="9">
                  <c:v>1119</c:v>
                </c:pt>
                <c:pt idx="10">
                  <c:v>280</c:v>
                </c:pt>
              </c:numCache>
            </c:numRef>
          </c:val>
          <c:smooth val="0"/>
          <c:extLst>
            <c:ext xmlns:c16="http://schemas.microsoft.com/office/drawing/2014/chart" uri="{C3380CC4-5D6E-409C-BE32-E72D297353CC}">
              <c16:uniqueId val="{0000000C-9B6C-41E5-A004-8B25C970026E}"/>
            </c:ext>
          </c:extLst>
        </c:ser>
        <c:dLbls>
          <c:showLegendKey val="0"/>
          <c:showVal val="0"/>
          <c:showCatName val="0"/>
          <c:showSerName val="0"/>
          <c:showPercent val="0"/>
          <c:showBubbleSize val="0"/>
        </c:dLbls>
        <c:marker val="1"/>
        <c:smooth val="0"/>
        <c:axId val="152396288"/>
        <c:axId val="134519552"/>
      </c:lineChart>
      <c:catAx>
        <c:axId val="134680064"/>
        <c:scaling>
          <c:orientation val="minMax"/>
        </c:scaling>
        <c:delete val="0"/>
        <c:axPos val="b"/>
        <c:numFmt formatCode="General" sourceLinked="1"/>
        <c:majorTickMark val="out"/>
        <c:minorTickMark val="none"/>
        <c:tickLblPos val="nextTo"/>
        <c:spPr>
          <a:noFill/>
          <a:ln w="9525" cap="flat" cmpd="sng" algn="ctr">
            <a:noFill/>
            <a:prstDash val="solid"/>
            <a:round/>
          </a:ln>
          <a:effectLst/>
        </c:spPr>
        <c:txPr>
          <a:bodyPr rot="-60000000" spcFirstLastPara="1" vertOverflow="ellipsis" vert="horz" wrap="square" anchor="ctr" anchorCtr="1"/>
          <a:lstStyle/>
          <a:p>
            <a:pPr algn="ctr" rtl="0">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4518976"/>
        <c:crosses val="autoZero"/>
        <c:auto val="1"/>
        <c:lblAlgn val="ctr"/>
        <c:lblOffset val="100"/>
        <c:noMultiLvlLbl val="0"/>
      </c:catAx>
      <c:valAx>
        <c:axId val="134518976"/>
        <c:scaling>
          <c:orientation val="minMax"/>
          <c:min val="0"/>
        </c:scaling>
        <c:delete val="0"/>
        <c:axPos val="l"/>
        <c:majorGridlines>
          <c:spPr>
            <a:ln w="9525" cap="flat" cmpd="sng" algn="ctr">
              <a:noFill/>
              <a:prstDash val="solid"/>
              <a:round/>
            </a:ln>
            <a:effectLst/>
          </c:spPr>
        </c:majorGridlines>
        <c:numFmt formatCode="&quot;$&quot;#,##0" sourceLinked="0"/>
        <c:majorTickMark val="out"/>
        <c:minorTickMark val="none"/>
        <c:tickLblPos val="nextTo"/>
        <c:spPr>
          <a:noFill/>
          <a:ln w="9525" cap="flat" cmpd="sng" algn="ctr">
            <a:noFill/>
            <a:prstDash val="solid"/>
            <a:round/>
          </a:ln>
          <a:effectLst/>
        </c:spPr>
        <c:txPr>
          <a:bodyPr rot="-60000000" spcFirstLastPara="1" vertOverflow="ellipsis" vert="horz" wrap="square" anchor="ctr" anchorCtr="1"/>
          <a:lstStyle/>
          <a:p>
            <a:pPr algn="ctr" rtl="0">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4680064"/>
        <c:crosses val="autoZero"/>
        <c:crossBetween val="between"/>
      </c:valAx>
      <c:valAx>
        <c:axId val="134519552"/>
        <c:scaling>
          <c:orientation val="minMax"/>
        </c:scaling>
        <c:delete val="0"/>
        <c:axPos val="r"/>
        <c:numFmt formatCode="#,##0" sourceLinked="0"/>
        <c:majorTickMark val="out"/>
        <c:minorTickMark val="none"/>
        <c:tickLblPos val="nextTo"/>
        <c:spPr>
          <a:noFill/>
          <a:ln w="9525" cap="flat" cmpd="sng" algn="ctr">
            <a:noFill/>
            <a:prstDash val="solid"/>
            <a:round/>
          </a:ln>
          <a:effectLst/>
        </c:spPr>
        <c:txPr>
          <a:bodyPr rot="-60000000" spcFirstLastPara="1" vertOverflow="ellipsis" vert="horz" wrap="square" anchor="ctr" anchorCtr="1"/>
          <a:lstStyle/>
          <a:p>
            <a:pPr algn="ctr" rtl="0">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2396288"/>
        <c:crosses val="max"/>
        <c:crossBetween val="between"/>
      </c:valAx>
      <c:catAx>
        <c:axId val="152396288"/>
        <c:scaling>
          <c:orientation val="minMax"/>
        </c:scaling>
        <c:delete val="1"/>
        <c:axPos val="b"/>
        <c:numFmt formatCode="General" sourceLinked="1"/>
        <c:majorTickMark val="out"/>
        <c:minorTickMark val="none"/>
        <c:tickLblPos val="nextTo"/>
        <c:crossAx val="134519552"/>
        <c:crosses val="autoZero"/>
        <c:auto val="1"/>
        <c:lblAlgn val="ctr"/>
        <c:lblOffset val="100"/>
        <c:noMultiLvlLbl val="0"/>
      </c:catAx>
      <c:spPr>
        <a:noFill/>
        <a:ln>
          <a:noFill/>
        </a:ln>
        <a:effectLst/>
      </c:spPr>
    </c:plotArea>
    <c:legend>
      <c:legendPos val="b"/>
      <c:layout>
        <c:manualLayout>
          <c:xMode val="edge"/>
          <c:yMode val="edge"/>
          <c:x val="0.29455603622669696"/>
          <c:y val="0.93938423138284188"/>
          <c:w val="0.39507744338281831"/>
          <c:h val="6.0615884411415674E-2"/>
        </c:manualLayout>
      </c:layout>
      <c:overlay val="0"/>
      <c:spPr>
        <a:noFill/>
        <a:ln>
          <a:noFill/>
        </a:ln>
        <a:effectLst/>
      </c:spPr>
      <c:txPr>
        <a:bodyPr rot="0" spcFirstLastPara="1" vertOverflow="ellipsis" vert="horz" wrap="square" anchor="ctr" anchorCtr="1"/>
        <a:lstStyle/>
        <a:p>
          <a:pPr algn="ctr" rtl="0">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prstDash val="solid"/>
      <a:round/>
    </a:ln>
    <a:effectLst/>
  </c:spPr>
  <c:txPr>
    <a:bodyPr/>
    <a:lstStyle/>
    <a:p>
      <a:pPr>
        <a:defRPr sz="850" b="0" i="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573033859618319E-2"/>
          <c:y val="2.8252534609644383E-2"/>
          <c:w val="0.87865029735777023"/>
          <c:h val="0.81939195100612428"/>
        </c:manualLayout>
      </c:layout>
      <c:barChart>
        <c:barDir val="col"/>
        <c:grouping val="clustered"/>
        <c:varyColors val="0"/>
        <c:ser>
          <c:idx val="0"/>
          <c:order val="0"/>
          <c:tx>
            <c:strRef>
              <c:f>'Venture debt activity'!$B$36</c:f>
              <c:strCache>
                <c:ptCount val="1"/>
                <c:pt idx="0">
                  <c:v>Deal value ($B)</c:v>
                </c:pt>
              </c:strCache>
            </c:strRef>
          </c:tx>
          <c:spPr>
            <a:solidFill>
              <a:schemeClr val="accent1"/>
            </a:solidFill>
            <a:ln>
              <a:noFill/>
            </a:ln>
            <a:effectLst/>
          </c:spPr>
          <c:invertIfNegative val="0"/>
          <c:dLbls>
            <c:numFmt formatCode="&quot;$&quot;#,##0.0" sourceLinked="0"/>
            <c:spPr>
              <a:noFill/>
              <a:ln>
                <a:noFill/>
              </a:ln>
              <a:effectLst/>
            </c:spPr>
            <c:txPr>
              <a:bodyPr rot="-5400000" spcFirstLastPara="1" vertOverflow="ellipsis" wrap="square" anchor="ctr" anchorCtr="1"/>
              <a:lstStyle/>
              <a:p>
                <a:pPr>
                  <a:defRPr sz="85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'Venture debt activity'!$C$35:$M$35</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activity'!$C$36:$M$36</c:f>
              <c:numCache>
                <c:formatCode>"$"#,##0.0</c:formatCode>
                <c:ptCount val="11"/>
                <c:pt idx="0">
                  <c:v>9.9236345300043478</c:v>
                </c:pt>
                <c:pt idx="1">
                  <c:v>9.3166168668034217</c:v>
                </c:pt>
                <c:pt idx="2">
                  <c:v>20.20616312624999</c:v>
                </c:pt>
                <c:pt idx="3">
                  <c:v>19.71807209786078</c:v>
                </c:pt>
                <c:pt idx="4">
                  <c:v>20.466155317738259</c:v>
                </c:pt>
                <c:pt idx="5">
                  <c:v>32.675684023592723</c:v>
                </c:pt>
                <c:pt idx="6">
                  <c:v>33.333708443233625</c:v>
                </c:pt>
                <c:pt idx="7">
                  <c:v>24.770075696999999</c:v>
                </c:pt>
                <c:pt idx="8">
                  <c:v>57.20997573474444</c:v>
                </c:pt>
                <c:pt idx="9">
                  <c:v>63.052986985094833</c:v>
                </c:pt>
                <c:pt idx="10">
                  <c:v>63.474032801</c:v>
                </c:pt>
              </c:numCache>
            </c:numRef>
          </c:val>
          <c:extLst>
            <c:ext xmlns:c16="http://schemas.microsoft.com/office/drawing/2014/chart" uri="{C3380CC4-5D6E-409C-BE32-E72D297353CC}">
              <c16:uniqueId val="{0000000E-5984-45E9-AD48-2107A0CE730B}"/>
            </c:ext>
          </c:extLst>
        </c:ser>
        <c:dLbls>
          <c:showLegendKey val="0"/>
          <c:showVal val="0"/>
          <c:showCatName val="0"/>
          <c:showSerName val="0"/>
          <c:showPercent val="0"/>
          <c:showBubbleSize val="0"/>
        </c:dLbls>
        <c:gapWidth val="60"/>
        <c:overlap val="100"/>
        <c:axId val="134680064"/>
        <c:axId val="134518976"/>
      </c:barChart>
      <c:lineChart>
        <c:grouping val="standard"/>
        <c:varyColors val="0"/>
        <c:ser>
          <c:idx val="1"/>
          <c:order val="1"/>
          <c:tx>
            <c:strRef>
              <c:f>'Venture debt activity'!$B$37</c:f>
              <c:strCache>
                <c:ptCount val="1"/>
                <c:pt idx="0">
                  <c:v>Deal count</c:v>
                </c:pt>
              </c:strCache>
            </c:strRef>
          </c:tx>
          <c:spPr>
            <a:ln w="19050" cap="rnd" cmpd="sng" algn="ctr">
              <a:solidFill>
                <a:schemeClr val="accent3"/>
              </a:solidFill>
              <a:prstDash val="solid"/>
              <a:round/>
            </a:ln>
            <a:effectLst/>
          </c:spPr>
          <c:marker>
            <c:symbol val="none"/>
          </c:marker>
          <c:dPt>
            <c:idx val="7"/>
            <c:bubble3D val="0"/>
            <c:spPr>
              <a:ln w="19050" cap="rnd" cmpd="sng" algn="ctr">
                <a:solidFill>
                  <a:schemeClr val="accent3"/>
                </a:solidFill>
                <a:prstDash val="solid"/>
                <a:round/>
              </a:ln>
              <a:effectLst/>
            </c:spPr>
            <c:extLst>
              <c:ext xmlns:c16="http://schemas.microsoft.com/office/drawing/2014/chart" uri="{C3380CC4-5D6E-409C-BE32-E72D297353CC}">
                <c16:uniqueId val="{00000011-5984-45E9-AD48-2107A0CE730B}"/>
              </c:ext>
            </c:extLst>
          </c:dPt>
          <c:dPt>
            <c:idx val="8"/>
            <c:bubble3D val="0"/>
            <c:spPr>
              <a:ln w="19050" cap="rnd" cmpd="sng" algn="ctr">
                <a:solidFill>
                  <a:schemeClr val="accent3"/>
                </a:solidFill>
                <a:prstDash val="solid"/>
                <a:round/>
              </a:ln>
              <a:effectLst/>
            </c:spPr>
            <c:extLst>
              <c:ext xmlns:c16="http://schemas.microsoft.com/office/drawing/2014/chart" uri="{C3380CC4-5D6E-409C-BE32-E72D297353CC}">
                <c16:uniqueId val="{00000013-5984-45E9-AD48-2107A0CE730B}"/>
              </c:ext>
            </c:extLst>
          </c:dPt>
          <c:dPt>
            <c:idx val="9"/>
            <c:bubble3D val="0"/>
            <c:spPr>
              <a:ln w="19050" cap="rnd" cmpd="sng" algn="ctr">
                <a:solidFill>
                  <a:schemeClr val="accent3"/>
                </a:solidFill>
                <a:prstDash val="solid"/>
                <a:round/>
              </a:ln>
              <a:effectLst/>
            </c:spPr>
            <c:extLst>
              <c:ext xmlns:c16="http://schemas.microsoft.com/office/drawing/2014/chart" uri="{C3380CC4-5D6E-409C-BE32-E72D297353CC}">
                <c16:uniqueId val="{00000015-5984-45E9-AD48-2107A0CE730B}"/>
              </c:ext>
            </c:extLst>
          </c:dPt>
          <c:dPt>
            <c:idx val="10"/>
            <c:marker>
              <c:symbol val="circle"/>
              <c:size val="5"/>
              <c:spPr>
                <a:solidFill>
                  <a:schemeClr val="accent3"/>
                </a:solidFill>
                <a:ln>
                  <a:solidFill>
                    <a:schemeClr val="accent3"/>
                  </a:solidFill>
                </a:ln>
              </c:spPr>
            </c:marker>
            <c:bubble3D val="0"/>
            <c:spPr>
              <a:ln w="19050" cap="rnd" cmpd="sng" algn="ctr">
                <a:noFill/>
                <a:prstDash val="solid"/>
                <a:round/>
              </a:ln>
              <a:effectLst/>
            </c:spPr>
            <c:extLst>
              <c:ext xmlns:c16="http://schemas.microsoft.com/office/drawing/2014/chart" uri="{C3380CC4-5D6E-409C-BE32-E72D297353CC}">
                <c16:uniqueId val="{00000017-5984-45E9-AD48-2107A0CE730B}"/>
              </c:ext>
            </c:extLst>
          </c:dPt>
          <c:dPt>
            <c:idx val="11"/>
            <c:bubble3D val="0"/>
            <c:extLst>
              <c:ext xmlns:c16="http://schemas.microsoft.com/office/drawing/2014/chart" uri="{C3380CC4-5D6E-409C-BE32-E72D297353CC}">
                <c16:uniqueId val="{00000018-5984-45E9-AD48-2107A0CE730B}"/>
              </c:ext>
            </c:extLst>
          </c:dPt>
          <c:dLbls>
            <c:dLbl>
              <c:idx val="1"/>
              <c:layout>
                <c:manualLayout>
                  <c:x val="-4.0509270266616319E-2"/>
                  <c:y val="-6.81588134816482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5984-45E9-AD48-2107A0CE730B}"/>
                </c:ext>
              </c:extLst>
            </c:dLbl>
            <c:dLbl>
              <c:idx val="5"/>
              <c:layout>
                <c:manualLayout>
                  <c:x val="-5.1776245553675243E-2"/>
                  <c:y val="-6.39260092488438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5984-45E9-AD48-2107A0CE730B}"/>
                </c:ext>
              </c:extLst>
            </c:dLbl>
            <c:dLbl>
              <c:idx val="8"/>
              <c:numFmt formatCode="#,##0" sourceLinked="0"/>
              <c:spPr>
                <a:noFill/>
                <a:ln>
                  <a:noFill/>
                </a:ln>
                <a:effectLst/>
              </c:spPr>
              <c:txPr>
                <a:bodyPr rot="0" spcFirstLastPara="1" vertOverflow="ellipsis" vert="horz" wrap="square" anchor="ctr" anchorCtr="1"/>
                <a:lstStyle/>
                <a:p>
                  <a:pPr>
                    <a:defRPr sz="85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13-5984-45E9-AD48-2107A0CE730B}"/>
                </c:ext>
              </c:extLst>
            </c:dLbl>
            <c:dLbl>
              <c:idx val="9"/>
              <c:numFmt formatCode="#,##0" sourceLinked="0"/>
              <c:spPr>
                <a:noFill/>
                <a:ln>
                  <a:noFill/>
                </a:ln>
                <a:effectLst/>
              </c:spPr>
              <c:txPr>
                <a:bodyPr rot="0" spcFirstLastPara="1" vertOverflow="ellipsis" vert="horz" wrap="square" anchor="ctr" anchorCtr="1"/>
                <a:lstStyle/>
                <a:p>
                  <a:pPr>
                    <a:defRPr sz="85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15-5984-45E9-AD48-2107A0CE730B}"/>
                </c:ext>
              </c:extLst>
            </c:dLbl>
            <c:dLbl>
              <c:idx val="10"/>
              <c:numFmt formatCode="#,##0" sourceLinked="0"/>
              <c:spPr>
                <a:noFill/>
                <a:ln>
                  <a:noFill/>
                </a:ln>
                <a:effectLst/>
              </c:spPr>
              <c:txPr>
                <a:bodyPr rot="0" spcFirstLastPara="1" vertOverflow="ellipsis" vert="horz" wrap="square" anchor="ctr" anchorCtr="1"/>
                <a:lstStyle/>
                <a:p>
                  <a:pPr>
                    <a:defRPr sz="85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17-5984-45E9-AD48-2107A0CE730B}"/>
                </c:ext>
              </c:extLst>
            </c:dLbl>
            <c:numFmt formatCode="#,##0" sourceLinked="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'Venture debt activity'!$C$35:$M$35</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activity'!$C$37:$M$37</c:f>
              <c:numCache>
                <c:formatCode>General</c:formatCode>
                <c:ptCount val="11"/>
                <c:pt idx="0">
                  <c:v>731</c:v>
                </c:pt>
                <c:pt idx="1">
                  <c:v>720</c:v>
                </c:pt>
                <c:pt idx="2">
                  <c:v>861</c:v>
                </c:pt>
                <c:pt idx="3">
                  <c:v>938</c:v>
                </c:pt>
                <c:pt idx="4">
                  <c:v>1006</c:v>
                </c:pt>
                <c:pt idx="5">
                  <c:v>1451</c:v>
                </c:pt>
                <c:pt idx="6">
                  <c:v>1251</c:v>
                </c:pt>
                <c:pt idx="7">
                  <c:v>974</c:v>
                </c:pt>
                <c:pt idx="8">
                  <c:v>1048</c:v>
                </c:pt>
                <c:pt idx="9">
                  <c:v>985</c:v>
                </c:pt>
                <c:pt idx="10">
                  <c:v>256</c:v>
                </c:pt>
              </c:numCache>
            </c:numRef>
          </c:val>
          <c:smooth val="0"/>
          <c:extLst>
            <c:ext xmlns:c16="http://schemas.microsoft.com/office/drawing/2014/chart" uri="{C3380CC4-5D6E-409C-BE32-E72D297353CC}">
              <c16:uniqueId val="{0000001B-5984-45E9-AD48-2107A0CE730B}"/>
            </c:ext>
          </c:extLst>
        </c:ser>
        <c:dLbls>
          <c:showLegendKey val="0"/>
          <c:showVal val="0"/>
          <c:showCatName val="0"/>
          <c:showSerName val="0"/>
          <c:showPercent val="0"/>
          <c:showBubbleSize val="0"/>
        </c:dLbls>
        <c:marker val="1"/>
        <c:smooth val="0"/>
        <c:axId val="152396288"/>
        <c:axId val="134519552"/>
      </c:lineChart>
      <c:catAx>
        <c:axId val="134680064"/>
        <c:scaling>
          <c:orientation val="minMax"/>
        </c:scaling>
        <c:delete val="0"/>
        <c:axPos val="b"/>
        <c:numFmt formatCode="General" sourceLinked="1"/>
        <c:majorTickMark val="out"/>
        <c:minorTickMark val="none"/>
        <c:tickLblPos val="nextTo"/>
        <c:spPr>
          <a:noFill/>
          <a:ln w="9525" cap="flat" cmpd="sng" algn="ctr">
            <a:noFill/>
            <a:prstDash val="solid"/>
            <a:round/>
          </a:ln>
          <a:effectLst/>
        </c:spPr>
        <c:txPr>
          <a:bodyPr rot="-60000000" spcFirstLastPara="1" vertOverflow="ellipsis" vert="horz" wrap="square" anchor="ctr" anchorCtr="1"/>
          <a:lstStyle/>
          <a:p>
            <a:pPr algn="ctr" rtl="0">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4518976"/>
        <c:crosses val="autoZero"/>
        <c:auto val="1"/>
        <c:lblAlgn val="ctr"/>
        <c:lblOffset val="100"/>
        <c:noMultiLvlLbl val="0"/>
      </c:catAx>
      <c:valAx>
        <c:axId val="134518976"/>
        <c:scaling>
          <c:orientation val="minMax"/>
          <c:min val="0"/>
        </c:scaling>
        <c:delete val="0"/>
        <c:axPos val="l"/>
        <c:majorGridlines>
          <c:spPr>
            <a:ln w="9525" cap="flat" cmpd="sng" algn="ctr">
              <a:noFill/>
              <a:prstDash val="solid"/>
              <a:round/>
            </a:ln>
            <a:effectLst/>
          </c:spPr>
        </c:majorGridlines>
        <c:numFmt formatCode="&quot;$&quot;#,##0" sourceLinked="0"/>
        <c:majorTickMark val="out"/>
        <c:minorTickMark val="none"/>
        <c:tickLblPos val="nextTo"/>
        <c:spPr>
          <a:noFill/>
          <a:ln w="9525" cap="flat" cmpd="sng" algn="ctr">
            <a:noFill/>
            <a:prstDash val="solid"/>
            <a:round/>
          </a:ln>
          <a:effectLst/>
        </c:spPr>
        <c:txPr>
          <a:bodyPr rot="-60000000" spcFirstLastPara="1" vertOverflow="ellipsis" vert="horz" wrap="square" anchor="ctr" anchorCtr="1"/>
          <a:lstStyle/>
          <a:p>
            <a:pPr algn="ctr" rtl="0">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4680064"/>
        <c:crosses val="autoZero"/>
        <c:crossBetween val="between"/>
      </c:valAx>
      <c:valAx>
        <c:axId val="134519552"/>
        <c:scaling>
          <c:orientation val="minMax"/>
        </c:scaling>
        <c:delete val="0"/>
        <c:axPos val="r"/>
        <c:numFmt formatCode="#,##0" sourceLinked="0"/>
        <c:majorTickMark val="out"/>
        <c:minorTickMark val="none"/>
        <c:tickLblPos val="nextTo"/>
        <c:spPr>
          <a:noFill/>
          <a:ln w="9525" cap="flat" cmpd="sng" algn="ctr">
            <a:noFill/>
            <a:prstDash val="solid"/>
            <a:round/>
          </a:ln>
          <a:effectLst/>
        </c:spPr>
        <c:txPr>
          <a:bodyPr rot="-60000000" spcFirstLastPara="1" vertOverflow="ellipsis" vert="horz" wrap="square" anchor="ctr" anchorCtr="1"/>
          <a:lstStyle/>
          <a:p>
            <a:pPr algn="ctr" rtl="0">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2396288"/>
        <c:crosses val="max"/>
        <c:crossBetween val="between"/>
      </c:valAx>
      <c:catAx>
        <c:axId val="152396288"/>
        <c:scaling>
          <c:orientation val="minMax"/>
        </c:scaling>
        <c:delete val="1"/>
        <c:axPos val="b"/>
        <c:numFmt formatCode="General" sourceLinked="1"/>
        <c:majorTickMark val="out"/>
        <c:minorTickMark val="none"/>
        <c:tickLblPos val="nextTo"/>
        <c:crossAx val="134519552"/>
        <c:crosses val="autoZero"/>
        <c:auto val="1"/>
        <c:lblAlgn val="ctr"/>
        <c:lblOffset val="100"/>
        <c:noMultiLvlLbl val="0"/>
      </c:catAx>
      <c:spPr>
        <a:noFill/>
        <a:ln>
          <a:noFill/>
        </a:ln>
        <a:effectLst/>
      </c:spPr>
    </c:plotArea>
    <c:legend>
      <c:legendPos val="b"/>
      <c:layout>
        <c:manualLayout>
          <c:xMode val="edge"/>
          <c:yMode val="edge"/>
          <c:x val="0.29455603622669696"/>
          <c:y val="0.93938423138284188"/>
          <c:w val="0.39507744338281831"/>
          <c:h val="6.0615884411415674E-2"/>
        </c:manualLayout>
      </c:layout>
      <c:overlay val="0"/>
      <c:spPr>
        <a:noFill/>
        <a:ln>
          <a:noFill/>
        </a:ln>
        <a:effectLst/>
      </c:spPr>
      <c:txPr>
        <a:bodyPr rot="0" spcFirstLastPara="1" vertOverflow="ellipsis" vert="horz" wrap="square" anchor="ctr" anchorCtr="1"/>
        <a:lstStyle/>
        <a:p>
          <a:pPr algn="ctr" rtl="0">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prstDash val="solid"/>
      <a:round/>
    </a:ln>
    <a:effectLst/>
  </c:spPr>
  <c:txPr>
    <a:bodyPr/>
    <a:lstStyle/>
    <a:p>
      <a:pPr>
        <a:defRPr sz="850" b="0" i="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573033859618319E-2"/>
          <c:y val="2.8252534609644383E-2"/>
          <c:w val="0.87865029735777023"/>
          <c:h val="0.81939195100612428"/>
        </c:manualLayout>
      </c:layout>
      <c:barChart>
        <c:barDir val="col"/>
        <c:grouping val="clustered"/>
        <c:varyColors val="0"/>
        <c:ser>
          <c:idx val="0"/>
          <c:order val="0"/>
          <c:tx>
            <c:strRef>
              <c:f>'Venture debt activity'!$B$64</c:f>
              <c:strCache>
                <c:ptCount val="1"/>
                <c:pt idx="0">
                  <c:v>Deal value ($B)</c:v>
                </c:pt>
              </c:strCache>
            </c:strRef>
          </c:tx>
          <c:spPr>
            <a:solidFill>
              <a:schemeClr val="accent1"/>
            </a:solidFill>
            <a:ln>
              <a:noFill/>
            </a:ln>
            <a:effectLst/>
          </c:spPr>
          <c:invertIfNegative val="0"/>
          <c:dLbls>
            <c:numFmt formatCode="&quot;$&quot;#,##0.0" sourceLinked="0"/>
            <c:spPr>
              <a:noFill/>
              <a:ln>
                <a:noFill/>
              </a:ln>
              <a:effectLst/>
            </c:spPr>
            <c:txPr>
              <a:bodyPr rot="-5400000" spcFirstLastPara="1" vertOverflow="ellipsis" wrap="square" anchor="ctr" anchorCtr="1"/>
              <a:lstStyle/>
              <a:p>
                <a:pPr>
                  <a:defRPr sz="85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'Venture debt activity'!$C$63:$M$63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activity'!$C$64:$M$64</c:f>
              <c:numCache>
                <c:formatCode>"$"#,##0.0</c:formatCode>
                <c:ptCount val="11"/>
                <c:pt idx="0">
                  <c:v>1.4556137339999999</c:v>
                </c:pt>
                <c:pt idx="1">
                  <c:v>2.8556232320000001</c:v>
                </c:pt>
                <c:pt idx="2">
                  <c:v>6.1269283850967655</c:v>
                </c:pt>
                <c:pt idx="3">
                  <c:v>3.8514037159999996</c:v>
                </c:pt>
                <c:pt idx="4">
                  <c:v>3.0741701017382637</c:v>
                </c:pt>
                <c:pt idx="5">
                  <c:v>5.4006753605401707</c:v>
                </c:pt>
                <c:pt idx="6">
                  <c:v>3.8702931680000003</c:v>
                </c:pt>
                <c:pt idx="7">
                  <c:v>2.9269858690000001</c:v>
                </c:pt>
                <c:pt idx="8">
                  <c:v>5.3680851645509922</c:v>
                </c:pt>
                <c:pt idx="9">
                  <c:v>7.5183487080000004</c:v>
                </c:pt>
                <c:pt idx="10">
                  <c:v>3.0604</c:v>
                </c:pt>
              </c:numCache>
            </c:numRef>
          </c:val>
          <c:extLst>
            <c:ext xmlns:c16="http://schemas.microsoft.com/office/drawing/2014/chart" uri="{C3380CC4-5D6E-409C-BE32-E72D297353CC}">
              <c16:uniqueId val="{0000000E-584F-4FA4-94C0-C4FBE1B4982E}"/>
            </c:ext>
          </c:extLst>
        </c:ser>
        <c:dLbls>
          <c:showLegendKey val="0"/>
          <c:showVal val="0"/>
          <c:showCatName val="0"/>
          <c:showSerName val="0"/>
          <c:showPercent val="0"/>
          <c:showBubbleSize val="0"/>
        </c:dLbls>
        <c:gapWidth val="60"/>
        <c:overlap val="100"/>
        <c:axId val="134680064"/>
        <c:axId val="134518976"/>
      </c:barChart>
      <c:lineChart>
        <c:grouping val="standard"/>
        <c:varyColors val="0"/>
        <c:ser>
          <c:idx val="1"/>
          <c:order val="1"/>
          <c:tx>
            <c:strRef>
              <c:f>'Venture debt activity'!$B$65</c:f>
              <c:strCache>
                <c:ptCount val="1"/>
                <c:pt idx="0">
                  <c:v>Deal count</c:v>
                </c:pt>
              </c:strCache>
            </c:strRef>
          </c:tx>
          <c:spPr>
            <a:ln w="19050" cap="rnd" cmpd="sng" algn="ctr">
              <a:solidFill>
                <a:schemeClr val="accent3"/>
              </a:solidFill>
              <a:prstDash val="solid"/>
              <a:round/>
            </a:ln>
            <a:effectLst/>
          </c:spPr>
          <c:marker>
            <c:symbol val="none"/>
          </c:marker>
          <c:dPt>
            <c:idx val="7"/>
            <c:bubble3D val="0"/>
            <c:spPr>
              <a:ln w="19050" cap="rnd" cmpd="sng" algn="ctr">
                <a:solidFill>
                  <a:schemeClr val="accent3"/>
                </a:solidFill>
                <a:prstDash val="solid"/>
                <a:round/>
              </a:ln>
              <a:effectLst/>
            </c:spPr>
            <c:extLst>
              <c:ext xmlns:c16="http://schemas.microsoft.com/office/drawing/2014/chart" uri="{C3380CC4-5D6E-409C-BE32-E72D297353CC}">
                <c16:uniqueId val="{00000011-584F-4FA4-94C0-C4FBE1B4982E}"/>
              </c:ext>
            </c:extLst>
          </c:dPt>
          <c:dPt>
            <c:idx val="8"/>
            <c:bubble3D val="0"/>
            <c:spPr>
              <a:ln w="19050" cap="rnd" cmpd="sng" algn="ctr">
                <a:solidFill>
                  <a:schemeClr val="accent3"/>
                </a:solidFill>
                <a:prstDash val="solid"/>
                <a:round/>
              </a:ln>
              <a:effectLst/>
            </c:spPr>
            <c:extLst>
              <c:ext xmlns:c16="http://schemas.microsoft.com/office/drawing/2014/chart" uri="{C3380CC4-5D6E-409C-BE32-E72D297353CC}">
                <c16:uniqueId val="{00000013-584F-4FA4-94C0-C4FBE1B4982E}"/>
              </c:ext>
            </c:extLst>
          </c:dPt>
          <c:dPt>
            <c:idx val="9"/>
            <c:bubble3D val="0"/>
            <c:spPr>
              <a:ln w="19050" cap="rnd" cmpd="sng" algn="ctr">
                <a:solidFill>
                  <a:schemeClr val="accent3"/>
                </a:solidFill>
                <a:prstDash val="solid"/>
                <a:round/>
              </a:ln>
              <a:effectLst/>
            </c:spPr>
            <c:extLst>
              <c:ext xmlns:c16="http://schemas.microsoft.com/office/drawing/2014/chart" uri="{C3380CC4-5D6E-409C-BE32-E72D297353CC}">
                <c16:uniqueId val="{00000015-584F-4FA4-94C0-C4FBE1B4982E}"/>
              </c:ext>
            </c:extLst>
          </c:dPt>
          <c:dPt>
            <c:idx val="10"/>
            <c:marker>
              <c:symbol val="circle"/>
              <c:size val="5"/>
              <c:spPr>
                <a:solidFill>
                  <a:schemeClr val="accent3"/>
                </a:solidFill>
                <a:ln>
                  <a:solidFill>
                    <a:schemeClr val="accent3"/>
                  </a:solidFill>
                </a:ln>
              </c:spPr>
            </c:marker>
            <c:bubble3D val="0"/>
            <c:spPr>
              <a:ln w="19050" cap="rnd" cmpd="sng" algn="ctr">
                <a:noFill/>
                <a:prstDash val="solid"/>
                <a:round/>
              </a:ln>
              <a:effectLst/>
            </c:spPr>
            <c:extLst>
              <c:ext xmlns:c16="http://schemas.microsoft.com/office/drawing/2014/chart" uri="{C3380CC4-5D6E-409C-BE32-E72D297353CC}">
                <c16:uniqueId val="{00000017-584F-4FA4-94C0-C4FBE1B4982E}"/>
              </c:ext>
            </c:extLst>
          </c:dPt>
          <c:dPt>
            <c:idx val="11"/>
            <c:bubble3D val="0"/>
            <c:extLst>
              <c:ext xmlns:c16="http://schemas.microsoft.com/office/drawing/2014/chart" uri="{C3380CC4-5D6E-409C-BE32-E72D297353CC}">
                <c16:uniqueId val="{00000018-584F-4FA4-94C0-C4FBE1B4982E}"/>
              </c:ext>
            </c:extLst>
          </c:dPt>
          <c:dLbls>
            <c:dLbl>
              <c:idx val="1"/>
              <c:layout>
                <c:manualLayout>
                  <c:x val="-4.0509270266616319E-2"/>
                  <c:y val="-6.81588134816482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584F-4FA4-94C0-C4FBE1B4982E}"/>
                </c:ext>
              </c:extLst>
            </c:dLbl>
            <c:dLbl>
              <c:idx val="5"/>
              <c:layout>
                <c:manualLayout>
                  <c:x val="-5.1776245553675243E-2"/>
                  <c:y val="-6.39260092488438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584F-4FA4-94C0-C4FBE1B4982E}"/>
                </c:ext>
              </c:extLst>
            </c:dLbl>
            <c:dLbl>
              <c:idx val="8"/>
              <c:numFmt formatCode="#,##0" sourceLinked="0"/>
              <c:spPr>
                <a:noFill/>
                <a:ln>
                  <a:noFill/>
                </a:ln>
                <a:effectLst/>
              </c:spPr>
              <c:txPr>
                <a:bodyPr rot="0" spcFirstLastPara="1" vertOverflow="ellipsis" vert="horz" wrap="square" anchor="ctr" anchorCtr="1"/>
                <a:lstStyle/>
                <a:p>
                  <a:pPr>
                    <a:defRPr sz="85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13-584F-4FA4-94C0-C4FBE1B4982E}"/>
                </c:ext>
              </c:extLst>
            </c:dLbl>
            <c:dLbl>
              <c:idx val="9"/>
              <c:numFmt formatCode="#,##0" sourceLinked="0"/>
              <c:spPr>
                <a:noFill/>
                <a:ln>
                  <a:noFill/>
                </a:ln>
                <a:effectLst/>
              </c:spPr>
              <c:txPr>
                <a:bodyPr rot="0" spcFirstLastPara="1" vertOverflow="ellipsis" vert="horz" wrap="square" anchor="ctr" anchorCtr="1"/>
                <a:lstStyle/>
                <a:p>
                  <a:pPr>
                    <a:defRPr sz="85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15-584F-4FA4-94C0-C4FBE1B4982E}"/>
                </c:ext>
              </c:extLst>
            </c:dLbl>
            <c:dLbl>
              <c:idx val="10"/>
              <c:numFmt formatCode="#,##0" sourceLinked="0"/>
              <c:spPr>
                <a:noFill/>
                <a:ln>
                  <a:noFill/>
                </a:ln>
                <a:effectLst/>
              </c:spPr>
              <c:txPr>
                <a:bodyPr rot="0" spcFirstLastPara="1" vertOverflow="ellipsis" vert="horz" wrap="square" anchor="ctr" anchorCtr="1"/>
                <a:lstStyle/>
                <a:p>
                  <a:pPr>
                    <a:defRPr sz="85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17-584F-4FA4-94C0-C4FBE1B4982E}"/>
                </c:ext>
              </c:extLst>
            </c:dLbl>
            <c:numFmt formatCode="#,##0" sourceLinked="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'Venture debt activity'!$C$63:$M$63</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activity'!$C$65:$M$65</c:f>
              <c:numCache>
                <c:formatCode>General</c:formatCode>
                <c:ptCount val="11"/>
                <c:pt idx="0">
                  <c:v>175</c:v>
                </c:pt>
                <c:pt idx="1">
                  <c:v>203</c:v>
                </c:pt>
                <c:pt idx="2">
                  <c:v>221</c:v>
                </c:pt>
                <c:pt idx="3">
                  <c:v>210</c:v>
                </c:pt>
                <c:pt idx="4">
                  <c:v>246</c:v>
                </c:pt>
                <c:pt idx="5">
                  <c:v>304</c:v>
                </c:pt>
                <c:pt idx="6">
                  <c:v>263</c:v>
                </c:pt>
                <c:pt idx="7">
                  <c:v>233</c:v>
                </c:pt>
                <c:pt idx="8">
                  <c:v>262</c:v>
                </c:pt>
                <c:pt idx="9">
                  <c:v>206</c:v>
                </c:pt>
                <c:pt idx="10">
                  <c:v>43</c:v>
                </c:pt>
              </c:numCache>
            </c:numRef>
          </c:val>
          <c:smooth val="0"/>
          <c:extLst>
            <c:ext xmlns:c16="http://schemas.microsoft.com/office/drawing/2014/chart" uri="{C3380CC4-5D6E-409C-BE32-E72D297353CC}">
              <c16:uniqueId val="{0000001B-584F-4FA4-94C0-C4FBE1B4982E}"/>
            </c:ext>
          </c:extLst>
        </c:ser>
        <c:dLbls>
          <c:showLegendKey val="0"/>
          <c:showVal val="0"/>
          <c:showCatName val="0"/>
          <c:showSerName val="0"/>
          <c:showPercent val="0"/>
          <c:showBubbleSize val="0"/>
        </c:dLbls>
        <c:marker val="1"/>
        <c:smooth val="0"/>
        <c:axId val="152396288"/>
        <c:axId val="134519552"/>
      </c:lineChart>
      <c:catAx>
        <c:axId val="134680064"/>
        <c:scaling>
          <c:orientation val="minMax"/>
        </c:scaling>
        <c:delete val="0"/>
        <c:axPos val="b"/>
        <c:numFmt formatCode="General" sourceLinked="1"/>
        <c:majorTickMark val="out"/>
        <c:minorTickMark val="none"/>
        <c:tickLblPos val="nextTo"/>
        <c:spPr>
          <a:noFill/>
          <a:ln w="9525" cap="flat" cmpd="sng" algn="ctr">
            <a:noFill/>
            <a:prstDash val="solid"/>
            <a:round/>
          </a:ln>
          <a:effectLst/>
        </c:spPr>
        <c:txPr>
          <a:bodyPr rot="-60000000" spcFirstLastPara="1" vertOverflow="ellipsis" vert="horz" wrap="square" anchor="ctr" anchorCtr="1"/>
          <a:lstStyle/>
          <a:p>
            <a:pPr algn="ctr" rtl="0">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4518976"/>
        <c:crosses val="autoZero"/>
        <c:auto val="1"/>
        <c:lblAlgn val="ctr"/>
        <c:lblOffset val="100"/>
        <c:noMultiLvlLbl val="0"/>
      </c:catAx>
      <c:valAx>
        <c:axId val="134518976"/>
        <c:scaling>
          <c:orientation val="minMax"/>
          <c:min val="0"/>
        </c:scaling>
        <c:delete val="0"/>
        <c:axPos val="l"/>
        <c:majorGridlines>
          <c:spPr>
            <a:ln w="9525" cap="flat" cmpd="sng" algn="ctr">
              <a:noFill/>
              <a:prstDash val="solid"/>
              <a:round/>
            </a:ln>
            <a:effectLst/>
          </c:spPr>
        </c:majorGridlines>
        <c:numFmt formatCode="&quot;$&quot;#,##0" sourceLinked="0"/>
        <c:majorTickMark val="out"/>
        <c:minorTickMark val="none"/>
        <c:tickLblPos val="nextTo"/>
        <c:spPr>
          <a:noFill/>
          <a:ln w="9525" cap="flat" cmpd="sng" algn="ctr">
            <a:noFill/>
            <a:prstDash val="solid"/>
            <a:round/>
          </a:ln>
          <a:effectLst/>
        </c:spPr>
        <c:txPr>
          <a:bodyPr rot="-60000000" spcFirstLastPara="1" vertOverflow="ellipsis" vert="horz" wrap="square" anchor="ctr" anchorCtr="1"/>
          <a:lstStyle/>
          <a:p>
            <a:pPr algn="ctr" rtl="0">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4680064"/>
        <c:crosses val="autoZero"/>
        <c:crossBetween val="between"/>
      </c:valAx>
      <c:valAx>
        <c:axId val="134519552"/>
        <c:scaling>
          <c:orientation val="minMax"/>
        </c:scaling>
        <c:delete val="0"/>
        <c:axPos val="r"/>
        <c:numFmt formatCode="#,##0" sourceLinked="0"/>
        <c:majorTickMark val="out"/>
        <c:minorTickMark val="none"/>
        <c:tickLblPos val="nextTo"/>
        <c:spPr>
          <a:noFill/>
          <a:ln w="9525" cap="flat" cmpd="sng" algn="ctr">
            <a:noFill/>
            <a:prstDash val="solid"/>
            <a:round/>
          </a:ln>
          <a:effectLst/>
        </c:spPr>
        <c:txPr>
          <a:bodyPr rot="-60000000" spcFirstLastPara="1" vertOverflow="ellipsis" vert="horz" wrap="square" anchor="ctr" anchorCtr="1"/>
          <a:lstStyle/>
          <a:p>
            <a:pPr algn="ctr" rtl="0">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2396288"/>
        <c:crosses val="max"/>
        <c:crossBetween val="between"/>
      </c:valAx>
      <c:catAx>
        <c:axId val="152396288"/>
        <c:scaling>
          <c:orientation val="minMax"/>
        </c:scaling>
        <c:delete val="1"/>
        <c:axPos val="b"/>
        <c:numFmt formatCode="General" sourceLinked="1"/>
        <c:majorTickMark val="out"/>
        <c:minorTickMark val="none"/>
        <c:tickLblPos val="nextTo"/>
        <c:crossAx val="134519552"/>
        <c:crosses val="autoZero"/>
        <c:auto val="1"/>
        <c:lblAlgn val="ctr"/>
        <c:lblOffset val="100"/>
        <c:noMultiLvlLbl val="0"/>
      </c:catAx>
      <c:spPr>
        <a:noFill/>
        <a:ln>
          <a:noFill/>
        </a:ln>
        <a:effectLst/>
      </c:spPr>
    </c:plotArea>
    <c:legend>
      <c:legendPos val="b"/>
      <c:layout>
        <c:manualLayout>
          <c:xMode val="edge"/>
          <c:yMode val="edge"/>
          <c:x val="0.29455603622669696"/>
          <c:y val="0.93938423138284188"/>
          <c:w val="0.39507744338281831"/>
          <c:h val="6.0615884411415674E-2"/>
        </c:manualLayout>
      </c:layout>
      <c:overlay val="0"/>
      <c:spPr>
        <a:noFill/>
        <a:ln>
          <a:noFill/>
        </a:ln>
        <a:effectLst/>
      </c:spPr>
      <c:txPr>
        <a:bodyPr rot="0" spcFirstLastPara="1" vertOverflow="ellipsis" vert="horz" wrap="square" anchor="ctr" anchorCtr="1"/>
        <a:lstStyle/>
        <a:p>
          <a:pPr algn="ctr" rtl="0">
            <a:defRPr sz="8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prstDash val="solid"/>
      <a:round/>
    </a:ln>
    <a:effectLst/>
  </c:spPr>
  <c:txPr>
    <a:bodyPr/>
    <a:lstStyle/>
    <a:p>
      <a:pPr>
        <a:defRPr sz="850" b="0" i="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011904797723752E-2"/>
          <c:y val="5.5137844611528819E-2"/>
          <c:w val="0.70122026683997329"/>
          <c:h val="0.82898111420282994"/>
        </c:manualLayout>
      </c:layout>
      <c:barChart>
        <c:barDir val="col"/>
        <c:grouping val="percentStacked"/>
        <c:varyColors val="0"/>
        <c:ser>
          <c:idx val="0"/>
          <c:order val="0"/>
          <c:tx>
            <c:strRef>
              <c:f>'Venture debt x stage'!$B$8</c:f>
              <c:strCache>
                <c:ptCount val="1"/>
                <c:pt idx="0">
                  <c:v>Pre-seed/seed</c:v>
                </c:pt>
              </c:strCache>
            </c:strRef>
          </c:tx>
          <c:spPr>
            <a:solidFill>
              <a:schemeClr val="accent1"/>
            </a:solidFill>
            <a:ln>
              <a:noFill/>
            </a:ln>
            <a:effectLst/>
          </c:spPr>
          <c:invertIfNegative val="0"/>
          <c:cat>
            <c:numRef>
              <c:f>'Venture debt x stage'!$C$7:$M$7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x stage'!$C$8:$M$8</c:f>
              <c:numCache>
                <c:formatCode>"$"#,##0.00</c:formatCode>
                <c:ptCount val="11"/>
                <c:pt idx="0">
                  <c:v>0.1107051180043494</c:v>
                </c:pt>
                <c:pt idx="1">
                  <c:v>0.1008540738013238</c:v>
                </c:pt>
                <c:pt idx="2">
                  <c:v>0.39444095247034772</c:v>
                </c:pt>
                <c:pt idx="3">
                  <c:v>0.18787947034899999</c:v>
                </c:pt>
                <c:pt idx="4">
                  <c:v>0.31661651000000002</c:v>
                </c:pt>
                <c:pt idx="5">
                  <c:v>0.53605281308619523</c:v>
                </c:pt>
                <c:pt idx="6">
                  <c:v>0.91908269041111756</c:v>
                </c:pt>
                <c:pt idx="7">
                  <c:v>0.37872515299999998</c:v>
                </c:pt>
                <c:pt idx="8">
                  <c:v>0.4400519961934477</c:v>
                </c:pt>
                <c:pt idx="9">
                  <c:v>0.2278762690948308</c:v>
                </c:pt>
                <c:pt idx="10">
                  <c:v>9.1889521000000002E-2</c:v>
                </c:pt>
              </c:numCache>
            </c:numRef>
          </c:val>
          <c:extLst>
            <c:ext xmlns:c16="http://schemas.microsoft.com/office/drawing/2014/chart" uri="{C3380CC4-5D6E-409C-BE32-E72D297353CC}">
              <c16:uniqueId val="{00000000-678C-4C76-9A6C-099B8482CBBF}"/>
            </c:ext>
          </c:extLst>
        </c:ser>
        <c:ser>
          <c:idx val="1"/>
          <c:order val="1"/>
          <c:tx>
            <c:strRef>
              <c:f>'Venture debt x stage'!$B$9</c:f>
              <c:strCache>
                <c:ptCount val="1"/>
                <c:pt idx="0">
                  <c:v>Early-stage VC</c:v>
                </c:pt>
              </c:strCache>
            </c:strRef>
          </c:tx>
          <c:spPr>
            <a:solidFill>
              <a:schemeClr val="accent2"/>
            </a:solidFill>
            <a:ln>
              <a:noFill/>
            </a:ln>
            <a:effectLst/>
          </c:spPr>
          <c:invertIfNegative val="0"/>
          <c:cat>
            <c:numRef>
              <c:f>'Venture debt x stage'!$C$7:$M$7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x stage'!$C$9:$M$9</c:f>
              <c:numCache>
                <c:formatCode>"$"#,##0.00</c:formatCode>
                <c:ptCount val="11"/>
                <c:pt idx="0">
                  <c:v>3.381348274</c:v>
                </c:pt>
                <c:pt idx="1">
                  <c:v>5.4371210211991725</c:v>
                </c:pt>
                <c:pt idx="2">
                  <c:v>6.1453639220705725</c:v>
                </c:pt>
                <c:pt idx="3">
                  <c:v>10.009234377511781</c:v>
                </c:pt>
                <c:pt idx="4">
                  <c:v>8.9185657135220016</c:v>
                </c:pt>
                <c:pt idx="5">
                  <c:v>10.37252942614802</c:v>
                </c:pt>
                <c:pt idx="6">
                  <c:v>9.7451414685050679</c:v>
                </c:pt>
                <c:pt idx="7">
                  <c:v>4.0064228050000006</c:v>
                </c:pt>
                <c:pt idx="8">
                  <c:v>5.8821572390000005</c:v>
                </c:pt>
                <c:pt idx="9">
                  <c:v>15.210947384999999</c:v>
                </c:pt>
                <c:pt idx="10">
                  <c:v>6.7387499999999996</c:v>
                </c:pt>
              </c:numCache>
            </c:numRef>
          </c:val>
          <c:extLst>
            <c:ext xmlns:c16="http://schemas.microsoft.com/office/drawing/2014/chart" uri="{C3380CC4-5D6E-409C-BE32-E72D297353CC}">
              <c16:uniqueId val="{00000001-678C-4C76-9A6C-099B8482CBBF}"/>
            </c:ext>
          </c:extLst>
        </c:ser>
        <c:ser>
          <c:idx val="2"/>
          <c:order val="2"/>
          <c:tx>
            <c:strRef>
              <c:f>'Venture debt x stage'!$B$10</c:f>
              <c:strCache>
                <c:ptCount val="1"/>
                <c:pt idx="0">
                  <c:v>Late-stage VC</c:v>
                </c:pt>
              </c:strCache>
            </c:strRef>
          </c:tx>
          <c:spPr>
            <a:solidFill>
              <a:schemeClr val="accent3"/>
            </a:solidFill>
            <a:ln>
              <a:noFill/>
            </a:ln>
            <a:effectLst/>
          </c:spPr>
          <c:invertIfNegative val="0"/>
          <c:cat>
            <c:numRef>
              <c:f>'Venture debt x stage'!$C$7:$M$7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x stage'!$C$10:$M$10</c:f>
              <c:numCache>
                <c:formatCode>"$"#,##0.00</c:formatCode>
                <c:ptCount val="11"/>
                <c:pt idx="0">
                  <c:v>1.860441496</c:v>
                </c:pt>
                <c:pt idx="1">
                  <c:v>1.133201773802927</c:v>
                </c:pt>
                <c:pt idx="2">
                  <c:v>6.3645077179999996</c:v>
                </c:pt>
                <c:pt idx="3">
                  <c:v>5.2459542800000003</c:v>
                </c:pt>
                <c:pt idx="4">
                  <c:v>2.2382727052162639</c:v>
                </c:pt>
                <c:pt idx="5">
                  <c:v>9.5079576661316292</c:v>
                </c:pt>
                <c:pt idx="6">
                  <c:v>6.0245909144284608</c:v>
                </c:pt>
                <c:pt idx="7">
                  <c:v>6.4663753610000008</c:v>
                </c:pt>
                <c:pt idx="8">
                  <c:v>4.0848001515509917</c:v>
                </c:pt>
                <c:pt idx="9">
                  <c:v>10.096879926</c:v>
                </c:pt>
                <c:pt idx="10">
                  <c:v>3.0308000000000002</c:v>
                </c:pt>
              </c:numCache>
            </c:numRef>
          </c:val>
          <c:extLst>
            <c:ext xmlns:c16="http://schemas.microsoft.com/office/drawing/2014/chart" uri="{C3380CC4-5D6E-409C-BE32-E72D297353CC}">
              <c16:uniqueId val="{00000002-678C-4C76-9A6C-099B8482CBBF}"/>
            </c:ext>
          </c:extLst>
        </c:ser>
        <c:ser>
          <c:idx val="3"/>
          <c:order val="3"/>
          <c:tx>
            <c:strRef>
              <c:f>'Venture debt x stage'!$B$11</c:f>
              <c:strCache>
                <c:ptCount val="1"/>
                <c:pt idx="0">
                  <c:v>Venture growth</c:v>
                </c:pt>
              </c:strCache>
            </c:strRef>
          </c:tx>
          <c:invertIfNegative val="0"/>
          <c:cat>
            <c:numRef>
              <c:f>'Venture debt x stage'!$C$7:$M$7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x stage'!$C$11:$M$11</c:f>
              <c:numCache>
                <c:formatCode>"$"#,##0.00</c:formatCode>
                <c:ptCount val="11"/>
                <c:pt idx="0">
                  <c:v>6.4985974410000003</c:v>
                </c:pt>
                <c:pt idx="1">
                  <c:v>5.3452021480000003</c:v>
                </c:pt>
                <c:pt idx="2">
                  <c:v>14.579664787</c:v>
                </c:pt>
                <c:pt idx="3">
                  <c:v>11.072366454999999</c:v>
                </c:pt>
                <c:pt idx="4">
                  <c:v>20.255491689999999</c:v>
                </c:pt>
                <c:pt idx="5">
                  <c:v>21.293675131000001</c:v>
                </c:pt>
                <c:pt idx="6">
                  <c:v>20.85897907449198</c:v>
                </c:pt>
                <c:pt idx="7">
                  <c:v>16.487694378</c:v>
                </c:pt>
                <c:pt idx="8">
                  <c:v>51.035339876999998</c:v>
                </c:pt>
                <c:pt idx="9">
                  <c:v>44.706345898000002</c:v>
                </c:pt>
                <c:pt idx="10">
                  <c:v>54.853763280000003</c:v>
                </c:pt>
              </c:numCache>
            </c:numRef>
          </c:val>
          <c:extLst>
            <c:ext xmlns:c16="http://schemas.microsoft.com/office/drawing/2014/chart" uri="{C3380CC4-5D6E-409C-BE32-E72D297353CC}">
              <c16:uniqueId val="{00000003-678C-4C76-9A6C-099B8482CBBF}"/>
            </c:ext>
          </c:extLst>
        </c:ser>
        <c:dLbls>
          <c:showLegendKey val="0"/>
          <c:showVal val="0"/>
          <c:showCatName val="0"/>
          <c:showSerName val="0"/>
          <c:showPercent val="0"/>
          <c:showBubbleSize val="0"/>
        </c:dLbls>
        <c:gapWidth val="60"/>
        <c:overlap val="100"/>
        <c:axId val="153470464"/>
        <c:axId val="152539648"/>
      </c:barChart>
      <c:catAx>
        <c:axId val="15347046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52539648"/>
        <c:crosses val="autoZero"/>
        <c:auto val="1"/>
        <c:lblAlgn val="ctr"/>
        <c:lblOffset val="100"/>
        <c:noMultiLvlLbl val="0"/>
      </c:catAx>
      <c:valAx>
        <c:axId val="152539648"/>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53470464"/>
        <c:crosses val="autoZero"/>
        <c:crossBetween val="between"/>
      </c:valAx>
      <c:spPr>
        <a:solidFill>
          <a:sysClr val="window" lastClr="FFFFFF"/>
        </a:solidFill>
      </c:spPr>
    </c:plotArea>
    <c:legend>
      <c:legendPos val="r"/>
      <c:layout>
        <c:manualLayout>
          <c:xMode val="edge"/>
          <c:yMode val="edge"/>
          <c:x val="0.80211859264630514"/>
          <c:y val="6.2129361181076121E-4"/>
          <c:w val="0.19788140735369486"/>
          <c:h val="0.4370690505792039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by grouped series'!$B$51</c:f>
              <c:strCache>
                <c:ptCount val="1"/>
                <c:pt idx="0">
                  <c:v>Angel</c:v>
                </c:pt>
              </c:strCache>
            </c:strRef>
          </c:tx>
          <c:spPr>
            <a:solidFill>
              <a:schemeClr val="accent1"/>
            </a:solidFill>
            <a:ln>
              <a:noFill/>
            </a:ln>
            <a:effectLst/>
          </c:spPr>
          <c:invertIfNegative val="0"/>
          <c:cat>
            <c:numRef>
              <c:f>'VC deals by grouped series'!$C$50:$M$50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grouped series'!$C$51:$M$51</c:f>
              <c:numCache>
                <c:formatCode>#,##0;;;</c:formatCode>
                <c:ptCount val="11"/>
                <c:pt idx="0">
                  <c:v>1093</c:v>
                </c:pt>
                <c:pt idx="1">
                  <c:v>997</c:v>
                </c:pt>
                <c:pt idx="2">
                  <c:v>959</c:v>
                </c:pt>
                <c:pt idx="3">
                  <c:v>1019</c:v>
                </c:pt>
                <c:pt idx="4">
                  <c:v>947</c:v>
                </c:pt>
                <c:pt idx="5">
                  <c:v>971</c:v>
                </c:pt>
                <c:pt idx="6">
                  <c:v>751</c:v>
                </c:pt>
                <c:pt idx="7">
                  <c:v>744</c:v>
                </c:pt>
                <c:pt idx="8">
                  <c:v>662</c:v>
                </c:pt>
                <c:pt idx="9">
                  <c:v>561</c:v>
                </c:pt>
                <c:pt idx="10">
                  <c:v>364</c:v>
                </c:pt>
              </c:numCache>
            </c:numRef>
          </c:val>
          <c:extLst>
            <c:ext xmlns:c16="http://schemas.microsoft.com/office/drawing/2014/chart" uri="{C3380CC4-5D6E-409C-BE32-E72D297353CC}">
              <c16:uniqueId val="{00000000-BBC2-47FE-BBA8-3D599A09BD6C}"/>
            </c:ext>
          </c:extLst>
        </c:ser>
        <c:ser>
          <c:idx val="1"/>
          <c:order val="1"/>
          <c:tx>
            <c:strRef>
              <c:f>'VC deals by grouped series'!$B$52</c:f>
              <c:strCache>
                <c:ptCount val="1"/>
                <c:pt idx="0">
                  <c:v>Pre-seed/seed</c:v>
                </c:pt>
              </c:strCache>
            </c:strRef>
          </c:tx>
          <c:spPr>
            <a:solidFill>
              <a:schemeClr val="accent2"/>
            </a:solidFill>
            <a:ln>
              <a:noFill/>
            </a:ln>
            <a:effectLst/>
          </c:spPr>
          <c:invertIfNegative val="0"/>
          <c:cat>
            <c:numRef>
              <c:f>'VC deals by grouped series'!$C$50:$M$50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grouped series'!$C$52:$M$52</c:f>
              <c:numCache>
                <c:formatCode>#,##0;;;</c:formatCode>
                <c:ptCount val="11"/>
                <c:pt idx="0">
                  <c:v>3987</c:v>
                </c:pt>
                <c:pt idx="1">
                  <c:v>4298</c:v>
                </c:pt>
                <c:pt idx="2">
                  <c:v>4479</c:v>
                </c:pt>
                <c:pt idx="3">
                  <c:v>4946</c:v>
                </c:pt>
                <c:pt idx="4">
                  <c:v>5082</c:v>
                </c:pt>
                <c:pt idx="5">
                  <c:v>6953</c:v>
                </c:pt>
                <c:pt idx="6">
                  <c:v>6568</c:v>
                </c:pt>
                <c:pt idx="7">
                  <c:v>5512</c:v>
                </c:pt>
                <c:pt idx="8">
                  <c:v>5539</c:v>
                </c:pt>
                <c:pt idx="9">
                  <c:v>5276</c:v>
                </c:pt>
                <c:pt idx="10">
                  <c:v>2522</c:v>
                </c:pt>
              </c:numCache>
            </c:numRef>
          </c:val>
          <c:extLst>
            <c:ext xmlns:c16="http://schemas.microsoft.com/office/drawing/2014/chart" uri="{C3380CC4-5D6E-409C-BE32-E72D297353CC}">
              <c16:uniqueId val="{00000001-BBC2-47FE-BBA8-3D599A09BD6C}"/>
            </c:ext>
          </c:extLst>
        </c:ser>
        <c:ser>
          <c:idx val="2"/>
          <c:order val="2"/>
          <c:tx>
            <c:strRef>
              <c:f>'VC deals by grouped series'!$B$53</c:f>
              <c:strCache>
                <c:ptCount val="1"/>
                <c:pt idx="0">
                  <c:v>A-B</c:v>
                </c:pt>
              </c:strCache>
            </c:strRef>
          </c:tx>
          <c:spPr>
            <a:solidFill>
              <a:schemeClr val="accent3"/>
            </a:solidFill>
            <a:ln>
              <a:noFill/>
            </a:ln>
            <a:effectLst/>
          </c:spPr>
          <c:invertIfNegative val="0"/>
          <c:cat>
            <c:numRef>
              <c:f>'VC deals by grouped series'!$C$50:$M$50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grouped series'!$C$53:$M$53</c:f>
              <c:numCache>
                <c:formatCode>#,##0;;;</c:formatCode>
                <c:ptCount val="11"/>
                <c:pt idx="0">
                  <c:v>3011</c:v>
                </c:pt>
                <c:pt idx="1">
                  <c:v>3234</c:v>
                </c:pt>
                <c:pt idx="2">
                  <c:v>3414</c:v>
                </c:pt>
                <c:pt idx="3">
                  <c:v>3457</c:v>
                </c:pt>
                <c:pt idx="4">
                  <c:v>3477</c:v>
                </c:pt>
                <c:pt idx="5">
                  <c:v>4928</c:v>
                </c:pt>
                <c:pt idx="6">
                  <c:v>3933</c:v>
                </c:pt>
                <c:pt idx="7">
                  <c:v>2777</c:v>
                </c:pt>
                <c:pt idx="8">
                  <c:v>2671</c:v>
                </c:pt>
                <c:pt idx="9">
                  <c:v>2757</c:v>
                </c:pt>
                <c:pt idx="10">
                  <c:v>1126</c:v>
                </c:pt>
              </c:numCache>
            </c:numRef>
          </c:val>
          <c:extLst>
            <c:ext xmlns:c16="http://schemas.microsoft.com/office/drawing/2014/chart" uri="{C3380CC4-5D6E-409C-BE32-E72D297353CC}">
              <c16:uniqueId val="{00000002-BBC2-47FE-BBA8-3D599A09BD6C}"/>
            </c:ext>
          </c:extLst>
        </c:ser>
        <c:ser>
          <c:idx val="3"/>
          <c:order val="3"/>
          <c:tx>
            <c:strRef>
              <c:f>'VC deals by grouped series'!$B$54</c:f>
              <c:strCache>
                <c:ptCount val="1"/>
                <c:pt idx="0">
                  <c:v>C-D</c:v>
                </c:pt>
              </c:strCache>
            </c:strRef>
          </c:tx>
          <c:spPr>
            <a:solidFill>
              <a:schemeClr val="accent4"/>
            </a:solidFill>
            <a:ln>
              <a:noFill/>
            </a:ln>
            <a:effectLst/>
          </c:spPr>
          <c:invertIfNegative val="0"/>
          <c:cat>
            <c:numRef>
              <c:f>'VC deals by grouped series'!$C$50:$M$50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grouped series'!$C$54:$M$54</c:f>
              <c:numCache>
                <c:formatCode>#,##0;;;</c:formatCode>
                <c:ptCount val="11"/>
                <c:pt idx="0">
                  <c:v>616</c:v>
                </c:pt>
                <c:pt idx="1">
                  <c:v>613</c:v>
                </c:pt>
                <c:pt idx="2">
                  <c:v>716</c:v>
                </c:pt>
                <c:pt idx="3">
                  <c:v>744</c:v>
                </c:pt>
                <c:pt idx="4">
                  <c:v>707</c:v>
                </c:pt>
                <c:pt idx="5">
                  <c:v>1064</c:v>
                </c:pt>
                <c:pt idx="6">
                  <c:v>694</c:v>
                </c:pt>
                <c:pt idx="7">
                  <c:v>472</c:v>
                </c:pt>
                <c:pt idx="8">
                  <c:v>484</c:v>
                </c:pt>
                <c:pt idx="9">
                  <c:v>527</c:v>
                </c:pt>
                <c:pt idx="10">
                  <c:v>238</c:v>
                </c:pt>
              </c:numCache>
            </c:numRef>
          </c:val>
          <c:extLst>
            <c:ext xmlns:c16="http://schemas.microsoft.com/office/drawing/2014/chart" uri="{C3380CC4-5D6E-409C-BE32-E72D297353CC}">
              <c16:uniqueId val="{00000003-BBC2-47FE-BBA8-3D599A09BD6C}"/>
            </c:ext>
          </c:extLst>
        </c:ser>
        <c:ser>
          <c:idx val="4"/>
          <c:order val="4"/>
          <c:tx>
            <c:strRef>
              <c:f>'VC deals by grouped series'!$B$55</c:f>
              <c:strCache>
                <c:ptCount val="1"/>
                <c:pt idx="0">
                  <c:v>E+</c:v>
                </c:pt>
              </c:strCache>
            </c:strRef>
          </c:tx>
          <c:spPr>
            <a:solidFill>
              <a:schemeClr val="accent5"/>
            </a:solidFill>
            <a:ln>
              <a:noFill/>
            </a:ln>
            <a:effectLst/>
          </c:spPr>
          <c:invertIfNegative val="0"/>
          <c:cat>
            <c:numRef>
              <c:f>'VC deals by grouped series'!$C$50:$M$50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grouped series'!$C$55:$M$55</c:f>
              <c:numCache>
                <c:formatCode>#,##0;;;</c:formatCode>
                <c:ptCount val="11"/>
                <c:pt idx="0">
                  <c:v>158</c:v>
                </c:pt>
                <c:pt idx="1">
                  <c:v>170</c:v>
                </c:pt>
                <c:pt idx="2">
                  <c:v>202</c:v>
                </c:pt>
                <c:pt idx="3">
                  <c:v>183</c:v>
                </c:pt>
                <c:pt idx="4">
                  <c:v>213</c:v>
                </c:pt>
                <c:pt idx="5">
                  <c:v>298</c:v>
                </c:pt>
                <c:pt idx="6">
                  <c:v>148</c:v>
                </c:pt>
                <c:pt idx="7">
                  <c:v>89</c:v>
                </c:pt>
                <c:pt idx="8">
                  <c:v>95</c:v>
                </c:pt>
                <c:pt idx="9">
                  <c:v>123</c:v>
                </c:pt>
                <c:pt idx="10">
                  <c:v>71</c:v>
                </c:pt>
              </c:numCache>
            </c:numRef>
          </c:val>
          <c:extLst>
            <c:ext xmlns:c16="http://schemas.microsoft.com/office/drawing/2014/chart" uri="{C3380CC4-5D6E-409C-BE32-E72D297353CC}">
              <c16:uniqueId val="{00000004-BBC2-47FE-BBA8-3D599A09BD6C}"/>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894696662006592E-2"/>
          <c:y val="2.8495414366307661E-2"/>
          <c:w val="0.77158131396366147"/>
          <c:h val="0.82188377922423317"/>
        </c:manualLayout>
      </c:layout>
      <c:barChart>
        <c:barDir val="col"/>
        <c:grouping val="clustered"/>
        <c:varyColors val="0"/>
        <c:ser>
          <c:idx val="0"/>
          <c:order val="0"/>
          <c:tx>
            <c:strRef>
              <c:f>'Venture debt x stage'!$B$8</c:f>
              <c:strCache>
                <c:ptCount val="1"/>
                <c:pt idx="0">
                  <c:v>Pre-seed/seed</c:v>
                </c:pt>
              </c:strCache>
            </c:strRef>
          </c:tx>
          <c:spPr>
            <a:solidFill>
              <a:schemeClr val="accent1"/>
            </a:solidFill>
            <a:ln>
              <a:noFill/>
            </a:ln>
            <a:effectLst/>
          </c:spPr>
          <c:invertIfNegative val="0"/>
          <c:cat>
            <c:numRef>
              <c:f>'Venture debt x stage'!$C$7:$M$7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x stage'!$C$8:$M$8</c:f>
              <c:numCache>
                <c:formatCode>"$"#,##0.00</c:formatCode>
                <c:ptCount val="11"/>
                <c:pt idx="0">
                  <c:v>0.1107051180043494</c:v>
                </c:pt>
                <c:pt idx="1">
                  <c:v>0.1008540738013238</c:v>
                </c:pt>
                <c:pt idx="2">
                  <c:v>0.39444095247034772</c:v>
                </c:pt>
                <c:pt idx="3">
                  <c:v>0.18787947034899999</c:v>
                </c:pt>
                <c:pt idx="4">
                  <c:v>0.31661651000000002</c:v>
                </c:pt>
                <c:pt idx="5">
                  <c:v>0.53605281308619523</c:v>
                </c:pt>
                <c:pt idx="6">
                  <c:v>0.91908269041111756</c:v>
                </c:pt>
                <c:pt idx="7">
                  <c:v>0.37872515299999998</c:v>
                </c:pt>
                <c:pt idx="8">
                  <c:v>0.4400519961934477</c:v>
                </c:pt>
                <c:pt idx="9">
                  <c:v>0.2278762690948308</c:v>
                </c:pt>
                <c:pt idx="10">
                  <c:v>9.1889521000000002E-2</c:v>
                </c:pt>
              </c:numCache>
            </c:numRef>
          </c:val>
          <c:extLst>
            <c:ext xmlns:c16="http://schemas.microsoft.com/office/drawing/2014/chart" uri="{C3380CC4-5D6E-409C-BE32-E72D297353CC}">
              <c16:uniqueId val="{00000000-6EC0-46E1-9539-FC738E6B5C65}"/>
            </c:ext>
          </c:extLst>
        </c:ser>
        <c:ser>
          <c:idx val="1"/>
          <c:order val="1"/>
          <c:tx>
            <c:strRef>
              <c:f>'Venture debt x stage'!$B$9</c:f>
              <c:strCache>
                <c:ptCount val="1"/>
                <c:pt idx="0">
                  <c:v>Early-stage VC</c:v>
                </c:pt>
              </c:strCache>
            </c:strRef>
          </c:tx>
          <c:spPr>
            <a:solidFill>
              <a:schemeClr val="accent2"/>
            </a:solidFill>
            <a:ln>
              <a:noFill/>
            </a:ln>
            <a:effectLst/>
          </c:spPr>
          <c:invertIfNegative val="0"/>
          <c:cat>
            <c:numRef>
              <c:f>'Venture debt x stage'!$C$7:$M$7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x stage'!$C$9:$M$9</c:f>
              <c:numCache>
                <c:formatCode>"$"#,##0.00</c:formatCode>
                <c:ptCount val="11"/>
                <c:pt idx="0">
                  <c:v>3.381348274</c:v>
                </c:pt>
                <c:pt idx="1">
                  <c:v>5.4371210211991725</c:v>
                </c:pt>
                <c:pt idx="2">
                  <c:v>6.1453639220705725</c:v>
                </c:pt>
                <c:pt idx="3">
                  <c:v>10.009234377511781</c:v>
                </c:pt>
                <c:pt idx="4">
                  <c:v>8.9185657135220016</c:v>
                </c:pt>
                <c:pt idx="5">
                  <c:v>10.37252942614802</c:v>
                </c:pt>
                <c:pt idx="6">
                  <c:v>9.7451414685050679</c:v>
                </c:pt>
                <c:pt idx="7">
                  <c:v>4.0064228050000006</c:v>
                </c:pt>
                <c:pt idx="8">
                  <c:v>5.8821572390000005</c:v>
                </c:pt>
                <c:pt idx="9">
                  <c:v>15.210947384999999</c:v>
                </c:pt>
                <c:pt idx="10">
                  <c:v>6.7387499999999996</c:v>
                </c:pt>
              </c:numCache>
            </c:numRef>
          </c:val>
          <c:extLst>
            <c:ext xmlns:c16="http://schemas.microsoft.com/office/drawing/2014/chart" uri="{C3380CC4-5D6E-409C-BE32-E72D297353CC}">
              <c16:uniqueId val="{00000001-6EC0-46E1-9539-FC738E6B5C65}"/>
            </c:ext>
          </c:extLst>
        </c:ser>
        <c:ser>
          <c:idx val="2"/>
          <c:order val="2"/>
          <c:tx>
            <c:strRef>
              <c:f>'Venture debt x stage'!$B$10</c:f>
              <c:strCache>
                <c:ptCount val="1"/>
                <c:pt idx="0">
                  <c:v>Late-stage VC</c:v>
                </c:pt>
              </c:strCache>
            </c:strRef>
          </c:tx>
          <c:spPr>
            <a:solidFill>
              <a:schemeClr val="accent3"/>
            </a:solidFill>
            <a:ln>
              <a:noFill/>
            </a:ln>
            <a:effectLst/>
          </c:spPr>
          <c:invertIfNegative val="0"/>
          <c:cat>
            <c:numRef>
              <c:f>'Venture debt x stage'!$C$7:$M$7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x stage'!$C$10:$M$10</c:f>
              <c:numCache>
                <c:formatCode>"$"#,##0.00</c:formatCode>
                <c:ptCount val="11"/>
                <c:pt idx="0">
                  <c:v>1.860441496</c:v>
                </c:pt>
                <c:pt idx="1">
                  <c:v>1.133201773802927</c:v>
                </c:pt>
                <c:pt idx="2">
                  <c:v>6.3645077179999996</c:v>
                </c:pt>
                <c:pt idx="3">
                  <c:v>5.2459542800000003</c:v>
                </c:pt>
                <c:pt idx="4">
                  <c:v>2.2382727052162639</c:v>
                </c:pt>
                <c:pt idx="5">
                  <c:v>9.5079576661316292</c:v>
                </c:pt>
                <c:pt idx="6">
                  <c:v>6.0245909144284608</c:v>
                </c:pt>
                <c:pt idx="7">
                  <c:v>6.4663753610000008</c:v>
                </c:pt>
                <c:pt idx="8">
                  <c:v>4.0848001515509917</c:v>
                </c:pt>
                <c:pt idx="9">
                  <c:v>10.096879926</c:v>
                </c:pt>
                <c:pt idx="10">
                  <c:v>3.0308000000000002</c:v>
                </c:pt>
              </c:numCache>
            </c:numRef>
          </c:val>
          <c:extLst>
            <c:ext xmlns:c16="http://schemas.microsoft.com/office/drawing/2014/chart" uri="{C3380CC4-5D6E-409C-BE32-E72D297353CC}">
              <c16:uniqueId val="{00000002-6EC0-46E1-9539-FC738E6B5C65}"/>
            </c:ext>
          </c:extLst>
        </c:ser>
        <c:ser>
          <c:idx val="3"/>
          <c:order val="3"/>
          <c:tx>
            <c:strRef>
              <c:f>'Venture debt x stage'!$B$11</c:f>
              <c:strCache>
                <c:ptCount val="1"/>
                <c:pt idx="0">
                  <c:v>Venture growth</c:v>
                </c:pt>
              </c:strCache>
            </c:strRef>
          </c:tx>
          <c:invertIfNegative val="0"/>
          <c:cat>
            <c:numRef>
              <c:f>'Venture debt x stage'!$C$7:$M$7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x stage'!$C$11:$M$11</c:f>
              <c:numCache>
                <c:formatCode>"$"#,##0.00</c:formatCode>
                <c:ptCount val="11"/>
                <c:pt idx="0">
                  <c:v>6.4985974410000003</c:v>
                </c:pt>
                <c:pt idx="1">
                  <c:v>5.3452021480000003</c:v>
                </c:pt>
                <c:pt idx="2">
                  <c:v>14.579664787</c:v>
                </c:pt>
                <c:pt idx="3">
                  <c:v>11.072366454999999</c:v>
                </c:pt>
                <c:pt idx="4">
                  <c:v>20.255491689999999</c:v>
                </c:pt>
                <c:pt idx="5">
                  <c:v>21.293675131000001</c:v>
                </c:pt>
                <c:pt idx="6">
                  <c:v>20.85897907449198</c:v>
                </c:pt>
                <c:pt idx="7">
                  <c:v>16.487694378</c:v>
                </c:pt>
                <c:pt idx="8">
                  <c:v>51.035339876999998</c:v>
                </c:pt>
                <c:pt idx="9">
                  <c:v>44.706345898000002</c:v>
                </c:pt>
                <c:pt idx="10">
                  <c:v>54.853763280000003</c:v>
                </c:pt>
              </c:numCache>
            </c:numRef>
          </c:val>
          <c:extLst>
            <c:ext xmlns:c16="http://schemas.microsoft.com/office/drawing/2014/chart" uri="{C3380CC4-5D6E-409C-BE32-E72D297353CC}">
              <c16:uniqueId val="{00000003-6EC0-46E1-9539-FC738E6B5C65}"/>
            </c:ext>
          </c:extLst>
        </c:ser>
        <c:dLbls>
          <c:showLegendKey val="0"/>
          <c:showVal val="0"/>
          <c:showCatName val="0"/>
          <c:showSerName val="0"/>
          <c:showPercent val="0"/>
          <c:showBubbleSize val="0"/>
        </c:dLbls>
        <c:gapWidth val="60"/>
        <c:axId val="153470464"/>
        <c:axId val="152539648"/>
      </c:barChart>
      <c:catAx>
        <c:axId val="15347046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52539648"/>
        <c:crosses val="autoZero"/>
        <c:auto val="1"/>
        <c:lblAlgn val="ctr"/>
        <c:lblOffset val="100"/>
        <c:noMultiLvlLbl val="0"/>
      </c:catAx>
      <c:valAx>
        <c:axId val="152539648"/>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53470464"/>
        <c:crosses val="autoZero"/>
        <c:crossBetween val="between"/>
      </c:valAx>
      <c:spPr>
        <a:solidFill>
          <a:sysClr val="window" lastClr="FFFFFF"/>
        </a:solidFill>
      </c:spPr>
    </c:plotArea>
    <c:legend>
      <c:legendPos val="r"/>
      <c:layout>
        <c:manualLayout>
          <c:xMode val="edge"/>
          <c:yMode val="edge"/>
          <c:x val="0.83198201325108911"/>
          <c:y val="7.7646544181978936E-4"/>
          <c:w val="0.16801798674891077"/>
          <c:h val="0.4789272030651340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894696662006592E-2"/>
          <c:y val="2.8495414366307661E-2"/>
          <c:w val="0.78137451582505313"/>
          <c:h val="0.85143744993073611"/>
        </c:manualLayout>
      </c:layout>
      <c:barChart>
        <c:barDir val="col"/>
        <c:grouping val="clustered"/>
        <c:varyColors val="0"/>
        <c:ser>
          <c:idx val="0"/>
          <c:order val="0"/>
          <c:tx>
            <c:strRef>
              <c:f>'Venture debt x stage'!$B$35</c:f>
              <c:strCache>
                <c:ptCount val="1"/>
                <c:pt idx="0">
                  <c:v>Pre-seed/seed</c:v>
                </c:pt>
              </c:strCache>
            </c:strRef>
          </c:tx>
          <c:spPr>
            <a:solidFill>
              <a:schemeClr val="accent1"/>
            </a:solidFill>
            <a:ln>
              <a:noFill/>
            </a:ln>
            <a:effectLst/>
          </c:spPr>
          <c:invertIfNegative val="0"/>
          <c:cat>
            <c:numRef>
              <c:f>'Venture debt x stage'!$C$34:$M$34</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x stage'!$C$35:$M$35</c:f>
              <c:numCache>
                <c:formatCode>0</c:formatCode>
                <c:ptCount val="11"/>
                <c:pt idx="0">
                  <c:v>72</c:v>
                </c:pt>
                <c:pt idx="1">
                  <c:v>87</c:v>
                </c:pt>
                <c:pt idx="2">
                  <c:v>100</c:v>
                </c:pt>
                <c:pt idx="3">
                  <c:v>143</c:v>
                </c:pt>
                <c:pt idx="4">
                  <c:v>154</c:v>
                </c:pt>
                <c:pt idx="5">
                  <c:v>224</c:v>
                </c:pt>
                <c:pt idx="6">
                  <c:v>176</c:v>
                </c:pt>
                <c:pt idx="7">
                  <c:v>122</c:v>
                </c:pt>
                <c:pt idx="8">
                  <c:v>107</c:v>
                </c:pt>
                <c:pt idx="9">
                  <c:v>97</c:v>
                </c:pt>
                <c:pt idx="10">
                  <c:v>28</c:v>
                </c:pt>
              </c:numCache>
            </c:numRef>
          </c:val>
          <c:extLst>
            <c:ext xmlns:c16="http://schemas.microsoft.com/office/drawing/2014/chart" uri="{C3380CC4-5D6E-409C-BE32-E72D297353CC}">
              <c16:uniqueId val="{00000000-D398-444D-9232-05EE1BD8E483}"/>
            </c:ext>
          </c:extLst>
        </c:ser>
        <c:ser>
          <c:idx val="1"/>
          <c:order val="1"/>
          <c:tx>
            <c:strRef>
              <c:f>'Venture debt x stage'!$B$36</c:f>
              <c:strCache>
                <c:ptCount val="1"/>
                <c:pt idx="0">
                  <c:v>Early-stage VC</c:v>
                </c:pt>
              </c:strCache>
            </c:strRef>
          </c:tx>
          <c:spPr>
            <a:solidFill>
              <a:schemeClr val="accent2"/>
            </a:solidFill>
            <a:ln>
              <a:noFill/>
            </a:ln>
            <a:effectLst/>
          </c:spPr>
          <c:invertIfNegative val="0"/>
          <c:cat>
            <c:numRef>
              <c:f>'Venture debt x stage'!$C$34:$M$34</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x stage'!$C$36:$M$36</c:f>
              <c:numCache>
                <c:formatCode>0</c:formatCode>
                <c:ptCount val="11"/>
                <c:pt idx="0">
                  <c:v>289</c:v>
                </c:pt>
                <c:pt idx="1">
                  <c:v>296</c:v>
                </c:pt>
                <c:pt idx="2">
                  <c:v>345</c:v>
                </c:pt>
                <c:pt idx="3">
                  <c:v>354</c:v>
                </c:pt>
                <c:pt idx="4">
                  <c:v>333</c:v>
                </c:pt>
                <c:pt idx="5">
                  <c:v>518</c:v>
                </c:pt>
                <c:pt idx="6">
                  <c:v>471</c:v>
                </c:pt>
                <c:pt idx="7">
                  <c:v>284</c:v>
                </c:pt>
                <c:pt idx="8">
                  <c:v>282</c:v>
                </c:pt>
                <c:pt idx="9">
                  <c:v>250</c:v>
                </c:pt>
                <c:pt idx="10">
                  <c:v>55</c:v>
                </c:pt>
              </c:numCache>
            </c:numRef>
          </c:val>
          <c:extLst>
            <c:ext xmlns:c16="http://schemas.microsoft.com/office/drawing/2014/chart" uri="{C3380CC4-5D6E-409C-BE32-E72D297353CC}">
              <c16:uniqueId val="{00000001-D398-444D-9232-05EE1BD8E483}"/>
            </c:ext>
          </c:extLst>
        </c:ser>
        <c:ser>
          <c:idx val="2"/>
          <c:order val="2"/>
          <c:tx>
            <c:strRef>
              <c:f>'Venture debt x stage'!$B$37</c:f>
              <c:strCache>
                <c:ptCount val="1"/>
                <c:pt idx="0">
                  <c:v>Late-stage VC</c:v>
                </c:pt>
              </c:strCache>
            </c:strRef>
          </c:tx>
          <c:spPr>
            <a:solidFill>
              <a:schemeClr val="accent3"/>
            </a:solidFill>
            <a:ln>
              <a:noFill/>
            </a:ln>
            <a:effectLst/>
          </c:spPr>
          <c:invertIfNegative val="0"/>
          <c:cat>
            <c:numRef>
              <c:f>'Venture debt x stage'!$C$34:$M$34</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x stage'!$C$37:$M$37</c:f>
              <c:numCache>
                <c:formatCode>0</c:formatCode>
                <c:ptCount val="11"/>
                <c:pt idx="0">
                  <c:v>167</c:v>
                </c:pt>
                <c:pt idx="1">
                  <c:v>148</c:v>
                </c:pt>
                <c:pt idx="2">
                  <c:v>185</c:v>
                </c:pt>
                <c:pt idx="3">
                  <c:v>226</c:v>
                </c:pt>
                <c:pt idx="4">
                  <c:v>254</c:v>
                </c:pt>
                <c:pt idx="5">
                  <c:v>398</c:v>
                </c:pt>
                <c:pt idx="6">
                  <c:v>286</c:v>
                </c:pt>
                <c:pt idx="7">
                  <c:v>212</c:v>
                </c:pt>
                <c:pt idx="8">
                  <c:v>218</c:v>
                </c:pt>
                <c:pt idx="9">
                  <c:v>212</c:v>
                </c:pt>
                <c:pt idx="10">
                  <c:v>58</c:v>
                </c:pt>
              </c:numCache>
            </c:numRef>
          </c:val>
          <c:extLst>
            <c:ext xmlns:c16="http://schemas.microsoft.com/office/drawing/2014/chart" uri="{C3380CC4-5D6E-409C-BE32-E72D297353CC}">
              <c16:uniqueId val="{00000002-D398-444D-9232-05EE1BD8E483}"/>
            </c:ext>
          </c:extLst>
        </c:ser>
        <c:ser>
          <c:idx val="3"/>
          <c:order val="3"/>
          <c:tx>
            <c:strRef>
              <c:f>'Venture debt x stage'!$B$38</c:f>
              <c:strCache>
                <c:ptCount val="1"/>
                <c:pt idx="0">
                  <c:v>Venture growth</c:v>
                </c:pt>
              </c:strCache>
            </c:strRef>
          </c:tx>
          <c:invertIfNegative val="0"/>
          <c:cat>
            <c:numRef>
              <c:f>'Venture debt x stage'!$C$34:$M$34</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x stage'!$C$38:$M$38</c:f>
              <c:numCache>
                <c:formatCode>0</c:formatCode>
                <c:ptCount val="11"/>
                <c:pt idx="0">
                  <c:v>358</c:v>
                </c:pt>
                <c:pt idx="1">
                  <c:v>338</c:v>
                </c:pt>
                <c:pt idx="2">
                  <c:v>385</c:v>
                </c:pt>
                <c:pt idx="3">
                  <c:v>339</c:v>
                </c:pt>
                <c:pt idx="4">
                  <c:v>410</c:v>
                </c:pt>
                <c:pt idx="5">
                  <c:v>500</c:v>
                </c:pt>
                <c:pt idx="6">
                  <c:v>475</c:v>
                </c:pt>
                <c:pt idx="7">
                  <c:v>491</c:v>
                </c:pt>
                <c:pt idx="8">
                  <c:v>583</c:v>
                </c:pt>
                <c:pt idx="9">
                  <c:v>556</c:v>
                </c:pt>
                <c:pt idx="10">
                  <c:v>139</c:v>
                </c:pt>
              </c:numCache>
            </c:numRef>
          </c:val>
          <c:extLst>
            <c:ext xmlns:c16="http://schemas.microsoft.com/office/drawing/2014/chart" uri="{C3380CC4-5D6E-409C-BE32-E72D297353CC}">
              <c16:uniqueId val="{00000003-D398-444D-9232-05EE1BD8E483}"/>
            </c:ext>
          </c:extLst>
        </c:ser>
        <c:dLbls>
          <c:showLegendKey val="0"/>
          <c:showVal val="0"/>
          <c:showCatName val="0"/>
          <c:showSerName val="0"/>
          <c:showPercent val="0"/>
          <c:showBubbleSize val="0"/>
        </c:dLbls>
        <c:gapWidth val="60"/>
        <c:axId val="153470464"/>
        <c:axId val="152539648"/>
      </c:barChart>
      <c:catAx>
        <c:axId val="15347046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52539648"/>
        <c:crosses val="autoZero"/>
        <c:auto val="1"/>
        <c:lblAlgn val="ctr"/>
        <c:lblOffset val="100"/>
        <c:noMultiLvlLbl val="0"/>
      </c:catAx>
      <c:valAx>
        <c:axId val="152539648"/>
        <c:scaling>
          <c:orientation val="minMax"/>
        </c:scaling>
        <c:delete val="0"/>
        <c:axPos val="l"/>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53470464"/>
        <c:crosses val="autoZero"/>
        <c:crossBetween val="between"/>
      </c:valAx>
      <c:spPr>
        <a:solidFill>
          <a:sysClr val="window" lastClr="FFFFFF"/>
        </a:solidFill>
      </c:spPr>
    </c:plotArea>
    <c:legend>
      <c:legendPos val="r"/>
      <c:layout>
        <c:manualLayout>
          <c:xMode val="edge"/>
          <c:yMode val="edge"/>
          <c:x val="0.83198201325108911"/>
          <c:y val="7.7646544181978936E-4"/>
          <c:w val="0.16801798674891077"/>
          <c:h val="0.4789272030651340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011904797723752E-2"/>
          <c:y val="5.5137844611528819E-2"/>
          <c:w val="0.70122026683997329"/>
          <c:h val="0.82898111420282994"/>
        </c:manualLayout>
      </c:layout>
      <c:barChart>
        <c:barDir val="col"/>
        <c:grouping val="percentStacked"/>
        <c:varyColors val="0"/>
        <c:ser>
          <c:idx val="0"/>
          <c:order val="0"/>
          <c:tx>
            <c:strRef>
              <c:f>'Venture debt x stage'!$B$35</c:f>
              <c:strCache>
                <c:ptCount val="1"/>
                <c:pt idx="0">
                  <c:v>Pre-seed/seed</c:v>
                </c:pt>
              </c:strCache>
            </c:strRef>
          </c:tx>
          <c:invertIfNegative val="0"/>
          <c:cat>
            <c:numRef>
              <c:f>'Venture debt x stage'!$C$34:$M$34</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x stage'!$C$35:$M$35</c:f>
              <c:numCache>
                <c:formatCode>0</c:formatCode>
                <c:ptCount val="11"/>
                <c:pt idx="0">
                  <c:v>72</c:v>
                </c:pt>
                <c:pt idx="1">
                  <c:v>87</c:v>
                </c:pt>
                <c:pt idx="2">
                  <c:v>100</c:v>
                </c:pt>
                <c:pt idx="3">
                  <c:v>143</c:v>
                </c:pt>
                <c:pt idx="4">
                  <c:v>154</c:v>
                </c:pt>
                <c:pt idx="5">
                  <c:v>224</c:v>
                </c:pt>
                <c:pt idx="6">
                  <c:v>176</c:v>
                </c:pt>
                <c:pt idx="7">
                  <c:v>122</c:v>
                </c:pt>
                <c:pt idx="8">
                  <c:v>107</c:v>
                </c:pt>
                <c:pt idx="9">
                  <c:v>97</c:v>
                </c:pt>
                <c:pt idx="10">
                  <c:v>28</c:v>
                </c:pt>
              </c:numCache>
            </c:numRef>
          </c:val>
          <c:extLst>
            <c:ext xmlns:c16="http://schemas.microsoft.com/office/drawing/2014/chart" uri="{C3380CC4-5D6E-409C-BE32-E72D297353CC}">
              <c16:uniqueId val="{00000000-5A0A-4E90-88B7-810A7BBA833F}"/>
            </c:ext>
          </c:extLst>
        </c:ser>
        <c:ser>
          <c:idx val="1"/>
          <c:order val="1"/>
          <c:tx>
            <c:strRef>
              <c:f>'Venture debt x stage'!$B$36</c:f>
              <c:strCache>
                <c:ptCount val="1"/>
                <c:pt idx="0">
                  <c:v>Early-stage VC</c:v>
                </c:pt>
              </c:strCache>
            </c:strRef>
          </c:tx>
          <c:invertIfNegative val="0"/>
          <c:cat>
            <c:numRef>
              <c:f>'Venture debt x stage'!$C$34:$M$34</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x stage'!$C$36:$M$36</c:f>
              <c:numCache>
                <c:formatCode>0</c:formatCode>
                <c:ptCount val="11"/>
                <c:pt idx="0">
                  <c:v>289</c:v>
                </c:pt>
                <c:pt idx="1">
                  <c:v>296</c:v>
                </c:pt>
                <c:pt idx="2">
                  <c:v>345</c:v>
                </c:pt>
                <c:pt idx="3">
                  <c:v>354</c:v>
                </c:pt>
                <c:pt idx="4">
                  <c:v>333</c:v>
                </c:pt>
                <c:pt idx="5">
                  <c:v>518</c:v>
                </c:pt>
                <c:pt idx="6">
                  <c:v>471</c:v>
                </c:pt>
                <c:pt idx="7">
                  <c:v>284</c:v>
                </c:pt>
                <c:pt idx="8">
                  <c:v>282</c:v>
                </c:pt>
                <c:pt idx="9">
                  <c:v>250</c:v>
                </c:pt>
                <c:pt idx="10">
                  <c:v>55</c:v>
                </c:pt>
              </c:numCache>
            </c:numRef>
          </c:val>
          <c:extLst>
            <c:ext xmlns:c16="http://schemas.microsoft.com/office/drawing/2014/chart" uri="{C3380CC4-5D6E-409C-BE32-E72D297353CC}">
              <c16:uniqueId val="{00000001-5A0A-4E90-88B7-810A7BBA833F}"/>
            </c:ext>
          </c:extLst>
        </c:ser>
        <c:ser>
          <c:idx val="2"/>
          <c:order val="2"/>
          <c:tx>
            <c:strRef>
              <c:f>'Venture debt x stage'!$B$37</c:f>
              <c:strCache>
                <c:ptCount val="1"/>
                <c:pt idx="0">
                  <c:v>Late-stage VC</c:v>
                </c:pt>
              </c:strCache>
            </c:strRef>
          </c:tx>
          <c:invertIfNegative val="0"/>
          <c:cat>
            <c:numRef>
              <c:f>'Venture debt x stage'!$C$34:$M$34</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x stage'!$C$37:$M$37</c:f>
              <c:numCache>
                <c:formatCode>0</c:formatCode>
                <c:ptCount val="11"/>
                <c:pt idx="0">
                  <c:v>167</c:v>
                </c:pt>
                <c:pt idx="1">
                  <c:v>148</c:v>
                </c:pt>
                <c:pt idx="2">
                  <c:v>185</c:v>
                </c:pt>
                <c:pt idx="3">
                  <c:v>226</c:v>
                </c:pt>
                <c:pt idx="4">
                  <c:v>254</c:v>
                </c:pt>
                <c:pt idx="5">
                  <c:v>398</c:v>
                </c:pt>
                <c:pt idx="6">
                  <c:v>286</c:v>
                </c:pt>
                <c:pt idx="7">
                  <c:v>212</c:v>
                </c:pt>
                <c:pt idx="8">
                  <c:v>218</c:v>
                </c:pt>
                <c:pt idx="9">
                  <c:v>212</c:v>
                </c:pt>
                <c:pt idx="10">
                  <c:v>58</c:v>
                </c:pt>
              </c:numCache>
            </c:numRef>
          </c:val>
          <c:extLst>
            <c:ext xmlns:c16="http://schemas.microsoft.com/office/drawing/2014/chart" uri="{C3380CC4-5D6E-409C-BE32-E72D297353CC}">
              <c16:uniqueId val="{00000002-5A0A-4E90-88B7-810A7BBA833F}"/>
            </c:ext>
          </c:extLst>
        </c:ser>
        <c:ser>
          <c:idx val="3"/>
          <c:order val="3"/>
          <c:tx>
            <c:strRef>
              <c:f>'Venture debt x stage'!$B$38</c:f>
              <c:strCache>
                <c:ptCount val="1"/>
                <c:pt idx="0">
                  <c:v>Venture growth</c:v>
                </c:pt>
              </c:strCache>
            </c:strRef>
          </c:tx>
          <c:invertIfNegative val="0"/>
          <c:cat>
            <c:numRef>
              <c:f>'Venture debt x stage'!$C$34:$M$34</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x stage'!$C$38:$M$38</c:f>
              <c:numCache>
                <c:formatCode>0</c:formatCode>
                <c:ptCount val="11"/>
                <c:pt idx="0">
                  <c:v>358</c:v>
                </c:pt>
                <c:pt idx="1">
                  <c:v>338</c:v>
                </c:pt>
                <c:pt idx="2">
                  <c:v>385</c:v>
                </c:pt>
                <c:pt idx="3">
                  <c:v>339</c:v>
                </c:pt>
                <c:pt idx="4">
                  <c:v>410</c:v>
                </c:pt>
                <c:pt idx="5">
                  <c:v>500</c:v>
                </c:pt>
                <c:pt idx="6">
                  <c:v>475</c:v>
                </c:pt>
                <c:pt idx="7">
                  <c:v>491</c:v>
                </c:pt>
                <c:pt idx="8">
                  <c:v>583</c:v>
                </c:pt>
                <c:pt idx="9">
                  <c:v>556</c:v>
                </c:pt>
                <c:pt idx="10">
                  <c:v>139</c:v>
                </c:pt>
              </c:numCache>
            </c:numRef>
          </c:val>
          <c:extLst>
            <c:ext xmlns:c16="http://schemas.microsoft.com/office/drawing/2014/chart" uri="{C3380CC4-5D6E-409C-BE32-E72D297353CC}">
              <c16:uniqueId val="{00000003-5A0A-4E90-88B7-810A7BBA833F}"/>
            </c:ext>
          </c:extLst>
        </c:ser>
        <c:dLbls>
          <c:showLegendKey val="0"/>
          <c:showVal val="0"/>
          <c:showCatName val="0"/>
          <c:showSerName val="0"/>
          <c:showPercent val="0"/>
          <c:showBubbleSize val="0"/>
        </c:dLbls>
        <c:gapWidth val="60"/>
        <c:overlap val="100"/>
        <c:axId val="153470464"/>
        <c:axId val="152539648"/>
      </c:barChart>
      <c:catAx>
        <c:axId val="15347046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52539648"/>
        <c:crosses val="autoZero"/>
        <c:auto val="1"/>
        <c:lblAlgn val="ctr"/>
        <c:lblOffset val="100"/>
        <c:noMultiLvlLbl val="0"/>
      </c:catAx>
      <c:valAx>
        <c:axId val="152539648"/>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53470464"/>
        <c:crosses val="autoZero"/>
        <c:crossBetween val="between"/>
      </c:valAx>
      <c:spPr>
        <a:solidFill>
          <a:sysClr val="window" lastClr="FFFFFF"/>
        </a:solidFill>
      </c:spPr>
    </c:plotArea>
    <c:legend>
      <c:legendPos val="r"/>
      <c:layout>
        <c:manualLayout>
          <c:xMode val="edge"/>
          <c:yMode val="edge"/>
          <c:x val="0.80211859264630514"/>
          <c:y val="6.2129361181076121E-4"/>
          <c:w val="0.19788140735369486"/>
          <c:h val="0.4370690505792039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4.3382810424854701E-2"/>
          <c:y val="2.546870987073024E-2"/>
          <c:w val="0.93374697802568851"/>
          <c:h val="0.80533869436533201"/>
        </c:manualLayout>
      </c:layout>
      <c:lineChart>
        <c:grouping val="standard"/>
        <c:varyColors val="0"/>
        <c:ser>
          <c:idx val="0"/>
          <c:order val="0"/>
          <c:tx>
            <c:strRef>
              <c:f>'Venture debt medians x stage'!$B$61</c:f>
              <c:strCache>
                <c:ptCount val="1"/>
                <c:pt idx="0">
                  <c:v>75th percentile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D0B1-4FC9-944D-93BE3A45DA97}"/>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D0B1-4FC9-944D-93BE3A45DA97}"/>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D0B1-4FC9-944D-93BE3A45DA97}"/>
              </c:ext>
            </c:extLst>
          </c:dPt>
          <c:dPt>
            <c:idx val="16"/>
            <c:bubble3D val="0"/>
            <c:extLst>
              <c:ext xmlns:c16="http://schemas.microsoft.com/office/drawing/2014/chart" uri="{C3380CC4-5D6E-409C-BE32-E72D297353CC}">
                <c16:uniqueId val="{00000006-D0B1-4FC9-944D-93BE3A45DA97}"/>
              </c:ext>
            </c:extLst>
          </c:dPt>
          <c:dLbls>
            <c:dLbl>
              <c:idx val="0"/>
              <c:delete val="1"/>
              <c:extLst>
                <c:ext xmlns:c15="http://schemas.microsoft.com/office/drawing/2012/chart" uri="{CE6537A1-D6FC-4f65-9D91-7224C49458BB}"/>
                <c:ext xmlns:c16="http://schemas.microsoft.com/office/drawing/2014/chart" uri="{C3380CC4-5D6E-409C-BE32-E72D297353CC}">
                  <c16:uniqueId val="{00000007-D0B1-4FC9-944D-93BE3A45DA97}"/>
                </c:ext>
              </c:extLst>
            </c:dLbl>
            <c:dLbl>
              <c:idx val="1"/>
              <c:delete val="1"/>
              <c:extLst>
                <c:ext xmlns:c15="http://schemas.microsoft.com/office/drawing/2012/chart" uri="{CE6537A1-D6FC-4f65-9D91-7224C49458BB}"/>
                <c:ext xmlns:c16="http://schemas.microsoft.com/office/drawing/2014/chart" uri="{C3380CC4-5D6E-409C-BE32-E72D297353CC}">
                  <c16:uniqueId val="{00000008-D0B1-4FC9-944D-93BE3A45DA97}"/>
                </c:ext>
              </c:extLst>
            </c:dLbl>
            <c:dLbl>
              <c:idx val="2"/>
              <c:delete val="1"/>
              <c:extLst>
                <c:ext xmlns:c15="http://schemas.microsoft.com/office/drawing/2012/chart" uri="{CE6537A1-D6FC-4f65-9D91-7224C49458BB}"/>
                <c:ext xmlns:c16="http://schemas.microsoft.com/office/drawing/2014/chart" uri="{C3380CC4-5D6E-409C-BE32-E72D297353CC}">
                  <c16:uniqueId val="{00000009-D0B1-4FC9-944D-93BE3A45DA97}"/>
                </c:ext>
              </c:extLst>
            </c:dLbl>
            <c:dLbl>
              <c:idx val="3"/>
              <c:delete val="1"/>
              <c:extLst>
                <c:ext xmlns:c15="http://schemas.microsoft.com/office/drawing/2012/chart" uri="{CE6537A1-D6FC-4f65-9D91-7224C49458BB}"/>
                <c:ext xmlns:c16="http://schemas.microsoft.com/office/drawing/2014/chart" uri="{C3380CC4-5D6E-409C-BE32-E72D297353CC}">
                  <c16:uniqueId val="{0000000A-D0B1-4FC9-944D-93BE3A45DA97}"/>
                </c:ext>
              </c:extLst>
            </c:dLbl>
            <c:dLbl>
              <c:idx val="4"/>
              <c:delete val="1"/>
              <c:extLst>
                <c:ext xmlns:c15="http://schemas.microsoft.com/office/drawing/2012/chart" uri="{CE6537A1-D6FC-4f65-9D91-7224C49458BB}"/>
                <c:ext xmlns:c16="http://schemas.microsoft.com/office/drawing/2014/chart" uri="{C3380CC4-5D6E-409C-BE32-E72D297353CC}">
                  <c16:uniqueId val="{0000000B-D0B1-4FC9-944D-93BE3A45DA97}"/>
                </c:ext>
              </c:extLst>
            </c:dLbl>
            <c:dLbl>
              <c:idx val="5"/>
              <c:delete val="1"/>
              <c:extLst>
                <c:ext xmlns:c15="http://schemas.microsoft.com/office/drawing/2012/chart" uri="{CE6537A1-D6FC-4f65-9D91-7224C49458BB}"/>
                <c:ext xmlns:c16="http://schemas.microsoft.com/office/drawing/2014/chart" uri="{C3380CC4-5D6E-409C-BE32-E72D297353CC}">
                  <c16:uniqueId val="{0000000C-D0B1-4FC9-944D-93BE3A45DA97}"/>
                </c:ext>
              </c:extLst>
            </c:dLbl>
            <c:dLbl>
              <c:idx val="6"/>
              <c:delete val="1"/>
              <c:extLst>
                <c:ext xmlns:c15="http://schemas.microsoft.com/office/drawing/2012/chart" uri="{CE6537A1-D6FC-4f65-9D91-7224C49458BB}"/>
                <c:ext xmlns:c16="http://schemas.microsoft.com/office/drawing/2014/chart" uri="{C3380CC4-5D6E-409C-BE32-E72D297353CC}">
                  <c16:uniqueId val="{0000000D-D0B1-4FC9-944D-93BE3A45DA97}"/>
                </c:ext>
              </c:extLst>
            </c:dLbl>
            <c:dLbl>
              <c:idx val="7"/>
              <c:delete val="1"/>
              <c:extLst>
                <c:ext xmlns:c15="http://schemas.microsoft.com/office/drawing/2012/chart" uri="{CE6537A1-D6FC-4f65-9D91-7224C49458BB}"/>
                <c:ext xmlns:c16="http://schemas.microsoft.com/office/drawing/2014/chart" uri="{C3380CC4-5D6E-409C-BE32-E72D297353CC}">
                  <c16:uniqueId val="{0000000E-D0B1-4FC9-944D-93BE3A45DA97}"/>
                </c:ext>
              </c:extLst>
            </c:dLbl>
            <c:dLbl>
              <c:idx val="8"/>
              <c:delete val="1"/>
              <c:extLst>
                <c:ext xmlns:c15="http://schemas.microsoft.com/office/drawing/2012/chart" uri="{CE6537A1-D6FC-4f65-9D91-7224C49458BB}"/>
                <c:ext xmlns:c16="http://schemas.microsoft.com/office/drawing/2014/chart" uri="{C3380CC4-5D6E-409C-BE32-E72D297353CC}">
                  <c16:uniqueId val="{00000001-D0B1-4FC9-944D-93BE3A45DA97}"/>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'Venture debt medians x stage'!$C$60:$M$60</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medians x stage'!$C$61:$M$61</c:f>
              <c:numCache>
                <c:formatCode>"$"#,##0.00</c:formatCode>
                <c:ptCount val="11"/>
                <c:pt idx="0">
                  <c:v>5.5</c:v>
                </c:pt>
                <c:pt idx="1">
                  <c:v>7</c:v>
                </c:pt>
                <c:pt idx="2">
                  <c:v>10</c:v>
                </c:pt>
                <c:pt idx="3">
                  <c:v>13.8125</c:v>
                </c:pt>
                <c:pt idx="4">
                  <c:v>10</c:v>
                </c:pt>
                <c:pt idx="5">
                  <c:v>11.19354025</c:v>
                </c:pt>
                <c:pt idx="6">
                  <c:v>15</c:v>
                </c:pt>
                <c:pt idx="7">
                  <c:v>10</c:v>
                </c:pt>
                <c:pt idx="8">
                  <c:v>11.22</c:v>
                </c:pt>
                <c:pt idx="9">
                  <c:v>13.242804749999999</c:v>
                </c:pt>
                <c:pt idx="10">
                  <c:v>39.400005</c:v>
                </c:pt>
              </c:numCache>
            </c:numRef>
          </c:val>
          <c:smooth val="0"/>
          <c:extLst>
            <c:ext xmlns:c16="http://schemas.microsoft.com/office/drawing/2014/chart" uri="{C3380CC4-5D6E-409C-BE32-E72D297353CC}">
              <c16:uniqueId val="{0000000F-D0B1-4FC9-944D-93BE3A45DA97}"/>
            </c:ext>
          </c:extLst>
        </c:ser>
        <c:ser>
          <c:idx val="1"/>
          <c:order val="1"/>
          <c:tx>
            <c:strRef>
              <c:f>'Venture debt medians x stage'!$B$62</c:f>
              <c:strCache>
                <c:ptCount val="1"/>
                <c:pt idx="0">
                  <c:v>Median</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D0B1-4FC9-944D-93BE3A45DA97}"/>
              </c:ext>
            </c:extLst>
          </c:dPt>
          <c:dPt>
            <c:idx val="9"/>
            <c:bubble3D val="0"/>
            <c:extLst>
              <c:ext xmlns:c16="http://schemas.microsoft.com/office/drawing/2014/chart" uri="{C3380CC4-5D6E-409C-BE32-E72D297353CC}">
                <c16:uniqueId val="{00000011-D0B1-4FC9-944D-93BE3A45DA97}"/>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D0B1-4FC9-944D-93BE3A45DA97}"/>
              </c:ext>
            </c:extLst>
          </c:dPt>
          <c:dLbls>
            <c:dLbl>
              <c:idx val="0"/>
              <c:delete val="1"/>
              <c:extLst>
                <c:ext xmlns:c15="http://schemas.microsoft.com/office/drawing/2012/chart" uri="{CE6537A1-D6FC-4f65-9D91-7224C49458BB}"/>
                <c:ext xmlns:c16="http://schemas.microsoft.com/office/drawing/2014/chart" uri="{C3380CC4-5D6E-409C-BE32-E72D297353CC}">
                  <c16:uniqueId val="{00000014-D0B1-4FC9-944D-93BE3A45DA97}"/>
                </c:ext>
              </c:extLst>
            </c:dLbl>
            <c:dLbl>
              <c:idx val="1"/>
              <c:delete val="1"/>
              <c:extLst>
                <c:ext xmlns:c15="http://schemas.microsoft.com/office/drawing/2012/chart" uri="{CE6537A1-D6FC-4f65-9D91-7224C49458BB}"/>
                <c:ext xmlns:c16="http://schemas.microsoft.com/office/drawing/2014/chart" uri="{C3380CC4-5D6E-409C-BE32-E72D297353CC}">
                  <c16:uniqueId val="{00000015-D0B1-4FC9-944D-93BE3A45DA97}"/>
                </c:ext>
              </c:extLst>
            </c:dLbl>
            <c:dLbl>
              <c:idx val="2"/>
              <c:delete val="1"/>
              <c:extLst>
                <c:ext xmlns:c15="http://schemas.microsoft.com/office/drawing/2012/chart" uri="{CE6537A1-D6FC-4f65-9D91-7224C49458BB}"/>
                <c:ext xmlns:c16="http://schemas.microsoft.com/office/drawing/2014/chart" uri="{C3380CC4-5D6E-409C-BE32-E72D297353CC}">
                  <c16:uniqueId val="{00000016-D0B1-4FC9-944D-93BE3A45DA97}"/>
                </c:ext>
              </c:extLst>
            </c:dLbl>
            <c:dLbl>
              <c:idx val="3"/>
              <c:delete val="1"/>
              <c:extLst>
                <c:ext xmlns:c15="http://schemas.microsoft.com/office/drawing/2012/chart" uri="{CE6537A1-D6FC-4f65-9D91-7224C49458BB}"/>
                <c:ext xmlns:c16="http://schemas.microsoft.com/office/drawing/2014/chart" uri="{C3380CC4-5D6E-409C-BE32-E72D297353CC}">
                  <c16:uniqueId val="{00000017-D0B1-4FC9-944D-93BE3A45DA97}"/>
                </c:ext>
              </c:extLst>
            </c:dLbl>
            <c:dLbl>
              <c:idx val="4"/>
              <c:delete val="1"/>
              <c:extLst>
                <c:ext xmlns:c15="http://schemas.microsoft.com/office/drawing/2012/chart" uri="{CE6537A1-D6FC-4f65-9D91-7224C49458BB}"/>
                <c:ext xmlns:c16="http://schemas.microsoft.com/office/drawing/2014/chart" uri="{C3380CC4-5D6E-409C-BE32-E72D297353CC}">
                  <c16:uniqueId val="{00000018-D0B1-4FC9-944D-93BE3A45DA97}"/>
                </c:ext>
              </c:extLst>
            </c:dLbl>
            <c:dLbl>
              <c:idx val="5"/>
              <c:delete val="1"/>
              <c:extLst>
                <c:ext xmlns:c15="http://schemas.microsoft.com/office/drawing/2012/chart" uri="{CE6537A1-D6FC-4f65-9D91-7224C49458BB}"/>
                <c:ext xmlns:c16="http://schemas.microsoft.com/office/drawing/2014/chart" uri="{C3380CC4-5D6E-409C-BE32-E72D297353CC}">
                  <c16:uniqueId val="{00000019-D0B1-4FC9-944D-93BE3A45DA97}"/>
                </c:ext>
              </c:extLst>
            </c:dLbl>
            <c:dLbl>
              <c:idx val="6"/>
              <c:delete val="1"/>
              <c:extLst>
                <c:ext xmlns:c15="http://schemas.microsoft.com/office/drawing/2012/chart" uri="{CE6537A1-D6FC-4f65-9D91-7224C49458BB}"/>
                <c:ext xmlns:c16="http://schemas.microsoft.com/office/drawing/2014/chart" uri="{C3380CC4-5D6E-409C-BE32-E72D297353CC}">
                  <c16:uniqueId val="{0000001A-D0B1-4FC9-944D-93BE3A45DA97}"/>
                </c:ext>
              </c:extLst>
            </c:dLbl>
            <c:dLbl>
              <c:idx val="7"/>
              <c:delete val="1"/>
              <c:extLst>
                <c:ext xmlns:c15="http://schemas.microsoft.com/office/drawing/2012/chart" uri="{CE6537A1-D6FC-4f65-9D91-7224C49458BB}"/>
                <c:ext xmlns:c16="http://schemas.microsoft.com/office/drawing/2014/chart" uri="{C3380CC4-5D6E-409C-BE32-E72D297353CC}">
                  <c16:uniqueId val="{0000001B-D0B1-4FC9-944D-93BE3A45DA97}"/>
                </c:ext>
              </c:extLst>
            </c:dLbl>
            <c:dLbl>
              <c:idx val="8"/>
              <c:delete val="1"/>
              <c:extLst>
                <c:ext xmlns:c15="http://schemas.microsoft.com/office/drawing/2012/chart" uri="{CE6537A1-D6FC-4f65-9D91-7224C49458BB}"/>
                <c:ext xmlns:c16="http://schemas.microsoft.com/office/drawing/2014/chart" uri="{C3380CC4-5D6E-409C-BE32-E72D297353CC}">
                  <c16:uniqueId val="{00000010-D0B1-4FC9-944D-93BE3A45DA97}"/>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'Venture debt medians x stage'!$C$60:$M$60</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medians x stage'!$C$62:$M$62</c:f>
              <c:numCache>
                <c:formatCode>"$"#,##0.00</c:formatCode>
                <c:ptCount val="11"/>
                <c:pt idx="0">
                  <c:v>1.349864</c:v>
                </c:pt>
                <c:pt idx="1">
                  <c:v>2</c:v>
                </c:pt>
                <c:pt idx="2">
                  <c:v>2.7617720000000001</c:v>
                </c:pt>
                <c:pt idx="3">
                  <c:v>2.9937070000000001</c:v>
                </c:pt>
                <c:pt idx="4">
                  <c:v>3.463686</c:v>
                </c:pt>
                <c:pt idx="5">
                  <c:v>3.9999994999999999</c:v>
                </c:pt>
                <c:pt idx="6">
                  <c:v>4.5</c:v>
                </c:pt>
                <c:pt idx="7">
                  <c:v>2.5</c:v>
                </c:pt>
                <c:pt idx="8">
                  <c:v>3</c:v>
                </c:pt>
                <c:pt idx="9">
                  <c:v>3.4850099999999999</c:v>
                </c:pt>
                <c:pt idx="10">
                  <c:v>10.625</c:v>
                </c:pt>
              </c:numCache>
            </c:numRef>
          </c:val>
          <c:smooth val="0"/>
          <c:extLst>
            <c:ext xmlns:c16="http://schemas.microsoft.com/office/drawing/2014/chart" uri="{C3380CC4-5D6E-409C-BE32-E72D297353CC}">
              <c16:uniqueId val="{0000001C-D0B1-4FC9-944D-93BE3A45DA97}"/>
            </c:ext>
          </c:extLst>
        </c:ser>
        <c:ser>
          <c:idx val="2"/>
          <c:order val="2"/>
          <c:tx>
            <c:strRef>
              <c:f>'Venture debt medians x stage'!$B$63</c:f>
              <c:strCache>
                <c:ptCount val="1"/>
                <c:pt idx="0">
                  <c:v>Average</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D0B1-4FC9-944D-93BE3A45DA97}"/>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D0B1-4FC9-944D-93BE3A45DA97}"/>
              </c:ext>
            </c:extLst>
          </c:dPt>
          <c:dLbls>
            <c:dLbl>
              <c:idx val="0"/>
              <c:delete val="1"/>
              <c:extLst>
                <c:ext xmlns:c15="http://schemas.microsoft.com/office/drawing/2012/chart" uri="{CE6537A1-D6FC-4f65-9D91-7224C49458BB}"/>
                <c:ext xmlns:c16="http://schemas.microsoft.com/office/drawing/2014/chart" uri="{C3380CC4-5D6E-409C-BE32-E72D297353CC}">
                  <c16:uniqueId val="{00000020-D0B1-4FC9-944D-93BE3A45DA97}"/>
                </c:ext>
              </c:extLst>
            </c:dLbl>
            <c:dLbl>
              <c:idx val="1"/>
              <c:delete val="1"/>
              <c:extLst>
                <c:ext xmlns:c15="http://schemas.microsoft.com/office/drawing/2012/chart" uri="{CE6537A1-D6FC-4f65-9D91-7224C49458BB}"/>
                <c:ext xmlns:c16="http://schemas.microsoft.com/office/drawing/2014/chart" uri="{C3380CC4-5D6E-409C-BE32-E72D297353CC}">
                  <c16:uniqueId val="{00000021-D0B1-4FC9-944D-93BE3A45DA97}"/>
                </c:ext>
              </c:extLst>
            </c:dLbl>
            <c:dLbl>
              <c:idx val="2"/>
              <c:delete val="1"/>
              <c:extLst>
                <c:ext xmlns:c15="http://schemas.microsoft.com/office/drawing/2012/chart" uri="{CE6537A1-D6FC-4f65-9D91-7224C49458BB}"/>
                <c:ext xmlns:c16="http://schemas.microsoft.com/office/drawing/2014/chart" uri="{C3380CC4-5D6E-409C-BE32-E72D297353CC}">
                  <c16:uniqueId val="{00000022-D0B1-4FC9-944D-93BE3A45DA97}"/>
                </c:ext>
              </c:extLst>
            </c:dLbl>
            <c:dLbl>
              <c:idx val="3"/>
              <c:delete val="1"/>
              <c:extLst>
                <c:ext xmlns:c15="http://schemas.microsoft.com/office/drawing/2012/chart" uri="{CE6537A1-D6FC-4f65-9D91-7224C49458BB}"/>
                <c:ext xmlns:c16="http://schemas.microsoft.com/office/drawing/2014/chart" uri="{C3380CC4-5D6E-409C-BE32-E72D297353CC}">
                  <c16:uniqueId val="{00000023-D0B1-4FC9-944D-93BE3A45DA97}"/>
                </c:ext>
              </c:extLst>
            </c:dLbl>
            <c:dLbl>
              <c:idx val="4"/>
              <c:delete val="1"/>
              <c:extLst>
                <c:ext xmlns:c15="http://schemas.microsoft.com/office/drawing/2012/chart" uri="{CE6537A1-D6FC-4f65-9D91-7224C49458BB}"/>
                <c:ext xmlns:c16="http://schemas.microsoft.com/office/drawing/2014/chart" uri="{C3380CC4-5D6E-409C-BE32-E72D297353CC}">
                  <c16:uniqueId val="{00000024-D0B1-4FC9-944D-93BE3A45DA97}"/>
                </c:ext>
              </c:extLst>
            </c:dLbl>
            <c:dLbl>
              <c:idx val="5"/>
              <c:delete val="1"/>
              <c:extLst>
                <c:ext xmlns:c15="http://schemas.microsoft.com/office/drawing/2012/chart" uri="{CE6537A1-D6FC-4f65-9D91-7224C49458BB}"/>
                <c:ext xmlns:c16="http://schemas.microsoft.com/office/drawing/2014/chart" uri="{C3380CC4-5D6E-409C-BE32-E72D297353CC}">
                  <c16:uniqueId val="{00000025-D0B1-4FC9-944D-93BE3A45DA97}"/>
                </c:ext>
              </c:extLst>
            </c:dLbl>
            <c:dLbl>
              <c:idx val="6"/>
              <c:delete val="1"/>
              <c:extLst>
                <c:ext xmlns:c15="http://schemas.microsoft.com/office/drawing/2012/chart" uri="{CE6537A1-D6FC-4f65-9D91-7224C49458BB}"/>
                <c:ext xmlns:c16="http://schemas.microsoft.com/office/drawing/2014/chart" uri="{C3380CC4-5D6E-409C-BE32-E72D297353CC}">
                  <c16:uniqueId val="{00000026-D0B1-4FC9-944D-93BE3A45DA97}"/>
                </c:ext>
              </c:extLst>
            </c:dLbl>
            <c:dLbl>
              <c:idx val="7"/>
              <c:delete val="1"/>
              <c:extLst>
                <c:ext xmlns:c15="http://schemas.microsoft.com/office/drawing/2012/chart" uri="{CE6537A1-D6FC-4f65-9D91-7224C49458BB}"/>
                <c:ext xmlns:c16="http://schemas.microsoft.com/office/drawing/2014/chart" uri="{C3380CC4-5D6E-409C-BE32-E72D297353CC}">
                  <c16:uniqueId val="{00000027-D0B1-4FC9-944D-93BE3A45DA97}"/>
                </c:ext>
              </c:extLst>
            </c:dLbl>
            <c:dLbl>
              <c:idx val="8"/>
              <c:delete val="1"/>
              <c:extLst>
                <c:ext xmlns:c15="http://schemas.microsoft.com/office/drawing/2012/chart" uri="{CE6537A1-D6FC-4f65-9D91-7224C49458BB}"/>
                <c:ext xmlns:c16="http://schemas.microsoft.com/office/drawing/2014/chart" uri="{C3380CC4-5D6E-409C-BE32-E72D297353CC}">
                  <c16:uniqueId val="{00000028-D0B1-4FC9-944D-93BE3A45DA97}"/>
                </c:ext>
              </c:extLst>
            </c:dLbl>
            <c:dLbl>
              <c:idx val="10"/>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D0B1-4FC9-944D-93BE3A45DA97}"/>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'Venture debt medians x stage'!$C$60:$M$60</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medians x stage'!$C$63:$M$63</c:f>
              <c:numCache>
                <c:formatCode>"$"#,##0.00</c:formatCode>
                <c:ptCount val="11"/>
                <c:pt idx="0">
                  <c:v>16.706514260696519</c:v>
                </c:pt>
                <c:pt idx="1">
                  <c:v>26.935629823532341</c:v>
                </c:pt>
                <c:pt idx="2">
                  <c:v>19.977082137477129</c:v>
                </c:pt>
                <c:pt idx="3">
                  <c:v>30.702944765947851</c:v>
                </c:pt>
                <c:pt idx="4">
                  <c:v>29.40226941062706</c:v>
                </c:pt>
                <c:pt idx="5">
                  <c:v>22.42943852037229</c:v>
                </c:pt>
                <c:pt idx="6">
                  <c:v>23.189782335892598</c:v>
                </c:pt>
                <c:pt idx="7">
                  <c:v>15.919334549276</c:v>
                </c:pt>
                <c:pt idx="8">
                  <c:v>23.524196778510039</c:v>
                </c:pt>
                <c:pt idx="9">
                  <c:v>66.619683070175441</c:v>
                </c:pt>
                <c:pt idx="10">
                  <c:v>134.73369751999999</c:v>
                </c:pt>
              </c:numCache>
            </c:numRef>
          </c:val>
          <c:smooth val="0"/>
          <c:extLst>
            <c:ext xmlns:c16="http://schemas.microsoft.com/office/drawing/2014/chart" uri="{C3380CC4-5D6E-409C-BE32-E72D297353CC}">
              <c16:uniqueId val="{00000029-D0B1-4FC9-944D-93BE3A45DA97}"/>
            </c:ext>
          </c:extLst>
        </c:ser>
        <c:ser>
          <c:idx val="3"/>
          <c:order val="3"/>
          <c:tx>
            <c:strRef>
              <c:f>'Venture debt medians x stage'!$B$64</c:f>
              <c:strCache>
                <c:ptCount val="1"/>
                <c:pt idx="0">
                  <c:v>25th percentile</c:v>
                </c:pt>
              </c:strCache>
            </c:strRef>
          </c:tx>
          <c:spPr>
            <a:ln w="19050" cap="rnd" cmpd="sng" algn="ctr">
              <a:solidFill>
                <a:schemeClr val="accent4"/>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2B-D0B1-4FC9-944D-93BE3A45DA97}"/>
              </c:ext>
            </c:extLst>
          </c:dPt>
          <c:dPt>
            <c:idx val="16"/>
            <c:bubble3D val="0"/>
            <c:extLst>
              <c:ext xmlns:c16="http://schemas.microsoft.com/office/drawing/2014/chart" uri="{C3380CC4-5D6E-409C-BE32-E72D297353CC}">
                <c16:uniqueId val="{0000002C-D0B1-4FC9-944D-93BE3A45DA97}"/>
              </c:ext>
            </c:extLst>
          </c:dPt>
          <c:dLbls>
            <c:dLbl>
              <c:idx val="0"/>
              <c:delete val="1"/>
              <c:extLst>
                <c:ext xmlns:c15="http://schemas.microsoft.com/office/drawing/2012/chart" uri="{CE6537A1-D6FC-4f65-9D91-7224C49458BB}"/>
                <c:ext xmlns:c16="http://schemas.microsoft.com/office/drawing/2014/chart" uri="{C3380CC4-5D6E-409C-BE32-E72D297353CC}">
                  <c16:uniqueId val="{0000002D-D0B1-4FC9-944D-93BE3A45DA97}"/>
                </c:ext>
              </c:extLst>
            </c:dLbl>
            <c:dLbl>
              <c:idx val="1"/>
              <c:delete val="1"/>
              <c:extLst>
                <c:ext xmlns:c15="http://schemas.microsoft.com/office/drawing/2012/chart" uri="{CE6537A1-D6FC-4f65-9D91-7224C49458BB}"/>
                <c:ext xmlns:c16="http://schemas.microsoft.com/office/drawing/2014/chart" uri="{C3380CC4-5D6E-409C-BE32-E72D297353CC}">
                  <c16:uniqueId val="{0000002E-D0B1-4FC9-944D-93BE3A45DA97}"/>
                </c:ext>
              </c:extLst>
            </c:dLbl>
            <c:dLbl>
              <c:idx val="2"/>
              <c:delete val="1"/>
              <c:extLst>
                <c:ext xmlns:c15="http://schemas.microsoft.com/office/drawing/2012/chart" uri="{CE6537A1-D6FC-4f65-9D91-7224C49458BB}"/>
                <c:ext xmlns:c16="http://schemas.microsoft.com/office/drawing/2014/chart" uri="{C3380CC4-5D6E-409C-BE32-E72D297353CC}">
                  <c16:uniqueId val="{0000002F-D0B1-4FC9-944D-93BE3A45DA97}"/>
                </c:ext>
              </c:extLst>
            </c:dLbl>
            <c:dLbl>
              <c:idx val="3"/>
              <c:delete val="1"/>
              <c:extLst>
                <c:ext xmlns:c15="http://schemas.microsoft.com/office/drawing/2012/chart" uri="{CE6537A1-D6FC-4f65-9D91-7224C49458BB}"/>
                <c:ext xmlns:c16="http://schemas.microsoft.com/office/drawing/2014/chart" uri="{C3380CC4-5D6E-409C-BE32-E72D297353CC}">
                  <c16:uniqueId val="{00000030-D0B1-4FC9-944D-93BE3A45DA97}"/>
                </c:ext>
              </c:extLst>
            </c:dLbl>
            <c:dLbl>
              <c:idx val="4"/>
              <c:delete val="1"/>
              <c:extLst>
                <c:ext xmlns:c15="http://schemas.microsoft.com/office/drawing/2012/chart" uri="{CE6537A1-D6FC-4f65-9D91-7224C49458BB}"/>
                <c:ext xmlns:c16="http://schemas.microsoft.com/office/drawing/2014/chart" uri="{C3380CC4-5D6E-409C-BE32-E72D297353CC}">
                  <c16:uniqueId val="{00000031-D0B1-4FC9-944D-93BE3A45DA97}"/>
                </c:ext>
              </c:extLst>
            </c:dLbl>
            <c:dLbl>
              <c:idx val="5"/>
              <c:delete val="1"/>
              <c:extLst>
                <c:ext xmlns:c15="http://schemas.microsoft.com/office/drawing/2012/chart" uri="{CE6537A1-D6FC-4f65-9D91-7224C49458BB}"/>
                <c:ext xmlns:c16="http://schemas.microsoft.com/office/drawing/2014/chart" uri="{C3380CC4-5D6E-409C-BE32-E72D297353CC}">
                  <c16:uniqueId val="{00000032-D0B1-4FC9-944D-93BE3A45DA97}"/>
                </c:ext>
              </c:extLst>
            </c:dLbl>
            <c:dLbl>
              <c:idx val="6"/>
              <c:delete val="1"/>
              <c:extLst>
                <c:ext xmlns:c15="http://schemas.microsoft.com/office/drawing/2012/chart" uri="{CE6537A1-D6FC-4f65-9D91-7224C49458BB}"/>
                <c:ext xmlns:c16="http://schemas.microsoft.com/office/drawing/2014/chart" uri="{C3380CC4-5D6E-409C-BE32-E72D297353CC}">
                  <c16:uniqueId val="{00000033-D0B1-4FC9-944D-93BE3A45DA97}"/>
                </c:ext>
              </c:extLst>
            </c:dLbl>
            <c:dLbl>
              <c:idx val="7"/>
              <c:delete val="1"/>
              <c:extLst>
                <c:ext xmlns:c15="http://schemas.microsoft.com/office/drawing/2012/chart" uri="{CE6537A1-D6FC-4f65-9D91-7224C49458BB}"/>
                <c:ext xmlns:c16="http://schemas.microsoft.com/office/drawing/2014/chart" uri="{C3380CC4-5D6E-409C-BE32-E72D297353CC}">
                  <c16:uniqueId val="{00000034-D0B1-4FC9-944D-93BE3A45DA97}"/>
                </c:ext>
              </c:extLst>
            </c:dLbl>
            <c:dLbl>
              <c:idx val="8"/>
              <c:delete val="1"/>
              <c:extLst>
                <c:ext xmlns:c15="http://schemas.microsoft.com/office/drawing/2012/chart" uri="{CE6537A1-D6FC-4f65-9D91-7224C49458BB}"/>
                <c:ext xmlns:c16="http://schemas.microsoft.com/office/drawing/2014/chart" uri="{C3380CC4-5D6E-409C-BE32-E72D297353CC}">
                  <c16:uniqueId val="{00000035-D0B1-4FC9-944D-93BE3A45DA97}"/>
                </c:ext>
              </c:extLst>
            </c:dLbl>
            <c:dLbl>
              <c:idx val="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D0B1-4FC9-944D-93BE3A45DA97}"/>
                </c:ext>
              </c:extLst>
            </c:dLbl>
            <c:dLbl>
              <c:idx val="10"/>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0B1-4FC9-944D-93BE3A45DA97}"/>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'Venture debt medians x stage'!$C$60:$M$60</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medians x stage'!$C$64:$M$64</c:f>
              <c:numCache>
                <c:formatCode>"$"#,##0.00</c:formatCode>
                <c:ptCount val="11"/>
                <c:pt idx="0">
                  <c:v>0.3</c:v>
                </c:pt>
                <c:pt idx="1">
                  <c:v>0.497</c:v>
                </c:pt>
                <c:pt idx="2">
                  <c:v>0.74630525000000003</c:v>
                </c:pt>
                <c:pt idx="3">
                  <c:v>0.98924524999999996</c:v>
                </c:pt>
                <c:pt idx="4">
                  <c:v>1</c:v>
                </c:pt>
                <c:pt idx="5">
                  <c:v>1.1777487499999999</c:v>
                </c:pt>
                <c:pt idx="6">
                  <c:v>1.2812573169999999</c:v>
                </c:pt>
                <c:pt idx="7">
                  <c:v>0.5</c:v>
                </c:pt>
                <c:pt idx="8">
                  <c:v>0.68525899999999995</c:v>
                </c:pt>
                <c:pt idx="9">
                  <c:v>1.1990000000000001</c:v>
                </c:pt>
                <c:pt idx="10">
                  <c:v>4.9999730000000007</c:v>
                </c:pt>
              </c:numCache>
            </c:numRef>
          </c:val>
          <c:smooth val="0"/>
          <c:extLst>
            <c:ext xmlns:c16="http://schemas.microsoft.com/office/drawing/2014/chart" uri="{C3380CC4-5D6E-409C-BE32-E72D297353CC}">
              <c16:uniqueId val="{00000037-D0B1-4FC9-944D-93BE3A45DA97}"/>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13832444186329196"/>
          <c:y val="0.9114167028334057"/>
          <c:w val="0.72335111627341608"/>
          <c:h val="8.8583297166594327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2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4.3382810424854701E-2"/>
          <c:y val="2.546870987073024E-2"/>
          <c:w val="0.93374697802568851"/>
          <c:h val="0.80533869436533201"/>
        </c:manualLayout>
      </c:layout>
      <c:lineChart>
        <c:grouping val="standard"/>
        <c:varyColors val="0"/>
        <c:ser>
          <c:idx val="0"/>
          <c:order val="0"/>
          <c:tx>
            <c:strRef>
              <c:f>'Venture debt medians x stage'!$B$93</c:f>
              <c:strCache>
                <c:ptCount val="1"/>
                <c:pt idx="0">
                  <c:v>75th percentile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29EC-4470-BF81-3EE5E77FBB9C}"/>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29EC-4470-BF81-3EE5E77FBB9C}"/>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29EC-4470-BF81-3EE5E77FBB9C}"/>
              </c:ext>
            </c:extLst>
          </c:dPt>
          <c:dPt>
            <c:idx val="16"/>
            <c:bubble3D val="0"/>
            <c:extLst>
              <c:ext xmlns:c16="http://schemas.microsoft.com/office/drawing/2014/chart" uri="{C3380CC4-5D6E-409C-BE32-E72D297353CC}">
                <c16:uniqueId val="{00000006-29EC-4470-BF81-3EE5E77FBB9C}"/>
              </c:ext>
            </c:extLst>
          </c:dPt>
          <c:dLbls>
            <c:dLbl>
              <c:idx val="0"/>
              <c:delete val="1"/>
              <c:extLst>
                <c:ext xmlns:c15="http://schemas.microsoft.com/office/drawing/2012/chart" uri="{CE6537A1-D6FC-4f65-9D91-7224C49458BB}"/>
                <c:ext xmlns:c16="http://schemas.microsoft.com/office/drawing/2014/chart" uri="{C3380CC4-5D6E-409C-BE32-E72D297353CC}">
                  <c16:uniqueId val="{00000007-29EC-4470-BF81-3EE5E77FBB9C}"/>
                </c:ext>
              </c:extLst>
            </c:dLbl>
            <c:dLbl>
              <c:idx val="1"/>
              <c:delete val="1"/>
              <c:extLst>
                <c:ext xmlns:c15="http://schemas.microsoft.com/office/drawing/2012/chart" uri="{CE6537A1-D6FC-4f65-9D91-7224C49458BB}"/>
                <c:ext xmlns:c16="http://schemas.microsoft.com/office/drawing/2014/chart" uri="{C3380CC4-5D6E-409C-BE32-E72D297353CC}">
                  <c16:uniqueId val="{00000008-29EC-4470-BF81-3EE5E77FBB9C}"/>
                </c:ext>
              </c:extLst>
            </c:dLbl>
            <c:dLbl>
              <c:idx val="2"/>
              <c:delete val="1"/>
              <c:extLst>
                <c:ext xmlns:c15="http://schemas.microsoft.com/office/drawing/2012/chart" uri="{CE6537A1-D6FC-4f65-9D91-7224C49458BB}"/>
                <c:ext xmlns:c16="http://schemas.microsoft.com/office/drawing/2014/chart" uri="{C3380CC4-5D6E-409C-BE32-E72D297353CC}">
                  <c16:uniqueId val="{00000009-29EC-4470-BF81-3EE5E77FBB9C}"/>
                </c:ext>
              </c:extLst>
            </c:dLbl>
            <c:dLbl>
              <c:idx val="3"/>
              <c:delete val="1"/>
              <c:extLst>
                <c:ext xmlns:c15="http://schemas.microsoft.com/office/drawing/2012/chart" uri="{CE6537A1-D6FC-4f65-9D91-7224C49458BB}"/>
                <c:ext xmlns:c16="http://schemas.microsoft.com/office/drawing/2014/chart" uri="{C3380CC4-5D6E-409C-BE32-E72D297353CC}">
                  <c16:uniqueId val="{0000000A-29EC-4470-BF81-3EE5E77FBB9C}"/>
                </c:ext>
              </c:extLst>
            </c:dLbl>
            <c:dLbl>
              <c:idx val="4"/>
              <c:delete val="1"/>
              <c:extLst>
                <c:ext xmlns:c15="http://schemas.microsoft.com/office/drawing/2012/chart" uri="{CE6537A1-D6FC-4f65-9D91-7224C49458BB}"/>
                <c:ext xmlns:c16="http://schemas.microsoft.com/office/drawing/2014/chart" uri="{C3380CC4-5D6E-409C-BE32-E72D297353CC}">
                  <c16:uniqueId val="{0000000B-29EC-4470-BF81-3EE5E77FBB9C}"/>
                </c:ext>
              </c:extLst>
            </c:dLbl>
            <c:dLbl>
              <c:idx val="5"/>
              <c:delete val="1"/>
              <c:extLst>
                <c:ext xmlns:c15="http://schemas.microsoft.com/office/drawing/2012/chart" uri="{CE6537A1-D6FC-4f65-9D91-7224C49458BB}"/>
                <c:ext xmlns:c16="http://schemas.microsoft.com/office/drawing/2014/chart" uri="{C3380CC4-5D6E-409C-BE32-E72D297353CC}">
                  <c16:uniqueId val="{0000000C-29EC-4470-BF81-3EE5E77FBB9C}"/>
                </c:ext>
              </c:extLst>
            </c:dLbl>
            <c:dLbl>
              <c:idx val="6"/>
              <c:delete val="1"/>
              <c:extLst>
                <c:ext xmlns:c15="http://schemas.microsoft.com/office/drawing/2012/chart" uri="{CE6537A1-D6FC-4f65-9D91-7224C49458BB}"/>
                <c:ext xmlns:c16="http://schemas.microsoft.com/office/drawing/2014/chart" uri="{C3380CC4-5D6E-409C-BE32-E72D297353CC}">
                  <c16:uniqueId val="{0000000D-29EC-4470-BF81-3EE5E77FBB9C}"/>
                </c:ext>
              </c:extLst>
            </c:dLbl>
            <c:dLbl>
              <c:idx val="7"/>
              <c:delete val="1"/>
              <c:extLst>
                <c:ext xmlns:c15="http://schemas.microsoft.com/office/drawing/2012/chart" uri="{CE6537A1-D6FC-4f65-9D91-7224C49458BB}"/>
                <c:ext xmlns:c16="http://schemas.microsoft.com/office/drawing/2014/chart" uri="{C3380CC4-5D6E-409C-BE32-E72D297353CC}">
                  <c16:uniqueId val="{0000000E-29EC-4470-BF81-3EE5E77FBB9C}"/>
                </c:ext>
              </c:extLst>
            </c:dLbl>
            <c:dLbl>
              <c:idx val="8"/>
              <c:delete val="1"/>
              <c:extLst>
                <c:ext xmlns:c15="http://schemas.microsoft.com/office/drawing/2012/chart" uri="{CE6537A1-D6FC-4f65-9D91-7224C49458BB}"/>
                <c:ext xmlns:c16="http://schemas.microsoft.com/office/drawing/2014/chart" uri="{C3380CC4-5D6E-409C-BE32-E72D297353CC}">
                  <c16:uniqueId val="{00000001-29EC-4470-BF81-3EE5E77FBB9C}"/>
                </c:ext>
              </c:extLst>
            </c:dLbl>
            <c:dLbl>
              <c:idx val="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EC-4470-BF81-3EE5E77FBB9C}"/>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'Venture debt medians x stage'!$C$92:$M$92</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medians x stage'!$C$93:$M$93</c:f>
              <c:numCache>
                <c:formatCode>"$"#,##0.00</c:formatCode>
                <c:ptCount val="11"/>
                <c:pt idx="0">
                  <c:v>10</c:v>
                </c:pt>
                <c:pt idx="1">
                  <c:v>8.0037225000000003</c:v>
                </c:pt>
                <c:pt idx="2">
                  <c:v>14.999933499999999</c:v>
                </c:pt>
                <c:pt idx="3">
                  <c:v>15</c:v>
                </c:pt>
                <c:pt idx="4">
                  <c:v>11.3249955</c:v>
                </c:pt>
                <c:pt idx="5">
                  <c:v>19.504055000000001</c:v>
                </c:pt>
                <c:pt idx="6">
                  <c:v>17.900181</c:v>
                </c:pt>
                <c:pt idx="7">
                  <c:v>15</c:v>
                </c:pt>
                <c:pt idx="8">
                  <c:v>20</c:v>
                </c:pt>
                <c:pt idx="9">
                  <c:v>20</c:v>
                </c:pt>
                <c:pt idx="10">
                  <c:v>95.000000499999999</c:v>
                </c:pt>
              </c:numCache>
            </c:numRef>
          </c:val>
          <c:smooth val="0"/>
          <c:extLst>
            <c:ext xmlns:c16="http://schemas.microsoft.com/office/drawing/2014/chart" uri="{C3380CC4-5D6E-409C-BE32-E72D297353CC}">
              <c16:uniqueId val="{0000000F-29EC-4470-BF81-3EE5E77FBB9C}"/>
            </c:ext>
          </c:extLst>
        </c:ser>
        <c:ser>
          <c:idx val="1"/>
          <c:order val="1"/>
          <c:tx>
            <c:strRef>
              <c:f>'Venture debt medians x stage'!$B$94</c:f>
              <c:strCache>
                <c:ptCount val="1"/>
                <c:pt idx="0">
                  <c:v>Median</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29EC-4470-BF81-3EE5E77FBB9C}"/>
              </c:ext>
            </c:extLst>
          </c:dPt>
          <c:dPt>
            <c:idx val="9"/>
            <c:bubble3D val="0"/>
            <c:extLst>
              <c:ext xmlns:c16="http://schemas.microsoft.com/office/drawing/2014/chart" uri="{C3380CC4-5D6E-409C-BE32-E72D297353CC}">
                <c16:uniqueId val="{00000011-29EC-4470-BF81-3EE5E77FBB9C}"/>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29EC-4470-BF81-3EE5E77FBB9C}"/>
              </c:ext>
            </c:extLst>
          </c:dPt>
          <c:dLbls>
            <c:dLbl>
              <c:idx val="0"/>
              <c:delete val="1"/>
              <c:extLst>
                <c:ext xmlns:c15="http://schemas.microsoft.com/office/drawing/2012/chart" uri="{CE6537A1-D6FC-4f65-9D91-7224C49458BB}"/>
                <c:ext xmlns:c16="http://schemas.microsoft.com/office/drawing/2014/chart" uri="{C3380CC4-5D6E-409C-BE32-E72D297353CC}">
                  <c16:uniqueId val="{00000014-29EC-4470-BF81-3EE5E77FBB9C}"/>
                </c:ext>
              </c:extLst>
            </c:dLbl>
            <c:dLbl>
              <c:idx val="1"/>
              <c:delete val="1"/>
              <c:extLst>
                <c:ext xmlns:c15="http://schemas.microsoft.com/office/drawing/2012/chart" uri="{CE6537A1-D6FC-4f65-9D91-7224C49458BB}"/>
                <c:ext xmlns:c16="http://schemas.microsoft.com/office/drawing/2014/chart" uri="{C3380CC4-5D6E-409C-BE32-E72D297353CC}">
                  <c16:uniqueId val="{00000015-29EC-4470-BF81-3EE5E77FBB9C}"/>
                </c:ext>
              </c:extLst>
            </c:dLbl>
            <c:dLbl>
              <c:idx val="2"/>
              <c:delete val="1"/>
              <c:extLst>
                <c:ext xmlns:c15="http://schemas.microsoft.com/office/drawing/2012/chart" uri="{CE6537A1-D6FC-4f65-9D91-7224C49458BB}"/>
                <c:ext xmlns:c16="http://schemas.microsoft.com/office/drawing/2014/chart" uri="{C3380CC4-5D6E-409C-BE32-E72D297353CC}">
                  <c16:uniqueId val="{00000016-29EC-4470-BF81-3EE5E77FBB9C}"/>
                </c:ext>
              </c:extLst>
            </c:dLbl>
            <c:dLbl>
              <c:idx val="3"/>
              <c:delete val="1"/>
              <c:extLst>
                <c:ext xmlns:c15="http://schemas.microsoft.com/office/drawing/2012/chart" uri="{CE6537A1-D6FC-4f65-9D91-7224C49458BB}"/>
                <c:ext xmlns:c16="http://schemas.microsoft.com/office/drawing/2014/chart" uri="{C3380CC4-5D6E-409C-BE32-E72D297353CC}">
                  <c16:uniqueId val="{00000017-29EC-4470-BF81-3EE5E77FBB9C}"/>
                </c:ext>
              </c:extLst>
            </c:dLbl>
            <c:dLbl>
              <c:idx val="4"/>
              <c:delete val="1"/>
              <c:extLst>
                <c:ext xmlns:c15="http://schemas.microsoft.com/office/drawing/2012/chart" uri="{CE6537A1-D6FC-4f65-9D91-7224C49458BB}"/>
                <c:ext xmlns:c16="http://schemas.microsoft.com/office/drawing/2014/chart" uri="{C3380CC4-5D6E-409C-BE32-E72D297353CC}">
                  <c16:uniqueId val="{00000018-29EC-4470-BF81-3EE5E77FBB9C}"/>
                </c:ext>
              </c:extLst>
            </c:dLbl>
            <c:dLbl>
              <c:idx val="5"/>
              <c:delete val="1"/>
              <c:extLst>
                <c:ext xmlns:c15="http://schemas.microsoft.com/office/drawing/2012/chart" uri="{CE6537A1-D6FC-4f65-9D91-7224C49458BB}"/>
                <c:ext xmlns:c16="http://schemas.microsoft.com/office/drawing/2014/chart" uri="{C3380CC4-5D6E-409C-BE32-E72D297353CC}">
                  <c16:uniqueId val="{00000019-29EC-4470-BF81-3EE5E77FBB9C}"/>
                </c:ext>
              </c:extLst>
            </c:dLbl>
            <c:dLbl>
              <c:idx val="6"/>
              <c:delete val="1"/>
              <c:extLst>
                <c:ext xmlns:c15="http://schemas.microsoft.com/office/drawing/2012/chart" uri="{CE6537A1-D6FC-4f65-9D91-7224C49458BB}"/>
                <c:ext xmlns:c16="http://schemas.microsoft.com/office/drawing/2014/chart" uri="{C3380CC4-5D6E-409C-BE32-E72D297353CC}">
                  <c16:uniqueId val="{0000001A-29EC-4470-BF81-3EE5E77FBB9C}"/>
                </c:ext>
              </c:extLst>
            </c:dLbl>
            <c:dLbl>
              <c:idx val="7"/>
              <c:delete val="1"/>
              <c:extLst>
                <c:ext xmlns:c15="http://schemas.microsoft.com/office/drawing/2012/chart" uri="{CE6537A1-D6FC-4f65-9D91-7224C49458BB}"/>
                <c:ext xmlns:c16="http://schemas.microsoft.com/office/drawing/2014/chart" uri="{C3380CC4-5D6E-409C-BE32-E72D297353CC}">
                  <c16:uniqueId val="{0000001B-29EC-4470-BF81-3EE5E77FBB9C}"/>
                </c:ext>
              </c:extLst>
            </c:dLbl>
            <c:dLbl>
              <c:idx val="8"/>
              <c:delete val="1"/>
              <c:extLst>
                <c:ext xmlns:c15="http://schemas.microsoft.com/office/drawing/2012/chart" uri="{CE6537A1-D6FC-4f65-9D91-7224C49458BB}"/>
                <c:ext xmlns:c16="http://schemas.microsoft.com/office/drawing/2014/chart" uri="{C3380CC4-5D6E-409C-BE32-E72D297353CC}">
                  <c16:uniqueId val="{00000010-29EC-4470-BF81-3EE5E77FBB9C}"/>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'Venture debt medians x stage'!$C$92:$M$92</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medians x stage'!$C$94:$M$94</c:f>
              <c:numCache>
                <c:formatCode>"$"#,##0.00</c:formatCode>
                <c:ptCount val="11"/>
                <c:pt idx="0">
                  <c:v>4</c:v>
                </c:pt>
                <c:pt idx="1">
                  <c:v>3</c:v>
                </c:pt>
                <c:pt idx="2">
                  <c:v>6</c:v>
                </c:pt>
                <c:pt idx="3">
                  <c:v>5</c:v>
                </c:pt>
                <c:pt idx="4">
                  <c:v>3.2952664999999999</c:v>
                </c:pt>
                <c:pt idx="5">
                  <c:v>5.7</c:v>
                </c:pt>
                <c:pt idx="6">
                  <c:v>6.5148004999999998</c:v>
                </c:pt>
                <c:pt idx="7">
                  <c:v>4.6566609999999997</c:v>
                </c:pt>
                <c:pt idx="8">
                  <c:v>5.0866189999999998</c:v>
                </c:pt>
                <c:pt idx="9">
                  <c:v>7.5</c:v>
                </c:pt>
                <c:pt idx="10">
                  <c:v>11.765499999999999</c:v>
                </c:pt>
              </c:numCache>
            </c:numRef>
          </c:val>
          <c:smooth val="0"/>
          <c:extLst>
            <c:ext xmlns:c16="http://schemas.microsoft.com/office/drawing/2014/chart" uri="{C3380CC4-5D6E-409C-BE32-E72D297353CC}">
              <c16:uniqueId val="{0000001C-29EC-4470-BF81-3EE5E77FBB9C}"/>
            </c:ext>
          </c:extLst>
        </c:ser>
        <c:ser>
          <c:idx val="2"/>
          <c:order val="2"/>
          <c:tx>
            <c:strRef>
              <c:f>'Venture debt medians x stage'!$B$95</c:f>
              <c:strCache>
                <c:ptCount val="1"/>
                <c:pt idx="0">
                  <c:v>Average</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29EC-4470-BF81-3EE5E77FBB9C}"/>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29EC-4470-BF81-3EE5E77FBB9C}"/>
              </c:ext>
            </c:extLst>
          </c:dPt>
          <c:dLbls>
            <c:dLbl>
              <c:idx val="0"/>
              <c:delete val="1"/>
              <c:extLst>
                <c:ext xmlns:c15="http://schemas.microsoft.com/office/drawing/2012/chart" uri="{CE6537A1-D6FC-4f65-9D91-7224C49458BB}"/>
                <c:ext xmlns:c16="http://schemas.microsoft.com/office/drawing/2014/chart" uri="{C3380CC4-5D6E-409C-BE32-E72D297353CC}">
                  <c16:uniqueId val="{00000020-29EC-4470-BF81-3EE5E77FBB9C}"/>
                </c:ext>
              </c:extLst>
            </c:dLbl>
            <c:dLbl>
              <c:idx val="1"/>
              <c:delete val="1"/>
              <c:extLst>
                <c:ext xmlns:c15="http://schemas.microsoft.com/office/drawing/2012/chart" uri="{CE6537A1-D6FC-4f65-9D91-7224C49458BB}"/>
                <c:ext xmlns:c16="http://schemas.microsoft.com/office/drawing/2014/chart" uri="{C3380CC4-5D6E-409C-BE32-E72D297353CC}">
                  <c16:uniqueId val="{00000021-29EC-4470-BF81-3EE5E77FBB9C}"/>
                </c:ext>
              </c:extLst>
            </c:dLbl>
            <c:dLbl>
              <c:idx val="2"/>
              <c:delete val="1"/>
              <c:extLst>
                <c:ext xmlns:c15="http://schemas.microsoft.com/office/drawing/2012/chart" uri="{CE6537A1-D6FC-4f65-9D91-7224C49458BB}"/>
                <c:ext xmlns:c16="http://schemas.microsoft.com/office/drawing/2014/chart" uri="{C3380CC4-5D6E-409C-BE32-E72D297353CC}">
                  <c16:uniqueId val="{00000022-29EC-4470-BF81-3EE5E77FBB9C}"/>
                </c:ext>
              </c:extLst>
            </c:dLbl>
            <c:dLbl>
              <c:idx val="3"/>
              <c:delete val="1"/>
              <c:extLst>
                <c:ext xmlns:c15="http://schemas.microsoft.com/office/drawing/2012/chart" uri="{CE6537A1-D6FC-4f65-9D91-7224C49458BB}"/>
                <c:ext xmlns:c16="http://schemas.microsoft.com/office/drawing/2014/chart" uri="{C3380CC4-5D6E-409C-BE32-E72D297353CC}">
                  <c16:uniqueId val="{00000023-29EC-4470-BF81-3EE5E77FBB9C}"/>
                </c:ext>
              </c:extLst>
            </c:dLbl>
            <c:dLbl>
              <c:idx val="4"/>
              <c:delete val="1"/>
              <c:extLst>
                <c:ext xmlns:c15="http://schemas.microsoft.com/office/drawing/2012/chart" uri="{CE6537A1-D6FC-4f65-9D91-7224C49458BB}"/>
                <c:ext xmlns:c16="http://schemas.microsoft.com/office/drawing/2014/chart" uri="{C3380CC4-5D6E-409C-BE32-E72D297353CC}">
                  <c16:uniqueId val="{00000024-29EC-4470-BF81-3EE5E77FBB9C}"/>
                </c:ext>
              </c:extLst>
            </c:dLbl>
            <c:dLbl>
              <c:idx val="5"/>
              <c:delete val="1"/>
              <c:extLst>
                <c:ext xmlns:c15="http://schemas.microsoft.com/office/drawing/2012/chart" uri="{CE6537A1-D6FC-4f65-9D91-7224C49458BB}"/>
                <c:ext xmlns:c16="http://schemas.microsoft.com/office/drawing/2014/chart" uri="{C3380CC4-5D6E-409C-BE32-E72D297353CC}">
                  <c16:uniqueId val="{00000025-29EC-4470-BF81-3EE5E77FBB9C}"/>
                </c:ext>
              </c:extLst>
            </c:dLbl>
            <c:dLbl>
              <c:idx val="6"/>
              <c:delete val="1"/>
              <c:extLst>
                <c:ext xmlns:c15="http://schemas.microsoft.com/office/drawing/2012/chart" uri="{CE6537A1-D6FC-4f65-9D91-7224C49458BB}"/>
                <c:ext xmlns:c16="http://schemas.microsoft.com/office/drawing/2014/chart" uri="{C3380CC4-5D6E-409C-BE32-E72D297353CC}">
                  <c16:uniqueId val="{00000026-29EC-4470-BF81-3EE5E77FBB9C}"/>
                </c:ext>
              </c:extLst>
            </c:dLbl>
            <c:dLbl>
              <c:idx val="7"/>
              <c:delete val="1"/>
              <c:extLst>
                <c:ext xmlns:c15="http://schemas.microsoft.com/office/drawing/2012/chart" uri="{CE6537A1-D6FC-4f65-9D91-7224C49458BB}"/>
                <c:ext xmlns:c16="http://schemas.microsoft.com/office/drawing/2014/chart" uri="{C3380CC4-5D6E-409C-BE32-E72D297353CC}">
                  <c16:uniqueId val="{00000027-29EC-4470-BF81-3EE5E77FBB9C}"/>
                </c:ext>
              </c:extLst>
            </c:dLbl>
            <c:dLbl>
              <c:idx val="8"/>
              <c:delete val="1"/>
              <c:extLst>
                <c:ext xmlns:c15="http://schemas.microsoft.com/office/drawing/2012/chart" uri="{CE6537A1-D6FC-4f65-9D91-7224C49458BB}"/>
                <c:ext xmlns:c16="http://schemas.microsoft.com/office/drawing/2014/chart" uri="{C3380CC4-5D6E-409C-BE32-E72D297353CC}">
                  <c16:uniqueId val="{00000028-29EC-4470-BF81-3EE5E77FBB9C}"/>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'Venture debt medians x stage'!$C$92:$M$92</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medians x stage'!$C$95:$M$95</c:f>
              <c:numCache>
                <c:formatCode>"$"#,##0.00</c:formatCode>
                <c:ptCount val="11"/>
                <c:pt idx="0">
                  <c:v>15.671029449924371</c:v>
                </c:pt>
                <c:pt idx="1">
                  <c:v>10.456690748175919</c:v>
                </c:pt>
                <c:pt idx="2">
                  <c:v>41.057807855954827</c:v>
                </c:pt>
                <c:pt idx="3">
                  <c:v>25.2966662800773</c:v>
                </c:pt>
                <c:pt idx="4">
                  <c:v>9.6597209571261384</c:v>
                </c:pt>
                <c:pt idx="5">
                  <c:v>27.097357973267808</c:v>
                </c:pt>
                <c:pt idx="6">
                  <c:v>23.284061865954541</c:v>
                </c:pt>
                <c:pt idx="7">
                  <c:v>37.797985477146199</c:v>
                </c:pt>
                <c:pt idx="8">
                  <c:v>22.87700988632961</c:v>
                </c:pt>
                <c:pt idx="9">
                  <c:v>55.919719422740343</c:v>
                </c:pt>
                <c:pt idx="10">
                  <c:v>58.386942186346147</c:v>
                </c:pt>
              </c:numCache>
            </c:numRef>
          </c:val>
          <c:smooth val="0"/>
          <c:extLst>
            <c:ext xmlns:c16="http://schemas.microsoft.com/office/drawing/2014/chart" uri="{C3380CC4-5D6E-409C-BE32-E72D297353CC}">
              <c16:uniqueId val="{00000029-29EC-4470-BF81-3EE5E77FBB9C}"/>
            </c:ext>
          </c:extLst>
        </c:ser>
        <c:ser>
          <c:idx val="3"/>
          <c:order val="3"/>
          <c:tx>
            <c:strRef>
              <c:f>'Venture debt medians x stage'!$B$96</c:f>
              <c:strCache>
                <c:ptCount val="1"/>
                <c:pt idx="0">
                  <c:v>25th percentile</c:v>
                </c:pt>
              </c:strCache>
            </c:strRef>
          </c:tx>
          <c:spPr>
            <a:ln w="19050" cap="rnd" cmpd="sng" algn="ctr">
              <a:solidFill>
                <a:schemeClr val="accent4"/>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2B-29EC-4470-BF81-3EE5E77FBB9C}"/>
              </c:ext>
            </c:extLst>
          </c:dPt>
          <c:dPt>
            <c:idx val="16"/>
            <c:bubble3D val="0"/>
            <c:extLst>
              <c:ext xmlns:c16="http://schemas.microsoft.com/office/drawing/2014/chart" uri="{C3380CC4-5D6E-409C-BE32-E72D297353CC}">
                <c16:uniqueId val="{0000002C-29EC-4470-BF81-3EE5E77FBB9C}"/>
              </c:ext>
            </c:extLst>
          </c:dPt>
          <c:dLbls>
            <c:dLbl>
              <c:idx val="0"/>
              <c:delete val="1"/>
              <c:extLst>
                <c:ext xmlns:c15="http://schemas.microsoft.com/office/drawing/2012/chart" uri="{CE6537A1-D6FC-4f65-9D91-7224C49458BB}"/>
                <c:ext xmlns:c16="http://schemas.microsoft.com/office/drawing/2014/chart" uri="{C3380CC4-5D6E-409C-BE32-E72D297353CC}">
                  <c16:uniqueId val="{0000002D-29EC-4470-BF81-3EE5E77FBB9C}"/>
                </c:ext>
              </c:extLst>
            </c:dLbl>
            <c:dLbl>
              <c:idx val="1"/>
              <c:delete val="1"/>
              <c:extLst>
                <c:ext xmlns:c15="http://schemas.microsoft.com/office/drawing/2012/chart" uri="{CE6537A1-D6FC-4f65-9D91-7224C49458BB}"/>
                <c:ext xmlns:c16="http://schemas.microsoft.com/office/drawing/2014/chart" uri="{C3380CC4-5D6E-409C-BE32-E72D297353CC}">
                  <c16:uniqueId val="{0000002E-29EC-4470-BF81-3EE5E77FBB9C}"/>
                </c:ext>
              </c:extLst>
            </c:dLbl>
            <c:dLbl>
              <c:idx val="2"/>
              <c:delete val="1"/>
              <c:extLst>
                <c:ext xmlns:c15="http://schemas.microsoft.com/office/drawing/2012/chart" uri="{CE6537A1-D6FC-4f65-9D91-7224C49458BB}"/>
                <c:ext xmlns:c16="http://schemas.microsoft.com/office/drawing/2014/chart" uri="{C3380CC4-5D6E-409C-BE32-E72D297353CC}">
                  <c16:uniqueId val="{0000002F-29EC-4470-BF81-3EE5E77FBB9C}"/>
                </c:ext>
              </c:extLst>
            </c:dLbl>
            <c:dLbl>
              <c:idx val="3"/>
              <c:delete val="1"/>
              <c:extLst>
                <c:ext xmlns:c15="http://schemas.microsoft.com/office/drawing/2012/chart" uri="{CE6537A1-D6FC-4f65-9D91-7224C49458BB}"/>
                <c:ext xmlns:c16="http://schemas.microsoft.com/office/drawing/2014/chart" uri="{C3380CC4-5D6E-409C-BE32-E72D297353CC}">
                  <c16:uniqueId val="{00000030-29EC-4470-BF81-3EE5E77FBB9C}"/>
                </c:ext>
              </c:extLst>
            </c:dLbl>
            <c:dLbl>
              <c:idx val="4"/>
              <c:delete val="1"/>
              <c:extLst>
                <c:ext xmlns:c15="http://schemas.microsoft.com/office/drawing/2012/chart" uri="{CE6537A1-D6FC-4f65-9D91-7224C49458BB}"/>
                <c:ext xmlns:c16="http://schemas.microsoft.com/office/drawing/2014/chart" uri="{C3380CC4-5D6E-409C-BE32-E72D297353CC}">
                  <c16:uniqueId val="{00000031-29EC-4470-BF81-3EE5E77FBB9C}"/>
                </c:ext>
              </c:extLst>
            </c:dLbl>
            <c:dLbl>
              <c:idx val="5"/>
              <c:delete val="1"/>
              <c:extLst>
                <c:ext xmlns:c15="http://schemas.microsoft.com/office/drawing/2012/chart" uri="{CE6537A1-D6FC-4f65-9D91-7224C49458BB}"/>
                <c:ext xmlns:c16="http://schemas.microsoft.com/office/drawing/2014/chart" uri="{C3380CC4-5D6E-409C-BE32-E72D297353CC}">
                  <c16:uniqueId val="{00000032-29EC-4470-BF81-3EE5E77FBB9C}"/>
                </c:ext>
              </c:extLst>
            </c:dLbl>
            <c:dLbl>
              <c:idx val="6"/>
              <c:delete val="1"/>
              <c:extLst>
                <c:ext xmlns:c15="http://schemas.microsoft.com/office/drawing/2012/chart" uri="{CE6537A1-D6FC-4f65-9D91-7224C49458BB}"/>
                <c:ext xmlns:c16="http://schemas.microsoft.com/office/drawing/2014/chart" uri="{C3380CC4-5D6E-409C-BE32-E72D297353CC}">
                  <c16:uniqueId val="{00000033-29EC-4470-BF81-3EE5E77FBB9C}"/>
                </c:ext>
              </c:extLst>
            </c:dLbl>
            <c:dLbl>
              <c:idx val="7"/>
              <c:delete val="1"/>
              <c:extLst>
                <c:ext xmlns:c15="http://schemas.microsoft.com/office/drawing/2012/chart" uri="{CE6537A1-D6FC-4f65-9D91-7224C49458BB}"/>
                <c:ext xmlns:c16="http://schemas.microsoft.com/office/drawing/2014/chart" uri="{C3380CC4-5D6E-409C-BE32-E72D297353CC}">
                  <c16:uniqueId val="{00000034-29EC-4470-BF81-3EE5E77FBB9C}"/>
                </c:ext>
              </c:extLst>
            </c:dLbl>
            <c:dLbl>
              <c:idx val="8"/>
              <c:delete val="1"/>
              <c:extLst>
                <c:ext xmlns:c15="http://schemas.microsoft.com/office/drawing/2012/chart" uri="{CE6537A1-D6FC-4f65-9D91-7224C49458BB}"/>
                <c:ext xmlns:c16="http://schemas.microsoft.com/office/drawing/2014/chart" uri="{C3380CC4-5D6E-409C-BE32-E72D297353CC}">
                  <c16:uniqueId val="{00000035-29EC-4470-BF81-3EE5E77FBB9C}"/>
                </c:ext>
              </c:extLst>
            </c:dLbl>
            <c:dLbl>
              <c:idx val="9"/>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29EC-4470-BF81-3EE5E77FBB9C}"/>
                </c:ext>
              </c:extLst>
            </c:dLbl>
            <c:dLbl>
              <c:idx val="10"/>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29EC-4470-BF81-3EE5E77FBB9C}"/>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'Venture debt medians x stage'!$C$92:$M$92</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medians x stage'!$C$96:$M$96</c:f>
              <c:numCache>
                <c:formatCode>"$"#,##0.00</c:formatCode>
                <c:ptCount val="11"/>
                <c:pt idx="0">
                  <c:v>1.0509999999999999</c:v>
                </c:pt>
                <c:pt idx="1">
                  <c:v>1.075744</c:v>
                </c:pt>
                <c:pt idx="2">
                  <c:v>2</c:v>
                </c:pt>
                <c:pt idx="3">
                  <c:v>1.442069</c:v>
                </c:pt>
                <c:pt idx="4">
                  <c:v>1.1917</c:v>
                </c:pt>
                <c:pt idx="5">
                  <c:v>2</c:v>
                </c:pt>
                <c:pt idx="6">
                  <c:v>2.0181757500000002</c:v>
                </c:pt>
                <c:pt idx="7">
                  <c:v>1.1485000000000001</c:v>
                </c:pt>
                <c:pt idx="8">
                  <c:v>1.6839634999999999</c:v>
                </c:pt>
                <c:pt idx="9">
                  <c:v>2</c:v>
                </c:pt>
                <c:pt idx="10">
                  <c:v>5.1020172499999994</c:v>
                </c:pt>
              </c:numCache>
            </c:numRef>
          </c:val>
          <c:smooth val="0"/>
          <c:extLst>
            <c:ext xmlns:c16="http://schemas.microsoft.com/office/drawing/2014/chart" uri="{C3380CC4-5D6E-409C-BE32-E72D297353CC}">
              <c16:uniqueId val="{00000037-29EC-4470-BF81-3EE5E77FBB9C}"/>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13832444186329196"/>
          <c:y val="0.9114167028334057"/>
          <c:w val="0.72335111627341608"/>
          <c:h val="8.8583297166594327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2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934009094600654E-2"/>
          <c:y val="2.546870987073024E-2"/>
          <c:w val="0.88399094195558314"/>
          <c:h val="0.7880409448818898"/>
        </c:manualLayout>
      </c:layout>
      <c:lineChart>
        <c:grouping val="standard"/>
        <c:varyColors val="0"/>
        <c:ser>
          <c:idx val="0"/>
          <c:order val="0"/>
          <c:tx>
            <c:strRef>
              <c:f>'Venture debt medians x stage'!$B$123</c:f>
              <c:strCache>
                <c:ptCount val="1"/>
                <c:pt idx="0">
                  <c:v>75th percentile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17A3-4D60-A905-E2FB75C931AA}"/>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17A3-4D60-A905-E2FB75C931AA}"/>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17A3-4D60-A905-E2FB75C931AA}"/>
              </c:ext>
            </c:extLst>
          </c:dPt>
          <c:dPt>
            <c:idx val="16"/>
            <c:bubble3D val="0"/>
            <c:extLst>
              <c:ext xmlns:c16="http://schemas.microsoft.com/office/drawing/2014/chart" uri="{C3380CC4-5D6E-409C-BE32-E72D297353CC}">
                <c16:uniqueId val="{00000006-17A3-4D60-A905-E2FB75C931AA}"/>
              </c:ext>
            </c:extLst>
          </c:dPt>
          <c:dLbls>
            <c:dLbl>
              <c:idx val="0"/>
              <c:delete val="1"/>
              <c:extLst>
                <c:ext xmlns:c15="http://schemas.microsoft.com/office/drawing/2012/chart" uri="{CE6537A1-D6FC-4f65-9D91-7224C49458BB}"/>
                <c:ext xmlns:c16="http://schemas.microsoft.com/office/drawing/2014/chart" uri="{C3380CC4-5D6E-409C-BE32-E72D297353CC}">
                  <c16:uniqueId val="{00000007-17A3-4D60-A905-E2FB75C931AA}"/>
                </c:ext>
              </c:extLst>
            </c:dLbl>
            <c:dLbl>
              <c:idx val="1"/>
              <c:delete val="1"/>
              <c:extLst>
                <c:ext xmlns:c15="http://schemas.microsoft.com/office/drawing/2012/chart" uri="{CE6537A1-D6FC-4f65-9D91-7224C49458BB}"/>
                <c:ext xmlns:c16="http://schemas.microsoft.com/office/drawing/2014/chart" uri="{C3380CC4-5D6E-409C-BE32-E72D297353CC}">
                  <c16:uniqueId val="{00000008-17A3-4D60-A905-E2FB75C931AA}"/>
                </c:ext>
              </c:extLst>
            </c:dLbl>
            <c:dLbl>
              <c:idx val="2"/>
              <c:delete val="1"/>
              <c:extLst>
                <c:ext xmlns:c15="http://schemas.microsoft.com/office/drawing/2012/chart" uri="{CE6537A1-D6FC-4f65-9D91-7224C49458BB}"/>
                <c:ext xmlns:c16="http://schemas.microsoft.com/office/drawing/2014/chart" uri="{C3380CC4-5D6E-409C-BE32-E72D297353CC}">
                  <c16:uniqueId val="{00000009-17A3-4D60-A905-E2FB75C931AA}"/>
                </c:ext>
              </c:extLst>
            </c:dLbl>
            <c:dLbl>
              <c:idx val="3"/>
              <c:delete val="1"/>
              <c:extLst>
                <c:ext xmlns:c15="http://schemas.microsoft.com/office/drawing/2012/chart" uri="{CE6537A1-D6FC-4f65-9D91-7224C49458BB}"/>
                <c:ext xmlns:c16="http://schemas.microsoft.com/office/drawing/2014/chart" uri="{C3380CC4-5D6E-409C-BE32-E72D297353CC}">
                  <c16:uniqueId val="{0000000A-17A3-4D60-A905-E2FB75C931AA}"/>
                </c:ext>
              </c:extLst>
            </c:dLbl>
            <c:dLbl>
              <c:idx val="4"/>
              <c:delete val="1"/>
              <c:extLst>
                <c:ext xmlns:c15="http://schemas.microsoft.com/office/drawing/2012/chart" uri="{CE6537A1-D6FC-4f65-9D91-7224C49458BB}"/>
                <c:ext xmlns:c16="http://schemas.microsoft.com/office/drawing/2014/chart" uri="{C3380CC4-5D6E-409C-BE32-E72D297353CC}">
                  <c16:uniqueId val="{0000000B-17A3-4D60-A905-E2FB75C931AA}"/>
                </c:ext>
              </c:extLst>
            </c:dLbl>
            <c:dLbl>
              <c:idx val="5"/>
              <c:delete val="1"/>
              <c:extLst>
                <c:ext xmlns:c15="http://schemas.microsoft.com/office/drawing/2012/chart" uri="{CE6537A1-D6FC-4f65-9D91-7224C49458BB}"/>
                <c:ext xmlns:c16="http://schemas.microsoft.com/office/drawing/2014/chart" uri="{C3380CC4-5D6E-409C-BE32-E72D297353CC}">
                  <c16:uniqueId val="{0000000C-17A3-4D60-A905-E2FB75C931AA}"/>
                </c:ext>
              </c:extLst>
            </c:dLbl>
            <c:dLbl>
              <c:idx val="6"/>
              <c:delete val="1"/>
              <c:extLst>
                <c:ext xmlns:c15="http://schemas.microsoft.com/office/drawing/2012/chart" uri="{CE6537A1-D6FC-4f65-9D91-7224C49458BB}"/>
                <c:ext xmlns:c16="http://schemas.microsoft.com/office/drawing/2014/chart" uri="{C3380CC4-5D6E-409C-BE32-E72D297353CC}">
                  <c16:uniqueId val="{0000000D-17A3-4D60-A905-E2FB75C931AA}"/>
                </c:ext>
              </c:extLst>
            </c:dLbl>
            <c:dLbl>
              <c:idx val="7"/>
              <c:delete val="1"/>
              <c:extLst>
                <c:ext xmlns:c15="http://schemas.microsoft.com/office/drawing/2012/chart" uri="{CE6537A1-D6FC-4f65-9D91-7224C49458BB}"/>
                <c:ext xmlns:c16="http://schemas.microsoft.com/office/drawing/2014/chart" uri="{C3380CC4-5D6E-409C-BE32-E72D297353CC}">
                  <c16:uniqueId val="{0000000E-17A3-4D60-A905-E2FB75C931AA}"/>
                </c:ext>
              </c:extLst>
            </c:dLbl>
            <c:dLbl>
              <c:idx val="8"/>
              <c:delete val="1"/>
              <c:extLst>
                <c:ext xmlns:c15="http://schemas.microsoft.com/office/drawing/2012/chart" uri="{CE6537A1-D6FC-4f65-9D91-7224C49458BB}"/>
                <c:ext xmlns:c16="http://schemas.microsoft.com/office/drawing/2014/chart" uri="{C3380CC4-5D6E-409C-BE32-E72D297353CC}">
                  <c16:uniqueId val="{00000001-17A3-4D60-A905-E2FB75C931AA}"/>
                </c:ext>
              </c:extLst>
            </c:dLbl>
            <c:dLbl>
              <c:idx val="10"/>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A3-4D60-A905-E2FB75C931AA}"/>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'Venture debt medians x stage'!$C$122:$M$122</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medians x stage'!$C$123:$M$123</c:f>
              <c:numCache>
                <c:formatCode>"$"#,##0.00</c:formatCode>
                <c:ptCount val="11"/>
                <c:pt idx="0">
                  <c:v>16.625</c:v>
                </c:pt>
                <c:pt idx="1">
                  <c:v>25</c:v>
                </c:pt>
                <c:pt idx="2">
                  <c:v>25</c:v>
                </c:pt>
                <c:pt idx="3">
                  <c:v>25.3125</c:v>
                </c:pt>
                <c:pt idx="4">
                  <c:v>27.375</c:v>
                </c:pt>
                <c:pt idx="5">
                  <c:v>40</c:v>
                </c:pt>
                <c:pt idx="6">
                  <c:v>50</c:v>
                </c:pt>
                <c:pt idx="7">
                  <c:v>24.75</c:v>
                </c:pt>
                <c:pt idx="8">
                  <c:v>41.0625</c:v>
                </c:pt>
                <c:pt idx="9">
                  <c:v>54.680250000000001</c:v>
                </c:pt>
                <c:pt idx="10">
                  <c:v>200</c:v>
                </c:pt>
              </c:numCache>
            </c:numRef>
          </c:val>
          <c:smooth val="0"/>
          <c:extLst>
            <c:ext xmlns:c16="http://schemas.microsoft.com/office/drawing/2014/chart" uri="{C3380CC4-5D6E-409C-BE32-E72D297353CC}">
              <c16:uniqueId val="{0000000F-17A3-4D60-A905-E2FB75C931AA}"/>
            </c:ext>
          </c:extLst>
        </c:ser>
        <c:ser>
          <c:idx val="1"/>
          <c:order val="1"/>
          <c:tx>
            <c:strRef>
              <c:f>'Venture debt medians x stage'!$B$124</c:f>
              <c:strCache>
                <c:ptCount val="1"/>
                <c:pt idx="0">
                  <c:v>Median</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17A3-4D60-A905-E2FB75C931AA}"/>
              </c:ext>
            </c:extLst>
          </c:dPt>
          <c:dPt>
            <c:idx val="9"/>
            <c:bubble3D val="0"/>
            <c:extLst>
              <c:ext xmlns:c16="http://schemas.microsoft.com/office/drawing/2014/chart" uri="{C3380CC4-5D6E-409C-BE32-E72D297353CC}">
                <c16:uniqueId val="{00000011-17A3-4D60-A905-E2FB75C931AA}"/>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17A3-4D60-A905-E2FB75C931AA}"/>
              </c:ext>
            </c:extLst>
          </c:dPt>
          <c:dLbls>
            <c:dLbl>
              <c:idx val="0"/>
              <c:delete val="1"/>
              <c:extLst>
                <c:ext xmlns:c15="http://schemas.microsoft.com/office/drawing/2012/chart" uri="{CE6537A1-D6FC-4f65-9D91-7224C49458BB}"/>
                <c:ext xmlns:c16="http://schemas.microsoft.com/office/drawing/2014/chart" uri="{C3380CC4-5D6E-409C-BE32-E72D297353CC}">
                  <c16:uniqueId val="{00000014-17A3-4D60-A905-E2FB75C931AA}"/>
                </c:ext>
              </c:extLst>
            </c:dLbl>
            <c:dLbl>
              <c:idx val="1"/>
              <c:delete val="1"/>
              <c:extLst>
                <c:ext xmlns:c15="http://schemas.microsoft.com/office/drawing/2012/chart" uri="{CE6537A1-D6FC-4f65-9D91-7224C49458BB}"/>
                <c:ext xmlns:c16="http://schemas.microsoft.com/office/drawing/2014/chart" uri="{C3380CC4-5D6E-409C-BE32-E72D297353CC}">
                  <c16:uniqueId val="{00000015-17A3-4D60-A905-E2FB75C931AA}"/>
                </c:ext>
              </c:extLst>
            </c:dLbl>
            <c:dLbl>
              <c:idx val="2"/>
              <c:delete val="1"/>
              <c:extLst>
                <c:ext xmlns:c15="http://schemas.microsoft.com/office/drawing/2012/chart" uri="{CE6537A1-D6FC-4f65-9D91-7224C49458BB}"/>
                <c:ext xmlns:c16="http://schemas.microsoft.com/office/drawing/2014/chart" uri="{C3380CC4-5D6E-409C-BE32-E72D297353CC}">
                  <c16:uniqueId val="{00000016-17A3-4D60-A905-E2FB75C931AA}"/>
                </c:ext>
              </c:extLst>
            </c:dLbl>
            <c:dLbl>
              <c:idx val="3"/>
              <c:delete val="1"/>
              <c:extLst>
                <c:ext xmlns:c15="http://schemas.microsoft.com/office/drawing/2012/chart" uri="{CE6537A1-D6FC-4f65-9D91-7224C49458BB}"/>
                <c:ext xmlns:c16="http://schemas.microsoft.com/office/drawing/2014/chart" uri="{C3380CC4-5D6E-409C-BE32-E72D297353CC}">
                  <c16:uniqueId val="{00000017-17A3-4D60-A905-E2FB75C931AA}"/>
                </c:ext>
              </c:extLst>
            </c:dLbl>
            <c:dLbl>
              <c:idx val="4"/>
              <c:delete val="1"/>
              <c:extLst>
                <c:ext xmlns:c15="http://schemas.microsoft.com/office/drawing/2012/chart" uri="{CE6537A1-D6FC-4f65-9D91-7224C49458BB}"/>
                <c:ext xmlns:c16="http://schemas.microsoft.com/office/drawing/2014/chart" uri="{C3380CC4-5D6E-409C-BE32-E72D297353CC}">
                  <c16:uniqueId val="{00000018-17A3-4D60-A905-E2FB75C931AA}"/>
                </c:ext>
              </c:extLst>
            </c:dLbl>
            <c:dLbl>
              <c:idx val="5"/>
              <c:delete val="1"/>
              <c:extLst>
                <c:ext xmlns:c15="http://schemas.microsoft.com/office/drawing/2012/chart" uri="{CE6537A1-D6FC-4f65-9D91-7224C49458BB}"/>
                <c:ext xmlns:c16="http://schemas.microsoft.com/office/drawing/2014/chart" uri="{C3380CC4-5D6E-409C-BE32-E72D297353CC}">
                  <c16:uniqueId val="{00000019-17A3-4D60-A905-E2FB75C931AA}"/>
                </c:ext>
              </c:extLst>
            </c:dLbl>
            <c:dLbl>
              <c:idx val="6"/>
              <c:delete val="1"/>
              <c:extLst>
                <c:ext xmlns:c15="http://schemas.microsoft.com/office/drawing/2012/chart" uri="{CE6537A1-D6FC-4f65-9D91-7224C49458BB}"/>
                <c:ext xmlns:c16="http://schemas.microsoft.com/office/drawing/2014/chart" uri="{C3380CC4-5D6E-409C-BE32-E72D297353CC}">
                  <c16:uniqueId val="{0000001A-17A3-4D60-A905-E2FB75C931AA}"/>
                </c:ext>
              </c:extLst>
            </c:dLbl>
            <c:dLbl>
              <c:idx val="7"/>
              <c:delete val="1"/>
              <c:extLst>
                <c:ext xmlns:c15="http://schemas.microsoft.com/office/drawing/2012/chart" uri="{CE6537A1-D6FC-4f65-9D91-7224C49458BB}"/>
                <c:ext xmlns:c16="http://schemas.microsoft.com/office/drawing/2014/chart" uri="{C3380CC4-5D6E-409C-BE32-E72D297353CC}">
                  <c16:uniqueId val="{0000001B-17A3-4D60-A905-E2FB75C931AA}"/>
                </c:ext>
              </c:extLst>
            </c:dLbl>
            <c:dLbl>
              <c:idx val="8"/>
              <c:delete val="1"/>
              <c:extLst>
                <c:ext xmlns:c15="http://schemas.microsoft.com/office/drawing/2012/chart" uri="{CE6537A1-D6FC-4f65-9D91-7224C49458BB}"/>
                <c:ext xmlns:c16="http://schemas.microsoft.com/office/drawing/2014/chart" uri="{C3380CC4-5D6E-409C-BE32-E72D297353CC}">
                  <c16:uniqueId val="{00000010-17A3-4D60-A905-E2FB75C931AA}"/>
                </c:ext>
              </c:extLst>
            </c:dLbl>
            <c:dLbl>
              <c:idx val="10"/>
              <c:layout>
                <c:manualLayout>
                  <c:x val="0"/>
                  <c:y val="-1.74863387978143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7A3-4D60-A905-E2FB75C931AA}"/>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'Venture debt medians x stage'!$C$122:$M$122</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medians x stage'!$C$124:$M$124</c:f>
              <c:numCache>
                <c:formatCode>"$"#,##0.00</c:formatCode>
                <c:ptCount val="11"/>
                <c:pt idx="0">
                  <c:v>6.75</c:v>
                </c:pt>
                <c:pt idx="1">
                  <c:v>10.429</c:v>
                </c:pt>
                <c:pt idx="2">
                  <c:v>10</c:v>
                </c:pt>
                <c:pt idx="3">
                  <c:v>10</c:v>
                </c:pt>
                <c:pt idx="4">
                  <c:v>8.1334914999999999</c:v>
                </c:pt>
                <c:pt idx="5">
                  <c:v>12.3</c:v>
                </c:pt>
                <c:pt idx="6">
                  <c:v>13.582773420000001</c:v>
                </c:pt>
                <c:pt idx="7">
                  <c:v>4.1094999999999997</c:v>
                </c:pt>
                <c:pt idx="8">
                  <c:v>6.7292284999999996</c:v>
                </c:pt>
                <c:pt idx="9">
                  <c:v>9.2775753934999994</c:v>
                </c:pt>
                <c:pt idx="10">
                  <c:v>30</c:v>
                </c:pt>
              </c:numCache>
            </c:numRef>
          </c:val>
          <c:smooth val="0"/>
          <c:extLst>
            <c:ext xmlns:c16="http://schemas.microsoft.com/office/drawing/2014/chart" uri="{C3380CC4-5D6E-409C-BE32-E72D297353CC}">
              <c16:uniqueId val="{0000001C-17A3-4D60-A905-E2FB75C931AA}"/>
            </c:ext>
          </c:extLst>
        </c:ser>
        <c:ser>
          <c:idx val="2"/>
          <c:order val="2"/>
          <c:tx>
            <c:strRef>
              <c:f>'Venture debt medians x stage'!$B$125</c:f>
              <c:strCache>
                <c:ptCount val="1"/>
                <c:pt idx="0">
                  <c:v>Average</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17A3-4D60-A905-E2FB75C931AA}"/>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17A3-4D60-A905-E2FB75C931AA}"/>
              </c:ext>
            </c:extLst>
          </c:dPt>
          <c:dLbls>
            <c:dLbl>
              <c:idx val="0"/>
              <c:delete val="1"/>
              <c:extLst>
                <c:ext xmlns:c15="http://schemas.microsoft.com/office/drawing/2012/chart" uri="{CE6537A1-D6FC-4f65-9D91-7224C49458BB}"/>
                <c:ext xmlns:c16="http://schemas.microsoft.com/office/drawing/2014/chart" uri="{C3380CC4-5D6E-409C-BE32-E72D297353CC}">
                  <c16:uniqueId val="{00000020-17A3-4D60-A905-E2FB75C931AA}"/>
                </c:ext>
              </c:extLst>
            </c:dLbl>
            <c:dLbl>
              <c:idx val="1"/>
              <c:delete val="1"/>
              <c:extLst>
                <c:ext xmlns:c15="http://schemas.microsoft.com/office/drawing/2012/chart" uri="{CE6537A1-D6FC-4f65-9D91-7224C49458BB}"/>
                <c:ext xmlns:c16="http://schemas.microsoft.com/office/drawing/2014/chart" uri="{C3380CC4-5D6E-409C-BE32-E72D297353CC}">
                  <c16:uniqueId val="{00000021-17A3-4D60-A905-E2FB75C931AA}"/>
                </c:ext>
              </c:extLst>
            </c:dLbl>
            <c:dLbl>
              <c:idx val="2"/>
              <c:delete val="1"/>
              <c:extLst>
                <c:ext xmlns:c15="http://schemas.microsoft.com/office/drawing/2012/chart" uri="{CE6537A1-D6FC-4f65-9D91-7224C49458BB}"/>
                <c:ext xmlns:c16="http://schemas.microsoft.com/office/drawing/2014/chart" uri="{C3380CC4-5D6E-409C-BE32-E72D297353CC}">
                  <c16:uniqueId val="{00000022-17A3-4D60-A905-E2FB75C931AA}"/>
                </c:ext>
              </c:extLst>
            </c:dLbl>
            <c:dLbl>
              <c:idx val="3"/>
              <c:delete val="1"/>
              <c:extLst>
                <c:ext xmlns:c15="http://schemas.microsoft.com/office/drawing/2012/chart" uri="{CE6537A1-D6FC-4f65-9D91-7224C49458BB}"/>
                <c:ext xmlns:c16="http://schemas.microsoft.com/office/drawing/2014/chart" uri="{C3380CC4-5D6E-409C-BE32-E72D297353CC}">
                  <c16:uniqueId val="{00000023-17A3-4D60-A905-E2FB75C931AA}"/>
                </c:ext>
              </c:extLst>
            </c:dLbl>
            <c:dLbl>
              <c:idx val="4"/>
              <c:delete val="1"/>
              <c:extLst>
                <c:ext xmlns:c15="http://schemas.microsoft.com/office/drawing/2012/chart" uri="{CE6537A1-D6FC-4f65-9D91-7224C49458BB}"/>
                <c:ext xmlns:c16="http://schemas.microsoft.com/office/drawing/2014/chart" uri="{C3380CC4-5D6E-409C-BE32-E72D297353CC}">
                  <c16:uniqueId val="{00000024-17A3-4D60-A905-E2FB75C931AA}"/>
                </c:ext>
              </c:extLst>
            </c:dLbl>
            <c:dLbl>
              <c:idx val="5"/>
              <c:delete val="1"/>
              <c:extLst>
                <c:ext xmlns:c15="http://schemas.microsoft.com/office/drawing/2012/chart" uri="{CE6537A1-D6FC-4f65-9D91-7224C49458BB}"/>
                <c:ext xmlns:c16="http://schemas.microsoft.com/office/drawing/2014/chart" uri="{C3380CC4-5D6E-409C-BE32-E72D297353CC}">
                  <c16:uniqueId val="{00000025-17A3-4D60-A905-E2FB75C931AA}"/>
                </c:ext>
              </c:extLst>
            </c:dLbl>
            <c:dLbl>
              <c:idx val="6"/>
              <c:delete val="1"/>
              <c:extLst>
                <c:ext xmlns:c15="http://schemas.microsoft.com/office/drawing/2012/chart" uri="{CE6537A1-D6FC-4f65-9D91-7224C49458BB}"/>
                <c:ext xmlns:c16="http://schemas.microsoft.com/office/drawing/2014/chart" uri="{C3380CC4-5D6E-409C-BE32-E72D297353CC}">
                  <c16:uniqueId val="{00000026-17A3-4D60-A905-E2FB75C931AA}"/>
                </c:ext>
              </c:extLst>
            </c:dLbl>
            <c:dLbl>
              <c:idx val="7"/>
              <c:delete val="1"/>
              <c:extLst>
                <c:ext xmlns:c15="http://schemas.microsoft.com/office/drawing/2012/chart" uri="{CE6537A1-D6FC-4f65-9D91-7224C49458BB}"/>
                <c:ext xmlns:c16="http://schemas.microsoft.com/office/drawing/2014/chart" uri="{C3380CC4-5D6E-409C-BE32-E72D297353CC}">
                  <c16:uniqueId val="{00000027-17A3-4D60-A905-E2FB75C931AA}"/>
                </c:ext>
              </c:extLst>
            </c:dLbl>
            <c:dLbl>
              <c:idx val="8"/>
              <c:delete val="1"/>
              <c:extLst>
                <c:ext xmlns:c15="http://schemas.microsoft.com/office/drawing/2012/chart" uri="{CE6537A1-D6FC-4f65-9D91-7224C49458BB}"/>
                <c:ext xmlns:c16="http://schemas.microsoft.com/office/drawing/2014/chart" uri="{C3380CC4-5D6E-409C-BE32-E72D297353CC}">
                  <c16:uniqueId val="{00000028-17A3-4D60-A905-E2FB75C931AA}"/>
                </c:ext>
              </c:extLst>
            </c:dLbl>
            <c:dLbl>
              <c:idx val="10"/>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17A3-4D60-A905-E2FB75C931AA}"/>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'Venture debt medians x stage'!$C$122:$M$122</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medians x stage'!$C$125:$M$125</c:f>
              <c:numCache>
                <c:formatCode>"$"#,##0.00</c:formatCode>
                <c:ptCount val="11"/>
                <c:pt idx="0">
                  <c:v>30.270757841121501</c:v>
                </c:pt>
                <c:pt idx="1">
                  <c:v>30.493519223057149</c:v>
                </c:pt>
                <c:pt idx="2">
                  <c:v>50.943548011762239</c:v>
                </c:pt>
                <c:pt idx="3">
                  <c:v>40.447890609182153</c:v>
                </c:pt>
                <c:pt idx="4">
                  <c:v>57.833425998371418</c:v>
                </c:pt>
                <c:pt idx="5">
                  <c:v>51.262887815299763</c:v>
                </c:pt>
                <c:pt idx="6">
                  <c:v>51.033003906442538</c:v>
                </c:pt>
                <c:pt idx="7">
                  <c:v>40.536485490041883</c:v>
                </c:pt>
                <c:pt idx="8">
                  <c:v>106.2400666154917</c:v>
                </c:pt>
                <c:pt idx="9">
                  <c:v>92.683273126026975</c:v>
                </c:pt>
                <c:pt idx="10">
                  <c:v>457.07809434166671</c:v>
                </c:pt>
              </c:numCache>
            </c:numRef>
          </c:val>
          <c:smooth val="0"/>
          <c:extLst>
            <c:ext xmlns:c16="http://schemas.microsoft.com/office/drawing/2014/chart" uri="{C3380CC4-5D6E-409C-BE32-E72D297353CC}">
              <c16:uniqueId val="{00000029-17A3-4D60-A905-E2FB75C931AA}"/>
            </c:ext>
          </c:extLst>
        </c:ser>
        <c:ser>
          <c:idx val="3"/>
          <c:order val="3"/>
          <c:tx>
            <c:strRef>
              <c:f>'Venture debt medians x stage'!$B$126</c:f>
              <c:strCache>
                <c:ptCount val="1"/>
                <c:pt idx="0">
                  <c:v>25th percentile</c:v>
                </c:pt>
              </c:strCache>
            </c:strRef>
          </c:tx>
          <c:spPr>
            <a:ln w="19050" cap="rnd" cmpd="sng" algn="ctr">
              <a:solidFill>
                <a:schemeClr val="accent4"/>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2B-17A3-4D60-A905-E2FB75C931AA}"/>
              </c:ext>
            </c:extLst>
          </c:dPt>
          <c:dPt>
            <c:idx val="16"/>
            <c:bubble3D val="0"/>
            <c:extLst>
              <c:ext xmlns:c16="http://schemas.microsoft.com/office/drawing/2014/chart" uri="{C3380CC4-5D6E-409C-BE32-E72D297353CC}">
                <c16:uniqueId val="{0000002C-17A3-4D60-A905-E2FB75C931AA}"/>
              </c:ext>
            </c:extLst>
          </c:dPt>
          <c:dLbls>
            <c:dLbl>
              <c:idx val="0"/>
              <c:delete val="1"/>
              <c:extLst>
                <c:ext xmlns:c15="http://schemas.microsoft.com/office/drawing/2012/chart" uri="{CE6537A1-D6FC-4f65-9D91-7224C49458BB}"/>
                <c:ext xmlns:c16="http://schemas.microsoft.com/office/drawing/2014/chart" uri="{C3380CC4-5D6E-409C-BE32-E72D297353CC}">
                  <c16:uniqueId val="{0000002D-17A3-4D60-A905-E2FB75C931AA}"/>
                </c:ext>
              </c:extLst>
            </c:dLbl>
            <c:dLbl>
              <c:idx val="1"/>
              <c:delete val="1"/>
              <c:extLst>
                <c:ext xmlns:c15="http://schemas.microsoft.com/office/drawing/2012/chart" uri="{CE6537A1-D6FC-4f65-9D91-7224C49458BB}"/>
                <c:ext xmlns:c16="http://schemas.microsoft.com/office/drawing/2014/chart" uri="{C3380CC4-5D6E-409C-BE32-E72D297353CC}">
                  <c16:uniqueId val="{0000002E-17A3-4D60-A905-E2FB75C931AA}"/>
                </c:ext>
              </c:extLst>
            </c:dLbl>
            <c:dLbl>
              <c:idx val="2"/>
              <c:delete val="1"/>
              <c:extLst>
                <c:ext xmlns:c15="http://schemas.microsoft.com/office/drawing/2012/chart" uri="{CE6537A1-D6FC-4f65-9D91-7224C49458BB}"/>
                <c:ext xmlns:c16="http://schemas.microsoft.com/office/drawing/2014/chart" uri="{C3380CC4-5D6E-409C-BE32-E72D297353CC}">
                  <c16:uniqueId val="{0000002F-17A3-4D60-A905-E2FB75C931AA}"/>
                </c:ext>
              </c:extLst>
            </c:dLbl>
            <c:dLbl>
              <c:idx val="3"/>
              <c:delete val="1"/>
              <c:extLst>
                <c:ext xmlns:c15="http://schemas.microsoft.com/office/drawing/2012/chart" uri="{CE6537A1-D6FC-4f65-9D91-7224C49458BB}"/>
                <c:ext xmlns:c16="http://schemas.microsoft.com/office/drawing/2014/chart" uri="{C3380CC4-5D6E-409C-BE32-E72D297353CC}">
                  <c16:uniqueId val="{00000030-17A3-4D60-A905-E2FB75C931AA}"/>
                </c:ext>
              </c:extLst>
            </c:dLbl>
            <c:dLbl>
              <c:idx val="4"/>
              <c:delete val="1"/>
              <c:extLst>
                <c:ext xmlns:c15="http://schemas.microsoft.com/office/drawing/2012/chart" uri="{CE6537A1-D6FC-4f65-9D91-7224C49458BB}"/>
                <c:ext xmlns:c16="http://schemas.microsoft.com/office/drawing/2014/chart" uri="{C3380CC4-5D6E-409C-BE32-E72D297353CC}">
                  <c16:uniqueId val="{00000031-17A3-4D60-A905-E2FB75C931AA}"/>
                </c:ext>
              </c:extLst>
            </c:dLbl>
            <c:dLbl>
              <c:idx val="5"/>
              <c:delete val="1"/>
              <c:extLst>
                <c:ext xmlns:c15="http://schemas.microsoft.com/office/drawing/2012/chart" uri="{CE6537A1-D6FC-4f65-9D91-7224C49458BB}"/>
                <c:ext xmlns:c16="http://schemas.microsoft.com/office/drawing/2014/chart" uri="{C3380CC4-5D6E-409C-BE32-E72D297353CC}">
                  <c16:uniqueId val="{00000032-17A3-4D60-A905-E2FB75C931AA}"/>
                </c:ext>
              </c:extLst>
            </c:dLbl>
            <c:dLbl>
              <c:idx val="6"/>
              <c:delete val="1"/>
              <c:extLst>
                <c:ext xmlns:c15="http://schemas.microsoft.com/office/drawing/2012/chart" uri="{CE6537A1-D6FC-4f65-9D91-7224C49458BB}"/>
                <c:ext xmlns:c16="http://schemas.microsoft.com/office/drawing/2014/chart" uri="{C3380CC4-5D6E-409C-BE32-E72D297353CC}">
                  <c16:uniqueId val="{00000033-17A3-4D60-A905-E2FB75C931AA}"/>
                </c:ext>
              </c:extLst>
            </c:dLbl>
            <c:dLbl>
              <c:idx val="7"/>
              <c:delete val="1"/>
              <c:extLst>
                <c:ext xmlns:c15="http://schemas.microsoft.com/office/drawing/2012/chart" uri="{CE6537A1-D6FC-4f65-9D91-7224C49458BB}"/>
                <c:ext xmlns:c16="http://schemas.microsoft.com/office/drawing/2014/chart" uri="{C3380CC4-5D6E-409C-BE32-E72D297353CC}">
                  <c16:uniqueId val="{00000034-17A3-4D60-A905-E2FB75C931AA}"/>
                </c:ext>
              </c:extLst>
            </c:dLbl>
            <c:dLbl>
              <c:idx val="8"/>
              <c:delete val="1"/>
              <c:extLst>
                <c:ext xmlns:c15="http://schemas.microsoft.com/office/drawing/2012/chart" uri="{CE6537A1-D6FC-4f65-9D91-7224C49458BB}"/>
                <c:ext xmlns:c16="http://schemas.microsoft.com/office/drawing/2014/chart" uri="{C3380CC4-5D6E-409C-BE32-E72D297353CC}">
                  <c16:uniqueId val="{00000035-17A3-4D60-A905-E2FB75C931AA}"/>
                </c:ext>
              </c:extLst>
            </c:dLbl>
            <c:dLbl>
              <c:idx val="10"/>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7A3-4D60-A905-E2FB75C931AA}"/>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'Venture debt medians x stage'!$C$122:$M$122</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medians x stage'!$C$126:$M$126</c:f>
              <c:numCache>
                <c:formatCode>"$"#,##0.00</c:formatCode>
                <c:ptCount val="11"/>
                <c:pt idx="0">
                  <c:v>1.3576872499999999</c:v>
                </c:pt>
                <c:pt idx="1">
                  <c:v>3.5</c:v>
                </c:pt>
                <c:pt idx="2">
                  <c:v>3.7699600000000002</c:v>
                </c:pt>
                <c:pt idx="3">
                  <c:v>2.99125</c:v>
                </c:pt>
                <c:pt idx="4">
                  <c:v>2</c:v>
                </c:pt>
                <c:pt idx="5">
                  <c:v>3.1</c:v>
                </c:pt>
                <c:pt idx="6">
                  <c:v>3.4822000000000002</c:v>
                </c:pt>
                <c:pt idx="7">
                  <c:v>0.66349999999999998</c:v>
                </c:pt>
                <c:pt idx="8">
                  <c:v>1.05975</c:v>
                </c:pt>
                <c:pt idx="9">
                  <c:v>1.5646</c:v>
                </c:pt>
                <c:pt idx="10">
                  <c:v>8.0340495000000001</c:v>
                </c:pt>
              </c:numCache>
            </c:numRef>
          </c:val>
          <c:smooth val="0"/>
          <c:extLst>
            <c:ext xmlns:c16="http://schemas.microsoft.com/office/drawing/2014/chart" uri="{C3380CC4-5D6E-409C-BE32-E72D297353CC}">
              <c16:uniqueId val="{00000036-17A3-4D60-A905-E2FB75C931AA}"/>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2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382810424854701E-2"/>
          <c:y val="2.546870987073024E-2"/>
          <c:w val="0.92057182575498198"/>
          <c:h val="0.80533869436533201"/>
        </c:manualLayout>
      </c:layout>
      <c:lineChart>
        <c:grouping val="standard"/>
        <c:varyColors val="0"/>
        <c:ser>
          <c:idx val="0"/>
          <c:order val="0"/>
          <c:tx>
            <c:strRef>
              <c:f>'Venture debt medians x stage'!$B$34</c:f>
              <c:strCache>
                <c:ptCount val="1"/>
                <c:pt idx="0">
                  <c:v>75th percentile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6CD5-46E4-B022-6040055BCF5B}"/>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6CD5-46E4-B022-6040055BCF5B}"/>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6CD5-46E4-B022-6040055BCF5B}"/>
              </c:ext>
            </c:extLst>
          </c:dPt>
          <c:dPt>
            <c:idx val="16"/>
            <c:bubble3D val="0"/>
            <c:extLst>
              <c:ext xmlns:c16="http://schemas.microsoft.com/office/drawing/2014/chart" uri="{C3380CC4-5D6E-409C-BE32-E72D297353CC}">
                <c16:uniqueId val="{00000006-6CD5-46E4-B022-6040055BCF5B}"/>
              </c:ext>
            </c:extLst>
          </c:dPt>
          <c:dLbls>
            <c:dLbl>
              <c:idx val="0"/>
              <c:delete val="1"/>
              <c:extLst>
                <c:ext xmlns:c15="http://schemas.microsoft.com/office/drawing/2012/chart" uri="{CE6537A1-D6FC-4f65-9D91-7224C49458BB}"/>
                <c:ext xmlns:c16="http://schemas.microsoft.com/office/drawing/2014/chart" uri="{C3380CC4-5D6E-409C-BE32-E72D297353CC}">
                  <c16:uniqueId val="{00000007-6CD5-46E4-B022-6040055BCF5B}"/>
                </c:ext>
              </c:extLst>
            </c:dLbl>
            <c:dLbl>
              <c:idx val="1"/>
              <c:delete val="1"/>
              <c:extLst>
                <c:ext xmlns:c15="http://schemas.microsoft.com/office/drawing/2012/chart" uri="{CE6537A1-D6FC-4f65-9D91-7224C49458BB}"/>
                <c:ext xmlns:c16="http://schemas.microsoft.com/office/drawing/2014/chart" uri="{C3380CC4-5D6E-409C-BE32-E72D297353CC}">
                  <c16:uniqueId val="{00000008-6CD5-46E4-B022-6040055BCF5B}"/>
                </c:ext>
              </c:extLst>
            </c:dLbl>
            <c:dLbl>
              <c:idx val="2"/>
              <c:delete val="1"/>
              <c:extLst>
                <c:ext xmlns:c15="http://schemas.microsoft.com/office/drawing/2012/chart" uri="{CE6537A1-D6FC-4f65-9D91-7224C49458BB}"/>
                <c:ext xmlns:c16="http://schemas.microsoft.com/office/drawing/2014/chart" uri="{C3380CC4-5D6E-409C-BE32-E72D297353CC}">
                  <c16:uniqueId val="{00000009-6CD5-46E4-B022-6040055BCF5B}"/>
                </c:ext>
              </c:extLst>
            </c:dLbl>
            <c:dLbl>
              <c:idx val="3"/>
              <c:delete val="1"/>
              <c:extLst>
                <c:ext xmlns:c15="http://schemas.microsoft.com/office/drawing/2012/chart" uri="{CE6537A1-D6FC-4f65-9D91-7224C49458BB}"/>
                <c:ext xmlns:c16="http://schemas.microsoft.com/office/drawing/2014/chart" uri="{C3380CC4-5D6E-409C-BE32-E72D297353CC}">
                  <c16:uniqueId val="{0000000A-6CD5-46E4-B022-6040055BCF5B}"/>
                </c:ext>
              </c:extLst>
            </c:dLbl>
            <c:dLbl>
              <c:idx val="4"/>
              <c:delete val="1"/>
              <c:extLst>
                <c:ext xmlns:c15="http://schemas.microsoft.com/office/drawing/2012/chart" uri="{CE6537A1-D6FC-4f65-9D91-7224C49458BB}"/>
                <c:ext xmlns:c16="http://schemas.microsoft.com/office/drawing/2014/chart" uri="{C3380CC4-5D6E-409C-BE32-E72D297353CC}">
                  <c16:uniqueId val="{0000000B-6CD5-46E4-B022-6040055BCF5B}"/>
                </c:ext>
              </c:extLst>
            </c:dLbl>
            <c:dLbl>
              <c:idx val="5"/>
              <c:delete val="1"/>
              <c:extLst>
                <c:ext xmlns:c15="http://schemas.microsoft.com/office/drawing/2012/chart" uri="{CE6537A1-D6FC-4f65-9D91-7224C49458BB}"/>
                <c:ext xmlns:c16="http://schemas.microsoft.com/office/drawing/2014/chart" uri="{C3380CC4-5D6E-409C-BE32-E72D297353CC}">
                  <c16:uniqueId val="{0000000C-6CD5-46E4-B022-6040055BCF5B}"/>
                </c:ext>
              </c:extLst>
            </c:dLbl>
            <c:dLbl>
              <c:idx val="6"/>
              <c:delete val="1"/>
              <c:extLst>
                <c:ext xmlns:c15="http://schemas.microsoft.com/office/drawing/2012/chart" uri="{CE6537A1-D6FC-4f65-9D91-7224C49458BB}"/>
                <c:ext xmlns:c16="http://schemas.microsoft.com/office/drawing/2014/chart" uri="{C3380CC4-5D6E-409C-BE32-E72D297353CC}">
                  <c16:uniqueId val="{0000000D-6CD5-46E4-B022-6040055BCF5B}"/>
                </c:ext>
              </c:extLst>
            </c:dLbl>
            <c:dLbl>
              <c:idx val="7"/>
              <c:delete val="1"/>
              <c:extLst>
                <c:ext xmlns:c15="http://schemas.microsoft.com/office/drawing/2012/chart" uri="{CE6537A1-D6FC-4f65-9D91-7224C49458BB}"/>
                <c:ext xmlns:c16="http://schemas.microsoft.com/office/drawing/2014/chart" uri="{C3380CC4-5D6E-409C-BE32-E72D297353CC}">
                  <c16:uniqueId val="{0000000E-6CD5-46E4-B022-6040055BCF5B}"/>
                </c:ext>
              </c:extLst>
            </c:dLbl>
            <c:dLbl>
              <c:idx val="8"/>
              <c:delete val="1"/>
              <c:extLst>
                <c:ext xmlns:c15="http://schemas.microsoft.com/office/drawing/2012/chart" uri="{CE6537A1-D6FC-4f65-9D91-7224C49458BB}"/>
                <c:ext xmlns:c16="http://schemas.microsoft.com/office/drawing/2014/chart" uri="{C3380CC4-5D6E-409C-BE32-E72D297353CC}">
                  <c16:uniqueId val="{00000001-6CD5-46E4-B022-6040055BCF5B}"/>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'Venture debt medians x stage'!$C$7:$M$7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medians x stage'!$C$34:$M$34</c:f>
              <c:numCache>
                <c:formatCode>"$"#,##0.00</c:formatCode>
                <c:ptCount val="11"/>
                <c:pt idx="0">
                  <c:v>1.44699825</c:v>
                </c:pt>
                <c:pt idx="1">
                  <c:v>1.0061450000000001</c:v>
                </c:pt>
                <c:pt idx="2">
                  <c:v>1.0516447499999999</c:v>
                </c:pt>
                <c:pt idx="3">
                  <c:v>1.0514172500000001</c:v>
                </c:pt>
                <c:pt idx="4">
                  <c:v>1.50091625</c:v>
                </c:pt>
                <c:pt idx="5">
                  <c:v>1.627672</c:v>
                </c:pt>
                <c:pt idx="6">
                  <c:v>2.0300029999999998</c:v>
                </c:pt>
                <c:pt idx="7">
                  <c:v>2.0375084999999999</c:v>
                </c:pt>
                <c:pt idx="8">
                  <c:v>2.5</c:v>
                </c:pt>
                <c:pt idx="9">
                  <c:v>2.3000025000000002</c:v>
                </c:pt>
                <c:pt idx="10">
                  <c:v>3.5400057500000002</c:v>
                </c:pt>
              </c:numCache>
            </c:numRef>
          </c:val>
          <c:smooth val="0"/>
          <c:extLst>
            <c:ext xmlns:c16="http://schemas.microsoft.com/office/drawing/2014/chart" uri="{C3380CC4-5D6E-409C-BE32-E72D297353CC}">
              <c16:uniqueId val="{0000000F-6CD5-46E4-B022-6040055BCF5B}"/>
            </c:ext>
          </c:extLst>
        </c:ser>
        <c:ser>
          <c:idx val="1"/>
          <c:order val="1"/>
          <c:tx>
            <c:strRef>
              <c:f>'Venture debt medians x stage'!$B$35</c:f>
              <c:strCache>
                <c:ptCount val="1"/>
                <c:pt idx="0">
                  <c:v>Median</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6CD5-46E4-B022-6040055BCF5B}"/>
              </c:ext>
            </c:extLst>
          </c:dPt>
          <c:dPt>
            <c:idx val="9"/>
            <c:bubble3D val="0"/>
            <c:extLst>
              <c:ext xmlns:c16="http://schemas.microsoft.com/office/drawing/2014/chart" uri="{C3380CC4-5D6E-409C-BE32-E72D297353CC}">
                <c16:uniqueId val="{00000011-6CD5-46E4-B022-6040055BCF5B}"/>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6CD5-46E4-B022-6040055BCF5B}"/>
              </c:ext>
            </c:extLst>
          </c:dPt>
          <c:dLbls>
            <c:dLbl>
              <c:idx val="0"/>
              <c:delete val="1"/>
              <c:extLst>
                <c:ext xmlns:c15="http://schemas.microsoft.com/office/drawing/2012/chart" uri="{CE6537A1-D6FC-4f65-9D91-7224C49458BB}"/>
                <c:ext xmlns:c16="http://schemas.microsoft.com/office/drawing/2014/chart" uri="{C3380CC4-5D6E-409C-BE32-E72D297353CC}">
                  <c16:uniqueId val="{00000014-6CD5-46E4-B022-6040055BCF5B}"/>
                </c:ext>
              </c:extLst>
            </c:dLbl>
            <c:dLbl>
              <c:idx val="1"/>
              <c:delete val="1"/>
              <c:extLst>
                <c:ext xmlns:c15="http://schemas.microsoft.com/office/drawing/2012/chart" uri="{CE6537A1-D6FC-4f65-9D91-7224C49458BB}"/>
                <c:ext xmlns:c16="http://schemas.microsoft.com/office/drawing/2014/chart" uri="{C3380CC4-5D6E-409C-BE32-E72D297353CC}">
                  <c16:uniqueId val="{00000015-6CD5-46E4-B022-6040055BCF5B}"/>
                </c:ext>
              </c:extLst>
            </c:dLbl>
            <c:dLbl>
              <c:idx val="2"/>
              <c:delete val="1"/>
              <c:extLst>
                <c:ext xmlns:c15="http://schemas.microsoft.com/office/drawing/2012/chart" uri="{CE6537A1-D6FC-4f65-9D91-7224C49458BB}"/>
                <c:ext xmlns:c16="http://schemas.microsoft.com/office/drawing/2014/chart" uri="{C3380CC4-5D6E-409C-BE32-E72D297353CC}">
                  <c16:uniqueId val="{00000016-6CD5-46E4-B022-6040055BCF5B}"/>
                </c:ext>
              </c:extLst>
            </c:dLbl>
            <c:dLbl>
              <c:idx val="3"/>
              <c:delete val="1"/>
              <c:extLst>
                <c:ext xmlns:c15="http://schemas.microsoft.com/office/drawing/2012/chart" uri="{CE6537A1-D6FC-4f65-9D91-7224C49458BB}"/>
                <c:ext xmlns:c16="http://schemas.microsoft.com/office/drawing/2014/chart" uri="{C3380CC4-5D6E-409C-BE32-E72D297353CC}">
                  <c16:uniqueId val="{00000017-6CD5-46E4-B022-6040055BCF5B}"/>
                </c:ext>
              </c:extLst>
            </c:dLbl>
            <c:dLbl>
              <c:idx val="4"/>
              <c:delete val="1"/>
              <c:extLst>
                <c:ext xmlns:c15="http://schemas.microsoft.com/office/drawing/2012/chart" uri="{CE6537A1-D6FC-4f65-9D91-7224C49458BB}"/>
                <c:ext xmlns:c16="http://schemas.microsoft.com/office/drawing/2014/chart" uri="{C3380CC4-5D6E-409C-BE32-E72D297353CC}">
                  <c16:uniqueId val="{00000018-6CD5-46E4-B022-6040055BCF5B}"/>
                </c:ext>
              </c:extLst>
            </c:dLbl>
            <c:dLbl>
              <c:idx val="5"/>
              <c:delete val="1"/>
              <c:extLst>
                <c:ext xmlns:c15="http://schemas.microsoft.com/office/drawing/2012/chart" uri="{CE6537A1-D6FC-4f65-9D91-7224C49458BB}"/>
                <c:ext xmlns:c16="http://schemas.microsoft.com/office/drawing/2014/chart" uri="{C3380CC4-5D6E-409C-BE32-E72D297353CC}">
                  <c16:uniqueId val="{00000019-6CD5-46E4-B022-6040055BCF5B}"/>
                </c:ext>
              </c:extLst>
            </c:dLbl>
            <c:dLbl>
              <c:idx val="6"/>
              <c:delete val="1"/>
              <c:extLst>
                <c:ext xmlns:c15="http://schemas.microsoft.com/office/drawing/2012/chart" uri="{CE6537A1-D6FC-4f65-9D91-7224C49458BB}"/>
                <c:ext xmlns:c16="http://schemas.microsoft.com/office/drawing/2014/chart" uri="{C3380CC4-5D6E-409C-BE32-E72D297353CC}">
                  <c16:uniqueId val="{0000001A-6CD5-46E4-B022-6040055BCF5B}"/>
                </c:ext>
              </c:extLst>
            </c:dLbl>
            <c:dLbl>
              <c:idx val="7"/>
              <c:delete val="1"/>
              <c:extLst>
                <c:ext xmlns:c15="http://schemas.microsoft.com/office/drawing/2012/chart" uri="{CE6537A1-D6FC-4f65-9D91-7224C49458BB}"/>
                <c:ext xmlns:c16="http://schemas.microsoft.com/office/drawing/2014/chart" uri="{C3380CC4-5D6E-409C-BE32-E72D297353CC}">
                  <c16:uniqueId val="{0000001B-6CD5-46E4-B022-6040055BCF5B}"/>
                </c:ext>
              </c:extLst>
            </c:dLbl>
            <c:dLbl>
              <c:idx val="8"/>
              <c:delete val="1"/>
              <c:extLst>
                <c:ext xmlns:c15="http://schemas.microsoft.com/office/drawing/2012/chart" uri="{CE6537A1-D6FC-4f65-9D91-7224C49458BB}"/>
                <c:ext xmlns:c16="http://schemas.microsoft.com/office/drawing/2014/chart" uri="{C3380CC4-5D6E-409C-BE32-E72D297353CC}">
                  <c16:uniqueId val="{00000010-6CD5-46E4-B022-6040055BCF5B}"/>
                </c:ext>
              </c:extLst>
            </c:dLbl>
            <c:dLbl>
              <c:idx val="10"/>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CD5-46E4-B022-6040055BCF5B}"/>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'Venture debt medians x stage'!$C$7:$M$7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medians x stage'!$C$35:$M$35</c:f>
              <c:numCache>
                <c:formatCode>"$"#,##0.00</c:formatCode>
                <c:ptCount val="11"/>
                <c:pt idx="0">
                  <c:v>0.52500000000000002</c:v>
                </c:pt>
                <c:pt idx="1">
                  <c:v>0.70865199999999995</c:v>
                </c:pt>
                <c:pt idx="2">
                  <c:v>0.48931550000000001</c:v>
                </c:pt>
                <c:pt idx="3">
                  <c:v>0.42499749999999997</c:v>
                </c:pt>
                <c:pt idx="4">
                  <c:v>0.56517399999999995</c:v>
                </c:pt>
                <c:pt idx="5">
                  <c:v>0.60000200000000004</c:v>
                </c:pt>
                <c:pt idx="6">
                  <c:v>0.80854199999999998</c:v>
                </c:pt>
                <c:pt idx="7">
                  <c:v>0.97751199999999994</c:v>
                </c:pt>
                <c:pt idx="8">
                  <c:v>0.95004299999999997</c:v>
                </c:pt>
                <c:pt idx="9">
                  <c:v>1.242273</c:v>
                </c:pt>
                <c:pt idx="10">
                  <c:v>2.0380004999999999</c:v>
                </c:pt>
              </c:numCache>
            </c:numRef>
          </c:val>
          <c:smooth val="0"/>
          <c:extLst>
            <c:ext xmlns:c16="http://schemas.microsoft.com/office/drawing/2014/chart" uri="{C3380CC4-5D6E-409C-BE32-E72D297353CC}">
              <c16:uniqueId val="{0000001C-6CD5-46E4-B022-6040055BCF5B}"/>
            </c:ext>
          </c:extLst>
        </c:ser>
        <c:ser>
          <c:idx val="2"/>
          <c:order val="2"/>
          <c:tx>
            <c:strRef>
              <c:f>'Venture debt medians x stage'!$B$36</c:f>
              <c:strCache>
                <c:ptCount val="1"/>
                <c:pt idx="0">
                  <c:v>Average</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6CD5-46E4-B022-6040055BCF5B}"/>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6CD5-46E4-B022-6040055BCF5B}"/>
              </c:ext>
            </c:extLst>
          </c:dPt>
          <c:dLbls>
            <c:dLbl>
              <c:idx val="0"/>
              <c:delete val="1"/>
              <c:extLst>
                <c:ext xmlns:c15="http://schemas.microsoft.com/office/drawing/2012/chart" uri="{CE6537A1-D6FC-4f65-9D91-7224C49458BB}"/>
                <c:ext xmlns:c16="http://schemas.microsoft.com/office/drawing/2014/chart" uri="{C3380CC4-5D6E-409C-BE32-E72D297353CC}">
                  <c16:uniqueId val="{00000020-6CD5-46E4-B022-6040055BCF5B}"/>
                </c:ext>
              </c:extLst>
            </c:dLbl>
            <c:dLbl>
              <c:idx val="1"/>
              <c:delete val="1"/>
              <c:extLst>
                <c:ext xmlns:c15="http://schemas.microsoft.com/office/drawing/2012/chart" uri="{CE6537A1-D6FC-4f65-9D91-7224C49458BB}"/>
                <c:ext xmlns:c16="http://schemas.microsoft.com/office/drawing/2014/chart" uri="{C3380CC4-5D6E-409C-BE32-E72D297353CC}">
                  <c16:uniqueId val="{00000021-6CD5-46E4-B022-6040055BCF5B}"/>
                </c:ext>
              </c:extLst>
            </c:dLbl>
            <c:dLbl>
              <c:idx val="2"/>
              <c:delete val="1"/>
              <c:extLst>
                <c:ext xmlns:c15="http://schemas.microsoft.com/office/drawing/2012/chart" uri="{CE6537A1-D6FC-4f65-9D91-7224C49458BB}"/>
                <c:ext xmlns:c16="http://schemas.microsoft.com/office/drawing/2014/chart" uri="{C3380CC4-5D6E-409C-BE32-E72D297353CC}">
                  <c16:uniqueId val="{00000022-6CD5-46E4-B022-6040055BCF5B}"/>
                </c:ext>
              </c:extLst>
            </c:dLbl>
            <c:dLbl>
              <c:idx val="3"/>
              <c:delete val="1"/>
              <c:extLst>
                <c:ext xmlns:c15="http://schemas.microsoft.com/office/drawing/2012/chart" uri="{CE6537A1-D6FC-4f65-9D91-7224C49458BB}"/>
                <c:ext xmlns:c16="http://schemas.microsoft.com/office/drawing/2014/chart" uri="{C3380CC4-5D6E-409C-BE32-E72D297353CC}">
                  <c16:uniqueId val="{00000023-6CD5-46E4-B022-6040055BCF5B}"/>
                </c:ext>
              </c:extLst>
            </c:dLbl>
            <c:dLbl>
              <c:idx val="4"/>
              <c:delete val="1"/>
              <c:extLst>
                <c:ext xmlns:c15="http://schemas.microsoft.com/office/drawing/2012/chart" uri="{CE6537A1-D6FC-4f65-9D91-7224C49458BB}"/>
                <c:ext xmlns:c16="http://schemas.microsoft.com/office/drawing/2014/chart" uri="{C3380CC4-5D6E-409C-BE32-E72D297353CC}">
                  <c16:uniqueId val="{00000024-6CD5-46E4-B022-6040055BCF5B}"/>
                </c:ext>
              </c:extLst>
            </c:dLbl>
            <c:dLbl>
              <c:idx val="5"/>
              <c:delete val="1"/>
              <c:extLst>
                <c:ext xmlns:c15="http://schemas.microsoft.com/office/drawing/2012/chart" uri="{CE6537A1-D6FC-4f65-9D91-7224C49458BB}"/>
                <c:ext xmlns:c16="http://schemas.microsoft.com/office/drawing/2014/chart" uri="{C3380CC4-5D6E-409C-BE32-E72D297353CC}">
                  <c16:uniqueId val="{00000025-6CD5-46E4-B022-6040055BCF5B}"/>
                </c:ext>
              </c:extLst>
            </c:dLbl>
            <c:dLbl>
              <c:idx val="6"/>
              <c:delete val="1"/>
              <c:extLst>
                <c:ext xmlns:c15="http://schemas.microsoft.com/office/drawing/2012/chart" uri="{CE6537A1-D6FC-4f65-9D91-7224C49458BB}"/>
                <c:ext xmlns:c16="http://schemas.microsoft.com/office/drawing/2014/chart" uri="{C3380CC4-5D6E-409C-BE32-E72D297353CC}">
                  <c16:uniqueId val="{00000026-6CD5-46E4-B022-6040055BCF5B}"/>
                </c:ext>
              </c:extLst>
            </c:dLbl>
            <c:dLbl>
              <c:idx val="7"/>
              <c:delete val="1"/>
              <c:extLst>
                <c:ext xmlns:c15="http://schemas.microsoft.com/office/drawing/2012/chart" uri="{CE6537A1-D6FC-4f65-9D91-7224C49458BB}"/>
                <c:ext xmlns:c16="http://schemas.microsoft.com/office/drawing/2014/chart" uri="{C3380CC4-5D6E-409C-BE32-E72D297353CC}">
                  <c16:uniqueId val="{00000027-6CD5-46E4-B022-6040055BCF5B}"/>
                </c:ext>
              </c:extLst>
            </c:dLbl>
            <c:dLbl>
              <c:idx val="8"/>
              <c:delete val="1"/>
              <c:extLst>
                <c:ext xmlns:c15="http://schemas.microsoft.com/office/drawing/2012/chart" uri="{CE6537A1-D6FC-4f65-9D91-7224C49458BB}"/>
                <c:ext xmlns:c16="http://schemas.microsoft.com/office/drawing/2014/chart" uri="{C3380CC4-5D6E-409C-BE32-E72D297353CC}">
                  <c16:uniqueId val="{00000028-6CD5-46E4-B022-6040055BCF5B}"/>
                </c:ext>
              </c:extLst>
            </c:dLbl>
            <c:dLbl>
              <c:idx val="10"/>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6CD5-46E4-B022-6040055BCF5B}"/>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'Venture debt medians x stage'!$C$7:$M$7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medians x stage'!$C$36:$M$36</c:f>
              <c:numCache>
                <c:formatCode>"$"#,##0.00</c:formatCode>
                <c:ptCount val="11"/>
                <c:pt idx="0">
                  <c:v>1.7980258929285711</c:v>
                </c:pt>
                <c:pt idx="1">
                  <c:v>1.0937209552962961</c:v>
                </c:pt>
                <c:pt idx="2">
                  <c:v>4.1277247116304343</c:v>
                </c:pt>
                <c:pt idx="3">
                  <c:v>1.1871019479857139</c:v>
                </c:pt>
                <c:pt idx="4">
                  <c:v>2.124677753521127</c:v>
                </c:pt>
                <c:pt idx="5">
                  <c:v>2.352187325764977</c:v>
                </c:pt>
                <c:pt idx="6">
                  <c:v>5.1862675252369943</c:v>
                </c:pt>
                <c:pt idx="7">
                  <c:v>3.1497143534482759</c:v>
                </c:pt>
                <c:pt idx="8">
                  <c:v>4.2245463681782178</c:v>
                </c:pt>
                <c:pt idx="9">
                  <c:v>2.4055780416000001</c:v>
                </c:pt>
                <c:pt idx="10">
                  <c:v>3.6975019583333339</c:v>
                </c:pt>
              </c:numCache>
            </c:numRef>
          </c:val>
          <c:smooth val="0"/>
          <c:extLst>
            <c:ext xmlns:c16="http://schemas.microsoft.com/office/drawing/2014/chart" uri="{C3380CC4-5D6E-409C-BE32-E72D297353CC}">
              <c16:uniqueId val="{00000029-6CD5-46E4-B022-6040055BCF5B}"/>
            </c:ext>
          </c:extLst>
        </c:ser>
        <c:ser>
          <c:idx val="3"/>
          <c:order val="3"/>
          <c:tx>
            <c:strRef>
              <c:f>'Venture debt medians x stage'!$B$37</c:f>
              <c:strCache>
                <c:ptCount val="1"/>
                <c:pt idx="0">
                  <c:v>25th percentile</c:v>
                </c:pt>
              </c:strCache>
            </c:strRef>
          </c:tx>
          <c:spPr>
            <a:ln w="19050" cap="rnd" cmpd="sng" algn="ctr">
              <a:solidFill>
                <a:schemeClr val="accent4"/>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2B-6CD5-46E4-B022-6040055BCF5B}"/>
              </c:ext>
            </c:extLst>
          </c:dPt>
          <c:dPt>
            <c:idx val="16"/>
            <c:bubble3D val="0"/>
            <c:extLst>
              <c:ext xmlns:c16="http://schemas.microsoft.com/office/drawing/2014/chart" uri="{C3380CC4-5D6E-409C-BE32-E72D297353CC}">
                <c16:uniqueId val="{0000002C-6CD5-46E4-B022-6040055BCF5B}"/>
              </c:ext>
            </c:extLst>
          </c:dPt>
          <c:dLbls>
            <c:dLbl>
              <c:idx val="0"/>
              <c:delete val="1"/>
              <c:extLst>
                <c:ext xmlns:c15="http://schemas.microsoft.com/office/drawing/2012/chart" uri="{CE6537A1-D6FC-4f65-9D91-7224C49458BB}"/>
                <c:ext xmlns:c16="http://schemas.microsoft.com/office/drawing/2014/chart" uri="{C3380CC4-5D6E-409C-BE32-E72D297353CC}">
                  <c16:uniqueId val="{0000002D-6CD5-46E4-B022-6040055BCF5B}"/>
                </c:ext>
              </c:extLst>
            </c:dLbl>
            <c:dLbl>
              <c:idx val="1"/>
              <c:delete val="1"/>
              <c:extLst>
                <c:ext xmlns:c15="http://schemas.microsoft.com/office/drawing/2012/chart" uri="{CE6537A1-D6FC-4f65-9D91-7224C49458BB}"/>
                <c:ext xmlns:c16="http://schemas.microsoft.com/office/drawing/2014/chart" uri="{C3380CC4-5D6E-409C-BE32-E72D297353CC}">
                  <c16:uniqueId val="{0000002E-6CD5-46E4-B022-6040055BCF5B}"/>
                </c:ext>
              </c:extLst>
            </c:dLbl>
            <c:dLbl>
              <c:idx val="2"/>
              <c:delete val="1"/>
              <c:extLst>
                <c:ext xmlns:c15="http://schemas.microsoft.com/office/drawing/2012/chart" uri="{CE6537A1-D6FC-4f65-9D91-7224C49458BB}"/>
                <c:ext xmlns:c16="http://schemas.microsoft.com/office/drawing/2014/chart" uri="{C3380CC4-5D6E-409C-BE32-E72D297353CC}">
                  <c16:uniqueId val="{0000002F-6CD5-46E4-B022-6040055BCF5B}"/>
                </c:ext>
              </c:extLst>
            </c:dLbl>
            <c:dLbl>
              <c:idx val="3"/>
              <c:delete val="1"/>
              <c:extLst>
                <c:ext xmlns:c15="http://schemas.microsoft.com/office/drawing/2012/chart" uri="{CE6537A1-D6FC-4f65-9D91-7224C49458BB}"/>
                <c:ext xmlns:c16="http://schemas.microsoft.com/office/drawing/2014/chart" uri="{C3380CC4-5D6E-409C-BE32-E72D297353CC}">
                  <c16:uniqueId val="{00000030-6CD5-46E4-B022-6040055BCF5B}"/>
                </c:ext>
              </c:extLst>
            </c:dLbl>
            <c:dLbl>
              <c:idx val="4"/>
              <c:delete val="1"/>
              <c:extLst>
                <c:ext xmlns:c15="http://schemas.microsoft.com/office/drawing/2012/chart" uri="{CE6537A1-D6FC-4f65-9D91-7224C49458BB}"/>
                <c:ext xmlns:c16="http://schemas.microsoft.com/office/drawing/2014/chart" uri="{C3380CC4-5D6E-409C-BE32-E72D297353CC}">
                  <c16:uniqueId val="{00000031-6CD5-46E4-B022-6040055BCF5B}"/>
                </c:ext>
              </c:extLst>
            </c:dLbl>
            <c:dLbl>
              <c:idx val="5"/>
              <c:delete val="1"/>
              <c:extLst>
                <c:ext xmlns:c15="http://schemas.microsoft.com/office/drawing/2012/chart" uri="{CE6537A1-D6FC-4f65-9D91-7224C49458BB}"/>
                <c:ext xmlns:c16="http://schemas.microsoft.com/office/drawing/2014/chart" uri="{C3380CC4-5D6E-409C-BE32-E72D297353CC}">
                  <c16:uniqueId val="{00000032-6CD5-46E4-B022-6040055BCF5B}"/>
                </c:ext>
              </c:extLst>
            </c:dLbl>
            <c:dLbl>
              <c:idx val="6"/>
              <c:delete val="1"/>
              <c:extLst>
                <c:ext xmlns:c15="http://schemas.microsoft.com/office/drawing/2012/chart" uri="{CE6537A1-D6FC-4f65-9D91-7224C49458BB}"/>
                <c:ext xmlns:c16="http://schemas.microsoft.com/office/drawing/2014/chart" uri="{C3380CC4-5D6E-409C-BE32-E72D297353CC}">
                  <c16:uniqueId val="{00000033-6CD5-46E4-B022-6040055BCF5B}"/>
                </c:ext>
              </c:extLst>
            </c:dLbl>
            <c:dLbl>
              <c:idx val="7"/>
              <c:delete val="1"/>
              <c:extLst>
                <c:ext xmlns:c15="http://schemas.microsoft.com/office/drawing/2012/chart" uri="{CE6537A1-D6FC-4f65-9D91-7224C49458BB}"/>
                <c:ext xmlns:c16="http://schemas.microsoft.com/office/drawing/2014/chart" uri="{C3380CC4-5D6E-409C-BE32-E72D297353CC}">
                  <c16:uniqueId val="{00000034-6CD5-46E4-B022-6040055BCF5B}"/>
                </c:ext>
              </c:extLst>
            </c:dLbl>
            <c:dLbl>
              <c:idx val="8"/>
              <c:delete val="1"/>
              <c:extLst>
                <c:ext xmlns:c15="http://schemas.microsoft.com/office/drawing/2012/chart" uri="{CE6537A1-D6FC-4f65-9D91-7224C49458BB}"/>
                <c:ext xmlns:c16="http://schemas.microsoft.com/office/drawing/2014/chart" uri="{C3380CC4-5D6E-409C-BE32-E72D297353CC}">
                  <c16:uniqueId val="{00000035-6CD5-46E4-B022-6040055BCF5B}"/>
                </c:ext>
              </c:extLst>
            </c:dLbl>
            <c:dLbl>
              <c:idx val="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6CD5-46E4-B022-6040055BCF5B}"/>
                </c:ext>
              </c:extLst>
            </c:dLbl>
            <c:dLbl>
              <c:idx val="10"/>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6CD5-46E4-B022-6040055BCF5B}"/>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'Venture debt medians x stage'!$C$7:$M$7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medians x stage'!$C$37:$M$37</c:f>
              <c:numCache>
                <c:formatCode>"$"#,##0.00</c:formatCode>
                <c:ptCount val="11"/>
                <c:pt idx="0">
                  <c:v>0.24607000000000001</c:v>
                </c:pt>
                <c:pt idx="1">
                  <c:v>0.3</c:v>
                </c:pt>
                <c:pt idx="2">
                  <c:v>0.221774</c:v>
                </c:pt>
                <c:pt idx="3">
                  <c:v>0.1673145</c:v>
                </c:pt>
                <c:pt idx="4">
                  <c:v>0.19519700000000001</c:v>
                </c:pt>
                <c:pt idx="5">
                  <c:v>0.28447499999999998</c:v>
                </c:pt>
                <c:pt idx="6">
                  <c:v>0.4</c:v>
                </c:pt>
                <c:pt idx="7">
                  <c:v>0.40000075000000002</c:v>
                </c:pt>
                <c:pt idx="8">
                  <c:v>0.49153799999999997</c:v>
                </c:pt>
                <c:pt idx="9">
                  <c:v>0.60249675000000003</c:v>
                </c:pt>
                <c:pt idx="10">
                  <c:v>0.71250449999999999</c:v>
                </c:pt>
              </c:numCache>
            </c:numRef>
          </c:val>
          <c:smooth val="0"/>
          <c:extLst>
            <c:ext xmlns:c16="http://schemas.microsoft.com/office/drawing/2014/chart" uri="{C3380CC4-5D6E-409C-BE32-E72D297353CC}">
              <c16:uniqueId val="{00000037-6CD5-46E4-B022-6040055BCF5B}"/>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13832444186329196"/>
          <c:y val="0.9114167028334057"/>
          <c:w val="0.72335111627341608"/>
          <c:h val="8.8583297166594327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2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4.3382810424854701E-2"/>
          <c:y val="2.546870987073024E-2"/>
          <c:w val="0.91388608697994178"/>
          <c:h val="0.80533869436533201"/>
        </c:manualLayout>
      </c:layout>
      <c:lineChart>
        <c:grouping val="standard"/>
        <c:varyColors val="0"/>
        <c:ser>
          <c:idx val="0"/>
          <c:order val="0"/>
          <c:tx>
            <c:strRef>
              <c:f>'Venture debt medians x stage'!$B$8</c:f>
              <c:strCache>
                <c:ptCount val="1"/>
                <c:pt idx="0">
                  <c:v>75th percentile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D4F9-48F2-BFD7-E32EA9929110}"/>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D4F9-48F2-BFD7-E32EA9929110}"/>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D4F9-48F2-BFD7-E32EA9929110}"/>
              </c:ext>
            </c:extLst>
          </c:dPt>
          <c:dPt>
            <c:idx val="16"/>
            <c:bubble3D val="0"/>
            <c:extLst>
              <c:ext xmlns:c16="http://schemas.microsoft.com/office/drawing/2014/chart" uri="{C3380CC4-5D6E-409C-BE32-E72D297353CC}">
                <c16:uniqueId val="{00000006-D4F9-48F2-BFD7-E32EA9929110}"/>
              </c:ext>
            </c:extLst>
          </c:dPt>
          <c:dLbls>
            <c:dLbl>
              <c:idx val="0"/>
              <c:delete val="1"/>
              <c:extLst>
                <c:ext xmlns:c15="http://schemas.microsoft.com/office/drawing/2012/chart" uri="{CE6537A1-D6FC-4f65-9D91-7224C49458BB}"/>
                <c:ext xmlns:c16="http://schemas.microsoft.com/office/drawing/2014/chart" uri="{C3380CC4-5D6E-409C-BE32-E72D297353CC}">
                  <c16:uniqueId val="{00000007-D4F9-48F2-BFD7-E32EA9929110}"/>
                </c:ext>
              </c:extLst>
            </c:dLbl>
            <c:dLbl>
              <c:idx val="1"/>
              <c:delete val="1"/>
              <c:extLst>
                <c:ext xmlns:c15="http://schemas.microsoft.com/office/drawing/2012/chart" uri="{CE6537A1-D6FC-4f65-9D91-7224C49458BB}"/>
                <c:ext xmlns:c16="http://schemas.microsoft.com/office/drawing/2014/chart" uri="{C3380CC4-5D6E-409C-BE32-E72D297353CC}">
                  <c16:uniqueId val="{00000008-D4F9-48F2-BFD7-E32EA9929110}"/>
                </c:ext>
              </c:extLst>
            </c:dLbl>
            <c:dLbl>
              <c:idx val="2"/>
              <c:delete val="1"/>
              <c:extLst>
                <c:ext xmlns:c15="http://schemas.microsoft.com/office/drawing/2012/chart" uri="{CE6537A1-D6FC-4f65-9D91-7224C49458BB}"/>
                <c:ext xmlns:c16="http://schemas.microsoft.com/office/drawing/2014/chart" uri="{C3380CC4-5D6E-409C-BE32-E72D297353CC}">
                  <c16:uniqueId val="{00000009-D4F9-48F2-BFD7-E32EA9929110}"/>
                </c:ext>
              </c:extLst>
            </c:dLbl>
            <c:dLbl>
              <c:idx val="3"/>
              <c:delete val="1"/>
              <c:extLst>
                <c:ext xmlns:c15="http://schemas.microsoft.com/office/drawing/2012/chart" uri="{CE6537A1-D6FC-4f65-9D91-7224C49458BB}"/>
                <c:ext xmlns:c16="http://schemas.microsoft.com/office/drawing/2014/chart" uri="{C3380CC4-5D6E-409C-BE32-E72D297353CC}">
                  <c16:uniqueId val="{0000000A-D4F9-48F2-BFD7-E32EA9929110}"/>
                </c:ext>
              </c:extLst>
            </c:dLbl>
            <c:dLbl>
              <c:idx val="4"/>
              <c:delete val="1"/>
              <c:extLst>
                <c:ext xmlns:c15="http://schemas.microsoft.com/office/drawing/2012/chart" uri="{CE6537A1-D6FC-4f65-9D91-7224C49458BB}"/>
                <c:ext xmlns:c16="http://schemas.microsoft.com/office/drawing/2014/chart" uri="{C3380CC4-5D6E-409C-BE32-E72D297353CC}">
                  <c16:uniqueId val="{0000000B-D4F9-48F2-BFD7-E32EA9929110}"/>
                </c:ext>
              </c:extLst>
            </c:dLbl>
            <c:dLbl>
              <c:idx val="5"/>
              <c:delete val="1"/>
              <c:extLst>
                <c:ext xmlns:c15="http://schemas.microsoft.com/office/drawing/2012/chart" uri="{CE6537A1-D6FC-4f65-9D91-7224C49458BB}"/>
                <c:ext xmlns:c16="http://schemas.microsoft.com/office/drawing/2014/chart" uri="{C3380CC4-5D6E-409C-BE32-E72D297353CC}">
                  <c16:uniqueId val="{0000000C-D4F9-48F2-BFD7-E32EA9929110}"/>
                </c:ext>
              </c:extLst>
            </c:dLbl>
            <c:dLbl>
              <c:idx val="6"/>
              <c:delete val="1"/>
              <c:extLst>
                <c:ext xmlns:c15="http://schemas.microsoft.com/office/drawing/2012/chart" uri="{CE6537A1-D6FC-4f65-9D91-7224C49458BB}"/>
                <c:ext xmlns:c16="http://schemas.microsoft.com/office/drawing/2014/chart" uri="{C3380CC4-5D6E-409C-BE32-E72D297353CC}">
                  <c16:uniqueId val="{0000000D-D4F9-48F2-BFD7-E32EA9929110}"/>
                </c:ext>
              </c:extLst>
            </c:dLbl>
            <c:dLbl>
              <c:idx val="7"/>
              <c:delete val="1"/>
              <c:extLst>
                <c:ext xmlns:c15="http://schemas.microsoft.com/office/drawing/2012/chart" uri="{CE6537A1-D6FC-4f65-9D91-7224C49458BB}"/>
                <c:ext xmlns:c16="http://schemas.microsoft.com/office/drawing/2014/chart" uri="{C3380CC4-5D6E-409C-BE32-E72D297353CC}">
                  <c16:uniqueId val="{0000000E-D4F9-48F2-BFD7-E32EA9929110}"/>
                </c:ext>
              </c:extLst>
            </c:dLbl>
            <c:dLbl>
              <c:idx val="8"/>
              <c:delete val="1"/>
              <c:extLst>
                <c:ext xmlns:c15="http://schemas.microsoft.com/office/drawing/2012/chart" uri="{CE6537A1-D6FC-4f65-9D91-7224C49458BB}"/>
                <c:ext xmlns:c16="http://schemas.microsoft.com/office/drawing/2014/chart" uri="{C3380CC4-5D6E-409C-BE32-E72D297353CC}">
                  <c16:uniqueId val="{00000001-D4F9-48F2-BFD7-E32EA9929110}"/>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'Venture debt medians x stage'!$C$7:$M$7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medians x stage'!$C$8:$M$8</c:f>
              <c:numCache>
                <c:formatCode>"$"#,##0.00</c:formatCode>
                <c:ptCount val="11"/>
                <c:pt idx="0">
                  <c:v>10.25</c:v>
                </c:pt>
                <c:pt idx="1">
                  <c:v>12.00665</c:v>
                </c:pt>
                <c:pt idx="2">
                  <c:v>15</c:v>
                </c:pt>
                <c:pt idx="3">
                  <c:v>15</c:v>
                </c:pt>
                <c:pt idx="4">
                  <c:v>14.080011000000001</c:v>
                </c:pt>
                <c:pt idx="5">
                  <c:v>17.091524</c:v>
                </c:pt>
                <c:pt idx="6">
                  <c:v>20.000007499999999</c:v>
                </c:pt>
                <c:pt idx="7">
                  <c:v>13</c:v>
                </c:pt>
                <c:pt idx="8">
                  <c:v>22.75</c:v>
                </c:pt>
                <c:pt idx="9">
                  <c:v>25</c:v>
                </c:pt>
                <c:pt idx="10">
                  <c:v>87.164966249999992</c:v>
                </c:pt>
              </c:numCache>
            </c:numRef>
          </c:val>
          <c:smooth val="0"/>
          <c:extLst>
            <c:ext xmlns:c16="http://schemas.microsoft.com/office/drawing/2014/chart" uri="{C3380CC4-5D6E-409C-BE32-E72D297353CC}">
              <c16:uniqueId val="{0000000F-D4F9-48F2-BFD7-E32EA9929110}"/>
            </c:ext>
          </c:extLst>
        </c:ser>
        <c:ser>
          <c:idx val="1"/>
          <c:order val="1"/>
          <c:tx>
            <c:strRef>
              <c:f>'Venture debt medians x stage'!$B$9</c:f>
              <c:strCache>
                <c:ptCount val="1"/>
                <c:pt idx="0">
                  <c:v>Median</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D4F9-48F2-BFD7-E32EA9929110}"/>
              </c:ext>
            </c:extLst>
          </c:dPt>
          <c:dPt>
            <c:idx val="9"/>
            <c:bubble3D val="0"/>
            <c:extLst>
              <c:ext xmlns:c16="http://schemas.microsoft.com/office/drawing/2014/chart" uri="{C3380CC4-5D6E-409C-BE32-E72D297353CC}">
                <c16:uniqueId val="{00000011-D4F9-48F2-BFD7-E32EA9929110}"/>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D4F9-48F2-BFD7-E32EA9929110}"/>
              </c:ext>
            </c:extLst>
          </c:dPt>
          <c:dLbls>
            <c:dLbl>
              <c:idx val="0"/>
              <c:delete val="1"/>
              <c:extLst>
                <c:ext xmlns:c15="http://schemas.microsoft.com/office/drawing/2012/chart" uri="{CE6537A1-D6FC-4f65-9D91-7224C49458BB}"/>
                <c:ext xmlns:c16="http://schemas.microsoft.com/office/drawing/2014/chart" uri="{C3380CC4-5D6E-409C-BE32-E72D297353CC}">
                  <c16:uniqueId val="{00000014-D4F9-48F2-BFD7-E32EA9929110}"/>
                </c:ext>
              </c:extLst>
            </c:dLbl>
            <c:dLbl>
              <c:idx val="1"/>
              <c:delete val="1"/>
              <c:extLst>
                <c:ext xmlns:c15="http://schemas.microsoft.com/office/drawing/2012/chart" uri="{CE6537A1-D6FC-4f65-9D91-7224C49458BB}"/>
                <c:ext xmlns:c16="http://schemas.microsoft.com/office/drawing/2014/chart" uri="{C3380CC4-5D6E-409C-BE32-E72D297353CC}">
                  <c16:uniqueId val="{00000015-D4F9-48F2-BFD7-E32EA9929110}"/>
                </c:ext>
              </c:extLst>
            </c:dLbl>
            <c:dLbl>
              <c:idx val="2"/>
              <c:delete val="1"/>
              <c:extLst>
                <c:ext xmlns:c15="http://schemas.microsoft.com/office/drawing/2012/chart" uri="{CE6537A1-D6FC-4f65-9D91-7224C49458BB}"/>
                <c:ext xmlns:c16="http://schemas.microsoft.com/office/drawing/2014/chart" uri="{C3380CC4-5D6E-409C-BE32-E72D297353CC}">
                  <c16:uniqueId val="{00000016-D4F9-48F2-BFD7-E32EA9929110}"/>
                </c:ext>
              </c:extLst>
            </c:dLbl>
            <c:dLbl>
              <c:idx val="3"/>
              <c:delete val="1"/>
              <c:extLst>
                <c:ext xmlns:c15="http://schemas.microsoft.com/office/drawing/2012/chart" uri="{CE6537A1-D6FC-4f65-9D91-7224C49458BB}"/>
                <c:ext xmlns:c16="http://schemas.microsoft.com/office/drawing/2014/chart" uri="{C3380CC4-5D6E-409C-BE32-E72D297353CC}">
                  <c16:uniqueId val="{00000017-D4F9-48F2-BFD7-E32EA9929110}"/>
                </c:ext>
              </c:extLst>
            </c:dLbl>
            <c:dLbl>
              <c:idx val="4"/>
              <c:delete val="1"/>
              <c:extLst>
                <c:ext xmlns:c15="http://schemas.microsoft.com/office/drawing/2012/chart" uri="{CE6537A1-D6FC-4f65-9D91-7224C49458BB}"/>
                <c:ext xmlns:c16="http://schemas.microsoft.com/office/drawing/2014/chart" uri="{C3380CC4-5D6E-409C-BE32-E72D297353CC}">
                  <c16:uniqueId val="{00000018-D4F9-48F2-BFD7-E32EA9929110}"/>
                </c:ext>
              </c:extLst>
            </c:dLbl>
            <c:dLbl>
              <c:idx val="5"/>
              <c:delete val="1"/>
              <c:extLst>
                <c:ext xmlns:c15="http://schemas.microsoft.com/office/drawing/2012/chart" uri="{CE6537A1-D6FC-4f65-9D91-7224C49458BB}"/>
                <c:ext xmlns:c16="http://schemas.microsoft.com/office/drawing/2014/chart" uri="{C3380CC4-5D6E-409C-BE32-E72D297353CC}">
                  <c16:uniqueId val="{00000019-D4F9-48F2-BFD7-E32EA9929110}"/>
                </c:ext>
              </c:extLst>
            </c:dLbl>
            <c:dLbl>
              <c:idx val="6"/>
              <c:delete val="1"/>
              <c:extLst>
                <c:ext xmlns:c15="http://schemas.microsoft.com/office/drawing/2012/chart" uri="{CE6537A1-D6FC-4f65-9D91-7224C49458BB}"/>
                <c:ext xmlns:c16="http://schemas.microsoft.com/office/drawing/2014/chart" uri="{C3380CC4-5D6E-409C-BE32-E72D297353CC}">
                  <c16:uniqueId val="{0000001A-D4F9-48F2-BFD7-E32EA9929110}"/>
                </c:ext>
              </c:extLst>
            </c:dLbl>
            <c:dLbl>
              <c:idx val="7"/>
              <c:delete val="1"/>
              <c:extLst>
                <c:ext xmlns:c15="http://schemas.microsoft.com/office/drawing/2012/chart" uri="{CE6537A1-D6FC-4f65-9D91-7224C49458BB}"/>
                <c:ext xmlns:c16="http://schemas.microsoft.com/office/drawing/2014/chart" uri="{C3380CC4-5D6E-409C-BE32-E72D297353CC}">
                  <c16:uniqueId val="{0000001B-D4F9-48F2-BFD7-E32EA9929110}"/>
                </c:ext>
              </c:extLst>
            </c:dLbl>
            <c:dLbl>
              <c:idx val="8"/>
              <c:delete val="1"/>
              <c:extLst>
                <c:ext xmlns:c15="http://schemas.microsoft.com/office/drawing/2012/chart" uri="{CE6537A1-D6FC-4f65-9D91-7224C49458BB}"/>
                <c:ext xmlns:c16="http://schemas.microsoft.com/office/drawing/2014/chart" uri="{C3380CC4-5D6E-409C-BE32-E72D297353CC}">
                  <c16:uniqueId val="{00000010-D4F9-48F2-BFD7-E32EA9929110}"/>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'Venture debt medians x stage'!$C$7:$M$7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medians x stage'!$C$9:$M$9</c:f>
              <c:numCache>
                <c:formatCode>"$"#,##0.00</c:formatCode>
                <c:ptCount val="11"/>
                <c:pt idx="0">
                  <c:v>2.5</c:v>
                </c:pt>
                <c:pt idx="1">
                  <c:v>2.8949975000000001</c:v>
                </c:pt>
                <c:pt idx="2">
                  <c:v>4.1892005000000001</c:v>
                </c:pt>
                <c:pt idx="3">
                  <c:v>3.7772779999999999</c:v>
                </c:pt>
                <c:pt idx="4">
                  <c:v>3.3209810000000002</c:v>
                </c:pt>
                <c:pt idx="5">
                  <c:v>4.5300209999999996</c:v>
                </c:pt>
                <c:pt idx="6">
                  <c:v>5</c:v>
                </c:pt>
                <c:pt idx="7">
                  <c:v>2.8970377479999998</c:v>
                </c:pt>
                <c:pt idx="8">
                  <c:v>4</c:v>
                </c:pt>
                <c:pt idx="9">
                  <c:v>5</c:v>
                </c:pt>
                <c:pt idx="10">
                  <c:v>18</c:v>
                </c:pt>
              </c:numCache>
            </c:numRef>
          </c:val>
          <c:smooth val="0"/>
          <c:extLst>
            <c:ext xmlns:c16="http://schemas.microsoft.com/office/drawing/2014/chart" uri="{C3380CC4-5D6E-409C-BE32-E72D297353CC}">
              <c16:uniqueId val="{0000001C-D4F9-48F2-BFD7-E32EA9929110}"/>
            </c:ext>
          </c:extLst>
        </c:ser>
        <c:ser>
          <c:idx val="2"/>
          <c:order val="2"/>
          <c:tx>
            <c:strRef>
              <c:f>'Venture debt medians x stage'!$B$10</c:f>
              <c:strCache>
                <c:ptCount val="1"/>
                <c:pt idx="0">
                  <c:v>Average</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D4F9-48F2-BFD7-E32EA9929110}"/>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D4F9-48F2-BFD7-E32EA9929110}"/>
              </c:ext>
            </c:extLst>
          </c:dPt>
          <c:dLbls>
            <c:dLbl>
              <c:idx val="0"/>
              <c:delete val="1"/>
              <c:extLst>
                <c:ext xmlns:c15="http://schemas.microsoft.com/office/drawing/2012/chart" uri="{CE6537A1-D6FC-4f65-9D91-7224C49458BB}"/>
                <c:ext xmlns:c16="http://schemas.microsoft.com/office/drawing/2014/chart" uri="{C3380CC4-5D6E-409C-BE32-E72D297353CC}">
                  <c16:uniqueId val="{00000020-D4F9-48F2-BFD7-E32EA9929110}"/>
                </c:ext>
              </c:extLst>
            </c:dLbl>
            <c:dLbl>
              <c:idx val="1"/>
              <c:delete val="1"/>
              <c:extLst>
                <c:ext xmlns:c15="http://schemas.microsoft.com/office/drawing/2012/chart" uri="{CE6537A1-D6FC-4f65-9D91-7224C49458BB}"/>
                <c:ext xmlns:c16="http://schemas.microsoft.com/office/drawing/2014/chart" uri="{C3380CC4-5D6E-409C-BE32-E72D297353CC}">
                  <c16:uniqueId val="{00000021-D4F9-48F2-BFD7-E32EA9929110}"/>
                </c:ext>
              </c:extLst>
            </c:dLbl>
            <c:dLbl>
              <c:idx val="2"/>
              <c:delete val="1"/>
              <c:extLst>
                <c:ext xmlns:c15="http://schemas.microsoft.com/office/drawing/2012/chart" uri="{CE6537A1-D6FC-4f65-9D91-7224C49458BB}"/>
                <c:ext xmlns:c16="http://schemas.microsoft.com/office/drawing/2014/chart" uri="{C3380CC4-5D6E-409C-BE32-E72D297353CC}">
                  <c16:uniqueId val="{00000022-D4F9-48F2-BFD7-E32EA9929110}"/>
                </c:ext>
              </c:extLst>
            </c:dLbl>
            <c:dLbl>
              <c:idx val="3"/>
              <c:delete val="1"/>
              <c:extLst>
                <c:ext xmlns:c15="http://schemas.microsoft.com/office/drawing/2012/chart" uri="{CE6537A1-D6FC-4f65-9D91-7224C49458BB}"/>
                <c:ext xmlns:c16="http://schemas.microsoft.com/office/drawing/2014/chart" uri="{C3380CC4-5D6E-409C-BE32-E72D297353CC}">
                  <c16:uniqueId val="{00000023-D4F9-48F2-BFD7-E32EA9929110}"/>
                </c:ext>
              </c:extLst>
            </c:dLbl>
            <c:dLbl>
              <c:idx val="4"/>
              <c:delete val="1"/>
              <c:extLst>
                <c:ext xmlns:c15="http://schemas.microsoft.com/office/drawing/2012/chart" uri="{CE6537A1-D6FC-4f65-9D91-7224C49458BB}"/>
                <c:ext xmlns:c16="http://schemas.microsoft.com/office/drawing/2014/chart" uri="{C3380CC4-5D6E-409C-BE32-E72D297353CC}">
                  <c16:uniqueId val="{00000024-D4F9-48F2-BFD7-E32EA9929110}"/>
                </c:ext>
              </c:extLst>
            </c:dLbl>
            <c:dLbl>
              <c:idx val="5"/>
              <c:delete val="1"/>
              <c:extLst>
                <c:ext xmlns:c15="http://schemas.microsoft.com/office/drawing/2012/chart" uri="{CE6537A1-D6FC-4f65-9D91-7224C49458BB}"/>
                <c:ext xmlns:c16="http://schemas.microsoft.com/office/drawing/2014/chart" uri="{C3380CC4-5D6E-409C-BE32-E72D297353CC}">
                  <c16:uniqueId val="{00000025-D4F9-48F2-BFD7-E32EA9929110}"/>
                </c:ext>
              </c:extLst>
            </c:dLbl>
            <c:dLbl>
              <c:idx val="6"/>
              <c:delete val="1"/>
              <c:extLst>
                <c:ext xmlns:c15="http://schemas.microsoft.com/office/drawing/2012/chart" uri="{CE6537A1-D6FC-4f65-9D91-7224C49458BB}"/>
                <c:ext xmlns:c16="http://schemas.microsoft.com/office/drawing/2014/chart" uri="{C3380CC4-5D6E-409C-BE32-E72D297353CC}">
                  <c16:uniqueId val="{00000026-D4F9-48F2-BFD7-E32EA9929110}"/>
                </c:ext>
              </c:extLst>
            </c:dLbl>
            <c:dLbl>
              <c:idx val="7"/>
              <c:delete val="1"/>
              <c:extLst>
                <c:ext xmlns:c15="http://schemas.microsoft.com/office/drawing/2012/chart" uri="{CE6537A1-D6FC-4f65-9D91-7224C49458BB}"/>
                <c:ext xmlns:c16="http://schemas.microsoft.com/office/drawing/2014/chart" uri="{C3380CC4-5D6E-409C-BE32-E72D297353CC}">
                  <c16:uniqueId val="{00000027-D4F9-48F2-BFD7-E32EA9929110}"/>
                </c:ext>
              </c:extLst>
            </c:dLbl>
            <c:dLbl>
              <c:idx val="8"/>
              <c:delete val="1"/>
              <c:extLst>
                <c:ext xmlns:c15="http://schemas.microsoft.com/office/drawing/2012/chart" uri="{CE6537A1-D6FC-4f65-9D91-7224C49458BB}"/>
                <c:ext xmlns:c16="http://schemas.microsoft.com/office/drawing/2014/chart" uri="{C3380CC4-5D6E-409C-BE32-E72D297353CC}">
                  <c16:uniqueId val="{00000028-D4F9-48F2-BFD7-E32EA9929110}"/>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'Venture debt medians x stage'!$C$7:$M$7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medians x stage'!$C$10:$M$10</c:f>
              <c:numCache>
                <c:formatCode>"$"#,##0.00</c:formatCode>
                <c:ptCount val="11"/>
                <c:pt idx="0">
                  <c:v>20.889347126596281</c:v>
                </c:pt>
                <c:pt idx="1">
                  <c:v>21.695319466103872</c:v>
                </c:pt>
                <c:pt idx="2">
                  <c:v>32.651253281636897</c:v>
                </c:pt>
                <c:pt idx="3">
                  <c:v>28.027223854259962</c:v>
                </c:pt>
                <c:pt idx="4">
                  <c:v>30.800528895921541</c:v>
                </c:pt>
                <c:pt idx="5">
                  <c:v>28.835833296549339</c:v>
                </c:pt>
                <c:pt idx="6">
                  <c:v>29.729371256676149</c:v>
                </c:pt>
                <c:pt idx="7">
                  <c:v>28.869575796685709</c:v>
                </c:pt>
                <c:pt idx="8">
                  <c:v>60.593627765176713</c:v>
                </c:pt>
                <c:pt idx="9">
                  <c:v>71.422570178685277</c:v>
                </c:pt>
                <c:pt idx="10">
                  <c:v>263.05250909630081</c:v>
                </c:pt>
              </c:numCache>
            </c:numRef>
          </c:val>
          <c:smooth val="0"/>
          <c:extLst>
            <c:ext xmlns:c16="http://schemas.microsoft.com/office/drawing/2014/chart" uri="{C3380CC4-5D6E-409C-BE32-E72D297353CC}">
              <c16:uniqueId val="{00000029-D4F9-48F2-BFD7-E32EA9929110}"/>
            </c:ext>
          </c:extLst>
        </c:ser>
        <c:ser>
          <c:idx val="3"/>
          <c:order val="3"/>
          <c:tx>
            <c:strRef>
              <c:f>'Venture debt medians x stage'!$B$11</c:f>
              <c:strCache>
                <c:ptCount val="1"/>
                <c:pt idx="0">
                  <c:v>25th percentile</c:v>
                </c:pt>
              </c:strCache>
            </c:strRef>
          </c:tx>
          <c:spPr>
            <a:ln w="19050" cap="rnd" cmpd="sng" algn="ctr">
              <a:solidFill>
                <a:schemeClr val="accent4"/>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2B-D4F9-48F2-BFD7-E32EA9929110}"/>
              </c:ext>
            </c:extLst>
          </c:dPt>
          <c:dPt>
            <c:idx val="16"/>
            <c:bubble3D val="0"/>
            <c:extLst>
              <c:ext xmlns:c16="http://schemas.microsoft.com/office/drawing/2014/chart" uri="{C3380CC4-5D6E-409C-BE32-E72D297353CC}">
                <c16:uniqueId val="{0000002C-D4F9-48F2-BFD7-E32EA9929110}"/>
              </c:ext>
            </c:extLst>
          </c:dPt>
          <c:dLbls>
            <c:dLbl>
              <c:idx val="0"/>
              <c:delete val="1"/>
              <c:extLst>
                <c:ext xmlns:c15="http://schemas.microsoft.com/office/drawing/2012/chart" uri="{CE6537A1-D6FC-4f65-9D91-7224C49458BB}"/>
                <c:ext xmlns:c16="http://schemas.microsoft.com/office/drawing/2014/chart" uri="{C3380CC4-5D6E-409C-BE32-E72D297353CC}">
                  <c16:uniqueId val="{0000002D-D4F9-48F2-BFD7-E32EA9929110}"/>
                </c:ext>
              </c:extLst>
            </c:dLbl>
            <c:dLbl>
              <c:idx val="1"/>
              <c:delete val="1"/>
              <c:extLst>
                <c:ext xmlns:c15="http://schemas.microsoft.com/office/drawing/2012/chart" uri="{CE6537A1-D6FC-4f65-9D91-7224C49458BB}"/>
                <c:ext xmlns:c16="http://schemas.microsoft.com/office/drawing/2014/chart" uri="{C3380CC4-5D6E-409C-BE32-E72D297353CC}">
                  <c16:uniqueId val="{0000002E-D4F9-48F2-BFD7-E32EA9929110}"/>
                </c:ext>
              </c:extLst>
            </c:dLbl>
            <c:dLbl>
              <c:idx val="2"/>
              <c:delete val="1"/>
              <c:extLst>
                <c:ext xmlns:c15="http://schemas.microsoft.com/office/drawing/2012/chart" uri="{CE6537A1-D6FC-4f65-9D91-7224C49458BB}"/>
                <c:ext xmlns:c16="http://schemas.microsoft.com/office/drawing/2014/chart" uri="{C3380CC4-5D6E-409C-BE32-E72D297353CC}">
                  <c16:uniqueId val="{0000002F-D4F9-48F2-BFD7-E32EA9929110}"/>
                </c:ext>
              </c:extLst>
            </c:dLbl>
            <c:dLbl>
              <c:idx val="3"/>
              <c:delete val="1"/>
              <c:extLst>
                <c:ext xmlns:c15="http://schemas.microsoft.com/office/drawing/2012/chart" uri="{CE6537A1-D6FC-4f65-9D91-7224C49458BB}"/>
                <c:ext xmlns:c16="http://schemas.microsoft.com/office/drawing/2014/chart" uri="{C3380CC4-5D6E-409C-BE32-E72D297353CC}">
                  <c16:uniqueId val="{00000030-D4F9-48F2-BFD7-E32EA9929110}"/>
                </c:ext>
              </c:extLst>
            </c:dLbl>
            <c:dLbl>
              <c:idx val="4"/>
              <c:delete val="1"/>
              <c:extLst>
                <c:ext xmlns:c15="http://schemas.microsoft.com/office/drawing/2012/chart" uri="{CE6537A1-D6FC-4f65-9D91-7224C49458BB}"/>
                <c:ext xmlns:c16="http://schemas.microsoft.com/office/drawing/2014/chart" uri="{C3380CC4-5D6E-409C-BE32-E72D297353CC}">
                  <c16:uniqueId val="{00000031-D4F9-48F2-BFD7-E32EA9929110}"/>
                </c:ext>
              </c:extLst>
            </c:dLbl>
            <c:dLbl>
              <c:idx val="5"/>
              <c:delete val="1"/>
              <c:extLst>
                <c:ext xmlns:c15="http://schemas.microsoft.com/office/drawing/2012/chart" uri="{CE6537A1-D6FC-4f65-9D91-7224C49458BB}"/>
                <c:ext xmlns:c16="http://schemas.microsoft.com/office/drawing/2014/chart" uri="{C3380CC4-5D6E-409C-BE32-E72D297353CC}">
                  <c16:uniqueId val="{00000032-D4F9-48F2-BFD7-E32EA9929110}"/>
                </c:ext>
              </c:extLst>
            </c:dLbl>
            <c:dLbl>
              <c:idx val="6"/>
              <c:delete val="1"/>
              <c:extLst>
                <c:ext xmlns:c15="http://schemas.microsoft.com/office/drawing/2012/chart" uri="{CE6537A1-D6FC-4f65-9D91-7224C49458BB}"/>
                <c:ext xmlns:c16="http://schemas.microsoft.com/office/drawing/2014/chart" uri="{C3380CC4-5D6E-409C-BE32-E72D297353CC}">
                  <c16:uniqueId val="{00000033-D4F9-48F2-BFD7-E32EA9929110}"/>
                </c:ext>
              </c:extLst>
            </c:dLbl>
            <c:dLbl>
              <c:idx val="7"/>
              <c:delete val="1"/>
              <c:extLst>
                <c:ext xmlns:c15="http://schemas.microsoft.com/office/drawing/2012/chart" uri="{CE6537A1-D6FC-4f65-9D91-7224C49458BB}"/>
                <c:ext xmlns:c16="http://schemas.microsoft.com/office/drawing/2014/chart" uri="{C3380CC4-5D6E-409C-BE32-E72D297353CC}">
                  <c16:uniqueId val="{00000034-D4F9-48F2-BFD7-E32EA9929110}"/>
                </c:ext>
              </c:extLst>
            </c:dLbl>
            <c:dLbl>
              <c:idx val="8"/>
              <c:delete val="1"/>
              <c:extLst>
                <c:ext xmlns:c15="http://schemas.microsoft.com/office/drawing/2012/chart" uri="{CE6537A1-D6FC-4f65-9D91-7224C49458BB}"/>
                <c:ext xmlns:c16="http://schemas.microsoft.com/office/drawing/2014/chart" uri="{C3380CC4-5D6E-409C-BE32-E72D297353CC}">
                  <c16:uniqueId val="{00000035-D4F9-48F2-BFD7-E32EA9929110}"/>
                </c:ext>
              </c:extLst>
            </c:dLbl>
            <c:dLbl>
              <c:idx val="1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4F9-48F2-BFD7-E32EA9929110}"/>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'Venture debt medians x stage'!$C$7:$M$7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formatCode="0">
                  <c:v>2026</c:v>
                </c:pt>
              </c:numCache>
            </c:numRef>
          </c:cat>
          <c:val>
            <c:numRef>
              <c:f>'Venture debt medians x stage'!$C$11:$M$11</c:f>
              <c:numCache>
                <c:formatCode>"$"#,##0.00</c:formatCode>
                <c:ptCount val="11"/>
                <c:pt idx="0">
                  <c:v>0.5</c:v>
                </c:pt>
                <c:pt idx="1">
                  <c:v>0.69522700000000004</c:v>
                </c:pt>
                <c:pt idx="2">
                  <c:v>0.99894850000000002</c:v>
                </c:pt>
                <c:pt idx="3">
                  <c:v>0.78816425000000001</c:v>
                </c:pt>
                <c:pt idx="4">
                  <c:v>0.95000399999999996</c:v>
                </c:pt>
                <c:pt idx="5">
                  <c:v>1.1092</c:v>
                </c:pt>
                <c:pt idx="6">
                  <c:v>1.2498562499999999</c:v>
                </c:pt>
                <c:pt idx="7">
                  <c:v>0.59220799999999996</c:v>
                </c:pt>
                <c:pt idx="8">
                  <c:v>0.96499699999999999</c:v>
                </c:pt>
                <c:pt idx="9">
                  <c:v>1.2</c:v>
                </c:pt>
                <c:pt idx="10">
                  <c:v>4.1211435000000014</c:v>
                </c:pt>
              </c:numCache>
            </c:numRef>
          </c:val>
          <c:smooth val="0"/>
          <c:extLst>
            <c:ext xmlns:c16="http://schemas.microsoft.com/office/drawing/2014/chart" uri="{C3380CC4-5D6E-409C-BE32-E72D297353CC}">
              <c16:uniqueId val="{00000036-D4F9-48F2-BFD7-E32EA9929110}"/>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13832444186329196"/>
          <c:y val="0.9114167028334057"/>
          <c:w val="0.72335111627341608"/>
          <c:h val="8.8583297166594327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2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fundraising'!$B$8</c:f>
              <c:strCache>
                <c:ptCount val="1"/>
                <c:pt idx="0">
                  <c:v>Capital raised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fundraising'!$C$7:$M$7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fundraising'!$C$8:$M$8</c:f>
              <c:numCache>
                <c:formatCode>"$"#,##0.0</c:formatCode>
                <c:ptCount val="11"/>
                <c:pt idx="0">
                  <c:v>50.953506919342203</c:v>
                </c:pt>
                <c:pt idx="1">
                  <c:v>48.717333474760352</c:v>
                </c:pt>
                <c:pt idx="2">
                  <c:v>77.410548305584271</c:v>
                </c:pt>
                <c:pt idx="3">
                  <c:v>64.697187749861087</c:v>
                </c:pt>
                <c:pt idx="4">
                  <c:v>94.138711152243374</c:v>
                </c:pt>
                <c:pt idx="5">
                  <c:v>166.6833786140777</c:v>
                </c:pt>
                <c:pt idx="6">
                  <c:v>222.37387408408779</c:v>
                </c:pt>
                <c:pt idx="7">
                  <c:v>111.1244451302784</c:v>
                </c:pt>
                <c:pt idx="8">
                  <c:v>115.5916184567221</c:v>
                </c:pt>
                <c:pt idx="9">
                  <c:v>74.86946242768019</c:v>
                </c:pt>
                <c:pt idx="10">
                  <c:v>72.424982387830028</c:v>
                </c:pt>
              </c:numCache>
            </c:numRef>
          </c:val>
          <c:extLst>
            <c:ext xmlns:c16="http://schemas.microsoft.com/office/drawing/2014/chart" uri="{C3380CC4-5D6E-409C-BE32-E72D297353CC}">
              <c16:uniqueId val="{00000000-2F7D-4C5F-8A38-F2BA7D6E5D3D}"/>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fundraising'!$B$9</c:f>
              <c:strCache>
                <c:ptCount val="1"/>
                <c:pt idx="0">
                  <c:v>Fund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1-2F7D-4C5F-8A38-F2BA7D6E5D3D}"/>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02-2F7D-4C5F-8A38-F2BA7D6E5D3D}"/>
              </c:ext>
            </c:extLst>
          </c:dPt>
          <c:dPt>
            <c:idx val="11"/>
            <c:bubble3D val="0"/>
            <c:extLst>
              <c:ext xmlns:c16="http://schemas.microsoft.com/office/drawing/2014/chart" uri="{C3380CC4-5D6E-409C-BE32-E72D297353CC}">
                <c16:uniqueId val="{00000003-2F7D-4C5F-8A38-F2BA7D6E5D3D}"/>
              </c:ext>
            </c:extLst>
          </c:dPt>
          <c:dLbls>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fundraising'!$C$7:$M$7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fundraising'!$C$9:$M$9</c:f>
              <c:numCache>
                <c:formatCode>#,##0;;;</c:formatCode>
                <c:ptCount val="11"/>
                <c:pt idx="0">
                  <c:v>633</c:v>
                </c:pt>
                <c:pt idx="1">
                  <c:v>691</c:v>
                </c:pt>
                <c:pt idx="2">
                  <c:v>796</c:v>
                </c:pt>
                <c:pt idx="3">
                  <c:v>799</c:v>
                </c:pt>
                <c:pt idx="4">
                  <c:v>952</c:v>
                </c:pt>
                <c:pt idx="5">
                  <c:v>1611</c:v>
                </c:pt>
                <c:pt idx="6">
                  <c:v>1817</c:v>
                </c:pt>
                <c:pt idx="7">
                  <c:v>1444</c:v>
                </c:pt>
                <c:pt idx="8">
                  <c:v>1218</c:v>
                </c:pt>
                <c:pt idx="9">
                  <c:v>907</c:v>
                </c:pt>
                <c:pt idx="10">
                  <c:v>405</c:v>
                </c:pt>
              </c:numCache>
            </c:numRef>
          </c:val>
          <c:smooth val="0"/>
          <c:extLst>
            <c:ext xmlns:c16="http://schemas.microsoft.com/office/drawing/2014/chart" uri="{C3380CC4-5D6E-409C-BE32-E72D297353CC}">
              <c16:uniqueId val="{00000004-2F7D-4C5F-8A38-F2BA7D6E5D3D}"/>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fundraising'!$B$37</c:f>
              <c:strCache>
                <c:ptCount val="1"/>
                <c:pt idx="0">
                  <c:v>Capital raised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fundraising'!$C$36:$M$36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fundraising'!$C$37:$M$37</c:f>
              <c:numCache>
                <c:formatCode>"$"#,##0.0</c:formatCode>
                <c:ptCount val="11"/>
                <c:pt idx="0">
                  <c:v>7.0844938791623617</c:v>
                </c:pt>
                <c:pt idx="1">
                  <c:v>12.27967603509042</c:v>
                </c:pt>
                <c:pt idx="2">
                  <c:v>12.285941574000001</c:v>
                </c:pt>
                <c:pt idx="3">
                  <c:v>9.78204636716133</c:v>
                </c:pt>
                <c:pt idx="4">
                  <c:v>9.7785074105129404</c:v>
                </c:pt>
                <c:pt idx="5">
                  <c:v>21.020500441816669</c:v>
                </c:pt>
                <c:pt idx="6">
                  <c:v>19.379465247364081</c:v>
                </c:pt>
                <c:pt idx="7">
                  <c:v>19.943100039042719</c:v>
                </c:pt>
                <c:pt idx="8">
                  <c:v>8.1629313165117487</c:v>
                </c:pt>
                <c:pt idx="9">
                  <c:v>11.427421689999999</c:v>
                </c:pt>
                <c:pt idx="10">
                  <c:v>3.441341312</c:v>
                </c:pt>
              </c:numCache>
            </c:numRef>
          </c:val>
          <c:extLst>
            <c:ext xmlns:c16="http://schemas.microsoft.com/office/drawing/2014/chart" uri="{C3380CC4-5D6E-409C-BE32-E72D297353CC}">
              <c16:uniqueId val="{00000004-142A-47AC-BF2A-9243F4394E8B}"/>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fundraising'!$B$38</c:f>
              <c:strCache>
                <c:ptCount val="1"/>
                <c:pt idx="0">
                  <c:v>Fund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6-142A-47AC-BF2A-9243F4394E8B}"/>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08-142A-47AC-BF2A-9243F4394E8B}"/>
              </c:ext>
            </c:extLst>
          </c:dPt>
          <c:dPt>
            <c:idx val="11"/>
            <c:bubble3D val="0"/>
            <c:extLst>
              <c:ext xmlns:c16="http://schemas.microsoft.com/office/drawing/2014/chart" uri="{C3380CC4-5D6E-409C-BE32-E72D297353CC}">
                <c16:uniqueId val="{00000009-142A-47AC-BF2A-9243F4394E8B}"/>
              </c:ext>
            </c:extLst>
          </c:dPt>
          <c:dLbls>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fundraising'!$C$36:$M$36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fundraising'!$C$38:$M$38</c:f>
              <c:numCache>
                <c:formatCode>#,##0;;;</c:formatCode>
                <c:ptCount val="11"/>
                <c:pt idx="0">
                  <c:v>212</c:v>
                </c:pt>
                <c:pt idx="1">
                  <c:v>264</c:v>
                </c:pt>
                <c:pt idx="2">
                  <c:v>276</c:v>
                </c:pt>
                <c:pt idx="3">
                  <c:v>223</c:v>
                </c:pt>
                <c:pt idx="4">
                  <c:v>269</c:v>
                </c:pt>
                <c:pt idx="5">
                  <c:v>460</c:v>
                </c:pt>
                <c:pt idx="6">
                  <c:v>479</c:v>
                </c:pt>
                <c:pt idx="7">
                  <c:v>413</c:v>
                </c:pt>
                <c:pt idx="8">
                  <c:v>285</c:v>
                </c:pt>
                <c:pt idx="9">
                  <c:v>146</c:v>
                </c:pt>
                <c:pt idx="10">
                  <c:v>53</c:v>
                </c:pt>
              </c:numCache>
            </c:numRef>
          </c:val>
          <c:smooth val="0"/>
          <c:extLst>
            <c:ext xmlns:c16="http://schemas.microsoft.com/office/drawing/2014/chart" uri="{C3380CC4-5D6E-409C-BE32-E72D297353CC}">
              <c16:uniqueId val="{0000000A-142A-47AC-BF2A-9243F4394E8B}"/>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by grouped series'!$O$9</c:f>
              <c:strCache>
                <c:ptCount val="1"/>
                <c:pt idx="0">
                  <c:v>Angel</c:v>
                </c:pt>
              </c:strCache>
            </c:strRef>
          </c:tx>
          <c:spPr>
            <a:solidFill>
              <a:schemeClr val="accent1"/>
            </a:solidFill>
            <a:ln>
              <a:noFill/>
            </a:ln>
            <a:effectLst/>
          </c:spPr>
          <c:invertIfNegative val="0"/>
          <c:cat>
            <c:multiLvlStrRef>
              <c:f>'VC deals by grouped series'!$P$7:$BE$8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grouped series'!$P$9:$BE$9</c:f>
              <c:numCache>
                <c:formatCode>"$"#,##0.0</c:formatCode>
                <c:ptCount val="42"/>
                <c:pt idx="0">
                  <c:v>0.16667321121181919</c:v>
                </c:pt>
                <c:pt idx="1">
                  <c:v>0.13382880999999999</c:v>
                </c:pt>
                <c:pt idx="2">
                  <c:v>0.103438633</c:v>
                </c:pt>
                <c:pt idx="3">
                  <c:v>0.11543384900000001</c:v>
                </c:pt>
                <c:pt idx="4">
                  <c:v>0.235611294</c:v>
                </c:pt>
                <c:pt idx="5">
                  <c:v>8.5488501126410571E-2</c:v>
                </c:pt>
                <c:pt idx="6">
                  <c:v>0.13016021</c:v>
                </c:pt>
                <c:pt idx="7">
                  <c:v>0.215408772401597</c:v>
                </c:pt>
                <c:pt idx="8">
                  <c:v>0.21709116141135501</c:v>
                </c:pt>
                <c:pt idx="9">
                  <c:v>0.15431252100000001</c:v>
                </c:pt>
                <c:pt idx="10">
                  <c:v>0.117823286</c:v>
                </c:pt>
                <c:pt idx="11">
                  <c:v>0.30946798671151571</c:v>
                </c:pt>
                <c:pt idx="12">
                  <c:v>0.133814565</c:v>
                </c:pt>
                <c:pt idx="13">
                  <c:v>0.149934122114222</c:v>
                </c:pt>
                <c:pt idx="14">
                  <c:v>0.17491522700000001</c:v>
                </c:pt>
                <c:pt idx="15">
                  <c:v>0.23796240099999999</c:v>
                </c:pt>
                <c:pt idx="16">
                  <c:v>0.13646960499999999</c:v>
                </c:pt>
                <c:pt idx="17">
                  <c:v>0.13739698834281969</c:v>
                </c:pt>
                <c:pt idx="18">
                  <c:v>8.1880061000000004E-2</c:v>
                </c:pt>
                <c:pt idx="19">
                  <c:v>0.153405339</c:v>
                </c:pt>
                <c:pt idx="20">
                  <c:v>0.15080937116358251</c:v>
                </c:pt>
                <c:pt idx="21">
                  <c:v>0.14143654625160421</c:v>
                </c:pt>
                <c:pt idx="22">
                  <c:v>8.8149200878437764E-2</c:v>
                </c:pt>
                <c:pt idx="23">
                  <c:v>0.139671925</c:v>
                </c:pt>
                <c:pt idx="24">
                  <c:v>0.31012742199999999</c:v>
                </c:pt>
                <c:pt idx="25">
                  <c:v>0.40155583</c:v>
                </c:pt>
                <c:pt idx="26">
                  <c:v>6.3651387000000004E-2</c:v>
                </c:pt>
                <c:pt idx="27">
                  <c:v>0.13419621600000001</c:v>
                </c:pt>
                <c:pt idx="28">
                  <c:v>9.5612918697289648E-2</c:v>
                </c:pt>
                <c:pt idx="29">
                  <c:v>0.17388900900000001</c:v>
                </c:pt>
                <c:pt idx="30">
                  <c:v>0.13783138948317469</c:v>
                </c:pt>
                <c:pt idx="31">
                  <c:v>5.1181597000000002E-2</c:v>
                </c:pt>
                <c:pt idx="32">
                  <c:v>9.1445527999999998E-2</c:v>
                </c:pt>
                <c:pt idx="33">
                  <c:v>0.12955805200000001</c:v>
                </c:pt>
                <c:pt idx="34">
                  <c:v>7.5089989999999995E-2</c:v>
                </c:pt>
                <c:pt idx="35">
                  <c:v>5.6360952999999998E-2</c:v>
                </c:pt>
                <c:pt idx="36">
                  <c:v>0.10408303200000001</c:v>
                </c:pt>
                <c:pt idx="37">
                  <c:v>0.1405744386371871</c:v>
                </c:pt>
                <c:pt idx="38">
                  <c:v>7.501951412111478E-2</c:v>
                </c:pt>
                <c:pt idx="39">
                  <c:v>0.144897729</c:v>
                </c:pt>
                <c:pt idx="40">
                  <c:v>9.0177841999999994E-2</c:v>
                </c:pt>
                <c:pt idx="41">
                  <c:v>4.2049160000000002E-2</c:v>
                </c:pt>
              </c:numCache>
            </c:numRef>
          </c:val>
          <c:extLst>
            <c:ext xmlns:c16="http://schemas.microsoft.com/office/drawing/2014/chart" uri="{C3380CC4-5D6E-409C-BE32-E72D297353CC}">
              <c16:uniqueId val="{00000000-F8BC-4F53-821C-EC7080083367}"/>
            </c:ext>
          </c:extLst>
        </c:ser>
        <c:ser>
          <c:idx val="1"/>
          <c:order val="1"/>
          <c:tx>
            <c:strRef>
              <c:f>'VC deals by grouped series'!$O$10</c:f>
              <c:strCache>
                <c:ptCount val="1"/>
                <c:pt idx="0">
                  <c:v>Pre-seed/seed</c:v>
                </c:pt>
              </c:strCache>
            </c:strRef>
          </c:tx>
          <c:spPr>
            <a:solidFill>
              <a:schemeClr val="accent2"/>
            </a:solidFill>
            <a:ln>
              <a:noFill/>
            </a:ln>
            <a:effectLst/>
          </c:spPr>
          <c:invertIfNegative val="0"/>
          <c:cat>
            <c:multiLvlStrRef>
              <c:f>'VC deals by grouped series'!$P$7:$BE$8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grouped series'!$P$10:$BE$10</c:f>
              <c:numCache>
                <c:formatCode>"$"#,##0.0</c:formatCode>
                <c:ptCount val="42"/>
                <c:pt idx="0">
                  <c:v>1.443735205050058</c:v>
                </c:pt>
                <c:pt idx="1">
                  <c:v>1.298566211985642</c:v>
                </c:pt>
                <c:pt idx="2">
                  <c:v>1.4542414282216469</c:v>
                </c:pt>
                <c:pt idx="3">
                  <c:v>1.281012354824216</c:v>
                </c:pt>
                <c:pt idx="4">
                  <c:v>1.804913647606925</c:v>
                </c:pt>
                <c:pt idx="5">
                  <c:v>1.434795754390481</c:v>
                </c:pt>
                <c:pt idx="6">
                  <c:v>1.8126903020292791</c:v>
                </c:pt>
                <c:pt idx="7">
                  <c:v>1.7384188624196091</c:v>
                </c:pt>
                <c:pt idx="8">
                  <c:v>2.1572471040585981</c:v>
                </c:pt>
                <c:pt idx="9">
                  <c:v>3.0423976399762882</c:v>
                </c:pt>
                <c:pt idx="10">
                  <c:v>2.199265757815084</c:v>
                </c:pt>
                <c:pt idx="11">
                  <c:v>2.1222889400217189</c:v>
                </c:pt>
                <c:pt idx="12">
                  <c:v>2.4028328960000001</c:v>
                </c:pt>
                <c:pt idx="13">
                  <c:v>2.1780079239610841</c:v>
                </c:pt>
                <c:pt idx="14">
                  <c:v>2.4695618446686858</c:v>
                </c:pt>
                <c:pt idx="15">
                  <c:v>2.381898418</c:v>
                </c:pt>
                <c:pt idx="16">
                  <c:v>3.0601082584287629</c:v>
                </c:pt>
                <c:pt idx="17">
                  <c:v>2.4019158982987232</c:v>
                </c:pt>
                <c:pt idx="18">
                  <c:v>2.5901907485863389</c:v>
                </c:pt>
                <c:pt idx="19">
                  <c:v>2.862185868525891</c:v>
                </c:pt>
                <c:pt idx="20">
                  <c:v>3.783647558450665</c:v>
                </c:pt>
                <c:pt idx="21">
                  <c:v>4.2440087198005649</c:v>
                </c:pt>
                <c:pt idx="22">
                  <c:v>4.5801052801311029</c:v>
                </c:pt>
                <c:pt idx="23">
                  <c:v>4.8575575093462477</c:v>
                </c:pt>
                <c:pt idx="24">
                  <c:v>6.5138094806180398</c:v>
                </c:pt>
                <c:pt idx="25">
                  <c:v>7.20552248655817</c:v>
                </c:pt>
                <c:pt idx="26">
                  <c:v>5.0942608985070814</c:v>
                </c:pt>
                <c:pt idx="27">
                  <c:v>3.9493990493352471</c:v>
                </c:pt>
                <c:pt idx="28">
                  <c:v>4.2541549149389706</c:v>
                </c:pt>
                <c:pt idx="29">
                  <c:v>4.0722081466304179</c:v>
                </c:pt>
                <c:pt idx="30">
                  <c:v>4.1123035509999992</c:v>
                </c:pt>
                <c:pt idx="31">
                  <c:v>3.8393398806028789</c:v>
                </c:pt>
                <c:pt idx="32">
                  <c:v>3.945161191445683</c:v>
                </c:pt>
                <c:pt idx="33">
                  <c:v>4.8957093352984353</c:v>
                </c:pt>
                <c:pt idx="34">
                  <c:v>4.2866336890455576</c:v>
                </c:pt>
                <c:pt idx="35">
                  <c:v>4.5670058712753772</c:v>
                </c:pt>
                <c:pt idx="36">
                  <c:v>4.3996848028527094</c:v>
                </c:pt>
                <c:pt idx="37">
                  <c:v>6.6162881246137966</c:v>
                </c:pt>
                <c:pt idx="38">
                  <c:v>5.1363960380162483</c:v>
                </c:pt>
                <c:pt idx="39">
                  <c:v>5.3258081219999989</c:v>
                </c:pt>
                <c:pt idx="40">
                  <c:v>6.6343054719999994</c:v>
                </c:pt>
                <c:pt idx="41">
                  <c:v>4.7119539183700594</c:v>
                </c:pt>
              </c:numCache>
            </c:numRef>
          </c:val>
          <c:extLst>
            <c:ext xmlns:c16="http://schemas.microsoft.com/office/drawing/2014/chart" uri="{C3380CC4-5D6E-409C-BE32-E72D297353CC}">
              <c16:uniqueId val="{00000001-F8BC-4F53-821C-EC7080083367}"/>
            </c:ext>
          </c:extLst>
        </c:ser>
        <c:ser>
          <c:idx val="2"/>
          <c:order val="2"/>
          <c:tx>
            <c:strRef>
              <c:f>'VC deals by grouped series'!$O$11</c:f>
              <c:strCache>
                <c:ptCount val="1"/>
                <c:pt idx="0">
                  <c:v>A-B</c:v>
                </c:pt>
              </c:strCache>
            </c:strRef>
          </c:tx>
          <c:spPr>
            <a:solidFill>
              <a:schemeClr val="accent3"/>
            </a:solidFill>
            <a:ln>
              <a:noFill/>
            </a:ln>
            <a:effectLst/>
          </c:spPr>
          <c:invertIfNegative val="0"/>
          <c:cat>
            <c:multiLvlStrRef>
              <c:f>'VC deals by grouped series'!$P$7:$BE$8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grouped series'!$P$11:$BE$11</c:f>
              <c:numCache>
                <c:formatCode>"$"#,##0.0</c:formatCode>
                <c:ptCount val="42"/>
                <c:pt idx="0">
                  <c:v>7.8594097654596178</c:v>
                </c:pt>
                <c:pt idx="1">
                  <c:v>7.2988822191785543</c:v>
                </c:pt>
                <c:pt idx="2">
                  <c:v>6.9557501712461551</c:v>
                </c:pt>
                <c:pt idx="3">
                  <c:v>7.2678075487085536</c:v>
                </c:pt>
                <c:pt idx="4">
                  <c:v>8.4206224464256412</c:v>
                </c:pt>
                <c:pt idx="5">
                  <c:v>9.6953008443297062</c:v>
                </c:pt>
                <c:pt idx="6">
                  <c:v>8.8647788969999972</c:v>
                </c:pt>
                <c:pt idx="7">
                  <c:v>10.646525562657439</c:v>
                </c:pt>
                <c:pt idx="8">
                  <c:v>11.291010730078209</c:v>
                </c:pt>
                <c:pt idx="9">
                  <c:v>12.07735462085749</c:v>
                </c:pt>
                <c:pt idx="10">
                  <c:v>11.720474644005121</c:v>
                </c:pt>
                <c:pt idx="11">
                  <c:v>13.568099829311571</c:v>
                </c:pt>
                <c:pt idx="12">
                  <c:v>14.46095840749622</c:v>
                </c:pt>
                <c:pt idx="13">
                  <c:v>16.766304011244198</c:v>
                </c:pt>
                <c:pt idx="14">
                  <c:v>14.415949963729579</c:v>
                </c:pt>
                <c:pt idx="15">
                  <c:v>12.663414569316989</c:v>
                </c:pt>
                <c:pt idx="16">
                  <c:v>14.601010098531811</c:v>
                </c:pt>
                <c:pt idx="17">
                  <c:v>16.6861607408288</c:v>
                </c:pt>
                <c:pt idx="18">
                  <c:v>16.095475983</c:v>
                </c:pt>
                <c:pt idx="19">
                  <c:v>17.83791142783717</c:v>
                </c:pt>
                <c:pt idx="20">
                  <c:v>24.32899134503532</c:v>
                </c:pt>
                <c:pt idx="21">
                  <c:v>32.635692941742562</c:v>
                </c:pt>
                <c:pt idx="22">
                  <c:v>32.153560834411671</c:v>
                </c:pt>
                <c:pt idx="23">
                  <c:v>38.828069043937163</c:v>
                </c:pt>
                <c:pt idx="24">
                  <c:v>30.509706095111412</c:v>
                </c:pt>
                <c:pt idx="25">
                  <c:v>27.70744221132756</c:v>
                </c:pt>
                <c:pt idx="26">
                  <c:v>19.172791503592808</c:v>
                </c:pt>
                <c:pt idx="27">
                  <c:v>16.900058798253909</c:v>
                </c:pt>
                <c:pt idx="28">
                  <c:v>15.38669973125891</c:v>
                </c:pt>
                <c:pt idx="29">
                  <c:v>14.692889552586831</c:v>
                </c:pt>
                <c:pt idx="30">
                  <c:v>13.398531494</c:v>
                </c:pt>
                <c:pt idx="31">
                  <c:v>12.930991064207401</c:v>
                </c:pt>
                <c:pt idx="32">
                  <c:v>16.212474807642199</c:v>
                </c:pt>
                <c:pt idx="33">
                  <c:v>23.986785541773251</c:v>
                </c:pt>
                <c:pt idx="34">
                  <c:v>16.526889892</c:v>
                </c:pt>
                <c:pt idx="35">
                  <c:v>22.859583054474061</c:v>
                </c:pt>
                <c:pt idx="36">
                  <c:v>19.493318402044569</c:v>
                </c:pt>
                <c:pt idx="37">
                  <c:v>18.11975460565527</c:v>
                </c:pt>
                <c:pt idx="38">
                  <c:v>21.383956361999999</c:v>
                </c:pt>
                <c:pt idx="39">
                  <c:v>32.379625752910492</c:v>
                </c:pt>
                <c:pt idx="40">
                  <c:v>25.724830605000001</c:v>
                </c:pt>
                <c:pt idx="41">
                  <c:v>33.652535434155048</c:v>
                </c:pt>
              </c:numCache>
            </c:numRef>
          </c:val>
          <c:extLst>
            <c:ext xmlns:c16="http://schemas.microsoft.com/office/drawing/2014/chart" uri="{C3380CC4-5D6E-409C-BE32-E72D297353CC}">
              <c16:uniqueId val="{00000002-F8BC-4F53-821C-EC7080083367}"/>
            </c:ext>
          </c:extLst>
        </c:ser>
        <c:ser>
          <c:idx val="3"/>
          <c:order val="3"/>
          <c:tx>
            <c:strRef>
              <c:f>'VC deals by grouped series'!$O$12</c:f>
              <c:strCache>
                <c:ptCount val="1"/>
                <c:pt idx="0">
                  <c:v>C-D</c:v>
                </c:pt>
              </c:strCache>
            </c:strRef>
          </c:tx>
          <c:spPr>
            <a:solidFill>
              <a:schemeClr val="accent4"/>
            </a:solidFill>
            <a:ln>
              <a:noFill/>
            </a:ln>
            <a:effectLst/>
          </c:spPr>
          <c:invertIfNegative val="0"/>
          <c:cat>
            <c:multiLvlStrRef>
              <c:f>'VC deals by grouped series'!$P$7:$BE$8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grouped series'!$P$12:$BE$12</c:f>
              <c:numCache>
                <c:formatCode>"$"#,##0.0</c:formatCode>
                <c:ptCount val="42"/>
                <c:pt idx="0">
                  <c:v>5.7430811129999988</c:v>
                </c:pt>
                <c:pt idx="1">
                  <c:v>4.8983781139999989</c:v>
                </c:pt>
                <c:pt idx="2">
                  <c:v>4.5492427489999994</c:v>
                </c:pt>
                <c:pt idx="3">
                  <c:v>3.649738388999999</c:v>
                </c:pt>
                <c:pt idx="4">
                  <c:v>4.4243201209999992</c:v>
                </c:pt>
                <c:pt idx="5">
                  <c:v>5.5119574479999986</c:v>
                </c:pt>
                <c:pt idx="6">
                  <c:v>5.2657997821808111</c:v>
                </c:pt>
                <c:pt idx="7">
                  <c:v>5.1523935647416694</c:v>
                </c:pt>
                <c:pt idx="8">
                  <c:v>8.3205582898164447</c:v>
                </c:pt>
                <c:pt idx="9">
                  <c:v>7.7118072859999991</c:v>
                </c:pt>
                <c:pt idx="10">
                  <c:v>10.19446793528236</c:v>
                </c:pt>
                <c:pt idx="11">
                  <c:v>7.2882627041672494</c:v>
                </c:pt>
                <c:pt idx="12">
                  <c:v>8.8362283518857865</c:v>
                </c:pt>
                <c:pt idx="13">
                  <c:v>8.8737641839999988</c:v>
                </c:pt>
                <c:pt idx="14">
                  <c:v>10.222012570110209</c:v>
                </c:pt>
                <c:pt idx="15">
                  <c:v>10.491724623</c:v>
                </c:pt>
                <c:pt idx="16">
                  <c:v>9.0474431839999987</c:v>
                </c:pt>
                <c:pt idx="17">
                  <c:v>8.341411471311039</c:v>
                </c:pt>
                <c:pt idx="18">
                  <c:v>11.415791487</c:v>
                </c:pt>
                <c:pt idx="19">
                  <c:v>11.902927261559871</c:v>
                </c:pt>
                <c:pt idx="20">
                  <c:v>22.562346464733611</c:v>
                </c:pt>
                <c:pt idx="21">
                  <c:v>24.945026072857289</c:v>
                </c:pt>
                <c:pt idx="22">
                  <c:v>26.987218005897201</c:v>
                </c:pt>
                <c:pt idx="23">
                  <c:v>26.959093180618019</c:v>
                </c:pt>
                <c:pt idx="24">
                  <c:v>20.20755550223419</c:v>
                </c:pt>
                <c:pt idx="25">
                  <c:v>18.158353782180129</c:v>
                </c:pt>
                <c:pt idx="26">
                  <c:v>10.948758909301761</c:v>
                </c:pt>
                <c:pt idx="27">
                  <c:v>6.2995941046497714</c:v>
                </c:pt>
                <c:pt idx="28">
                  <c:v>5.2435082759999991</c:v>
                </c:pt>
                <c:pt idx="29">
                  <c:v>7.9261115309999992</c:v>
                </c:pt>
                <c:pt idx="30">
                  <c:v>9.2231879271441688</c:v>
                </c:pt>
                <c:pt idx="31">
                  <c:v>8.8987843308815169</c:v>
                </c:pt>
                <c:pt idx="32">
                  <c:v>7.4925878119999991</c:v>
                </c:pt>
                <c:pt idx="33">
                  <c:v>7.678932141834431</c:v>
                </c:pt>
                <c:pt idx="34">
                  <c:v>10.994081774</c:v>
                </c:pt>
                <c:pt idx="35">
                  <c:v>23.510611282999999</c:v>
                </c:pt>
                <c:pt idx="36">
                  <c:v>11.727664365000001</c:v>
                </c:pt>
                <c:pt idx="37">
                  <c:v>15.597805999</c:v>
                </c:pt>
                <c:pt idx="38">
                  <c:v>14.224270207</c:v>
                </c:pt>
                <c:pt idx="39">
                  <c:v>15.317281957000001</c:v>
                </c:pt>
                <c:pt idx="40">
                  <c:v>37.725335684000001</c:v>
                </c:pt>
                <c:pt idx="41">
                  <c:v>10.72359079827199</c:v>
                </c:pt>
              </c:numCache>
            </c:numRef>
          </c:val>
          <c:extLst>
            <c:ext xmlns:c16="http://schemas.microsoft.com/office/drawing/2014/chart" uri="{C3380CC4-5D6E-409C-BE32-E72D297353CC}">
              <c16:uniqueId val="{00000003-F8BC-4F53-821C-EC7080083367}"/>
            </c:ext>
          </c:extLst>
        </c:ser>
        <c:ser>
          <c:idx val="4"/>
          <c:order val="4"/>
          <c:tx>
            <c:strRef>
              <c:f>'VC deals by grouped series'!$O$13</c:f>
              <c:strCache>
                <c:ptCount val="1"/>
                <c:pt idx="0">
                  <c:v>E+</c:v>
                </c:pt>
              </c:strCache>
            </c:strRef>
          </c:tx>
          <c:spPr>
            <a:solidFill>
              <a:schemeClr val="accent5"/>
            </a:solidFill>
            <a:ln>
              <a:noFill/>
            </a:ln>
            <a:effectLst/>
          </c:spPr>
          <c:invertIfNegative val="0"/>
          <c:cat>
            <c:multiLvlStrRef>
              <c:f>'VC deals by grouped series'!$P$7:$BE$8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grouped series'!$P$13:$BE$13</c:f>
              <c:numCache>
                <c:formatCode>"$"#,##0.0</c:formatCode>
                <c:ptCount val="42"/>
                <c:pt idx="0">
                  <c:v>3.1678693980000001</c:v>
                </c:pt>
                <c:pt idx="1">
                  <c:v>8.5575491880000012</c:v>
                </c:pt>
                <c:pt idx="2">
                  <c:v>1.7262050520000001</c:v>
                </c:pt>
                <c:pt idx="3">
                  <c:v>2.3964007249999999</c:v>
                </c:pt>
                <c:pt idx="4">
                  <c:v>2.0582688440000001</c:v>
                </c:pt>
                <c:pt idx="5">
                  <c:v>4.0631975560000004</c:v>
                </c:pt>
                <c:pt idx="6">
                  <c:v>6.5727943140000002</c:v>
                </c:pt>
                <c:pt idx="7">
                  <c:v>2.774013493</c:v>
                </c:pt>
                <c:pt idx="8">
                  <c:v>4.1250504719999999</c:v>
                </c:pt>
                <c:pt idx="9">
                  <c:v>3.430336869</c:v>
                </c:pt>
                <c:pt idx="10">
                  <c:v>6.4426055179999997</c:v>
                </c:pt>
                <c:pt idx="11">
                  <c:v>5.7339165539999994</c:v>
                </c:pt>
                <c:pt idx="12">
                  <c:v>5.0008448349999997</c:v>
                </c:pt>
                <c:pt idx="13">
                  <c:v>6.4741242419999994</c:v>
                </c:pt>
                <c:pt idx="14">
                  <c:v>5.2154928269999994</c:v>
                </c:pt>
                <c:pt idx="15">
                  <c:v>4.6698507739999986</c:v>
                </c:pt>
                <c:pt idx="16">
                  <c:v>5.0616207959999997</c:v>
                </c:pt>
                <c:pt idx="17">
                  <c:v>4.681129179</c:v>
                </c:pt>
                <c:pt idx="18">
                  <c:v>9.8364720329999997</c:v>
                </c:pt>
                <c:pt idx="19">
                  <c:v>8.7649936454224004</c:v>
                </c:pt>
                <c:pt idx="20">
                  <c:v>15.459399782</c:v>
                </c:pt>
                <c:pt idx="21">
                  <c:v>14.99009697740591</c:v>
                </c:pt>
                <c:pt idx="22">
                  <c:v>13.3969080671753</c:v>
                </c:pt>
                <c:pt idx="23">
                  <c:v>15.010668842999999</c:v>
                </c:pt>
                <c:pt idx="24">
                  <c:v>9.7547860199999992</c:v>
                </c:pt>
                <c:pt idx="25">
                  <c:v>7.805920998543435</c:v>
                </c:pt>
                <c:pt idx="26">
                  <c:v>3.1645075249999999</c:v>
                </c:pt>
                <c:pt idx="27">
                  <c:v>4.457046321</c:v>
                </c:pt>
                <c:pt idx="28">
                  <c:v>9.8609050979999999</c:v>
                </c:pt>
                <c:pt idx="29">
                  <c:v>1.8874329480000001</c:v>
                </c:pt>
                <c:pt idx="30">
                  <c:v>3.3833380241130131</c:v>
                </c:pt>
                <c:pt idx="31">
                  <c:v>3.7089205779999999</c:v>
                </c:pt>
                <c:pt idx="32">
                  <c:v>3.0658341259999999</c:v>
                </c:pt>
                <c:pt idx="33">
                  <c:v>3.8150474609999998</c:v>
                </c:pt>
                <c:pt idx="34">
                  <c:v>5.1631682679999997</c:v>
                </c:pt>
                <c:pt idx="35">
                  <c:v>3.310921059</c:v>
                </c:pt>
                <c:pt idx="36">
                  <c:v>47.365972413000001</c:v>
                </c:pt>
                <c:pt idx="37">
                  <c:v>24.138388725999999</c:v>
                </c:pt>
                <c:pt idx="38">
                  <c:v>20.774978448999999</c:v>
                </c:pt>
                <c:pt idx="39">
                  <c:v>8.6075358202895735</c:v>
                </c:pt>
                <c:pt idx="40">
                  <c:v>59.498399788</c:v>
                </c:pt>
                <c:pt idx="41">
                  <c:v>80.146631707290737</c:v>
                </c:pt>
              </c:numCache>
            </c:numRef>
          </c:val>
          <c:extLst>
            <c:ext xmlns:c16="http://schemas.microsoft.com/office/drawing/2014/chart" uri="{C3380CC4-5D6E-409C-BE32-E72D297353CC}">
              <c16:uniqueId val="{00000004-F8BC-4F53-821C-EC7080083367}"/>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'VC funds by size'!$B$8</c:f>
              <c:strCache>
                <c:ptCount val="1"/>
                <c:pt idx="0">
                  <c:v>&lt;$50M</c:v>
                </c:pt>
              </c:strCache>
            </c:strRef>
          </c:tx>
          <c:spPr>
            <a:solidFill>
              <a:schemeClr val="accent1"/>
            </a:solidFill>
            <a:ln>
              <a:noFill/>
            </a:ln>
            <a:effectLst/>
          </c:spPr>
          <c:invertIfNegative val="0"/>
          <c:cat>
            <c:numRef>
              <c:f>'VC funds by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size'!$C$8:$M$8</c:f>
              <c:numCache>
                <c:formatCode>"$"#,##0.0</c:formatCode>
                <c:ptCount val="11"/>
                <c:pt idx="0">
                  <c:v>3.2952677111950508</c:v>
                </c:pt>
                <c:pt idx="1">
                  <c:v>4.3471231553027403</c:v>
                </c:pt>
                <c:pt idx="2">
                  <c:v>5.1348445376560612</c:v>
                </c:pt>
                <c:pt idx="3">
                  <c:v>5.5647307059790228</c:v>
                </c:pt>
                <c:pt idx="4">
                  <c:v>5.5808106558835906</c:v>
                </c:pt>
                <c:pt idx="5">
                  <c:v>9.7430279442689098</c:v>
                </c:pt>
                <c:pt idx="6">
                  <c:v>9.868247032790828</c:v>
                </c:pt>
                <c:pt idx="7">
                  <c:v>7.9392801172752607</c:v>
                </c:pt>
                <c:pt idx="8">
                  <c:v>6.4028739505117453</c:v>
                </c:pt>
                <c:pt idx="9">
                  <c:v>5.6971547509999949</c:v>
                </c:pt>
                <c:pt idx="10">
                  <c:v>2.8248687349999968</c:v>
                </c:pt>
              </c:numCache>
            </c:numRef>
          </c:val>
          <c:extLst>
            <c:ext xmlns:c16="http://schemas.microsoft.com/office/drawing/2014/chart" uri="{C3380CC4-5D6E-409C-BE32-E72D297353CC}">
              <c16:uniqueId val="{00000014-0D32-4A32-9FC1-6C05831F5601}"/>
            </c:ext>
          </c:extLst>
        </c:ser>
        <c:ser>
          <c:idx val="1"/>
          <c:order val="1"/>
          <c:tx>
            <c:strRef>
              <c:f>'VC funds by size'!$B$9</c:f>
              <c:strCache>
                <c:ptCount val="1"/>
                <c:pt idx="0">
                  <c:v>$50M-$100M</c:v>
                </c:pt>
              </c:strCache>
            </c:strRef>
          </c:tx>
          <c:spPr>
            <a:solidFill>
              <a:schemeClr val="accent2"/>
            </a:solidFill>
            <a:ln>
              <a:noFill/>
            </a:ln>
            <a:effectLst/>
          </c:spPr>
          <c:invertIfNegative val="0"/>
          <c:cat>
            <c:numRef>
              <c:f>'VC funds by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size'!$C$9:$M$9</c:f>
              <c:numCache>
                <c:formatCode>"$"#,##0.0</c:formatCode>
                <c:ptCount val="11"/>
                <c:pt idx="0">
                  <c:v>4.2079277377580997</c:v>
                </c:pt>
                <c:pt idx="1">
                  <c:v>4.4925723680000003</c:v>
                </c:pt>
                <c:pt idx="2">
                  <c:v>4.6652916725536313</c:v>
                </c:pt>
                <c:pt idx="3">
                  <c:v>7.0642270759999999</c:v>
                </c:pt>
                <c:pt idx="4">
                  <c:v>5.785770179</c:v>
                </c:pt>
                <c:pt idx="5">
                  <c:v>11.24020057634425</c:v>
                </c:pt>
                <c:pt idx="6">
                  <c:v>11.519231383998349</c:v>
                </c:pt>
                <c:pt idx="7">
                  <c:v>6.6488213218223668</c:v>
                </c:pt>
                <c:pt idx="8">
                  <c:v>6.2814842242103426</c:v>
                </c:pt>
                <c:pt idx="9">
                  <c:v>5.6468412929999996</c:v>
                </c:pt>
                <c:pt idx="10">
                  <c:v>2.368108883830033</c:v>
                </c:pt>
              </c:numCache>
            </c:numRef>
          </c:val>
          <c:extLst>
            <c:ext xmlns:c16="http://schemas.microsoft.com/office/drawing/2014/chart" uri="{C3380CC4-5D6E-409C-BE32-E72D297353CC}">
              <c16:uniqueId val="{00000016-0D32-4A32-9FC1-6C05831F5601}"/>
            </c:ext>
          </c:extLst>
        </c:ser>
        <c:ser>
          <c:idx val="2"/>
          <c:order val="2"/>
          <c:tx>
            <c:strRef>
              <c:f>'VC funds by size'!$B$10</c:f>
              <c:strCache>
                <c:ptCount val="1"/>
                <c:pt idx="0">
                  <c:v>$100M-$250M</c:v>
                </c:pt>
              </c:strCache>
            </c:strRef>
          </c:tx>
          <c:spPr>
            <a:solidFill>
              <a:schemeClr val="accent3"/>
            </a:solidFill>
            <a:ln>
              <a:noFill/>
            </a:ln>
            <a:effectLst/>
          </c:spPr>
          <c:invertIfNegative val="0"/>
          <c:cat>
            <c:numRef>
              <c:f>'VC funds by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size'!$C$10:$M$10</c:f>
              <c:numCache>
                <c:formatCode>"$"#,##0.0</c:formatCode>
                <c:ptCount val="11"/>
                <c:pt idx="0">
                  <c:v>10.930682489000001</c:v>
                </c:pt>
                <c:pt idx="1">
                  <c:v>12.665025085638019</c:v>
                </c:pt>
                <c:pt idx="2">
                  <c:v>13.160888179942051</c:v>
                </c:pt>
                <c:pt idx="3">
                  <c:v>15.339905455911691</c:v>
                </c:pt>
                <c:pt idx="4">
                  <c:v>16.98481277320041</c:v>
                </c:pt>
                <c:pt idx="5">
                  <c:v>28.074113764</c:v>
                </c:pt>
                <c:pt idx="6">
                  <c:v>25.311003976833081</c:v>
                </c:pt>
                <c:pt idx="7">
                  <c:v>21.741814286180801</c:v>
                </c:pt>
                <c:pt idx="8">
                  <c:v>14.89725073</c:v>
                </c:pt>
                <c:pt idx="9">
                  <c:v>13.3612377686802</c:v>
                </c:pt>
                <c:pt idx="10">
                  <c:v>5.0797602819999996</c:v>
                </c:pt>
              </c:numCache>
            </c:numRef>
          </c:val>
          <c:extLst>
            <c:ext xmlns:c16="http://schemas.microsoft.com/office/drawing/2014/chart" uri="{C3380CC4-5D6E-409C-BE32-E72D297353CC}">
              <c16:uniqueId val="{00000018-0D32-4A32-9FC1-6C05831F5601}"/>
            </c:ext>
          </c:extLst>
        </c:ser>
        <c:ser>
          <c:idx val="3"/>
          <c:order val="3"/>
          <c:tx>
            <c:strRef>
              <c:f>'VC funds by size'!$B$11</c:f>
              <c:strCache>
                <c:ptCount val="1"/>
                <c:pt idx="0">
                  <c:v>$250M-$500M</c:v>
                </c:pt>
              </c:strCache>
            </c:strRef>
          </c:tx>
          <c:spPr>
            <a:solidFill>
              <a:schemeClr val="accent4"/>
            </a:solidFill>
            <a:ln>
              <a:noFill/>
            </a:ln>
            <a:effectLst/>
          </c:spPr>
          <c:invertIfNegative val="0"/>
          <c:cat>
            <c:numRef>
              <c:f>'VC funds by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size'!$C$11:$M$11</c:f>
              <c:numCache>
                <c:formatCode>"$"#,##0.0</c:formatCode>
                <c:ptCount val="11"/>
                <c:pt idx="0">
                  <c:v>11.943326636621681</c:v>
                </c:pt>
                <c:pt idx="1">
                  <c:v>9.2238576148141931</c:v>
                </c:pt>
                <c:pt idx="2">
                  <c:v>14.35056158243254</c:v>
                </c:pt>
                <c:pt idx="3">
                  <c:v>11.970955</c:v>
                </c:pt>
                <c:pt idx="4">
                  <c:v>16.285026801000001</c:v>
                </c:pt>
                <c:pt idx="5">
                  <c:v>30.207875478464508</c:v>
                </c:pt>
                <c:pt idx="6">
                  <c:v>27.764703050252241</c:v>
                </c:pt>
                <c:pt idx="7">
                  <c:v>17.113502221000001</c:v>
                </c:pt>
                <c:pt idx="8">
                  <c:v>15.803285761</c:v>
                </c:pt>
                <c:pt idx="9">
                  <c:v>12.601252604000001</c:v>
                </c:pt>
                <c:pt idx="10">
                  <c:v>6.0129248979999996</c:v>
                </c:pt>
              </c:numCache>
            </c:numRef>
          </c:val>
          <c:extLst>
            <c:ext xmlns:c16="http://schemas.microsoft.com/office/drawing/2014/chart" uri="{C3380CC4-5D6E-409C-BE32-E72D297353CC}">
              <c16:uniqueId val="{0000001A-0D32-4A32-9FC1-6C05831F5601}"/>
            </c:ext>
          </c:extLst>
        </c:ser>
        <c:ser>
          <c:idx val="4"/>
          <c:order val="4"/>
          <c:tx>
            <c:strRef>
              <c:f>'VC funds by size'!$B$12</c:f>
              <c:strCache>
                <c:ptCount val="1"/>
                <c:pt idx="0">
                  <c:v>$500M-$1B</c:v>
                </c:pt>
              </c:strCache>
            </c:strRef>
          </c:tx>
          <c:spPr>
            <a:solidFill>
              <a:schemeClr val="accent5"/>
            </a:solidFill>
            <a:ln>
              <a:noFill/>
            </a:ln>
            <a:effectLst/>
          </c:spPr>
          <c:invertIfNegative val="0"/>
          <c:cat>
            <c:numRef>
              <c:f>'VC funds by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size'!$C$12:$M$12</c:f>
              <c:numCache>
                <c:formatCode>"$"#,##0.0</c:formatCode>
                <c:ptCount val="11"/>
                <c:pt idx="0">
                  <c:v>12.368513478706671</c:v>
                </c:pt>
                <c:pt idx="1">
                  <c:v>8.9871143</c:v>
                </c:pt>
                <c:pt idx="2">
                  <c:v>8.9110399999999998</c:v>
                </c:pt>
                <c:pt idx="3">
                  <c:v>13.976695328970379</c:v>
                </c:pt>
                <c:pt idx="4">
                  <c:v>22.108617410159379</c:v>
                </c:pt>
                <c:pt idx="5">
                  <c:v>34.917577518999998</c:v>
                </c:pt>
                <c:pt idx="6">
                  <c:v>29.743071599213341</c:v>
                </c:pt>
                <c:pt idx="7">
                  <c:v>23.518459684</c:v>
                </c:pt>
                <c:pt idx="8">
                  <c:v>16.110270385</c:v>
                </c:pt>
                <c:pt idx="9">
                  <c:v>10.030839</c:v>
                </c:pt>
                <c:pt idx="10">
                  <c:v>6.6479930390000002</c:v>
                </c:pt>
              </c:numCache>
            </c:numRef>
          </c:val>
          <c:extLst>
            <c:ext xmlns:c16="http://schemas.microsoft.com/office/drawing/2014/chart" uri="{C3380CC4-5D6E-409C-BE32-E72D297353CC}">
              <c16:uniqueId val="{0000001C-0D32-4A32-9FC1-6C05831F5601}"/>
            </c:ext>
          </c:extLst>
        </c:ser>
        <c:ser>
          <c:idx val="5"/>
          <c:order val="5"/>
          <c:tx>
            <c:strRef>
              <c:f>'VC funds by size'!$B$13</c:f>
              <c:strCache>
                <c:ptCount val="1"/>
                <c:pt idx="0">
                  <c:v>$1B+</c:v>
                </c:pt>
              </c:strCache>
            </c:strRef>
          </c:tx>
          <c:spPr>
            <a:solidFill>
              <a:schemeClr val="accent6"/>
            </a:solidFill>
            <a:ln>
              <a:noFill/>
            </a:ln>
            <a:effectLst/>
          </c:spPr>
          <c:invertIfNegative val="0"/>
          <c:cat>
            <c:numRef>
              <c:f>'VC funds by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size'!$C$13:$M$13</c:f>
              <c:numCache>
                <c:formatCode>"$"#,##0.0</c:formatCode>
                <c:ptCount val="11"/>
                <c:pt idx="0">
                  <c:v>8.2077888660607083</c:v>
                </c:pt>
                <c:pt idx="1">
                  <c:v>9.0016409510054025</c:v>
                </c:pt>
                <c:pt idx="2">
                  <c:v>31.187922332999999</c:v>
                </c:pt>
                <c:pt idx="3">
                  <c:v>10.780674183</c:v>
                </c:pt>
                <c:pt idx="4">
                  <c:v>27.393673332999999</c:v>
                </c:pt>
                <c:pt idx="5">
                  <c:v>52.500583331999998</c:v>
                </c:pt>
                <c:pt idx="6">
                  <c:v>118.167617041</c:v>
                </c:pt>
                <c:pt idx="7">
                  <c:v>34.162567500000002</c:v>
                </c:pt>
                <c:pt idx="8">
                  <c:v>56.096453406000002</c:v>
                </c:pt>
                <c:pt idx="9">
                  <c:v>27.532137011</c:v>
                </c:pt>
                <c:pt idx="10">
                  <c:v>49.491326549999997</c:v>
                </c:pt>
              </c:numCache>
            </c:numRef>
          </c:val>
          <c:extLst>
            <c:ext xmlns:c16="http://schemas.microsoft.com/office/drawing/2014/chart" uri="{C3380CC4-5D6E-409C-BE32-E72D297353CC}">
              <c16:uniqueId val="{0000001E-0D32-4A32-9FC1-6C05831F5601}"/>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'VC funds by size'!$O$8</c:f>
              <c:strCache>
                <c:ptCount val="1"/>
                <c:pt idx="0">
                  <c:v>&lt;$50M</c:v>
                </c:pt>
              </c:strCache>
            </c:strRef>
          </c:tx>
          <c:spPr>
            <a:solidFill>
              <a:schemeClr val="accent1"/>
            </a:solidFill>
            <a:ln>
              <a:noFill/>
            </a:ln>
            <a:effectLst/>
          </c:spPr>
          <c:invertIfNegative val="0"/>
          <c:cat>
            <c:numRef>
              <c:f>'VC funds by size'!$P$7:$Z$7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size'!$P$8:$Z$8</c:f>
              <c:numCache>
                <c:formatCode>#,##0</c:formatCode>
                <c:ptCount val="11"/>
                <c:pt idx="0">
                  <c:v>297</c:v>
                </c:pt>
                <c:pt idx="1">
                  <c:v>321</c:v>
                </c:pt>
                <c:pt idx="2">
                  <c:v>355</c:v>
                </c:pt>
                <c:pt idx="3">
                  <c:v>370</c:v>
                </c:pt>
                <c:pt idx="4">
                  <c:v>450</c:v>
                </c:pt>
                <c:pt idx="5">
                  <c:v>724</c:v>
                </c:pt>
                <c:pt idx="6">
                  <c:v>776</c:v>
                </c:pt>
                <c:pt idx="7">
                  <c:v>604</c:v>
                </c:pt>
                <c:pt idx="8">
                  <c:v>558</c:v>
                </c:pt>
                <c:pt idx="9">
                  <c:v>526</c:v>
                </c:pt>
                <c:pt idx="10">
                  <c:v>273</c:v>
                </c:pt>
              </c:numCache>
            </c:numRef>
          </c:val>
          <c:extLst>
            <c:ext xmlns:c16="http://schemas.microsoft.com/office/drawing/2014/chart" uri="{C3380CC4-5D6E-409C-BE32-E72D297353CC}">
              <c16:uniqueId val="{00000015-4CD8-4268-AEAB-80FD64278ACB}"/>
            </c:ext>
          </c:extLst>
        </c:ser>
        <c:ser>
          <c:idx val="1"/>
          <c:order val="1"/>
          <c:tx>
            <c:strRef>
              <c:f>'VC funds by size'!$O$9</c:f>
              <c:strCache>
                <c:ptCount val="1"/>
                <c:pt idx="0">
                  <c:v>$50M-$100M</c:v>
                </c:pt>
              </c:strCache>
            </c:strRef>
          </c:tx>
          <c:spPr>
            <a:solidFill>
              <a:schemeClr val="accent2"/>
            </a:solidFill>
            <a:ln>
              <a:noFill/>
            </a:ln>
            <a:effectLst/>
          </c:spPr>
          <c:invertIfNegative val="0"/>
          <c:cat>
            <c:numRef>
              <c:f>'VC funds by size'!$P$7:$Z$7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size'!$P$9:$Z$9</c:f>
              <c:numCache>
                <c:formatCode>#,##0</c:formatCode>
                <c:ptCount val="11"/>
                <c:pt idx="0">
                  <c:v>64</c:v>
                </c:pt>
                <c:pt idx="1">
                  <c:v>68</c:v>
                </c:pt>
                <c:pt idx="2">
                  <c:v>70</c:v>
                </c:pt>
                <c:pt idx="3">
                  <c:v>106</c:v>
                </c:pt>
                <c:pt idx="4">
                  <c:v>89</c:v>
                </c:pt>
                <c:pt idx="5">
                  <c:v>174</c:v>
                </c:pt>
                <c:pt idx="6">
                  <c:v>174</c:v>
                </c:pt>
                <c:pt idx="7">
                  <c:v>100</c:v>
                </c:pt>
                <c:pt idx="8">
                  <c:v>95</c:v>
                </c:pt>
                <c:pt idx="9">
                  <c:v>84</c:v>
                </c:pt>
                <c:pt idx="10">
                  <c:v>36</c:v>
                </c:pt>
              </c:numCache>
            </c:numRef>
          </c:val>
          <c:extLst>
            <c:ext xmlns:c16="http://schemas.microsoft.com/office/drawing/2014/chart" uri="{C3380CC4-5D6E-409C-BE32-E72D297353CC}">
              <c16:uniqueId val="{00000017-4CD8-4268-AEAB-80FD64278ACB}"/>
            </c:ext>
          </c:extLst>
        </c:ser>
        <c:ser>
          <c:idx val="2"/>
          <c:order val="2"/>
          <c:tx>
            <c:strRef>
              <c:f>'VC funds by size'!$O$10</c:f>
              <c:strCache>
                <c:ptCount val="1"/>
                <c:pt idx="0">
                  <c:v>$100M-$250M</c:v>
                </c:pt>
              </c:strCache>
            </c:strRef>
          </c:tx>
          <c:spPr>
            <a:solidFill>
              <a:schemeClr val="accent3"/>
            </a:solidFill>
            <a:ln>
              <a:noFill/>
            </a:ln>
            <a:effectLst/>
          </c:spPr>
          <c:invertIfNegative val="0"/>
          <c:cat>
            <c:numRef>
              <c:f>'VC funds by size'!$P$7:$Z$7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size'!$P$10:$Z$10</c:f>
              <c:numCache>
                <c:formatCode>#,##0</c:formatCode>
                <c:ptCount val="11"/>
                <c:pt idx="0">
                  <c:v>73</c:v>
                </c:pt>
                <c:pt idx="1">
                  <c:v>88</c:v>
                </c:pt>
                <c:pt idx="2">
                  <c:v>93</c:v>
                </c:pt>
                <c:pt idx="3">
                  <c:v>99</c:v>
                </c:pt>
                <c:pt idx="4">
                  <c:v>119</c:v>
                </c:pt>
                <c:pt idx="5">
                  <c:v>190</c:v>
                </c:pt>
                <c:pt idx="6">
                  <c:v>175</c:v>
                </c:pt>
                <c:pt idx="7">
                  <c:v>140</c:v>
                </c:pt>
                <c:pt idx="8">
                  <c:v>107</c:v>
                </c:pt>
                <c:pt idx="9">
                  <c:v>87</c:v>
                </c:pt>
                <c:pt idx="10">
                  <c:v>32</c:v>
                </c:pt>
              </c:numCache>
            </c:numRef>
          </c:val>
          <c:extLst>
            <c:ext xmlns:c16="http://schemas.microsoft.com/office/drawing/2014/chart" uri="{C3380CC4-5D6E-409C-BE32-E72D297353CC}">
              <c16:uniqueId val="{00000019-4CD8-4268-AEAB-80FD64278ACB}"/>
            </c:ext>
          </c:extLst>
        </c:ser>
        <c:ser>
          <c:idx val="3"/>
          <c:order val="3"/>
          <c:tx>
            <c:strRef>
              <c:f>'VC funds by size'!$O$11</c:f>
              <c:strCache>
                <c:ptCount val="1"/>
                <c:pt idx="0">
                  <c:v>$250M-$500M</c:v>
                </c:pt>
              </c:strCache>
            </c:strRef>
          </c:tx>
          <c:spPr>
            <a:solidFill>
              <a:schemeClr val="accent4"/>
            </a:solidFill>
            <a:ln>
              <a:noFill/>
            </a:ln>
            <a:effectLst/>
          </c:spPr>
          <c:invertIfNegative val="0"/>
          <c:cat>
            <c:numRef>
              <c:f>'VC funds by size'!$P$7:$Z$7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size'!$P$11:$Z$11</c:f>
              <c:numCache>
                <c:formatCode>#,##0</c:formatCode>
                <c:ptCount val="11"/>
                <c:pt idx="0">
                  <c:v>37</c:v>
                </c:pt>
                <c:pt idx="1">
                  <c:v>26</c:v>
                </c:pt>
                <c:pt idx="2">
                  <c:v>42</c:v>
                </c:pt>
                <c:pt idx="3">
                  <c:v>37</c:v>
                </c:pt>
                <c:pt idx="4">
                  <c:v>47</c:v>
                </c:pt>
                <c:pt idx="5">
                  <c:v>94</c:v>
                </c:pt>
                <c:pt idx="6">
                  <c:v>82</c:v>
                </c:pt>
                <c:pt idx="7">
                  <c:v>51</c:v>
                </c:pt>
                <c:pt idx="8">
                  <c:v>48</c:v>
                </c:pt>
                <c:pt idx="9">
                  <c:v>38</c:v>
                </c:pt>
                <c:pt idx="10">
                  <c:v>18</c:v>
                </c:pt>
              </c:numCache>
            </c:numRef>
          </c:val>
          <c:extLst>
            <c:ext xmlns:c16="http://schemas.microsoft.com/office/drawing/2014/chart" uri="{C3380CC4-5D6E-409C-BE32-E72D297353CC}">
              <c16:uniqueId val="{0000001B-4CD8-4268-AEAB-80FD64278ACB}"/>
            </c:ext>
          </c:extLst>
        </c:ser>
        <c:ser>
          <c:idx val="4"/>
          <c:order val="4"/>
          <c:tx>
            <c:strRef>
              <c:f>'VC funds by size'!$O$12</c:f>
              <c:strCache>
                <c:ptCount val="1"/>
                <c:pt idx="0">
                  <c:v>$500M-$1B</c:v>
                </c:pt>
              </c:strCache>
            </c:strRef>
          </c:tx>
          <c:spPr>
            <a:solidFill>
              <a:schemeClr val="accent5"/>
            </a:solidFill>
            <a:ln>
              <a:noFill/>
            </a:ln>
            <a:effectLst/>
          </c:spPr>
          <c:invertIfNegative val="0"/>
          <c:cat>
            <c:numRef>
              <c:f>'VC funds by size'!$P$7:$Z$7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size'!$P$12:$Z$12</c:f>
              <c:numCache>
                <c:formatCode>#,##0</c:formatCode>
                <c:ptCount val="11"/>
                <c:pt idx="0">
                  <c:v>20</c:v>
                </c:pt>
                <c:pt idx="1">
                  <c:v>14</c:v>
                </c:pt>
                <c:pt idx="2">
                  <c:v>14</c:v>
                </c:pt>
                <c:pt idx="3">
                  <c:v>21</c:v>
                </c:pt>
                <c:pt idx="4">
                  <c:v>34</c:v>
                </c:pt>
                <c:pt idx="5">
                  <c:v>55</c:v>
                </c:pt>
                <c:pt idx="6">
                  <c:v>44</c:v>
                </c:pt>
                <c:pt idx="7">
                  <c:v>37</c:v>
                </c:pt>
                <c:pt idx="8">
                  <c:v>25</c:v>
                </c:pt>
                <c:pt idx="9">
                  <c:v>15</c:v>
                </c:pt>
                <c:pt idx="10">
                  <c:v>10</c:v>
                </c:pt>
              </c:numCache>
            </c:numRef>
          </c:val>
          <c:extLst>
            <c:ext xmlns:c16="http://schemas.microsoft.com/office/drawing/2014/chart" uri="{C3380CC4-5D6E-409C-BE32-E72D297353CC}">
              <c16:uniqueId val="{0000001D-4CD8-4268-AEAB-80FD64278ACB}"/>
            </c:ext>
          </c:extLst>
        </c:ser>
        <c:ser>
          <c:idx val="5"/>
          <c:order val="5"/>
          <c:tx>
            <c:strRef>
              <c:f>'VC funds by size'!$O$13</c:f>
              <c:strCache>
                <c:ptCount val="1"/>
                <c:pt idx="0">
                  <c:v>$1B+</c:v>
                </c:pt>
              </c:strCache>
            </c:strRef>
          </c:tx>
          <c:spPr>
            <a:solidFill>
              <a:schemeClr val="accent6"/>
            </a:solidFill>
            <a:ln>
              <a:noFill/>
            </a:ln>
            <a:effectLst/>
          </c:spPr>
          <c:invertIfNegative val="0"/>
          <c:cat>
            <c:numRef>
              <c:f>'VC funds by size'!$P$7:$Z$7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size'!$P$13:$Z$13</c:f>
              <c:numCache>
                <c:formatCode>#,##0</c:formatCode>
                <c:ptCount val="11"/>
                <c:pt idx="0">
                  <c:v>7</c:v>
                </c:pt>
                <c:pt idx="1">
                  <c:v>5</c:v>
                </c:pt>
                <c:pt idx="2">
                  <c:v>13</c:v>
                </c:pt>
                <c:pt idx="3">
                  <c:v>7</c:v>
                </c:pt>
                <c:pt idx="4">
                  <c:v>15</c:v>
                </c:pt>
                <c:pt idx="5">
                  <c:v>25</c:v>
                </c:pt>
                <c:pt idx="6">
                  <c:v>37</c:v>
                </c:pt>
                <c:pt idx="7">
                  <c:v>20</c:v>
                </c:pt>
                <c:pt idx="8">
                  <c:v>25</c:v>
                </c:pt>
                <c:pt idx="9">
                  <c:v>13</c:v>
                </c:pt>
                <c:pt idx="10">
                  <c:v>16</c:v>
                </c:pt>
              </c:numCache>
            </c:numRef>
          </c:val>
          <c:extLst>
            <c:ext xmlns:c16="http://schemas.microsoft.com/office/drawing/2014/chart" uri="{C3380CC4-5D6E-409C-BE32-E72D297353CC}">
              <c16:uniqueId val="{0000001F-4CD8-4268-AEAB-80FD64278ACB}"/>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funds by size'!$B$41</c:f>
              <c:strCache>
                <c:ptCount val="1"/>
                <c:pt idx="0">
                  <c:v>&lt;$50M</c:v>
                </c:pt>
              </c:strCache>
            </c:strRef>
          </c:tx>
          <c:spPr>
            <a:solidFill>
              <a:schemeClr val="accent1"/>
            </a:solidFill>
            <a:ln>
              <a:noFill/>
            </a:ln>
            <a:effectLst/>
          </c:spPr>
          <c:invertIfNegative val="0"/>
          <c:cat>
            <c:numRef>
              <c:f>'VC funds by size'!$C$40:$M$40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size'!$C$41:$M$41</c:f>
              <c:numCache>
                <c:formatCode>0.0%</c:formatCode>
                <c:ptCount val="11"/>
                <c:pt idx="0">
                  <c:v>6.4672049294101683E-2</c:v>
                </c:pt>
                <c:pt idx="1">
                  <c:v>8.9231549537802865E-2</c:v>
                </c:pt>
                <c:pt idx="2">
                  <c:v>6.6332620683499807E-2</c:v>
                </c:pt>
                <c:pt idx="3">
                  <c:v>8.6011941160316838E-2</c:v>
                </c:pt>
                <c:pt idx="4">
                  <c:v>5.9282845362713436E-2</c:v>
                </c:pt>
                <c:pt idx="5">
                  <c:v>5.8452306554374341E-2</c:v>
                </c:pt>
                <c:pt idx="6">
                  <c:v>4.4376827419300505E-2</c:v>
                </c:pt>
                <c:pt idx="7">
                  <c:v>7.1444947220816499E-2</c:v>
                </c:pt>
                <c:pt idx="8">
                  <c:v>5.5392199157666473E-2</c:v>
                </c:pt>
                <c:pt idx="9">
                  <c:v>7.6094505907573939E-2</c:v>
                </c:pt>
                <c:pt idx="10">
                  <c:v>3.9004065197738663E-2</c:v>
                </c:pt>
              </c:numCache>
            </c:numRef>
          </c:val>
          <c:extLst>
            <c:ext xmlns:c16="http://schemas.microsoft.com/office/drawing/2014/chart" uri="{C3380CC4-5D6E-409C-BE32-E72D297353CC}">
              <c16:uniqueId val="{0000000E-52EA-41E0-9C8E-06D9A9FBF7D1}"/>
            </c:ext>
          </c:extLst>
        </c:ser>
        <c:ser>
          <c:idx val="1"/>
          <c:order val="1"/>
          <c:tx>
            <c:strRef>
              <c:f>'VC funds by size'!$B$42</c:f>
              <c:strCache>
                <c:ptCount val="1"/>
                <c:pt idx="0">
                  <c:v>$50M-$100M</c:v>
                </c:pt>
              </c:strCache>
            </c:strRef>
          </c:tx>
          <c:spPr>
            <a:solidFill>
              <a:schemeClr val="accent2"/>
            </a:solidFill>
            <a:ln>
              <a:noFill/>
            </a:ln>
            <a:effectLst/>
          </c:spPr>
          <c:invertIfNegative val="0"/>
          <c:cat>
            <c:numRef>
              <c:f>'VC funds by size'!$C$40:$M$40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size'!$C$42:$M$42</c:f>
              <c:numCache>
                <c:formatCode>0.0%</c:formatCode>
                <c:ptCount val="11"/>
                <c:pt idx="0">
                  <c:v>8.2583672688498477E-2</c:v>
                </c:pt>
                <c:pt idx="1">
                  <c:v>9.2217123712805993E-2</c:v>
                </c:pt>
                <c:pt idx="2">
                  <c:v>6.0266872857391761E-2</c:v>
                </c:pt>
                <c:pt idx="3">
                  <c:v>0.10918909030965056</c:v>
                </c:pt>
                <c:pt idx="4">
                  <c:v>6.1460053023703651E-2</c:v>
                </c:pt>
                <c:pt idx="5">
                  <c:v>6.7434441693005928E-2</c:v>
                </c:pt>
                <c:pt idx="6">
                  <c:v>5.1801190366645759E-2</c:v>
                </c:pt>
                <c:pt idx="7">
                  <c:v>5.9832211661687229E-2</c:v>
                </c:pt>
                <c:pt idx="8">
                  <c:v>5.4342038878555481E-2</c:v>
                </c:pt>
                <c:pt idx="9">
                  <c:v>7.5422490156845184E-2</c:v>
                </c:pt>
                <c:pt idx="10">
                  <c:v>3.2697403654846587E-2</c:v>
                </c:pt>
              </c:numCache>
            </c:numRef>
          </c:val>
          <c:extLst>
            <c:ext xmlns:c16="http://schemas.microsoft.com/office/drawing/2014/chart" uri="{C3380CC4-5D6E-409C-BE32-E72D297353CC}">
              <c16:uniqueId val="{00000010-52EA-41E0-9C8E-06D9A9FBF7D1}"/>
            </c:ext>
          </c:extLst>
        </c:ser>
        <c:ser>
          <c:idx val="2"/>
          <c:order val="2"/>
          <c:tx>
            <c:strRef>
              <c:f>'VC funds by size'!$B$43</c:f>
              <c:strCache>
                <c:ptCount val="1"/>
                <c:pt idx="0">
                  <c:v>$100M-$250M</c:v>
                </c:pt>
              </c:strCache>
            </c:strRef>
          </c:tx>
          <c:spPr>
            <a:solidFill>
              <a:schemeClr val="accent3"/>
            </a:solidFill>
            <a:ln>
              <a:noFill/>
            </a:ln>
            <a:effectLst/>
          </c:spPr>
          <c:invertIfNegative val="0"/>
          <c:cat>
            <c:numRef>
              <c:f>'VC funds by size'!$C$40:$M$40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size'!$C$43:$M$43</c:f>
              <c:numCache>
                <c:formatCode>0.0%</c:formatCode>
                <c:ptCount val="11"/>
                <c:pt idx="0">
                  <c:v>0.21452267272403694</c:v>
                </c:pt>
                <c:pt idx="1">
                  <c:v>0.2599695874610945</c:v>
                </c:pt>
                <c:pt idx="2">
                  <c:v>0.17001414494557512</c:v>
                </c:pt>
                <c:pt idx="3">
                  <c:v>0.23710312595379585</c:v>
                </c:pt>
                <c:pt idx="4">
                  <c:v>0.18042325590937999</c:v>
                </c:pt>
                <c:pt idx="5">
                  <c:v>0.16842779404538019</c:v>
                </c:pt>
                <c:pt idx="6">
                  <c:v>0.11382184207152882</c:v>
                </c:pt>
                <c:pt idx="7">
                  <c:v>0.19565284902607574</c:v>
                </c:pt>
                <c:pt idx="8">
                  <c:v>0.12887829523364258</c:v>
                </c:pt>
                <c:pt idx="9">
                  <c:v>0.17846044749668699</c:v>
                </c:pt>
                <c:pt idx="10">
                  <c:v>7.0138232893151242E-2</c:v>
                </c:pt>
              </c:numCache>
            </c:numRef>
          </c:val>
          <c:extLst>
            <c:ext xmlns:c16="http://schemas.microsoft.com/office/drawing/2014/chart" uri="{C3380CC4-5D6E-409C-BE32-E72D297353CC}">
              <c16:uniqueId val="{00000012-52EA-41E0-9C8E-06D9A9FBF7D1}"/>
            </c:ext>
          </c:extLst>
        </c:ser>
        <c:ser>
          <c:idx val="3"/>
          <c:order val="3"/>
          <c:tx>
            <c:strRef>
              <c:f>'VC funds by size'!$B$44</c:f>
              <c:strCache>
                <c:ptCount val="1"/>
                <c:pt idx="0">
                  <c:v>$250M-$500M</c:v>
                </c:pt>
              </c:strCache>
            </c:strRef>
          </c:tx>
          <c:spPr>
            <a:solidFill>
              <a:schemeClr val="accent4"/>
            </a:solidFill>
            <a:ln>
              <a:noFill/>
            </a:ln>
            <a:effectLst/>
          </c:spPr>
          <c:invertIfNegative val="0"/>
          <c:cat>
            <c:numRef>
              <c:f>'VC funds by size'!$C$40:$M$40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size'!$C$44:$M$44</c:f>
              <c:numCache>
                <c:formatCode>0.0%</c:formatCode>
                <c:ptCount val="11"/>
                <c:pt idx="0">
                  <c:v>0.23439655793520922</c:v>
                </c:pt>
                <c:pt idx="1">
                  <c:v>0.18933420523914599</c:v>
                </c:pt>
                <c:pt idx="2">
                  <c:v>0.18538250789521035</c:v>
                </c:pt>
                <c:pt idx="3">
                  <c:v>0.18503053094492045</c:v>
                </c:pt>
                <c:pt idx="4">
                  <c:v>0.1729896936305349</c:v>
                </c:pt>
                <c:pt idx="5">
                  <c:v>0.18122908072558849</c:v>
                </c:pt>
                <c:pt idx="6">
                  <c:v>0.12485595785300467</c:v>
                </c:pt>
                <c:pt idx="7">
                  <c:v>0.15400303867377452</c:v>
                </c:pt>
                <c:pt idx="8">
                  <c:v>0.13671653682154131</c:v>
                </c:pt>
                <c:pt idx="9">
                  <c:v>0.16830964448518809</c:v>
                </c:pt>
                <c:pt idx="10">
                  <c:v>8.3022800969439856E-2</c:v>
                </c:pt>
              </c:numCache>
            </c:numRef>
          </c:val>
          <c:extLst>
            <c:ext xmlns:c16="http://schemas.microsoft.com/office/drawing/2014/chart" uri="{C3380CC4-5D6E-409C-BE32-E72D297353CC}">
              <c16:uniqueId val="{00000014-52EA-41E0-9C8E-06D9A9FBF7D1}"/>
            </c:ext>
          </c:extLst>
        </c:ser>
        <c:ser>
          <c:idx val="4"/>
          <c:order val="4"/>
          <c:tx>
            <c:strRef>
              <c:f>'VC funds by size'!$B$45</c:f>
              <c:strCache>
                <c:ptCount val="1"/>
                <c:pt idx="0">
                  <c:v>$500M-$1B</c:v>
                </c:pt>
              </c:strCache>
            </c:strRef>
          </c:tx>
          <c:spPr>
            <a:solidFill>
              <a:schemeClr val="accent5"/>
            </a:solidFill>
            <a:ln>
              <a:noFill/>
            </a:ln>
            <a:effectLst/>
          </c:spPr>
          <c:invertIfNegative val="0"/>
          <c:cat>
            <c:numRef>
              <c:f>'VC funds by size'!$C$40:$M$40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size'!$C$45:$M$45</c:f>
              <c:numCache>
                <c:formatCode>0.0%</c:formatCode>
                <c:ptCount val="11"/>
                <c:pt idx="0">
                  <c:v>0.24274116202218693</c:v>
                </c:pt>
                <c:pt idx="1">
                  <c:v>0.18447467582880075</c:v>
                </c:pt>
                <c:pt idx="2">
                  <c:v>0.11511402767518145</c:v>
                </c:pt>
                <c:pt idx="3">
                  <c:v>0.21603250179912789</c:v>
                </c:pt>
                <c:pt idx="4">
                  <c:v>0.23485149881014192</c:v>
                </c:pt>
                <c:pt idx="5">
                  <c:v>0.20948445975435101</c:v>
                </c:pt>
                <c:pt idx="6">
                  <c:v>0.13375254499530992</c:v>
                </c:pt>
                <c:pt idx="7">
                  <c:v>0.21164073896097099</c:v>
                </c:pt>
                <c:pt idx="8">
                  <c:v>0.13937230570944675</c:v>
                </c:pt>
                <c:pt idx="9">
                  <c:v>0.13397770833053921</c:v>
                </c:pt>
                <c:pt idx="10">
                  <c:v>9.1791434665465646E-2</c:v>
                </c:pt>
              </c:numCache>
            </c:numRef>
          </c:val>
          <c:extLst>
            <c:ext xmlns:c16="http://schemas.microsoft.com/office/drawing/2014/chart" uri="{C3380CC4-5D6E-409C-BE32-E72D297353CC}">
              <c16:uniqueId val="{00000016-52EA-41E0-9C8E-06D9A9FBF7D1}"/>
            </c:ext>
          </c:extLst>
        </c:ser>
        <c:ser>
          <c:idx val="5"/>
          <c:order val="5"/>
          <c:tx>
            <c:strRef>
              <c:f>'VC funds by size'!$B$46</c:f>
              <c:strCache>
                <c:ptCount val="1"/>
                <c:pt idx="0">
                  <c:v>$1B+</c:v>
                </c:pt>
              </c:strCache>
            </c:strRef>
          </c:tx>
          <c:spPr>
            <a:solidFill>
              <a:schemeClr val="accent6"/>
            </a:solidFill>
            <a:ln>
              <a:noFill/>
            </a:ln>
            <a:effectLst/>
          </c:spPr>
          <c:invertIfNegative val="0"/>
          <c:cat>
            <c:numRef>
              <c:f>'VC funds by size'!$C$40:$M$40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size'!$C$46:$M$46</c:f>
              <c:numCache>
                <c:formatCode>0.0%</c:formatCode>
                <c:ptCount val="11"/>
                <c:pt idx="0">
                  <c:v>0.16108388533596674</c:v>
                </c:pt>
                <c:pt idx="1">
                  <c:v>0.18477285822034994</c:v>
                </c:pt>
                <c:pt idx="2">
                  <c:v>0.40288982594314149</c:v>
                </c:pt>
                <c:pt idx="3">
                  <c:v>0.16663280983218853</c:v>
                </c:pt>
                <c:pt idx="4">
                  <c:v>0.29099265326352614</c:v>
                </c:pt>
                <c:pt idx="5">
                  <c:v>0.31497191722730017</c:v>
                </c:pt>
                <c:pt idx="6">
                  <c:v>0.53139163729421035</c:v>
                </c:pt>
                <c:pt idx="7">
                  <c:v>0.30742621445667512</c:v>
                </c:pt>
                <c:pt idx="8">
                  <c:v>0.48529862419914738</c:v>
                </c:pt>
                <c:pt idx="9">
                  <c:v>0.36773520362316664</c:v>
                </c:pt>
                <c:pt idx="10">
                  <c:v>0.68334606261935793</c:v>
                </c:pt>
              </c:numCache>
            </c:numRef>
          </c:val>
          <c:extLst>
            <c:ext xmlns:c16="http://schemas.microsoft.com/office/drawing/2014/chart" uri="{C3380CC4-5D6E-409C-BE32-E72D297353CC}">
              <c16:uniqueId val="{00000018-52EA-41E0-9C8E-06D9A9FBF7D1}"/>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funds by size'!$O$41</c:f>
              <c:strCache>
                <c:ptCount val="1"/>
                <c:pt idx="0">
                  <c:v>&lt;$50M</c:v>
                </c:pt>
              </c:strCache>
            </c:strRef>
          </c:tx>
          <c:spPr>
            <a:solidFill>
              <a:schemeClr val="accent1"/>
            </a:solidFill>
            <a:ln>
              <a:noFill/>
            </a:ln>
            <a:effectLst/>
          </c:spPr>
          <c:invertIfNegative val="0"/>
          <c:cat>
            <c:numRef>
              <c:f>'VC funds by size'!$P$40:$Z$40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size'!$P$41:$Z$41</c:f>
              <c:numCache>
                <c:formatCode>0.0%</c:formatCode>
                <c:ptCount val="11"/>
                <c:pt idx="0">
                  <c:v>0.46919431279620855</c:v>
                </c:pt>
                <c:pt idx="1">
                  <c:v>0.4645441389290883</c:v>
                </c:pt>
                <c:pt idx="2">
                  <c:v>0.44597989949748745</c:v>
                </c:pt>
                <c:pt idx="3">
                  <c:v>0.46307884856070086</c:v>
                </c:pt>
                <c:pt idx="4">
                  <c:v>0.47268907563025209</c:v>
                </c:pt>
                <c:pt idx="5">
                  <c:v>0.44941030415890754</c:v>
                </c:pt>
                <c:pt idx="6">
                  <c:v>0.4270776004402862</c:v>
                </c:pt>
                <c:pt idx="7">
                  <c:v>0.4182825484764543</c:v>
                </c:pt>
                <c:pt idx="8">
                  <c:v>0.45812807881773399</c:v>
                </c:pt>
                <c:pt idx="9">
                  <c:v>0.57993384785005508</c:v>
                </c:pt>
                <c:pt idx="10">
                  <c:v>0.67407407407407405</c:v>
                </c:pt>
              </c:numCache>
            </c:numRef>
          </c:val>
          <c:extLst>
            <c:ext xmlns:c16="http://schemas.microsoft.com/office/drawing/2014/chart" uri="{C3380CC4-5D6E-409C-BE32-E72D297353CC}">
              <c16:uniqueId val="{00000008-CA73-44DD-A0FD-95D1F9767C31}"/>
            </c:ext>
          </c:extLst>
        </c:ser>
        <c:ser>
          <c:idx val="1"/>
          <c:order val="1"/>
          <c:tx>
            <c:strRef>
              <c:f>'VC funds by size'!$O$42</c:f>
              <c:strCache>
                <c:ptCount val="1"/>
                <c:pt idx="0">
                  <c:v>$50M-$100M</c:v>
                </c:pt>
              </c:strCache>
            </c:strRef>
          </c:tx>
          <c:spPr>
            <a:solidFill>
              <a:schemeClr val="accent2"/>
            </a:solidFill>
            <a:ln>
              <a:noFill/>
            </a:ln>
            <a:effectLst/>
          </c:spPr>
          <c:invertIfNegative val="0"/>
          <c:cat>
            <c:numRef>
              <c:f>'VC funds by size'!$P$40:$Z$40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size'!$P$42:$Z$42</c:f>
              <c:numCache>
                <c:formatCode>0.0%</c:formatCode>
                <c:ptCount val="11"/>
                <c:pt idx="0">
                  <c:v>0.10110584518167456</c:v>
                </c:pt>
                <c:pt idx="1">
                  <c:v>9.8408104196816212E-2</c:v>
                </c:pt>
                <c:pt idx="2">
                  <c:v>8.7939698492462318E-2</c:v>
                </c:pt>
                <c:pt idx="3">
                  <c:v>0.13266583229036297</c:v>
                </c:pt>
                <c:pt idx="4">
                  <c:v>9.3487394957983194E-2</c:v>
                </c:pt>
                <c:pt idx="5">
                  <c:v>0.10800744878957169</c:v>
                </c:pt>
                <c:pt idx="6">
                  <c:v>9.57622454595487E-2</c:v>
                </c:pt>
                <c:pt idx="7">
                  <c:v>6.9252077562326875E-2</c:v>
                </c:pt>
                <c:pt idx="8">
                  <c:v>7.7996715927750412E-2</c:v>
                </c:pt>
                <c:pt idx="9">
                  <c:v>9.2613009922822495E-2</c:v>
                </c:pt>
                <c:pt idx="10">
                  <c:v>8.8888888888888892E-2</c:v>
                </c:pt>
              </c:numCache>
            </c:numRef>
          </c:val>
          <c:extLst>
            <c:ext xmlns:c16="http://schemas.microsoft.com/office/drawing/2014/chart" uri="{C3380CC4-5D6E-409C-BE32-E72D297353CC}">
              <c16:uniqueId val="{0000000A-CA73-44DD-A0FD-95D1F9767C31}"/>
            </c:ext>
          </c:extLst>
        </c:ser>
        <c:ser>
          <c:idx val="2"/>
          <c:order val="2"/>
          <c:tx>
            <c:strRef>
              <c:f>'VC funds by size'!$O$43</c:f>
              <c:strCache>
                <c:ptCount val="1"/>
                <c:pt idx="0">
                  <c:v>$100M-$250M</c:v>
                </c:pt>
              </c:strCache>
            </c:strRef>
          </c:tx>
          <c:spPr>
            <a:solidFill>
              <a:schemeClr val="accent3"/>
            </a:solidFill>
            <a:ln>
              <a:noFill/>
            </a:ln>
            <a:effectLst/>
          </c:spPr>
          <c:invertIfNegative val="0"/>
          <c:cat>
            <c:numRef>
              <c:f>'VC funds by size'!$P$40:$Z$40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size'!$P$43:$Z$43</c:f>
              <c:numCache>
                <c:formatCode>0.0%</c:formatCode>
                <c:ptCount val="11"/>
                <c:pt idx="0">
                  <c:v>0.11532385466034756</c:v>
                </c:pt>
                <c:pt idx="1">
                  <c:v>0.12735166425470332</c:v>
                </c:pt>
                <c:pt idx="2">
                  <c:v>0.11683417085427136</c:v>
                </c:pt>
                <c:pt idx="3">
                  <c:v>0.12390488110137672</c:v>
                </c:pt>
                <c:pt idx="4">
                  <c:v>0.125</c:v>
                </c:pt>
                <c:pt idx="5">
                  <c:v>0.11793916821849783</c:v>
                </c:pt>
                <c:pt idx="6">
                  <c:v>9.6312603192074853E-2</c:v>
                </c:pt>
                <c:pt idx="7">
                  <c:v>9.6952908587257622E-2</c:v>
                </c:pt>
                <c:pt idx="8">
                  <c:v>8.7848932676518887E-2</c:v>
                </c:pt>
                <c:pt idx="9">
                  <c:v>9.5920617420066148E-2</c:v>
                </c:pt>
                <c:pt idx="10">
                  <c:v>7.9012345679012344E-2</c:v>
                </c:pt>
              </c:numCache>
            </c:numRef>
          </c:val>
          <c:extLst>
            <c:ext xmlns:c16="http://schemas.microsoft.com/office/drawing/2014/chart" uri="{C3380CC4-5D6E-409C-BE32-E72D297353CC}">
              <c16:uniqueId val="{0000000C-CA73-44DD-A0FD-95D1F9767C31}"/>
            </c:ext>
          </c:extLst>
        </c:ser>
        <c:ser>
          <c:idx val="3"/>
          <c:order val="3"/>
          <c:tx>
            <c:strRef>
              <c:f>'VC funds by size'!$O$44</c:f>
              <c:strCache>
                <c:ptCount val="1"/>
                <c:pt idx="0">
                  <c:v>$250M-$500M</c:v>
                </c:pt>
              </c:strCache>
            </c:strRef>
          </c:tx>
          <c:spPr>
            <a:solidFill>
              <a:schemeClr val="accent4"/>
            </a:solidFill>
            <a:ln>
              <a:noFill/>
            </a:ln>
            <a:effectLst/>
          </c:spPr>
          <c:invertIfNegative val="0"/>
          <c:cat>
            <c:numRef>
              <c:f>'VC funds by size'!$P$40:$Z$40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size'!$P$44:$Z$44</c:f>
              <c:numCache>
                <c:formatCode>0.0%</c:formatCode>
                <c:ptCount val="11"/>
                <c:pt idx="0">
                  <c:v>5.845181674565561E-2</c:v>
                </c:pt>
                <c:pt idx="1">
                  <c:v>3.7626628075253257E-2</c:v>
                </c:pt>
                <c:pt idx="2">
                  <c:v>5.2763819095477386E-2</c:v>
                </c:pt>
                <c:pt idx="3">
                  <c:v>4.630788485607009E-2</c:v>
                </c:pt>
                <c:pt idx="4">
                  <c:v>4.9369747899159662E-2</c:v>
                </c:pt>
                <c:pt idx="5">
                  <c:v>5.8348851644941031E-2</c:v>
                </c:pt>
                <c:pt idx="6">
                  <c:v>4.5129334067143645E-2</c:v>
                </c:pt>
                <c:pt idx="7">
                  <c:v>3.5318559556786706E-2</c:v>
                </c:pt>
                <c:pt idx="8">
                  <c:v>3.9408866995073892E-2</c:v>
                </c:pt>
                <c:pt idx="9">
                  <c:v>4.1896361631753032E-2</c:v>
                </c:pt>
                <c:pt idx="10">
                  <c:v>4.4444444444444446E-2</c:v>
                </c:pt>
              </c:numCache>
            </c:numRef>
          </c:val>
          <c:extLst>
            <c:ext xmlns:c16="http://schemas.microsoft.com/office/drawing/2014/chart" uri="{C3380CC4-5D6E-409C-BE32-E72D297353CC}">
              <c16:uniqueId val="{0000000E-CA73-44DD-A0FD-95D1F9767C31}"/>
            </c:ext>
          </c:extLst>
        </c:ser>
        <c:ser>
          <c:idx val="4"/>
          <c:order val="4"/>
          <c:tx>
            <c:strRef>
              <c:f>'VC funds by size'!$O$45</c:f>
              <c:strCache>
                <c:ptCount val="1"/>
                <c:pt idx="0">
                  <c:v>$500M-$1B</c:v>
                </c:pt>
              </c:strCache>
            </c:strRef>
          </c:tx>
          <c:spPr>
            <a:solidFill>
              <a:schemeClr val="accent5"/>
            </a:solidFill>
            <a:ln>
              <a:noFill/>
            </a:ln>
            <a:effectLst/>
          </c:spPr>
          <c:invertIfNegative val="0"/>
          <c:cat>
            <c:numRef>
              <c:f>'VC funds by size'!$P$40:$Z$40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size'!$P$45:$Z$45</c:f>
              <c:numCache>
                <c:formatCode>0.0%</c:formatCode>
                <c:ptCount val="11"/>
                <c:pt idx="0">
                  <c:v>3.15955766192733E-2</c:v>
                </c:pt>
                <c:pt idx="1">
                  <c:v>2.0260492040520984E-2</c:v>
                </c:pt>
                <c:pt idx="2">
                  <c:v>1.7587939698492462E-2</c:v>
                </c:pt>
                <c:pt idx="3">
                  <c:v>2.6282853566958697E-2</c:v>
                </c:pt>
                <c:pt idx="4">
                  <c:v>3.5714285714285712E-2</c:v>
                </c:pt>
                <c:pt idx="5">
                  <c:v>3.414028553693358E-2</c:v>
                </c:pt>
                <c:pt idx="6">
                  <c:v>2.4215740231150248E-2</c:v>
                </c:pt>
                <c:pt idx="7">
                  <c:v>2.5623268698060944E-2</c:v>
                </c:pt>
                <c:pt idx="8">
                  <c:v>2.0525451559934318E-2</c:v>
                </c:pt>
                <c:pt idx="9">
                  <c:v>1.6538037486218304E-2</c:v>
                </c:pt>
                <c:pt idx="10">
                  <c:v>2.4691358024691357E-2</c:v>
                </c:pt>
              </c:numCache>
            </c:numRef>
          </c:val>
          <c:extLst>
            <c:ext xmlns:c16="http://schemas.microsoft.com/office/drawing/2014/chart" uri="{C3380CC4-5D6E-409C-BE32-E72D297353CC}">
              <c16:uniqueId val="{00000010-CA73-44DD-A0FD-95D1F9767C31}"/>
            </c:ext>
          </c:extLst>
        </c:ser>
        <c:ser>
          <c:idx val="5"/>
          <c:order val="5"/>
          <c:tx>
            <c:strRef>
              <c:f>'VC funds by size'!$O$46</c:f>
              <c:strCache>
                <c:ptCount val="1"/>
                <c:pt idx="0">
                  <c:v>$1B+</c:v>
                </c:pt>
              </c:strCache>
            </c:strRef>
          </c:tx>
          <c:spPr>
            <a:solidFill>
              <a:schemeClr val="accent6"/>
            </a:solidFill>
            <a:ln>
              <a:noFill/>
            </a:ln>
            <a:effectLst/>
          </c:spPr>
          <c:invertIfNegative val="0"/>
          <c:cat>
            <c:numRef>
              <c:f>'VC funds by size'!$P$40:$Z$40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size'!$P$46:$Z$46</c:f>
              <c:numCache>
                <c:formatCode>0.0%</c:formatCode>
                <c:ptCount val="11"/>
                <c:pt idx="0">
                  <c:v>1.1058451816745656E-2</c:v>
                </c:pt>
                <c:pt idx="1">
                  <c:v>7.2358900144717797E-3</c:v>
                </c:pt>
                <c:pt idx="2">
                  <c:v>1.6331658291457288E-2</c:v>
                </c:pt>
                <c:pt idx="3">
                  <c:v>8.7609511889862324E-3</c:v>
                </c:pt>
                <c:pt idx="4">
                  <c:v>1.5756302521008403E-2</c:v>
                </c:pt>
                <c:pt idx="5">
                  <c:v>1.5518311607697082E-2</c:v>
                </c:pt>
                <c:pt idx="6">
                  <c:v>2.0363236103467255E-2</c:v>
                </c:pt>
                <c:pt idx="7">
                  <c:v>1.3850415512465374E-2</c:v>
                </c:pt>
                <c:pt idx="8">
                  <c:v>2.0525451559934318E-2</c:v>
                </c:pt>
                <c:pt idx="9">
                  <c:v>1.4332965821389196E-2</c:v>
                </c:pt>
                <c:pt idx="10">
                  <c:v>3.9506172839506172E-2</c:v>
                </c:pt>
              </c:numCache>
            </c:numRef>
          </c:val>
          <c:extLst>
            <c:ext xmlns:c16="http://schemas.microsoft.com/office/drawing/2014/chart" uri="{C3380CC4-5D6E-409C-BE32-E72D297353CC}">
              <c16:uniqueId val="{00000012-CA73-44DD-A0FD-95D1F9767C31}"/>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'VC funds by experience'!$B$8</c:f>
              <c:strCache>
                <c:ptCount val="1"/>
                <c:pt idx="0">
                  <c:v>Emerging firm</c:v>
                </c:pt>
              </c:strCache>
            </c:strRef>
          </c:tx>
          <c:spPr>
            <a:solidFill>
              <a:schemeClr val="accent1"/>
            </a:solidFill>
            <a:ln>
              <a:noFill/>
            </a:ln>
            <a:effectLst/>
          </c:spPr>
          <c:invertIfNegative val="0"/>
          <c:cat>
            <c:numRef>
              <c:f>'VC funds by experience'!$C$7:$M$7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experience'!$C$8:$M$8</c:f>
              <c:numCache>
                <c:formatCode>"$"#,##0.0</c:formatCode>
                <c:ptCount val="11"/>
                <c:pt idx="0">
                  <c:v>19.561679002643579</c:v>
                </c:pt>
                <c:pt idx="1">
                  <c:v>23.862965640527982</c:v>
                </c:pt>
                <c:pt idx="2">
                  <c:v>22.16125945736221</c:v>
                </c:pt>
                <c:pt idx="3">
                  <c:v>28.143687205578519</c:v>
                </c:pt>
                <c:pt idx="4">
                  <c:v>31.354523941174371</c:v>
                </c:pt>
                <c:pt idx="5">
                  <c:v>60.831950822198657</c:v>
                </c:pt>
                <c:pt idx="6">
                  <c:v>56.314317346780697</c:v>
                </c:pt>
                <c:pt idx="7">
                  <c:v>35.35364694696564</c:v>
                </c:pt>
                <c:pt idx="8">
                  <c:v>23.666557175511748</c:v>
                </c:pt>
                <c:pt idx="9">
                  <c:v>19.198981551999999</c:v>
                </c:pt>
                <c:pt idx="10">
                  <c:v>7.9469233608300316</c:v>
                </c:pt>
              </c:numCache>
            </c:numRef>
          </c:val>
          <c:extLst>
            <c:ext xmlns:c16="http://schemas.microsoft.com/office/drawing/2014/chart" uri="{C3380CC4-5D6E-409C-BE32-E72D297353CC}">
              <c16:uniqueId val="{00000000-A6E9-476C-8CB4-170F997C9A1D}"/>
            </c:ext>
          </c:extLst>
        </c:ser>
        <c:ser>
          <c:idx val="1"/>
          <c:order val="1"/>
          <c:tx>
            <c:strRef>
              <c:f>'VC funds by experience'!$B$9</c:f>
              <c:strCache>
                <c:ptCount val="1"/>
                <c:pt idx="0">
                  <c:v>Established firm</c:v>
                </c:pt>
              </c:strCache>
            </c:strRef>
          </c:tx>
          <c:spPr>
            <a:solidFill>
              <a:schemeClr val="accent2"/>
            </a:solidFill>
            <a:ln>
              <a:noFill/>
            </a:ln>
            <a:effectLst/>
          </c:spPr>
          <c:invertIfNegative val="0"/>
          <c:cat>
            <c:numRef>
              <c:f>'VC funds by experience'!$C$7:$M$7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experience'!$C$9:$M$9</c:f>
              <c:numCache>
                <c:formatCode>"$"#,##0.0</c:formatCode>
                <c:ptCount val="11"/>
                <c:pt idx="0">
                  <c:v>31.39182791669862</c:v>
                </c:pt>
                <c:pt idx="1">
                  <c:v>24.85436783423237</c:v>
                </c:pt>
                <c:pt idx="2">
                  <c:v>55.249288848222072</c:v>
                </c:pt>
                <c:pt idx="3">
                  <c:v>36.553500544282578</c:v>
                </c:pt>
                <c:pt idx="4">
                  <c:v>62.784187211069003</c:v>
                </c:pt>
                <c:pt idx="5">
                  <c:v>105.851427791879</c:v>
                </c:pt>
                <c:pt idx="6">
                  <c:v>166.0595567373071</c:v>
                </c:pt>
                <c:pt idx="7">
                  <c:v>75.770798183312792</c:v>
                </c:pt>
                <c:pt idx="8">
                  <c:v>91.925061281210333</c:v>
                </c:pt>
                <c:pt idx="9">
                  <c:v>55.670480875680191</c:v>
                </c:pt>
                <c:pt idx="10">
                  <c:v>64.478059027</c:v>
                </c:pt>
              </c:numCache>
            </c:numRef>
          </c:val>
          <c:extLst>
            <c:ext xmlns:c16="http://schemas.microsoft.com/office/drawing/2014/chart" uri="{C3380CC4-5D6E-409C-BE32-E72D297353CC}">
              <c16:uniqueId val="{00000001-A6E9-476C-8CB4-170F997C9A1D}"/>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'VC funds by experience'!$O$8</c:f>
              <c:strCache>
                <c:ptCount val="1"/>
                <c:pt idx="0">
                  <c:v>Emerging firm</c:v>
                </c:pt>
              </c:strCache>
            </c:strRef>
          </c:tx>
          <c:spPr>
            <a:solidFill>
              <a:schemeClr val="accent1"/>
            </a:solidFill>
            <a:ln>
              <a:noFill/>
            </a:ln>
            <a:effectLst/>
          </c:spPr>
          <c:invertIfNegative val="0"/>
          <c:cat>
            <c:numRef>
              <c:f>'VC funds by experience'!$P$7:$Z$7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experience'!$P$8:$Z$8</c:f>
              <c:numCache>
                <c:formatCode>#,##0</c:formatCode>
                <c:ptCount val="11"/>
                <c:pt idx="0">
                  <c:v>441</c:v>
                </c:pt>
                <c:pt idx="1">
                  <c:v>498</c:v>
                </c:pt>
                <c:pt idx="2">
                  <c:v>523</c:v>
                </c:pt>
                <c:pt idx="3">
                  <c:v>534</c:v>
                </c:pt>
                <c:pt idx="4">
                  <c:v>583</c:v>
                </c:pt>
                <c:pt idx="5">
                  <c:v>955</c:v>
                </c:pt>
                <c:pt idx="6">
                  <c:v>999</c:v>
                </c:pt>
                <c:pt idx="7">
                  <c:v>818</c:v>
                </c:pt>
                <c:pt idx="8">
                  <c:v>621</c:v>
                </c:pt>
                <c:pt idx="9">
                  <c:v>388</c:v>
                </c:pt>
                <c:pt idx="10">
                  <c:v>153</c:v>
                </c:pt>
              </c:numCache>
            </c:numRef>
          </c:val>
          <c:extLst>
            <c:ext xmlns:c16="http://schemas.microsoft.com/office/drawing/2014/chart" uri="{C3380CC4-5D6E-409C-BE32-E72D297353CC}">
              <c16:uniqueId val="{00000000-15CB-4267-BB0C-66C06753F921}"/>
            </c:ext>
          </c:extLst>
        </c:ser>
        <c:ser>
          <c:idx val="1"/>
          <c:order val="1"/>
          <c:tx>
            <c:strRef>
              <c:f>'VC funds by experience'!$O$9</c:f>
              <c:strCache>
                <c:ptCount val="1"/>
                <c:pt idx="0">
                  <c:v>Established firm</c:v>
                </c:pt>
              </c:strCache>
            </c:strRef>
          </c:tx>
          <c:spPr>
            <a:solidFill>
              <a:schemeClr val="accent2"/>
            </a:solidFill>
            <a:ln>
              <a:noFill/>
            </a:ln>
            <a:effectLst/>
          </c:spPr>
          <c:invertIfNegative val="0"/>
          <c:cat>
            <c:numRef>
              <c:f>'VC funds by experience'!$P$7:$Z$7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experience'!$P$9:$Z$9</c:f>
              <c:numCache>
                <c:formatCode>#,##0</c:formatCode>
                <c:ptCount val="11"/>
                <c:pt idx="0">
                  <c:v>192</c:v>
                </c:pt>
                <c:pt idx="1">
                  <c:v>193</c:v>
                </c:pt>
                <c:pt idx="2">
                  <c:v>273</c:v>
                </c:pt>
                <c:pt idx="3">
                  <c:v>265</c:v>
                </c:pt>
                <c:pt idx="4">
                  <c:v>369</c:v>
                </c:pt>
                <c:pt idx="5">
                  <c:v>656</c:v>
                </c:pt>
                <c:pt idx="6">
                  <c:v>818</c:v>
                </c:pt>
                <c:pt idx="7">
                  <c:v>626</c:v>
                </c:pt>
                <c:pt idx="8">
                  <c:v>597</c:v>
                </c:pt>
                <c:pt idx="9">
                  <c:v>519</c:v>
                </c:pt>
                <c:pt idx="10">
                  <c:v>252</c:v>
                </c:pt>
              </c:numCache>
            </c:numRef>
          </c:val>
          <c:extLst>
            <c:ext xmlns:c16="http://schemas.microsoft.com/office/drawing/2014/chart" uri="{C3380CC4-5D6E-409C-BE32-E72D297353CC}">
              <c16:uniqueId val="{00000001-15CB-4267-BB0C-66C06753F921}"/>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funds by experience'!$B$36</c:f>
              <c:strCache>
                <c:ptCount val="1"/>
                <c:pt idx="0">
                  <c:v>Emerging firm</c:v>
                </c:pt>
              </c:strCache>
            </c:strRef>
          </c:tx>
          <c:spPr>
            <a:solidFill>
              <a:schemeClr val="accent1"/>
            </a:solidFill>
            <a:ln>
              <a:noFill/>
            </a:ln>
            <a:effectLst/>
          </c:spPr>
          <c:invertIfNegative val="0"/>
          <c:cat>
            <c:numRef>
              <c:f>'VC funds by experience'!$C$35:$M$35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experience'!$C$36:$M$36</c:f>
              <c:numCache>
                <c:formatCode>0.0%</c:formatCode>
                <c:ptCount val="11"/>
                <c:pt idx="0">
                  <c:v>0.38391231900110628</c:v>
                </c:pt>
                <c:pt idx="1">
                  <c:v>0.4898249542514676</c:v>
                </c:pt>
                <c:pt idx="2">
                  <c:v>0.28628216622208746</c:v>
                </c:pt>
                <c:pt idx="3">
                  <c:v>0.43500634547502326</c:v>
                </c:pt>
                <c:pt idx="4">
                  <c:v>0.33306727442302758</c:v>
                </c:pt>
                <c:pt idx="5">
                  <c:v>0.36495511026953076</c:v>
                </c:pt>
                <c:pt idx="6">
                  <c:v>0.25324160753473302</c:v>
                </c:pt>
                <c:pt idx="7">
                  <c:v>0.31814464320175684</c:v>
                </c:pt>
                <c:pt idx="8">
                  <c:v>0.20474284806707327</c:v>
                </c:pt>
                <c:pt idx="9">
                  <c:v>0.25643274212827649</c:v>
                </c:pt>
                <c:pt idx="10">
                  <c:v>0.10972627260404273</c:v>
                </c:pt>
              </c:numCache>
            </c:numRef>
          </c:val>
          <c:extLst>
            <c:ext xmlns:c16="http://schemas.microsoft.com/office/drawing/2014/chart" uri="{C3380CC4-5D6E-409C-BE32-E72D297353CC}">
              <c16:uniqueId val="{00000000-F141-4FEC-9B5A-DCEBA9A8A45A}"/>
            </c:ext>
          </c:extLst>
        </c:ser>
        <c:ser>
          <c:idx val="1"/>
          <c:order val="1"/>
          <c:tx>
            <c:strRef>
              <c:f>'VC funds by experience'!$B$37</c:f>
              <c:strCache>
                <c:ptCount val="1"/>
                <c:pt idx="0">
                  <c:v>Established firm</c:v>
                </c:pt>
              </c:strCache>
            </c:strRef>
          </c:tx>
          <c:spPr>
            <a:solidFill>
              <a:schemeClr val="accent2"/>
            </a:solidFill>
            <a:ln>
              <a:noFill/>
            </a:ln>
            <a:effectLst/>
          </c:spPr>
          <c:invertIfNegative val="0"/>
          <c:cat>
            <c:numRef>
              <c:f>'VC funds by experience'!$C$35:$M$35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experience'!$C$37:$M$37</c:f>
              <c:numCache>
                <c:formatCode>0.0%</c:formatCode>
                <c:ptCount val="11"/>
                <c:pt idx="0">
                  <c:v>0.61608768099889366</c:v>
                </c:pt>
                <c:pt idx="1">
                  <c:v>0.51017504574853234</c:v>
                </c:pt>
                <c:pt idx="2">
                  <c:v>0.71371783377791254</c:v>
                </c:pt>
                <c:pt idx="3">
                  <c:v>0.56499365452497674</c:v>
                </c:pt>
                <c:pt idx="4">
                  <c:v>0.66693272557697247</c:v>
                </c:pt>
                <c:pt idx="5">
                  <c:v>0.63504488973046924</c:v>
                </c:pt>
                <c:pt idx="6">
                  <c:v>0.7467583924652671</c:v>
                </c:pt>
                <c:pt idx="7">
                  <c:v>0.68185535679824316</c:v>
                </c:pt>
                <c:pt idx="8">
                  <c:v>0.79525715193292679</c:v>
                </c:pt>
                <c:pt idx="9">
                  <c:v>0.74356725787172351</c:v>
                </c:pt>
                <c:pt idx="10">
                  <c:v>0.89027372739595734</c:v>
                </c:pt>
              </c:numCache>
            </c:numRef>
          </c:val>
          <c:extLst>
            <c:ext xmlns:c16="http://schemas.microsoft.com/office/drawing/2014/chart" uri="{C3380CC4-5D6E-409C-BE32-E72D297353CC}">
              <c16:uniqueId val="{00000001-F141-4FEC-9B5A-DCEBA9A8A45A}"/>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funds by experience'!$O$36</c:f>
              <c:strCache>
                <c:ptCount val="1"/>
                <c:pt idx="0">
                  <c:v>Emerging firm</c:v>
                </c:pt>
              </c:strCache>
            </c:strRef>
          </c:tx>
          <c:spPr>
            <a:solidFill>
              <a:schemeClr val="accent1"/>
            </a:solidFill>
            <a:ln>
              <a:noFill/>
            </a:ln>
            <a:effectLst/>
          </c:spPr>
          <c:invertIfNegative val="0"/>
          <c:cat>
            <c:numRef>
              <c:f>'VC funds by experience'!$P$35:$Z$35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experience'!$P$36:$Z$36</c:f>
              <c:numCache>
                <c:formatCode>0.0%</c:formatCode>
                <c:ptCount val="11"/>
                <c:pt idx="0">
                  <c:v>0.69668246445497628</c:v>
                </c:pt>
                <c:pt idx="1">
                  <c:v>0.72069464544138928</c:v>
                </c:pt>
                <c:pt idx="2">
                  <c:v>0.65703517587939697</c:v>
                </c:pt>
                <c:pt idx="3">
                  <c:v>0.66833541927409257</c:v>
                </c:pt>
                <c:pt idx="4">
                  <c:v>0.61239495798319332</c:v>
                </c:pt>
                <c:pt idx="5">
                  <c:v>0.59279950341402854</c:v>
                </c:pt>
                <c:pt idx="6">
                  <c:v>0.54980737479361586</c:v>
                </c:pt>
                <c:pt idx="7">
                  <c:v>0.56648199445983383</c:v>
                </c:pt>
                <c:pt idx="8">
                  <c:v>0.50985221674876846</c:v>
                </c:pt>
                <c:pt idx="9">
                  <c:v>0.42778390297684676</c:v>
                </c:pt>
                <c:pt idx="10">
                  <c:v>0.37777777777777777</c:v>
                </c:pt>
              </c:numCache>
            </c:numRef>
          </c:val>
          <c:extLst>
            <c:ext xmlns:c16="http://schemas.microsoft.com/office/drawing/2014/chart" uri="{C3380CC4-5D6E-409C-BE32-E72D297353CC}">
              <c16:uniqueId val="{00000000-251A-4B89-9B27-F4A115307309}"/>
            </c:ext>
          </c:extLst>
        </c:ser>
        <c:ser>
          <c:idx val="1"/>
          <c:order val="1"/>
          <c:tx>
            <c:strRef>
              <c:f>'VC funds by experience'!$O$37</c:f>
              <c:strCache>
                <c:ptCount val="1"/>
                <c:pt idx="0">
                  <c:v>Established firm</c:v>
                </c:pt>
              </c:strCache>
            </c:strRef>
          </c:tx>
          <c:spPr>
            <a:solidFill>
              <a:schemeClr val="accent2"/>
            </a:solidFill>
            <a:ln>
              <a:noFill/>
            </a:ln>
            <a:effectLst/>
          </c:spPr>
          <c:invertIfNegative val="0"/>
          <c:cat>
            <c:numRef>
              <c:f>'VC funds by experience'!$P$35:$Z$35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by experience'!$P$37:$Z$37</c:f>
              <c:numCache>
                <c:formatCode>0.0%</c:formatCode>
                <c:ptCount val="11"/>
                <c:pt idx="0">
                  <c:v>0.30331753554502372</c:v>
                </c:pt>
                <c:pt idx="1">
                  <c:v>0.27930535455861072</c:v>
                </c:pt>
                <c:pt idx="2">
                  <c:v>0.34296482412060303</c:v>
                </c:pt>
                <c:pt idx="3">
                  <c:v>0.33166458072590738</c:v>
                </c:pt>
                <c:pt idx="4">
                  <c:v>0.38760504201680673</c:v>
                </c:pt>
                <c:pt idx="5">
                  <c:v>0.40720049658597146</c:v>
                </c:pt>
                <c:pt idx="6">
                  <c:v>0.45019262520638414</c:v>
                </c:pt>
                <c:pt idx="7">
                  <c:v>0.43351800554016623</c:v>
                </c:pt>
                <c:pt idx="8">
                  <c:v>0.49014778325123154</c:v>
                </c:pt>
                <c:pt idx="9">
                  <c:v>0.57221609702315324</c:v>
                </c:pt>
                <c:pt idx="10">
                  <c:v>0.62222222222222223</c:v>
                </c:pt>
              </c:numCache>
            </c:numRef>
          </c:val>
          <c:extLst>
            <c:ext xmlns:c16="http://schemas.microsoft.com/office/drawing/2014/chart" uri="{C3380CC4-5D6E-409C-BE32-E72D297353CC}">
              <c16:uniqueId val="{00000001-251A-4B89-9B27-F4A115307309}"/>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'VC funds vs previous'!$B$8</c:f>
              <c:strCache>
                <c:ptCount val="1"/>
                <c:pt idx="0">
                  <c:v>Larger</c:v>
                </c:pt>
              </c:strCache>
            </c:strRef>
          </c:tx>
          <c:spPr>
            <a:solidFill>
              <a:schemeClr val="accent1"/>
            </a:solidFill>
            <a:ln>
              <a:noFill/>
            </a:ln>
            <a:effectLst/>
          </c:spPr>
          <c:invertIfNegative val="0"/>
          <c:cat>
            <c:numRef>
              <c:f>'VC funds vs previous'!$C$7:$M$7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vs previous'!$C$8:$M$8</c:f>
              <c:numCache>
                <c:formatCode>"$"#,##0.0</c:formatCode>
                <c:ptCount val="11"/>
                <c:pt idx="0">
                  <c:v>23.459882009965781</c:v>
                </c:pt>
                <c:pt idx="1">
                  <c:v>24.797877511999999</c:v>
                </c:pt>
                <c:pt idx="2">
                  <c:v>48.066387026011917</c:v>
                </c:pt>
                <c:pt idx="3">
                  <c:v>35.348750305999999</c:v>
                </c:pt>
                <c:pt idx="4">
                  <c:v>58.351008243886518</c:v>
                </c:pt>
                <c:pt idx="5">
                  <c:v>100.0233227319498</c:v>
                </c:pt>
                <c:pt idx="6">
                  <c:v>130.405800484</c:v>
                </c:pt>
                <c:pt idx="7">
                  <c:v>50.718695621268509</c:v>
                </c:pt>
                <c:pt idx="8">
                  <c:v>56.669313223000003</c:v>
                </c:pt>
                <c:pt idx="9">
                  <c:v>40.867598501000003</c:v>
                </c:pt>
                <c:pt idx="10">
                  <c:v>44.244206646999999</c:v>
                </c:pt>
              </c:numCache>
            </c:numRef>
          </c:val>
          <c:extLst>
            <c:ext xmlns:c16="http://schemas.microsoft.com/office/drawing/2014/chart" uri="{C3380CC4-5D6E-409C-BE32-E72D297353CC}">
              <c16:uniqueId val="{00000000-2E31-4328-8F6B-BC6914DFBC7B}"/>
            </c:ext>
          </c:extLst>
        </c:ser>
        <c:ser>
          <c:idx val="1"/>
          <c:order val="1"/>
          <c:tx>
            <c:strRef>
              <c:f>'VC funds vs previous'!$B$9</c:f>
              <c:strCache>
                <c:ptCount val="1"/>
                <c:pt idx="0">
                  <c:v>Same</c:v>
                </c:pt>
              </c:strCache>
            </c:strRef>
          </c:tx>
          <c:spPr>
            <a:solidFill>
              <a:schemeClr val="accent2"/>
            </a:solidFill>
            <a:ln>
              <a:noFill/>
            </a:ln>
            <a:effectLst/>
          </c:spPr>
          <c:invertIfNegative val="0"/>
          <c:cat>
            <c:numRef>
              <c:f>'VC funds vs previous'!$C$7:$M$7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vs previous'!$C$9:$M$9</c:f>
              <c:numCache>
                <c:formatCode>"$"#,##0.0</c:formatCode>
                <c:ptCount val="11"/>
                <c:pt idx="0">
                  <c:v>2.4782000000000002</c:v>
                </c:pt>
                <c:pt idx="1">
                  <c:v>0.40670000000000001</c:v>
                </c:pt>
                <c:pt idx="2">
                  <c:v>0.60299999999999998</c:v>
                </c:pt>
                <c:pt idx="3">
                  <c:v>0.94</c:v>
                </c:pt>
                <c:pt idx="4">
                  <c:v>3.0277500000000002</c:v>
                </c:pt>
                <c:pt idx="5">
                  <c:v>1.179</c:v>
                </c:pt>
                <c:pt idx="6">
                  <c:v>3.854766117946383</c:v>
                </c:pt>
                <c:pt idx="7">
                  <c:v>2.0758000000000001</c:v>
                </c:pt>
                <c:pt idx="8">
                  <c:v>5.0350000000000001</c:v>
                </c:pt>
                <c:pt idx="9">
                  <c:v>2.0710250000000001</c:v>
                </c:pt>
                <c:pt idx="10">
                  <c:v>1.36</c:v>
                </c:pt>
              </c:numCache>
            </c:numRef>
          </c:val>
          <c:extLst>
            <c:ext xmlns:c16="http://schemas.microsoft.com/office/drawing/2014/chart" uri="{C3380CC4-5D6E-409C-BE32-E72D297353CC}">
              <c16:uniqueId val="{00000001-2E31-4328-8F6B-BC6914DFBC7B}"/>
            </c:ext>
          </c:extLst>
        </c:ser>
        <c:ser>
          <c:idx val="2"/>
          <c:order val="2"/>
          <c:tx>
            <c:strRef>
              <c:f>'VC funds vs previous'!$B$10</c:f>
              <c:strCache>
                <c:ptCount val="1"/>
                <c:pt idx="0">
                  <c:v>Smaller</c:v>
                </c:pt>
              </c:strCache>
            </c:strRef>
          </c:tx>
          <c:spPr>
            <a:solidFill>
              <a:schemeClr val="accent3"/>
            </a:solidFill>
            <a:ln>
              <a:noFill/>
            </a:ln>
            <a:effectLst/>
          </c:spPr>
          <c:invertIfNegative val="0"/>
          <c:cat>
            <c:numRef>
              <c:f>'VC funds vs previous'!$C$7:$M$7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vs previous'!$C$10:$M$10</c:f>
              <c:numCache>
                <c:formatCode>"$"#,##0.0</c:formatCode>
                <c:ptCount val="11"/>
                <c:pt idx="0">
                  <c:v>3.4029915599999998</c:v>
                </c:pt>
                <c:pt idx="1">
                  <c:v>1.920343506</c:v>
                </c:pt>
                <c:pt idx="2">
                  <c:v>2.437931447</c:v>
                </c:pt>
                <c:pt idx="3">
                  <c:v>3.199421841021254</c:v>
                </c:pt>
                <c:pt idx="4">
                  <c:v>6.0294149419999989</c:v>
                </c:pt>
                <c:pt idx="5">
                  <c:v>8.9984540826955879</c:v>
                </c:pt>
                <c:pt idx="6">
                  <c:v>5.4152884569999991</c:v>
                </c:pt>
                <c:pt idx="7">
                  <c:v>11.606167637</c:v>
                </c:pt>
                <c:pt idx="8">
                  <c:v>16.98512912</c:v>
                </c:pt>
                <c:pt idx="9">
                  <c:v>8.1618164059999998</c:v>
                </c:pt>
                <c:pt idx="10">
                  <c:v>9.1972548659999998</c:v>
                </c:pt>
              </c:numCache>
            </c:numRef>
          </c:val>
          <c:extLst>
            <c:ext xmlns:c16="http://schemas.microsoft.com/office/drawing/2014/chart" uri="{C3380CC4-5D6E-409C-BE32-E72D297353CC}">
              <c16:uniqueId val="{00000002-2E31-4328-8F6B-BC6914DFBC7B}"/>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quot;$&quot;#,##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'VC funds vs previous'!$O$8</c:f>
              <c:strCache>
                <c:ptCount val="1"/>
                <c:pt idx="0">
                  <c:v>Larger</c:v>
                </c:pt>
              </c:strCache>
            </c:strRef>
          </c:tx>
          <c:spPr>
            <a:solidFill>
              <a:schemeClr val="accent1"/>
            </a:solidFill>
            <a:ln>
              <a:noFill/>
            </a:ln>
            <a:effectLst/>
          </c:spPr>
          <c:invertIfNegative val="0"/>
          <c:cat>
            <c:numRef>
              <c:f>'VC funds vs previous'!$P$7:$Z$7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vs previous'!$P$8:$Z$8</c:f>
              <c:numCache>
                <c:formatCode>#,##0</c:formatCode>
                <c:ptCount val="11"/>
                <c:pt idx="0">
                  <c:v>121</c:v>
                </c:pt>
                <c:pt idx="1">
                  <c:v>124</c:v>
                </c:pt>
                <c:pt idx="2">
                  <c:v>155</c:v>
                </c:pt>
                <c:pt idx="3">
                  <c:v>200</c:v>
                </c:pt>
                <c:pt idx="4">
                  <c:v>218</c:v>
                </c:pt>
                <c:pt idx="5">
                  <c:v>380</c:v>
                </c:pt>
                <c:pt idx="6">
                  <c:v>359</c:v>
                </c:pt>
                <c:pt idx="7">
                  <c:v>252</c:v>
                </c:pt>
                <c:pt idx="8">
                  <c:v>186</c:v>
                </c:pt>
                <c:pt idx="9">
                  <c:v>182</c:v>
                </c:pt>
                <c:pt idx="10">
                  <c:v>78</c:v>
                </c:pt>
              </c:numCache>
            </c:numRef>
          </c:val>
          <c:extLst>
            <c:ext xmlns:c16="http://schemas.microsoft.com/office/drawing/2014/chart" uri="{C3380CC4-5D6E-409C-BE32-E72D297353CC}">
              <c16:uniqueId val="{00000000-42E4-4057-BE0C-185BA6CB9712}"/>
            </c:ext>
          </c:extLst>
        </c:ser>
        <c:ser>
          <c:idx val="1"/>
          <c:order val="1"/>
          <c:tx>
            <c:strRef>
              <c:f>'VC funds vs previous'!$O$9</c:f>
              <c:strCache>
                <c:ptCount val="1"/>
                <c:pt idx="0">
                  <c:v>Same</c:v>
                </c:pt>
              </c:strCache>
            </c:strRef>
          </c:tx>
          <c:spPr>
            <a:solidFill>
              <a:schemeClr val="accent2"/>
            </a:solidFill>
            <a:ln>
              <a:noFill/>
            </a:ln>
            <a:effectLst/>
          </c:spPr>
          <c:invertIfNegative val="0"/>
          <c:cat>
            <c:numRef>
              <c:f>'VC funds vs previous'!$P$7:$Z$7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vs previous'!$P$9:$Z$9</c:f>
              <c:numCache>
                <c:formatCode>#,##0</c:formatCode>
                <c:ptCount val="11"/>
                <c:pt idx="0">
                  <c:v>7</c:v>
                </c:pt>
                <c:pt idx="1">
                  <c:v>6</c:v>
                </c:pt>
                <c:pt idx="2">
                  <c:v>3</c:v>
                </c:pt>
                <c:pt idx="3">
                  <c:v>9</c:v>
                </c:pt>
                <c:pt idx="4">
                  <c:v>14</c:v>
                </c:pt>
                <c:pt idx="5">
                  <c:v>10</c:v>
                </c:pt>
                <c:pt idx="6">
                  <c:v>14</c:v>
                </c:pt>
                <c:pt idx="7">
                  <c:v>8</c:v>
                </c:pt>
                <c:pt idx="8">
                  <c:v>14</c:v>
                </c:pt>
                <c:pt idx="9">
                  <c:v>10</c:v>
                </c:pt>
                <c:pt idx="10">
                  <c:v>6</c:v>
                </c:pt>
              </c:numCache>
            </c:numRef>
          </c:val>
          <c:extLst>
            <c:ext xmlns:c16="http://schemas.microsoft.com/office/drawing/2014/chart" uri="{C3380CC4-5D6E-409C-BE32-E72D297353CC}">
              <c16:uniqueId val="{00000001-42E4-4057-BE0C-185BA6CB9712}"/>
            </c:ext>
          </c:extLst>
        </c:ser>
        <c:ser>
          <c:idx val="2"/>
          <c:order val="2"/>
          <c:tx>
            <c:strRef>
              <c:f>'VC funds vs previous'!$O$10</c:f>
              <c:strCache>
                <c:ptCount val="1"/>
                <c:pt idx="0">
                  <c:v>Smaller</c:v>
                </c:pt>
              </c:strCache>
            </c:strRef>
          </c:tx>
          <c:spPr>
            <a:solidFill>
              <a:schemeClr val="accent3"/>
            </a:solidFill>
            <a:ln>
              <a:noFill/>
            </a:ln>
            <a:effectLst/>
          </c:spPr>
          <c:invertIfNegative val="0"/>
          <c:cat>
            <c:numRef>
              <c:f>'VC funds vs previous'!$P$7:$Z$7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vs previous'!$P$10:$Z$10</c:f>
              <c:numCache>
                <c:formatCode>#,##0</c:formatCode>
                <c:ptCount val="11"/>
                <c:pt idx="0">
                  <c:v>41</c:v>
                </c:pt>
                <c:pt idx="1">
                  <c:v>28</c:v>
                </c:pt>
                <c:pt idx="2">
                  <c:v>42</c:v>
                </c:pt>
                <c:pt idx="3">
                  <c:v>58</c:v>
                </c:pt>
                <c:pt idx="4">
                  <c:v>65</c:v>
                </c:pt>
                <c:pt idx="5">
                  <c:v>110</c:v>
                </c:pt>
                <c:pt idx="6">
                  <c:v>133</c:v>
                </c:pt>
                <c:pt idx="7">
                  <c:v>114</c:v>
                </c:pt>
                <c:pt idx="8">
                  <c:v>138</c:v>
                </c:pt>
                <c:pt idx="9">
                  <c:v>104</c:v>
                </c:pt>
                <c:pt idx="10">
                  <c:v>44</c:v>
                </c:pt>
              </c:numCache>
            </c:numRef>
          </c:val>
          <c:extLst>
            <c:ext xmlns:c16="http://schemas.microsoft.com/office/drawing/2014/chart" uri="{C3380CC4-5D6E-409C-BE32-E72D297353CC}">
              <c16:uniqueId val="{00000002-42E4-4057-BE0C-185BA6CB9712}"/>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by grouped series'!$O$51</c:f>
              <c:strCache>
                <c:ptCount val="1"/>
                <c:pt idx="0">
                  <c:v>Angel</c:v>
                </c:pt>
              </c:strCache>
            </c:strRef>
          </c:tx>
          <c:spPr>
            <a:solidFill>
              <a:schemeClr val="accent1"/>
            </a:solidFill>
            <a:ln>
              <a:noFill/>
            </a:ln>
            <a:effectLst/>
          </c:spPr>
          <c:invertIfNegative val="0"/>
          <c:cat>
            <c:multiLvlStrRef>
              <c:f>'VC deals by grouped series'!$P$49:$BE$50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grouped series'!$P$51:$BE$51</c:f>
              <c:numCache>
                <c:formatCode>#,##0;;;</c:formatCode>
                <c:ptCount val="42"/>
                <c:pt idx="0">
                  <c:v>331</c:v>
                </c:pt>
                <c:pt idx="1">
                  <c:v>300</c:v>
                </c:pt>
                <c:pt idx="2">
                  <c:v>241</c:v>
                </c:pt>
                <c:pt idx="3">
                  <c:v>221</c:v>
                </c:pt>
                <c:pt idx="4">
                  <c:v>298</c:v>
                </c:pt>
                <c:pt idx="5">
                  <c:v>246</c:v>
                </c:pt>
                <c:pt idx="6">
                  <c:v>243</c:v>
                </c:pt>
                <c:pt idx="7">
                  <c:v>210</c:v>
                </c:pt>
                <c:pt idx="8">
                  <c:v>301</c:v>
                </c:pt>
                <c:pt idx="9">
                  <c:v>240</c:v>
                </c:pt>
                <c:pt idx="10">
                  <c:v>192</c:v>
                </c:pt>
                <c:pt idx="11">
                  <c:v>226</c:v>
                </c:pt>
                <c:pt idx="12">
                  <c:v>271</c:v>
                </c:pt>
                <c:pt idx="13">
                  <c:v>258</c:v>
                </c:pt>
                <c:pt idx="14">
                  <c:v>235</c:v>
                </c:pt>
                <c:pt idx="15">
                  <c:v>255</c:v>
                </c:pt>
                <c:pt idx="16">
                  <c:v>311</c:v>
                </c:pt>
                <c:pt idx="17">
                  <c:v>212</c:v>
                </c:pt>
                <c:pt idx="18">
                  <c:v>197</c:v>
                </c:pt>
                <c:pt idx="19">
                  <c:v>227</c:v>
                </c:pt>
                <c:pt idx="20">
                  <c:v>320</c:v>
                </c:pt>
                <c:pt idx="21">
                  <c:v>205</c:v>
                </c:pt>
                <c:pt idx="22">
                  <c:v>222</c:v>
                </c:pt>
                <c:pt idx="23">
                  <c:v>224</c:v>
                </c:pt>
                <c:pt idx="24">
                  <c:v>243</c:v>
                </c:pt>
                <c:pt idx="25">
                  <c:v>171</c:v>
                </c:pt>
                <c:pt idx="26">
                  <c:v>151</c:v>
                </c:pt>
                <c:pt idx="27">
                  <c:v>186</c:v>
                </c:pt>
                <c:pt idx="28">
                  <c:v>233</c:v>
                </c:pt>
                <c:pt idx="29">
                  <c:v>178</c:v>
                </c:pt>
                <c:pt idx="30">
                  <c:v>175</c:v>
                </c:pt>
                <c:pt idx="31">
                  <c:v>158</c:v>
                </c:pt>
                <c:pt idx="32">
                  <c:v>197</c:v>
                </c:pt>
                <c:pt idx="33">
                  <c:v>170</c:v>
                </c:pt>
                <c:pt idx="34">
                  <c:v>144</c:v>
                </c:pt>
                <c:pt idx="35">
                  <c:v>151</c:v>
                </c:pt>
                <c:pt idx="36">
                  <c:v>158</c:v>
                </c:pt>
                <c:pt idx="37">
                  <c:v>126</c:v>
                </c:pt>
                <c:pt idx="38">
                  <c:v>140</c:v>
                </c:pt>
                <c:pt idx="39">
                  <c:v>137</c:v>
                </c:pt>
                <c:pt idx="40">
                  <c:v>193</c:v>
                </c:pt>
                <c:pt idx="41">
                  <c:v>171</c:v>
                </c:pt>
              </c:numCache>
            </c:numRef>
          </c:val>
          <c:extLst>
            <c:ext xmlns:c16="http://schemas.microsoft.com/office/drawing/2014/chart" uri="{C3380CC4-5D6E-409C-BE32-E72D297353CC}">
              <c16:uniqueId val="{00000000-156B-46A8-9F62-57CDD560A209}"/>
            </c:ext>
          </c:extLst>
        </c:ser>
        <c:ser>
          <c:idx val="1"/>
          <c:order val="1"/>
          <c:tx>
            <c:strRef>
              <c:f>'VC deals by grouped series'!$O$52</c:f>
              <c:strCache>
                <c:ptCount val="1"/>
                <c:pt idx="0">
                  <c:v>Pre-seed/seed</c:v>
                </c:pt>
              </c:strCache>
            </c:strRef>
          </c:tx>
          <c:spPr>
            <a:solidFill>
              <a:schemeClr val="accent2"/>
            </a:solidFill>
            <a:ln>
              <a:noFill/>
            </a:ln>
            <a:effectLst/>
          </c:spPr>
          <c:invertIfNegative val="0"/>
          <c:cat>
            <c:multiLvlStrRef>
              <c:f>'VC deals by grouped series'!$P$49:$BE$50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grouped series'!$P$52:$BE$52</c:f>
              <c:numCache>
                <c:formatCode>#,##0;;;</c:formatCode>
                <c:ptCount val="42"/>
                <c:pt idx="0">
                  <c:v>1200</c:v>
                </c:pt>
                <c:pt idx="1">
                  <c:v>965</c:v>
                </c:pt>
                <c:pt idx="2">
                  <c:v>926</c:v>
                </c:pt>
                <c:pt idx="3">
                  <c:v>896</c:v>
                </c:pt>
                <c:pt idx="4">
                  <c:v>1180</c:v>
                </c:pt>
                <c:pt idx="5">
                  <c:v>995</c:v>
                </c:pt>
                <c:pt idx="6">
                  <c:v>1041</c:v>
                </c:pt>
                <c:pt idx="7">
                  <c:v>1082</c:v>
                </c:pt>
                <c:pt idx="8">
                  <c:v>1204</c:v>
                </c:pt>
                <c:pt idx="9">
                  <c:v>1069</c:v>
                </c:pt>
                <c:pt idx="10">
                  <c:v>1015</c:v>
                </c:pt>
                <c:pt idx="11">
                  <c:v>1191</c:v>
                </c:pt>
                <c:pt idx="12">
                  <c:v>1338</c:v>
                </c:pt>
                <c:pt idx="13">
                  <c:v>1155</c:v>
                </c:pt>
                <c:pt idx="14">
                  <c:v>1241</c:v>
                </c:pt>
                <c:pt idx="15">
                  <c:v>1212</c:v>
                </c:pt>
                <c:pt idx="16">
                  <c:v>1457</c:v>
                </c:pt>
                <c:pt idx="17">
                  <c:v>1080</c:v>
                </c:pt>
                <c:pt idx="18">
                  <c:v>1197</c:v>
                </c:pt>
                <c:pt idx="19">
                  <c:v>1348</c:v>
                </c:pt>
                <c:pt idx="20">
                  <c:v>1761</c:v>
                </c:pt>
                <c:pt idx="21">
                  <c:v>1672</c:v>
                </c:pt>
                <c:pt idx="22">
                  <c:v>1731</c:v>
                </c:pt>
                <c:pt idx="23">
                  <c:v>1789</c:v>
                </c:pt>
                <c:pt idx="24">
                  <c:v>2005</c:v>
                </c:pt>
                <c:pt idx="25">
                  <c:v>1743</c:v>
                </c:pt>
                <c:pt idx="26">
                  <c:v>1500</c:v>
                </c:pt>
                <c:pt idx="27">
                  <c:v>1320</c:v>
                </c:pt>
                <c:pt idx="28">
                  <c:v>1489</c:v>
                </c:pt>
                <c:pt idx="29">
                  <c:v>1386</c:v>
                </c:pt>
                <c:pt idx="30">
                  <c:v>1335</c:v>
                </c:pt>
                <c:pt idx="31">
                  <c:v>1302</c:v>
                </c:pt>
                <c:pt idx="32">
                  <c:v>1484</c:v>
                </c:pt>
                <c:pt idx="33">
                  <c:v>1397</c:v>
                </c:pt>
                <c:pt idx="34">
                  <c:v>1348</c:v>
                </c:pt>
                <c:pt idx="35">
                  <c:v>1310</c:v>
                </c:pt>
                <c:pt idx="36">
                  <c:v>1414</c:v>
                </c:pt>
                <c:pt idx="37">
                  <c:v>1164</c:v>
                </c:pt>
                <c:pt idx="38">
                  <c:v>1282</c:v>
                </c:pt>
                <c:pt idx="39">
                  <c:v>1416</c:v>
                </c:pt>
                <c:pt idx="40">
                  <c:v>1286</c:v>
                </c:pt>
                <c:pt idx="41">
                  <c:v>1236</c:v>
                </c:pt>
              </c:numCache>
            </c:numRef>
          </c:val>
          <c:extLst>
            <c:ext xmlns:c16="http://schemas.microsoft.com/office/drawing/2014/chart" uri="{C3380CC4-5D6E-409C-BE32-E72D297353CC}">
              <c16:uniqueId val="{00000001-156B-46A8-9F62-57CDD560A209}"/>
            </c:ext>
          </c:extLst>
        </c:ser>
        <c:ser>
          <c:idx val="2"/>
          <c:order val="2"/>
          <c:tx>
            <c:strRef>
              <c:f>'VC deals by grouped series'!$O$53</c:f>
              <c:strCache>
                <c:ptCount val="1"/>
                <c:pt idx="0">
                  <c:v>A-B</c:v>
                </c:pt>
              </c:strCache>
            </c:strRef>
          </c:tx>
          <c:spPr>
            <a:solidFill>
              <a:schemeClr val="accent3"/>
            </a:solidFill>
            <a:ln>
              <a:noFill/>
            </a:ln>
            <a:effectLst/>
          </c:spPr>
          <c:invertIfNegative val="0"/>
          <c:cat>
            <c:multiLvlStrRef>
              <c:f>'VC deals by grouped series'!$P$49:$BE$50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grouped series'!$P$53:$BE$53</c:f>
              <c:numCache>
                <c:formatCode>#,##0;;;</c:formatCode>
                <c:ptCount val="42"/>
                <c:pt idx="0">
                  <c:v>811</c:v>
                </c:pt>
                <c:pt idx="1">
                  <c:v>747</c:v>
                </c:pt>
                <c:pt idx="2">
                  <c:v>738</c:v>
                </c:pt>
                <c:pt idx="3">
                  <c:v>715</c:v>
                </c:pt>
                <c:pt idx="4">
                  <c:v>805</c:v>
                </c:pt>
                <c:pt idx="5">
                  <c:v>861</c:v>
                </c:pt>
                <c:pt idx="6">
                  <c:v>786</c:v>
                </c:pt>
                <c:pt idx="7">
                  <c:v>782</c:v>
                </c:pt>
                <c:pt idx="8">
                  <c:v>843</c:v>
                </c:pt>
                <c:pt idx="9">
                  <c:v>892</c:v>
                </c:pt>
                <c:pt idx="10">
                  <c:v>815</c:v>
                </c:pt>
                <c:pt idx="11">
                  <c:v>864</c:v>
                </c:pt>
                <c:pt idx="12">
                  <c:v>868</c:v>
                </c:pt>
                <c:pt idx="13">
                  <c:v>933</c:v>
                </c:pt>
                <c:pt idx="14">
                  <c:v>828</c:v>
                </c:pt>
                <c:pt idx="15">
                  <c:v>828</c:v>
                </c:pt>
                <c:pt idx="16">
                  <c:v>857</c:v>
                </c:pt>
                <c:pt idx="17">
                  <c:v>818</c:v>
                </c:pt>
                <c:pt idx="18">
                  <c:v>861</c:v>
                </c:pt>
                <c:pt idx="19">
                  <c:v>941</c:v>
                </c:pt>
                <c:pt idx="20">
                  <c:v>1123</c:v>
                </c:pt>
                <c:pt idx="21">
                  <c:v>1292</c:v>
                </c:pt>
                <c:pt idx="22">
                  <c:v>1238</c:v>
                </c:pt>
                <c:pt idx="23">
                  <c:v>1275</c:v>
                </c:pt>
                <c:pt idx="24">
                  <c:v>1224</c:v>
                </c:pt>
                <c:pt idx="25">
                  <c:v>1080</c:v>
                </c:pt>
                <c:pt idx="26">
                  <c:v>860</c:v>
                </c:pt>
                <c:pt idx="27">
                  <c:v>769</c:v>
                </c:pt>
                <c:pt idx="28">
                  <c:v>787</c:v>
                </c:pt>
                <c:pt idx="29">
                  <c:v>714</c:v>
                </c:pt>
                <c:pt idx="30">
                  <c:v>625</c:v>
                </c:pt>
                <c:pt idx="31">
                  <c:v>651</c:v>
                </c:pt>
                <c:pt idx="32">
                  <c:v>657</c:v>
                </c:pt>
                <c:pt idx="33">
                  <c:v>695</c:v>
                </c:pt>
                <c:pt idx="34">
                  <c:v>657</c:v>
                </c:pt>
                <c:pt idx="35">
                  <c:v>662</c:v>
                </c:pt>
                <c:pt idx="36">
                  <c:v>698</c:v>
                </c:pt>
                <c:pt idx="37">
                  <c:v>689</c:v>
                </c:pt>
                <c:pt idx="38">
                  <c:v>670</c:v>
                </c:pt>
                <c:pt idx="39">
                  <c:v>700</c:v>
                </c:pt>
                <c:pt idx="40">
                  <c:v>623</c:v>
                </c:pt>
                <c:pt idx="41">
                  <c:v>503</c:v>
                </c:pt>
              </c:numCache>
            </c:numRef>
          </c:val>
          <c:extLst>
            <c:ext xmlns:c16="http://schemas.microsoft.com/office/drawing/2014/chart" uri="{C3380CC4-5D6E-409C-BE32-E72D297353CC}">
              <c16:uniqueId val="{00000002-156B-46A8-9F62-57CDD560A209}"/>
            </c:ext>
          </c:extLst>
        </c:ser>
        <c:ser>
          <c:idx val="3"/>
          <c:order val="3"/>
          <c:tx>
            <c:strRef>
              <c:f>'VC deals by grouped series'!$O$54</c:f>
              <c:strCache>
                <c:ptCount val="1"/>
                <c:pt idx="0">
                  <c:v>C-D</c:v>
                </c:pt>
              </c:strCache>
            </c:strRef>
          </c:tx>
          <c:spPr>
            <a:solidFill>
              <a:schemeClr val="accent4"/>
            </a:solidFill>
            <a:ln>
              <a:noFill/>
            </a:ln>
            <a:effectLst/>
          </c:spPr>
          <c:invertIfNegative val="0"/>
          <c:cat>
            <c:multiLvlStrRef>
              <c:f>'VC deals by grouped series'!$P$49:$BE$50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grouped series'!$P$54:$BE$54</c:f>
              <c:numCache>
                <c:formatCode>#,##0;;;</c:formatCode>
                <c:ptCount val="42"/>
                <c:pt idx="0">
                  <c:v>163</c:v>
                </c:pt>
                <c:pt idx="1">
                  <c:v>178</c:v>
                </c:pt>
                <c:pt idx="2">
                  <c:v>133</c:v>
                </c:pt>
                <c:pt idx="3">
                  <c:v>142</c:v>
                </c:pt>
                <c:pt idx="4">
                  <c:v>142</c:v>
                </c:pt>
                <c:pt idx="5">
                  <c:v>164</c:v>
                </c:pt>
                <c:pt idx="6">
                  <c:v>167</c:v>
                </c:pt>
                <c:pt idx="7">
                  <c:v>140</c:v>
                </c:pt>
                <c:pt idx="8">
                  <c:v>193</c:v>
                </c:pt>
                <c:pt idx="9">
                  <c:v>180</c:v>
                </c:pt>
                <c:pt idx="10">
                  <c:v>182</c:v>
                </c:pt>
                <c:pt idx="11">
                  <c:v>161</c:v>
                </c:pt>
                <c:pt idx="12">
                  <c:v>196</c:v>
                </c:pt>
                <c:pt idx="13">
                  <c:v>178</c:v>
                </c:pt>
                <c:pt idx="14">
                  <c:v>194</c:v>
                </c:pt>
                <c:pt idx="15">
                  <c:v>176</c:v>
                </c:pt>
                <c:pt idx="16">
                  <c:v>170</c:v>
                </c:pt>
                <c:pt idx="17">
                  <c:v>167</c:v>
                </c:pt>
                <c:pt idx="18">
                  <c:v>194</c:v>
                </c:pt>
                <c:pt idx="19">
                  <c:v>176</c:v>
                </c:pt>
                <c:pt idx="20">
                  <c:v>278</c:v>
                </c:pt>
                <c:pt idx="21">
                  <c:v>255</c:v>
                </c:pt>
                <c:pt idx="22">
                  <c:v>288</c:v>
                </c:pt>
                <c:pt idx="23">
                  <c:v>243</c:v>
                </c:pt>
                <c:pt idx="24">
                  <c:v>230</c:v>
                </c:pt>
                <c:pt idx="25">
                  <c:v>203</c:v>
                </c:pt>
                <c:pt idx="26">
                  <c:v>150</c:v>
                </c:pt>
                <c:pt idx="27">
                  <c:v>111</c:v>
                </c:pt>
                <c:pt idx="28">
                  <c:v>117</c:v>
                </c:pt>
                <c:pt idx="29">
                  <c:v>127</c:v>
                </c:pt>
                <c:pt idx="30">
                  <c:v>119</c:v>
                </c:pt>
                <c:pt idx="31">
                  <c:v>109</c:v>
                </c:pt>
                <c:pt idx="32">
                  <c:v>112</c:v>
                </c:pt>
                <c:pt idx="33">
                  <c:v>106</c:v>
                </c:pt>
                <c:pt idx="34">
                  <c:v>129</c:v>
                </c:pt>
                <c:pt idx="35">
                  <c:v>137</c:v>
                </c:pt>
                <c:pt idx="36">
                  <c:v>143</c:v>
                </c:pt>
                <c:pt idx="37">
                  <c:v>133</c:v>
                </c:pt>
                <c:pt idx="38">
                  <c:v>130</c:v>
                </c:pt>
                <c:pt idx="39">
                  <c:v>121</c:v>
                </c:pt>
                <c:pt idx="40">
                  <c:v>140</c:v>
                </c:pt>
                <c:pt idx="41">
                  <c:v>98</c:v>
                </c:pt>
              </c:numCache>
            </c:numRef>
          </c:val>
          <c:extLst>
            <c:ext xmlns:c16="http://schemas.microsoft.com/office/drawing/2014/chart" uri="{C3380CC4-5D6E-409C-BE32-E72D297353CC}">
              <c16:uniqueId val="{00000003-156B-46A8-9F62-57CDD560A209}"/>
            </c:ext>
          </c:extLst>
        </c:ser>
        <c:ser>
          <c:idx val="4"/>
          <c:order val="4"/>
          <c:tx>
            <c:strRef>
              <c:f>'VC deals by grouped series'!$O$55</c:f>
              <c:strCache>
                <c:ptCount val="1"/>
                <c:pt idx="0">
                  <c:v>E+</c:v>
                </c:pt>
              </c:strCache>
            </c:strRef>
          </c:tx>
          <c:spPr>
            <a:solidFill>
              <a:schemeClr val="accent5"/>
            </a:solidFill>
            <a:ln>
              <a:noFill/>
            </a:ln>
            <a:effectLst/>
          </c:spPr>
          <c:invertIfNegative val="0"/>
          <c:cat>
            <c:multiLvlStrRef>
              <c:f>'VC deals by grouped series'!$P$49:$BE$50</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grouped series'!$P$55:$BE$55</c:f>
              <c:numCache>
                <c:formatCode>#,##0;;;</c:formatCode>
                <c:ptCount val="42"/>
                <c:pt idx="0">
                  <c:v>39</c:v>
                </c:pt>
                <c:pt idx="1">
                  <c:v>34</c:v>
                </c:pt>
                <c:pt idx="2">
                  <c:v>38</c:v>
                </c:pt>
                <c:pt idx="3">
                  <c:v>47</c:v>
                </c:pt>
                <c:pt idx="4">
                  <c:v>44</c:v>
                </c:pt>
                <c:pt idx="5">
                  <c:v>52</c:v>
                </c:pt>
                <c:pt idx="6">
                  <c:v>40</c:v>
                </c:pt>
                <c:pt idx="7">
                  <c:v>34</c:v>
                </c:pt>
                <c:pt idx="8">
                  <c:v>44</c:v>
                </c:pt>
                <c:pt idx="9">
                  <c:v>49</c:v>
                </c:pt>
                <c:pt idx="10">
                  <c:v>54</c:v>
                </c:pt>
                <c:pt idx="11">
                  <c:v>55</c:v>
                </c:pt>
                <c:pt idx="12">
                  <c:v>51</c:v>
                </c:pt>
                <c:pt idx="13">
                  <c:v>53</c:v>
                </c:pt>
                <c:pt idx="14">
                  <c:v>45</c:v>
                </c:pt>
                <c:pt idx="15">
                  <c:v>34</c:v>
                </c:pt>
                <c:pt idx="16">
                  <c:v>51</c:v>
                </c:pt>
                <c:pt idx="17">
                  <c:v>44</c:v>
                </c:pt>
                <c:pt idx="18">
                  <c:v>57</c:v>
                </c:pt>
                <c:pt idx="19">
                  <c:v>61</c:v>
                </c:pt>
                <c:pt idx="20">
                  <c:v>73</c:v>
                </c:pt>
                <c:pt idx="21">
                  <c:v>84</c:v>
                </c:pt>
                <c:pt idx="22">
                  <c:v>63</c:v>
                </c:pt>
                <c:pt idx="23">
                  <c:v>78</c:v>
                </c:pt>
                <c:pt idx="24">
                  <c:v>47</c:v>
                </c:pt>
                <c:pt idx="25">
                  <c:v>44</c:v>
                </c:pt>
                <c:pt idx="26">
                  <c:v>28</c:v>
                </c:pt>
                <c:pt idx="27">
                  <c:v>29</c:v>
                </c:pt>
                <c:pt idx="28">
                  <c:v>14</c:v>
                </c:pt>
                <c:pt idx="29">
                  <c:v>18</c:v>
                </c:pt>
                <c:pt idx="30">
                  <c:v>32</c:v>
                </c:pt>
                <c:pt idx="31">
                  <c:v>25</c:v>
                </c:pt>
                <c:pt idx="32">
                  <c:v>28</c:v>
                </c:pt>
                <c:pt idx="33">
                  <c:v>20</c:v>
                </c:pt>
                <c:pt idx="34">
                  <c:v>24</c:v>
                </c:pt>
                <c:pt idx="35">
                  <c:v>23</c:v>
                </c:pt>
                <c:pt idx="36">
                  <c:v>29</c:v>
                </c:pt>
                <c:pt idx="37">
                  <c:v>36</c:v>
                </c:pt>
                <c:pt idx="38">
                  <c:v>30</c:v>
                </c:pt>
                <c:pt idx="39">
                  <c:v>28</c:v>
                </c:pt>
                <c:pt idx="40">
                  <c:v>35</c:v>
                </c:pt>
                <c:pt idx="41">
                  <c:v>36</c:v>
                </c:pt>
              </c:numCache>
            </c:numRef>
          </c:val>
          <c:extLst>
            <c:ext xmlns:c16="http://schemas.microsoft.com/office/drawing/2014/chart" uri="{C3380CC4-5D6E-409C-BE32-E72D297353CC}">
              <c16:uniqueId val="{00000004-156B-46A8-9F62-57CDD560A209}"/>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funds vs previous'!$B$37</c:f>
              <c:strCache>
                <c:ptCount val="1"/>
                <c:pt idx="0">
                  <c:v>Larger</c:v>
                </c:pt>
              </c:strCache>
            </c:strRef>
          </c:tx>
          <c:spPr>
            <a:solidFill>
              <a:schemeClr val="accent1"/>
            </a:solidFill>
            <a:ln>
              <a:noFill/>
            </a:ln>
            <a:effectLst/>
          </c:spPr>
          <c:invertIfNegative val="0"/>
          <c:cat>
            <c:numRef>
              <c:f>'VC funds vs previous'!$C$36:$M$36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vs previous'!$C$37:$M$37</c:f>
              <c:numCache>
                <c:formatCode>0.0%</c:formatCode>
                <c:ptCount val="11"/>
                <c:pt idx="0">
                  <c:v>0.79955772422655558</c:v>
                </c:pt>
                <c:pt idx="1">
                  <c:v>0.91421012785785494</c:v>
                </c:pt>
                <c:pt idx="2">
                  <c:v>0.94049909997516667</c:v>
                </c:pt>
                <c:pt idx="3">
                  <c:v>0.89517312106497426</c:v>
                </c:pt>
                <c:pt idx="4">
                  <c:v>0.86563699157038831</c:v>
                </c:pt>
                <c:pt idx="5">
                  <c:v>0.90764625824903411</c:v>
                </c:pt>
                <c:pt idx="6">
                  <c:v>0.93363166045388291</c:v>
                </c:pt>
                <c:pt idx="7">
                  <c:v>0.78754927442081357</c:v>
                </c:pt>
                <c:pt idx="8">
                  <c:v>0.72016412285632569</c:v>
                </c:pt>
                <c:pt idx="9">
                  <c:v>0.79975042436771171</c:v>
                </c:pt>
                <c:pt idx="10">
                  <c:v>0.80735450160402</c:v>
                </c:pt>
              </c:numCache>
            </c:numRef>
          </c:val>
          <c:extLst>
            <c:ext xmlns:c16="http://schemas.microsoft.com/office/drawing/2014/chart" uri="{C3380CC4-5D6E-409C-BE32-E72D297353CC}">
              <c16:uniqueId val="{00000000-52AB-4B0C-B009-29F02E3E62BC}"/>
            </c:ext>
          </c:extLst>
        </c:ser>
        <c:ser>
          <c:idx val="1"/>
          <c:order val="1"/>
          <c:tx>
            <c:strRef>
              <c:f>'VC funds vs previous'!$B$38</c:f>
              <c:strCache>
                <c:ptCount val="1"/>
                <c:pt idx="0">
                  <c:v>Same</c:v>
                </c:pt>
              </c:strCache>
            </c:strRef>
          </c:tx>
          <c:spPr>
            <a:solidFill>
              <a:schemeClr val="accent2"/>
            </a:solidFill>
            <a:ln>
              <a:noFill/>
            </a:ln>
            <a:effectLst/>
          </c:spPr>
          <c:invertIfNegative val="0"/>
          <c:cat>
            <c:numRef>
              <c:f>'VC funds vs previous'!$C$36:$M$36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vs previous'!$C$38:$M$38</c:f>
              <c:numCache>
                <c:formatCode>0.0%</c:formatCode>
                <c:ptCount val="11"/>
                <c:pt idx="0">
                  <c:v>8.4461803829044085E-2</c:v>
                </c:pt>
                <c:pt idx="1">
                  <c:v>1.4993592045120253E-2</c:v>
                </c:pt>
                <c:pt idx="2">
                  <c:v>1.1798701595318963E-2</c:v>
                </c:pt>
                <c:pt idx="3">
                  <c:v>2.3804596386488044E-2</c:v>
                </c:pt>
                <c:pt idx="4">
                  <c:v>4.491666005620118E-2</c:v>
                </c:pt>
                <c:pt idx="5">
                  <c:v>1.0698654166322664E-2</c:v>
                </c:pt>
                <c:pt idx="6">
                  <c:v>2.7597941794017186E-2</c:v>
                </c:pt>
                <c:pt idx="7">
                  <c:v>3.2232587289906287E-2</c:v>
                </c:pt>
                <c:pt idx="8">
                  <c:v>6.3985712061001801E-2</c:v>
                </c:pt>
                <c:pt idx="9">
                  <c:v>4.052851607088221E-2</c:v>
                </c:pt>
                <c:pt idx="10">
                  <c:v>2.4816856383974011E-2</c:v>
                </c:pt>
              </c:numCache>
            </c:numRef>
          </c:val>
          <c:extLst>
            <c:ext xmlns:c16="http://schemas.microsoft.com/office/drawing/2014/chart" uri="{C3380CC4-5D6E-409C-BE32-E72D297353CC}">
              <c16:uniqueId val="{00000001-52AB-4B0C-B009-29F02E3E62BC}"/>
            </c:ext>
          </c:extLst>
        </c:ser>
        <c:ser>
          <c:idx val="2"/>
          <c:order val="2"/>
          <c:tx>
            <c:strRef>
              <c:f>'VC funds vs previous'!$B$39</c:f>
              <c:strCache>
                <c:ptCount val="1"/>
                <c:pt idx="0">
                  <c:v>Smaller</c:v>
                </c:pt>
              </c:strCache>
            </c:strRef>
          </c:tx>
          <c:spPr>
            <a:solidFill>
              <a:schemeClr val="accent3"/>
            </a:solidFill>
            <a:ln>
              <a:noFill/>
            </a:ln>
            <a:effectLst/>
          </c:spPr>
          <c:invertIfNegative val="0"/>
          <c:cat>
            <c:numRef>
              <c:f>'VC funds vs previous'!$C$36:$M$36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vs previous'!$C$39:$M$39</c:f>
              <c:numCache>
                <c:formatCode>0.0%</c:formatCode>
                <c:ptCount val="11"/>
                <c:pt idx="0">
                  <c:v>0.11598047194440024</c:v>
                </c:pt>
                <c:pt idx="1">
                  <c:v>7.0796280097024683E-2</c:v>
                </c:pt>
                <c:pt idx="2">
                  <c:v>4.7702198429514377E-2</c:v>
                </c:pt>
                <c:pt idx="3">
                  <c:v>8.1022282548537744E-2</c:v>
                </c:pt>
                <c:pt idx="4">
                  <c:v>8.9446348373410589E-2</c:v>
                </c:pt>
                <c:pt idx="5">
                  <c:v>8.165508758464321E-2</c:v>
                </c:pt>
                <c:pt idx="6">
                  <c:v>3.8770397752099846E-2</c:v>
                </c:pt>
                <c:pt idx="7">
                  <c:v>0.18021813828928021</c:v>
                </c:pt>
                <c:pt idx="8">
                  <c:v>0.21585016508267263</c:v>
                </c:pt>
                <c:pt idx="9">
                  <c:v>0.15972105956140609</c:v>
                </c:pt>
                <c:pt idx="10">
                  <c:v>0.16782864201200598</c:v>
                </c:pt>
              </c:numCache>
            </c:numRef>
          </c:val>
          <c:extLst>
            <c:ext xmlns:c16="http://schemas.microsoft.com/office/drawing/2014/chart" uri="{C3380CC4-5D6E-409C-BE32-E72D297353CC}">
              <c16:uniqueId val="{00000002-52AB-4B0C-B009-29F02E3E62BC}"/>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funds vs previous'!$O$37</c:f>
              <c:strCache>
                <c:ptCount val="1"/>
                <c:pt idx="0">
                  <c:v>Larger</c:v>
                </c:pt>
              </c:strCache>
            </c:strRef>
          </c:tx>
          <c:spPr>
            <a:solidFill>
              <a:schemeClr val="accent1"/>
            </a:solidFill>
            <a:ln>
              <a:noFill/>
            </a:ln>
            <a:effectLst/>
          </c:spPr>
          <c:invertIfNegative val="0"/>
          <c:cat>
            <c:numRef>
              <c:f>'VC funds vs previous'!$P$36:$Z$36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vs previous'!$P$37:$Z$37</c:f>
              <c:numCache>
                <c:formatCode>0.0%</c:formatCode>
                <c:ptCount val="11"/>
                <c:pt idx="0">
                  <c:v>0.71597633136094674</c:v>
                </c:pt>
                <c:pt idx="1">
                  <c:v>0.78481012658227844</c:v>
                </c:pt>
                <c:pt idx="2">
                  <c:v>0.77500000000000002</c:v>
                </c:pt>
                <c:pt idx="3">
                  <c:v>0.74906367041198507</c:v>
                </c:pt>
                <c:pt idx="4">
                  <c:v>0.734006734006734</c:v>
                </c:pt>
                <c:pt idx="5">
                  <c:v>0.76</c:v>
                </c:pt>
                <c:pt idx="6">
                  <c:v>0.70948616600790515</c:v>
                </c:pt>
                <c:pt idx="7">
                  <c:v>0.6737967914438503</c:v>
                </c:pt>
                <c:pt idx="8">
                  <c:v>0.55029585798816572</c:v>
                </c:pt>
                <c:pt idx="9">
                  <c:v>0.61486486486486491</c:v>
                </c:pt>
                <c:pt idx="10">
                  <c:v>0.609375</c:v>
                </c:pt>
              </c:numCache>
            </c:numRef>
          </c:val>
          <c:extLst>
            <c:ext xmlns:c16="http://schemas.microsoft.com/office/drawing/2014/chart" uri="{C3380CC4-5D6E-409C-BE32-E72D297353CC}">
              <c16:uniqueId val="{00000000-8062-40BD-8667-71132A04E628}"/>
            </c:ext>
          </c:extLst>
        </c:ser>
        <c:ser>
          <c:idx val="1"/>
          <c:order val="1"/>
          <c:tx>
            <c:strRef>
              <c:f>'VC funds vs previous'!$O$38</c:f>
              <c:strCache>
                <c:ptCount val="1"/>
                <c:pt idx="0">
                  <c:v>Same</c:v>
                </c:pt>
              </c:strCache>
            </c:strRef>
          </c:tx>
          <c:spPr>
            <a:solidFill>
              <a:schemeClr val="accent2"/>
            </a:solidFill>
            <a:ln>
              <a:noFill/>
            </a:ln>
            <a:effectLst/>
          </c:spPr>
          <c:invertIfNegative val="0"/>
          <c:cat>
            <c:numRef>
              <c:f>'VC funds vs previous'!$P$36:$Z$36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vs previous'!$P$38:$Z$38</c:f>
              <c:numCache>
                <c:formatCode>0.0%</c:formatCode>
                <c:ptCount val="11"/>
                <c:pt idx="0">
                  <c:v>4.142011834319527E-2</c:v>
                </c:pt>
                <c:pt idx="1">
                  <c:v>3.7974683544303799E-2</c:v>
                </c:pt>
                <c:pt idx="2">
                  <c:v>1.4999999999999999E-2</c:v>
                </c:pt>
                <c:pt idx="3">
                  <c:v>3.3707865168539325E-2</c:v>
                </c:pt>
                <c:pt idx="4">
                  <c:v>4.7138047138047139E-2</c:v>
                </c:pt>
                <c:pt idx="5">
                  <c:v>0.02</c:v>
                </c:pt>
                <c:pt idx="6">
                  <c:v>2.766798418972332E-2</c:v>
                </c:pt>
                <c:pt idx="7">
                  <c:v>2.1390374331550801E-2</c:v>
                </c:pt>
                <c:pt idx="8">
                  <c:v>4.142011834319527E-2</c:v>
                </c:pt>
                <c:pt idx="9">
                  <c:v>3.3783783783783786E-2</c:v>
                </c:pt>
                <c:pt idx="10">
                  <c:v>4.6875E-2</c:v>
                </c:pt>
              </c:numCache>
            </c:numRef>
          </c:val>
          <c:extLst>
            <c:ext xmlns:c16="http://schemas.microsoft.com/office/drawing/2014/chart" uri="{C3380CC4-5D6E-409C-BE32-E72D297353CC}">
              <c16:uniqueId val="{00000001-8062-40BD-8667-71132A04E628}"/>
            </c:ext>
          </c:extLst>
        </c:ser>
        <c:ser>
          <c:idx val="2"/>
          <c:order val="2"/>
          <c:tx>
            <c:strRef>
              <c:f>'VC funds vs previous'!$O$39</c:f>
              <c:strCache>
                <c:ptCount val="1"/>
                <c:pt idx="0">
                  <c:v>Smaller</c:v>
                </c:pt>
              </c:strCache>
            </c:strRef>
          </c:tx>
          <c:spPr>
            <a:solidFill>
              <a:schemeClr val="accent3"/>
            </a:solidFill>
            <a:ln>
              <a:noFill/>
            </a:ln>
            <a:effectLst/>
          </c:spPr>
          <c:invertIfNegative val="0"/>
          <c:cat>
            <c:numRef>
              <c:f>'VC funds vs previous'!$P$36:$Z$36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funds vs previous'!$P$39:$Z$39</c:f>
              <c:numCache>
                <c:formatCode>0.0%</c:formatCode>
                <c:ptCount val="11"/>
                <c:pt idx="0">
                  <c:v>0.24260355029585798</c:v>
                </c:pt>
                <c:pt idx="1">
                  <c:v>0.17721518987341772</c:v>
                </c:pt>
                <c:pt idx="2">
                  <c:v>0.21</c:v>
                </c:pt>
                <c:pt idx="3">
                  <c:v>0.21722846441947566</c:v>
                </c:pt>
                <c:pt idx="4">
                  <c:v>0.21885521885521886</c:v>
                </c:pt>
                <c:pt idx="5">
                  <c:v>0.22</c:v>
                </c:pt>
                <c:pt idx="6">
                  <c:v>0.26284584980237152</c:v>
                </c:pt>
                <c:pt idx="7">
                  <c:v>0.30481283422459893</c:v>
                </c:pt>
                <c:pt idx="8">
                  <c:v>0.40828402366863903</c:v>
                </c:pt>
                <c:pt idx="9">
                  <c:v>0.35135135135135137</c:v>
                </c:pt>
                <c:pt idx="10">
                  <c:v>0.34375</c:v>
                </c:pt>
              </c:numCache>
            </c:numRef>
          </c:val>
          <c:extLst>
            <c:ext xmlns:c16="http://schemas.microsoft.com/office/drawing/2014/chart" uri="{C3380CC4-5D6E-409C-BE32-E72D297353CC}">
              <c16:uniqueId val="{00000002-8062-40BD-8667-71132A04E628}"/>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'VC fund medians'!$B$8</c:f>
              <c:strCache>
                <c:ptCount val="1"/>
                <c:pt idx="0">
                  <c:v>Median</c:v>
                </c:pt>
              </c:strCache>
            </c:strRef>
          </c:tx>
          <c:spPr>
            <a:effectLst/>
          </c:spPr>
          <c:marker>
            <c:symbol val="none"/>
          </c:marker>
          <c:dPt>
            <c:idx val="10"/>
            <c:marker>
              <c:symbol val="circle"/>
              <c:size val="5"/>
              <c:spPr>
                <a:solidFill>
                  <a:srgbClr val="1C5080"/>
                </a:solidFill>
                <a:ln>
                  <a:noFill/>
                </a:ln>
              </c:spPr>
            </c:marker>
            <c:bubble3D val="0"/>
            <c:spPr>
              <a:ln>
                <a:noFill/>
              </a:ln>
              <a:effectLst/>
            </c:spPr>
            <c:extLst>
              <c:ext xmlns:c16="http://schemas.microsoft.com/office/drawing/2014/chart" uri="{C3380CC4-5D6E-409C-BE32-E72D297353CC}">
                <c16:uniqueId val="{00000001-FE61-4D8B-BD08-3FA90740F51F}"/>
              </c:ext>
            </c:extLst>
          </c:dPt>
          <c:dLbls>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61-4D8B-BD08-3FA90740F51F}"/>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'VC fund medians'!$C$7:$M$7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 medians'!$C$8:$M$8</c:f>
              <c:numCache>
                <c:formatCode>"$"#,##0.0_);[Red]\("$"#,##0.0\)</c:formatCode>
                <c:ptCount val="11"/>
                <c:pt idx="0">
                  <c:v>23.387499999999999</c:v>
                </c:pt>
                <c:pt idx="1">
                  <c:v>25.3675</c:v>
                </c:pt>
                <c:pt idx="2">
                  <c:v>26.012805</c:v>
                </c:pt>
                <c:pt idx="3">
                  <c:v>31.1325</c:v>
                </c:pt>
                <c:pt idx="4">
                  <c:v>25</c:v>
                </c:pt>
                <c:pt idx="5">
                  <c:v>30</c:v>
                </c:pt>
                <c:pt idx="6">
                  <c:v>25</c:v>
                </c:pt>
                <c:pt idx="7">
                  <c:v>23.988800000000001</c:v>
                </c:pt>
                <c:pt idx="8">
                  <c:v>19.899999999999999</c:v>
                </c:pt>
                <c:pt idx="9">
                  <c:v>15.775</c:v>
                </c:pt>
                <c:pt idx="10">
                  <c:v>10.75</c:v>
                </c:pt>
              </c:numCache>
            </c:numRef>
          </c:val>
          <c:smooth val="0"/>
          <c:extLst>
            <c:ext xmlns:c16="http://schemas.microsoft.com/office/drawing/2014/chart" uri="{C3380CC4-5D6E-409C-BE32-E72D297353CC}">
              <c16:uniqueId val="{00000002-FE61-4D8B-BD08-3FA90740F51F}"/>
            </c:ext>
          </c:extLst>
        </c:ser>
        <c:ser>
          <c:idx val="1"/>
          <c:order val="1"/>
          <c:tx>
            <c:strRef>
              <c:f>'VC fund medians'!$B$9</c:f>
              <c:strCache>
                <c:ptCount val="1"/>
                <c:pt idx="0">
                  <c:v>Average</c:v>
                </c:pt>
              </c:strCache>
            </c:strRef>
          </c:tx>
          <c:spPr>
            <a:ln>
              <a:solidFill>
                <a:srgbClr val="40C2C9"/>
              </a:solidFill>
            </a:ln>
            <a:effectLst/>
          </c:spPr>
          <c:marker>
            <c:symbol val="none"/>
          </c:marker>
          <c:dPt>
            <c:idx val="10"/>
            <c:marker>
              <c:symbol val="circle"/>
              <c:size val="5"/>
              <c:spPr>
                <a:solidFill>
                  <a:srgbClr val="40C2C9"/>
                </a:solidFill>
                <a:ln>
                  <a:noFill/>
                </a:ln>
              </c:spPr>
            </c:marker>
            <c:bubble3D val="0"/>
            <c:spPr>
              <a:ln>
                <a:noFill/>
              </a:ln>
              <a:effectLst/>
            </c:spPr>
            <c:extLst>
              <c:ext xmlns:c16="http://schemas.microsoft.com/office/drawing/2014/chart" uri="{C3380CC4-5D6E-409C-BE32-E72D297353CC}">
                <c16:uniqueId val="{00000003-FE61-4D8B-BD08-3FA90740F51F}"/>
              </c:ext>
            </c:extLst>
          </c:dPt>
          <c:dLbls>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61-4D8B-BD08-3FA90740F51F}"/>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'VC fund medians'!$C$7:$M$7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 medians'!$C$9:$M$9</c:f>
              <c:numCache>
                <c:formatCode>"$"#,##0.0_);[Red]\("$"#,##0.0\)</c:formatCode>
                <c:ptCount val="11"/>
                <c:pt idx="0">
                  <c:v>102.31627895450239</c:v>
                </c:pt>
                <c:pt idx="1">
                  <c:v>93.328225047433634</c:v>
                </c:pt>
                <c:pt idx="2">
                  <c:v>131.87486934511799</c:v>
                </c:pt>
                <c:pt idx="3">
                  <c:v>101.089355859158</c:v>
                </c:pt>
                <c:pt idx="4">
                  <c:v>124.85240205867819</c:v>
                </c:pt>
                <c:pt idx="5">
                  <c:v>132.0787469208222</c:v>
                </c:pt>
                <c:pt idx="6">
                  <c:v>172.65052335721111</c:v>
                </c:pt>
                <c:pt idx="7">
                  <c:v>116.7273583301244</c:v>
                </c:pt>
                <c:pt idx="8">
                  <c:v>134.72216603347559</c:v>
                </c:pt>
                <c:pt idx="9">
                  <c:v>98.125114584115579</c:v>
                </c:pt>
                <c:pt idx="10">
                  <c:v>188.1168373709871</c:v>
                </c:pt>
              </c:numCache>
            </c:numRef>
          </c:val>
          <c:smooth val="0"/>
          <c:extLst>
            <c:ext xmlns:c16="http://schemas.microsoft.com/office/drawing/2014/chart" uri="{C3380CC4-5D6E-409C-BE32-E72D297353CC}">
              <c16:uniqueId val="{00000004-FE61-4D8B-BD08-3FA90740F51F}"/>
            </c:ext>
          </c:extLst>
        </c:ser>
        <c:dLbls>
          <c:showLegendKey val="0"/>
          <c:showVal val="0"/>
          <c:showCatName val="0"/>
          <c:showSerName val="0"/>
          <c:showPercent val="0"/>
          <c:showBubbleSize val="0"/>
        </c:dLbls>
        <c:smooth val="0"/>
        <c:axId val="307403279"/>
        <c:axId val="271814831"/>
      </c:line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quot;$&quot;#,##0_);[Red]\(&quot;$&quot;#,##0\)" sourceLinked="0"/>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50">
          <a:solidFill>
            <a:schemeClr val="tx1"/>
          </a:solidFill>
          <a:latin typeface="+mj-lt"/>
        </a:defRPr>
      </a:pPr>
      <a:endParaRPr lang="en-US"/>
    </a:p>
  </c:txPr>
  <c:printSettings>
    <c:headerFooter/>
    <c:pageMargins b="0.75" l="0.7" r="0.7" t="0.75" header="0.3" footer="0.3"/>
    <c:pageSetup/>
  </c:printSettings>
</c:chartSpace>
</file>

<file path=xl/charts/chart2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'VC fund medians'!$B$70</c:f>
              <c:strCache>
                <c:ptCount val="1"/>
                <c:pt idx="0">
                  <c:v>Median (months)</c:v>
                </c:pt>
              </c:strCache>
            </c:strRef>
          </c:tx>
          <c:spPr>
            <a:effectLst/>
          </c:spPr>
          <c:marker>
            <c:symbol val="none"/>
          </c:marker>
          <c:dPt>
            <c:idx val="10"/>
            <c:marker>
              <c:symbol val="circle"/>
              <c:size val="5"/>
              <c:spPr>
                <a:solidFill>
                  <a:srgbClr val="1C5080"/>
                </a:solidFill>
                <a:ln>
                  <a:noFill/>
                </a:ln>
              </c:spPr>
            </c:marker>
            <c:bubble3D val="0"/>
            <c:spPr>
              <a:ln>
                <a:noFill/>
              </a:ln>
              <a:effectLst/>
            </c:spPr>
            <c:extLst>
              <c:ext xmlns:c16="http://schemas.microsoft.com/office/drawing/2014/chart" uri="{C3380CC4-5D6E-409C-BE32-E72D297353CC}">
                <c16:uniqueId val="{00000005-CE12-4A86-A27B-4C0FACACA240}"/>
              </c:ext>
            </c:extLst>
          </c:dPt>
          <c:dLbls>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12-4A86-A27B-4C0FACACA240}"/>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'VC fund medians'!$C$69:$M$69</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 medians'!$C$70:$M$70</c:f>
              <c:numCache>
                <c:formatCode>#,##0.0</c:formatCode>
                <c:ptCount val="11"/>
                <c:pt idx="0">
                  <c:v>11.736986</c:v>
                </c:pt>
                <c:pt idx="1">
                  <c:v>12</c:v>
                </c:pt>
                <c:pt idx="2">
                  <c:v>11.046575499999999</c:v>
                </c:pt>
                <c:pt idx="3">
                  <c:v>12.690410999999999</c:v>
                </c:pt>
                <c:pt idx="4">
                  <c:v>12</c:v>
                </c:pt>
                <c:pt idx="5">
                  <c:v>10.980822</c:v>
                </c:pt>
                <c:pt idx="6">
                  <c:v>9.9945205000000001</c:v>
                </c:pt>
                <c:pt idx="7">
                  <c:v>14.30137</c:v>
                </c:pt>
                <c:pt idx="8">
                  <c:v>12.608219</c:v>
                </c:pt>
                <c:pt idx="9">
                  <c:v>15.123288000000001</c:v>
                </c:pt>
                <c:pt idx="10">
                  <c:v>6.3616434999999996</c:v>
                </c:pt>
              </c:numCache>
            </c:numRef>
          </c:val>
          <c:smooth val="0"/>
          <c:extLst>
            <c:ext xmlns:c16="http://schemas.microsoft.com/office/drawing/2014/chart" uri="{C3380CC4-5D6E-409C-BE32-E72D297353CC}">
              <c16:uniqueId val="{00000006-CE12-4A86-A27B-4C0FACACA240}"/>
            </c:ext>
          </c:extLst>
        </c:ser>
        <c:ser>
          <c:idx val="1"/>
          <c:order val="1"/>
          <c:tx>
            <c:strRef>
              <c:f>'VC fund medians'!$B$71</c:f>
              <c:strCache>
                <c:ptCount val="1"/>
                <c:pt idx="0">
                  <c:v>Average (months)</c:v>
                </c:pt>
              </c:strCache>
            </c:strRef>
          </c:tx>
          <c:spPr>
            <a:ln>
              <a:solidFill>
                <a:srgbClr val="40C2C9"/>
              </a:solidFill>
            </a:ln>
            <a:effectLst/>
          </c:spPr>
          <c:marker>
            <c:symbol val="none"/>
          </c:marker>
          <c:dPt>
            <c:idx val="10"/>
            <c:marker>
              <c:symbol val="circle"/>
              <c:size val="5"/>
              <c:spPr>
                <a:solidFill>
                  <a:srgbClr val="40C2C9"/>
                </a:solidFill>
                <a:ln>
                  <a:noFill/>
                </a:ln>
              </c:spPr>
            </c:marker>
            <c:bubble3D val="0"/>
            <c:spPr>
              <a:ln>
                <a:noFill/>
              </a:ln>
              <a:effectLst/>
            </c:spPr>
            <c:extLst>
              <c:ext xmlns:c16="http://schemas.microsoft.com/office/drawing/2014/chart" uri="{C3380CC4-5D6E-409C-BE32-E72D297353CC}">
                <c16:uniqueId val="{00000009-CE12-4A86-A27B-4C0FACACA240}"/>
              </c:ext>
            </c:extLst>
          </c:dPt>
          <c:dLbls>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E12-4A86-A27B-4C0FACACA240}"/>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'VC fund medians'!$C$69:$M$69</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 medians'!$C$71:$M$71</c:f>
              <c:numCache>
                <c:formatCode>#,##0.0</c:formatCode>
                <c:ptCount val="11"/>
                <c:pt idx="0">
                  <c:v>13.31727644776119</c:v>
                </c:pt>
                <c:pt idx="1">
                  <c:v>14.43026725396826</c:v>
                </c:pt>
                <c:pt idx="2">
                  <c:v>12.836878432584269</c:v>
                </c:pt>
                <c:pt idx="3">
                  <c:v>13.17430048826291</c:v>
                </c:pt>
                <c:pt idx="4">
                  <c:v>13.277068004328999</c:v>
                </c:pt>
                <c:pt idx="5">
                  <c:v>12.904223334872979</c:v>
                </c:pt>
                <c:pt idx="6">
                  <c:v>12.714925413043479</c:v>
                </c:pt>
                <c:pt idx="7">
                  <c:v>15.642570994301989</c:v>
                </c:pt>
                <c:pt idx="8">
                  <c:v>16.211712124999998</c:v>
                </c:pt>
                <c:pt idx="9">
                  <c:v>18.252001385113271</c:v>
                </c:pt>
                <c:pt idx="10">
                  <c:v>10.863470208333331</c:v>
                </c:pt>
              </c:numCache>
            </c:numRef>
          </c:val>
          <c:smooth val="0"/>
          <c:extLst>
            <c:ext xmlns:c16="http://schemas.microsoft.com/office/drawing/2014/chart" uri="{C3380CC4-5D6E-409C-BE32-E72D297353CC}">
              <c16:uniqueId val="{0000000A-CE12-4A86-A27B-4C0FACACA240}"/>
            </c:ext>
          </c:extLst>
        </c:ser>
        <c:dLbls>
          <c:showLegendKey val="0"/>
          <c:showVal val="0"/>
          <c:showCatName val="0"/>
          <c:showSerName val="0"/>
          <c:showPercent val="0"/>
          <c:showBubbleSize val="0"/>
        </c:dLbls>
        <c:smooth val="0"/>
        <c:axId val="307403279"/>
        <c:axId val="271814831"/>
      </c:line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50">
          <a:solidFill>
            <a:schemeClr val="tx1"/>
          </a:solidFill>
          <a:latin typeface="+mj-lt"/>
        </a:defRPr>
      </a:pPr>
      <a:endParaRPr lang="en-US"/>
    </a:p>
  </c:txPr>
  <c:printSettings>
    <c:headerFooter/>
    <c:pageMargins b="0.75" l="0.7" r="0.7" t="0.75" header="0.3" footer="0.3"/>
    <c:pageSetup/>
  </c:printSettings>
</c:chartSpace>
</file>

<file path=xl/charts/chart2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'VC fund medians'!$B$105</c:f>
              <c:strCache>
                <c:ptCount val="1"/>
                <c:pt idx="0">
                  <c:v>Median (years)</c:v>
                </c:pt>
              </c:strCache>
            </c:strRef>
          </c:tx>
          <c:spPr>
            <a:effectLst/>
          </c:spPr>
          <c:marker>
            <c:symbol val="none"/>
          </c:marker>
          <c:dPt>
            <c:idx val="10"/>
            <c:marker>
              <c:symbol val="circle"/>
              <c:size val="5"/>
              <c:spPr>
                <a:solidFill>
                  <a:srgbClr val="1C5080"/>
                </a:solidFill>
                <a:ln>
                  <a:noFill/>
                </a:ln>
              </c:spPr>
            </c:marker>
            <c:bubble3D val="0"/>
            <c:spPr>
              <a:ln>
                <a:noFill/>
              </a:ln>
              <a:effectLst/>
            </c:spPr>
            <c:extLst>
              <c:ext xmlns:c16="http://schemas.microsoft.com/office/drawing/2014/chart" uri="{C3380CC4-5D6E-409C-BE32-E72D297353CC}">
                <c16:uniqueId val="{00000005-C335-4DB0-8040-272E6E88642E}"/>
              </c:ext>
            </c:extLst>
          </c:dPt>
          <c:dLbls>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335-4DB0-8040-272E6E88642E}"/>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'VC fund medians'!$C$104:$M$104</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 medians'!$C$105:$M$105</c:f>
              <c:numCache>
                <c:formatCode>#,##0.0</c:formatCode>
                <c:ptCount val="11"/>
                <c:pt idx="0">
                  <c:v>2.3698630000000001</c:v>
                </c:pt>
                <c:pt idx="1">
                  <c:v>2.5479449999999999</c:v>
                </c:pt>
                <c:pt idx="2">
                  <c:v>2.7602739999999999</c:v>
                </c:pt>
                <c:pt idx="3">
                  <c:v>2.6821920000000001</c:v>
                </c:pt>
                <c:pt idx="4">
                  <c:v>2.0958904999999999</c:v>
                </c:pt>
                <c:pt idx="5">
                  <c:v>2.0424655</c:v>
                </c:pt>
                <c:pt idx="6">
                  <c:v>1.6027400000000001</c:v>
                </c:pt>
                <c:pt idx="7">
                  <c:v>2.4</c:v>
                </c:pt>
                <c:pt idx="8">
                  <c:v>2.2904110000000002</c:v>
                </c:pt>
                <c:pt idx="9">
                  <c:v>2.3123290000000001</c:v>
                </c:pt>
                <c:pt idx="10">
                  <c:v>1.6821919999999999</c:v>
                </c:pt>
              </c:numCache>
            </c:numRef>
          </c:val>
          <c:smooth val="0"/>
          <c:extLst>
            <c:ext xmlns:c16="http://schemas.microsoft.com/office/drawing/2014/chart" uri="{C3380CC4-5D6E-409C-BE32-E72D297353CC}">
              <c16:uniqueId val="{00000006-C335-4DB0-8040-272E6E88642E}"/>
            </c:ext>
          </c:extLst>
        </c:ser>
        <c:ser>
          <c:idx val="1"/>
          <c:order val="1"/>
          <c:tx>
            <c:strRef>
              <c:f>'VC fund medians'!$B$106</c:f>
              <c:strCache>
                <c:ptCount val="1"/>
                <c:pt idx="0">
                  <c:v>Average (years)</c:v>
                </c:pt>
              </c:strCache>
            </c:strRef>
          </c:tx>
          <c:spPr>
            <a:ln>
              <a:solidFill>
                <a:srgbClr val="40C2C9"/>
              </a:solidFill>
            </a:ln>
            <a:effectLst/>
          </c:spPr>
          <c:marker>
            <c:symbol val="none"/>
          </c:marker>
          <c:dPt>
            <c:idx val="10"/>
            <c:marker>
              <c:symbol val="circle"/>
              <c:size val="5"/>
              <c:spPr>
                <a:solidFill>
                  <a:srgbClr val="40C2C9"/>
                </a:solidFill>
                <a:ln>
                  <a:noFill/>
                </a:ln>
              </c:spPr>
            </c:marker>
            <c:bubble3D val="0"/>
            <c:spPr>
              <a:ln>
                <a:noFill/>
              </a:ln>
              <a:effectLst/>
            </c:spPr>
            <c:extLst>
              <c:ext xmlns:c16="http://schemas.microsoft.com/office/drawing/2014/chart" uri="{C3380CC4-5D6E-409C-BE32-E72D297353CC}">
                <c16:uniqueId val="{00000009-C335-4DB0-8040-272E6E88642E}"/>
              </c:ext>
            </c:extLst>
          </c:dPt>
          <c:dLbls>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335-4DB0-8040-272E6E88642E}"/>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'VC fund medians'!$C$104:$M$104</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 medians'!$C$106:$M$106</c:f>
              <c:numCache>
                <c:formatCode>#,##0.0</c:formatCode>
                <c:ptCount val="11"/>
                <c:pt idx="0">
                  <c:v>2.8558699813084112</c:v>
                </c:pt>
                <c:pt idx="1">
                  <c:v>3.2496618227848102</c:v>
                </c:pt>
                <c:pt idx="2">
                  <c:v>2.664294217391304</c:v>
                </c:pt>
                <c:pt idx="3">
                  <c:v>2.7660197499999999</c:v>
                </c:pt>
                <c:pt idx="4">
                  <c:v>2.2428505393258429</c:v>
                </c:pt>
                <c:pt idx="5">
                  <c:v>2.2556913201438848</c:v>
                </c:pt>
                <c:pt idx="6">
                  <c:v>1.8707520448979591</c:v>
                </c:pt>
                <c:pt idx="7">
                  <c:v>2.536417420765027</c:v>
                </c:pt>
                <c:pt idx="8">
                  <c:v>2.2180296111111111</c:v>
                </c:pt>
                <c:pt idx="9">
                  <c:v>2.2933155648148151</c:v>
                </c:pt>
                <c:pt idx="10">
                  <c:v>1.92272</c:v>
                </c:pt>
              </c:numCache>
            </c:numRef>
          </c:val>
          <c:smooth val="0"/>
          <c:extLst>
            <c:ext xmlns:c16="http://schemas.microsoft.com/office/drawing/2014/chart" uri="{C3380CC4-5D6E-409C-BE32-E72D297353CC}">
              <c16:uniqueId val="{0000000A-C335-4DB0-8040-272E6E88642E}"/>
            </c:ext>
          </c:extLst>
        </c:ser>
        <c:dLbls>
          <c:showLegendKey val="0"/>
          <c:showVal val="0"/>
          <c:showCatName val="0"/>
          <c:showSerName val="0"/>
          <c:showPercent val="0"/>
          <c:showBubbleSize val="0"/>
        </c:dLbls>
        <c:smooth val="0"/>
        <c:axId val="307403279"/>
        <c:axId val="271814831"/>
      </c:line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50">
          <a:solidFill>
            <a:schemeClr val="tx1"/>
          </a:solidFill>
          <a:latin typeface="+mj-lt"/>
        </a:defRPr>
      </a:pPr>
      <a:endParaRPr lang="en-US"/>
    </a:p>
  </c:txPr>
  <c:printSettings>
    <c:headerFooter/>
    <c:pageMargins b="0.75" l="0.7" r="0.7" t="0.75" header="0.3" footer="0.3"/>
    <c:pageSetup/>
  </c:printSettings>
</c:chartSpace>
</file>

<file path=xl/charts/chart2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'VC fund medians'!$B$140</c:f>
              <c:strCache>
                <c:ptCount val="1"/>
                <c:pt idx="0">
                  <c:v>Median</c:v>
                </c:pt>
              </c:strCache>
            </c:strRef>
          </c:tx>
          <c:spPr>
            <a:effectLst/>
          </c:spPr>
          <c:marker>
            <c:symbol val="none"/>
          </c:marker>
          <c:dPt>
            <c:idx val="10"/>
            <c:marker>
              <c:symbol val="circle"/>
              <c:size val="5"/>
              <c:spPr>
                <a:ln>
                  <a:noFill/>
                </a:ln>
              </c:spPr>
            </c:marker>
            <c:bubble3D val="0"/>
            <c:spPr>
              <a:ln>
                <a:noFill/>
              </a:ln>
              <a:effectLst/>
            </c:spPr>
            <c:extLst>
              <c:ext xmlns:c16="http://schemas.microsoft.com/office/drawing/2014/chart" uri="{C3380CC4-5D6E-409C-BE32-E72D297353CC}">
                <c16:uniqueId val="{00000007-F430-46B9-BA14-947B8BB364C0}"/>
              </c:ext>
            </c:extLst>
          </c:dPt>
          <c:dLbls>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430-46B9-BA14-947B8BB364C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'VC fund medians'!$C$139:$M$139</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 medians'!$C$140:$M$140</c:f>
              <c:numCache>
                <c:formatCode>#,##0.0\x</c:formatCode>
                <c:ptCount val="11"/>
                <c:pt idx="0">
                  <c:v>1.2985074626865669</c:v>
                </c:pt>
                <c:pt idx="1">
                  <c:v>1.5005208333333331</c:v>
                </c:pt>
                <c:pt idx="2">
                  <c:v>1.5</c:v>
                </c:pt>
                <c:pt idx="3">
                  <c:v>1.428571428571429</c:v>
                </c:pt>
                <c:pt idx="4">
                  <c:v>1.333333333333333</c:v>
                </c:pt>
                <c:pt idx="5">
                  <c:v>1.4996251874062969</c:v>
                </c:pt>
                <c:pt idx="6">
                  <c:v>1.514803844201378</c:v>
                </c:pt>
                <c:pt idx="7">
                  <c:v>1.267708333333333</c:v>
                </c:pt>
                <c:pt idx="8">
                  <c:v>1.107902125952668</c:v>
                </c:pt>
                <c:pt idx="9">
                  <c:v>1.1481403878177341</c:v>
                </c:pt>
                <c:pt idx="10">
                  <c:v>1.2532481499999999</c:v>
                </c:pt>
              </c:numCache>
            </c:numRef>
          </c:val>
          <c:smooth val="0"/>
          <c:extLst>
            <c:ext xmlns:c16="http://schemas.microsoft.com/office/drawing/2014/chart" uri="{C3380CC4-5D6E-409C-BE32-E72D297353CC}">
              <c16:uniqueId val="{00000008-F430-46B9-BA14-947B8BB364C0}"/>
            </c:ext>
          </c:extLst>
        </c:ser>
        <c:ser>
          <c:idx val="1"/>
          <c:order val="1"/>
          <c:tx>
            <c:strRef>
              <c:f>'VC fund medians'!$B$141</c:f>
              <c:strCache>
                <c:ptCount val="1"/>
                <c:pt idx="0">
                  <c:v>Average</c:v>
                </c:pt>
              </c:strCache>
            </c:strRef>
          </c:tx>
          <c:spPr>
            <a:ln>
              <a:solidFill>
                <a:srgbClr val="40C2C9"/>
              </a:solidFill>
            </a:ln>
            <a:effectLst/>
          </c:spPr>
          <c:marker>
            <c:symbol val="none"/>
          </c:marker>
          <c:dPt>
            <c:idx val="10"/>
            <c:marker>
              <c:symbol val="circle"/>
              <c:size val="5"/>
              <c:spPr>
                <a:solidFill>
                  <a:srgbClr val="40C2C9"/>
                </a:solidFill>
                <a:ln>
                  <a:noFill/>
                </a:ln>
              </c:spPr>
            </c:marker>
            <c:bubble3D val="0"/>
            <c:spPr>
              <a:ln>
                <a:noFill/>
              </a:ln>
              <a:effectLst/>
            </c:spPr>
            <c:extLst>
              <c:ext xmlns:c16="http://schemas.microsoft.com/office/drawing/2014/chart" uri="{C3380CC4-5D6E-409C-BE32-E72D297353CC}">
                <c16:uniqueId val="{0000000A-F430-46B9-BA14-947B8BB364C0}"/>
              </c:ext>
            </c:extLst>
          </c:dPt>
          <c:dLbls>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430-46B9-BA14-947B8BB364C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'VC fund medians'!$C$139:$M$139</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 medians'!$C$141:$M$141</c:f>
              <c:numCache>
                <c:formatCode>#,##0.0\x</c:formatCode>
                <c:ptCount val="11"/>
                <c:pt idx="0">
                  <c:v>2.0052040086702361</c:v>
                </c:pt>
                <c:pt idx="1">
                  <c:v>1.9721148426844279</c:v>
                </c:pt>
                <c:pt idx="2">
                  <c:v>2.987665996972857</c:v>
                </c:pt>
                <c:pt idx="3">
                  <c:v>3.0806375919889288</c:v>
                </c:pt>
                <c:pt idx="4">
                  <c:v>2.6266478513165938</c:v>
                </c:pt>
                <c:pt idx="5">
                  <c:v>2.5480229834014301</c:v>
                </c:pt>
                <c:pt idx="6">
                  <c:v>3.2783750775676408</c:v>
                </c:pt>
                <c:pt idx="7">
                  <c:v>2.3325699900803838</c:v>
                </c:pt>
                <c:pt idx="8">
                  <c:v>3.220336465066528</c:v>
                </c:pt>
                <c:pt idx="9">
                  <c:v>1.983537887891246</c:v>
                </c:pt>
                <c:pt idx="10">
                  <c:v>2.2391172117136979</c:v>
                </c:pt>
              </c:numCache>
            </c:numRef>
          </c:val>
          <c:smooth val="0"/>
          <c:extLst>
            <c:ext xmlns:c16="http://schemas.microsoft.com/office/drawing/2014/chart" uri="{C3380CC4-5D6E-409C-BE32-E72D297353CC}">
              <c16:uniqueId val="{0000000B-F430-46B9-BA14-947B8BB364C0}"/>
            </c:ext>
          </c:extLst>
        </c:ser>
        <c:dLbls>
          <c:showLegendKey val="0"/>
          <c:showVal val="0"/>
          <c:showCatName val="0"/>
          <c:showSerName val="0"/>
          <c:showPercent val="0"/>
          <c:showBubbleSize val="0"/>
        </c:dLbls>
        <c:smooth val="0"/>
        <c:axId val="307403279"/>
        <c:axId val="271814831"/>
      </c:line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0\x"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50">
          <a:solidFill>
            <a:schemeClr val="tx1"/>
          </a:solidFill>
          <a:latin typeface="+mj-lt"/>
        </a:defRPr>
      </a:pPr>
      <a:endParaRPr lang="en-US"/>
    </a:p>
  </c:txPr>
  <c:printSettings>
    <c:headerFooter/>
    <c:pageMargins b="0.75" l="0.7" r="0.7" t="0.75" header="0.3" footer="0.3"/>
    <c:pageSetup/>
  </c:printSettings>
</c:chartSpace>
</file>

<file path=xl/charts/chart2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808174832035939E-2"/>
          <c:y val="2.4693788276465442E-2"/>
          <c:w val="0.93219182516796406"/>
          <c:h val="0.84782935466400033"/>
        </c:manualLayout>
      </c:layout>
      <c:lineChart>
        <c:grouping val="standard"/>
        <c:varyColors val="0"/>
        <c:ser>
          <c:idx val="0"/>
          <c:order val="0"/>
          <c:tx>
            <c:strRef>
              <c:f>'VC fund medians'!$B$39</c:f>
              <c:strCache>
                <c:ptCount val="1"/>
                <c:pt idx="0">
                  <c:v>75th percentile</c:v>
                </c:pt>
              </c:strCache>
            </c:strRef>
          </c:tx>
          <c:spPr>
            <a:ln w="19050" cap="rnd" cmpd="sng" algn="ctr">
              <a:solidFill>
                <a:schemeClr val="accent1"/>
              </a:solidFill>
              <a:prstDash val="solid"/>
              <a:round/>
            </a:ln>
            <a:effectLst/>
          </c:spPr>
          <c:marker>
            <c:symbol val="none"/>
          </c:marker>
          <c:dPt>
            <c:idx val="8"/>
            <c:bubble3D val="0"/>
            <c:spPr>
              <a:ln w="19050" cap="rnd" cmpd="sng" algn="ctr">
                <a:solidFill>
                  <a:schemeClr val="accent1"/>
                </a:solidFill>
                <a:prstDash val="solid"/>
                <a:round/>
              </a:ln>
              <a:effectLst/>
            </c:spPr>
            <c:extLst>
              <c:ext xmlns:c16="http://schemas.microsoft.com/office/drawing/2014/chart" uri="{C3380CC4-5D6E-409C-BE32-E72D297353CC}">
                <c16:uniqueId val="{00000001-A190-43F1-998D-ADE309E79D96}"/>
              </c:ext>
            </c:extLst>
          </c:dPt>
          <c:dPt>
            <c:idx val="9"/>
            <c:bubble3D val="0"/>
            <c:spPr>
              <a:ln w="19050" cap="rnd" cmpd="sng" algn="ctr">
                <a:solidFill>
                  <a:schemeClr val="accent1"/>
                </a:solidFill>
                <a:prstDash val="solid"/>
                <a:round/>
              </a:ln>
              <a:effectLst/>
            </c:spPr>
            <c:extLst>
              <c:ext xmlns:c16="http://schemas.microsoft.com/office/drawing/2014/chart" uri="{C3380CC4-5D6E-409C-BE32-E72D297353CC}">
                <c16:uniqueId val="{00000003-A190-43F1-998D-ADE309E79D96}"/>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5-A190-43F1-998D-ADE309E79D96}"/>
              </c:ext>
            </c:extLst>
          </c:dPt>
          <c:dPt>
            <c:idx val="16"/>
            <c:bubble3D val="0"/>
            <c:extLst>
              <c:ext xmlns:c16="http://schemas.microsoft.com/office/drawing/2014/chart" uri="{C3380CC4-5D6E-409C-BE32-E72D297353CC}">
                <c16:uniqueId val="{00000006-A190-43F1-998D-ADE309E79D96}"/>
              </c:ext>
            </c:extLst>
          </c:dPt>
          <c:dLbls>
            <c:dLbl>
              <c:idx val="0"/>
              <c:delete val="1"/>
              <c:extLst>
                <c:ext xmlns:c15="http://schemas.microsoft.com/office/drawing/2012/chart" uri="{CE6537A1-D6FC-4f65-9D91-7224C49458BB}"/>
                <c:ext xmlns:c16="http://schemas.microsoft.com/office/drawing/2014/chart" uri="{C3380CC4-5D6E-409C-BE32-E72D297353CC}">
                  <c16:uniqueId val="{00000007-A190-43F1-998D-ADE309E79D96}"/>
                </c:ext>
              </c:extLst>
            </c:dLbl>
            <c:dLbl>
              <c:idx val="1"/>
              <c:delete val="1"/>
              <c:extLst>
                <c:ext xmlns:c15="http://schemas.microsoft.com/office/drawing/2012/chart" uri="{CE6537A1-D6FC-4f65-9D91-7224C49458BB}"/>
                <c:ext xmlns:c16="http://schemas.microsoft.com/office/drawing/2014/chart" uri="{C3380CC4-5D6E-409C-BE32-E72D297353CC}">
                  <c16:uniqueId val="{00000008-A190-43F1-998D-ADE309E79D96}"/>
                </c:ext>
              </c:extLst>
            </c:dLbl>
            <c:dLbl>
              <c:idx val="2"/>
              <c:delete val="1"/>
              <c:extLst>
                <c:ext xmlns:c15="http://schemas.microsoft.com/office/drawing/2012/chart" uri="{CE6537A1-D6FC-4f65-9D91-7224C49458BB}"/>
                <c:ext xmlns:c16="http://schemas.microsoft.com/office/drawing/2014/chart" uri="{C3380CC4-5D6E-409C-BE32-E72D297353CC}">
                  <c16:uniqueId val="{00000009-A190-43F1-998D-ADE309E79D96}"/>
                </c:ext>
              </c:extLst>
            </c:dLbl>
            <c:dLbl>
              <c:idx val="3"/>
              <c:delete val="1"/>
              <c:extLst>
                <c:ext xmlns:c15="http://schemas.microsoft.com/office/drawing/2012/chart" uri="{CE6537A1-D6FC-4f65-9D91-7224C49458BB}"/>
                <c:ext xmlns:c16="http://schemas.microsoft.com/office/drawing/2014/chart" uri="{C3380CC4-5D6E-409C-BE32-E72D297353CC}">
                  <c16:uniqueId val="{0000000A-A190-43F1-998D-ADE309E79D96}"/>
                </c:ext>
              </c:extLst>
            </c:dLbl>
            <c:dLbl>
              <c:idx val="4"/>
              <c:delete val="1"/>
              <c:extLst>
                <c:ext xmlns:c15="http://schemas.microsoft.com/office/drawing/2012/chart" uri="{CE6537A1-D6FC-4f65-9D91-7224C49458BB}"/>
                <c:ext xmlns:c16="http://schemas.microsoft.com/office/drawing/2014/chart" uri="{C3380CC4-5D6E-409C-BE32-E72D297353CC}">
                  <c16:uniqueId val="{0000000B-A190-43F1-998D-ADE309E79D96}"/>
                </c:ext>
              </c:extLst>
            </c:dLbl>
            <c:dLbl>
              <c:idx val="5"/>
              <c:delete val="1"/>
              <c:extLst>
                <c:ext xmlns:c15="http://schemas.microsoft.com/office/drawing/2012/chart" uri="{CE6537A1-D6FC-4f65-9D91-7224C49458BB}"/>
                <c:ext xmlns:c16="http://schemas.microsoft.com/office/drawing/2014/chart" uri="{C3380CC4-5D6E-409C-BE32-E72D297353CC}">
                  <c16:uniqueId val="{0000000C-A190-43F1-998D-ADE309E79D96}"/>
                </c:ext>
              </c:extLst>
            </c:dLbl>
            <c:dLbl>
              <c:idx val="6"/>
              <c:delete val="1"/>
              <c:extLst>
                <c:ext xmlns:c15="http://schemas.microsoft.com/office/drawing/2012/chart" uri="{CE6537A1-D6FC-4f65-9D91-7224C49458BB}"/>
                <c:ext xmlns:c16="http://schemas.microsoft.com/office/drawing/2014/chart" uri="{C3380CC4-5D6E-409C-BE32-E72D297353CC}">
                  <c16:uniqueId val="{0000000D-A190-43F1-998D-ADE309E79D96}"/>
                </c:ext>
              </c:extLst>
            </c:dLbl>
            <c:dLbl>
              <c:idx val="7"/>
              <c:delete val="1"/>
              <c:extLst>
                <c:ext xmlns:c15="http://schemas.microsoft.com/office/drawing/2012/chart" uri="{CE6537A1-D6FC-4f65-9D91-7224C49458BB}"/>
                <c:ext xmlns:c16="http://schemas.microsoft.com/office/drawing/2014/chart" uri="{C3380CC4-5D6E-409C-BE32-E72D297353CC}">
                  <c16:uniqueId val="{0000000E-A190-43F1-998D-ADE309E79D96}"/>
                </c:ext>
              </c:extLst>
            </c:dLbl>
            <c:dLbl>
              <c:idx val="8"/>
              <c:delete val="1"/>
              <c:extLst>
                <c:ext xmlns:c15="http://schemas.microsoft.com/office/drawing/2012/chart" uri="{CE6537A1-D6FC-4f65-9D91-7224C49458BB}"/>
                <c:ext xmlns:c16="http://schemas.microsoft.com/office/drawing/2014/chart" uri="{C3380CC4-5D6E-409C-BE32-E72D297353CC}">
                  <c16:uniqueId val="{00000001-A190-43F1-998D-ADE309E79D96}"/>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fund medians'!$C$38:$M$38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 medians'!$C$39:$M$39</c:f>
              <c:numCache>
                <c:formatCode>"$"#,##0.0_);[Red]\("$"#,##0.0\)</c:formatCode>
                <c:ptCount val="11"/>
                <c:pt idx="0">
                  <c:v>101.25595125</c:v>
                </c:pt>
                <c:pt idx="1">
                  <c:v>100</c:v>
                </c:pt>
                <c:pt idx="2">
                  <c:v>100</c:v>
                </c:pt>
                <c:pt idx="3">
                  <c:v>100</c:v>
                </c:pt>
                <c:pt idx="4">
                  <c:v>100</c:v>
                </c:pt>
                <c:pt idx="5">
                  <c:v>107.25</c:v>
                </c:pt>
                <c:pt idx="6">
                  <c:v>100</c:v>
                </c:pt>
                <c:pt idx="7">
                  <c:v>100</c:v>
                </c:pt>
                <c:pt idx="8">
                  <c:v>87.586866749999999</c:v>
                </c:pt>
                <c:pt idx="9">
                  <c:v>64.650000000000006</c:v>
                </c:pt>
                <c:pt idx="10">
                  <c:v>60</c:v>
                </c:pt>
              </c:numCache>
            </c:numRef>
          </c:val>
          <c:smooth val="0"/>
          <c:extLst>
            <c:ext xmlns:c16="http://schemas.microsoft.com/office/drawing/2014/chart" uri="{C3380CC4-5D6E-409C-BE32-E72D297353CC}">
              <c16:uniqueId val="{0000000F-A190-43F1-998D-ADE309E79D96}"/>
            </c:ext>
          </c:extLst>
        </c:ser>
        <c:ser>
          <c:idx val="1"/>
          <c:order val="1"/>
          <c:tx>
            <c:strRef>
              <c:f>'VC fund medians'!$B$40</c:f>
              <c:strCache>
                <c:ptCount val="1"/>
                <c:pt idx="0">
                  <c:v>Median</c:v>
                </c:pt>
              </c:strCache>
            </c:strRef>
          </c:tx>
          <c:spPr>
            <a:ln w="19050" cap="rnd" cmpd="sng" algn="ctr">
              <a:solidFill>
                <a:schemeClr val="accent2"/>
              </a:solidFill>
              <a:prstDash val="solid"/>
              <a:round/>
            </a:ln>
            <a:effectLst/>
          </c:spPr>
          <c:marker>
            <c:symbol val="none"/>
          </c:marker>
          <c:dPt>
            <c:idx val="8"/>
            <c:bubble3D val="0"/>
            <c:extLst>
              <c:ext xmlns:c16="http://schemas.microsoft.com/office/drawing/2014/chart" uri="{C3380CC4-5D6E-409C-BE32-E72D297353CC}">
                <c16:uniqueId val="{00000010-A190-43F1-998D-ADE309E79D96}"/>
              </c:ext>
            </c:extLst>
          </c:dPt>
          <c:dPt>
            <c:idx val="9"/>
            <c:bubble3D val="0"/>
            <c:extLst>
              <c:ext xmlns:c16="http://schemas.microsoft.com/office/drawing/2014/chart" uri="{C3380CC4-5D6E-409C-BE32-E72D297353CC}">
                <c16:uniqueId val="{00000011-A190-43F1-998D-ADE309E79D96}"/>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3-A190-43F1-998D-ADE309E79D96}"/>
              </c:ext>
            </c:extLst>
          </c:dPt>
          <c:dLbls>
            <c:dLbl>
              <c:idx val="0"/>
              <c:delete val="1"/>
              <c:extLst>
                <c:ext xmlns:c15="http://schemas.microsoft.com/office/drawing/2012/chart" uri="{CE6537A1-D6FC-4f65-9D91-7224C49458BB}"/>
                <c:ext xmlns:c16="http://schemas.microsoft.com/office/drawing/2014/chart" uri="{C3380CC4-5D6E-409C-BE32-E72D297353CC}">
                  <c16:uniqueId val="{00000014-A190-43F1-998D-ADE309E79D96}"/>
                </c:ext>
              </c:extLst>
            </c:dLbl>
            <c:dLbl>
              <c:idx val="1"/>
              <c:delete val="1"/>
              <c:extLst>
                <c:ext xmlns:c15="http://schemas.microsoft.com/office/drawing/2012/chart" uri="{CE6537A1-D6FC-4f65-9D91-7224C49458BB}"/>
                <c:ext xmlns:c16="http://schemas.microsoft.com/office/drawing/2014/chart" uri="{C3380CC4-5D6E-409C-BE32-E72D297353CC}">
                  <c16:uniqueId val="{00000015-A190-43F1-998D-ADE309E79D96}"/>
                </c:ext>
              </c:extLst>
            </c:dLbl>
            <c:dLbl>
              <c:idx val="2"/>
              <c:delete val="1"/>
              <c:extLst>
                <c:ext xmlns:c15="http://schemas.microsoft.com/office/drawing/2012/chart" uri="{CE6537A1-D6FC-4f65-9D91-7224C49458BB}"/>
                <c:ext xmlns:c16="http://schemas.microsoft.com/office/drawing/2014/chart" uri="{C3380CC4-5D6E-409C-BE32-E72D297353CC}">
                  <c16:uniqueId val="{00000016-A190-43F1-998D-ADE309E79D96}"/>
                </c:ext>
              </c:extLst>
            </c:dLbl>
            <c:dLbl>
              <c:idx val="3"/>
              <c:delete val="1"/>
              <c:extLst>
                <c:ext xmlns:c15="http://schemas.microsoft.com/office/drawing/2012/chart" uri="{CE6537A1-D6FC-4f65-9D91-7224C49458BB}"/>
                <c:ext xmlns:c16="http://schemas.microsoft.com/office/drawing/2014/chart" uri="{C3380CC4-5D6E-409C-BE32-E72D297353CC}">
                  <c16:uniqueId val="{00000017-A190-43F1-998D-ADE309E79D96}"/>
                </c:ext>
              </c:extLst>
            </c:dLbl>
            <c:dLbl>
              <c:idx val="4"/>
              <c:delete val="1"/>
              <c:extLst>
                <c:ext xmlns:c15="http://schemas.microsoft.com/office/drawing/2012/chart" uri="{CE6537A1-D6FC-4f65-9D91-7224C49458BB}"/>
                <c:ext xmlns:c16="http://schemas.microsoft.com/office/drawing/2014/chart" uri="{C3380CC4-5D6E-409C-BE32-E72D297353CC}">
                  <c16:uniqueId val="{00000018-A190-43F1-998D-ADE309E79D96}"/>
                </c:ext>
              </c:extLst>
            </c:dLbl>
            <c:dLbl>
              <c:idx val="5"/>
              <c:delete val="1"/>
              <c:extLst>
                <c:ext xmlns:c15="http://schemas.microsoft.com/office/drawing/2012/chart" uri="{CE6537A1-D6FC-4f65-9D91-7224C49458BB}"/>
                <c:ext xmlns:c16="http://schemas.microsoft.com/office/drawing/2014/chart" uri="{C3380CC4-5D6E-409C-BE32-E72D297353CC}">
                  <c16:uniqueId val="{00000019-A190-43F1-998D-ADE309E79D96}"/>
                </c:ext>
              </c:extLst>
            </c:dLbl>
            <c:dLbl>
              <c:idx val="6"/>
              <c:delete val="1"/>
              <c:extLst>
                <c:ext xmlns:c15="http://schemas.microsoft.com/office/drawing/2012/chart" uri="{CE6537A1-D6FC-4f65-9D91-7224C49458BB}"/>
                <c:ext xmlns:c16="http://schemas.microsoft.com/office/drawing/2014/chart" uri="{C3380CC4-5D6E-409C-BE32-E72D297353CC}">
                  <c16:uniqueId val="{0000001A-A190-43F1-998D-ADE309E79D96}"/>
                </c:ext>
              </c:extLst>
            </c:dLbl>
            <c:dLbl>
              <c:idx val="7"/>
              <c:delete val="1"/>
              <c:extLst>
                <c:ext xmlns:c15="http://schemas.microsoft.com/office/drawing/2012/chart" uri="{CE6537A1-D6FC-4f65-9D91-7224C49458BB}"/>
                <c:ext xmlns:c16="http://schemas.microsoft.com/office/drawing/2014/chart" uri="{C3380CC4-5D6E-409C-BE32-E72D297353CC}">
                  <c16:uniqueId val="{0000001B-A190-43F1-998D-ADE309E79D96}"/>
                </c:ext>
              </c:extLst>
            </c:dLbl>
            <c:dLbl>
              <c:idx val="8"/>
              <c:delete val="1"/>
              <c:extLst>
                <c:ext xmlns:c15="http://schemas.microsoft.com/office/drawing/2012/chart" uri="{CE6537A1-D6FC-4f65-9D91-7224C49458BB}"/>
                <c:ext xmlns:c16="http://schemas.microsoft.com/office/drawing/2014/chart" uri="{C3380CC4-5D6E-409C-BE32-E72D297353CC}">
                  <c16:uniqueId val="{00000010-A190-43F1-998D-ADE309E79D96}"/>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fund medians'!$C$38:$M$38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 medians'!$C$40:$M$40</c:f>
              <c:numCache>
                <c:formatCode>"$"#,##0.0_);[Red]\("$"#,##0.0\)</c:formatCode>
                <c:ptCount val="11"/>
                <c:pt idx="0">
                  <c:v>23.387499999999999</c:v>
                </c:pt>
                <c:pt idx="1">
                  <c:v>25.3675</c:v>
                </c:pt>
                <c:pt idx="2">
                  <c:v>26.012805</c:v>
                </c:pt>
                <c:pt idx="3">
                  <c:v>31.1325</c:v>
                </c:pt>
                <c:pt idx="4">
                  <c:v>25</c:v>
                </c:pt>
                <c:pt idx="5">
                  <c:v>30</c:v>
                </c:pt>
                <c:pt idx="6">
                  <c:v>25</c:v>
                </c:pt>
                <c:pt idx="7">
                  <c:v>23.988800000000001</c:v>
                </c:pt>
                <c:pt idx="8">
                  <c:v>19.899999999999999</c:v>
                </c:pt>
                <c:pt idx="9">
                  <c:v>15.775</c:v>
                </c:pt>
                <c:pt idx="10">
                  <c:v>10.75</c:v>
                </c:pt>
              </c:numCache>
            </c:numRef>
          </c:val>
          <c:smooth val="0"/>
          <c:extLst>
            <c:ext xmlns:c16="http://schemas.microsoft.com/office/drawing/2014/chart" uri="{C3380CC4-5D6E-409C-BE32-E72D297353CC}">
              <c16:uniqueId val="{0000001C-A190-43F1-998D-ADE309E79D96}"/>
            </c:ext>
          </c:extLst>
        </c:ser>
        <c:ser>
          <c:idx val="2"/>
          <c:order val="2"/>
          <c:tx>
            <c:strRef>
              <c:f>'VC fund medians'!$B$41</c:f>
              <c:strCache>
                <c:ptCount val="1"/>
                <c:pt idx="0">
                  <c:v>Average</c:v>
                </c:pt>
              </c:strCache>
            </c:strRef>
          </c:tx>
          <c:spPr>
            <a:ln w="19050" cap="rnd" cmpd="sng" algn="ctr">
              <a:solidFill>
                <a:schemeClr val="accent3"/>
              </a:solidFill>
              <a:prstDash val="solid"/>
              <a:round/>
            </a:ln>
            <a:effectLst/>
          </c:spPr>
          <c:marker>
            <c:symbol val="none"/>
          </c:marker>
          <c:dPt>
            <c:idx val="9"/>
            <c:bubble3D val="0"/>
            <c:extLst>
              <c:ext xmlns:c16="http://schemas.microsoft.com/office/drawing/2014/chart" uri="{C3380CC4-5D6E-409C-BE32-E72D297353CC}">
                <c16:uniqueId val="{0000001D-A190-43F1-998D-ADE309E79D96}"/>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F-A190-43F1-998D-ADE309E79D96}"/>
              </c:ext>
            </c:extLst>
          </c:dPt>
          <c:dLbls>
            <c:dLbl>
              <c:idx val="0"/>
              <c:delete val="1"/>
              <c:extLst>
                <c:ext xmlns:c15="http://schemas.microsoft.com/office/drawing/2012/chart" uri="{CE6537A1-D6FC-4f65-9D91-7224C49458BB}"/>
                <c:ext xmlns:c16="http://schemas.microsoft.com/office/drawing/2014/chart" uri="{C3380CC4-5D6E-409C-BE32-E72D297353CC}">
                  <c16:uniqueId val="{00000020-A190-43F1-998D-ADE309E79D96}"/>
                </c:ext>
              </c:extLst>
            </c:dLbl>
            <c:dLbl>
              <c:idx val="1"/>
              <c:delete val="1"/>
              <c:extLst>
                <c:ext xmlns:c15="http://schemas.microsoft.com/office/drawing/2012/chart" uri="{CE6537A1-D6FC-4f65-9D91-7224C49458BB}"/>
                <c:ext xmlns:c16="http://schemas.microsoft.com/office/drawing/2014/chart" uri="{C3380CC4-5D6E-409C-BE32-E72D297353CC}">
                  <c16:uniqueId val="{00000021-A190-43F1-998D-ADE309E79D96}"/>
                </c:ext>
              </c:extLst>
            </c:dLbl>
            <c:dLbl>
              <c:idx val="2"/>
              <c:delete val="1"/>
              <c:extLst>
                <c:ext xmlns:c15="http://schemas.microsoft.com/office/drawing/2012/chart" uri="{CE6537A1-D6FC-4f65-9D91-7224C49458BB}"/>
                <c:ext xmlns:c16="http://schemas.microsoft.com/office/drawing/2014/chart" uri="{C3380CC4-5D6E-409C-BE32-E72D297353CC}">
                  <c16:uniqueId val="{00000022-A190-43F1-998D-ADE309E79D96}"/>
                </c:ext>
              </c:extLst>
            </c:dLbl>
            <c:dLbl>
              <c:idx val="3"/>
              <c:delete val="1"/>
              <c:extLst>
                <c:ext xmlns:c15="http://schemas.microsoft.com/office/drawing/2012/chart" uri="{CE6537A1-D6FC-4f65-9D91-7224C49458BB}"/>
                <c:ext xmlns:c16="http://schemas.microsoft.com/office/drawing/2014/chart" uri="{C3380CC4-5D6E-409C-BE32-E72D297353CC}">
                  <c16:uniqueId val="{00000023-A190-43F1-998D-ADE309E79D96}"/>
                </c:ext>
              </c:extLst>
            </c:dLbl>
            <c:dLbl>
              <c:idx val="4"/>
              <c:delete val="1"/>
              <c:extLst>
                <c:ext xmlns:c15="http://schemas.microsoft.com/office/drawing/2012/chart" uri="{CE6537A1-D6FC-4f65-9D91-7224C49458BB}"/>
                <c:ext xmlns:c16="http://schemas.microsoft.com/office/drawing/2014/chart" uri="{C3380CC4-5D6E-409C-BE32-E72D297353CC}">
                  <c16:uniqueId val="{00000024-A190-43F1-998D-ADE309E79D96}"/>
                </c:ext>
              </c:extLst>
            </c:dLbl>
            <c:dLbl>
              <c:idx val="5"/>
              <c:delete val="1"/>
              <c:extLst>
                <c:ext xmlns:c15="http://schemas.microsoft.com/office/drawing/2012/chart" uri="{CE6537A1-D6FC-4f65-9D91-7224C49458BB}"/>
                <c:ext xmlns:c16="http://schemas.microsoft.com/office/drawing/2014/chart" uri="{C3380CC4-5D6E-409C-BE32-E72D297353CC}">
                  <c16:uniqueId val="{00000025-A190-43F1-998D-ADE309E79D96}"/>
                </c:ext>
              </c:extLst>
            </c:dLbl>
            <c:dLbl>
              <c:idx val="6"/>
              <c:delete val="1"/>
              <c:extLst>
                <c:ext xmlns:c15="http://schemas.microsoft.com/office/drawing/2012/chart" uri="{CE6537A1-D6FC-4f65-9D91-7224C49458BB}"/>
                <c:ext xmlns:c16="http://schemas.microsoft.com/office/drawing/2014/chart" uri="{C3380CC4-5D6E-409C-BE32-E72D297353CC}">
                  <c16:uniqueId val="{00000026-A190-43F1-998D-ADE309E79D96}"/>
                </c:ext>
              </c:extLst>
            </c:dLbl>
            <c:dLbl>
              <c:idx val="7"/>
              <c:delete val="1"/>
              <c:extLst>
                <c:ext xmlns:c15="http://schemas.microsoft.com/office/drawing/2012/chart" uri="{CE6537A1-D6FC-4f65-9D91-7224C49458BB}"/>
                <c:ext xmlns:c16="http://schemas.microsoft.com/office/drawing/2014/chart" uri="{C3380CC4-5D6E-409C-BE32-E72D297353CC}">
                  <c16:uniqueId val="{00000027-A190-43F1-998D-ADE309E79D96}"/>
                </c:ext>
              </c:extLst>
            </c:dLbl>
            <c:dLbl>
              <c:idx val="8"/>
              <c:delete val="1"/>
              <c:extLst>
                <c:ext xmlns:c15="http://schemas.microsoft.com/office/drawing/2012/chart" uri="{CE6537A1-D6FC-4f65-9D91-7224C49458BB}"/>
                <c:ext xmlns:c16="http://schemas.microsoft.com/office/drawing/2014/chart" uri="{C3380CC4-5D6E-409C-BE32-E72D297353CC}">
                  <c16:uniqueId val="{00000028-A190-43F1-998D-ADE309E79D96}"/>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fund medians'!$C$38:$M$38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 medians'!$C$41:$M$41</c:f>
              <c:numCache>
                <c:formatCode>"$"#,##0.0_);[Red]\("$"#,##0.0\)</c:formatCode>
                <c:ptCount val="11"/>
                <c:pt idx="0">
                  <c:v>102.31627895450239</c:v>
                </c:pt>
                <c:pt idx="1">
                  <c:v>93.328225047433634</c:v>
                </c:pt>
                <c:pt idx="2">
                  <c:v>131.87486934511799</c:v>
                </c:pt>
                <c:pt idx="3">
                  <c:v>101.089355859158</c:v>
                </c:pt>
                <c:pt idx="4">
                  <c:v>124.85240205867819</c:v>
                </c:pt>
                <c:pt idx="5">
                  <c:v>132.0787469208222</c:v>
                </c:pt>
                <c:pt idx="6">
                  <c:v>172.65052335721111</c:v>
                </c:pt>
                <c:pt idx="7">
                  <c:v>116.7273583301244</c:v>
                </c:pt>
                <c:pt idx="8">
                  <c:v>134.72216603347559</c:v>
                </c:pt>
                <c:pt idx="9">
                  <c:v>98.125114584115579</c:v>
                </c:pt>
                <c:pt idx="10">
                  <c:v>188.1168373709871</c:v>
                </c:pt>
              </c:numCache>
            </c:numRef>
          </c:val>
          <c:smooth val="0"/>
          <c:extLst>
            <c:ext xmlns:c16="http://schemas.microsoft.com/office/drawing/2014/chart" uri="{C3380CC4-5D6E-409C-BE32-E72D297353CC}">
              <c16:uniqueId val="{00000029-A190-43F1-998D-ADE309E79D96}"/>
            </c:ext>
          </c:extLst>
        </c:ser>
        <c:ser>
          <c:idx val="3"/>
          <c:order val="3"/>
          <c:tx>
            <c:strRef>
              <c:f>'VC fund medians'!$B$42</c:f>
              <c:strCache>
                <c:ptCount val="1"/>
                <c:pt idx="0">
                  <c:v>25th percentile</c:v>
                </c:pt>
              </c:strCache>
            </c:strRef>
          </c:tx>
          <c:spPr>
            <a:ln w="19050" cap="rnd" cmpd="sng" algn="ctr">
              <a:solidFill>
                <a:schemeClr val="accent4"/>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2B-A190-43F1-998D-ADE309E79D96}"/>
              </c:ext>
            </c:extLst>
          </c:dPt>
          <c:dPt>
            <c:idx val="16"/>
            <c:bubble3D val="0"/>
            <c:extLst>
              <c:ext xmlns:c16="http://schemas.microsoft.com/office/drawing/2014/chart" uri="{C3380CC4-5D6E-409C-BE32-E72D297353CC}">
                <c16:uniqueId val="{0000002C-A190-43F1-998D-ADE309E79D96}"/>
              </c:ext>
            </c:extLst>
          </c:dPt>
          <c:dLbls>
            <c:dLbl>
              <c:idx val="0"/>
              <c:delete val="1"/>
              <c:extLst>
                <c:ext xmlns:c15="http://schemas.microsoft.com/office/drawing/2012/chart" uri="{CE6537A1-D6FC-4f65-9D91-7224C49458BB}"/>
                <c:ext xmlns:c16="http://schemas.microsoft.com/office/drawing/2014/chart" uri="{C3380CC4-5D6E-409C-BE32-E72D297353CC}">
                  <c16:uniqueId val="{0000002D-A190-43F1-998D-ADE309E79D96}"/>
                </c:ext>
              </c:extLst>
            </c:dLbl>
            <c:dLbl>
              <c:idx val="1"/>
              <c:delete val="1"/>
              <c:extLst>
                <c:ext xmlns:c15="http://schemas.microsoft.com/office/drawing/2012/chart" uri="{CE6537A1-D6FC-4f65-9D91-7224C49458BB}"/>
                <c:ext xmlns:c16="http://schemas.microsoft.com/office/drawing/2014/chart" uri="{C3380CC4-5D6E-409C-BE32-E72D297353CC}">
                  <c16:uniqueId val="{0000002E-A190-43F1-998D-ADE309E79D96}"/>
                </c:ext>
              </c:extLst>
            </c:dLbl>
            <c:dLbl>
              <c:idx val="2"/>
              <c:delete val="1"/>
              <c:extLst>
                <c:ext xmlns:c15="http://schemas.microsoft.com/office/drawing/2012/chart" uri="{CE6537A1-D6FC-4f65-9D91-7224C49458BB}"/>
                <c:ext xmlns:c16="http://schemas.microsoft.com/office/drawing/2014/chart" uri="{C3380CC4-5D6E-409C-BE32-E72D297353CC}">
                  <c16:uniqueId val="{0000002F-A190-43F1-998D-ADE309E79D96}"/>
                </c:ext>
              </c:extLst>
            </c:dLbl>
            <c:dLbl>
              <c:idx val="3"/>
              <c:delete val="1"/>
              <c:extLst>
                <c:ext xmlns:c15="http://schemas.microsoft.com/office/drawing/2012/chart" uri="{CE6537A1-D6FC-4f65-9D91-7224C49458BB}"/>
                <c:ext xmlns:c16="http://schemas.microsoft.com/office/drawing/2014/chart" uri="{C3380CC4-5D6E-409C-BE32-E72D297353CC}">
                  <c16:uniqueId val="{00000030-A190-43F1-998D-ADE309E79D96}"/>
                </c:ext>
              </c:extLst>
            </c:dLbl>
            <c:dLbl>
              <c:idx val="4"/>
              <c:delete val="1"/>
              <c:extLst>
                <c:ext xmlns:c15="http://schemas.microsoft.com/office/drawing/2012/chart" uri="{CE6537A1-D6FC-4f65-9D91-7224C49458BB}"/>
                <c:ext xmlns:c16="http://schemas.microsoft.com/office/drawing/2014/chart" uri="{C3380CC4-5D6E-409C-BE32-E72D297353CC}">
                  <c16:uniqueId val="{00000031-A190-43F1-998D-ADE309E79D96}"/>
                </c:ext>
              </c:extLst>
            </c:dLbl>
            <c:dLbl>
              <c:idx val="5"/>
              <c:delete val="1"/>
              <c:extLst>
                <c:ext xmlns:c15="http://schemas.microsoft.com/office/drawing/2012/chart" uri="{CE6537A1-D6FC-4f65-9D91-7224C49458BB}"/>
                <c:ext xmlns:c16="http://schemas.microsoft.com/office/drawing/2014/chart" uri="{C3380CC4-5D6E-409C-BE32-E72D297353CC}">
                  <c16:uniqueId val="{00000032-A190-43F1-998D-ADE309E79D96}"/>
                </c:ext>
              </c:extLst>
            </c:dLbl>
            <c:dLbl>
              <c:idx val="6"/>
              <c:delete val="1"/>
              <c:extLst>
                <c:ext xmlns:c15="http://schemas.microsoft.com/office/drawing/2012/chart" uri="{CE6537A1-D6FC-4f65-9D91-7224C49458BB}"/>
                <c:ext xmlns:c16="http://schemas.microsoft.com/office/drawing/2014/chart" uri="{C3380CC4-5D6E-409C-BE32-E72D297353CC}">
                  <c16:uniqueId val="{00000033-A190-43F1-998D-ADE309E79D96}"/>
                </c:ext>
              </c:extLst>
            </c:dLbl>
            <c:dLbl>
              <c:idx val="7"/>
              <c:delete val="1"/>
              <c:extLst>
                <c:ext xmlns:c15="http://schemas.microsoft.com/office/drawing/2012/chart" uri="{CE6537A1-D6FC-4f65-9D91-7224C49458BB}"/>
                <c:ext xmlns:c16="http://schemas.microsoft.com/office/drawing/2014/chart" uri="{C3380CC4-5D6E-409C-BE32-E72D297353CC}">
                  <c16:uniqueId val="{00000034-A190-43F1-998D-ADE309E79D96}"/>
                </c:ext>
              </c:extLst>
            </c:dLbl>
            <c:dLbl>
              <c:idx val="8"/>
              <c:delete val="1"/>
              <c:extLst>
                <c:ext xmlns:c15="http://schemas.microsoft.com/office/drawing/2012/chart" uri="{CE6537A1-D6FC-4f65-9D91-7224C49458BB}"/>
                <c:ext xmlns:c16="http://schemas.microsoft.com/office/drawing/2014/chart" uri="{C3380CC4-5D6E-409C-BE32-E72D297353CC}">
                  <c16:uniqueId val="{00000035-A190-43F1-998D-ADE309E79D96}"/>
                </c:ext>
              </c:extLst>
            </c:dLbl>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fund medians'!$C$38:$M$38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 medians'!$C$42:$M$42</c:f>
              <c:numCache>
                <c:formatCode>"$"#,##0.0_);[Red]\("$"#,##0.0\)</c:formatCode>
                <c:ptCount val="11"/>
                <c:pt idx="0">
                  <c:v>5</c:v>
                </c:pt>
                <c:pt idx="1">
                  <c:v>6.2750000000000004</c:v>
                </c:pt>
                <c:pt idx="2">
                  <c:v>8.6042984999999987</c:v>
                </c:pt>
                <c:pt idx="3">
                  <c:v>8.3949999999999996</c:v>
                </c:pt>
                <c:pt idx="4">
                  <c:v>5.5980552499999998</c:v>
                </c:pt>
                <c:pt idx="5">
                  <c:v>7.6212499999999999</c:v>
                </c:pt>
                <c:pt idx="6">
                  <c:v>5.7576239999999999</c:v>
                </c:pt>
                <c:pt idx="7">
                  <c:v>5.1749999999999998</c:v>
                </c:pt>
                <c:pt idx="8">
                  <c:v>4.085</c:v>
                </c:pt>
                <c:pt idx="9">
                  <c:v>2.7979500000000002</c:v>
                </c:pt>
                <c:pt idx="10">
                  <c:v>2.38</c:v>
                </c:pt>
              </c:numCache>
            </c:numRef>
          </c:val>
          <c:smooth val="0"/>
          <c:extLst>
            <c:ext xmlns:c16="http://schemas.microsoft.com/office/drawing/2014/chart" uri="{C3380CC4-5D6E-409C-BE32-E72D297353CC}">
              <c16:uniqueId val="{00000036-A190-43F1-998D-ADE309E79D96}"/>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0" sourceLinked="1"/>
        <c:majorTickMark val="out"/>
        <c:minorTickMark val="none"/>
        <c:tickLblPos val="nextTo"/>
        <c:spPr>
          <a:noFill/>
          <a:ln w="3175" cap="flat" cmpd="sng" algn="ctr">
            <a:noFill/>
            <a:prstDash val="solid"/>
            <a:round/>
          </a:ln>
          <a:effectLst/>
        </c:spPr>
        <c:txPr>
          <a:bodyPr rot="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quot;$&quot;#,##0.0" sourceLinked="0"/>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legend>
      <c:legendPos val="b"/>
      <c:layout>
        <c:manualLayout>
          <c:xMode val="edge"/>
          <c:yMode val="edge"/>
          <c:x val="0"/>
          <c:y val="0.93958267716535437"/>
          <c:w val="1"/>
          <c:h val="6.0417322834645654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Calibri Light" panose="020F0302020204030204"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2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'VC fund medians'!$O$8</c:f>
              <c:strCache>
                <c:ptCount val="1"/>
                <c:pt idx="0">
                  <c:v>Median</c:v>
                </c:pt>
              </c:strCache>
            </c:strRef>
          </c:tx>
          <c:spPr>
            <a:effectLst/>
          </c:spPr>
          <c:marker>
            <c:symbol val="none"/>
          </c:marker>
          <c:dPt>
            <c:idx val="10"/>
            <c:marker>
              <c:symbol val="circle"/>
              <c:size val="5"/>
              <c:spPr>
                <a:solidFill>
                  <a:srgbClr val="1C5080"/>
                </a:solidFill>
                <a:ln>
                  <a:noFill/>
                </a:ln>
              </c:spPr>
            </c:marker>
            <c:bubble3D val="0"/>
            <c:spPr>
              <a:ln>
                <a:noFill/>
              </a:ln>
              <a:effectLst/>
            </c:spPr>
            <c:extLst>
              <c:ext xmlns:c16="http://schemas.microsoft.com/office/drawing/2014/chart" uri="{C3380CC4-5D6E-409C-BE32-E72D297353CC}">
                <c16:uniqueId val="{00000006-AF95-423B-B395-70E8E0D17EB4}"/>
              </c:ext>
            </c:extLst>
          </c:dPt>
          <c:dLbls>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95-423B-B395-70E8E0D17EB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'VC fund medians'!$P$7:$Z$7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 medians'!$P$8:$Z$8</c:f>
              <c:numCache>
                <c:formatCode>"$"#,##0.0_);[Red]\("$"#,##0.0\)</c:formatCode>
                <c:ptCount val="11"/>
                <c:pt idx="0">
                  <c:v>10</c:v>
                </c:pt>
                <c:pt idx="1">
                  <c:v>20.5</c:v>
                </c:pt>
                <c:pt idx="2">
                  <c:v>22.5</c:v>
                </c:pt>
                <c:pt idx="3">
                  <c:v>23.85</c:v>
                </c:pt>
                <c:pt idx="4">
                  <c:v>14.03</c:v>
                </c:pt>
                <c:pt idx="5">
                  <c:v>19.54</c:v>
                </c:pt>
                <c:pt idx="6">
                  <c:v>19.810976</c:v>
                </c:pt>
                <c:pt idx="7">
                  <c:v>17</c:v>
                </c:pt>
                <c:pt idx="8">
                  <c:v>17.302499999999998</c:v>
                </c:pt>
                <c:pt idx="9">
                  <c:v>22</c:v>
                </c:pt>
                <c:pt idx="10">
                  <c:v>25.4</c:v>
                </c:pt>
              </c:numCache>
            </c:numRef>
          </c:val>
          <c:smooth val="0"/>
          <c:extLst>
            <c:ext xmlns:c16="http://schemas.microsoft.com/office/drawing/2014/chart" uri="{C3380CC4-5D6E-409C-BE32-E72D297353CC}">
              <c16:uniqueId val="{00000007-AF95-423B-B395-70E8E0D17EB4}"/>
            </c:ext>
          </c:extLst>
        </c:ser>
        <c:ser>
          <c:idx val="1"/>
          <c:order val="1"/>
          <c:tx>
            <c:strRef>
              <c:f>'VC fund medians'!$O$9</c:f>
              <c:strCache>
                <c:ptCount val="1"/>
                <c:pt idx="0">
                  <c:v>Average</c:v>
                </c:pt>
              </c:strCache>
            </c:strRef>
          </c:tx>
          <c:spPr>
            <a:ln>
              <a:solidFill>
                <a:srgbClr val="40C2C9"/>
              </a:solidFill>
            </a:ln>
            <a:effectLst/>
          </c:spPr>
          <c:marker>
            <c:symbol val="none"/>
          </c:marker>
          <c:dPt>
            <c:idx val="10"/>
            <c:marker>
              <c:symbol val="circle"/>
              <c:size val="5"/>
              <c:spPr>
                <a:solidFill>
                  <a:srgbClr val="40C2C9"/>
                </a:solidFill>
                <a:ln>
                  <a:noFill/>
                </a:ln>
              </c:spPr>
            </c:marker>
            <c:bubble3D val="0"/>
            <c:spPr>
              <a:ln>
                <a:noFill/>
              </a:ln>
              <a:effectLst/>
            </c:spPr>
            <c:extLst>
              <c:ext xmlns:c16="http://schemas.microsoft.com/office/drawing/2014/chart" uri="{C3380CC4-5D6E-409C-BE32-E72D297353CC}">
                <c16:uniqueId val="{0000000A-AF95-423B-B395-70E8E0D17EB4}"/>
              </c:ext>
            </c:extLst>
          </c:dPt>
          <c:dLbls>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F95-423B-B395-70E8E0D17EB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'VC fund medians'!$P$7:$Z$7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fund medians'!$P$9:$Z$9</c:f>
              <c:numCache>
                <c:formatCode>"$"#,##0.0_);[Red]\("$"#,##0.0\)</c:formatCode>
                <c:ptCount val="11"/>
                <c:pt idx="0">
                  <c:v>52.091866758546779</c:v>
                </c:pt>
                <c:pt idx="1">
                  <c:v>67.470747445551766</c:v>
                </c:pt>
                <c:pt idx="2">
                  <c:v>64.662850389473689</c:v>
                </c:pt>
                <c:pt idx="3">
                  <c:v>58.226466471198393</c:v>
                </c:pt>
                <c:pt idx="4">
                  <c:v>48.649290599566868</c:v>
                </c:pt>
                <c:pt idx="5">
                  <c:v>63.69848618732324</c:v>
                </c:pt>
                <c:pt idx="6">
                  <c:v>60.372165879638871</c:v>
                </c:pt>
                <c:pt idx="7">
                  <c:v>72.257608837111306</c:v>
                </c:pt>
                <c:pt idx="8">
                  <c:v>42.515267273498687</c:v>
                </c:pt>
                <c:pt idx="9">
                  <c:v>92.905867398373985</c:v>
                </c:pt>
                <c:pt idx="10">
                  <c:v>64.9309681509434</c:v>
                </c:pt>
              </c:numCache>
            </c:numRef>
          </c:val>
          <c:smooth val="0"/>
          <c:extLst>
            <c:ext xmlns:c16="http://schemas.microsoft.com/office/drawing/2014/chart" uri="{C3380CC4-5D6E-409C-BE32-E72D297353CC}">
              <c16:uniqueId val="{0000000B-AF95-423B-B395-70E8E0D17EB4}"/>
            </c:ext>
          </c:extLst>
        </c:ser>
        <c:dLbls>
          <c:showLegendKey val="0"/>
          <c:showVal val="0"/>
          <c:showCatName val="0"/>
          <c:showSerName val="0"/>
          <c:showPercent val="0"/>
          <c:showBubbleSize val="0"/>
        </c:dLbls>
        <c:smooth val="0"/>
        <c:axId val="307403279"/>
        <c:axId val="271814831"/>
      </c:line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quot;$&quot;#,##0_);[Red]\(&quot;$&quot;#,##0\)" sourceLinked="0"/>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50">
          <a:solidFill>
            <a:schemeClr val="tx1"/>
          </a:solidFill>
          <a:latin typeface="+mj-lt"/>
        </a:defRPr>
      </a:pPr>
      <a:endParaRPr lang="en-US"/>
    </a:p>
  </c:txPr>
  <c:printSettings>
    <c:headerFooter/>
    <c:pageMargins b="0.75" l="0.7" r="0.7" t="0.75" header="0.3" footer="0.3"/>
    <c:pageSetup/>
  </c:printSettings>
</c:chartSpace>
</file>

<file path=xl/charts/chart2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capital raised vs invested'!$B$8</c:f>
              <c:strCache>
                <c:ptCount val="1"/>
                <c:pt idx="0">
                  <c:v>Capital raised ($B)</c:v>
                </c:pt>
              </c:strCache>
            </c:strRef>
          </c:tx>
          <c:spPr>
            <a:solidFill>
              <a:schemeClr val="accent1"/>
            </a:solidFill>
            <a:ln>
              <a:noFill/>
            </a:ln>
            <a:effectLst/>
          </c:spPr>
          <c:invertIfNegative val="0"/>
          <c:cat>
            <c:numRef>
              <c:f>'VC capital raised vs invested'!$C$7:$M$7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capital raised vs invested'!$C$8:$M$8</c:f>
              <c:numCache>
                <c:formatCode>"$"#,##0.0</c:formatCode>
                <c:ptCount val="11"/>
                <c:pt idx="0">
                  <c:v>50.953506919342203</c:v>
                </c:pt>
                <c:pt idx="1">
                  <c:v>48.717333474760352</c:v>
                </c:pt>
                <c:pt idx="2">
                  <c:v>77.410548305584271</c:v>
                </c:pt>
                <c:pt idx="3">
                  <c:v>64.697187749861087</c:v>
                </c:pt>
                <c:pt idx="4">
                  <c:v>94.138711152243374</c:v>
                </c:pt>
                <c:pt idx="5">
                  <c:v>166.6833786140777</c:v>
                </c:pt>
                <c:pt idx="6">
                  <c:v>222.37387408408779</c:v>
                </c:pt>
                <c:pt idx="7">
                  <c:v>111.1244451302784</c:v>
                </c:pt>
                <c:pt idx="8">
                  <c:v>115.5916184567221</c:v>
                </c:pt>
                <c:pt idx="9">
                  <c:v>74.86946242768019</c:v>
                </c:pt>
                <c:pt idx="10">
                  <c:v>72.424982387830028</c:v>
                </c:pt>
              </c:numCache>
            </c:numRef>
          </c:val>
          <c:extLst>
            <c:ext xmlns:c16="http://schemas.microsoft.com/office/drawing/2014/chart" uri="{C3380CC4-5D6E-409C-BE32-E72D297353CC}">
              <c16:uniqueId val="{00000000-19D1-4207-9DEC-B84E1EA65B55}"/>
            </c:ext>
          </c:extLst>
        </c:ser>
        <c:ser>
          <c:idx val="1"/>
          <c:order val="1"/>
          <c:tx>
            <c:strRef>
              <c:f>'VC capital raised vs invested'!$B$9</c:f>
              <c:strCache>
                <c:ptCount val="1"/>
                <c:pt idx="0">
                  <c:v>Capital invested ($B)</c:v>
                </c:pt>
              </c:strCache>
            </c:strRef>
          </c:tx>
          <c:spPr>
            <a:solidFill>
              <a:schemeClr val="accent2"/>
            </a:solidFill>
            <a:ln>
              <a:noFill/>
            </a:ln>
            <a:effectLst/>
          </c:spPr>
          <c:invertIfNegative val="0"/>
          <c:cat>
            <c:numRef>
              <c:f>'VC capital raised vs invested'!$C$7:$M$7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capital raised vs invested'!$C$9:$M$9</c:f>
              <c:numCache>
                <c:formatCode>"$"#,##0.0</c:formatCode>
                <c:ptCount val="11"/>
                <c:pt idx="0">
                  <c:v>83.744228847087086</c:v>
                </c:pt>
                <c:pt idx="1">
                  <c:v>93.662606361251008</c:v>
                </c:pt>
                <c:pt idx="2">
                  <c:v>149.67015124055149</c:v>
                </c:pt>
                <c:pt idx="3">
                  <c:v>156.27466869117251</c:v>
                </c:pt>
                <c:pt idx="4">
                  <c:v>176.1029931582616</c:v>
                </c:pt>
                <c:pt idx="5">
                  <c:v>358.63736671148757</c:v>
                </c:pt>
                <c:pt idx="6">
                  <c:v>236.5918968059068</c:v>
                </c:pt>
                <c:pt idx="7">
                  <c:v>166.18528214209209</c:v>
                </c:pt>
                <c:pt idx="8">
                  <c:v>215.17962712612271</c:v>
                </c:pt>
                <c:pt idx="9">
                  <c:v>319.19674114904262</c:v>
                </c:pt>
                <c:pt idx="10">
                  <c:v>412.73272958003707</c:v>
                </c:pt>
              </c:numCache>
            </c:numRef>
          </c:val>
          <c:extLst>
            <c:ext xmlns:c16="http://schemas.microsoft.com/office/drawing/2014/chart" uri="{C3380CC4-5D6E-409C-BE32-E72D297353CC}">
              <c16:uniqueId val="{00000001-19D1-4207-9DEC-B84E1EA65B55}"/>
            </c:ext>
          </c:extLst>
        </c:ser>
        <c:dLbls>
          <c:showLegendKey val="0"/>
          <c:showVal val="0"/>
          <c:showCatName val="0"/>
          <c:showSerName val="0"/>
          <c:showPercent val="0"/>
          <c:showBubbleSize val="0"/>
        </c:dLbls>
        <c:gapWidth val="60"/>
        <c:axId val="307403279"/>
        <c:axId val="271814831"/>
      </c:barChart>
      <c:lineChart>
        <c:grouping val="standard"/>
        <c:varyColors val="0"/>
        <c:ser>
          <c:idx val="2"/>
          <c:order val="2"/>
          <c:tx>
            <c:strRef>
              <c:f>'VC capital raised vs invested'!$B$10</c:f>
              <c:strCache>
                <c:ptCount val="1"/>
                <c:pt idx="0">
                  <c:v>Capital invested/raised ratio</c:v>
                </c:pt>
              </c:strCache>
            </c:strRef>
          </c:tx>
          <c:spPr>
            <a:ln>
              <a:solidFill>
                <a:srgbClr val="F5C914"/>
              </a:solidFill>
            </a:ln>
            <a:effectLst/>
          </c:spPr>
          <c:marker>
            <c:symbol val="none"/>
          </c:marker>
          <c:dPt>
            <c:idx val="10"/>
            <c:marker>
              <c:symbol val="circle"/>
              <c:size val="5"/>
              <c:spPr>
                <a:solidFill>
                  <a:srgbClr val="F5C914"/>
                </a:solidFill>
                <a:ln>
                  <a:noFill/>
                </a:ln>
              </c:spPr>
            </c:marker>
            <c:bubble3D val="0"/>
            <c:spPr>
              <a:ln>
                <a:noFill/>
              </a:ln>
              <a:effectLst/>
            </c:spPr>
            <c:extLst>
              <c:ext xmlns:c16="http://schemas.microsoft.com/office/drawing/2014/chart" uri="{C3380CC4-5D6E-409C-BE32-E72D297353CC}">
                <c16:uniqueId val="{00000003-19D1-4207-9DEC-B84E1EA65B55}"/>
              </c:ext>
            </c:extLst>
          </c:dPt>
          <c:cat>
            <c:numRef>
              <c:f>'VC capital raised vs invested'!$C$7:$M$7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capital raised vs invested'!$C$10:$M$10</c:f>
              <c:numCache>
                <c:formatCode>0.0\x</c:formatCode>
                <c:ptCount val="11"/>
                <c:pt idx="0">
                  <c:v>1.6435420034905852</c:v>
                </c:pt>
                <c:pt idx="1">
                  <c:v>1.9225725153815338</c:v>
                </c:pt>
                <c:pt idx="2">
                  <c:v>1.933459386564693</c:v>
                </c:pt>
                <c:pt idx="3">
                  <c:v>2.415478541283397</c:v>
                </c:pt>
                <c:pt idx="4">
                  <c:v>1.8706756338894808</c:v>
                </c:pt>
                <c:pt idx="5">
                  <c:v>2.1516084548648444</c:v>
                </c:pt>
                <c:pt idx="6">
                  <c:v>1.0639374691850836</c:v>
                </c:pt>
                <c:pt idx="7">
                  <c:v>1.4954880714793428</c:v>
                </c:pt>
                <c:pt idx="8">
                  <c:v>1.8615504307233721</c:v>
                </c:pt>
                <c:pt idx="9">
                  <c:v>4.2633769603644378</c:v>
                </c:pt>
                <c:pt idx="10">
                  <c:v>5.6987618908885072</c:v>
                </c:pt>
              </c:numCache>
            </c:numRef>
          </c:val>
          <c:smooth val="0"/>
          <c:extLst>
            <c:ext xmlns:c16="http://schemas.microsoft.com/office/drawing/2014/chart" uri="{C3380CC4-5D6E-409C-BE32-E72D297353CC}">
              <c16:uniqueId val="{00000002-19D1-4207-9DEC-B84E1EA65B55}"/>
            </c:ext>
          </c:extLst>
        </c:ser>
        <c:dLbls>
          <c:showLegendKey val="0"/>
          <c:showVal val="0"/>
          <c:showCatName val="0"/>
          <c:showSerName val="0"/>
          <c:showPercent val="0"/>
          <c:showBubbleSize val="0"/>
        </c:dLbls>
        <c:marker val="1"/>
        <c:smooth val="0"/>
        <c:axId val="528224607"/>
        <c:axId val="528222207"/>
      </c:line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valAx>
        <c:axId val="528222207"/>
        <c:scaling>
          <c:orientation val="minMax"/>
        </c:scaling>
        <c:delete val="0"/>
        <c:axPos val="r"/>
        <c:numFmt formatCode="0.0\x" sourceLinked="1"/>
        <c:majorTickMark val="out"/>
        <c:minorTickMark val="none"/>
        <c:tickLblPos val="nextTo"/>
        <c:spPr>
          <a:ln>
            <a:noFill/>
          </a:ln>
        </c:spPr>
        <c:crossAx val="528224607"/>
        <c:crosses val="max"/>
        <c:crossBetween val="between"/>
      </c:valAx>
      <c:catAx>
        <c:axId val="528224607"/>
        <c:scaling>
          <c:orientation val="minMax"/>
        </c:scaling>
        <c:delete val="1"/>
        <c:axPos val="b"/>
        <c:numFmt formatCode="0" sourceLinked="1"/>
        <c:majorTickMark val="out"/>
        <c:minorTickMark val="none"/>
        <c:tickLblPos val="nextTo"/>
        <c:crossAx val="528222207"/>
        <c:crosses val="autoZero"/>
        <c:auto val="1"/>
        <c:lblAlgn val="ctr"/>
        <c:lblOffset val="100"/>
        <c:noMultiLvlLbl val="0"/>
      </c:catAx>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0494226759204507E-2"/>
          <c:y val="1.9298700467319633E-2"/>
          <c:w val="0.54477026340086931"/>
          <c:h val="0.91515267908584597"/>
        </c:manualLayout>
      </c:layout>
      <c:barChart>
        <c:barDir val="col"/>
        <c:grouping val="percentStacked"/>
        <c:varyColors val="0"/>
        <c:ser>
          <c:idx val="0"/>
          <c:order val="0"/>
          <c:tx>
            <c:strRef>
              <c:f>'Fundraising x CSA'!$B$8</c:f>
              <c:strCache>
                <c:ptCount val="1"/>
                <c:pt idx="0">
                  <c:v>San Jose-San Francisco-Oakland, CA</c:v>
                </c:pt>
              </c:strCache>
            </c:strRef>
          </c:tx>
          <c:spPr>
            <a:solidFill>
              <a:srgbClr val="051C38"/>
            </a:solidFill>
            <a:ln>
              <a:noFill/>
            </a:ln>
            <a:effectLst/>
          </c:spPr>
          <c:invertIfNegative val="0"/>
          <c:cat>
            <c:numRef>
              <c:f>'Fundraising x CSA'!$C$7:$M$7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x CSA'!$C$8:$M$8</c:f>
              <c:numCache>
                <c:formatCode>General</c:formatCode>
                <c:ptCount val="11"/>
                <c:pt idx="0">
                  <c:v>217</c:v>
                </c:pt>
                <c:pt idx="1">
                  <c:v>229</c:v>
                </c:pt>
                <c:pt idx="2">
                  <c:v>255</c:v>
                </c:pt>
                <c:pt idx="3">
                  <c:v>254</c:v>
                </c:pt>
                <c:pt idx="4">
                  <c:v>304</c:v>
                </c:pt>
                <c:pt idx="5">
                  <c:v>515</c:v>
                </c:pt>
                <c:pt idx="6">
                  <c:v>555</c:v>
                </c:pt>
                <c:pt idx="7">
                  <c:v>439</c:v>
                </c:pt>
                <c:pt idx="8">
                  <c:v>343</c:v>
                </c:pt>
                <c:pt idx="9">
                  <c:v>275</c:v>
                </c:pt>
                <c:pt idx="10">
                  <c:v>125</c:v>
                </c:pt>
              </c:numCache>
            </c:numRef>
          </c:val>
          <c:extLst>
            <c:ext xmlns:c16="http://schemas.microsoft.com/office/drawing/2014/chart" uri="{C3380CC4-5D6E-409C-BE32-E72D297353CC}">
              <c16:uniqueId val="{00000000-0506-4C84-B7C6-8E3F711DBE62}"/>
            </c:ext>
          </c:extLst>
        </c:ser>
        <c:ser>
          <c:idx val="1"/>
          <c:order val="1"/>
          <c:tx>
            <c:strRef>
              <c:f>'Fundraising x CSA'!$B$9</c:f>
              <c:strCache>
                <c:ptCount val="1"/>
                <c:pt idx="0">
                  <c:v>New York-Newark, NY-NJ-CT-PA</c:v>
                </c:pt>
              </c:strCache>
            </c:strRef>
          </c:tx>
          <c:spPr>
            <a:solidFill>
              <a:schemeClr val="accent1"/>
            </a:solidFill>
            <a:ln>
              <a:noFill/>
            </a:ln>
            <a:effectLst/>
          </c:spPr>
          <c:invertIfNegative val="0"/>
          <c:cat>
            <c:numRef>
              <c:f>'Fundraising x CSA'!$C$7:$M$7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x CSA'!$C$9:$M$9</c:f>
              <c:numCache>
                <c:formatCode>General</c:formatCode>
                <c:ptCount val="11"/>
                <c:pt idx="0">
                  <c:v>98</c:v>
                </c:pt>
                <c:pt idx="1">
                  <c:v>94</c:v>
                </c:pt>
                <c:pt idx="2">
                  <c:v>138</c:v>
                </c:pt>
                <c:pt idx="3">
                  <c:v>152</c:v>
                </c:pt>
                <c:pt idx="4">
                  <c:v>165</c:v>
                </c:pt>
                <c:pt idx="5">
                  <c:v>305</c:v>
                </c:pt>
                <c:pt idx="6">
                  <c:v>395</c:v>
                </c:pt>
                <c:pt idx="7">
                  <c:v>245</c:v>
                </c:pt>
                <c:pt idx="8">
                  <c:v>213</c:v>
                </c:pt>
                <c:pt idx="9">
                  <c:v>170</c:v>
                </c:pt>
                <c:pt idx="10">
                  <c:v>102</c:v>
                </c:pt>
              </c:numCache>
            </c:numRef>
          </c:val>
          <c:extLst>
            <c:ext xmlns:c16="http://schemas.microsoft.com/office/drawing/2014/chart" uri="{C3380CC4-5D6E-409C-BE32-E72D297353CC}">
              <c16:uniqueId val="{00000001-0506-4C84-B7C6-8E3F711DBE62}"/>
            </c:ext>
          </c:extLst>
        </c:ser>
        <c:ser>
          <c:idx val="2"/>
          <c:order val="2"/>
          <c:tx>
            <c:strRef>
              <c:f>'Fundraising x CSA'!$B$10</c:f>
              <c:strCache>
                <c:ptCount val="1"/>
                <c:pt idx="0">
                  <c:v>Boston-Worcester-Providence, MA-RI-NH-CT</c:v>
                </c:pt>
              </c:strCache>
            </c:strRef>
          </c:tx>
          <c:spPr>
            <a:solidFill>
              <a:schemeClr val="accent2"/>
            </a:solidFill>
            <a:ln>
              <a:noFill/>
            </a:ln>
            <a:effectLst/>
          </c:spPr>
          <c:invertIfNegative val="0"/>
          <c:cat>
            <c:numRef>
              <c:f>'Fundraising x CSA'!$C$7:$M$7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x CSA'!$C$10:$M$10</c:f>
              <c:numCache>
                <c:formatCode>General</c:formatCode>
                <c:ptCount val="11"/>
                <c:pt idx="0">
                  <c:v>48</c:v>
                </c:pt>
                <c:pt idx="1">
                  <c:v>51</c:v>
                </c:pt>
                <c:pt idx="2">
                  <c:v>66</c:v>
                </c:pt>
                <c:pt idx="3">
                  <c:v>63</c:v>
                </c:pt>
                <c:pt idx="4">
                  <c:v>87</c:v>
                </c:pt>
                <c:pt idx="5">
                  <c:v>114</c:v>
                </c:pt>
                <c:pt idx="6">
                  <c:v>141</c:v>
                </c:pt>
                <c:pt idx="7">
                  <c:v>122</c:v>
                </c:pt>
                <c:pt idx="8">
                  <c:v>138</c:v>
                </c:pt>
                <c:pt idx="9">
                  <c:v>113</c:v>
                </c:pt>
                <c:pt idx="10">
                  <c:v>49</c:v>
                </c:pt>
              </c:numCache>
            </c:numRef>
          </c:val>
          <c:extLst>
            <c:ext xmlns:c16="http://schemas.microsoft.com/office/drawing/2014/chart" uri="{C3380CC4-5D6E-409C-BE32-E72D297353CC}">
              <c16:uniqueId val="{00000002-0506-4C84-B7C6-8E3F711DBE62}"/>
            </c:ext>
          </c:extLst>
        </c:ser>
        <c:ser>
          <c:idx val="3"/>
          <c:order val="3"/>
          <c:tx>
            <c:strRef>
              <c:f>'Fundraising x CSA'!$B$11</c:f>
              <c:strCache>
                <c:ptCount val="1"/>
                <c:pt idx="0">
                  <c:v>Los Angeles-Long Beach, CA</c:v>
                </c:pt>
              </c:strCache>
            </c:strRef>
          </c:tx>
          <c:spPr>
            <a:solidFill>
              <a:srgbClr val="40C2C9"/>
            </a:solidFill>
            <a:ln>
              <a:noFill/>
            </a:ln>
            <a:effectLst/>
          </c:spPr>
          <c:invertIfNegative val="0"/>
          <c:cat>
            <c:numRef>
              <c:f>'Fundraising x CSA'!$C$7:$M$7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x CSA'!$C$11:$M$11</c:f>
              <c:numCache>
                <c:formatCode>General</c:formatCode>
                <c:ptCount val="11"/>
                <c:pt idx="0">
                  <c:v>38</c:v>
                </c:pt>
                <c:pt idx="1">
                  <c:v>47</c:v>
                </c:pt>
                <c:pt idx="2">
                  <c:v>45</c:v>
                </c:pt>
                <c:pt idx="3">
                  <c:v>43</c:v>
                </c:pt>
                <c:pt idx="4">
                  <c:v>73</c:v>
                </c:pt>
                <c:pt idx="5">
                  <c:v>143</c:v>
                </c:pt>
                <c:pt idx="6">
                  <c:v>155</c:v>
                </c:pt>
                <c:pt idx="7">
                  <c:v>112</c:v>
                </c:pt>
                <c:pt idx="8">
                  <c:v>86</c:v>
                </c:pt>
                <c:pt idx="9">
                  <c:v>62</c:v>
                </c:pt>
                <c:pt idx="10">
                  <c:v>23</c:v>
                </c:pt>
              </c:numCache>
            </c:numRef>
          </c:val>
          <c:extLst>
            <c:ext xmlns:c16="http://schemas.microsoft.com/office/drawing/2014/chart" uri="{C3380CC4-5D6E-409C-BE32-E72D297353CC}">
              <c16:uniqueId val="{00000003-0506-4C84-B7C6-8E3F711DBE62}"/>
            </c:ext>
          </c:extLst>
        </c:ser>
        <c:ser>
          <c:idx val="4"/>
          <c:order val="4"/>
          <c:tx>
            <c:strRef>
              <c:f>'Fundraising x CSA'!$B$12</c:f>
              <c:strCache>
                <c:ptCount val="1"/>
                <c:pt idx="0">
                  <c:v>Austin-Round Rock, TX MSA</c:v>
                </c:pt>
              </c:strCache>
            </c:strRef>
          </c:tx>
          <c:invertIfNegative val="0"/>
          <c:cat>
            <c:numRef>
              <c:f>'Fundraising x CSA'!$C$7:$M$7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x CSA'!$C$12:$M$12</c:f>
              <c:numCache>
                <c:formatCode>General</c:formatCode>
                <c:ptCount val="11"/>
                <c:pt idx="0">
                  <c:v>12</c:v>
                </c:pt>
                <c:pt idx="1">
                  <c:v>18</c:v>
                </c:pt>
                <c:pt idx="2">
                  <c:v>26</c:v>
                </c:pt>
                <c:pt idx="3">
                  <c:v>19</c:v>
                </c:pt>
                <c:pt idx="4">
                  <c:v>20</c:v>
                </c:pt>
                <c:pt idx="5">
                  <c:v>48</c:v>
                </c:pt>
                <c:pt idx="6">
                  <c:v>46</c:v>
                </c:pt>
                <c:pt idx="7">
                  <c:v>42</c:v>
                </c:pt>
                <c:pt idx="8">
                  <c:v>51</c:v>
                </c:pt>
                <c:pt idx="9">
                  <c:v>41</c:v>
                </c:pt>
                <c:pt idx="10">
                  <c:v>13</c:v>
                </c:pt>
              </c:numCache>
            </c:numRef>
          </c:val>
          <c:extLst>
            <c:ext xmlns:c16="http://schemas.microsoft.com/office/drawing/2014/chart" uri="{C3380CC4-5D6E-409C-BE32-E72D297353CC}">
              <c16:uniqueId val="{00000004-0506-4C84-B7C6-8E3F711DBE62}"/>
            </c:ext>
          </c:extLst>
        </c:ser>
        <c:ser>
          <c:idx val="5"/>
          <c:order val="5"/>
          <c:tx>
            <c:strRef>
              <c:f>'Fundraising x CSA'!$B$13</c:f>
              <c:strCache>
                <c:ptCount val="1"/>
                <c:pt idx="0">
                  <c:v>Washington-Baltimore-Arlington, DC-MD-VA-WV-PA</c:v>
                </c:pt>
              </c:strCache>
            </c:strRef>
          </c:tx>
          <c:spPr>
            <a:solidFill>
              <a:srgbClr val="267479"/>
            </a:solidFill>
            <a:ln>
              <a:noFill/>
            </a:ln>
            <a:effectLst/>
          </c:spPr>
          <c:invertIfNegative val="0"/>
          <c:cat>
            <c:numRef>
              <c:f>'Fundraising x CSA'!$C$7:$M$7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x CSA'!$C$13:$M$13</c:f>
              <c:numCache>
                <c:formatCode>General</c:formatCode>
                <c:ptCount val="11"/>
                <c:pt idx="0">
                  <c:v>15</c:v>
                </c:pt>
                <c:pt idx="1">
                  <c:v>24</c:v>
                </c:pt>
                <c:pt idx="2">
                  <c:v>23</c:v>
                </c:pt>
                <c:pt idx="3">
                  <c:v>22</c:v>
                </c:pt>
                <c:pt idx="4">
                  <c:v>26</c:v>
                </c:pt>
                <c:pt idx="5">
                  <c:v>51</c:v>
                </c:pt>
                <c:pt idx="6">
                  <c:v>57</c:v>
                </c:pt>
                <c:pt idx="7">
                  <c:v>44</c:v>
                </c:pt>
                <c:pt idx="8">
                  <c:v>40</c:v>
                </c:pt>
                <c:pt idx="9">
                  <c:v>37</c:v>
                </c:pt>
                <c:pt idx="10">
                  <c:v>7</c:v>
                </c:pt>
              </c:numCache>
            </c:numRef>
          </c:val>
          <c:extLst>
            <c:ext xmlns:c16="http://schemas.microsoft.com/office/drawing/2014/chart" uri="{C3380CC4-5D6E-409C-BE32-E72D297353CC}">
              <c16:uniqueId val="{00000005-0506-4C84-B7C6-8E3F711DBE62}"/>
            </c:ext>
          </c:extLst>
        </c:ser>
        <c:ser>
          <c:idx val="6"/>
          <c:order val="6"/>
          <c:tx>
            <c:strRef>
              <c:f>'Fundraising x CSA'!$B$14</c:f>
              <c:strCache>
                <c:ptCount val="1"/>
                <c:pt idx="0">
                  <c:v>Chicago-Naperville, IL-IN-WI</c:v>
                </c:pt>
              </c:strCache>
            </c:strRef>
          </c:tx>
          <c:spPr>
            <a:solidFill>
              <a:srgbClr val="F5C914"/>
            </a:solidFill>
            <a:ln>
              <a:noFill/>
            </a:ln>
            <a:effectLst/>
          </c:spPr>
          <c:invertIfNegative val="0"/>
          <c:cat>
            <c:numRef>
              <c:f>'Fundraising x CSA'!$C$7:$M$7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x CSA'!$C$14:$M$14</c:f>
              <c:numCache>
                <c:formatCode>General</c:formatCode>
                <c:ptCount val="11"/>
                <c:pt idx="0">
                  <c:v>20</c:v>
                </c:pt>
                <c:pt idx="1">
                  <c:v>18</c:v>
                </c:pt>
                <c:pt idx="2">
                  <c:v>25</c:v>
                </c:pt>
                <c:pt idx="3">
                  <c:v>22</c:v>
                </c:pt>
                <c:pt idx="4">
                  <c:v>26</c:v>
                </c:pt>
                <c:pt idx="5">
                  <c:v>46</c:v>
                </c:pt>
                <c:pt idx="6">
                  <c:v>37</c:v>
                </c:pt>
                <c:pt idx="7">
                  <c:v>29</c:v>
                </c:pt>
                <c:pt idx="8">
                  <c:v>34</c:v>
                </c:pt>
                <c:pt idx="9">
                  <c:v>25</c:v>
                </c:pt>
                <c:pt idx="10">
                  <c:v>12</c:v>
                </c:pt>
              </c:numCache>
            </c:numRef>
          </c:val>
          <c:extLst>
            <c:ext xmlns:c16="http://schemas.microsoft.com/office/drawing/2014/chart" uri="{C3380CC4-5D6E-409C-BE32-E72D297353CC}">
              <c16:uniqueId val="{00000006-0506-4C84-B7C6-8E3F711DBE62}"/>
            </c:ext>
          </c:extLst>
        </c:ser>
        <c:ser>
          <c:idx val="7"/>
          <c:order val="7"/>
          <c:tx>
            <c:strRef>
              <c:f>'Fundraising x CSA'!$B$15</c:f>
              <c:strCache>
                <c:ptCount val="1"/>
                <c:pt idx="0">
                  <c:v>Miami-Port St. Lucie-Fort Lauderdale, FL</c:v>
                </c:pt>
              </c:strCache>
            </c:strRef>
          </c:tx>
          <c:spPr>
            <a:solidFill>
              <a:srgbClr val="FAF56B"/>
            </a:solidFill>
            <a:ln>
              <a:noFill/>
            </a:ln>
            <a:effectLst/>
          </c:spPr>
          <c:invertIfNegative val="0"/>
          <c:cat>
            <c:numRef>
              <c:f>'Fundraising x CSA'!$C$7:$M$7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x CSA'!$C$15:$M$15</c:f>
              <c:numCache>
                <c:formatCode>General</c:formatCode>
                <c:ptCount val="11"/>
                <c:pt idx="0">
                  <c:v>9</c:v>
                </c:pt>
                <c:pt idx="1">
                  <c:v>8</c:v>
                </c:pt>
                <c:pt idx="2">
                  <c:v>14</c:v>
                </c:pt>
                <c:pt idx="3">
                  <c:v>23</c:v>
                </c:pt>
                <c:pt idx="4">
                  <c:v>13</c:v>
                </c:pt>
                <c:pt idx="5">
                  <c:v>53</c:v>
                </c:pt>
                <c:pt idx="6">
                  <c:v>44</c:v>
                </c:pt>
                <c:pt idx="7">
                  <c:v>36</c:v>
                </c:pt>
                <c:pt idx="8">
                  <c:v>49</c:v>
                </c:pt>
                <c:pt idx="9">
                  <c:v>23</c:v>
                </c:pt>
                <c:pt idx="10">
                  <c:v>14</c:v>
                </c:pt>
              </c:numCache>
            </c:numRef>
          </c:val>
          <c:extLst>
            <c:ext xmlns:c16="http://schemas.microsoft.com/office/drawing/2014/chart" uri="{C3380CC4-5D6E-409C-BE32-E72D297353CC}">
              <c16:uniqueId val="{00000007-0506-4C84-B7C6-8E3F711DBE62}"/>
            </c:ext>
          </c:extLst>
        </c:ser>
        <c:ser>
          <c:idx val="8"/>
          <c:order val="8"/>
          <c:tx>
            <c:strRef>
              <c:f>'Fundraising x CSA'!$B$16</c:f>
              <c:strCache>
                <c:ptCount val="1"/>
                <c:pt idx="0">
                  <c:v>Seattle-Tacoma, WA</c:v>
                </c:pt>
              </c:strCache>
            </c:strRef>
          </c:tx>
          <c:spPr>
            <a:solidFill>
              <a:srgbClr val="C4EDEB"/>
            </a:solidFill>
            <a:ln>
              <a:noFill/>
            </a:ln>
            <a:effectLst/>
          </c:spPr>
          <c:invertIfNegative val="0"/>
          <c:cat>
            <c:numRef>
              <c:f>'Fundraising x CSA'!$C$7:$M$7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x CSA'!$C$16:$M$16</c:f>
              <c:numCache>
                <c:formatCode>General</c:formatCode>
                <c:ptCount val="11"/>
                <c:pt idx="0">
                  <c:v>17</c:v>
                </c:pt>
                <c:pt idx="1">
                  <c:v>18</c:v>
                </c:pt>
                <c:pt idx="2">
                  <c:v>17</c:v>
                </c:pt>
                <c:pt idx="3">
                  <c:v>20</c:v>
                </c:pt>
                <c:pt idx="4">
                  <c:v>19</c:v>
                </c:pt>
                <c:pt idx="5">
                  <c:v>30</c:v>
                </c:pt>
                <c:pt idx="6">
                  <c:v>34</c:v>
                </c:pt>
                <c:pt idx="7">
                  <c:v>44</c:v>
                </c:pt>
                <c:pt idx="8">
                  <c:v>15</c:v>
                </c:pt>
                <c:pt idx="9">
                  <c:v>17</c:v>
                </c:pt>
                <c:pt idx="10">
                  <c:v>5</c:v>
                </c:pt>
              </c:numCache>
            </c:numRef>
          </c:val>
          <c:extLst>
            <c:ext xmlns:c16="http://schemas.microsoft.com/office/drawing/2014/chart" uri="{C3380CC4-5D6E-409C-BE32-E72D297353CC}">
              <c16:uniqueId val="{00000008-0506-4C84-B7C6-8E3F711DBE62}"/>
            </c:ext>
          </c:extLst>
        </c:ser>
        <c:ser>
          <c:idx val="9"/>
          <c:order val="9"/>
          <c:tx>
            <c:strRef>
              <c:f>'Fundraising x CSA'!$B$17</c:f>
              <c:strCache>
                <c:ptCount val="1"/>
                <c:pt idx="0">
                  <c:v>Denver-Aurora, CO</c:v>
                </c:pt>
              </c:strCache>
            </c:strRef>
          </c:tx>
          <c:spPr>
            <a:solidFill>
              <a:srgbClr val="C0BCB2"/>
            </a:solidFill>
            <a:ln>
              <a:noFill/>
            </a:ln>
            <a:effectLst/>
          </c:spPr>
          <c:invertIfNegative val="0"/>
          <c:cat>
            <c:numRef>
              <c:f>'Fundraising x CSA'!$C$7:$M$7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x CSA'!$C$17:$M$17</c:f>
              <c:numCache>
                <c:formatCode>General</c:formatCode>
                <c:ptCount val="11"/>
                <c:pt idx="0">
                  <c:v>10</c:v>
                </c:pt>
                <c:pt idx="1">
                  <c:v>18</c:v>
                </c:pt>
                <c:pt idx="2">
                  <c:v>18</c:v>
                </c:pt>
                <c:pt idx="3">
                  <c:v>11</c:v>
                </c:pt>
                <c:pt idx="4">
                  <c:v>13</c:v>
                </c:pt>
                <c:pt idx="5">
                  <c:v>16</c:v>
                </c:pt>
                <c:pt idx="6">
                  <c:v>30</c:v>
                </c:pt>
                <c:pt idx="7">
                  <c:v>25</c:v>
                </c:pt>
                <c:pt idx="8">
                  <c:v>18</c:v>
                </c:pt>
                <c:pt idx="9">
                  <c:v>7</c:v>
                </c:pt>
                <c:pt idx="10">
                  <c:v>3</c:v>
                </c:pt>
              </c:numCache>
            </c:numRef>
          </c:val>
          <c:extLst>
            <c:ext xmlns:c16="http://schemas.microsoft.com/office/drawing/2014/chart" uri="{C3380CC4-5D6E-409C-BE32-E72D297353CC}">
              <c16:uniqueId val="{00000009-0506-4C84-B7C6-8E3F711DBE62}"/>
            </c:ext>
          </c:extLst>
        </c:ser>
        <c:dLbls>
          <c:showLegendKey val="0"/>
          <c:showVal val="0"/>
          <c:showCatName val="0"/>
          <c:showSerName val="0"/>
          <c:showPercent val="0"/>
          <c:showBubbleSize val="0"/>
        </c:dLbls>
        <c:gapWidth val="60"/>
        <c:overlap val="100"/>
        <c:axId val="151859712"/>
        <c:axId val="152353536"/>
      </c:barChart>
      <c:catAx>
        <c:axId val="151859712"/>
        <c:scaling>
          <c:orientation val="minMax"/>
        </c:scaling>
        <c:delete val="0"/>
        <c:axPos val="b"/>
        <c:numFmt formatCode="0" sourceLinked="1"/>
        <c:majorTickMark val="none"/>
        <c:minorTickMark val="none"/>
        <c:tickLblPos val="nextTo"/>
        <c:spPr>
          <a:noFill/>
          <a:ln w="9525" cap="flat" cmpd="sng" algn="ctr">
            <a:solidFill>
              <a:sysClr val="window" lastClr="FFFFFF">
                <a:lumMod val="85000"/>
              </a:sysClr>
            </a:solidFill>
            <a:round/>
          </a:ln>
          <a:effectLst/>
        </c:spPr>
        <c:txPr>
          <a:bodyPr rot="0" vert="horz"/>
          <a:lstStyle/>
          <a:p>
            <a:pPr>
              <a:defRPr/>
            </a:pPr>
            <a:endParaRPr lang="en-US"/>
          </a:p>
        </c:txPr>
        <c:crossAx val="152353536"/>
        <c:crosses val="autoZero"/>
        <c:auto val="1"/>
        <c:lblAlgn val="ctr"/>
        <c:lblOffset val="100"/>
        <c:noMultiLvlLbl val="0"/>
      </c:catAx>
      <c:valAx>
        <c:axId val="152353536"/>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51859712"/>
        <c:crosses val="autoZero"/>
        <c:crossBetween val="between"/>
      </c:valAx>
    </c:plotArea>
    <c:legend>
      <c:legendPos val="tr"/>
      <c:layout>
        <c:manualLayout>
          <c:xMode val="edge"/>
          <c:yMode val="edge"/>
          <c:x val="0.65010130699988022"/>
          <c:y val="7.5547557883904161E-4"/>
          <c:w val="0.34785209647196164"/>
          <c:h val="0.99924460661929448"/>
        </c:manualLayout>
      </c:layout>
      <c:overlay val="0"/>
      <c:spPr>
        <a:noFill/>
        <a:ln>
          <a:noFill/>
        </a:ln>
        <a:effectLst/>
      </c:spPr>
      <c:txPr>
        <a:bodyPr rot="0" vert="horz"/>
        <a:lstStyle/>
        <a:p>
          <a:pPr>
            <a:defRPr sz="800"/>
          </a:pPr>
          <a:endParaRPr lang="en-US"/>
        </a:p>
      </c:txPr>
    </c:legend>
    <c:plotVisOnly val="1"/>
    <c:dispBlanksAs val="gap"/>
    <c:showDLblsOverMax val="0"/>
  </c:chart>
  <c:spPr>
    <a:noFill/>
    <a:ln w="9525" cap="flat" cmpd="sng" algn="ctr">
      <a:noFill/>
      <a:round/>
    </a:ln>
    <a:effectLst/>
  </c:spPr>
  <c:txPr>
    <a:bodyPr/>
    <a:lstStyle/>
    <a:p>
      <a:pPr>
        <a:defRPr sz="850" b="0" i="0">
          <a:solidFill>
            <a:srgbClr val="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500087978117441E-2"/>
          <c:y val="1.6793865868981531E-2"/>
          <c:w val="0.94685351831021125"/>
          <c:h val="0.81264716177847707"/>
        </c:manualLayout>
      </c:layout>
      <c:barChart>
        <c:barDir val="col"/>
        <c:grouping val="stacked"/>
        <c:varyColors val="0"/>
        <c:ser>
          <c:idx val="0"/>
          <c:order val="0"/>
          <c:tx>
            <c:strRef>
              <c:f>'Pre-seed &amp; seed'!$B$47</c:f>
              <c:strCache>
                <c:ptCount val="1"/>
                <c:pt idx="0">
                  <c:v>Pre-seed deal value ($B)</c:v>
                </c:pt>
              </c:strCache>
            </c:strRef>
          </c:tx>
          <c:spPr>
            <a:solidFill>
              <a:schemeClr val="accent1"/>
            </a:solidFill>
            <a:ln>
              <a:noFill/>
            </a:ln>
            <a:effectLst/>
          </c:spPr>
          <c:invertIfNegative val="0"/>
          <c:cat>
            <c:multiLvlStrRef>
              <c:f>'Pre-seed &amp; seed'!$C$45:$AR$46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'Pre-seed &amp; seed'!$C$47:$AR$47</c:f>
              <c:numCache>
                <c:formatCode>"$"#,##0.0</c:formatCode>
                <c:ptCount val="42"/>
                <c:pt idx="0">
                  <c:v>0.14006276284734029</c:v>
                </c:pt>
                <c:pt idx="1">
                  <c:v>6.4531199999999997E-2</c:v>
                </c:pt>
                <c:pt idx="2">
                  <c:v>0.1170043279752002</c:v>
                </c:pt>
                <c:pt idx="3">
                  <c:v>5.4855429824216033E-2</c:v>
                </c:pt>
                <c:pt idx="4">
                  <c:v>9.8576803065410709E-2</c:v>
                </c:pt>
                <c:pt idx="5">
                  <c:v>5.7051016719994317E-2</c:v>
                </c:pt>
                <c:pt idx="6">
                  <c:v>6.8526328801982422E-2</c:v>
                </c:pt>
                <c:pt idx="7">
                  <c:v>8.8355911999999995E-2</c:v>
                </c:pt>
                <c:pt idx="8">
                  <c:v>9.9945260462417126E-2</c:v>
                </c:pt>
                <c:pt idx="9">
                  <c:v>7.0649643999999998E-2</c:v>
                </c:pt>
                <c:pt idx="10">
                  <c:v>7.2131388000000005E-2</c:v>
                </c:pt>
                <c:pt idx="11">
                  <c:v>8.5169600999999998E-2</c:v>
                </c:pt>
                <c:pt idx="12">
                  <c:v>0.116341611</c:v>
                </c:pt>
                <c:pt idx="13">
                  <c:v>0.1162226184344014</c:v>
                </c:pt>
                <c:pt idx="14">
                  <c:v>0.16297716100000001</c:v>
                </c:pt>
                <c:pt idx="15">
                  <c:v>0.119256114</c:v>
                </c:pt>
                <c:pt idx="16">
                  <c:v>0.123945613</c:v>
                </c:pt>
                <c:pt idx="17">
                  <c:v>0.138401779</c:v>
                </c:pt>
                <c:pt idx="18">
                  <c:v>9.4443461414557769E-2</c:v>
                </c:pt>
                <c:pt idx="19">
                  <c:v>0.13566837784982219</c:v>
                </c:pt>
                <c:pt idx="20">
                  <c:v>0.2334035954506653</c:v>
                </c:pt>
                <c:pt idx="21">
                  <c:v>0.16146825486522309</c:v>
                </c:pt>
                <c:pt idx="22">
                  <c:v>0.24034435727892919</c:v>
                </c:pt>
                <c:pt idx="23">
                  <c:v>0.26221502499999988</c:v>
                </c:pt>
                <c:pt idx="24">
                  <c:v>0.292615894257999</c:v>
                </c:pt>
                <c:pt idx="25">
                  <c:v>0.2157130540151882</c:v>
                </c:pt>
                <c:pt idx="26">
                  <c:v>0.25414770250708218</c:v>
                </c:pt>
                <c:pt idx="27">
                  <c:v>0.21494859633524829</c:v>
                </c:pt>
                <c:pt idx="28">
                  <c:v>0.248741781</c:v>
                </c:pt>
                <c:pt idx="29">
                  <c:v>0.2035925574717373</c:v>
                </c:pt>
                <c:pt idx="30">
                  <c:v>0.169511259</c:v>
                </c:pt>
                <c:pt idx="31">
                  <c:v>0.169602103</c:v>
                </c:pt>
                <c:pt idx="32">
                  <c:v>0.23465336844568391</c:v>
                </c:pt>
                <c:pt idx="33">
                  <c:v>0.22400983999999999</c:v>
                </c:pt>
                <c:pt idx="34">
                  <c:v>0.26676441000000001</c:v>
                </c:pt>
                <c:pt idx="35">
                  <c:v>0.2684550197897323</c:v>
                </c:pt>
                <c:pt idx="36">
                  <c:v>0.303398734</c:v>
                </c:pt>
                <c:pt idx="37">
                  <c:v>0.22334725799999999</c:v>
                </c:pt>
                <c:pt idx="38">
                  <c:v>0.24468245599999999</c:v>
                </c:pt>
                <c:pt idx="39">
                  <c:v>0.282486393</c:v>
                </c:pt>
                <c:pt idx="40">
                  <c:v>0.22394803399999999</c:v>
                </c:pt>
                <c:pt idx="41">
                  <c:v>0.24355191500000001</c:v>
                </c:pt>
              </c:numCache>
            </c:numRef>
          </c:val>
          <c:extLst>
            <c:ext xmlns:c16="http://schemas.microsoft.com/office/drawing/2014/chart" uri="{C3380CC4-5D6E-409C-BE32-E72D297353CC}">
              <c16:uniqueId val="{00000000-3ADA-488D-ABAB-2C1DEFEF11EA}"/>
            </c:ext>
          </c:extLst>
        </c:ser>
        <c:ser>
          <c:idx val="1"/>
          <c:order val="1"/>
          <c:tx>
            <c:strRef>
              <c:f>'Pre-seed &amp; seed'!$B$48</c:f>
              <c:strCache>
                <c:ptCount val="1"/>
                <c:pt idx="0">
                  <c:v>Seed deal value ($B)</c:v>
                </c:pt>
              </c:strCache>
            </c:strRef>
          </c:tx>
          <c:spPr>
            <a:solidFill>
              <a:schemeClr val="accent3"/>
            </a:solidFill>
            <a:ln>
              <a:noFill/>
            </a:ln>
            <a:effectLst/>
          </c:spPr>
          <c:invertIfNegative val="0"/>
          <c:dPt>
            <c:idx val="2"/>
            <c:invertIfNegative val="0"/>
            <c:bubble3D val="0"/>
            <c:extLst>
              <c:ext xmlns:c16="http://schemas.microsoft.com/office/drawing/2014/chart" uri="{C3380CC4-5D6E-409C-BE32-E72D297353CC}">
                <c16:uniqueId val="{00000001-3ADA-488D-ABAB-2C1DEFEF11EA}"/>
              </c:ext>
            </c:extLst>
          </c:dPt>
          <c:dPt>
            <c:idx val="3"/>
            <c:invertIfNegative val="0"/>
            <c:bubble3D val="0"/>
            <c:extLst>
              <c:ext xmlns:c16="http://schemas.microsoft.com/office/drawing/2014/chart" uri="{C3380CC4-5D6E-409C-BE32-E72D297353CC}">
                <c16:uniqueId val="{00000002-3ADA-488D-ABAB-2C1DEFEF11EA}"/>
              </c:ext>
            </c:extLst>
          </c:dPt>
          <c:dPt>
            <c:idx val="4"/>
            <c:invertIfNegative val="0"/>
            <c:bubble3D val="0"/>
            <c:extLst>
              <c:ext xmlns:c16="http://schemas.microsoft.com/office/drawing/2014/chart" uri="{C3380CC4-5D6E-409C-BE32-E72D297353CC}">
                <c16:uniqueId val="{00000003-3ADA-488D-ABAB-2C1DEFEF11EA}"/>
              </c:ext>
            </c:extLst>
          </c:dPt>
          <c:dPt>
            <c:idx val="5"/>
            <c:invertIfNegative val="0"/>
            <c:bubble3D val="0"/>
            <c:extLst>
              <c:ext xmlns:c16="http://schemas.microsoft.com/office/drawing/2014/chart" uri="{C3380CC4-5D6E-409C-BE32-E72D297353CC}">
                <c16:uniqueId val="{00000004-3ADA-488D-ABAB-2C1DEFEF11EA}"/>
              </c:ext>
            </c:extLst>
          </c:dPt>
          <c:cat>
            <c:multiLvlStrRef>
              <c:f>'Pre-seed &amp; seed'!$C$45:$AR$46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'Pre-seed &amp; seed'!$C$48:$AR$48</c:f>
              <c:numCache>
                <c:formatCode>"$"#,##0.0</c:formatCode>
                <c:ptCount val="42"/>
                <c:pt idx="0">
                  <c:v>1.3036724422027179</c:v>
                </c:pt>
                <c:pt idx="1">
                  <c:v>1.234035011985642</c:v>
                </c:pt>
                <c:pt idx="2">
                  <c:v>1.337237100246446</c:v>
                </c:pt>
                <c:pt idx="3">
                  <c:v>1.226156925</c:v>
                </c:pt>
                <c:pt idx="4">
                  <c:v>1.7063368445415139</c:v>
                </c:pt>
                <c:pt idx="5">
                  <c:v>1.3777447376704861</c:v>
                </c:pt>
                <c:pt idx="6">
                  <c:v>1.7441639732272971</c:v>
                </c:pt>
                <c:pt idx="7">
                  <c:v>1.6500629504196089</c:v>
                </c:pt>
                <c:pt idx="8">
                  <c:v>2.0573018435961798</c:v>
                </c:pt>
                <c:pt idx="9">
                  <c:v>2.9717479959762878</c:v>
                </c:pt>
                <c:pt idx="10">
                  <c:v>2.1271343698150842</c:v>
                </c:pt>
                <c:pt idx="11">
                  <c:v>2.0371193390217188</c:v>
                </c:pt>
                <c:pt idx="12">
                  <c:v>2.2864912849999999</c:v>
                </c:pt>
                <c:pt idx="13">
                  <c:v>2.061785305526683</c:v>
                </c:pt>
                <c:pt idx="14">
                  <c:v>2.3065846836686861</c:v>
                </c:pt>
                <c:pt idx="15">
                  <c:v>2.2626423039999999</c:v>
                </c:pt>
                <c:pt idx="16">
                  <c:v>2.9361626454287628</c:v>
                </c:pt>
                <c:pt idx="17">
                  <c:v>2.2635141192987231</c:v>
                </c:pt>
                <c:pt idx="18">
                  <c:v>2.4957472871717812</c:v>
                </c:pt>
                <c:pt idx="19">
                  <c:v>2.726517490676069</c:v>
                </c:pt>
                <c:pt idx="20">
                  <c:v>3.5502439629999998</c:v>
                </c:pt>
                <c:pt idx="21">
                  <c:v>4.0825404649353416</c:v>
                </c:pt>
                <c:pt idx="22">
                  <c:v>4.3397609228521734</c:v>
                </c:pt>
                <c:pt idx="23">
                  <c:v>4.595342484346248</c:v>
                </c:pt>
                <c:pt idx="24">
                  <c:v>6.2211935863600409</c:v>
                </c:pt>
                <c:pt idx="25">
                  <c:v>6.989809432542982</c:v>
                </c:pt>
                <c:pt idx="26">
                  <c:v>4.840113195999999</c:v>
                </c:pt>
                <c:pt idx="27">
                  <c:v>3.7344504529999991</c:v>
                </c:pt>
                <c:pt idx="28">
                  <c:v>4.0054131339389709</c:v>
                </c:pt>
                <c:pt idx="29">
                  <c:v>3.8686155891586802</c:v>
                </c:pt>
                <c:pt idx="30">
                  <c:v>3.942792292</c:v>
                </c:pt>
                <c:pt idx="31">
                  <c:v>3.669737777602879</c:v>
                </c:pt>
                <c:pt idx="32">
                  <c:v>3.710507822999999</c:v>
                </c:pt>
                <c:pt idx="33">
                  <c:v>4.6716994952984354</c:v>
                </c:pt>
                <c:pt idx="34">
                  <c:v>4.0198692790455581</c:v>
                </c:pt>
                <c:pt idx="35">
                  <c:v>4.2985508514856443</c:v>
                </c:pt>
                <c:pt idx="36">
                  <c:v>4.0962860688527094</c:v>
                </c:pt>
                <c:pt idx="37">
                  <c:v>6.3929408666137979</c:v>
                </c:pt>
                <c:pt idx="38">
                  <c:v>4.8917135820162487</c:v>
                </c:pt>
                <c:pt idx="39">
                  <c:v>5.0433217289999988</c:v>
                </c:pt>
                <c:pt idx="40">
                  <c:v>6.4103574379999992</c:v>
                </c:pt>
                <c:pt idx="41">
                  <c:v>4.46840200337006</c:v>
                </c:pt>
              </c:numCache>
            </c:numRef>
          </c:val>
          <c:extLst>
            <c:ext xmlns:c16="http://schemas.microsoft.com/office/drawing/2014/chart" uri="{C3380CC4-5D6E-409C-BE32-E72D297353CC}">
              <c16:uniqueId val="{00000005-3ADA-488D-ABAB-2C1DEFEF11EA}"/>
            </c:ext>
          </c:extLst>
        </c:ser>
        <c:dLbls>
          <c:showLegendKey val="0"/>
          <c:showVal val="0"/>
          <c:showCatName val="0"/>
          <c:showSerName val="0"/>
          <c:showPercent val="0"/>
          <c:showBubbleSize val="0"/>
        </c:dLbls>
        <c:gapWidth val="70"/>
        <c:overlap val="100"/>
        <c:axId val="1993389984"/>
        <c:axId val="1993391856"/>
      </c:barChart>
      <c:lineChart>
        <c:grouping val="standard"/>
        <c:varyColors val="0"/>
        <c:ser>
          <c:idx val="2"/>
          <c:order val="2"/>
          <c:tx>
            <c:strRef>
              <c:f>'Pre-seed &amp; seed'!$B$49</c:f>
              <c:strCache>
                <c:ptCount val="1"/>
                <c:pt idx="0">
                  <c:v>Pre-seed deal count</c:v>
                </c:pt>
              </c:strCache>
            </c:strRef>
          </c:tx>
          <c:spPr>
            <a:ln w="19050" cap="rnd" cmpd="sng" algn="ctr">
              <a:solidFill>
                <a:schemeClr val="accent5"/>
              </a:solidFill>
              <a:prstDash val="solid"/>
              <a:round/>
            </a:ln>
            <a:effectLst/>
          </c:spPr>
          <c:marker>
            <c:symbol val="none"/>
          </c:marker>
          <c:cat>
            <c:multiLvlStrRef>
              <c:f>'Pre-seed &amp; seed'!$C$45:$AR$46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'Pre-seed &amp; seed'!$C$49:$AR$49</c:f>
              <c:numCache>
                <c:formatCode>General</c:formatCode>
                <c:ptCount val="42"/>
                <c:pt idx="0">
                  <c:v>255</c:v>
                </c:pt>
                <c:pt idx="1">
                  <c:v>186</c:v>
                </c:pt>
                <c:pt idx="2">
                  <c:v>172</c:v>
                </c:pt>
                <c:pt idx="3">
                  <c:v>187</c:v>
                </c:pt>
                <c:pt idx="4">
                  <c:v>241</c:v>
                </c:pt>
                <c:pt idx="5">
                  <c:v>180</c:v>
                </c:pt>
                <c:pt idx="6">
                  <c:v>211</c:v>
                </c:pt>
                <c:pt idx="7">
                  <c:v>225</c:v>
                </c:pt>
                <c:pt idx="8">
                  <c:v>219</c:v>
                </c:pt>
                <c:pt idx="9">
                  <c:v>175</c:v>
                </c:pt>
                <c:pt idx="10">
                  <c:v>166</c:v>
                </c:pt>
                <c:pt idx="11">
                  <c:v>190</c:v>
                </c:pt>
                <c:pt idx="12">
                  <c:v>230</c:v>
                </c:pt>
                <c:pt idx="13">
                  <c:v>185</c:v>
                </c:pt>
                <c:pt idx="14">
                  <c:v>209</c:v>
                </c:pt>
                <c:pt idx="15">
                  <c:v>229</c:v>
                </c:pt>
                <c:pt idx="16">
                  <c:v>272</c:v>
                </c:pt>
                <c:pt idx="17">
                  <c:v>176</c:v>
                </c:pt>
                <c:pt idx="18">
                  <c:v>214</c:v>
                </c:pt>
                <c:pt idx="19">
                  <c:v>231</c:v>
                </c:pt>
                <c:pt idx="20">
                  <c:v>290</c:v>
                </c:pt>
                <c:pt idx="21">
                  <c:v>280</c:v>
                </c:pt>
                <c:pt idx="22">
                  <c:v>300</c:v>
                </c:pt>
                <c:pt idx="23">
                  <c:v>314</c:v>
                </c:pt>
                <c:pt idx="24">
                  <c:v>354</c:v>
                </c:pt>
                <c:pt idx="25">
                  <c:v>254</c:v>
                </c:pt>
                <c:pt idx="26">
                  <c:v>270</c:v>
                </c:pt>
                <c:pt idx="27">
                  <c:v>240</c:v>
                </c:pt>
                <c:pt idx="28">
                  <c:v>253</c:v>
                </c:pt>
                <c:pt idx="29">
                  <c:v>225</c:v>
                </c:pt>
                <c:pt idx="30">
                  <c:v>207</c:v>
                </c:pt>
                <c:pt idx="31">
                  <c:v>213</c:v>
                </c:pt>
                <c:pt idx="32">
                  <c:v>314</c:v>
                </c:pt>
                <c:pt idx="33">
                  <c:v>287</c:v>
                </c:pt>
                <c:pt idx="34">
                  <c:v>260</c:v>
                </c:pt>
                <c:pt idx="35">
                  <c:v>274</c:v>
                </c:pt>
                <c:pt idx="36">
                  <c:v>331</c:v>
                </c:pt>
                <c:pt idx="37">
                  <c:v>221</c:v>
                </c:pt>
                <c:pt idx="38">
                  <c:v>237</c:v>
                </c:pt>
                <c:pt idx="39">
                  <c:v>355</c:v>
                </c:pt>
                <c:pt idx="40">
                  <c:v>292</c:v>
                </c:pt>
                <c:pt idx="41">
                  <c:v>366</c:v>
                </c:pt>
              </c:numCache>
            </c:numRef>
          </c:val>
          <c:smooth val="0"/>
          <c:extLst>
            <c:ext xmlns:c16="http://schemas.microsoft.com/office/drawing/2014/chart" uri="{C3380CC4-5D6E-409C-BE32-E72D297353CC}">
              <c16:uniqueId val="{00000006-3ADA-488D-ABAB-2C1DEFEF11EA}"/>
            </c:ext>
          </c:extLst>
        </c:ser>
        <c:ser>
          <c:idx val="3"/>
          <c:order val="3"/>
          <c:tx>
            <c:strRef>
              <c:f>'Pre-seed &amp; seed'!$B$50</c:f>
              <c:strCache>
                <c:ptCount val="1"/>
                <c:pt idx="0">
                  <c:v>Seed deal count</c:v>
                </c:pt>
              </c:strCache>
            </c:strRef>
          </c:tx>
          <c:spPr>
            <a:ln w="19050" cap="rnd" cmpd="sng" algn="ctr">
              <a:solidFill>
                <a:schemeClr val="accent1">
                  <a:lumMod val="60000"/>
                </a:schemeClr>
              </a:solidFill>
              <a:prstDash val="solid"/>
              <a:round/>
            </a:ln>
            <a:effectLst/>
          </c:spPr>
          <c:marker>
            <c:symbol val="none"/>
          </c:marker>
          <c:cat>
            <c:multiLvlStrRef>
              <c:f>'Pre-seed &amp; seed'!$C$45:$AR$46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'Pre-seed &amp; seed'!$C$50:$AR$50</c:f>
              <c:numCache>
                <c:formatCode>General</c:formatCode>
                <c:ptCount val="42"/>
                <c:pt idx="0">
                  <c:v>945</c:v>
                </c:pt>
                <c:pt idx="1">
                  <c:v>779</c:v>
                </c:pt>
                <c:pt idx="2">
                  <c:v>754</c:v>
                </c:pt>
                <c:pt idx="3">
                  <c:v>709</c:v>
                </c:pt>
                <c:pt idx="4">
                  <c:v>939</c:v>
                </c:pt>
                <c:pt idx="5">
                  <c:v>815</c:v>
                </c:pt>
                <c:pt idx="6">
                  <c:v>830</c:v>
                </c:pt>
                <c:pt idx="7">
                  <c:v>857</c:v>
                </c:pt>
                <c:pt idx="8">
                  <c:v>985</c:v>
                </c:pt>
                <c:pt idx="9">
                  <c:v>894</c:v>
                </c:pt>
                <c:pt idx="10">
                  <c:v>849</c:v>
                </c:pt>
                <c:pt idx="11">
                  <c:v>1001</c:v>
                </c:pt>
                <c:pt idx="12">
                  <c:v>1108</c:v>
                </c:pt>
                <c:pt idx="13">
                  <c:v>970</c:v>
                </c:pt>
                <c:pt idx="14">
                  <c:v>1032</c:v>
                </c:pt>
                <c:pt idx="15">
                  <c:v>983</c:v>
                </c:pt>
                <c:pt idx="16">
                  <c:v>1185</c:v>
                </c:pt>
                <c:pt idx="17">
                  <c:v>904</c:v>
                </c:pt>
                <c:pt idx="18">
                  <c:v>983</c:v>
                </c:pt>
                <c:pt idx="19">
                  <c:v>1117</c:v>
                </c:pt>
                <c:pt idx="20">
                  <c:v>1471</c:v>
                </c:pt>
                <c:pt idx="21">
                  <c:v>1392</c:v>
                </c:pt>
                <c:pt idx="22">
                  <c:v>1431</c:v>
                </c:pt>
                <c:pt idx="23">
                  <c:v>1475</c:v>
                </c:pt>
                <c:pt idx="24">
                  <c:v>1651</c:v>
                </c:pt>
                <c:pt idx="25">
                  <c:v>1489</c:v>
                </c:pt>
                <c:pt idx="26">
                  <c:v>1230</c:v>
                </c:pt>
                <c:pt idx="27">
                  <c:v>1080</c:v>
                </c:pt>
                <c:pt idx="28">
                  <c:v>1236</c:v>
                </c:pt>
                <c:pt idx="29">
                  <c:v>1161</c:v>
                </c:pt>
                <c:pt idx="30">
                  <c:v>1128</c:v>
                </c:pt>
                <c:pt idx="31">
                  <c:v>1089</c:v>
                </c:pt>
                <c:pt idx="32">
                  <c:v>1170</c:v>
                </c:pt>
                <c:pt idx="33">
                  <c:v>1110</c:v>
                </c:pt>
                <c:pt idx="34">
                  <c:v>1088</c:v>
                </c:pt>
                <c:pt idx="35">
                  <c:v>1036</c:v>
                </c:pt>
                <c:pt idx="36">
                  <c:v>1083</c:v>
                </c:pt>
                <c:pt idx="37">
                  <c:v>943</c:v>
                </c:pt>
                <c:pt idx="38">
                  <c:v>1045</c:v>
                </c:pt>
                <c:pt idx="39">
                  <c:v>1061</c:v>
                </c:pt>
                <c:pt idx="40">
                  <c:v>994</c:v>
                </c:pt>
                <c:pt idx="41">
                  <c:v>870</c:v>
                </c:pt>
              </c:numCache>
            </c:numRef>
          </c:val>
          <c:smooth val="0"/>
          <c:extLst>
            <c:ext xmlns:c16="http://schemas.microsoft.com/office/drawing/2014/chart" uri="{C3380CC4-5D6E-409C-BE32-E72D297353CC}">
              <c16:uniqueId val="{00000007-3ADA-488D-ABAB-2C1DEFEF11EA}"/>
            </c:ext>
          </c:extLst>
        </c:ser>
        <c:dLbls>
          <c:showLegendKey val="0"/>
          <c:showVal val="0"/>
          <c:showCatName val="0"/>
          <c:showSerName val="0"/>
          <c:showPercent val="0"/>
          <c:showBubbleSize val="0"/>
        </c:dLbls>
        <c:marker val="1"/>
        <c:smooth val="0"/>
        <c:axId val="1993395408"/>
        <c:axId val="1993393632"/>
      </c:lineChart>
      <c:catAx>
        <c:axId val="1993389984"/>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993391856"/>
        <c:crosses val="autoZero"/>
        <c:auto val="1"/>
        <c:lblAlgn val="ctr"/>
        <c:lblOffset val="100"/>
        <c:noMultiLvlLbl val="0"/>
      </c:catAx>
      <c:valAx>
        <c:axId val="1993391856"/>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993389984"/>
        <c:crosses val="autoZero"/>
        <c:crossBetween val="between"/>
      </c:valAx>
      <c:valAx>
        <c:axId val="1993393632"/>
        <c:scaling>
          <c:orientation val="minMax"/>
        </c:scaling>
        <c:delete val="0"/>
        <c:axPos val="r"/>
        <c:numFmt formatCode="General"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993395408"/>
        <c:crosses val="max"/>
        <c:crossBetween val="between"/>
      </c:valAx>
      <c:catAx>
        <c:axId val="1993395408"/>
        <c:scaling>
          <c:orientation val="minMax"/>
        </c:scaling>
        <c:delete val="1"/>
        <c:axPos val="b"/>
        <c:numFmt formatCode="General" sourceLinked="1"/>
        <c:majorTickMark val="out"/>
        <c:minorTickMark val="none"/>
        <c:tickLblPos val="nextTo"/>
        <c:crossAx val="1993393632"/>
        <c:crosses val="autoZero"/>
        <c:auto val="1"/>
        <c:lblAlgn val="ctr"/>
        <c:lblOffset val="100"/>
        <c:noMultiLvlLbl val="0"/>
      </c:catAx>
      <c:spPr>
        <a:solidFill>
          <a:schemeClr val="bg1"/>
        </a:solidFill>
        <a:ln>
          <a:noFill/>
        </a:ln>
        <a:effectLst/>
      </c:spPr>
    </c:plotArea>
    <c:legend>
      <c:legendPos val="b"/>
      <c:layout>
        <c:manualLayout>
          <c:xMode val="edge"/>
          <c:yMode val="edge"/>
          <c:x val="0.23465549262482541"/>
          <c:y val="0.95346394677922375"/>
          <c:w val="0.53068901475034924"/>
          <c:h val="3.8242798030095948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a:solidFill>
            <a:sysClr val="windowText" lastClr="000000"/>
          </a:solidFill>
          <a:latin typeface="+mn-lt"/>
        </a:defRPr>
      </a:pPr>
      <a:endParaRPr lang="en-US"/>
    </a:p>
  </c:txPr>
  <c:printSettings>
    <c:headerFooter/>
    <c:pageMargins b="0.75" l="0.7" r="0.7" t="0.75" header="0.3" footer="0.3"/>
    <c:pageSetup/>
  </c:printSettings>
</c:chartSpace>
</file>

<file path=xl/charts/chart2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0494226759204507E-2"/>
          <c:y val="1.9298700467319633E-2"/>
          <c:w val="0.54477026340086931"/>
          <c:h val="0.91515267908584597"/>
        </c:manualLayout>
      </c:layout>
      <c:barChart>
        <c:barDir val="col"/>
        <c:grouping val="percentStacked"/>
        <c:varyColors val="0"/>
        <c:ser>
          <c:idx val="0"/>
          <c:order val="0"/>
          <c:tx>
            <c:strRef>
              <c:f>'Fundraising x CSA'!$B$46</c:f>
              <c:strCache>
                <c:ptCount val="1"/>
                <c:pt idx="0">
                  <c:v>San Jose-San Francisco-Oakland, CA</c:v>
                </c:pt>
              </c:strCache>
            </c:strRef>
          </c:tx>
          <c:spPr>
            <a:solidFill>
              <a:srgbClr val="051C38"/>
            </a:solidFill>
            <a:ln>
              <a:noFill/>
            </a:ln>
            <a:effectLst/>
          </c:spPr>
          <c:invertIfNegative val="0"/>
          <c:cat>
            <c:numRef>
              <c:f>'Fundraising x CSA'!$C$45:$M$45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x CSA'!$C$46:$M$46</c:f>
              <c:numCache>
                <c:formatCode>"$"#,##0.0</c:formatCode>
                <c:ptCount val="11"/>
                <c:pt idx="0">
                  <c:v>28.873933699126429</c:v>
                </c:pt>
                <c:pt idx="1">
                  <c:v>25.070237740872301</c:v>
                </c:pt>
                <c:pt idx="2">
                  <c:v>39.206749815163647</c:v>
                </c:pt>
                <c:pt idx="3">
                  <c:v>33.359253558018203</c:v>
                </c:pt>
                <c:pt idx="4">
                  <c:v>43.756069390465143</c:v>
                </c:pt>
                <c:pt idx="5">
                  <c:v>68.429767826888096</c:v>
                </c:pt>
                <c:pt idx="6">
                  <c:v>95.843228724238642</c:v>
                </c:pt>
                <c:pt idx="7">
                  <c:v>57.022853809359262</c:v>
                </c:pt>
                <c:pt idx="8">
                  <c:v>55.656111361298983</c:v>
                </c:pt>
                <c:pt idx="9">
                  <c:v>42.320658321000003</c:v>
                </c:pt>
                <c:pt idx="10">
                  <c:v>45.875270808000003</c:v>
                </c:pt>
              </c:numCache>
            </c:numRef>
          </c:val>
          <c:extLst>
            <c:ext xmlns:c16="http://schemas.microsoft.com/office/drawing/2014/chart" uri="{C3380CC4-5D6E-409C-BE32-E72D297353CC}">
              <c16:uniqueId val="{00000000-AAD3-422B-9AAB-62575EA1C0BA}"/>
            </c:ext>
          </c:extLst>
        </c:ser>
        <c:ser>
          <c:idx val="1"/>
          <c:order val="1"/>
          <c:tx>
            <c:strRef>
              <c:f>'Fundraising x CSA'!$B$47</c:f>
              <c:strCache>
                <c:ptCount val="1"/>
                <c:pt idx="0">
                  <c:v>New York-Newark, NY-NJ-CT-PA</c:v>
                </c:pt>
              </c:strCache>
            </c:strRef>
          </c:tx>
          <c:spPr>
            <a:solidFill>
              <a:schemeClr val="accent1"/>
            </a:solidFill>
            <a:ln>
              <a:noFill/>
            </a:ln>
            <a:effectLst/>
          </c:spPr>
          <c:invertIfNegative val="0"/>
          <c:cat>
            <c:numRef>
              <c:f>'Fundraising x CSA'!$C$45:$M$45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x CSA'!$C$47:$M$47</c:f>
              <c:numCache>
                <c:formatCode>"$"#,##0.0</c:formatCode>
                <c:ptCount val="11"/>
                <c:pt idx="0">
                  <c:v>5.425867734498258</c:v>
                </c:pt>
                <c:pt idx="1">
                  <c:v>5.529356105121602</c:v>
                </c:pt>
                <c:pt idx="2">
                  <c:v>19.718279634000002</c:v>
                </c:pt>
                <c:pt idx="3">
                  <c:v>9.5012932699999997</c:v>
                </c:pt>
                <c:pt idx="4">
                  <c:v>19.339109906745652</c:v>
                </c:pt>
                <c:pt idx="5">
                  <c:v>35.63970933871142</c:v>
                </c:pt>
                <c:pt idx="6">
                  <c:v>69.765859424281814</c:v>
                </c:pt>
                <c:pt idx="7">
                  <c:v>18.225945601362469</c:v>
                </c:pt>
                <c:pt idx="8">
                  <c:v>30.501629832423109</c:v>
                </c:pt>
                <c:pt idx="9">
                  <c:v>8.1706263669999988</c:v>
                </c:pt>
                <c:pt idx="10">
                  <c:v>16.226781973000001</c:v>
                </c:pt>
              </c:numCache>
            </c:numRef>
          </c:val>
          <c:extLst>
            <c:ext xmlns:c16="http://schemas.microsoft.com/office/drawing/2014/chart" uri="{C3380CC4-5D6E-409C-BE32-E72D297353CC}">
              <c16:uniqueId val="{00000001-AAD3-422B-9AAB-62575EA1C0BA}"/>
            </c:ext>
          </c:extLst>
        </c:ser>
        <c:ser>
          <c:idx val="2"/>
          <c:order val="2"/>
          <c:tx>
            <c:strRef>
              <c:f>'Fundraising x CSA'!$B$48</c:f>
              <c:strCache>
                <c:ptCount val="1"/>
                <c:pt idx="0">
                  <c:v>Boston-Worcester-Providence, MA-RI-NH-CT</c:v>
                </c:pt>
              </c:strCache>
            </c:strRef>
          </c:tx>
          <c:spPr>
            <a:solidFill>
              <a:schemeClr val="accent2"/>
            </a:solidFill>
            <a:ln>
              <a:noFill/>
            </a:ln>
            <a:effectLst/>
          </c:spPr>
          <c:invertIfNegative val="0"/>
          <c:cat>
            <c:numRef>
              <c:f>'Fundraising x CSA'!$C$45:$M$45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x CSA'!$C$48:$M$48</c:f>
              <c:numCache>
                <c:formatCode>"$"#,##0.0</c:formatCode>
                <c:ptCount val="11"/>
                <c:pt idx="0">
                  <c:v>5.0949428299999999</c:v>
                </c:pt>
                <c:pt idx="1">
                  <c:v>7.0782947209999998</c:v>
                </c:pt>
                <c:pt idx="2">
                  <c:v>5.3293146314206226</c:v>
                </c:pt>
                <c:pt idx="3">
                  <c:v>6.157157411</c:v>
                </c:pt>
                <c:pt idx="4">
                  <c:v>10.528961649999999</c:v>
                </c:pt>
                <c:pt idx="5">
                  <c:v>17.426355358999999</c:v>
                </c:pt>
                <c:pt idx="6">
                  <c:v>11.82969040220329</c:v>
                </c:pt>
                <c:pt idx="7">
                  <c:v>8.6331771419999992</c:v>
                </c:pt>
                <c:pt idx="8">
                  <c:v>7.5315181549999997</c:v>
                </c:pt>
                <c:pt idx="9">
                  <c:v>3.2622000509999989</c:v>
                </c:pt>
                <c:pt idx="10">
                  <c:v>3.6462118518300328</c:v>
                </c:pt>
              </c:numCache>
            </c:numRef>
          </c:val>
          <c:extLst>
            <c:ext xmlns:c16="http://schemas.microsoft.com/office/drawing/2014/chart" uri="{C3380CC4-5D6E-409C-BE32-E72D297353CC}">
              <c16:uniqueId val="{00000002-AAD3-422B-9AAB-62575EA1C0BA}"/>
            </c:ext>
          </c:extLst>
        </c:ser>
        <c:ser>
          <c:idx val="3"/>
          <c:order val="3"/>
          <c:tx>
            <c:strRef>
              <c:f>'Fundraising x CSA'!$B$49</c:f>
              <c:strCache>
                <c:ptCount val="1"/>
                <c:pt idx="0">
                  <c:v>Los Angeles-Long Beach, CA</c:v>
                </c:pt>
              </c:strCache>
            </c:strRef>
          </c:tx>
          <c:spPr>
            <a:solidFill>
              <a:srgbClr val="267479"/>
            </a:solidFill>
            <a:ln>
              <a:noFill/>
            </a:ln>
            <a:effectLst/>
          </c:spPr>
          <c:invertIfNegative val="0"/>
          <c:cat>
            <c:numRef>
              <c:f>'Fundraising x CSA'!$C$45:$M$45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x CSA'!$C$49:$M$49</c:f>
              <c:numCache>
                <c:formatCode>"$"#,##0.0</c:formatCode>
                <c:ptCount val="11"/>
                <c:pt idx="0">
                  <c:v>1.4179583840000001</c:v>
                </c:pt>
                <c:pt idx="1">
                  <c:v>1.9573415419999998</c:v>
                </c:pt>
                <c:pt idx="2">
                  <c:v>2.16574</c:v>
                </c:pt>
                <c:pt idx="3">
                  <c:v>3.2807060350000001</c:v>
                </c:pt>
                <c:pt idx="4">
                  <c:v>3.7606500669999989</c:v>
                </c:pt>
                <c:pt idx="5">
                  <c:v>9.7250926606126882</c:v>
                </c:pt>
                <c:pt idx="6">
                  <c:v>5.7292295549999999</c:v>
                </c:pt>
                <c:pt idx="7">
                  <c:v>8.1185216500994812</c:v>
                </c:pt>
                <c:pt idx="8">
                  <c:v>2.8200518460000001</c:v>
                </c:pt>
                <c:pt idx="9">
                  <c:v>4.2099931076801971</c:v>
                </c:pt>
                <c:pt idx="10">
                  <c:v>1.046722902</c:v>
                </c:pt>
              </c:numCache>
            </c:numRef>
          </c:val>
          <c:extLst>
            <c:ext xmlns:c16="http://schemas.microsoft.com/office/drawing/2014/chart" uri="{C3380CC4-5D6E-409C-BE32-E72D297353CC}">
              <c16:uniqueId val="{00000003-AAD3-422B-9AAB-62575EA1C0BA}"/>
            </c:ext>
          </c:extLst>
        </c:ser>
        <c:ser>
          <c:idx val="4"/>
          <c:order val="4"/>
          <c:tx>
            <c:strRef>
              <c:f>'Fundraising x CSA'!$B$50</c:f>
              <c:strCache>
                <c:ptCount val="1"/>
                <c:pt idx="0">
                  <c:v>Washington-Baltimore-Arlington, DC-MD-VA-WV-PA</c:v>
                </c:pt>
              </c:strCache>
            </c:strRef>
          </c:tx>
          <c:spPr>
            <a:solidFill>
              <a:srgbClr val="40C2C9"/>
            </a:solidFill>
            <a:ln>
              <a:noFill/>
            </a:ln>
            <a:effectLst/>
          </c:spPr>
          <c:invertIfNegative val="0"/>
          <c:cat>
            <c:numRef>
              <c:f>'Fundraising x CSA'!$C$45:$M$45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x CSA'!$C$50:$M$50</c:f>
              <c:numCache>
                <c:formatCode>"$"#,##0.0</c:formatCode>
                <c:ptCount val="11"/>
                <c:pt idx="0">
                  <c:v>2.3711828831576338</c:v>
                </c:pt>
                <c:pt idx="1">
                  <c:v>1.1855248729403229</c:v>
                </c:pt>
                <c:pt idx="2">
                  <c:v>2.0821399349999998</c:v>
                </c:pt>
                <c:pt idx="3">
                  <c:v>0.94647149999999991</c:v>
                </c:pt>
                <c:pt idx="4">
                  <c:v>2.2667851580325928</c:v>
                </c:pt>
                <c:pt idx="5">
                  <c:v>4.6067967019999996</c:v>
                </c:pt>
                <c:pt idx="6">
                  <c:v>3.4427091052085701</c:v>
                </c:pt>
                <c:pt idx="7">
                  <c:v>3.2737081140000002</c:v>
                </c:pt>
                <c:pt idx="8">
                  <c:v>3.1991981420000002</c:v>
                </c:pt>
                <c:pt idx="9">
                  <c:v>2.30395254</c:v>
                </c:pt>
                <c:pt idx="10">
                  <c:v>1.177855849</c:v>
                </c:pt>
              </c:numCache>
            </c:numRef>
          </c:val>
          <c:extLst>
            <c:ext xmlns:c16="http://schemas.microsoft.com/office/drawing/2014/chart" uri="{C3380CC4-5D6E-409C-BE32-E72D297353CC}">
              <c16:uniqueId val="{00000004-AAD3-422B-9AAB-62575EA1C0BA}"/>
            </c:ext>
          </c:extLst>
        </c:ser>
        <c:ser>
          <c:idx val="5"/>
          <c:order val="5"/>
          <c:tx>
            <c:strRef>
              <c:f>'Fundraising x CSA'!$B$51</c:f>
              <c:strCache>
                <c:ptCount val="1"/>
                <c:pt idx="0">
                  <c:v>Austin-Round Rock, TX MSA</c:v>
                </c:pt>
              </c:strCache>
            </c:strRef>
          </c:tx>
          <c:spPr>
            <a:solidFill>
              <a:schemeClr val="accent6"/>
            </a:solidFill>
            <a:ln>
              <a:noFill/>
            </a:ln>
            <a:effectLst/>
          </c:spPr>
          <c:invertIfNegative val="0"/>
          <c:cat>
            <c:numRef>
              <c:f>'Fundraising x CSA'!$C$45:$M$45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x CSA'!$C$51:$M$51</c:f>
              <c:numCache>
                <c:formatCode>"$"#,##0.0</c:formatCode>
                <c:ptCount val="11"/>
                <c:pt idx="0">
                  <c:v>1.4355024999999999</c:v>
                </c:pt>
                <c:pt idx="1">
                  <c:v>1.0373372320000001</c:v>
                </c:pt>
                <c:pt idx="2">
                  <c:v>1.458656975</c:v>
                </c:pt>
                <c:pt idx="3">
                  <c:v>1.8076957</c:v>
                </c:pt>
                <c:pt idx="4">
                  <c:v>2.0868399050000002</c:v>
                </c:pt>
                <c:pt idx="5">
                  <c:v>4.7105910049999986</c:v>
                </c:pt>
                <c:pt idx="6">
                  <c:v>2.8112380290000001</c:v>
                </c:pt>
                <c:pt idx="7">
                  <c:v>1.5461252519999999</c:v>
                </c:pt>
                <c:pt idx="8">
                  <c:v>1.497585647</c:v>
                </c:pt>
                <c:pt idx="9">
                  <c:v>2.0712911379999999</c:v>
                </c:pt>
                <c:pt idx="10">
                  <c:v>0.81715688399999997</c:v>
                </c:pt>
              </c:numCache>
            </c:numRef>
          </c:val>
          <c:extLst>
            <c:ext xmlns:c16="http://schemas.microsoft.com/office/drawing/2014/chart" uri="{C3380CC4-5D6E-409C-BE32-E72D297353CC}">
              <c16:uniqueId val="{00000005-AAD3-422B-9AAB-62575EA1C0BA}"/>
            </c:ext>
          </c:extLst>
        </c:ser>
        <c:ser>
          <c:idx val="6"/>
          <c:order val="6"/>
          <c:tx>
            <c:strRef>
              <c:f>'Fundraising x CSA'!$B$52</c:f>
              <c:strCache>
                <c:ptCount val="1"/>
                <c:pt idx="0">
                  <c:v>Chicago-Naperville, IL-IN-WI</c:v>
                </c:pt>
              </c:strCache>
            </c:strRef>
          </c:tx>
          <c:spPr>
            <a:solidFill>
              <a:srgbClr val="F5C914"/>
            </a:solidFill>
            <a:ln>
              <a:noFill/>
            </a:ln>
            <a:effectLst/>
          </c:spPr>
          <c:invertIfNegative val="0"/>
          <c:cat>
            <c:numRef>
              <c:f>'Fundraising x CSA'!$C$45:$M$45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x CSA'!$C$52:$M$52</c:f>
              <c:numCache>
                <c:formatCode>"$"#,##0.0</c:formatCode>
                <c:ptCount val="11"/>
                <c:pt idx="0">
                  <c:v>1.681903902</c:v>
                </c:pt>
                <c:pt idx="1">
                  <c:v>1.8507388899999999</c:v>
                </c:pt>
                <c:pt idx="2">
                  <c:v>1.0074750189999999</c:v>
                </c:pt>
                <c:pt idx="3">
                  <c:v>1.0932487280000001</c:v>
                </c:pt>
                <c:pt idx="4">
                  <c:v>2.6723864740000001</c:v>
                </c:pt>
                <c:pt idx="5">
                  <c:v>5.3346634110000002</c:v>
                </c:pt>
                <c:pt idx="6">
                  <c:v>4.8470590849999997</c:v>
                </c:pt>
                <c:pt idx="7">
                  <c:v>1.283423024</c:v>
                </c:pt>
                <c:pt idx="8">
                  <c:v>4.9690372839999997</c:v>
                </c:pt>
                <c:pt idx="9">
                  <c:v>1.145883129</c:v>
                </c:pt>
                <c:pt idx="10">
                  <c:v>0.31514999999999987</c:v>
                </c:pt>
              </c:numCache>
            </c:numRef>
          </c:val>
          <c:extLst>
            <c:ext xmlns:c16="http://schemas.microsoft.com/office/drawing/2014/chart" uri="{C3380CC4-5D6E-409C-BE32-E72D297353CC}">
              <c16:uniqueId val="{00000006-AAD3-422B-9AAB-62575EA1C0BA}"/>
            </c:ext>
          </c:extLst>
        </c:ser>
        <c:ser>
          <c:idx val="7"/>
          <c:order val="7"/>
          <c:tx>
            <c:strRef>
              <c:f>'Fundraising x CSA'!$B$53</c:f>
              <c:strCache>
                <c:ptCount val="1"/>
                <c:pt idx="0">
                  <c:v>Miami-Port St. Lucie-Fort Lauderdale, FL</c:v>
                </c:pt>
              </c:strCache>
            </c:strRef>
          </c:tx>
          <c:spPr>
            <a:solidFill>
              <a:srgbClr val="FAF56B"/>
            </a:solidFill>
            <a:ln>
              <a:noFill/>
            </a:ln>
            <a:effectLst/>
          </c:spPr>
          <c:invertIfNegative val="0"/>
          <c:cat>
            <c:numRef>
              <c:f>'Fundraising x CSA'!$C$45:$M$45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x CSA'!$C$53:$M$53</c:f>
              <c:numCache>
                <c:formatCode>"$"#,##0.0</c:formatCode>
                <c:ptCount val="11"/>
                <c:pt idx="0">
                  <c:v>0.40704700596578552</c:v>
                </c:pt>
                <c:pt idx="1">
                  <c:v>0.11020855</c:v>
                </c:pt>
                <c:pt idx="2">
                  <c:v>0.37497250100000001</c:v>
                </c:pt>
                <c:pt idx="3">
                  <c:v>1.5054476010212541</c:v>
                </c:pt>
                <c:pt idx="4">
                  <c:v>1.85955</c:v>
                </c:pt>
                <c:pt idx="5">
                  <c:v>6.7242891718654647</c:v>
                </c:pt>
                <c:pt idx="6">
                  <c:v>15.048896343999999</c:v>
                </c:pt>
                <c:pt idx="7">
                  <c:v>1.702249450999999</c:v>
                </c:pt>
                <c:pt idx="8">
                  <c:v>1.7018604850000001</c:v>
                </c:pt>
                <c:pt idx="9">
                  <c:v>0.35126784199999989</c:v>
                </c:pt>
                <c:pt idx="10">
                  <c:v>0.3215088299999998</c:v>
                </c:pt>
              </c:numCache>
            </c:numRef>
          </c:val>
          <c:extLst>
            <c:ext xmlns:c16="http://schemas.microsoft.com/office/drawing/2014/chart" uri="{C3380CC4-5D6E-409C-BE32-E72D297353CC}">
              <c16:uniqueId val="{00000007-AAD3-422B-9AAB-62575EA1C0BA}"/>
            </c:ext>
          </c:extLst>
        </c:ser>
        <c:ser>
          <c:idx val="8"/>
          <c:order val="8"/>
          <c:tx>
            <c:strRef>
              <c:f>'Fundraising x CSA'!$B$54</c:f>
              <c:strCache>
                <c:ptCount val="1"/>
                <c:pt idx="0">
                  <c:v>Seattle-Tacoma, WA</c:v>
                </c:pt>
              </c:strCache>
            </c:strRef>
          </c:tx>
          <c:spPr>
            <a:solidFill>
              <a:srgbClr val="C4EDEB"/>
            </a:solidFill>
            <a:ln>
              <a:noFill/>
            </a:ln>
            <a:effectLst/>
          </c:spPr>
          <c:invertIfNegative val="0"/>
          <c:cat>
            <c:numRef>
              <c:f>'Fundraising x CSA'!$C$45:$M$45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x CSA'!$C$54:$M$54</c:f>
              <c:numCache>
                <c:formatCode>"$"#,##0.0</c:formatCode>
                <c:ptCount val="11"/>
                <c:pt idx="0">
                  <c:v>0.43900610283387198</c:v>
                </c:pt>
                <c:pt idx="1">
                  <c:v>0.99926161407595249</c:v>
                </c:pt>
                <c:pt idx="2">
                  <c:v>2.3550119999999999</c:v>
                </c:pt>
                <c:pt idx="3">
                  <c:v>0.83289511063068544</c:v>
                </c:pt>
                <c:pt idx="4">
                  <c:v>2.131567</c:v>
                </c:pt>
                <c:pt idx="5">
                  <c:v>2.7483327750000002</c:v>
                </c:pt>
                <c:pt idx="6">
                  <c:v>3.3727853826680572</c:v>
                </c:pt>
                <c:pt idx="7">
                  <c:v>1.1952127450000001</c:v>
                </c:pt>
                <c:pt idx="8">
                  <c:v>1.073623421</c:v>
                </c:pt>
                <c:pt idx="9">
                  <c:v>2.3677147280000002</c:v>
                </c:pt>
                <c:pt idx="10">
                  <c:v>0.66672715999999999</c:v>
                </c:pt>
              </c:numCache>
            </c:numRef>
          </c:val>
          <c:extLst>
            <c:ext xmlns:c16="http://schemas.microsoft.com/office/drawing/2014/chart" uri="{C3380CC4-5D6E-409C-BE32-E72D297353CC}">
              <c16:uniqueId val="{00000008-AAD3-422B-9AAB-62575EA1C0BA}"/>
            </c:ext>
          </c:extLst>
        </c:ser>
        <c:ser>
          <c:idx val="9"/>
          <c:order val="9"/>
          <c:tx>
            <c:strRef>
              <c:f>'Fundraising x CSA'!$B$55</c:f>
              <c:strCache>
                <c:ptCount val="1"/>
                <c:pt idx="0">
                  <c:v>Denver-Aurora, CO</c:v>
                </c:pt>
              </c:strCache>
            </c:strRef>
          </c:tx>
          <c:spPr>
            <a:solidFill>
              <a:srgbClr val="C0BCB2"/>
            </a:solidFill>
            <a:ln>
              <a:noFill/>
            </a:ln>
            <a:effectLst/>
          </c:spPr>
          <c:invertIfNegative val="0"/>
          <c:cat>
            <c:numRef>
              <c:f>'Fundraising x CSA'!$C$45:$M$45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x CSA'!$C$55:$M$55</c:f>
              <c:numCache>
                <c:formatCode>"$"#,##0.0</c:formatCode>
                <c:ptCount val="11"/>
                <c:pt idx="0">
                  <c:v>0.58688266186606053</c:v>
                </c:pt>
                <c:pt idx="1">
                  <c:v>0.15542749999999991</c:v>
                </c:pt>
                <c:pt idx="2">
                  <c:v>1.0265721560000001</c:v>
                </c:pt>
                <c:pt idx="3">
                  <c:v>0.26436694299999991</c:v>
                </c:pt>
                <c:pt idx="4">
                  <c:v>0.25794099999999998</c:v>
                </c:pt>
                <c:pt idx="5">
                  <c:v>0.66610500000000006</c:v>
                </c:pt>
                <c:pt idx="6">
                  <c:v>0.61263626199999976</c:v>
                </c:pt>
                <c:pt idx="7">
                  <c:v>0.90758899999999998</c:v>
                </c:pt>
                <c:pt idx="8">
                  <c:v>0.51289999999999991</c:v>
                </c:pt>
                <c:pt idx="9">
                  <c:v>0.29799999999999988</c:v>
                </c:pt>
                <c:pt idx="10">
                  <c:v>7.3338999999999904E-2</c:v>
                </c:pt>
              </c:numCache>
            </c:numRef>
          </c:val>
          <c:extLst>
            <c:ext xmlns:c16="http://schemas.microsoft.com/office/drawing/2014/chart" uri="{C3380CC4-5D6E-409C-BE32-E72D297353CC}">
              <c16:uniqueId val="{00000009-AAD3-422B-9AAB-62575EA1C0BA}"/>
            </c:ext>
          </c:extLst>
        </c:ser>
        <c:dLbls>
          <c:showLegendKey val="0"/>
          <c:showVal val="0"/>
          <c:showCatName val="0"/>
          <c:showSerName val="0"/>
          <c:showPercent val="0"/>
          <c:showBubbleSize val="0"/>
        </c:dLbls>
        <c:gapWidth val="60"/>
        <c:overlap val="100"/>
        <c:axId val="151859712"/>
        <c:axId val="152353536"/>
      </c:barChart>
      <c:catAx>
        <c:axId val="151859712"/>
        <c:scaling>
          <c:orientation val="minMax"/>
        </c:scaling>
        <c:delete val="0"/>
        <c:axPos val="b"/>
        <c:numFmt formatCode="0" sourceLinked="1"/>
        <c:majorTickMark val="none"/>
        <c:minorTickMark val="none"/>
        <c:tickLblPos val="nextTo"/>
        <c:spPr>
          <a:noFill/>
          <a:ln w="9525" cap="flat" cmpd="sng" algn="ctr">
            <a:solidFill>
              <a:sysClr val="window" lastClr="FFFFFF">
                <a:lumMod val="85000"/>
              </a:sysClr>
            </a:solidFill>
            <a:round/>
          </a:ln>
          <a:effectLst/>
        </c:spPr>
        <c:txPr>
          <a:bodyPr rot="0" vert="horz"/>
          <a:lstStyle/>
          <a:p>
            <a:pPr>
              <a:defRPr/>
            </a:pPr>
            <a:endParaRPr lang="en-US"/>
          </a:p>
        </c:txPr>
        <c:crossAx val="152353536"/>
        <c:crosses val="autoZero"/>
        <c:auto val="1"/>
        <c:lblAlgn val="ctr"/>
        <c:lblOffset val="100"/>
        <c:noMultiLvlLbl val="0"/>
      </c:catAx>
      <c:valAx>
        <c:axId val="152353536"/>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51859712"/>
        <c:crosses val="autoZero"/>
        <c:crossBetween val="between"/>
      </c:valAx>
    </c:plotArea>
    <c:legend>
      <c:legendPos val="tr"/>
      <c:layout>
        <c:manualLayout>
          <c:xMode val="edge"/>
          <c:yMode val="edge"/>
          <c:x val="0.64776882138744518"/>
          <c:y val="7.5539338070546079E-4"/>
          <c:w val="0.34785209647196164"/>
          <c:h val="0.99924460661929448"/>
        </c:manualLayout>
      </c:layout>
      <c:overlay val="0"/>
      <c:spPr>
        <a:noFill/>
        <a:ln>
          <a:noFill/>
        </a:ln>
        <a:effectLst/>
      </c:spPr>
      <c:txPr>
        <a:bodyPr rot="0" vert="horz"/>
        <a:lstStyle/>
        <a:p>
          <a:pPr>
            <a:defRPr sz="800"/>
          </a:pPr>
          <a:endParaRPr lang="en-US"/>
        </a:p>
      </c:txPr>
    </c:legend>
    <c:plotVisOnly val="1"/>
    <c:dispBlanksAs val="gap"/>
    <c:showDLblsOverMax val="0"/>
  </c:chart>
  <c:spPr>
    <a:noFill/>
    <a:ln w="9525" cap="flat" cmpd="sng" algn="ctr">
      <a:noFill/>
      <a:round/>
    </a:ln>
    <a:effectLst/>
  </c:spPr>
  <c:txPr>
    <a:bodyPr/>
    <a:lstStyle/>
    <a:p>
      <a:pPr>
        <a:defRPr sz="850" b="0" i="0">
          <a:solidFill>
            <a:srgbClr val="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0376262105913866E-2"/>
          <c:y val="2.0855163187704029E-2"/>
          <c:w val="0.94962373789408616"/>
          <c:h val="0.83169325244197201"/>
        </c:manualLayout>
      </c:layout>
      <c:lineChart>
        <c:grouping val="standard"/>
        <c:varyColors val="0"/>
        <c:ser>
          <c:idx val="0"/>
          <c:order val="0"/>
          <c:tx>
            <c:strRef>
              <c:f>'Fundraising median x experience'!$B$8</c:f>
              <c:strCache>
                <c:ptCount val="1"/>
                <c:pt idx="0">
                  <c:v>Median</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00-A6F8-4FEF-A769-46720B93AD3A}"/>
              </c:ext>
            </c:extLst>
          </c:dPt>
          <c:dPt>
            <c:idx val="4"/>
            <c:bubble3D val="0"/>
            <c:spPr>
              <a:ln w="19050" cap="rnd">
                <a:solidFill>
                  <a:schemeClr val="accent1"/>
                </a:solidFill>
                <a:round/>
              </a:ln>
              <a:effectLst/>
            </c:spPr>
            <c:extLst>
              <c:ext xmlns:c16="http://schemas.microsoft.com/office/drawing/2014/chart" uri="{C3380CC4-5D6E-409C-BE32-E72D297353CC}">
                <c16:uniqueId val="{00000002-A6F8-4FEF-A769-46720B93AD3A}"/>
              </c:ext>
            </c:extLst>
          </c:dPt>
          <c:dPt>
            <c:idx val="5"/>
            <c:bubble3D val="0"/>
            <c:spPr>
              <a:ln w="19050" cap="rnd">
                <a:solidFill>
                  <a:schemeClr val="accent1"/>
                </a:solidFill>
                <a:round/>
              </a:ln>
              <a:effectLst/>
            </c:spPr>
            <c:extLst>
              <c:ext xmlns:c16="http://schemas.microsoft.com/office/drawing/2014/chart" uri="{C3380CC4-5D6E-409C-BE32-E72D297353CC}">
                <c16:uniqueId val="{00000004-A6F8-4FEF-A769-46720B93AD3A}"/>
              </c:ext>
            </c:extLst>
          </c:dPt>
          <c:dPt>
            <c:idx val="6"/>
            <c:bubble3D val="0"/>
            <c:spPr>
              <a:ln w="19050" cap="rnd">
                <a:solidFill>
                  <a:schemeClr val="accent1"/>
                </a:solidFill>
                <a:round/>
              </a:ln>
              <a:effectLst/>
            </c:spPr>
            <c:extLst>
              <c:ext xmlns:c16="http://schemas.microsoft.com/office/drawing/2014/chart" uri="{C3380CC4-5D6E-409C-BE32-E72D297353CC}">
                <c16:uniqueId val="{00000006-A6F8-4FEF-A769-46720B93AD3A}"/>
              </c:ext>
            </c:extLst>
          </c:dPt>
          <c:dPt>
            <c:idx val="9"/>
            <c:bubble3D val="0"/>
            <c:extLst>
              <c:ext xmlns:c16="http://schemas.microsoft.com/office/drawing/2014/chart" uri="{C3380CC4-5D6E-409C-BE32-E72D297353CC}">
                <c16:uniqueId val="{00000007-A6F8-4FEF-A769-46720B93AD3A}"/>
              </c:ext>
            </c:extLst>
          </c:dPt>
          <c:dPt>
            <c:idx val="10"/>
            <c:marker>
              <c:symbol val="circle"/>
              <c:size val="5"/>
            </c:marker>
            <c:bubble3D val="0"/>
            <c:spPr>
              <a:ln w="19050" cap="rnd">
                <a:noFill/>
                <a:round/>
              </a:ln>
              <a:effectLst/>
            </c:spPr>
            <c:extLst>
              <c:ext xmlns:c16="http://schemas.microsoft.com/office/drawing/2014/chart" uri="{C3380CC4-5D6E-409C-BE32-E72D297353CC}">
                <c16:uniqueId val="{00000009-A6F8-4FEF-A769-46720B93AD3A}"/>
              </c:ext>
            </c:extLst>
          </c:dPt>
          <c:dPt>
            <c:idx val="15"/>
            <c:bubble3D val="0"/>
            <c:extLst>
              <c:ext xmlns:c16="http://schemas.microsoft.com/office/drawing/2014/chart" uri="{C3380CC4-5D6E-409C-BE32-E72D297353CC}">
                <c16:uniqueId val="{0000000A-A6F8-4FEF-A769-46720B93AD3A}"/>
              </c:ext>
            </c:extLst>
          </c:dPt>
          <c:dLbls>
            <c:dLbl>
              <c:idx val="0"/>
              <c:delete val="1"/>
              <c:extLst>
                <c:ext xmlns:c15="http://schemas.microsoft.com/office/drawing/2012/chart" uri="{CE6537A1-D6FC-4f65-9D91-7224C49458BB}"/>
                <c:ext xmlns:c16="http://schemas.microsoft.com/office/drawing/2014/chart" uri="{C3380CC4-5D6E-409C-BE32-E72D297353CC}">
                  <c16:uniqueId val="{0000000B-A6F8-4FEF-A769-46720B93AD3A}"/>
                </c:ext>
              </c:extLst>
            </c:dLbl>
            <c:dLbl>
              <c:idx val="1"/>
              <c:delete val="1"/>
              <c:extLst>
                <c:ext xmlns:c15="http://schemas.microsoft.com/office/drawing/2012/chart" uri="{CE6537A1-D6FC-4f65-9D91-7224C49458BB}"/>
                <c:ext xmlns:c16="http://schemas.microsoft.com/office/drawing/2014/chart" uri="{C3380CC4-5D6E-409C-BE32-E72D297353CC}">
                  <c16:uniqueId val="{00000000-A6F8-4FEF-A769-46720B93AD3A}"/>
                </c:ext>
              </c:extLst>
            </c:dLbl>
            <c:dLbl>
              <c:idx val="2"/>
              <c:delete val="1"/>
              <c:extLst>
                <c:ext xmlns:c15="http://schemas.microsoft.com/office/drawing/2012/chart" uri="{CE6537A1-D6FC-4f65-9D91-7224C49458BB}"/>
                <c:ext xmlns:c16="http://schemas.microsoft.com/office/drawing/2014/chart" uri="{C3380CC4-5D6E-409C-BE32-E72D297353CC}">
                  <c16:uniqueId val="{0000000C-A6F8-4FEF-A769-46720B93AD3A}"/>
                </c:ext>
              </c:extLst>
            </c:dLbl>
            <c:dLbl>
              <c:idx val="3"/>
              <c:delete val="1"/>
              <c:extLst>
                <c:ext xmlns:c15="http://schemas.microsoft.com/office/drawing/2012/chart" uri="{CE6537A1-D6FC-4f65-9D91-7224C49458BB}"/>
                <c:ext xmlns:c16="http://schemas.microsoft.com/office/drawing/2014/chart" uri="{C3380CC4-5D6E-409C-BE32-E72D297353CC}">
                  <c16:uniqueId val="{0000000D-A6F8-4FEF-A769-46720B93AD3A}"/>
                </c:ext>
              </c:extLst>
            </c:dLbl>
            <c:dLbl>
              <c:idx val="4"/>
              <c:delete val="1"/>
              <c:extLst>
                <c:ext xmlns:c15="http://schemas.microsoft.com/office/drawing/2012/chart" uri="{CE6537A1-D6FC-4f65-9D91-7224C49458BB}"/>
                <c:ext xmlns:c16="http://schemas.microsoft.com/office/drawing/2014/chart" uri="{C3380CC4-5D6E-409C-BE32-E72D297353CC}">
                  <c16:uniqueId val="{00000002-A6F8-4FEF-A769-46720B93AD3A}"/>
                </c:ext>
              </c:extLst>
            </c:dLbl>
            <c:dLbl>
              <c:idx val="5"/>
              <c:delete val="1"/>
              <c:extLst>
                <c:ext xmlns:c15="http://schemas.microsoft.com/office/drawing/2012/chart" uri="{CE6537A1-D6FC-4f65-9D91-7224C49458BB}"/>
                <c:ext xmlns:c16="http://schemas.microsoft.com/office/drawing/2014/chart" uri="{C3380CC4-5D6E-409C-BE32-E72D297353CC}">
                  <c16:uniqueId val="{00000004-A6F8-4FEF-A769-46720B93AD3A}"/>
                </c:ext>
              </c:extLst>
            </c:dLbl>
            <c:dLbl>
              <c:idx val="6"/>
              <c:delete val="1"/>
              <c:extLst>
                <c:ext xmlns:c15="http://schemas.microsoft.com/office/drawing/2012/chart" uri="{CE6537A1-D6FC-4f65-9D91-7224C49458BB}"/>
                <c:ext xmlns:c16="http://schemas.microsoft.com/office/drawing/2014/chart" uri="{C3380CC4-5D6E-409C-BE32-E72D297353CC}">
                  <c16:uniqueId val="{00000006-A6F8-4FEF-A769-46720B93AD3A}"/>
                </c:ext>
              </c:extLst>
            </c:dLbl>
            <c:dLbl>
              <c:idx val="7"/>
              <c:delete val="1"/>
              <c:extLst>
                <c:ext xmlns:c15="http://schemas.microsoft.com/office/drawing/2012/chart" uri="{CE6537A1-D6FC-4f65-9D91-7224C49458BB}"/>
                <c:ext xmlns:c16="http://schemas.microsoft.com/office/drawing/2014/chart" uri="{C3380CC4-5D6E-409C-BE32-E72D297353CC}">
                  <c16:uniqueId val="{0000000E-A6F8-4FEF-A769-46720B93AD3A}"/>
                </c:ext>
              </c:extLst>
            </c:dLbl>
            <c:dLbl>
              <c:idx val="8"/>
              <c:delete val="1"/>
              <c:extLst>
                <c:ext xmlns:c15="http://schemas.microsoft.com/office/drawing/2012/chart" uri="{CE6537A1-D6FC-4f65-9D91-7224C49458BB}"/>
                <c:ext xmlns:c16="http://schemas.microsoft.com/office/drawing/2014/chart" uri="{C3380CC4-5D6E-409C-BE32-E72D297353CC}">
                  <c16:uniqueId val="{0000000F-A6F8-4FEF-A769-46720B93AD3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6F8-4FEF-A769-46720B93AD3A}"/>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'Fundraising median x experience'!$C$7:$M$7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median x experience'!$C$8:$M$8</c:f>
              <c:numCache>
                <c:formatCode>0.0</c:formatCode>
                <c:ptCount val="11"/>
                <c:pt idx="0">
                  <c:v>11.901369499999999</c:v>
                </c:pt>
                <c:pt idx="1">
                  <c:v>12</c:v>
                </c:pt>
                <c:pt idx="2">
                  <c:v>12.09863</c:v>
                </c:pt>
                <c:pt idx="3">
                  <c:v>12.854794</c:v>
                </c:pt>
                <c:pt idx="4">
                  <c:v>14.071232500000001</c:v>
                </c:pt>
                <c:pt idx="5">
                  <c:v>12</c:v>
                </c:pt>
                <c:pt idx="6">
                  <c:v>12</c:v>
                </c:pt>
                <c:pt idx="7">
                  <c:v>15.386301</c:v>
                </c:pt>
                <c:pt idx="8">
                  <c:v>16.372603000000002</c:v>
                </c:pt>
                <c:pt idx="9">
                  <c:v>17.621918000000001</c:v>
                </c:pt>
                <c:pt idx="10">
                  <c:v>9.5506844999999991</c:v>
                </c:pt>
              </c:numCache>
            </c:numRef>
          </c:val>
          <c:smooth val="0"/>
          <c:extLst>
            <c:ext xmlns:c16="http://schemas.microsoft.com/office/drawing/2014/chart" uri="{C3380CC4-5D6E-409C-BE32-E72D297353CC}">
              <c16:uniqueId val="{00000010-A6F8-4FEF-A769-46720B93AD3A}"/>
            </c:ext>
          </c:extLst>
        </c:ser>
        <c:ser>
          <c:idx val="1"/>
          <c:order val="1"/>
          <c:tx>
            <c:strRef>
              <c:f>'Fundraising median x experience'!$B$9</c:f>
              <c:strCache>
                <c:ptCount val="1"/>
                <c:pt idx="0">
                  <c:v>Average</c:v>
                </c:pt>
              </c:strCache>
            </c:strRef>
          </c:tx>
          <c:spPr>
            <a:ln w="19050" cap="rnd">
              <a:solidFill>
                <a:srgbClr val="40C2C9"/>
              </a:solidFill>
              <a:round/>
            </a:ln>
            <a:effectLst/>
          </c:spPr>
          <c:marker>
            <c:symbol val="none"/>
          </c:marker>
          <c:dPt>
            <c:idx val="1"/>
            <c:bubble3D val="0"/>
            <c:extLst>
              <c:ext xmlns:c16="http://schemas.microsoft.com/office/drawing/2014/chart" uri="{C3380CC4-5D6E-409C-BE32-E72D297353CC}">
                <c16:uniqueId val="{00000011-A6F8-4FEF-A769-46720B93AD3A}"/>
              </c:ext>
            </c:extLst>
          </c:dPt>
          <c:dPt>
            <c:idx val="4"/>
            <c:bubble3D val="0"/>
            <c:extLst>
              <c:ext xmlns:c16="http://schemas.microsoft.com/office/drawing/2014/chart" uri="{C3380CC4-5D6E-409C-BE32-E72D297353CC}">
                <c16:uniqueId val="{00000012-A6F8-4FEF-A769-46720B93AD3A}"/>
              </c:ext>
            </c:extLst>
          </c:dPt>
          <c:dPt>
            <c:idx val="5"/>
            <c:bubble3D val="0"/>
            <c:extLst>
              <c:ext xmlns:c16="http://schemas.microsoft.com/office/drawing/2014/chart" uri="{C3380CC4-5D6E-409C-BE32-E72D297353CC}">
                <c16:uniqueId val="{00000013-A6F8-4FEF-A769-46720B93AD3A}"/>
              </c:ext>
            </c:extLst>
          </c:dPt>
          <c:dPt>
            <c:idx val="6"/>
            <c:bubble3D val="0"/>
            <c:extLst>
              <c:ext xmlns:c16="http://schemas.microsoft.com/office/drawing/2014/chart" uri="{C3380CC4-5D6E-409C-BE32-E72D297353CC}">
                <c16:uniqueId val="{00000014-A6F8-4FEF-A769-46720B93AD3A}"/>
              </c:ext>
            </c:extLst>
          </c:dPt>
          <c:dPt>
            <c:idx val="9"/>
            <c:bubble3D val="0"/>
            <c:extLst>
              <c:ext xmlns:c16="http://schemas.microsoft.com/office/drawing/2014/chart" uri="{C3380CC4-5D6E-409C-BE32-E72D297353CC}">
                <c16:uniqueId val="{00000015-A6F8-4FEF-A769-46720B93AD3A}"/>
              </c:ext>
            </c:extLst>
          </c:dPt>
          <c:dPt>
            <c:idx val="10"/>
            <c:marker>
              <c:symbol val="circle"/>
              <c:size val="5"/>
              <c:spPr>
                <a:solidFill>
                  <a:srgbClr val="40C2C9"/>
                </a:solidFill>
                <a:ln>
                  <a:noFill/>
                </a:ln>
              </c:spPr>
            </c:marker>
            <c:bubble3D val="0"/>
            <c:spPr>
              <a:ln w="19050" cap="rnd">
                <a:noFill/>
                <a:round/>
              </a:ln>
              <a:effectLst/>
            </c:spPr>
            <c:extLst>
              <c:ext xmlns:c16="http://schemas.microsoft.com/office/drawing/2014/chart" uri="{C3380CC4-5D6E-409C-BE32-E72D297353CC}">
                <c16:uniqueId val="{00000017-A6F8-4FEF-A769-46720B93AD3A}"/>
              </c:ext>
            </c:extLst>
          </c:dPt>
          <c:dPt>
            <c:idx val="15"/>
            <c:bubble3D val="0"/>
            <c:extLst>
              <c:ext xmlns:c16="http://schemas.microsoft.com/office/drawing/2014/chart" uri="{C3380CC4-5D6E-409C-BE32-E72D297353CC}">
                <c16:uniqueId val="{00000018-A6F8-4FEF-A769-46720B93AD3A}"/>
              </c:ext>
            </c:extLst>
          </c:dPt>
          <c:dLbls>
            <c:dLbl>
              <c:idx val="0"/>
              <c:delete val="1"/>
              <c:extLst>
                <c:ext xmlns:c15="http://schemas.microsoft.com/office/drawing/2012/chart" uri="{CE6537A1-D6FC-4f65-9D91-7224C49458BB}"/>
                <c:ext xmlns:c16="http://schemas.microsoft.com/office/drawing/2014/chart" uri="{C3380CC4-5D6E-409C-BE32-E72D297353CC}">
                  <c16:uniqueId val="{00000019-A6F8-4FEF-A769-46720B93AD3A}"/>
                </c:ext>
              </c:extLst>
            </c:dLbl>
            <c:dLbl>
              <c:idx val="1"/>
              <c:delete val="1"/>
              <c:extLst>
                <c:ext xmlns:c15="http://schemas.microsoft.com/office/drawing/2012/chart" uri="{CE6537A1-D6FC-4f65-9D91-7224C49458BB}"/>
                <c:ext xmlns:c16="http://schemas.microsoft.com/office/drawing/2014/chart" uri="{C3380CC4-5D6E-409C-BE32-E72D297353CC}">
                  <c16:uniqueId val="{00000011-A6F8-4FEF-A769-46720B93AD3A}"/>
                </c:ext>
              </c:extLst>
            </c:dLbl>
            <c:dLbl>
              <c:idx val="2"/>
              <c:delete val="1"/>
              <c:extLst>
                <c:ext xmlns:c15="http://schemas.microsoft.com/office/drawing/2012/chart" uri="{CE6537A1-D6FC-4f65-9D91-7224C49458BB}"/>
                <c:ext xmlns:c16="http://schemas.microsoft.com/office/drawing/2014/chart" uri="{C3380CC4-5D6E-409C-BE32-E72D297353CC}">
                  <c16:uniqueId val="{0000001A-A6F8-4FEF-A769-46720B93AD3A}"/>
                </c:ext>
              </c:extLst>
            </c:dLbl>
            <c:dLbl>
              <c:idx val="3"/>
              <c:delete val="1"/>
              <c:extLst>
                <c:ext xmlns:c15="http://schemas.microsoft.com/office/drawing/2012/chart" uri="{CE6537A1-D6FC-4f65-9D91-7224C49458BB}"/>
                <c:ext xmlns:c16="http://schemas.microsoft.com/office/drawing/2014/chart" uri="{C3380CC4-5D6E-409C-BE32-E72D297353CC}">
                  <c16:uniqueId val="{0000001B-A6F8-4FEF-A769-46720B93AD3A}"/>
                </c:ext>
              </c:extLst>
            </c:dLbl>
            <c:dLbl>
              <c:idx val="4"/>
              <c:delete val="1"/>
              <c:extLst>
                <c:ext xmlns:c15="http://schemas.microsoft.com/office/drawing/2012/chart" uri="{CE6537A1-D6FC-4f65-9D91-7224C49458BB}"/>
                <c:ext xmlns:c16="http://schemas.microsoft.com/office/drawing/2014/chart" uri="{C3380CC4-5D6E-409C-BE32-E72D297353CC}">
                  <c16:uniqueId val="{00000012-A6F8-4FEF-A769-46720B93AD3A}"/>
                </c:ext>
              </c:extLst>
            </c:dLbl>
            <c:dLbl>
              <c:idx val="5"/>
              <c:delete val="1"/>
              <c:extLst>
                <c:ext xmlns:c15="http://schemas.microsoft.com/office/drawing/2012/chart" uri="{CE6537A1-D6FC-4f65-9D91-7224C49458BB}"/>
                <c:ext xmlns:c16="http://schemas.microsoft.com/office/drawing/2014/chart" uri="{C3380CC4-5D6E-409C-BE32-E72D297353CC}">
                  <c16:uniqueId val="{00000013-A6F8-4FEF-A769-46720B93AD3A}"/>
                </c:ext>
              </c:extLst>
            </c:dLbl>
            <c:dLbl>
              <c:idx val="6"/>
              <c:delete val="1"/>
              <c:extLst>
                <c:ext xmlns:c15="http://schemas.microsoft.com/office/drawing/2012/chart" uri="{CE6537A1-D6FC-4f65-9D91-7224C49458BB}"/>
                <c:ext xmlns:c16="http://schemas.microsoft.com/office/drawing/2014/chart" uri="{C3380CC4-5D6E-409C-BE32-E72D297353CC}">
                  <c16:uniqueId val="{00000014-A6F8-4FEF-A769-46720B93AD3A}"/>
                </c:ext>
              </c:extLst>
            </c:dLbl>
            <c:dLbl>
              <c:idx val="7"/>
              <c:delete val="1"/>
              <c:extLst>
                <c:ext xmlns:c15="http://schemas.microsoft.com/office/drawing/2012/chart" uri="{CE6537A1-D6FC-4f65-9D91-7224C49458BB}"/>
                <c:ext xmlns:c16="http://schemas.microsoft.com/office/drawing/2014/chart" uri="{C3380CC4-5D6E-409C-BE32-E72D297353CC}">
                  <c16:uniqueId val="{0000001C-A6F8-4FEF-A769-46720B93AD3A}"/>
                </c:ext>
              </c:extLst>
            </c:dLbl>
            <c:dLbl>
              <c:idx val="8"/>
              <c:delete val="1"/>
              <c:extLst>
                <c:ext xmlns:c15="http://schemas.microsoft.com/office/drawing/2012/chart" uri="{CE6537A1-D6FC-4f65-9D91-7224C49458BB}"/>
                <c:ext xmlns:c16="http://schemas.microsoft.com/office/drawing/2014/chart" uri="{C3380CC4-5D6E-409C-BE32-E72D297353CC}">
                  <c16:uniqueId val="{0000001D-A6F8-4FEF-A769-46720B93AD3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6F8-4FEF-A769-46720B93AD3A}"/>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'Fundraising median x experience'!$C$7:$M$7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median x experience'!$C$9:$M$9</c:f>
              <c:numCache>
                <c:formatCode>0.0</c:formatCode>
                <c:ptCount val="11"/>
                <c:pt idx="0">
                  <c:v>13.74036708510638</c:v>
                </c:pt>
                <c:pt idx="1">
                  <c:v>13.8128603882353</c:v>
                </c:pt>
                <c:pt idx="2">
                  <c:v>13.92480961111111</c:v>
                </c:pt>
                <c:pt idx="3">
                  <c:v>14.19833880314961</c:v>
                </c:pt>
                <c:pt idx="4">
                  <c:v>15.293578617187499</c:v>
                </c:pt>
                <c:pt idx="5">
                  <c:v>13.9443491484375</c:v>
                </c:pt>
                <c:pt idx="6">
                  <c:v>13.58240792105263</c:v>
                </c:pt>
                <c:pt idx="7">
                  <c:v>15.946498230337079</c:v>
                </c:pt>
                <c:pt idx="8">
                  <c:v>17.593533347826089</c:v>
                </c:pt>
                <c:pt idx="9">
                  <c:v>19.961333427672951</c:v>
                </c:pt>
                <c:pt idx="10">
                  <c:v>13.711375673913039</c:v>
                </c:pt>
              </c:numCache>
            </c:numRef>
          </c:val>
          <c:smooth val="0"/>
          <c:extLst>
            <c:ext xmlns:c16="http://schemas.microsoft.com/office/drawing/2014/chart" uri="{C3380CC4-5D6E-409C-BE32-E72D297353CC}">
              <c16:uniqueId val="{0000001E-A6F8-4FEF-A769-46720B93AD3A}"/>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0376262105913866E-2"/>
          <c:y val="2.0855163187704029E-2"/>
          <c:w val="0.94962373789408616"/>
          <c:h val="0.83169325244197201"/>
        </c:manualLayout>
      </c:layout>
      <c:lineChart>
        <c:grouping val="standard"/>
        <c:varyColors val="0"/>
        <c:ser>
          <c:idx val="0"/>
          <c:order val="0"/>
          <c:tx>
            <c:strRef>
              <c:f>'Fundraising median x experience'!$O$8</c:f>
              <c:strCache>
                <c:ptCount val="1"/>
                <c:pt idx="0">
                  <c:v>Median</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14-16A7-4A5B-967C-90036C85854C}"/>
              </c:ext>
            </c:extLst>
          </c:dPt>
          <c:dPt>
            <c:idx val="4"/>
            <c:bubble3D val="0"/>
            <c:spPr>
              <a:ln w="19050" cap="rnd">
                <a:solidFill>
                  <a:schemeClr val="accent1"/>
                </a:solidFill>
                <a:round/>
              </a:ln>
              <a:effectLst/>
            </c:spPr>
            <c:extLst>
              <c:ext xmlns:c16="http://schemas.microsoft.com/office/drawing/2014/chart" uri="{C3380CC4-5D6E-409C-BE32-E72D297353CC}">
                <c16:uniqueId val="{00000016-16A7-4A5B-967C-90036C85854C}"/>
              </c:ext>
            </c:extLst>
          </c:dPt>
          <c:dPt>
            <c:idx val="5"/>
            <c:bubble3D val="0"/>
            <c:spPr>
              <a:ln w="19050" cap="rnd">
                <a:solidFill>
                  <a:schemeClr val="accent1"/>
                </a:solidFill>
                <a:round/>
              </a:ln>
              <a:effectLst/>
            </c:spPr>
            <c:extLst>
              <c:ext xmlns:c16="http://schemas.microsoft.com/office/drawing/2014/chart" uri="{C3380CC4-5D6E-409C-BE32-E72D297353CC}">
                <c16:uniqueId val="{00000018-16A7-4A5B-967C-90036C85854C}"/>
              </c:ext>
            </c:extLst>
          </c:dPt>
          <c:dPt>
            <c:idx val="6"/>
            <c:bubble3D val="0"/>
            <c:spPr>
              <a:ln w="19050" cap="rnd">
                <a:solidFill>
                  <a:schemeClr val="accent1"/>
                </a:solidFill>
                <a:round/>
              </a:ln>
              <a:effectLst/>
            </c:spPr>
            <c:extLst>
              <c:ext xmlns:c16="http://schemas.microsoft.com/office/drawing/2014/chart" uri="{C3380CC4-5D6E-409C-BE32-E72D297353CC}">
                <c16:uniqueId val="{0000001A-16A7-4A5B-967C-90036C85854C}"/>
              </c:ext>
            </c:extLst>
          </c:dPt>
          <c:dPt>
            <c:idx val="9"/>
            <c:bubble3D val="0"/>
            <c:extLst>
              <c:ext xmlns:c16="http://schemas.microsoft.com/office/drawing/2014/chart" uri="{C3380CC4-5D6E-409C-BE32-E72D297353CC}">
                <c16:uniqueId val="{0000001B-16A7-4A5B-967C-90036C85854C}"/>
              </c:ext>
            </c:extLst>
          </c:dPt>
          <c:dPt>
            <c:idx val="10"/>
            <c:marker>
              <c:symbol val="circle"/>
              <c:size val="5"/>
            </c:marker>
            <c:bubble3D val="0"/>
            <c:spPr>
              <a:ln w="19050" cap="rnd">
                <a:noFill/>
                <a:round/>
              </a:ln>
              <a:effectLst/>
            </c:spPr>
            <c:extLst>
              <c:ext xmlns:c16="http://schemas.microsoft.com/office/drawing/2014/chart" uri="{C3380CC4-5D6E-409C-BE32-E72D297353CC}">
                <c16:uniqueId val="{0000001D-16A7-4A5B-967C-90036C85854C}"/>
              </c:ext>
            </c:extLst>
          </c:dPt>
          <c:dPt>
            <c:idx val="15"/>
            <c:bubble3D val="0"/>
            <c:extLst>
              <c:ext xmlns:c16="http://schemas.microsoft.com/office/drawing/2014/chart" uri="{C3380CC4-5D6E-409C-BE32-E72D297353CC}">
                <c16:uniqueId val="{0000001E-16A7-4A5B-967C-90036C85854C}"/>
              </c:ext>
            </c:extLst>
          </c:dPt>
          <c:dLbls>
            <c:dLbl>
              <c:idx val="0"/>
              <c:delete val="1"/>
              <c:extLst>
                <c:ext xmlns:c15="http://schemas.microsoft.com/office/drawing/2012/chart" uri="{CE6537A1-D6FC-4f65-9D91-7224C49458BB}"/>
                <c:ext xmlns:c16="http://schemas.microsoft.com/office/drawing/2014/chart" uri="{C3380CC4-5D6E-409C-BE32-E72D297353CC}">
                  <c16:uniqueId val="{0000001F-16A7-4A5B-967C-90036C85854C}"/>
                </c:ext>
              </c:extLst>
            </c:dLbl>
            <c:dLbl>
              <c:idx val="1"/>
              <c:delete val="1"/>
              <c:extLst>
                <c:ext xmlns:c15="http://schemas.microsoft.com/office/drawing/2012/chart" uri="{CE6537A1-D6FC-4f65-9D91-7224C49458BB}"/>
                <c:ext xmlns:c16="http://schemas.microsoft.com/office/drawing/2014/chart" uri="{C3380CC4-5D6E-409C-BE32-E72D297353CC}">
                  <c16:uniqueId val="{00000014-16A7-4A5B-967C-90036C85854C}"/>
                </c:ext>
              </c:extLst>
            </c:dLbl>
            <c:dLbl>
              <c:idx val="2"/>
              <c:delete val="1"/>
              <c:extLst>
                <c:ext xmlns:c15="http://schemas.microsoft.com/office/drawing/2012/chart" uri="{CE6537A1-D6FC-4f65-9D91-7224C49458BB}"/>
                <c:ext xmlns:c16="http://schemas.microsoft.com/office/drawing/2014/chart" uri="{C3380CC4-5D6E-409C-BE32-E72D297353CC}">
                  <c16:uniqueId val="{00000020-16A7-4A5B-967C-90036C85854C}"/>
                </c:ext>
              </c:extLst>
            </c:dLbl>
            <c:dLbl>
              <c:idx val="3"/>
              <c:delete val="1"/>
              <c:extLst>
                <c:ext xmlns:c15="http://schemas.microsoft.com/office/drawing/2012/chart" uri="{CE6537A1-D6FC-4f65-9D91-7224C49458BB}"/>
                <c:ext xmlns:c16="http://schemas.microsoft.com/office/drawing/2014/chart" uri="{C3380CC4-5D6E-409C-BE32-E72D297353CC}">
                  <c16:uniqueId val="{00000021-16A7-4A5B-967C-90036C85854C}"/>
                </c:ext>
              </c:extLst>
            </c:dLbl>
            <c:dLbl>
              <c:idx val="4"/>
              <c:delete val="1"/>
              <c:extLst>
                <c:ext xmlns:c15="http://schemas.microsoft.com/office/drawing/2012/chart" uri="{CE6537A1-D6FC-4f65-9D91-7224C49458BB}"/>
                <c:ext xmlns:c16="http://schemas.microsoft.com/office/drawing/2014/chart" uri="{C3380CC4-5D6E-409C-BE32-E72D297353CC}">
                  <c16:uniqueId val="{00000016-16A7-4A5B-967C-90036C85854C}"/>
                </c:ext>
              </c:extLst>
            </c:dLbl>
            <c:dLbl>
              <c:idx val="5"/>
              <c:delete val="1"/>
              <c:extLst>
                <c:ext xmlns:c15="http://schemas.microsoft.com/office/drawing/2012/chart" uri="{CE6537A1-D6FC-4f65-9D91-7224C49458BB}"/>
                <c:ext xmlns:c16="http://schemas.microsoft.com/office/drawing/2014/chart" uri="{C3380CC4-5D6E-409C-BE32-E72D297353CC}">
                  <c16:uniqueId val="{00000018-16A7-4A5B-967C-90036C85854C}"/>
                </c:ext>
              </c:extLst>
            </c:dLbl>
            <c:dLbl>
              <c:idx val="6"/>
              <c:delete val="1"/>
              <c:extLst>
                <c:ext xmlns:c15="http://schemas.microsoft.com/office/drawing/2012/chart" uri="{CE6537A1-D6FC-4f65-9D91-7224C49458BB}"/>
                <c:ext xmlns:c16="http://schemas.microsoft.com/office/drawing/2014/chart" uri="{C3380CC4-5D6E-409C-BE32-E72D297353CC}">
                  <c16:uniqueId val="{0000001A-16A7-4A5B-967C-90036C85854C}"/>
                </c:ext>
              </c:extLst>
            </c:dLbl>
            <c:dLbl>
              <c:idx val="7"/>
              <c:delete val="1"/>
              <c:extLst>
                <c:ext xmlns:c15="http://schemas.microsoft.com/office/drawing/2012/chart" uri="{CE6537A1-D6FC-4f65-9D91-7224C49458BB}"/>
                <c:ext xmlns:c16="http://schemas.microsoft.com/office/drawing/2014/chart" uri="{C3380CC4-5D6E-409C-BE32-E72D297353CC}">
                  <c16:uniqueId val="{00000022-16A7-4A5B-967C-90036C85854C}"/>
                </c:ext>
              </c:extLst>
            </c:dLbl>
            <c:dLbl>
              <c:idx val="8"/>
              <c:delete val="1"/>
              <c:extLst>
                <c:ext xmlns:c15="http://schemas.microsoft.com/office/drawing/2012/chart" uri="{CE6537A1-D6FC-4f65-9D91-7224C49458BB}"/>
                <c:ext xmlns:c16="http://schemas.microsoft.com/office/drawing/2014/chart" uri="{C3380CC4-5D6E-409C-BE32-E72D297353CC}">
                  <c16:uniqueId val="{00000023-16A7-4A5B-967C-90036C85854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16A7-4A5B-967C-90036C85854C}"/>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'Fundraising median x experience'!$P$7:$Z$7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median x experience'!$P$8:$Z$8</c:f>
              <c:numCache>
                <c:formatCode>0.0</c:formatCode>
                <c:ptCount val="11"/>
                <c:pt idx="0">
                  <c:v>8.383561499999999</c:v>
                </c:pt>
                <c:pt idx="1">
                  <c:v>12</c:v>
                </c:pt>
                <c:pt idx="2">
                  <c:v>8.9753425</c:v>
                </c:pt>
                <c:pt idx="3">
                  <c:v>11.506849000000001</c:v>
                </c:pt>
                <c:pt idx="4">
                  <c:v>9.8301370000000006</c:v>
                </c:pt>
                <c:pt idx="5">
                  <c:v>9.6</c:v>
                </c:pt>
                <c:pt idx="6">
                  <c:v>8.5643834999999999</c:v>
                </c:pt>
                <c:pt idx="7">
                  <c:v>13.972602999999999</c:v>
                </c:pt>
                <c:pt idx="8">
                  <c:v>11.243835000000001</c:v>
                </c:pt>
                <c:pt idx="9">
                  <c:v>12</c:v>
                </c:pt>
                <c:pt idx="10">
                  <c:v>4.5369864999999994</c:v>
                </c:pt>
              </c:numCache>
            </c:numRef>
          </c:val>
          <c:smooth val="0"/>
          <c:extLst>
            <c:ext xmlns:c16="http://schemas.microsoft.com/office/drawing/2014/chart" uri="{C3380CC4-5D6E-409C-BE32-E72D297353CC}">
              <c16:uniqueId val="{00000024-16A7-4A5B-967C-90036C85854C}"/>
            </c:ext>
          </c:extLst>
        </c:ser>
        <c:ser>
          <c:idx val="1"/>
          <c:order val="1"/>
          <c:tx>
            <c:strRef>
              <c:f>'Fundraising median x experience'!$O$9</c:f>
              <c:strCache>
                <c:ptCount val="1"/>
                <c:pt idx="0">
                  <c:v>Average</c:v>
                </c:pt>
              </c:strCache>
            </c:strRef>
          </c:tx>
          <c:spPr>
            <a:ln w="19050" cap="rnd">
              <a:solidFill>
                <a:srgbClr val="40C2C9"/>
              </a:solidFill>
              <a:round/>
            </a:ln>
            <a:effectLst/>
          </c:spPr>
          <c:marker>
            <c:symbol val="none"/>
          </c:marker>
          <c:dPt>
            <c:idx val="1"/>
            <c:bubble3D val="0"/>
            <c:extLst>
              <c:ext xmlns:c16="http://schemas.microsoft.com/office/drawing/2014/chart" uri="{C3380CC4-5D6E-409C-BE32-E72D297353CC}">
                <c16:uniqueId val="{00000026-16A7-4A5B-967C-90036C85854C}"/>
              </c:ext>
            </c:extLst>
          </c:dPt>
          <c:dPt>
            <c:idx val="4"/>
            <c:bubble3D val="0"/>
            <c:extLst>
              <c:ext xmlns:c16="http://schemas.microsoft.com/office/drawing/2014/chart" uri="{C3380CC4-5D6E-409C-BE32-E72D297353CC}">
                <c16:uniqueId val="{00000027-16A7-4A5B-967C-90036C85854C}"/>
              </c:ext>
            </c:extLst>
          </c:dPt>
          <c:dPt>
            <c:idx val="5"/>
            <c:bubble3D val="0"/>
            <c:extLst>
              <c:ext xmlns:c16="http://schemas.microsoft.com/office/drawing/2014/chart" uri="{C3380CC4-5D6E-409C-BE32-E72D297353CC}">
                <c16:uniqueId val="{00000028-16A7-4A5B-967C-90036C85854C}"/>
              </c:ext>
            </c:extLst>
          </c:dPt>
          <c:dPt>
            <c:idx val="6"/>
            <c:bubble3D val="0"/>
            <c:extLst>
              <c:ext xmlns:c16="http://schemas.microsoft.com/office/drawing/2014/chart" uri="{C3380CC4-5D6E-409C-BE32-E72D297353CC}">
                <c16:uniqueId val="{00000029-16A7-4A5B-967C-90036C85854C}"/>
              </c:ext>
            </c:extLst>
          </c:dPt>
          <c:dPt>
            <c:idx val="9"/>
            <c:bubble3D val="0"/>
            <c:extLst>
              <c:ext xmlns:c16="http://schemas.microsoft.com/office/drawing/2014/chart" uri="{C3380CC4-5D6E-409C-BE32-E72D297353CC}">
                <c16:uniqueId val="{0000002A-16A7-4A5B-967C-90036C85854C}"/>
              </c:ext>
            </c:extLst>
          </c:dPt>
          <c:dPt>
            <c:idx val="10"/>
            <c:marker>
              <c:symbol val="circle"/>
              <c:size val="5"/>
              <c:spPr>
                <a:solidFill>
                  <a:srgbClr val="40C2C9"/>
                </a:solidFill>
                <a:ln>
                  <a:noFill/>
                </a:ln>
              </c:spPr>
            </c:marker>
            <c:bubble3D val="0"/>
            <c:spPr>
              <a:ln w="19050" cap="rnd">
                <a:noFill/>
                <a:round/>
              </a:ln>
              <a:effectLst/>
            </c:spPr>
            <c:extLst>
              <c:ext xmlns:c16="http://schemas.microsoft.com/office/drawing/2014/chart" uri="{C3380CC4-5D6E-409C-BE32-E72D297353CC}">
                <c16:uniqueId val="{0000002C-16A7-4A5B-967C-90036C85854C}"/>
              </c:ext>
            </c:extLst>
          </c:dPt>
          <c:dPt>
            <c:idx val="15"/>
            <c:bubble3D val="0"/>
            <c:extLst>
              <c:ext xmlns:c16="http://schemas.microsoft.com/office/drawing/2014/chart" uri="{C3380CC4-5D6E-409C-BE32-E72D297353CC}">
                <c16:uniqueId val="{0000002D-16A7-4A5B-967C-90036C85854C}"/>
              </c:ext>
            </c:extLst>
          </c:dPt>
          <c:dLbls>
            <c:dLbl>
              <c:idx val="0"/>
              <c:delete val="1"/>
              <c:extLst>
                <c:ext xmlns:c15="http://schemas.microsoft.com/office/drawing/2012/chart" uri="{CE6537A1-D6FC-4f65-9D91-7224C49458BB}"/>
                <c:ext xmlns:c16="http://schemas.microsoft.com/office/drawing/2014/chart" uri="{C3380CC4-5D6E-409C-BE32-E72D297353CC}">
                  <c16:uniqueId val="{0000002E-16A7-4A5B-967C-90036C85854C}"/>
                </c:ext>
              </c:extLst>
            </c:dLbl>
            <c:dLbl>
              <c:idx val="1"/>
              <c:delete val="1"/>
              <c:extLst>
                <c:ext xmlns:c15="http://schemas.microsoft.com/office/drawing/2012/chart" uri="{CE6537A1-D6FC-4f65-9D91-7224C49458BB}"/>
                <c:ext xmlns:c16="http://schemas.microsoft.com/office/drawing/2014/chart" uri="{C3380CC4-5D6E-409C-BE32-E72D297353CC}">
                  <c16:uniqueId val="{00000026-16A7-4A5B-967C-90036C85854C}"/>
                </c:ext>
              </c:extLst>
            </c:dLbl>
            <c:dLbl>
              <c:idx val="2"/>
              <c:delete val="1"/>
              <c:extLst>
                <c:ext xmlns:c15="http://schemas.microsoft.com/office/drawing/2012/chart" uri="{CE6537A1-D6FC-4f65-9D91-7224C49458BB}"/>
                <c:ext xmlns:c16="http://schemas.microsoft.com/office/drawing/2014/chart" uri="{C3380CC4-5D6E-409C-BE32-E72D297353CC}">
                  <c16:uniqueId val="{0000002F-16A7-4A5B-967C-90036C85854C}"/>
                </c:ext>
              </c:extLst>
            </c:dLbl>
            <c:dLbl>
              <c:idx val="3"/>
              <c:delete val="1"/>
              <c:extLst>
                <c:ext xmlns:c15="http://schemas.microsoft.com/office/drawing/2012/chart" uri="{CE6537A1-D6FC-4f65-9D91-7224C49458BB}"/>
                <c:ext xmlns:c16="http://schemas.microsoft.com/office/drawing/2014/chart" uri="{C3380CC4-5D6E-409C-BE32-E72D297353CC}">
                  <c16:uniqueId val="{00000030-16A7-4A5B-967C-90036C85854C}"/>
                </c:ext>
              </c:extLst>
            </c:dLbl>
            <c:dLbl>
              <c:idx val="4"/>
              <c:delete val="1"/>
              <c:extLst>
                <c:ext xmlns:c15="http://schemas.microsoft.com/office/drawing/2012/chart" uri="{CE6537A1-D6FC-4f65-9D91-7224C49458BB}"/>
                <c:ext xmlns:c16="http://schemas.microsoft.com/office/drawing/2014/chart" uri="{C3380CC4-5D6E-409C-BE32-E72D297353CC}">
                  <c16:uniqueId val="{00000027-16A7-4A5B-967C-90036C85854C}"/>
                </c:ext>
              </c:extLst>
            </c:dLbl>
            <c:dLbl>
              <c:idx val="5"/>
              <c:delete val="1"/>
              <c:extLst>
                <c:ext xmlns:c15="http://schemas.microsoft.com/office/drawing/2012/chart" uri="{CE6537A1-D6FC-4f65-9D91-7224C49458BB}"/>
                <c:ext xmlns:c16="http://schemas.microsoft.com/office/drawing/2014/chart" uri="{C3380CC4-5D6E-409C-BE32-E72D297353CC}">
                  <c16:uniqueId val="{00000028-16A7-4A5B-967C-90036C85854C}"/>
                </c:ext>
              </c:extLst>
            </c:dLbl>
            <c:dLbl>
              <c:idx val="6"/>
              <c:delete val="1"/>
              <c:extLst>
                <c:ext xmlns:c15="http://schemas.microsoft.com/office/drawing/2012/chart" uri="{CE6537A1-D6FC-4f65-9D91-7224C49458BB}"/>
                <c:ext xmlns:c16="http://schemas.microsoft.com/office/drawing/2014/chart" uri="{C3380CC4-5D6E-409C-BE32-E72D297353CC}">
                  <c16:uniqueId val="{00000029-16A7-4A5B-967C-90036C85854C}"/>
                </c:ext>
              </c:extLst>
            </c:dLbl>
            <c:dLbl>
              <c:idx val="7"/>
              <c:delete val="1"/>
              <c:extLst>
                <c:ext xmlns:c15="http://schemas.microsoft.com/office/drawing/2012/chart" uri="{CE6537A1-D6FC-4f65-9D91-7224C49458BB}"/>
                <c:ext xmlns:c16="http://schemas.microsoft.com/office/drawing/2014/chart" uri="{C3380CC4-5D6E-409C-BE32-E72D297353CC}">
                  <c16:uniqueId val="{00000031-16A7-4A5B-967C-90036C85854C}"/>
                </c:ext>
              </c:extLst>
            </c:dLbl>
            <c:dLbl>
              <c:idx val="8"/>
              <c:delete val="1"/>
              <c:extLst>
                <c:ext xmlns:c15="http://schemas.microsoft.com/office/drawing/2012/chart" uri="{CE6537A1-D6FC-4f65-9D91-7224C49458BB}"/>
                <c:ext xmlns:c16="http://schemas.microsoft.com/office/drawing/2014/chart" uri="{C3380CC4-5D6E-409C-BE32-E72D297353CC}">
                  <c16:uniqueId val="{00000032-16A7-4A5B-967C-90036C85854C}"/>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6A7-4A5B-967C-90036C85854C}"/>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'Fundraising median x experience'!$P$7:$Z$7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median x experience'!$P$9:$Z$9</c:f>
              <c:numCache>
                <c:formatCode>0.0</c:formatCode>
                <c:ptCount val="11"/>
                <c:pt idx="0">
                  <c:v>12.323013449999999</c:v>
                </c:pt>
                <c:pt idx="1">
                  <c:v>15.71025709756098</c:v>
                </c:pt>
                <c:pt idx="2">
                  <c:v>11.15835604285714</c:v>
                </c:pt>
                <c:pt idx="3">
                  <c:v>11.66205786046512</c:v>
                </c:pt>
                <c:pt idx="4">
                  <c:v>10.771113067961171</c:v>
                </c:pt>
                <c:pt idx="5">
                  <c:v>11.399860576271189</c:v>
                </c:pt>
                <c:pt idx="6">
                  <c:v>11.8623995</c:v>
                </c:pt>
                <c:pt idx="7">
                  <c:v>15.329859734104049</c:v>
                </c:pt>
                <c:pt idx="8">
                  <c:v>14.81250950314465</c:v>
                </c:pt>
                <c:pt idx="9">
                  <c:v>16.440109419999999</c:v>
                </c:pt>
                <c:pt idx="10">
                  <c:v>8.7505080887096778</c:v>
                </c:pt>
              </c:numCache>
            </c:numRef>
          </c:val>
          <c:smooth val="0"/>
          <c:extLst>
            <c:ext xmlns:c16="http://schemas.microsoft.com/office/drawing/2014/chart" uri="{C3380CC4-5D6E-409C-BE32-E72D297353CC}">
              <c16:uniqueId val="{00000033-16A7-4A5B-967C-90036C85854C}"/>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755076418429262E-2"/>
          <c:y val="2.0855163187704029E-2"/>
          <c:w val="0.94244923581570739"/>
          <c:h val="0.84114663666960532"/>
        </c:manualLayout>
      </c:layout>
      <c:lineChart>
        <c:grouping val="standard"/>
        <c:varyColors val="0"/>
        <c:ser>
          <c:idx val="0"/>
          <c:order val="0"/>
          <c:tx>
            <c:strRef>
              <c:f>'Fundraising median x experience'!$B$37</c:f>
              <c:strCache>
                <c:ptCount val="1"/>
                <c:pt idx="0">
                  <c:v>Median</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00-A025-4B07-8671-4E3A4504DA4F}"/>
              </c:ext>
            </c:extLst>
          </c:dPt>
          <c:dPt>
            <c:idx val="4"/>
            <c:bubble3D val="0"/>
            <c:spPr>
              <a:ln w="19050" cap="rnd">
                <a:solidFill>
                  <a:schemeClr val="accent1"/>
                </a:solidFill>
                <a:round/>
              </a:ln>
              <a:effectLst/>
            </c:spPr>
            <c:extLst>
              <c:ext xmlns:c16="http://schemas.microsoft.com/office/drawing/2014/chart" uri="{C3380CC4-5D6E-409C-BE32-E72D297353CC}">
                <c16:uniqueId val="{00000002-A025-4B07-8671-4E3A4504DA4F}"/>
              </c:ext>
            </c:extLst>
          </c:dPt>
          <c:dPt>
            <c:idx val="5"/>
            <c:bubble3D val="0"/>
            <c:spPr>
              <a:ln w="19050" cap="rnd">
                <a:solidFill>
                  <a:schemeClr val="accent1"/>
                </a:solidFill>
                <a:round/>
              </a:ln>
              <a:effectLst/>
            </c:spPr>
            <c:extLst>
              <c:ext xmlns:c16="http://schemas.microsoft.com/office/drawing/2014/chart" uri="{C3380CC4-5D6E-409C-BE32-E72D297353CC}">
                <c16:uniqueId val="{00000004-A025-4B07-8671-4E3A4504DA4F}"/>
              </c:ext>
            </c:extLst>
          </c:dPt>
          <c:dPt>
            <c:idx val="6"/>
            <c:bubble3D val="0"/>
            <c:spPr>
              <a:ln w="19050" cap="rnd">
                <a:solidFill>
                  <a:schemeClr val="accent1"/>
                </a:solidFill>
                <a:round/>
              </a:ln>
              <a:effectLst/>
            </c:spPr>
            <c:extLst>
              <c:ext xmlns:c16="http://schemas.microsoft.com/office/drawing/2014/chart" uri="{C3380CC4-5D6E-409C-BE32-E72D297353CC}">
                <c16:uniqueId val="{00000006-A025-4B07-8671-4E3A4504DA4F}"/>
              </c:ext>
            </c:extLst>
          </c:dPt>
          <c:dPt>
            <c:idx val="9"/>
            <c:bubble3D val="0"/>
            <c:extLst>
              <c:ext xmlns:c16="http://schemas.microsoft.com/office/drawing/2014/chart" uri="{C3380CC4-5D6E-409C-BE32-E72D297353CC}">
                <c16:uniqueId val="{00000007-A025-4B07-8671-4E3A4504DA4F}"/>
              </c:ext>
            </c:extLst>
          </c:dPt>
          <c:dPt>
            <c:idx val="10"/>
            <c:marker>
              <c:symbol val="circle"/>
              <c:size val="5"/>
            </c:marker>
            <c:bubble3D val="0"/>
            <c:spPr>
              <a:ln w="19050" cap="rnd">
                <a:noFill/>
                <a:round/>
              </a:ln>
              <a:effectLst/>
            </c:spPr>
            <c:extLst>
              <c:ext xmlns:c16="http://schemas.microsoft.com/office/drawing/2014/chart" uri="{C3380CC4-5D6E-409C-BE32-E72D297353CC}">
                <c16:uniqueId val="{00000009-A025-4B07-8671-4E3A4504DA4F}"/>
              </c:ext>
            </c:extLst>
          </c:dPt>
          <c:dPt>
            <c:idx val="15"/>
            <c:bubble3D val="0"/>
            <c:extLst>
              <c:ext xmlns:c16="http://schemas.microsoft.com/office/drawing/2014/chart" uri="{C3380CC4-5D6E-409C-BE32-E72D297353CC}">
                <c16:uniqueId val="{0000000A-A025-4B07-8671-4E3A4504DA4F}"/>
              </c:ext>
            </c:extLst>
          </c:dPt>
          <c:dLbls>
            <c:dLbl>
              <c:idx val="0"/>
              <c:delete val="1"/>
              <c:extLst>
                <c:ext xmlns:c15="http://schemas.microsoft.com/office/drawing/2012/chart" uri="{CE6537A1-D6FC-4f65-9D91-7224C49458BB}"/>
                <c:ext xmlns:c16="http://schemas.microsoft.com/office/drawing/2014/chart" uri="{C3380CC4-5D6E-409C-BE32-E72D297353CC}">
                  <c16:uniqueId val="{0000000B-A025-4B07-8671-4E3A4504DA4F}"/>
                </c:ext>
              </c:extLst>
            </c:dLbl>
            <c:dLbl>
              <c:idx val="1"/>
              <c:delete val="1"/>
              <c:extLst>
                <c:ext xmlns:c15="http://schemas.microsoft.com/office/drawing/2012/chart" uri="{CE6537A1-D6FC-4f65-9D91-7224C49458BB}"/>
                <c:ext xmlns:c16="http://schemas.microsoft.com/office/drawing/2014/chart" uri="{C3380CC4-5D6E-409C-BE32-E72D297353CC}">
                  <c16:uniqueId val="{00000000-A025-4B07-8671-4E3A4504DA4F}"/>
                </c:ext>
              </c:extLst>
            </c:dLbl>
            <c:dLbl>
              <c:idx val="2"/>
              <c:delete val="1"/>
              <c:extLst>
                <c:ext xmlns:c15="http://schemas.microsoft.com/office/drawing/2012/chart" uri="{CE6537A1-D6FC-4f65-9D91-7224C49458BB}"/>
                <c:ext xmlns:c16="http://schemas.microsoft.com/office/drawing/2014/chart" uri="{C3380CC4-5D6E-409C-BE32-E72D297353CC}">
                  <c16:uniqueId val="{0000000C-A025-4B07-8671-4E3A4504DA4F}"/>
                </c:ext>
              </c:extLst>
            </c:dLbl>
            <c:dLbl>
              <c:idx val="3"/>
              <c:delete val="1"/>
              <c:extLst>
                <c:ext xmlns:c15="http://schemas.microsoft.com/office/drawing/2012/chart" uri="{CE6537A1-D6FC-4f65-9D91-7224C49458BB}"/>
                <c:ext xmlns:c16="http://schemas.microsoft.com/office/drawing/2014/chart" uri="{C3380CC4-5D6E-409C-BE32-E72D297353CC}">
                  <c16:uniqueId val="{0000000D-A025-4B07-8671-4E3A4504DA4F}"/>
                </c:ext>
              </c:extLst>
            </c:dLbl>
            <c:dLbl>
              <c:idx val="4"/>
              <c:delete val="1"/>
              <c:extLst>
                <c:ext xmlns:c15="http://schemas.microsoft.com/office/drawing/2012/chart" uri="{CE6537A1-D6FC-4f65-9D91-7224C49458BB}"/>
                <c:ext xmlns:c16="http://schemas.microsoft.com/office/drawing/2014/chart" uri="{C3380CC4-5D6E-409C-BE32-E72D297353CC}">
                  <c16:uniqueId val="{00000002-A025-4B07-8671-4E3A4504DA4F}"/>
                </c:ext>
              </c:extLst>
            </c:dLbl>
            <c:dLbl>
              <c:idx val="5"/>
              <c:delete val="1"/>
              <c:extLst>
                <c:ext xmlns:c15="http://schemas.microsoft.com/office/drawing/2012/chart" uri="{CE6537A1-D6FC-4f65-9D91-7224C49458BB}"/>
                <c:ext xmlns:c16="http://schemas.microsoft.com/office/drawing/2014/chart" uri="{C3380CC4-5D6E-409C-BE32-E72D297353CC}">
                  <c16:uniqueId val="{00000004-A025-4B07-8671-4E3A4504DA4F}"/>
                </c:ext>
              </c:extLst>
            </c:dLbl>
            <c:dLbl>
              <c:idx val="6"/>
              <c:delete val="1"/>
              <c:extLst>
                <c:ext xmlns:c15="http://schemas.microsoft.com/office/drawing/2012/chart" uri="{CE6537A1-D6FC-4f65-9D91-7224C49458BB}"/>
                <c:ext xmlns:c16="http://schemas.microsoft.com/office/drawing/2014/chart" uri="{C3380CC4-5D6E-409C-BE32-E72D297353CC}">
                  <c16:uniqueId val="{00000006-A025-4B07-8671-4E3A4504DA4F}"/>
                </c:ext>
              </c:extLst>
            </c:dLbl>
            <c:dLbl>
              <c:idx val="7"/>
              <c:delete val="1"/>
              <c:extLst>
                <c:ext xmlns:c15="http://schemas.microsoft.com/office/drawing/2012/chart" uri="{CE6537A1-D6FC-4f65-9D91-7224C49458BB}"/>
                <c:ext xmlns:c16="http://schemas.microsoft.com/office/drawing/2014/chart" uri="{C3380CC4-5D6E-409C-BE32-E72D297353CC}">
                  <c16:uniqueId val="{0000000E-A025-4B07-8671-4E3A4504DA4F}"/>
                </c:ext>
              </c:extLst>
            </c:dLbl>
            <c:dLbl>
              <c:idx val="8"/>
              <c:delete val="1"/>
              <c:extLst>
                <c:ext xmlns:c15="http://schemas.microsoft.com/office/drawing/2012/chart" uri="{CE6537A1-D6FC-4f65-9D91-7224C49458BB}"/>
                <c:ext xmlns:c16="http://schemas.microsoft.com/office/drawing/2014/chart" uri="{C3380CC4-5D6E-409C-BE32-E72D297353CC}">
                  <c16:uniqueId val="{0000000F-A025-4B07-8671-4E3A4504DA4F}"/>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'Fundraising median x experience'!$C$36:$M$36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median x experience'!$C$37:$M$37</c:f>
              <c:numCache>
                <c:formatCode>0.0</c:formatCode>
                <c:ptCount val="11"/>
                <c:pt idx="0">
                  <c:v>2.5027400000000002</c:v>
                </c:pt>
                <c:pt idx="1">
                  <c:v>2.6328770000000001</c:v>
                </c:pt>
                <c:pt idx="2">
                  <c:v>2.6835615000000002</c:v>
                </c:pt>
                <c:pt idx="3">
                  <c:v>2.6684929999999998</c:v>
                </c:pt>
                <c:pt idx="4">
                  <c:v>2.6465749999999999</c:v>
                </c:pt>
                <c:pt idx="5">
                  <c:v>2.3315065000000001</c:v>
                </c:pt>
                <c:pt idx="6">
                  <c:v>1.991781</c:v>
                </c:pt>
                <c:pt idx="7">
                  <c:v>2.4136989999999998</c:v>
                </c:pt>
                <c:pt idx="8">
                  <c:v>2.9301370000000002</c:v>
                </c:pt>
                <c:pt idx="9">
                  <c:v>2.9273975000000001</c:v>
                </c:pt>
                <c:pt idx="10">
                  <c:v>2.1013695000000001</c:v>
                </c:pt>
              </c:numCache>
            </c:numRef>
          </c:val>
          <c:smooth val="0"/>
          <c:extLst>
            <c:ext xmlns:c16="http://schemas.microsoft.com/office/drawing/2014/chart" uri="{C3380CC4-5D6E-409C-BE32-E72D297353CC}">
              <c16:uniqueId val="{00000010-A025-4B07-8671-4E3A4504DA4F}"/>
            </c:ext>
          </c:extLst>
        </c:ser>
        <c:ser>
          <c:idx val="1"/>
          <c:order val="1"/>
          <c:tx>
            <c:strRef>
              <c:f>'Fundraising median x experience'!$B$38</c:f>
              <c:strCache>
                <c:ptCount val="1"/>
                <c:pt idx="0">
                  <c:v>Average</c:v>
                </c:pt>
              </c:strCache>
            </c:strRef>
          </c:tx>
          <c:spPr>
            <a:ln w="19050" cap="rnd">
              <a:solidFill>
                <a:srgbClr val="40C2C9"/>
              </a:solidFill>
              <a:round/>
            </a:ln>
            <a:effectLst/>
          </c:spPr>
          <c:marker>
            <c:symbol val="none"/>
          </c:marker>
          <c:dPt>
            <c:idx val="1"/>
            <c:bubble3D val="0"/>
            <c:extLst>
              <c:ext xmlns:c16="http://schemas.microsoft.com/office/drawing/2014/chart" uri="{C3380CC4-5D6E-409C-BE32-E72D297353CC}">
                <c16:uniqueId val="{00000011-A025-4B07-8671-4E3A4504DA4F}"/>
              </c:ext>
            </c:extLst>
          </c:dPt>
          <c:dPt>
            <c:idx val="4"/>
            <c:bubble3D val="0"/>
            <c:extLst>
              <c:ext xmlns:c16="http://schemas.microsoft.com/office/drawing/2014/chart" uri="{C3380CC4-5D6E-409C-BE32-E72D297353CC}">
                <c16:uniqueId val="{00000012-A025-4B07-8671-4E3A4504DA4F}"/>
              </c:ext>
            </c:extLst>
          </c:dPt>
          <c:dPt>
            <c:idx val="5"/>
            <c:bubble3D val="0"/>
            <c:extLst>
              <c:ext xmlns:c16="http://schemas.microsoft.com/office/drawing/2014/chart" uri="{C3380CC4-5D6E-409C-BE32-E72D297353CC}">
                <c16:uniqueId val="{00000013-A025-4B07-8671-4E3A4504DA4F}"/>
              </c:ext>
            </c:extLst>
          </c:dPt>
          <c:dPt>
            <c:idx val="6"/>
            <c:bubble3D val="0"/>
            <c:extLst>
              <c:ext xmlns:c16="http://schemas.microsoft.com/office/drawing/2014/chart" uri="{C3380CC4-5D6E-409C-BE32-E72D297353CC}">
                <c16:uniqueId val="{00000014-A025-4B07-8671-4E3A4504DA4F}"/>
              </c:ext>
            </c:extLst>
          </c:dPt>
          <c:dPt>
            <c:idx val="9"/>
            <c:bubble3D val="0"/>
            <c:extLst>
              <c:ext xmlns:c16="http://schemas.microsoft.com/office/drawing/2014/chart" uri="{C3380CC4-5D6E-409C-BE32-E72D297353CC}">
                <c16:uniqueId val="{00000015-A025-4B07-8671-4E3A4504DA4F}"/>
              </c:ext>
            </c:extLst>
          </c:dPt>
          <c:dPt>
            <c:idx val="10"/>
            <c:marker>
              <c:symbol val="circle"/>
              <c:size val="5"/>
              <c:spPr>
                <a:solidFill>
                  <a:srgbClr val="40C2C9"/>
                </a:solidFill>
                <a:ln>
                  <a:noFill/>
                </a:ln>
              </c:spPr>
            </c:marker>
            <c:bubble3D val="0"/>
            <c:spPr>
              <a:ln w="19050" cap="rnd">
                <a:noFill/>
                <a:round/>
              </a:ln>
              <a:effectLst/>
            </c:spPr>
            <c:extLst>
              <c:ext xmlns:c16="http://schemas.microsoft.com/office/drawing/2014/chart" uri="{C3380CC4-5D6E-409C-BE32-E72D297353CC}">
                <c16:uniqueId val="{00000017-A025-4B07-8671-4E3A4504DA4F}"/>
              </c:ext>
            </c:extLst>
          </c:dPt>
          <c:dPt>
            <c:idx val="15"/>
            <c:bubble3D val="0"/>
            <c:extLst>
              <c:ext xmlns:c16="http://schemas.microsoft.com/office/drawing/2014/chart" uri="{C3380CC4-5D6E-409C-BE32-E72D297353CC}">
                <c16:uniqueId val="{00000018-A025-4B07-8671-4E3A4504DA4F}"/>
              </c:ext>
            </c:extLst>
          </c:dPt>
          <c:dLbls>
            <c:dLbl>
              <c:idx val="0"/>
              <c:delete val="1"/>
              <c:extLst>
                <c:ext xmlns:c15="http://schemas.microsoft.com/office/drawing/2012/chart" uri="{CE6537A1-D6FC-4f65-9D91-7224C49458BB}"/>
                <c:ext xmlns:c16="http://schemas.microsoft.com/office/drawing/2014/chart" uri="{C3380CC4-5D6E-409C-BE32-E72D297353CC}">
                  <c16:uniqueId val="{00000019-A025-4B07-8671-4E3A4504DA4F}"/>
                </c:ext>
              </c:extLst>
            </c:dLbl>
            <c:dLbl>
              <c:idx val="1"/>
              <c:delete val="1"/>
              <c:extLst>
                <c:ext xmlns:c15="http://schemas.microsoft.com/office/drawing/2012/chart" uri="{CE6537A1-D6FC-4f65-9D91-7224C49458BB}"/>
                <c:ext xmlns:c16="http://schemas.microsoft.com/office/drawing/2014/chart" uri="{C3380CC4-5D6E-409C-BE32-E72D297353CC}">
                  <c16:uniqueId val="{00000011-A025-4B07-8671-4E3A4504DA4F}"/>
                </c:ext>
              </c:extLst>
            </c:dLbl>
            <c:dLbl>
              <c:idx val="2"/>
              <c:delete val="1"/>
              <c:extLst>
                <c:ext xmlns:c15="http://schemas.microsoft.com/office/drawing/2012/chart" uri="{CE6537A1-D6FC-4f65-9D91-7224C49458BB}"/>
                <c:ext xmlns:c16="http://schemas.microsoft.com/office/drawing/2014/chart" uri="{C3380CC4-5D6E-409C-BE32-E72D297353CC}">
                  <c16:uniqueId val="{0000001A-A025-4B07-8671-4E3A4504DA4F}"/>
                </c:ext>
              </c:extLst>
            </c:dLbl>
            <c:dLbl>
              <c:idx val="3"/>
              <c:delete val="1"/>
              <c:extLst>
                <c:ext xmlns:c15="http://schemas.microsoft.com/office/drawing/2012/chart" uri="{CE6537A1-D6FC-4f65-9D91-7224C49458BB}"/>
                <c:ext xmlns:c16="http://schemas.microsoft.com/office/drawing/2014/chart" uri="{C3380CC4-5D6E-409C-BE32-E72D297353CC}">
                  <c16:uniqueId val="{0000001B-A025-4B07-8671-4E3A4504DA4F}"/>
                </c:ext>
              </c:extLst>
            </c:dLbl>
            <c:dLbl>
              <c:idx val="4"/>
              <c:delete val="1"/>
              <c:extLst>
                <c:ext xmlns:c15="http://schemas.microsoft.com/office/drawing/2012/chart" uri="{CE6537A1-D6FC-4f65-9D91-7224C49458BB}"/>
                <c:ext xmlns:c16="http://schemas.microsoft.com/office/drawing/2014/chart" uri="{C3380CC4-5D6E-409C-BE32-E72D297353CC}">
                  <c16:uniqueId val="{00000012-A025-4B07-8671-4E3A4504DA4F}"/>
                </c:ext>
              </c:extLst>
            </c:dLbl>
            <c:dLbl>
              <c:idx val="5"/>
              <c:delete val="1"/>
              <c:extLst>
                <c:ext xmlns:c15="http://schemas.microsoft.com/office/drawing/2012/chart" uri="{CE6537A1-D6FC-4f65-9D91-7224C49458BB}"/>
                <c:ext xmlns:c16="http://schemas.microsoft.com/office/drawing/2014/chart" uri="{C3380CC4-5D6E-409C-BE32-E72D297353CC}">
                  <c16:uniqueId val="{00000013-A025-4B07-8671-4E3A4504DA4F}"/>
                </c:ext>
              </c:extLst>
            </c:dLbl>
            <c:dLbl>
              <c:idx val="6"/>
              <c:delete val="1"/>
              <c:extLst>
                <c:ext xmlns:c15="http://schemas.microsoft.com/office/drawing/2012/chart" uri="{CE6537A1-D6FC-4f65-9D91-7224C49458BB}"/>
                <c:ext xmlns:c16="http://schemas.microsoft.com/office/drawing/2014/chart" uri="{C3380CC4-5D6E-409C-BE32-E72D297353CC}">
                  <c16:uniqueId val="{00000014-A025-4B07-8671-4E3A4504DA4F}"/>
                </c:ext>
              </c:extLst>
            </c:dLbl>
            <c:dLbl>
              <c:idx val="7"/>
              <c:delete val="1"/>
              <c:extLst>
                <c:ext xmlns:c15="http://schemas.microsoft.com/office/drawing/2012/chart" uri="{CE6537A1-D6FC-4f65-9D91-7224C49458BB}"/>
                <c:ext xmlns:c16="http://schemas.microsoft.com/office/drawing/2014/chart" uri="{C3380CC4-5D6E-409C-BE32-E72D297353CC}">
                  <c16:uniqueId val="{0000001C-A025-4B07-8671-4E3A4504DA4F}"/>
                </c:ext>
              </c:extLst>
            </c:dLbl>
            <c:dLbl>
              <c:idx val="8"/>
              <c:delete val="1"/>
              <c:extLst>
                <c:ext xmlns:c15="http://schemas.microsoft.com/office/drawing/2012/chart" uri="{CE6537A1-D6FC-4f65-9D91-7224C49458BB}"/>
                <c:ext xmlns:c16="http://schemas.microsoft.com/office/drawing/2014/chart" uri="{C3380CC4-5D6E-409C-BE32-E72D297353CC}">
                  <c16:uniqueId val="{0000001D-A025-4B07-8671-4E3A4504DA4F}"/>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'Fundraising median x experience'!$C$36:$M$36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median x experience'!$C$38:$M$38</c:f>
              <c:numCache>
                <c:formatCode>0.0</c:formatCode>
                <c:ptCount val="11"/>
                <c:pt idx="0">
                  <c:v>2.729419547619047</c:v>
                </c:pt>
                <c:pt idx="1">
                  <c:v>3.3428570857142859</c:v>
                </c:pt>
                <c:pt idx="2">
                  <c:v>2.5514555312499998</c:v>
                </c:pt>
                <c:pt idx="3">
                  <c:v>2.7435712105263161</c:v>
                </c:pt>
                <c:pt idx="4">
                  <c:v>2.7123752542372879</c:v>
                </c:pt>
                <c:pt idx="5">
                  <c:v>2.6406392708333328</c:v>
                </c:pt>
                <c:pt idx="6">
                  <c:v>2.1978082666666672</c:v>
                </c:pt>
                <c:pt idx="7">
                  <c:v>2.708293963636363</c:v>
                </c:pt>
                <c:pt idx="8">
                  <c:v>2.6767123333333331</c:v>
                </c:pt>
                <c:pt idx="9">
                  <c:v>3.0162022241379312</c:v>
                </c:pt>
                <c:pt idx="10">
                  <c:v>2.657907909090909</c:v>
                </c:pt>
              </c:numCache>
            </c:numRef>
          </c:val>
          <c:smooth val="0"/>
          <c:extLst>
            <c:ext xmlns:c16="http://schemas.microsoft.com/office/drawing/2014/chart" uri="{C3380CC4-5D6E-409C-BE32-E72D297353CC}">
              <c16:uniqueId val="{0000001E-A025-4B07-8671-4E3A4504DA4F}"/>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755076418429262E-2"/>
          <c:y val="2.0855163187704029E-2"/>
          <c:w val="0.94244923581570739"/>
          <c:h val="0.84114663666960532"/>
        </c:manualLayout>
      </c:layout>
      <c:lineChart>
        <c:grouping val="standard"/>
        <c:varyColors val="0"/>
        <c:ser>
          <c:idx val="0"/>
          <c:order val="0"/>
          <c:tx>
            <c:strRef>
              <c:f>'Fundraising median x experience'!$B$37</c:f>
              <c:strCache>
                <c:ptCount val="1"/>
                <c:pt idx="0">
                  <c:v>Median</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14-4139-46E2-A07A-F6B981B891F0}"/>
              </c:ext>
            </c:extLst>
          </c:dPt>
          <c:dPt>
            <c:idx val="4"/>
            <c:bubble3D val="0"/>
            <c:spPr>
              <a:ln w="19050" cap="rnd">
                <a:solidFill>
                  <a:schemeClr val="accent1"/>
                </a:solidFill>
                <a:round/>
              </a:ln>
              <a:effectLst/>
            </c:spPr>
            <c:extLst>
              <c:ext xmlns:c16="http://schemas.microsoft.com/office/drawing/2014/chart" uri="{C3380CC4-5D6E-409C-BE32-E72D297353CC}">
                <c16:uniqueId val="{00000016-4139-46E2-A07A-F6B981B891F0}"/>
              </c:ext>
            </c:extLst>
          </c:dPt>
          <c:dPt>
            <c:idx val="5"/>
            <c:bubble3D val="0"/>
            <c:spPr>
              <a:ln w="19050" cap="rnd">
                <a:solidFill>
                  <a:schemeClr val="accent1"/>
                </a:solidFill>
                <a:round/>
              </a:ln>
              <a:effectLst/>
            </c:spPr>
            <c:extLst>
              <c:ext xmlns:c16="http://schemas.microsoft.com/office/drawing/2014/chart" uri="{C3380CC4-5D6E-409C-BE32-E72D297353CC}">
                <c16:uniqueId val="{00000018-4139-46E2-A07A-F6B981B891F0}"/>
              </c:ext>
            </c:extLst>
          </c:dPt>
          <c:dPt>
            <c:idx val="6"/>
            <c:bubble3D val="0"/>
            <c:spPr>
              <a:ln w="19050" cap="rnd">
                <a:solidFill>
                  <a:schemeClr val="accent1"/>
                </a:solidFill>
                <a:round/>
              </a:ln>
              <a:effectLst/>
            </c:spPr>
            <c:extLst>
              <c:ext xmlns:c16="http://schemas.microsoft.com/office/drawing/2014/chart" uri="{C3380CC4-5D6E-409C-BE32-E72D297353CC}">
                <c16:uniqueId val="{0000001A-4139-46E2-A07A-F6B981B891F0}"/>
              </c:ext>
            </c:extLst>
          </c:dPt>
          <c:dPt>
            <c:idx val="9"/>
            <c:bubble3D val="0"/>
            <c:extLst>
              <c:ext xmlns:c16="http://schemas.microsoft.com/office/drawing/2014/chart" uri="{C3380CC4-5D6E-409C-BE32-E72D297353CC}">
                <c16:uniqueId val="{0000001B-4139-46E2-A07A-F6B981B891F0}"/>
              </c:ext>
            </c:extLst>
          </c:dPt>
          <c:dPt>
            <c:idx val="10"/>
            <c:marker>
              <c:symbol val="circle"/>
              <c:size val="5"/>
            </c:marker>
            <c:bubble3D val="0"/>
            <c:spPr>
              <a:ln w="19050" cap="rnd">
                <a:noFill/>
                <a:round/>
              </a:ln>
              <a:effectLst/>
            </c:spPr>
            <c:extLst>
              <c:ext xmlns:c16="http://schemas.microsoft.com/office/drawing/2014/chart" uri="{C3380CC4-5D6E-409C-BE32-E72D297353CC}">
                <c16:uniqueId val="{0000001D-4139-46E2-A07A-F6B981B891F0}"/>
              </c:ext>
            </c:extLst>
          </c:dPt>
          <c:dPt>
            <c:idx val="15"/>
            <c:bubble3D val="0"/>
            <c:extLst>
              <c:ext xmlns:c16="http://schemas.microsoft.com/office/drawing/2014/chart" uri="{C3380CC4-5D6E-409C-BE32-E72D297353CC}">
                <c16:uniqueId val="{0000001E-4139-46E2-A07A-F6B981B891F0}"/>
              </c:ext>
            </c:extLst>
          </c:dPt>
          <c:dLbls>
            <c:dLbl>
              <c:idx val="0"/>
              <c:delete val="1"/>
              <c:extLst>
                <c:ext xmlns:c15="http://schemas.microsoft.com/office/drawing/2012/chart" uri="{CE6537A1-D6FC-4f65-9D91-7224C49458BB}"/>
                <c:ext xmlns:c16="http://schemas.microsoft.com/office/drawing/2014/chart" uri="{C3380CC4-5D6E-409C-BE32-E72D297353CC}">
                  <c16:uniqueId val="{0000001F-4139-46E2-A07A-F6B981B891F0}"/>
                </c:ext>
              </c:extLst>
            </c:dLbl>
            <c:dLbl>
              <c:idx val="1"/>
              <c:delete val="1"/>
              <c:extLst>
                <c:ext xmlns:c15="http://schemas.microsoft.com/office/drawing/2012/chart" uri="{CE6537A1-D6FC-4f65-9D91-7224C49458BB}"/>
                <c:ext xmlns:c16="http://schemas.microsoft.com/office/drawing/2014/chart" uri="{C3380CC4-5D6E-409C-BE32-E72D297353CC}">
                  <c16:uniqueId val="{00000014-4139-46E2-A07A-F6B981B891F0}"/>
                </c:ext>
              </c:extLst>
            </c:dLbl>
            <c:dLbl>
              <c:idx val="2"/>
              <c:delete val="1"/>
              <c:extLst>
                <c:ext xmlns:c15="http://schemas.microsoft.com/office/drawing/2012/chart" uri="{CE6537A1-D6FC-4f65-9D91-7224C49458BB}"/>
                <c:ext xmlns:c16="http://schemas.microsoft.com/office/drawing/2014/chart" uri="{C3380CC4-5D6E-409C-BE32-E72D297353CC}">
                  <c16:uniqueId val="{00000020-4139-46E2-A07A-F6B981B891F0}"/>
                </c:ext>
              </c:extLst>
            </c:dLbl>
            <c:dLbl>
              <c:idx val="3"/>
              <c:delete val="1"/>
              <c:extLst>
                <c:ext xmlns:c15="http://schemas.microsoft.com/office/drawing/2012/chart" uri="{CE6537A1-D6FC-4f65-9D91-7224C49458BB}"/>
                <c:ext xmlns:c16="http://schemas.microsoft.com/office/drawing/2014/chart" uri="{C3380CC4-5D6E-409C-BE32-E72D297353CC}">
                  <c16:uniqueId val="{00000021-4139-46E2-A07A-F6B981B891F0}"/>
                </c:ext>
              </c:extLst>
            </c:dLbl>
            <c:dLbl>
              <c:idx val="4"/>
              <c:delete val="1"/>
              <c:extLst>
                <c:ext xmlns:c15="http://schemas.microsoft.com/office/drawing/2012/chart" uri="{CE6537A1-D6FC-4f65-9D91-7224C49458BB}"/>
                <c:ext xmlns:c16="http://schemas.microsoft.com/office/drawing/2014/chart" uri="{C3380CC4-5D6E-409C-BE32-E72D297353CC}">
                  <c16:uniqueId val="{00000016-4139-46E2-A07A-F6B981B891F0}"/>
                </c:ext>
              </c:extLst>
            </c:dLbl>
            <c:dLbl>
              <c:idx val="5"/>
              <c:delete val="1"/>
              <c:extLst>
                <c:ext xmlns:c15="http://schemas.microsoft.com/office/drawing/2012/chart" uri="{CE6537A1-D6FC-4f65-9D91-7224C49458BB}"/>
                <c:ext xmlns:c16="http://schemas.microsoft.com/office/drawing/2014/chart" uri="{C3380CC4-5D6E-409C-BE32-E72D297353CC}">
                  <c16:uniqueId val="{00000018-4139-46E2-A07A-F6B981B891F0}"/>
                </c:ext>
              </c:extLst>
            </c:dLbl>
            <c:dLbl>
              <c:idx val="6"/>
              <c:delete val="1"/>
              <c:extLst>
                <c:ext xmlns:c15="http://schemas.microsoft.com/office/drawing/2012/chart" uri="{CE6537A1-D6FC-4f65-9D91-7224C49458BB}"/>
                <c:ext xmlns:c16="http://schemas.microsoft.com/office/drawing/2014/chart" uri="{C3380CC4-5D6E-409C-BE32-E72D297353CC}">
                  <c16:uniqueId val="{0000001A-4139-46E2-A07A-F6B981B891F0}"/>
                </c:ext>
              </c:extLst>
            </c:dLbl>
            <c:dLbl>
              <c:idx val="7"/>
              <c:delete val="1"/>
              <c:extLst>
                <c:ext xmlns:c15="http://schemas.microsoft.com/office/drawing/2012/chart" uri="{CE6537A1-D6FC-4f65-9D91-7224C49458BB}"/>
                <c:ext xmlns:c16="http://schemas.microsoft.com/office/drawing/2014/chart" uri="{C3380CC4-5D6E-409C-BE32-E72D297353CC}">
                  <c16:uniqueId val="{00000022-4139-46E2-A07A-F6B981B891F0}"/>
                </c:ext>
              </c:extLst>
            </c:dLbl>
            <c:dLbl>
              <c:idx val="8"/>
              <c:delete val="1"/>
              <c:extLst>
                <c:ext xmlns:c15="http://schemas.microsoft.com/office/drawing/2012/chart" uri="{CE6537A1-D6FC-4f65-9D91-7224C49458BB}"/>
                <c:ext xmlns:c16="http://schemas.microsoft.com/office/drawing/2014/chart" uri="{C3380CC4-5D6E-409C-BE32-E72D297353CC}">
                  <c16:uniqueId val="{00000023-4139-46E2-A07A-F6B981B891F0}"/>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'Fundraising median x experience'!$P$36:$Z$36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median x experience'!$P$37:$Z$37</c:f>
              <c:numCache>
                <c:formatCode>0.0</c:formatCode>
                <c:ptCount val="11"/>
                <c:pt idx="0">
                  <c:v>2.2712330000000001</c:v>
                </c:pt>
                <c:pt idx="1">
                  <c:v>2.5260275000000001</c:v>
                </c:pt>
                <c:pt idx="2">
                  <c:v>2.8342464999999999</c:v>
                </c:pt>
                <c:pt idx="3">
                  <c:v>2.794521</c:v>
                </c:pt>
                <c:pt idx="4">
                  <c:v>1.849315</c:v>
                </c:pt>
                <c:pt idx="5">
                  <c:v>1.839726</c:v>
                </c:pt>
                <c:pt idx="6">
                  <c:v>1.4136985</c:v>
                </c:pt>
                <c:pt idx="7">
                  <c:v>2.3589039999999999</c:v>
                </c:pt>
                <c:pt idx="8">
                  <c:v>2.0821915</c:v>
                </c:pt>
                <c:pt idx="9">
                  <c:v>1.8452055000000001</c:v>
                </c:pt>
                <c:pt idx="10">
                  <c:v>1.2767120000000001</c:v>
                </c:pt>
              </c:numCache>
            </c:numRef>
          </c:val>
          <c:smooth val="0"/>
          <c:extLst>
            <c:ext xmlns:c16="http://schemas.microsoft.com/office/drawing/2014/chart" uri="{C3380CC4-5D6E-409C-BE32-E72D297353CC}">
              <c16:uniqueId val="{00000024-4139-46E2-A07A-F6B981B891F0}"/>
            </c:ext>
          </c:extLst>
        </c:ser>
        <c:ser>
          <c:idx val="1"/>
          <c:order val="1"/>
          <c:tx>
            <c:strRef>
              <c:f>'Fundraising median x experience'!$B$38</c:f>
              <c:strCache>
                <c:ptCount val="1"/>
                <c:pt idx="0">
                  <c:v>Average</c:v>
                </c:pt>
              </c:strCache>
            </c:strRef>
          </c:tx>
          <c:spPr>
            <a:ln w="19050" cap="rnd">
              <a:solidFill>
                <a:srgbClr val="40C2C9"/>
              </a:solidFill>
              <a:round/>
            </a:ln>
            <a:effectLst/>
          </c:spPr>
          <c:marker>
            <c:symbol val="none"/>
          </c:marker>
          <c:dPt>
            <c:idx val="1"/>
            <c:bubble3D val="0"/>
            <c:extLst>
              <c:ext xmlns:c16="http://schemas.microsoft.com/office/drawing/2014/chart" uri="{C3380CC4-5D6E-409C-BE32-E72D297353CC}">
                <c16:uniqueId val="{00000026-4139-46E2-A07A-F6B981B891F0}"/>
              </c:ext>
            </c:extLst>
          </c:dPt>
          <c:dPt>
            <c:idx val="4"/>
            <c:bubble3D val="0"/>
            <c:extLst>
              <c:ext xmlns:c16="http://schemas.microsoft.com/office/drawing/2014/chart" uri="{C3380CC4-5D6E-409C-BE32-E72D297353CC}">
                <c16:uniqueId val="{00000027-4139-46E2-A07A-F6B981B891F0}"/>
              </c:ext>
            </c:extLst>
          </c:dPt>
          <c:dPt>
            <c:idx val="5"/>
            <c:bubble3D val="0"/>
            <c:extLst>
              <c:ext xmlns:c16="http://schemas.microsoft.com/office/drawing/2014/chart" uri="{C3380CC4-5D6E-409C-BE32-E72D297353CC}">
                <c16:uniqueId val="{00000028-4139-46E2-A07A-F6B981B891F0}"/>
              </c:ext>
            </c:extLst>
          </c:dPt>
          <c:dPt>
            <c:idx val="6"/>
            <c:bubble3D val="0"/>
            <c:extLst>
              <c:ext xmlns:c16="http://schemas.microsoft.com/office/drawing/2014/chart" uri="{C3380CC4-5D6E-409C-BE32-E72D297353CC}">
                <c16:uniqueId val="{00000029-4139-46E2-A07A-F6B981B891F0}"/>
              </c:ext>
            </c:extLst>
          </c:dPt>
          <c:dPt>
            <c:idx val="9"/>
            <c:bubble3D val="0"/>
            <c:extLst>
              <c:ext xmlns:c16="http://schemas.microsoft.com/office/drawing/2014/chart" uri="{C3380CC4-5D6E-409C-BE32-E72D297353CC}">
                <c16:uniqueId val="{0000002A-4139-46E2-A07A-F6B981B891F0}"/>
              </c:ext>
            </c:extLst>
          </c:dPt>
          <c:dPt>
            <c:idx val="10"/>
            <c:marker>
              <c:symbol val="circle"/>
              <c:size val="5"/>
              <c:spPr>
                <a:solidFill>
                  <a:srgbClr val="40C2C9"/>
                </a:solidFill>
                <a:ln>
                  <a:noFill/>
                </a:ln>
              </c:spPr>
            </c:marker>
            <c:bubble3D val="0"/>
            <c:spPr>
              <a:ln w="19050" cap="rnd">
                <a:noFill/>
                <a:round/>
              </a:ln>
              <a:effectLst/>
            </c:spPr>
            <c:extLst>
              <c:ext xmlns:c16="http://schemas.microsoft.com/office/drawing/2014/chart" uri="{C3380CC4-5D6E-409C-BE32-E72D297353CC}">
                <c16:uniqueId val="{0000002C-4139-46E2-A07A-F6B981B891F0}"/>
              </c:ext>
            </c:extLst>
          </c:dPt>
          <c:dPt>
            <c:idx val="15"/>
            <c:bubble3D val="0"/>
            <c:extLst>
              <c:ext xmlns:c16="http://schemas.microsoft.com/office/drawing/2014/chart" uri="{C3380CC4-5D6E-409C-BE32-E72D297353CC}">
                <c16:uniqueId val="{0000002D-4139-46E2-A07A-F6B981B891F0}"/>
              </c:ext>
            </c:extLst>
          </c:dPt>
          <c:dLbls>
            <c:dLbl>
              <c:idx val="0"/>
              <c:delete val="1"/>
              <c:extLst>
                <c:ext xmlns:c15="http://schemas.microsoft.com/office/drawing/2012/chart" uri="{CE6537A1-D6FC-4f65-9D91-7224C49458BB}"/>
                <c:ext xmlns:c16="http://schemas.microsoft.com/office/drawing/2014/chart" uri="{C3380CC4-5D6E-409C-BE32-E72D297353CC}">
                  <c16:uniqueId val="{0000002E-4139-46E2-A07A-F6B981B891F0}"/>
                </c:ext>
              </c:extLst>
            </c:dLbl>
            <c:dLbl>
              <c:idx val="1"/>
              <c:delete val="1"/>
              <c:extLst>
                <c:ext xmlns:c15="http://schemas.microsoft.com/office/drawing/2012/chart" uri="{CE6537A1-D6FC-4f65-9D91-7224C49458BB}"/>
                <c:ext xmlns:c16="http://schemas.microsoft.com/office/drawing/2014/chart" uri="{C3380CC4-5D6E-409C-BE32-E72D297353CC}">
                  <c16:uniqueId val="{00000026-4139-46E2-A07A-F6B981B891F0}"/>
                </c:ext>
              </c:extLst>
            </c:dLbl>
            <c:dLbl>
              <c:idx val="2"/>
              <c:delete val="1"/>
              <c:extLst>
                <c:ext xmlns:c15="http://schemas.microsoft.com/office/drawing/2012/chart" uri="{CE6537A1-D6FC-4f65-9D91-7224C49458BB}"/>
                <c:ext xmlns:c16="http://schemas.microsoft.com/office/drawing/2014/chart" uri="{C3380CC4-5D6E-409C-BE32-E72D297353CC}">
                  <c16:uniqueId val="{0000002F-4139-46E2-A07A-F6B981B891F0}"/>
                </c:ext>
              </c:extLst>
            </c:dLbl>
            <c:dLbl>
              <c:idx val="3"/>
              <c:delete val="1"/>
              <c:extLst>
                <c:ext xmlns:c15="http://schemas.microsoft.com/office/drawing/2012/chart" uri="{CE6537A1-D6FC-4f65-9D91-7224C49458BB}"/>
                <c:ext xmlns:c16="http://schemas.microsoft.com/office/drawing/2014/chart" uri="{C3380CC4-5D6E-409C-BE32-E72D297353CC}">
                  <c16:uniqueId val="{00000030-4139-46E2-A07A-F6B981B891F0}"/>
                </c:ext>
              </c:extLst>
            </c:dLbl>
            <c:dLbl>
              <c:idx val="4"/>
              <c:delete val="1"/>
              <c:extLst>
                <c:ext xmlns:c15="http://schemas.microsoft.com/office/drawing/2012/chart" uri="{CE6537A1-D6FC-4f65-9D91-7224C49458BB}"/>
                <c:ext xmlns:c16="http://schemas.microsoft.com/office/drawing/2014/chart" uri="{C3380CC4-5D6E-409C-BE32-E72D297353CC}">
                  <c16:uniqueId val="{00000027-4139-46E2-A07A-F6B981B891F0}"/>
                </c:ext>
              </c:extLst>
            </c:dLbl>
            <c:dLbl>
              <c:idx val="5"/>
              <c:delete val="1"/>
              <c:extLst>
                <c:ext xmlns:c15="http://schemas.microsoft.com/office/drawing/2012/chart" uri="{CE6537A1-D6FC-4f65-9D91-7224C49458BB}"/>
                <c:ext xmlns:c16="http://schemas.microsoft.com/office/drawing/2014/chart" uri="{C3380CC4-5D6E-409C-BE32-E72D297353CC}">
                  <c16:uniqueId val="{00000028-4139-46E2-A07A-F6B981B891F0}"/>
                </c:ext>
              </c:extLst>
            </c:dLbl>
            <c:dLbl>
              <c:idx val="6"/>
              <c:delete val="1"/>
              <c:extLst>
                <c:ext xmlns:c15="http://schemas.microsoft.com/office/drawing/2012/chart" uri="{CE6537A1-D6FC-4f65-9D91-7224C49458BB}"/>
                <c:ext xmlns:c16="http://schemas.microsoft.com/office/drawing/2014/chart" uri="{C3380CC4-5D6E-409C-BE32-E72D297353CC}">
                  <c16:uniqueId val="{00000029-4139-46E2-A07A-F6B981B891F0}"/>
                </c:ext>
              </c:extLst>
            </c:dLbl>
            <c:dLbl>
              <c:idx val="7"/>
              <c:delete val="1"/>
              <c:extLst>
                <c:ext xmlns:c15="http://schemas.microsoft.com/office/drawing/2012/chart" uri="{CE6537A1-D6FC-4f65-9D91-7224C49458BB}"/>
                <c:ext xmlns:c16="http://schemas.microsoft.com/office/drawing/2014/chart" uri="{C3380CC4-5D6E-409C-BE32-E72D297353CC}">
                  <c16:uniqueId val="{00000031-4139-46E2-A07A-F6B981B891F0}"/>
                </c:ext>
              </c:extLst>
            </c:dLbl>
            <c:dLbl>
              <c:idx val="8"/>
              <c:delete val="1"/>
              <c:extLst>
                <c:ext xmlns:c15="http://schemas.microsoft.com/office/drawing/2012/chart" uri="{CE6537A1-D6FC-4f65-9D91-7224C49458BB}"/>
                <c:ext xmlns:c16="http://schemas.microsoft.com/office/drawing/2014/chart" uri="{C3380CC4-5D6E-409C-BE32-E72D297353CC}">
                  <c16:uniqueId val="{00000032-4139-46E2-A07A-F6B981B891F0}"/>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'Fundraising median x experience'!$P$36:$Z$36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median x experience'!$P$38:$Z$38</c:f>
              <c:numCache>
                <c:formatCode>0.0</c:formatCode>
                <c:ptCount val="11"/>
                <c:pt idx="0">
                  <c:v>2.9375764153846151</c:v>
                </c:pt>
                <c:pt idx="1">
                  <c:v>3.1755292272727269</c:v>
                </c:pt>
                <c:pt idx="2">
                  <c:v>2.72447485</c:v>
                </c:pt>
                <c:pt idx="3">
                  <c:v>2.780727413793104</c:v>
                </c:pt>
                <c:pt idx="4">
                  <c:v>2.0100609747899161</c:v>
                </c:pt>
                <c:pt idx="5">
                  <c:v>2.0526418516483518</c:v>
                </c:pt>
                <c:pt idx="6">
                  <c:v>1.7264625352941181</c:v>
                </c:pt>
                <c:pt idx="7">
                  <c:v>2.4625642187499999</c:v>
                </c:pt>
                <c:pt idx="8">
                  <c:v>2.0460235902777781</c:v>
                </c:pt>
                <c:pt idx="9">
                  <c:v>2.027952107594936</c:v>
                </c:pt>
                <c:pt idx="10">
                  <c:v>1.740988157303371</c:v>
                </c:pt>
              </c:numCache>
            </c:numRef>
          </c:val>
          <c:smooth val="0"/>
          <c:extLst>
            <c:ext xmlns:c16="http://schemas.microsoft.com/office/drawing/2014/chart" uri="{C3380CC4-5D6E-409C-BE32-E72D297353CC}">
              <c16:uniqueId val="{00000033-4139-46E2-A07A-F6B981B891F0}"/>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0376262105913866E-2"/>
          <c:y val="2.0855163187704029E-2"/>
          <c:w val="0.94962373789408616"/>
          <c:h val="0.83169325244197201"/>
        </c:manualLayout>
      </c:layout>
      <c:lineChart>
        <c:grouping val="standard"/>
        <c:varyColors val="0"/>
        <c:ser>
          <c:idx val="0"/>
          <c:order val="0"/>
          <c:tx>
            <c:strRef>
              <c:f>'Fundraising median x experience'!$AB$8</c:f>
              <c:strCache>
                <c:ptCount val="1"/>
                <c:pt idx="0">
                  <c:v>Emerging</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14-C8D6-4354-8DA8-71BF3F2C6CBE}"/>
              </c:ext>
            </c:extLst>
          </c:dPt>
          <c:dPt>
            <c:idx val="4"/>
            <c:bubble3D val="0"/>
            <c:spPr>
              <a:ln w="19050" cap="rnd">
                <a:solidFill>
                  <a:schemeClr val="accent1"/>
                </a:solidFill>
                <a:round/>
              </a:ln>
              <a:effectLst/>
            </c:spPr>
            <c:extLst>
              <c:ext xmlns:c16="http://schemas.microsoft.com/office/drawing/2014/chart" uri="{C3380CC4-5D6E-409C-BE32-E72D297353CC}">
                <c16:uniqueId val="{00000016-C8D6-4354-8DA8-71BF3F2C6CBE}"/>
              </c:ext>
            </c:extLst>
          </c:dPt>
          <c:dPt>
            <c:idx val="5"/>
            <c:bubble3D val="0"/>
            <c:spPr>
              <a:ln w="19050" cap="rnd">
                <a:solidFill>
                  <a:schemeClr val="accent1"/>
                </a:solidFill>
                <a:round/>
              </a:ln>
              <a:effectLst/>
            </c:spPr>
            <c:extLst>
              <c:ext xmlns:c16="http://schemas.microsoft.com/office/drawing/2014/chart" uri="{C3380CC4-5D6E-409C-BE32-E72D297353CC}">
                <c16:uniqueId val="{00000018-C8D6-4354-8DA8-71BF3F2C6CBE}"/>
              </c:ext>
            </c:extLst>
          </c:dPt>
          <c:dPt>
            <c:idx val="6"/>
            <c:bubble3D val="0"/>
            <c:spPr>
              <a:ln w="19050" cap="rnd">
                <a:solidFill>
                  <a:schemeClr val="accent1"/>
                </a:solidFill>
                <a:round/>
              </a:ln>
              <a:effectLst/>
            </c:spPr>
            <c:extLst>
              <c:ext xmlns:c16="http://schemas.microsoft.com/office/drawing/2014/chart" uri="{C3380CC4-5D6E-409C-BE32-E72D297353CC}">
                <c16:uniqueId val="{0000001A-C8D6-4354-8DA8-71BF3F2C6CBE}"/>
              </c:ext>
            </c:extLst>
          </c:dPt>
          <c:dPt>
            <c:idx val="9"/>
            <c:bubble3D val="0"/>
            <c:extLst>
              <c:ext xmlns:c16="http://schemas.microsoft.com/office/drawing/2014/chart" uri="{C3380CC4-5D6E-409C-BE32-E72D297353CC}">
                <c16:uniqueId val="{0000001B-C8D6-4354-8DA8-71BF3F2C6CBE}"/>
              </c:ext>
            </c:extLst>
          </c:dPt>
          <c:dPt>
            <c:idx val="10"/>
            <c:marker>
              <c:symbol val="circle"/>
              <c:size val="5"/>
            </c:marker>
            <c:bubble3D val="0"/>
            <c:spPr>
              <a:ln w="19050" cap="rnd">
                <a:noFill/>
                <a:round/>
              </a:ln>
              <a:effectLst/>
            </c:spPr>
            <c:extLst>
              <c:ext xmlns:c16="http://schemas.microsoft.com/office/drawing/2014/chart" uri="{C3380CC4-5D6E-409C-BE32-E72D297353CC}">
                <c16:uniqueId val="{0000001D-C8D6-4354-8DA8-71BF3F2C6CBE}"/>
              </c:ext>
            </c:extLst>
          </c:dPt>
          <c:dPt>
            <c:idx val="15"/>
            <c:bubble3D val="0"/>
            <c:extLst>
              <c:ext xmlns:c16="http://schemas.microsoft.com/office/drawing/2014/chart" uri="{C3380CC4-5D6E-409C-BE32-E72D297353CC}">
                <c16:uniqueId val="{0000001E-C8D6-4354-8DA8-71BF3F2C6CBE}"/>
              </c:ext>
            </c:extLst>
          </c:dPt>
          <c:dLbls>
            <c:dLbl>
              <c:idx val="0"/>
              <c:delete val="1"/>
              <c:extLst>
                <c:ext xmlns:c15="http://schemas.microsoft.com/office/drawing/2012/chart" uri="{CE6537A1-D6FC-4f65-9D91-7224C49458BB}"/>
                <c:ext xmlns:c16="http://schemas.microsoft.com/office/drawing/2014/chart" uri="{C3380CC4-5D6E-409C-BE32-E72D297353CC}">
                  <c16:uniqueId val="{0000001F-C8D6-4354-8DA8-71BF3F2C6CBE}"/>
                </c:ext>
              </c:extLst>
            </c:dLbl>
            <c:dLbl>
              <c:idx val="1"/>
              <c:delete val="1"/>
              <c:extLst>
                <c:ext xmlns:c15="http://schemas.microsoft.com/office/drawing/2012/chart" uri="{CE6537A1-D6FC-4f65-9D91-7224C49458BB}"/>
                <c:ext xmlns:c16="http://schemas.microsoft.com/office/drawing/2014/chart" uri="{C3380CC4-5D6E-409C-BE32-E72D297353CC}">
                  <c16:uniqueId val="{00000014-C8D6-4354-8DA8-71BF3F2C6CBE}"/>
                </c:ext>
              </c:extLst>
            </c:dLbl>
            <c:dLbl>
              <c:idx val="2"/>
              <c:delete val="1"/>
              <c:extLst>
                <c:ext xmlns:c15="http://schemas.microsoft.com/office/drawing/2012/chart" uri="{CE6537A1-D6FC-4f65-9D91-7224C49458BB}"/>
                <c:ext xmlns:c16="http://schemas.microsoft.com/office/drawing/2014/chart" uri="{C3380CC4-5D6E-409C-BE32-E72D297353CC}">
                  <c16:uniqueId val="{00000020-C8D6-4354-8DA8-71BF3F2C6CBE}"/>
                </c:ext>
              </c:extLst>
            </c:dLbl>
            <c:dLbl>
              <c:idx val="3"/>
              <c:delete val="1"/>
              <c:extLst>
                <c:ext xmlns:c15="http://schemas.microsoft.com/office/drawing/2012/chart" uri="{CE6537A1-D6FC-4f65-9D91-7224C49458BB}"/>
                <c:ext xmlns:c16="http://schemas.microsoft.com/office/drawing/2014/chart" uri="{C3380CC4-5D6E-409C-BE32-E72D297353CC}">
                  <c16:uniqueId val="{00000021-C8D6-4354-8DA8-71BF3F2C6CBE}"/>
                </c:ext>
              </c:extLst>
            </c:dLbl>
            <c:dLbl>
              <c:idx val="4"/>
              <c:delete val="1"/>
              <c:extLst>
                <c:ext xmlns:c15="http://schemas.microsoft.com/office/drawing/2012/chart" uri="{CE6537A1-D6FC-4f65-9D91-7224C49458BB}"/>
                <c:ext xmlns:c16="http://schemas.microsoft.com/office/drawing/2014/chart" uri="{C3380CC4-5D6E-409C-BE32-E72D297353CC}">
                  <c16:uniqueId val="{00000016-C8D6-4354-8DA8-71BF3F2C6CBE}"/>
                </c:ext>
              </c:extLst>
            </c:dLbl>
            <c:dLbl>
              <c:idx val="5"/>
              <c:delete val="1"/>
              <c:extLst>
                <c:ext xmlns:c15="http://schemas.microsoft.com/office/drawing/2012/chart" uri="{CE6537A1-D6FC-4f65-9D91-7224C49458BB}"/>
                <c:ext xmlns:c16="http://schemas.microsoft.com/office/drawing/2014/chart" uri="{C3380CC4-5D6E-409C-BE32-E72D297353CC}">
                  <c16:uniqueId val="{00000018-C8D6-4354-8DA8-71BF3F2C6CBE}"/>
                </c:ext>
              </c:extLst>
            </c:dLbl>
            <c:dLbl>
              <c:idx val="6"/>
              <c:delete val="1"/>
              <c:extLst>
                <c:ext xmlns:c15="http://schemas.microsoft.com/office/drawing/2012/chart" uri="{CE6537A1-D6FC-4f65-9D91-7224C49458BB}"/>
                <c:ext xmlns:c16="http://schemas.microsoft.com/office/drawing/2014/chart" uri="{C3380CC4-5D6E-409C-BE32-E72D297353CC}">
                  <c16:uniqueId val="{0000001A-C8D6-4354-8DA8-71BF3F2C6CBE}"/>
                </c:ext>
              </c:extLst>
            </c:dLbl>
            <c:dLbl>
              <c:idx val="7"/>
              <c:delete val="1"/>
              <c:extLst>
                <c:ext xmlns:c15="http://schemas.microsoft.com/office/drawing/2012/chart" uri="{CE6537A1-D6FC-4f65-9D91-7224C49458BB}"/>
                <c:ext xmlns:c16="http://schemas.microsoft.com/office/drawing/2014/chart" uri="{C3380CC4-5D6E-409C-BE32-E72D297353CC}">
                  <c16:uniqueId val="{00000022-C8D6-4354-8DA8-71BF3F2C6CBE}"/>
                </c:ext>
              </c:extLst>
            </c:dLbl>
            <c:dLbl>
              <c:idx val="8"/>
              <c:delete val="1"/>
              <c:extLst>
                <c:ext xmlns:c15="http://schemas.microsoft.com/office/drawing/2012/chart" uri="{CE6537A1-D6FC-4f65-9D91-7224C49458BB}"/>
                <c:ext xmlns:c16="http://schemas.microsoft.com/office/drawing/2014/chart" uri="{C3380CC4-5D6E-409C-BE32-E72D297353CC}">
                  <c16:uniqueId val="{00000023-C8D6-4354-8DA8-71BF3F2C6CB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C8D6-4354-8DA8-71BF3F2C6CBE}"/>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'Fundraising median x experience'!$AC$7:$AM$7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median x experience'!$AC$8:$AM$8</c:f>
              <c:numCache>
                <c:formatCode>0.0</c:formatCode>
                <c:ptCount val="11"/>
                <c:pt idx="0">
                  <c:v>11.901369499999999</c:v>
                </c:pt>
                <c:pt idx="1">
                  <c:v>12</c:v>
                </c:pt>
                <c:pt idx="2">
                  <c:v>12.09863</c:v>
                </c:pt>
                <c:pt idx="3">
                  <c:v>12.854794</c:v>
                </c:pt>
                <c:pt idx="4">
                  <c:v>14.071232500000001</c:v>
                </c:pt>
                <c:pt idx="5">
                  <c:v>12</c:v>
                </c:pt>
                <c:pt idx="6">
                  <c:v>12</c:v>
                </c:pt>
                <c:pt idx="7">
                  <c:v>15.386301</c:v>
                </c:pt>
                <c:pt idx="8">
                  <c:v>16.372603000000002</c:v>
                </c:pt>
                <c:pt idx="9">
                  <c:v>17.621918000000001</c:v>
                </c:pt>
                <c:pt idx="10">
                  <c:v>9.5506844999999991</c:v>
                </c:pt>
              </c:numCache>
            </c:numRef>
          </c:val>
          <c:smooth val="0"/>
          <c:extLst>
            <c:ext xmlns:c16="http://schemas.microsoft.com/office/drawing/2014/chart" uri="{C3380CC4-5D6E-409C-BE32-E72D297353CC}">
              <c16:uniqueId val="{00000024-C8D6-4354-8DA8-71BF3F2C6CBE}"/>
            </c:ext>
          </c:extLst>
        </c:ser>
        <c:ser>
          <c:idx val="1"/>
          <c:order val="1"/>
          <c:tx>
            <c:strRef>
              <c:f>'Fundraising median x experience'!$AB$9</c:f>
              <c:strCache>
                <c:ptCount val="1"/>
                <c:pt idx="0">
                  <c:v>Established</c:v>
                </c:pt>
              </c:strCache>
            </c:strRef>
          </c:tx>
          <c:spPr>
            <a:ln w="19050" cap="rnd">
              <a:solidFill>
                <a:srgbClr val="40C2C9"/>
              </a:solidFill>
              <a:round/>
            </a:ln>
            <a:effectLst/>
          </c:spPr>
          <c:marker>
            <c:symbol val="none"/>
          </c:marker>
          <c:dPt>
            <c:idx val="1"/>
            <c:bubble3D val="0"/>
            <c:extLst>
              <c:ext xmlns:c16="http://schemas.microsoft.com/office/drawing/2014/chart" uri="{C3380CC4-5D6E-409C-BE32-E72D297353CC}">
                <c16:uniqueId val="{00000026-C8D6-4354-8DA8-71BF3F2C6CBE}"/>
              </c:ext>
            </c:extLst>
          </c:dPt>
          <c:dPt>
            <c:idx val="4"/>
            <c:bubble3D val="0"/>
            <c:extLst>
              <c:ext xmlns:c16="http://schemas.microsoft.com/office/drawing/2014/chart" uri="{C3380CC4-5D6E-409C-BE32-E72D297353CC}">
                <c16:uniqueId val="{00000027-C8D6-4354-8DA8-71BF3F2C6CBE}"/>
              </c:ext>
            </c:extLst>
          </c:dPt>
          <c:dPt>
            <c:idx val="5"/>
            <c:bubble3D val="0"/>
            <c:extLst>
              <c:ext xmlns:c16="http://schemas.microsoft.com/office/drawing/2014/chart" uri="{C3380CC4-5D6E-409C-BE32-E72D297353CC}">
                <c16:uniqueId val="{00000028-C8D6-4354-8DA8-71BF3F2C6CBE}"/>
              </c:ext>
            </c:extLst>
          </c:dPt>
          <c:dPt>
            <c:idx val="6"/>
            <c:bubble3D val="0"/>
            <c:extLst>
              <c:ext xmlns:c16="http://schemas.microsoft.com/office/drawing/2014/chart" uri="{C3380CC4-5D6E-409C-BE32-E72D297353CC}">
                <c16:uniqueId val="{00000029-C8D6-4354-8DA8-71BF3F2C6CBE}"/>
              </c:ext>
            </c:extLst>
          </c:dPt>
          <c:dPt>
            <c:idx val="9"/>
            <c:bubble3D val="0"/>
            <c:extLst>
              <c:ext xmlns:c16="http://schemas.microsoft.com/office/drawing/2014/chart" uri="{C3380CC4-5D6E-409C-BE32-E72D297353CC}">
                <c16:uniqueId val="{0000002A-C8D6-4354-8DA8-71BF3F2C6CBE}"/>
              </c:ext>
            </c:extLst>
          </c:dPt>
          <c:dPt>
            <c:idx val="10"/>
            <c:marker>
              <c:symbol val="circle"/>
              <c:size val="5"/>
              <c:spPr>
                <a:solidFill>
                  <a:srgbClr val="40C2C9"/>
                </a:solidFill>
                <a:ln>
                  <a:noFill/>
                </a:ln>
              </c:spPr>
            </c:marker>
            <c:bubble3D val="0"/>
            <c:spPr>
              <a:ln w="19050" cap="rnd">
                <a:noFill/>
                <a:round/>
              </a:ln>
              <a:effectLst/>
            </c:spPr>
            <c:extLst>
              <c:ext xmlns:c16="http://schemas.microsoft.com/office/drawing/2014/chart" uri="{C3380CC4-5D6E-409C-BE32-E72D297353CC}">
                <c16:uniqueId val="{0000002C-C8D6-4354-8DA8-71BF3F2C6CBE}"/>
              </c:ext>
            </c:extLst>
          </c:dPt>
          <c:dPt>
            <c:idx val="15"/>
            <c:bubble3D val="0"/>
            <c:extLst>
              <c:ext xmlns:c16="http://schemas.microsoft.com/office/drawing/2014/chart" uri="{C3380CC4-5D6E-409C-BE32-E72D297353CC}">
                <c16:uniqueId val="{0000002D-C8D6-4354-8DA8-71BF3F2C6CBE}"/>
              </c:ext>
            </c:extLst>
          </c:dPt>
          <c:dLbls>
            <c:dLbl>
              <c:idx val="0"/>
              <c:delete val="1"/>
              <c:extLst>
                <c:ext xmlns:c15="http://schemas.microsoft.com/office/drawing/2012/chart" uri="{CE6537A1-D6FC-4f65-9D91-7224C49458BB}"/>
                <c:ext xmlns:c16="http://schemas.microsoft.com/office/drawing/2014/chart" uri="{C3380CC4-5D6E-409C-BE32-E72D297353CC}">
                  <c16:uniqueId val="{0000002E-C8D6-4354-8DA8-71BF3F2C6CBE}"/>
                </c:ext>
              </c:extLst>
            </c:dLbl>
            <c:dLbl>
              <c:idx val="1"/>
              <c:delete val="1"/>
              <c:extLst>
                <c:ext xmlns:c15="http://schemas.microsoft.com/office/drawing/2012/chart" uri="{CE6537A1-D6FC-4f65-9D91-7224C49458BB}"/>
                <c:ext xmlns:c16="http://schemas.microsoft.com/office/drawing/2014/chart" uri="{C3380CC4-5D6E-409C-BE32-E72D297353CC}">
                  <c16:uniqueId val="{00000026-C8D6-4354-8DA8-71BF3F2C6CBE}"/>
                </c:ext>
              </c:extLst>
            </c:dLbl>
            <c:dLbl>
              <c:idx val="2"/>
              <c:delete val="1"/>
              <c:extLst>
                <c:ext xmlns:c15="http://schemas.microsoft.com/office/drawing/2012/chart" uri="{CE6537A1-D6FC-4f65-9D91-7224C49458BB}"/>
                <c:ext xmlns:c16="http://schemas.microsoft.com/office/drawing/2014/chart" uri="{C3380CC4-5D6E-409C-BE32-E72D297353CC}">
                  <c16:uniqueId val="{0000002F-C8D6-4354-8DA8-71BF3F2C6CBE}"/>
                </c:ext>
              </c:extLst>
            </c:dLbl>
            <c:dLbl>
              <c:idx val="3"/>
              <c:delete val="1"/>
              <c:extLst>
                <c:ext xmlns:c15="http://schemas.microsoft.com/office/drawing/2012/chart" uri="{CE6537A1-D6FC-4f65-9D91-7224C49458BB}"/>
                <c:ext xmlns:c16="http://schemas.microsoft.com/office/drawing/2014/chart" uri="{C3380CC4-5D6E-409C-BE32-E72D297353CC}">
                  <c16:uniqueId val="{00000030-C8D6-4354-8DA8-71BF3F2C6CBE}"/>
                </c:ext>
              </c:extLst>
            </c:dLbl>
            <c:dLbl>
              <c:idx val="4"/>
              <c:delete val="1"/>
              <c:extLst>
                <c:ext xmlns:c15="http://schemas.microsoft.com/office/drawing/2012/chart" uri="{CE6537A1-D6FC-4f65-9D91-7224C49458BB}"/>
                <c:ext xmlns:c16="http://schemas.microsoft.com/office/drawing/2014/chart" uri="{C3380CC4-5D6E-409C-BE32-E72D297353CC}">
                  <c16:uniqueId val="{00000027-C8D6-4354-8DA8-71BF3F2C6CBE}"/>
                </c:ext>
              </c:extLst>
            </c:dLbl>
            <c:dLbl>
              <c:idx val="5"/>
              <c:delete val="1"/>
              <c:extLst>
                <c:ext xmlns:c15="http://schemas.microsoft.com/office/drawing/2012/chart" uri="{CE6537A1-D6FC-4f65-9D91-7224C49458BB}"/>
                <c:ext xmlns:c16="http://schemas.microsoft.com/office/drawing/2014/chart" uri="{C3380CC4-5D6E-409C-BE32-E72D297353CC}">
                  <c16:uniqueId val="{00000028-C8D6-4354-8DA8-71BF3F2C6CBE}"/>
                </c:ext>
              </c:extLst>
            </c:dLbl>
            <c:dLbl>
              <c:idx val="6"/>
              <c:delete val="1"/>
              <c:extLst>
                <c:ext xmlns:c15="http://schemas.microsoft.com/office/drawing/2012/chart" uri="{CE6537A1-D6FC-4f65-9D91-7224C49458BB}"/>
                <c:ext xmlns:c16="http://schemas.microsoft.com/office/drawing/2014/chart" uri="{C3380CC4-5D6E-409C-BE32-E72D297353CC}">
                  <c16:uniqueId val="{00000029-C8D6-4354-8DA8-71BF3F2C6CBE}"/>
                </c:ext>
              </c:extLst>
            </c:dLbl>
            <c:dLbl>
              <c:idx val="7"/>
              <c:delete val="1"/>
              <c:extLst>
                <c:ext xmlns:c15="http://schemas.microsoft.com/office/drawing/2012/chart" uri="{CE6537A1-D6FC-4f65-9D91-7224C49458BB}"/>
                <c:ext xmlns:c16="http://schemas.microsoft.com/office/drawing/2014/chart" uri="{C3380CC4-5D6E-409C-BE32-E72D297353CC}">
                  <c16:uniqueId val="{00000031-C8D6-4354-8DA8-71BF3F2C6CBE}"/>
                </c:ext>
              </c:extLst>
            </c:dLbl>
            <c:dLbl>
              <c:idx val="8"/>
              <c:delete val="1"/>
              <c:extLst>
                <c:ext xmlns:c15="http://schemas.microsoft.com/office/drawing/2012/chart" uri="{CE6537A1-D6FC-4f65-9D91-7224C49458BB}"/>
                <c:ext xmlns:c16="http://schemas.microsoft.com/office/drawing/2014/chart" uri="{C3380CC4-5D6E-409C-BE32-E72D297353CC}">
                  <c16:uniqueId val="{00000032-C8D6-4354-8DA8-71BF3F2C6CB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8D6-4354-8DA8-71BF3F2C6CBE}"/>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'Fundraising median x experience'!$AC$7:$AM$7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median x experience'!$AC$9:$AM$9</c:f>
              <c:numCache>
                <c:formatCode>0.0</c:formatCode>
                <c:ptCount val="11"/>
                <c:pt idx="0">
                  <c:v>12.323013449999999</c:v>
                </c:pt>
                <c:pt idx="1">
                  <c:v>15.71025709756098</c:v>
                </c:pt>
                <c:pt idx="2">
                  <c:v>11.15835604285714</c:v>
                </c:pt>
                <c:pt idx="3">
                  <c:v>11.66205786046512</c:v>
                </c:pt>
                <c:pt idx="4">
                  <c:v>10.771113067961171</c:v>
                </c:pt>
                <c:pt idx="5">
                  <c:v>11.399860576271189</c:v>
                </c:pt>
                <c:pt idx="6">
                  <c:v>11.8623995</c:v>
                </c:pt>
                <c:pt idx="7">
                  <c:v>15.329859734104049</c:v>
                </c:pt>
                <c:pt idx="8">
                  <c:v>14.81250950314465</c:v>
                </c:pt>
                <c:pt idx="9">
                  <c:v>16.440109419999999</c:v>
                </c:pt>
                <c:pt idx="10">
                  <c:v>8.7505080887096778</c:v>
                </c:pt>
              </c:numCache>
            </c:numRef>
          </c:val>
          <c:smooth val="0"/>
          <c:extLst>
            <c:ext xmlns:c16="http://schemas.microsoft.com/office/drawing/2014/chart" uri="{C3380CC4-5D6E-409C-BE32-E72D297353CC}">
              <c16:uniqueId val="{00000033-C8D6-4354-8DA8-71BF3F2C6CBE}"/>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755076418429262E-2"/>
          <c:y val="2.0855163187704029E-2"/>
          <c:w val="0.94244923581570739"/>
          <c:h val="0.84114663666960532"/>
        </c:manualLayout>
      </c:layout>
      <c:lineChart>
        <c:grouping val="standard"/>
        <c:varyColors val="0"/>
        <c:ser>
          <c:idx val="0"/>
          <c:order val="0"/>
          <c:tx>
            <c:strRef>
              <c:f>'Fundraising median x experience'!$AB$37</c:f>
              <c:strCache>
                <c:ptCount val="1"/>
                <c:pt idx="0">
                  <c:v>Emerging</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14-DE56-40B6-85D6-5E650986E0C7}"/>
              </c:ext>
            </c:extLst>
          </c:dPt>
          <c:dPt>
            <c:idx val="4"/>
            <c:bubble3D val="0"/>
            <c:spPr>
              <a:ln w="19050" cap="rnd">
                <a:solidFill>
                  <a:schemeClr val="accent1"/>
                </a:solidFill>
                <a:round/>
              </a:ln>
              <a:effectLst/>
            </c:spPr>
            <c:extLst>
              <c:ext xmlns:c16="http://schemas.microsoft.com/office/drawing/2014/chart" uri="{C3380CC4-5D6E-409C-BE32-E72D297353CC}">
                <c16:uniqueId val="{00000016-DE56-40B6-85D6-5E650986E0C7}"/>
              </c:ext>
            </c:extLst>
          </c:dPt>
          <c:dPt>
            <c:idx val="5"/>
            <c:bubble3D val="0"/>
            <c:spPr>
              <a:ln w="19050" cap="rnd">
                <a:solidFill>
                  <a:schemeClr val="accent1"/>
                </a:solidFill>
                <a:round/>
              </a:ln>
              <a:effectLst/>
            </c:spPr>
            <c:extLst>
              <c:ext xmlns:c16="http://schemas.microsoft.com/office/drawing/2014/chart" uri="{C3380CC4-5D6E-409C-BE32-E72D297353CC}">
                <c16:uniqueId val="{00000018-DE56-40B6-85D6-5E650986E0C7}"/>
              </c:ext>
            </c:extLst>
          </c:dPt>
          <c:dPt>
            <c:idx val="6"/>
            <c:bubble3D val="0"/>
            <c:spPr>
              <a:ln w="19050" cap="rnd">
                <a:solidFill>
                  <a:schemeClr val="accent1"/>
                </a:solidFill>
                <a:round/>
              </a:ln>
              <a:effectLst/>
            </c:spPr>
            <c:extLst>
              <c:ext xmlns:c16="http://schemas.microsoft.com/office/drawing/2014/chart" uri="{C3380CC4-5D6E-409C-BE32-E72D297353CC}">
                <c16:uniqueId val="{0000001A-DE56-40B6-85D6-5E650986E0C7}"/>
              </c:ext>
            </c:extLst>
          </c:dPt>
          <c:dPt>
            <c:idx val="9"/>
            <c:bubble3D val="0"/>
            <c:extLst>
              <c:ext xmlns:c16="http://schemas.microsoft.com/office/drawing/2014/chart" uri="{C3380CC4-5D6E-409C-BE32-E72D297353CC}">
                <c16:uniqueId val="{0000001B-DE56-40B6-85D6-5E650986E0C7}"/>
              </c:ext>
            </c:extLst>
          </c:dPt>
          <c:dPt>
            <c:idx val="10"/>
            <c:marker>
              <c:symbol val="circle"/>
              <c:size val="5"/>
            </c:marker>
            <c:bubble3D val="0"/>
            <c:spPr>
              <a:ln w="19050" cap="rnd">
                <a:noFill/>
                <a:round/>
              </a:ln>
              <a:effectLst/>
            </c:spPr>
            <c:extLst>
              <c:ext xmlns:c16="http://schemas.microsoft.com/office/drawing/2014/chart" uri="{C3380CC4-5D6E-409C-BE32-E72D297353CC}">
                <c16:uniqueId val="{0000001D-DE56-40B6-85D6-5E650986E0C7}"/>
              </c:ext>
            </c:extLst>
          </c:dPt>
          <c:dPt>
            <c:idx val="15"/>
            <c:bubble3D val="0"/>
            <c:extLst>
              <c:ext xmlns:c16="http://schemas.microsoft.com/office/drawing/2014/chart" uri="{C3380CC4-5D6E-409C-BE32-E72D297353CC}">
                <c16:uniqueId val="{0000001E-DE56-40B6-85D6-5E650986E0C7}"/>
              </c:ext>
            </c:extLst>
          </c:dPt>
          <c:dLbls>
            <c:dLbl>
              <c:idx val="0"/>
              <c:delete val="1"/>
              <c:extLst>
                <c:ext xmlns:c15="http://schemas.microsoft.com/office/drawing/2012/chart" uri="{CE6537A1-D6FC-4f65-9D91-7224C49458BB}"/>
                <c:ext xmlns:c16="http://schemas.microsoft.com/office/drawing/2014/chart" uri="{C3380CC4-5D6E-409C-BE32-E72D297353CC}">
                  <c16:uniqueId val="{0000001F-DE56-40B6-85D6-5E650986E0C7}"/>
                </c:ext>
              </c:extLst>
            </c:dLbl>
            <c:dLbl>
              <c:idx val="1"/>
              <c:delete val="1"/>
              <c:extLst>
                <c:ext xmlns:c15="http://schemas.microsoft.com/office/drawing/2012/chart" uri="{CE6537A1-D6FC-4f65-9D91-7224C49458BB}"/>
                <c:ext xmlns:c16="http://schemas.microsoft.com/office/drawing/2014/chart" uri="{C3380CC4-5D6E-409C-BE32-E72D297353CC}">
                  <c16:uniqueId val="{00000014-DE56-40B6-85D6-5E650986E0C7}"/>
                </c:ext>
              </c:extLst>
            </c:dLbl>
            <c:dLbl>
              <c:idx val="2"/>
              <c:delete val="1"/>
              <c:extLst>
                <c:ext xmlns:c15="http://schemas.microsoft.com/office/drawing/2012/chart" uri="{CE6537A1-D6FC-4f65-9D91-7224C49458BB}"/>
                <c:ext xmlns:c16="http://schemas.microsoft.com/office/drawing/2014/chart" uri="{C3380CC4-5D6E-409C-BE32-E72D297353CC}">
                  <c16:uniqueId val="{00000020-DE56-40B6-85D6-5E650986E0C7}"/>
                </c:ext>
              </c:extLst>
            </c:dLbl>
            <c:dLbl>
              <c:idx val="3"/>
              <c:delete val="1"/>
              <c:extLst>
                <c:ext xmlns:c15="http://schemas.microsoft.com/office/drawing/2012/chart" uri="{CE6537A1-D6FC-4f65-9D91-7224C49458BB}"/>
                <c:ext xmlns:c16="http://schemas.microsoft.com/office/drawing/2014/chart" uri="{C3380CC4-5D6E-409C-BE32-E72D297353CC}">
                  <c16:uniqueId val="{00000021-DE56-40B6-85D6-5E650986E0C7}"/>
                </c:ext>
              </c:extLst>
            </c:dLbl>
            <c:dLbl>
              <c:idx val="4"/>
              <c:delete val="1"/>
              <c:extLst>
                <c:ext xmlns:c15="http://schemas.microsoft.com/office/drawing/2012/chart" uri="{CE6537A1-D6FC-4f65-9D91-7224C49458BB}"/>
                <c:ext xmlns:c16="http://schemas.microsoft.com/office/drawing/2014/chart" uri="{C3380CC4-5D6E-409C-BE32-E72D297353CC}">
                  <c16:uniqueId val="{00000016-DE56-40B6-85D6-5E650986E0C7}"/>
                </c:ext>
              </c:extLst>
            </c:dLbl>
            <c:dLbl>
              <c:idx val="5"/>
              <c:delete val="1"/>
              <c:extLst>
                <c:ext xmlns:c15="http://schemas.microsoft.com/office/drawing/2012/chart" uri="{CE6537A1-D6FC-4f65-9D91-7224C49458BB}"/>
                <c:ext xmlns:c16="http://schemas.microsoft.com/office/drawing/2014/chart" uri="{C3380CC4-5D6E-409C-BE32-E72D297353CC}">
                  <c16:uniqueId val="{00000018-DE56-40B6-85D6-5E650986E0C7}"/>
                </c:ext>
              </c:extLst>
            </c:dLbl>
            <c:dLbl>
              <c:idx val="6"/>
              <c:delete val="1"/>
              <c:extLst>
                <c:ext xmlns:c15="http://schemas.microsoft.com/office/drawing/2012/chart" uri="{CE6537A1-D6FC-4f65-9D91-7224C49458BB}"/>
                <c:ext xmlns:c16="http://schemas.microsoft.com/office/drawing/2014/chart" uri="{C3380CC4-5D6E-409C-BE32-E72D297353CC}">
                  <c16:uniqueId val="{0000001A-DE56-40B6-85D6-5E650986E0C7}"/>
                </c:ext>
              </c:extLst>
            </c:dLbl>
            <c:dLbl>
              <c:idx val="7"/>
              <c:delete val="1"/>
              <c:extLst>
                <c:ext xmlns:c15="http://schemas.microsoft.com/office/drawing/2012/chart" uri="{CE6537A1-D6FC-4f65-9D91-7224C49458BB}"/>
                <c:ext xmlns:c16="http://schemas.microsoft.com/office/drawing/2014/chart" uri="{C3380CC4-5D6E-409C-BE32-E72D297353CC}">
                  <c16:uniqueId val="{00000022-DE56-40B6-85D6-5E650986E0C7}"/>
                </c:ext>
              </c:extLst>
            </c:dLbl>
            <c:dLbl>
              <c:idx val="8"/>
              <c:delete val="1"/>
              <c:extLst>
                <c:ext xmlns:c15="http://schemas.microsoft.com/office/drawing/2012/chart" uri="{CE6537A1-D6FC-4f65-9D91-7224C49458BB}"/>
                <c:ext xmlns:c16="http://schemas.microsoft.com/office/drawing/2014/chart" uri="{C3380CC4-5D6E-409C-BE32-E72D297353CC}">
                  <c16:uniqueId val="{00000023-DE56-40B6-85D6-5E650986E0C7}"/>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'Fundraising median x experience'!$AC$36:$AM$36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median x experience'!$AC$37:$AM$37</c:f>
              <c:numCache>
                <c:formatCode>0.0</c:formatCode>
                <c:ptCount val="11"/>
                <c:pt idx="0">
                  <c:v>2.5027400000000002</c:v>
                </c:pt>
                <c:pt idx="1">
                  <c:v>2.6328770000000001</c:v>
                </c:pt>
                <c:pt idx="2">
                  <c:v>2.6835615000000002</c:v>
                </c:pt>
                <c:pt idx="3">
                  <c:v>2.6684929999999998</c:v>
                </c:pt>
                <c:pt idx="4">
                  <c:v>2.6465749999999999</c:v>
                </c:pt>
                <c:pt idx="5">
                  <c:v>2.3315065000000001</c:v>
                </c:pt>
                <c:pt idx="6">
                  <c:v>1.991781</c:v>
                </c:pt>
                <c:pt idx="7">
                  <c:v>2.4136989999999998</c:v>
                </c:pt>
                <c:pt idx="8">
                  <c:v>2.9301370000000002</c:v>
                </c:pt>
                <c:pt idx="9">
                  <c:v>2.9273975000000001</c:v>
                </c:pt>
                <c:pt idx="10">
                  <c:v>2.1013695000000001</c:v>
                </c:pt>
              </c:numCache>
            </c:numRef>
          </c:val>
          <c:smooth val="0"/>
          <c:extLst>
            <c:ext xmlns:c16="http://schemas.microsoft.com/office/drawing/2014/chart" uri="{C3380CC4-5D6E-409C-BE32-E72D297353CC}">
              <c16:uniqueId val="{00000024-DE56-40B6-85D6-5E650986E0C7}"/>
            </c:ext>
          </c:extLst>
        </c:ser>
        <c:ser>
          <c:idx val="1"/>
          <c:order val="1"/>
          <c:tx>
            <c:strRef>
              <c:f>'Fundraising median x experience'!$AB$38</c:f>
              <c:strCache>
                <c:ptCount val="1"/>
                <c:pt idx="0">
                  <c:v>Established</c:v>
                </c:pt>
              </c:strCache>
            </c:strRef>
          </c:tx>
          <c:spPr>
            <a:ln w="19050" cap="rnd">
              <a:solidFill>
                <a:srgbClr val="40C2C9"/>
              </a:solidFill>
              <a:round/>
            </a:ln>
            <a:effectLst/>
          </c:spPr>
          <c:marker>
            <c:symbol val="none"/>
          </c:marker>
          <c:dPt>
            <c:idx val="1"/>
            <c:bubble3D val="0"/>
            <c:extLst>
              <c:ext xmlns:c16="http://schemas.microsoft.com/office/drawing/2014/chart" uri="{C3380CC4-5D6E-409C-BE32-E72D297353CC}">
                <c16:uniqueId val="{00000026-DE56-40B6-85D6-5E650986E0C7}"/>
              </c:ext>
            </c:extLst>
          </c:dPt>
          <c:dPt>
            <c:idx val="4"/>
            <c:bubble3D val="0"/>
            <c:extLst>
              <c:ext xmlns:c16="http://schemas.microsoft.com/office/drawing/2014/chart" uri="{C3380CC4-5D6E-409C-BE32-E72D297353CC}">
                <c16:uniqueId val="{00000027-DE56-40B6-85D6-5E650986E0C7}"/>
              </c:ext>
            </c:extLst>
          </c:dPt>
          <c:dPt>
            <c:idx val="5"/>
            <c:bubble3D val="0"/>
            <c:extLst>
              <c:ext xmlns:c16="http://schemas.microsoft.com/office/drawing/2014/chart" uri="{C3380CC4-5D6E-409C-BE32-E72D297353CC}">
                <c16:uniqueId val="{00000028-DE56-40B6-85D6-5E650986E0C7}"/>
              </c:ext>
            </c:extLst>
          </c:dPt>
          <c:dPt>
            <c:idx val="6"/>
            <c:bubble3D val="0"/>
            <c:extLst>
              <c:ext xmlns:c16="http://schemas.microsoft.com/office/drawing/2014/chart" uri="{C3380CC4-5D6E-409C-BE32-E72D297353CC}">
                <c16:uniqueId val="{00000029-DE56-40B6-85D6-5E650986E0C7}"/>
              </c:ext>
            </c:extLst>
          </c:dPt>
          <c:dPt>
            <c:idx val="9"/>
            <c:bubble3D val="0"/>
            <c:extLst>
              <c:ext xmlns:c16="http://schemas.microsoft.com/office/drawing/2014/chart" uri="{C3380CC4-5D6E-409C-BE32-E72D297353CC}">
                <c16:uniqueId val="{0000002A-DE56-40B6-85D6-5E650986E0C7}"/>
              </c:ext>
            </c:extLst>
          </c:dPt>
          <c:dPt>
            <c:idx val="10"/>
            <c:marker>
              <c:symbol val="circle"/>
              <c:size val="5"/>
              <c:spPr>
                <a:solidFill>
                  <a:srgbClr val="40C2C9"/>
                </a:solidFill>
                <a:ln>
                  <a:noFill/>
                </a:ln>
              </c:spPr>
            </c:marker>
            <c:bubble3D val="0"/>
            <c:spPr>
              <a:ln w="19050" cap="rnd">
                <a:noFill/>
                <a:round/>
              </a:ln>
              <a:effectLst/>
            </c:spPr>
            <c:extLst>
              <c:ext xmlns:c16="http://schemas.microsoft.com/office/drawing/2014/chart" uri="{C3380CC4-5D6E-409C-BE32-E72D297353CC}">
                <c16:uniqueId val="{0000002C-DE56-40B6-85D6-5E650986E0C7}"/>
              </c:ext>
            </c:extLst>
          </c:dPt>
          <c:dPt>
            <c:idx val="15"/>
            <c:bubble3D val="0"/>
            <c:extLst>
              <c:ext xmlns:c16="http://schemas.microsoft.com/office/drawing/2014/chart" uri="{C3380CC4-5D6E-409C-BE32-E72D297353CC}">
                <c16:uniqueId val="{0000002D-DE56-40B6-85D6-5E650986E0C7}"/>
              </c:ext>
            </c:extLst>
          </c:dPt>
          <c:dLbls>
            <c:dLbl>
              <c:idx val="0"/>
              <c:delete val="1"/>
              <c:extLst>
                <c:ext xmlns:c15="http://schemas.microsoft.com/office/drawing/2012/chart" uri="{CE6537A1-D6FC-4f65-9D91-7224C49458BB}"/>
                <c:ext xmlns:c16="http://schemas.microsoft.com/office/drawing/2014/chart" uri="{C3380CC4-5D6E-409C-BE32-E72D297353CC}">
                  <c16:uniqueId val="{0000002E-DE56-40B6-85D6-5E650986E0C7}"/>
                </c:ext>
              </c:extLst>
            </c:dLbl>
            <c:dLbl>
              <c:idx val="1"/>
              <c:delete val="1"/>
              <c:extLst>
                <c:ext xmlns:c15="http://schemas.microsoft.com/office/drawing/2012/chart" uri="{CE6537A1-D6FC-4f65-9D91-7224C49458BB}"/>
                <c:ext xmlns:c16="http://schemas.microsoft.com/office/drawing/2014/chart" uri="{C3380CC4-5D6E-409C-BE32-E72D297353CC}">
                  <c16:uniqueId val="{00000026-DE56-40B6-85D6-5E650986E0C7}"/>
                </c:ext>
              </c:extLst>
            </c:dLbl>
            <c:dLbl>
              <c:idx val="2"/>
              <c:delete val="1"/>
              <c:extLst>
                <c:ext xmlns:c15="http://schemas.microsoft.com/office/drawing/2012/chart" uri="{CE6537A1-D6FC-4f65-9D91-7224C49458BB}"/>
                <c:ext xmlns:c16="http://schemas.microsoft.com/office/drawing/2014/chart" uri="{C3380CC4-5D6E-409C-BE32-E72D297353CC}">
                  <c16:uniqueId val="{0000002F-DE56-40B6-85D6-5E650986E0C7}"/>
                </c:ext>
              </c:extLst>
            </c:dLbl>
            <c:dLbl>
              <c:idx val="3"/>
              <c:delete val="1"/>
              <c:extLst>
                <c:ext xmlns:c15="http://schemas.microsoft.com/office/drawing/2012/chart" uri="{CE6537A1-D6FC-4f65-9D91-7224C49458BB}"/>
                <c:ext xmlns:c16="http://schemas.microsoft.com/office/drawing/2014/chart" uri="{C3380CC4-5D6E-409C-BE32-E72D297353CC}">
                  <c16:uniqueId val="{00000030-DE56-40B6-85D6-5E650986E0C7}"/>
                </c:ext>
              </c:extLst>
            </c:dLbl>
            <c:dLbl>
              <c:idx val="4"/>
              <c:delete val="1"/>
              <c:extLst>
                <c:ext xmlns:c15="http://schemas.microsoft.com/office/drawing/2012/chart" uri="{CE6537A1-D6FC-4f65-9D91-7224C49458BB}"/>
                <c:ext xmlns:c16="http://schemas.microsoft.com/office/drawing/2014/chart" uri="{C3380CC4-5D6E-409C-BE32-E72D297353CC}">
                  <c16:uniqueId val="{00000027-DE56-40B6-85D6-5E650986E0C7}"/>
                </c:ext>
              </c:extLst>
            </c:dLbl>
            <c:dLbl>
              <c:idx val="5"/>
              <c:delete val="1"/>
              <c:extLst>
                <c:ext xmlns:c15="http://schemas.microsoft.com/office/drawing/2012/chart" uri="{CE6537A1-D6FC-4f65-9D91-7224C49458BB}"/>
                <c:ext xmlns:c16="http://schemas.microsoft.com/office/drawing/2014/chart" uri="{C3380CC4-5D6E-409C-BE32-E72D297353CC}">
                  <c16:uniqueId val="{00000028-DE56-40B6-85D6-5E650986E0C7}"/>
                </c:ext>
              </c:extLst>
            </c:dLbl>
            <c:dLbl>
              <c:idx val="6"/>
              <c:delete val="1"/>
              <c:extLst>
                <c:ext xmlns:c15="http://schemas.microsoft.com/office/drawing/2012/chart" uri="{CE6537A1-D6FC-4f65-9D91-7224C49458BB}"/>
                <c:ext xmlns:c16="http://schemas.microsoft.com/office/drawing/2014/chart" uri="{C3380CC4-5D6E-409C-BE32-E72D297353CC}">
                  <c16:uniqueId val="{00000029-DE56-40B6-85D6-5E650986E0C7}"/>
                </c:ext>
              </c:extLst>
            </c:dLbl>
            <c:dLbl>
              <c:idx val="7"/>
              <c:delete val="1"/>
              <c:extLst>
                <c:ext xmlns:c15="http://schemas.microsoft.com/office/drawing/2012/chart" uri="{CE6537A1-D6FC-4f65-9D91-7224C49458BB}"/>
                <c:ext xmlns:c16="http://schemas.microsoft.com/office/drawing/2014/chart" uri="{C3380CC4-5D6E-409C-BE32-E72D297353CC}">
                  <c16:uniqueId val="{00000031-DE56-40B6-85D6-5E650986E0C7}"/>
                </c:ext>
              </c:extLst>
            </c:dLbl>
            <c:dLbl>
              <c:idx val="8"/>
              <c:delete val="1"/>
              <c:extLst>
                <c:ext xmlns:c15="http://schemas.microsoft.com/office/drawing/2012/chart" uri="{CE6537A1-D6FC-4f65-9D91-7224C49458BB}"/>
                <c:ext xmlns:c16="http://schemas.microsoft.com/office/drawing/2014/chart" uri="{C3380CC4-5D6E-409C-BE32-E72D297353CC}">
                  <c16:uniqueId val="{00000032-DE56-40B6-85D6-5E650986E0C7}"/>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'Fundraising median x experience'!$AC$36:$AM$36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median x experience'!$AC$38:$AM$38</c:f>
              <c:numCache>
                <c:formatCode>0.0</c:formatCode>
                <c:ptCount val="11"/>
                <c:pt idx="0">
                  <c:v>2.9375764153846151</c:v>
                </c:pt>
                <c:pt idx="1">
                  <c:v>3.1755292272727269</c:v>
                </c:pt>
                <c:pt idx="2">
                  <c:v>2.72447485</c:v>
                </c:pt>
                <c:pt idx="3">
                  <c:v>2.780727413793104</c:v>
                </c:pt>
                <c:pt idx="4">
                  <c:v>2.0100609747899161</c:v>
                </c:pt>
                <c:pt idx="5">
                  <c:v>2.0526418516483518</c:v>
                </c:pt>
                <c:pt idx="6">
                  <c:v>1.7264625352941181</c:v>
                </c:pt>
                <c:pt idx="7">
                  <c:v>2.4625642187499999</c:v>
                </c:pt>
                <c:pt idx="8">
                  <c:v>2.0460235902777781</c:v>
                </c:pt>
                <c:pt idx="9">
                  <c:v>2.027952107594936</c:v>
                </c:pt>
                <c:pt idx="10">
                  <c:v>1.740988157303371</c:v>
                </c:pt>
              </c:numCache>
            </c:numRef>
          </c:val>
          <c:smooth val="0"/>
          <c:extLst>
            <c:ext xmlns:c16="http://schemas.microsoft.com/office/drawing/2014/chart" uri="{C3380CC4-5D6E-409C-BE32-E72D297353CC}">
              <c16:uniqueId val="{00000033-DE56-40B6-85D6-5E650986E0C7}"/>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scaling>
        <c:delete val="0"/>
        <c:axPos val="l"/>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354184194448259E-2"/>
          <c:y val="2.1795713035870499E-2"/>
          <c:w val="0.91864581580555171"/>
          <c:h val="0.80388665609946874"/>
        </c:manualLayout>
      </c:layout>
      <c:barChart>
        <c:barDir val="col"/>
        <c:grouping val="clustered"/>
        <c:varyColors val="0"/>
        <c:ser>
          <c:idx val="0"/>
          <c:order val="0"/>
          <c:tx>
            <c:strRef>
              <c:f>'Fundraising median x experience'!$B$69</c:f>
              <c:strCache>
                <c:ptCount val="1"/>
                <c:pt idx="0">
                  <c:v>Median</c:v>
                </c:pt>
              </c:strCache>
            </c:strRef>
          </c:tx>
          <c:spPr>
            <a:solidFill>
              <a:schemeClr val="accent1"/>
            </a:solidFill>
            <a:ln>
              <a:noFill/>
            </a:ln>
            <a:effectLst/>
          </c:spPr>
          <c:invertIfNegative val="0"/>
          <c:dPt>
            <c:idx val="7"/>
            <c:invertIfNegative val="0"/>
            <c:bubble3D val="0"/>
            <c:spPr>
              <a:solidFill>
                <a:schemeClr val="accent1"/>
              </a:solidFill>
              <a:ln>
                <a:noFill/>
              </a:ln>
              <a:effectLst/>
            </c:spPr>
            <c:extLst>
              <c:ext xmlns:c16="http://schemas.microsoft.com/office/drawing/2014/chart" uri="{C3380CC4-5D6E-409C-BE32-E72D297353CC}">
                <c16:uniqueId val="{00000001-4AD4-4821-B8A0-F5FCE2C260AD}"/>
              </c:ext>
            </c:extLst>
          </c:dPt>
          <c:cat>
            <c:numRef>
              <c:f>'Fundraising median x experience'!$C$68:$M$68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median x experience'!$C$69:$M$69</c:f>
              <c:numCache>
                <c:formatCode>0.00\x</c:formatCode>
                <c:ptCount val="11"/>
                <c:pt idx="0">
                  <c:v>1.60609243697479</c:v>
                </c:pt>
                <c:pt idx="1">
                  <c:v>1.63448143779706</c:v>
                </c:pt>
                <c:pt idx="2">
                  <c:v>1.8136939983093829</c:v>
                </c:pt>
                <c:pt idx="3">
                  <c:v>1.666666666666667</c:v>
                </c:pt>
                <c:pt idx="4">
                  <c:v>1.529398919753086</c:v>
                </c:pt>
                <c:pt idx="5">
                  <c:v>1.853430884184309</c:v>
                </c:pt>
                <c:pt idx="6">
                  <c:v>1.9957555178268249</c:v>
                </c:pt>
                <c:pt idx="7">
                  <c:v>1.611909788</c:v>
                </c:pt>
                <c:pt idx="8">
                  <c:v>1.376307692307692</c:v>
                </c:pt>
                <c:pt idx="9">
                  <c:v>1.3793103448275861</c:v>
                </c:pt>
                <c:pt idx="10">
                  <c:v>1.666666666666667</c:v>
                </c:pt>
              </c:numCache>
            </c:numRef>
          </c:val>
          <c:extLst>
            <c:ext xmlns:c16="http://schemas.microsoft.com/office/drawing/2014/chart" uri="{C3380CC4-5D6E-409C-BE32-E72D297353CC}">
              <c16:uniqueId val="{00000002-4AD4-4821-B8A0-F5FCE2C260AD}"/>
            </c:ext>
          </c:extLst>
        </c:ser>
        <c:ser>
          <c:idx val="1"/>
          <c:order val="1"/>
          <c:tx>
            <c:strRef>
              <c:f>'Fundraising median x experience'!$B$70</c:f>
              <c:strCache>
                <c:ptCount val="1"/>
                <c:pt idx="0">
                  <c:v>Average</c:v>
                </c:pt>
              </c:strCache>
            </c:strRef>
          </c:tx>
          <c:spPr>
            <a:solidFill>
              <a:schemeClr val="accent2"/>
            </a:solidFill>
            <a:ln>
              <a:noFill/>
            </a:ln>
            <a:effectLst/>
          </c:spPr>
          <c:invertIfNegative val="0"/>
          <c:cat>
            <c:numRef>
              <c:f>'Fundraising median x experience'!$C$68:$M$68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median x experience'!$C$70:$M$70</c:f>
              <c:numCache>
                <c:formatCode>0.00\x</c:formatCode>
                <c:ptCount val="11"/>
                <c:pt idx="0">
                  <c:v>2.1231691310745222</c:v>
                </c:pt>
                <c:pt idx="1">
                  <c:v>2.3386637978016451</c:v>
                </c:pt>
                <c:pt idx="2">
                  <c:v>3.2910419641670399</c:v>
                </c:pt>
                <c:pt idx="3">
                  <c:v>3.8993140651588929</c:v>
                </c:pt>
                <c:pt idx="4">
                  <c:v>2.896717335857248</c:v>
                </c:pt>
                <c:pt idx="5">
                  <c:v>2.898535555184139</c:v>
                </c:pt>
                <c:pt idx="6">
                  <c:v>3.0718724710051042</c:v>
                </c:pt>
                <c:pt idx="7">
                  <c:v>3.4737547131879931</c:v>
                </c:pt>
                <c:pt idx="8">
                  <c:v>6.1290100391873157</c:v>
                </c:pt>
                <c:pt idx="9">
                  <c:v>1.730031867143476</c:v>
                </c:pt>
                <c:pt idx="10">
                  <c:v>3.6454471603161052</c:v>
                </c:pt>
              </c:numCache>
            </c:numRef>
          </c:val>
          <c:extLst>
            <c:ext xmlns:c16="http://schemas.microsoft.com/office/drawing/2014/chart" uri="{C3380CC4-5D6E-409C-BE32-E72D297353CC}">
              <c16:uniqueId val="{00000003-4AD4-4821-B8A0-F5FCE2C260AD}"/>
            </c:ext>
          </c:extLst>
        </c:ser>
        <c:dLbls>
          <c:showLegendKey val="0"/>
          <c:showVal val="0"/>
          <c:showCatName val="0"/>
          <c:showSerName val="0"/>
          <c:showPercent val="0"/>
          <c:showBubbleSize val="0"/>
        </c:dLbls>
        <c:gapWidth val="150"/>
        <c:axId val="2014400976"/>
        <c:axId val="2014404240"/>
      </c:barChart>
      <c:catAx>
        <c:axId val="2014400976"/>
        <c:scaling>
          <c:orientation val="minMax"/>
        </c:scaling>
        <c:delete val="0"/>
        <c:axPos val="b"/>
        <c:numFmt formatCode="0" sourceLinked="1"/>
        <c:majorTickMark val="out"/>
        <c:minorTickMark val="none"/>
        <c:tickLblPos val="nextTo"/>
        <c:spPr>
          <a:noFill/>
          <a:ln w="3175"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chemeClr val="tx1"/>
                </a:solidFill>
                <a:latin typeface="Arial" panose="020B0604020202020204" pitchFamily="34" charset="0"/>
                <a:ea typeface="Lato Light" panose="020F0502020204030203" pitchFamily="34" charset="0"/>
                <a:cs typeface="Arial" panose="020B0604020202020204" pitchFamily="34" charset="0"/>
              </a:defRPr>
            </a:pPr>
            <a:endParaRPr lang="en-US"/>
          </a:p>
        </c:txPr>
        <c:crossAx val="2014404240"/>
        <c:crosses val="autoZero"/>
        <c:auto val="1"/>
        <c:lblAlgn val="ctr"/>
        <c:lblOffset val="100"/>
        <c:noMultiLvlLbl val="0"/>
      </c:catAx>
      <c:valAx>
        <c:axId val="2014404240"/>
        <c:scaling>
          <c:orientation val="minMax"/>
        </c:scaling>
        <c:delete val="0"/>
        <c:axPos val="l"/>
        <c:numFmt formatCode="0.00\x" sourceLinked="1"/>
        <c:majorTickMark val="out"/>
        <c:minorTickMark val="none"/>
        <c:tickLblPos val="nextTo"/>
        <c:spPr>
          <a:noFill/>
          <a:ln w="3175"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chemeClr val="tx1"/>
                </a:solidFill>
                <a:latin typeface="Arial" panose="020B0604020202020204" pitchFamily="34" charset="0"/>
                <a:ea typeface="Lato Light" panose="020F0502020204030203" pitchFamily="34" charset="0"/>
                <a:cs typeface="Arial" panose="020B0604020202020204" pitchFamily="34" charset="0"/>
              </a:defRPr>
            </a:pPr>
            <a:endParaRPr lang="en-US"/>
          </a:p>
        </c:txPr>
        <c:crossAx val="2014400976"/>
        <c:crosses val="autoZero"/>
        <c:crossBetween val="between"/>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Lato Light" panose="020F0502020204030203" pitchFamily="34" charset="0"/>
              <a:cs typeface="Arial" panose="020B0604020202020204" pitchFamily="34" charset="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chemeClr val="tx1"/>
          </a:solidFill>
          <a:latin typeface="Arial" panose="020B0604020202020204" pitchFamily="34" charset="0"/>
          <a:ea typeface="Lato Light" panose="020F0502020204030203"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354184194448259E-2"/>
          <c:y val="2.1795713035870499E-2"/>
          <c:w val="0.91864581580555171"/>
          <c:h val="0.80388665609946874"/>
        </c:manualLayout>
      </c:layout>
      <c:barChart>
        <c:barDir val="col"/>
        <c:grouping val="clustered"/>
        <c:varyColors val="0"/>
        <c:ser>
          <c:idx val="0"/>
          <c:order val="0"/>
          <c:tx>
            <c:strRef>
              <c:f>'Fundraising median x experience'!$O$69</c:f>
              <c:strCache>
                <c:ptCount val="1"/>
                <c:pt idx="0">
                  <c:v>Median</c:v>
                </c:pt>
              </c:strCache>
            </c:strRef>
          </c:tx>
          <c:spPr>
            <a:solidFill>
              <a:schemeClr val="accent1"/>
            </a:solidFill>
            <a:ln>
              <a:noFill/>
            </a:ln>
            <a:effectLst/>
          </c:spPr>
          <c:invertIfNegative val="0"/>
          <c:dPt>
            <c:idx val="7"/>
            <c:invertIfNegative val="0"/>
            <c:bubble3D val="0"/>
            <c:spPr>
              <a:solidFill>
                <a:schemeClr val="accent1"/>
              </a:solidFill>
              <a:ln>
                <a:noFill/>
              </a:ln>
              <a:effectLst/>
            </c:spPr>
            <c:extLst>
              <c:ext xmlns:c16="http://schemas.microsoft.com/office/drawing/2014/chart" uri="{C3380CC4-5D6E-409C-BE32-E72D297353CC}">
                <c16:uniqueId val="{0000000A-82D6-4648-AD94-AEE6C63115F4}"/>
              </c:ext>
            </c:extLst>
          </c:dPt>
          <c:cat>
            <c:numRef>
              <c:f>'Fundraising median x experience'!$P$68:$Z$68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median x experience'!$P$69:$Z$69</c:f>
              <c:numCache>
                <c:formatCode>0.00\x</c:formatCode>
                <c:ptCount val="11"/>
                <c:pt idx="0">
                  <c:v>1.177545638945233</c:v>
                </c:pt>
                <c:pt idx="1">
                  <c:v>1.311581860762189</c:v>
                </c:pt>
                <c:pt idx="2">
                  <c:v>1.3159203980099501</c:v>
                </c:pt>
                <c:pt idx="3">
                  <c:v>1.2440476190476191</c:v>
                </c:pt>
                <c:pt idx="4">
                  <c:v>1.2432140208938729</c:v>
                </c:pt>
                <c:pt idx="5">
                  <c:v>1.328219568453977</c:v>
                </c:pt>
                <c:pt idx="6">
                  <c:v>1.3232856741665839</c:v>
                </c:pt>
                <c:pt idx="7">
                  <c:v>1.1425451559934321</c:v>
                </c:pt>
                <c:pt idx="8">
                  <c:v>1</c:v>
                </c:pt>
                <c:pt idx="9">
                  <c:v>1.0882666666666669</c:v>
                </c:pt>
                <c:pt idx="10">
                  <c:v>1.158536585365854</c:v>
                </c:pt>
              </c:numCache>
            </c:numRef>
          </c:val>
          <c:extLst>
            <c:ext xmlns:c16="http://schemas.microsoft.com/office/drawing/2014/chart" uri="{C3380CC4-5D6E-409C-BE32-E72D297353CC}">
              <c16:uniqueId val="{0000000B-82D6-4648-AD94-AEE6C63115F4}"/>
            </c:ext>
          </c:extLst>
        </c:ser>
        <c:ser>
          <c:idx val="1"/>
          <c:order val="1"/>
          <c:tx>
            <c:strRef>
              <c:f>'Fundraising median x experience'!$O$70</c:f>
              <c:strCache>
                <c:ptCount val="1"/>
                <c:pt idx="0">
                  <c:v>Average</c:v>
                </c:pt>
              </c:strCache>
            </c:strRef>
          </c:tx>
          <c:spPr>
            <a:solidFill>
              <a:schemeClr val="accent2"/>
            </a:solidFill>
            <a:ln>
              <a:noFill/>
            </a:ln>
            <a:effectLst/>
          </c:spPr>
          <c:invertIfNegative val="0"/>
          <c:cat>
            <c:numRef>
              <c:f>'Fundraising median x experience'!$P$68:$Z$68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median x experience'!$P$70:$Z$70</c:f>
              <c:numCache>
                <c:formatCode>0.00\x</c:formatCode>
                <c:ptCount val="11"/>
                <c:pt idx="0">
                  <c:v>1.9155013635086431</c:v>
                </c:pt>
                <c:pt idx="1">
                  <c:v>1.614729611445141</c:v>
                </c:pt>
                <c:pt idx="2">
                  <c:v>2.718634478894995</c:v>
                </c:pt>
                <c:pt idx="3">
                  <c:v>2.2680706447381449</c:v>
                </c:pt>
                <c:pt idx="4">
                  <c:v>2.463146325540631</c:v>
                </c:pt>
                <c:pt idx="5">
                  <c:v>2.2857513387808019</c:v>
                </c:pt>
                <c:pt idx="6">
                  <c:v>3.396376567031949</c:v>
                </c:pt>
                <c:pt idx="7">
                  <c:v>1.6652670587716969</c:v>
                </c:pt>
                <c:pt idx="8">
                  <c:v>1.5774745389427509</c:v>
                </c:pt>
                <c:pt idx="9">
                  <c:v>2.103354166354122</c:v>
                </c:pt>
                <c:pt idx="10">
                  <c:v>1.863167621493252</c:v>
                </c:pt>
              </c:numCache>
            </c:numRef>
          </c:val>
          <c:extLst>
            <c:ext xmlns:c16="http://schemas.microsoft.com/office/drawing/2014/chart" uri="{C3380CC4-5D6E-409C-BE32-E72D297353CC}">
              <c16:uniqueId val="{0000000D-82D6-4648-AD94-AEE6C63115F4}"/>
            </c:ext>
          </c:extLst>
        </c:ser>
        <c:dLbls>
          <c:showLegendKey val="0"/>
          <c:showVal val="0"/>
          <c:showCatName val="0"/>
          <c:showSerName val="0"/>
          <c:showPercent val="0"/>
          <c:showBubbleSize val="0"/>
        </c:dLbls>
        <c:gapWidth val="150"/>
        <c:axId val="2014400976"/>
        <c:axId val="2014404240"/>
      </c:barChart>
      <c:catAx>
        <c:axId val="2014400976"/>
        <c:scaling>
          <c:orientation val="minMax"/>
        </c:scaling>
        <c:delete val="0"/>
        <c:axPos val="b"/>
        <c:numFmt formatCode="0" sourceLinked="1"/>
        <c:majorTickMark val="out"/>
        <c:minorTickMark val="none"/>
        <c:tickLblPos val="nextTo"/>
        <c:spPr>
          <a:noFill/>
          <a:ln w="3175"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chemeClr val="tx1"/>
                </a:solidFill>
                <a:latin typeface="Arial" panose="020B0604020202020204" pitchFamily="34" charset="0"/>
                <a:ea typeface="Lato Light" panose="020F0502020204030203" pitchFamily="34" charset="0"/>
                <a:cs typeface="Arial" panose="020B0604020202020204" pitchFamily="34" charset="0"/>
              </a:defRPr>
            </a:pPr>
            <a:endParaRPr lang="en-US"/>
          </a:p>
        </c:txPr>
        <c:crossAx val="2014404240"/>
        <c:crosses val="autoZero"/>
        <c:auto val="1"/>
        <c:lblAlgn val="ctr"/>
        <c:lblOffset val="100"/>
        <c:noMultiLvlLbl val="0"/>
      </c:catAx>
      <c:valAx>
        <c:axId val="2014404240"/>
        <c:scaling>
          <c:orientation val="minMax"/>
        </c:scaling>
        <c:delete val="0"/>
        <c:axPos val="l"/>
        <c:numFmt formatCode="0.00\x" sourceLinked="1"/>
        <c:majorTickMark val="out"/>
        <c:minorTickMark val="none"/>
        <c:tickLblPos val="nextTo"/>
        <c:spPr>
          <a:noFill/>
          <a:ln w="3175"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chemeClr val="tx1"/>
                </a:solidFill>
                <a:latin typeface="Arial" panose="020B0604020202020204" pitchFamily="34" charset="0"/>
                <a:ea typeface="Lato Light" panose="020F0502020204030203" pitchFamily="34" charset="0"/>
                <a:cs typeface="Arial" panose="020B0604020202020204" pitchFamily="34" charset="0"/>
              </a:defRPr>
            </a:pPr>
            <a:endParaRPr lang="en-US"/>
          </a:p>
        </c:txPr>
        <c:crossAx val="20144009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Lato Light" panose="020F0502020204030203" pitchFamily="34" charset="0"/>
              <a:cs typeface="Arial" panose="020B0604020202020204" pitchFamily="34" charset="0"/>
            </a:defRPr>
          </a:pPr>
          <a:endParaRPr lang="en-US"/>
        </a:p>
      </c:txPr>
    </c:legend>
    <c:plotVisOnly val="1"/>
    <c:dispBlanksAs val="gap"/>
    <c:showDLblsOverMax val="0"/>
  </c:chart>
  <c:spPr>
    <a:noFill/>
    <a:ln w="6350" cap="flat" cmpd="sng" algn="ctr">
      <a:noFill/>
      <a:prstDash val="solid"/>
      <a:round/>
    </a:ln>
    <a:effectLst/>
  </c:spPr>
  <c:txPr>
    <a:bodyPr/>
    <a:lstStyle/>
    <a:p>
      <a:pPr>
        <a:defRPr sz="900">
          <a:solidFill>
            <a:schemeClr val="tx1"/>
          </a:solidFill>
          <a:latin typeface="Arial" panose="020B0604020202020204" pitchFamily="34" charset="0"/>
          <a:ea typeface="Lato Light" panose="020F0502020204030203"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159958983030847E-2"/>
          <c:y val="2.1795713035870499E-2"/>
          <c:w val="0.90795997963254316"/>
          <c:h val="0.80987963023725429"/>
        </c:manualLayout>
      </c:layout>
      <c:barChart>
        <c:barDir val="col"/>
        <c:grouping val="clustered"/>
        <c:varyColors val="0"/>
        <c:ser>
          <c:idx val="0"/>
          <c:order val="0"/>
          <c:tx>
            <c:strRef>
              <c:f>'Fundraising median x experience'!$AB$69</c:f>
              <c:strCache>
                <c:ptCount val="1"/>
                <c:pt idx="0">
                  <c:v>Emerging</c:v>
                </c:pt>
              </c:strCache>
            </c:strRef>
          </c:tx>
          <c:invertIfNegative val="0"/>
          <c:cat>
            <c:numRef>
              <c:f>'Fundraising median x experience'!$AC$68:$AM$68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median x experience'!$AC$69:$AM$69</c:f>
              <c:numCache>
                <c:formatCode>0.00\x</c:formatCode>
                <c:ptCount val="11"/>
                <c:pt idx="0">
                  <c:v>1.60609243697479</c:v>
                </c:pt>
                <c:pt idx="1">
                  <c:v>1.63448143779706</c:v>
                </c:pt>
                <c:pt idx="2">
                  <c:v>1.8136939983093829</c:v>
                </c:pt>
                <c:pt idx="3">
                  <c:v>1.666666666666667</c:v>
                </c:pt>
                <c:pt idx="4">
                  <c:v>1.529398919753086</c:v>
                </c:pt>
                <c:pt idx="5">
                  <c:v>1.853430884184309</c:v>
                </c:pt>
                <c:pt idx="6">
                  <c:v>1.9957555178268249</c:v>
                </c:pt>
                <c:pt idx="7">
                  <c:v>1.611909788</c:v>
                </c:pt>
                <c:pt idx="8">
                  <c:v>1.376307692307692</c:v>
                </c:pt>
                <c:pt idx="9">
                  <c:v>1.3793103448275861</c:v>
                </c:pt>
                <c:pt idx="10">
                  <c:v>1.666666666666667</c:v>
                </c:pt>
              </c:numCache>
            </c:numRef>
          </c:val>
          <c:extLst>
            <c:ext xmlns:c16="http://schemas.microsoft.com/office/drawing/2014/chart" uri="{C3380CC4-5D6E-409C-BE32-E72D297353CC}">
              <c16:uniqueId val="{00000000-C010-4E05-9504-546C1C0DF5F5}"/>
            </c:ext>
          </c:extLst>
        </c:ser>
        <c:ser>
          <c:idx val="1"/>
          <c:order val="1"/>
          <c:tx>
            <c:strRef>
              <c:f>'Fundraising median x experience'!$AB$70</c:f>
              <c:strCache>
                <c:ptCount val="1"/>
                <c:pt idx="0">
                  <c:v>Established</c:v>
                </c:pt>
              </c:strCache>
            </c:strRef>
          </c:tx>
          <c:invertIfNegative val="0"/>
          <c:cat>
            <c:numRef>
              <c:f>'Fundraising median x experience'!$AC$68:$AM$68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'Fundraising median x experience'!$AC$70:$AM$70</c:f>
              <c:numCache>
                <c:formatCode>0.00\x</c:formatCode>
                <c:ptCount val="11"/>
                <c:pt idx="0">
                  <c:v>1.9155013635086431</c:v>
                </c:pt>
                <c:pt idx="1">
                  <c:v>1.614729611445141</c:v>
                </c:pt>
                <c:pt idx="2">
                  <c:v>2.718634478894995</c:v>
                </c:pt>
                <c:pt idx="3">
                  <c:v>2.2680706447381449</c:v>
                </c:pt>
                <c:pt idx="4">
                  <c:v>2.463146325540631</c:v>
                </c:pt>
                <c:pt idx="5">
                  <c:v>2.2857513387808019</c:v>
                </c:pt>
                <c:pt idx="6">
                  <c:v>3.396376567031949</c:v>
                </c:pt>
                <c:pt idx="7">
                  <c:v>1.6652670587716969</c:v>
                </c:pt>
                <c:pt idx="8">
                  <c:v>1.5774745389427509</c:v>
                </c:pt>
                <c:pt idx="9">
                  <c:v>2.103354166354122</c:v>
                </c:pt>
                <c:pt idx="10">
                  <c:v>1.863167621493252</c:v>
                </c:pt>
              </c:numCache>
            </c:numRef>
          </c:val>
          <c:extLst>
            <c:ext xmlns:c16="http://schemas.microsoft.com/office/drawing/2014/chart" uri="{C3380CC4-5D6E-409C-BE32-E72D297353CC}">
              <c16:uniqueId val="{00000001-C010-4E05-9504-546C1C0DF5F5}"/>
            </c:ext>
          </c:extLst>
        </c:ser>
        <c:dLbls>
          <c:showLegendKey val="0"/>
          <c:showVal val="0"/>
          <c:showCatName val="0"/>
          <c:showSerName val="0"/>
          <c:showPercent val="0"/>
          <c:showBubbleSize val="0"/>
        </c:dLbls>
        <c:gapWidth val="100"/>
        <c:axId val="2014400976"/>
        <c:axId val="2014404240"/>
      </c:barChart>
      <c:catAx>
        <c:axId val="2014400976"/>
        <c:scaling>
          <c:orientation val="minMax"/>
        </c:scaling>
        <c:delete val="0"/>
        <c:axPos val="b"/>
        <c:numFmt formatCode="0" sourceLinked="1"/>
        <c:majorTickMark val="out"/>
        <c:minorTickMark val="none"/>
        <c:tickLblPos val="nextTo"/>
        <c:spPr>
          <a:noFill/>
          <a:ln w="3175"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chemeClr val="tx1"/>
                </a:solidFill>
                <a:latin typeface="Arial" panose="020B0604020202020204" pitchFamily="34" charset="0"/>
                <a:ea typeface="Lato Light" panose="020F0502020204030203" pitchFamily="34" charset="0"/>
                <a:cs typeface="Arial" panose="020B0604020202020204" pitchFamily="34" charset="0"/>
              </a:defRPr>
            </a:pPr>
            <a:endParaRPr lang="en-US"/>
          </a:p>
        </c:txPr>
        <c:crossAx val="2014404240"/>
        <c:crosses val="autoZero"/>
        <c:auto val="1"/>
        <c:lblAlgn val="ctr"/>
        <c:lblOffset val="100"/>
        <c:noMultiLvlLbl val="0"/>
      </c:catAx>
      <c:valAx>
        <c:axId val="2014404240"/>
        <c:scaling>
          <c:orientation val="minMax"/>
        </c:scaling>
        <c:delete val="0"/>
        <c:axPos val="l"/>
        <c:numFmt formatCode="0.00\x" sourceLinked="1"/>
        <c:majorTickMark val="out"/>
        <c:minorTickMark val="none"/>
        <c:tickLblPos val="nextTo"/>
        <c:spPr>
          <a:noFill/>
          <a:ln w="3175"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chemeClr val="tx1"/>
                </a:solidFill>
                <a:latin typeface="Arial" panose="020B0604020202020204" pitchFamily="34" charset="0"/>
                <a:ea typeface="Lato Light" panose="020F0502020204030203" pitchFamily="34" charset="0"/>
                <a:cs typeface="Arial" panose="020B0604020202020204" pitchFamily="34" charset="0"/>
              </a:defRPr>
            </a:pPr>
            <a:endParaRPr lang="en-US"/>
          </a:p>
        </c:txPr>
        <c:crossAx val="2014400976"/>
        <c:crosses val="autoZero"/>
        <c:crossBetween val="between"/>
      </c:valAx>
    </c:plotArea>
    <c:legend>
      <c:legendPos val="b"/>
      <c:overlay val="0"/>
    </c:legend>
    <c:plotVisOnly val="1"/>
    <c:dispBlanksAs val="gap"/>
    <c:showDLblsOverMax val="0"/>
  </c:chart>
  <c:spPr>
    <a:noFill/>
    <a:ln w="6350" cap="flat" cmpd="sng" algn="ctr">
      <a:noFill/>
      <a:prstDash val="solid"/>
      <a:round/>
    </a:ln>
    <a:effectLst/>
  </c:spPr>
  <c:txPr>
    <a:bodyPr/>
    <a:lstStyle/>
    <a:p>
      <a:pPr>
        <a:defRPr sz="900">
          <a:solidFill>
            <a:schemeClr val="tx1"/>
          </a:solidFill>
          <a:latin typeface="Arial" panose="020B0604020202020204" pitchFamily="34" charset="0"/>
          <a:ea typeface="Lato Light" panose="020F0502020204030203"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111945724328112E-2"/>
          <c:y val="1.7856327741640993E-2"/>
          <c:w val="0.89311268242626662"/>
          <c:h val="0.78243580965422799"/>
        </c:manualLayout>
      </c:layout>
      <c:barChart>
        <c:barDir val="col"/>
        <c:grouping val="stacked"/>
        <c:varyColors val="0"/>
        <c:ser>
          <c:idx val="0"/>
          <c:order val="0"/>
          <c:tx>
            <c:strRef>
              <c:f>'Pre-seed &amp; seed'!$B$8</c:f>
              <c:strCache>
                <c:ptCount val="1"/>
                <c:pt idx="0">
                  <c:v>Pre-seed deal value ($B)</c:v>
                </c:pt>
              </c:strCache>
            </c:strRef>
          </c:tx>
          <c:spPr>
            <a:solidFill>
              <a:schemeClr val="accent1"/>
            </a:solidFill>
            <a:ln>
              <a:noFill/>
            </a:ln>
            <a:effectLst/>
          </c:spPr>
          <c:invertIfNegative val="0"/>
          <c:cat>
            <c:numRef>
              <c:f>'Pre-seed &amp; seed'!$C$7:$M$7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'Pre-seed &amp; seed'!$C$8:$M$8</c:f>
              <c:numCache>
                <c:formatCode>"$"#,##0.0</c:formatCode>
                <c:ptCount val="11"/>
                <c:pt idx="0">
                  <c:v>0.37645372064675658</c:v>
                </c:pt>
                <c:pt idx="1">
                  <c:v>0.31251006058738751</c:v>
                </c:pt>
                <c:pt idx="2">
                  <c:v>0.32789589346241721</c:v>
                </c:pt>
                <c:pt idx="3">
                  <c:v>0.51479750443440142</c:v>
                </c:pt>
                <c:pt idx="4">
                  <c:v>0.49245923126438002</c:v>
                </c:pt>
                <c:pt idx="5">
                  <c:v>0.89743123259481761</c:v>
                </c:pt>
                <c:pt idx="6">
                  <c:v>0.9774252471155177</c:v>
                </c:pt>
                <c:pt idx="7">
                  <c:v>0.79144770047173729</c:v>
                </c:pt>
                <c:pt idx="8">
                  <c:v>0.99388263823541623</c:v>
                </c:pt>
                <c:pt idx="9">
                  <c:v>1.0539148410000001</c:v>
                </c:pt>
                <c:pt idx="10">
                  <c:v>0.46749994900000003</c:v>
                </c:pt>
              </c:numCache>
            </c:numRef>
          </c:val>
          <c:extLst>
            <c:ext xmlns:c16="http://schemas.microsoft.com/office/drawing/2014/chart" uri="{C3380CC4-5D6E-409C-BE32-E72D297353CC}">
              <c16:uniqueId val="{00000000-6A9D-4DF7-8FA5-3D2BF3AB54C3}"/>
            </c:ext>
          </c:extLst>
        </c:ser>
        <c:ser>
          <c:idx val="1"/>
          <c:order val="1"/>
          <c:tx>
            <c:strRef>
              <c:f>'Pre-seed &amp; seed'!$B$9</c:f>
              <c:strCache>
                <c:ptCount val="1"/>
                <c:pt idx="0">
                  <c:v>Seed deal value ($B)</c:v>
                </c:pt>
              </c:strCache>
            </c:strRef>
          </c:tx>
          <c:spPr>
            <a:solidFill>
              <a:schemeClr val="accent3"/>
            </a:solidFill>
            <a:ln>
              <a:noFill/>
            </a:ln>
            <a:effectLst/>
          </c:spPr>
          <c:invertIfNegative val="0"/>
          <c:dPt>
            <c:idx val="6"/>
            <c:invertIfNegative val="0"/>
            <c:bubble3D val="0"/>
            <c:extLst>
              <c:ext xmlns:c16="http://schemas.microsoft.com/office/drawing/2014/chart" uri="{C3380CC4-5D6E-409C-BE32-E72D297353CC}">
                <c16:uniqueId val="{00000001-6A9D-4DF7-8FA5-3D2BF3AB54C3}"/>
              </c:ext>
            </c:extLst>
          </c:dPt>
          <c:dPt>
            <c:idx val="7"/>
            <c:invertIfNegative val="0"/>
            <c:bubble3D val="0"/>
            <c:extLst>
              <c:ext xmlns:c16="http://schemas.microsoft.com/office/drawing/2014/chart" uri="{C3380CC4-5D6E-409C-BE32-E72D297353CC}">
                <c16:uniqueId val="{00000002-6A9D-4DF7-8FA5-3D2BF3AB54C3}"/>
              </c:ext>
            </c:extLst>
          </c:dPt>
          <c:dPt>
            <c:idx val="8"/>
            <c:invertIfNegative val="0"/>
            <c:bubble3D val="0"/>
            <c:extLst>
              <c:ext xmlns:c16="http://schemas.microsoft.com/office/drawing/2014/chart" uri="{C3380CC4-5D6E-409C-BE32-E72D297353CC}">
                <c16:uniqueId val="{00000003-6A9D-4DF7-8FA5-3D2BF3AB54C3}"/>
              </c:ext>
            </c:extLst>
          </c:dPt>
          <c:cat>
            <c:numRef>
              <c:f>'Pre-seed &amp; seed'!$C$7:$M$7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'Pre-seed &amp; seed'!$C$9:$M$9</c:f>
              <c:numCache>
                <c:formatCode>"$"#,##0.0</c:formatCode>
                <c:ptCount val="11"/>
                <c:pt idx="0">
                  <c:v>5.1011014794348064</c:v>
                </c:pt>
                <c:pt idx="1">
                  <c:v>6.4783085058589061</c:v>
                </c:pt>
                <c:pt idx="2">
                  <c:v>9.193303548409272</c:v>
                </c:pt>
                <c:pt idx="3">
                  <c:v>8.9175035781953689</c:v>
                </c:pt>
                <c:pt idx="4">
                  <c:v>10.42194154257534</c:v>
                </c:pt>
                <c:pt idx="5">
                  <c:v>16.56788783513376</c:v>
                </c:pt>
                <c:pt idx="6">
                  <c:v>21.785566667903019</c:v>
                </c:pt>
                <c:pt idx="7">
                  <c:v>15.48655879270053</c:v>
                </c:pt>
                <c:pt idx="8">
                  <c:v>16.700627448829639</c:v>
                </c:pt>
                <c:pt idx="9">
                  <c:v>20.424262246482751</c:v>
                </c:pt>
                <c:pt idx="10">
                  <c:v>10.878759441370059</c:v>
                </c:pt>
              </c:numCache>
            </c:numRef>
          </c:val>
          <c:extLst>
            <c:ext xmlns:c16="http://schemas.microsoft.com/office/drawing/2014/chart" uri="{C3380CC4-5D6E-409C-BE32-E72D297353CC}">
              <c16:uniqueId val="{00000004-6A9D-4DF7-8FA5-3D2BF3AB54C3}"/>
            </c:ext>
          </c:extLst>
        </c:ser>
        <c:dLbls>
          <c:showLegendKey val="0"/>
          <c:showVal val="0"/>
          <c:showCatName val="0"/>
          <c:showSerName val="0"/>
          <c:showPercent val="0"/>
          <c:showBubbleSize val="0"/>
        </c:dLbls>
        <c:gapWidth val="70"/>
        <c:overlap val="100"/>
        <c:axId val="1993389984"/>
        <c:axId val="1993391856"/>
      </c:barChart>
      <c:lineChart>
        <c:grouping val="standard"/>
        <c:varyColors val="0"/>
        <c:ser>
          <c:idx val="2"/>
          <c:order val="2"/>
          <c:tx>
            <c:strRef>
              <c:f>'Pre-seed &amp; seed'!$B$10</c:f>
              <c:strCache>
                <c:ptCount val="1"/>
                <c:pt idx="0">
                  <c:v>Pre-seed deal count</c:v>
                </c:pt>
              </c:strCache>
            </c:strRef>
          </c:tx>
          <c:spPr>
            <a:ln w="19050" cap="rnd" cmpd="sng" algn="ctr">
              <a:solidFill>
                <a:schemeClr val="accent5"/>
              </a:solidFill>
              <a:prstDash val="solid"/>
              <a:round/>
            </a:ln>
            <a:effectLst/>
          </c:spPr>
          <c:marker>
            <c:symbol val="none"/>
          </c:marker>
          <c:dPt>
            <c:idx val="5"/>
            <c:bubble3D val="0"/>
            <c:extLst>
              <c:ext xmlns:c16="http://schemas.microsoft.com/office/drawing/2014/chart" uri="{C3380CC4-5D6E-409C-BE32-E72D297353CC}">
                <c16:uniqueId val="{00000005-6A9D-4DF7-8FA5-3D2BF3AB54C3}"/>
              </c:ext>
            </c:extLst>
          </c:dPt>
          <c:dPt>
            <c:idx val="8"/>
            <c:bubble3D val="0"/>
            <c:spPr>
              <a:ln w="19050" cap="rnd" cmpd="sng" algn="ctr">
                <a:solidFill>
                  <a:schemeClr val="accent5"/>
                </a:solidFill>
                <a:prstDash val="solid"/>
                <a:round/>
              </a:ln>
              <a:effectLst/>
            </c:spPr>
            <c:extLst>
              <c:ext xmlns:c16="http://schemas.microsoft.com/office/drawing/2014/chart" uri="{C3380CC4-5D6E-409C-BE32-E72D297353CC}">
                <c16:uniqueId val="{00000007-6A9D-4DF7-8FA5-3D2BF3AB54C3}"/>
              </c:ext>
            </c:extLst>
          </c:dPt>
          <c:dPt>
            <c:idx val="9"/>
            <c:bubble3D val="0"/>
            <c:spPr>
              <a:ln w="19050" cap="rnd" cmpd="sng" algn="ctr">
                <a:solidFill>
                  <a:schemeClr val="accent5"/>
                </a:solidFill>
                <a:prstDash val="solid"/>
                <a:round/>
              </a:ln>
              <a:effectLst/>
            </c:spPr>
            <c:extLst>
              <c:ext xmlns:c16="http://schemas.microsoft.com/office/drawing/2014/chart" uri="{C3380CC4-5D6E-409C-BE32-E72D297353CC}">
                <c16:uniqueId val="{00000009-6A9D-4DF7-8FA5-3D2BF3AB54C3}"/>
              </c:ext>
            </c:extLst>
          </c:dPt>
          <c:dPt>
            <c:idx val="10"/>
            <c:marker>
              <c:symbol val="circle"/>
              <c:size val="5"/>
              <c:spPr>
                <a:solidFill>
                  <a:schemeClr val="accent5"/>
                </a:solidFill>
                <a:ln w="6350" cap="flat" cmpd="sng" algn="ctr">
                  <a:noFill/>
                  <a:prstDash val="solid"/>
                  <a:round/>
                </a:ln>
                <a:effectLst/>
              </c:spPr>
            </c:marker>
            <c:bubble3D val="0"/>
            <c:spPr>
              <a:ln w="19050" cap="rnd" cmpd="sng" algn="ctr">
                <a:noFill/>
                <a:prstDash val="solid"/>
                <a:round/>
              </a:ln>
              <a:effectLst/>
            </c:spPr>
            <c:extLst>
              <c:ext xmlns:c16="http://schemas.microsoft.com/office/drawing/2014/chart" uri="{C3380CC4-5D6E-409C-BE32-E72D297353CC}">
                <c16:uniqueId val="{0000000B-6A9D-4DF7-8FA5-3D2BF3AB54C3}"/>
              </c:ext>
            </c:extLst>
          </c:dPt>
          <c:dLbls>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A9D-4DF7-8FA5-3D2BF3AB54C3}"/>
                </c:ext>
              </c:extLst>
            </c:dLbl>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venir Book" panose="02000503020000020003" pitchFamily="2" charset="0"/>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'Pre-seed &amp; seed'!$C$7:$M$7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'Pre-seed &amp; seed'!$C$10:$M$10</c:f>
              <c:numCache>
                <c:formatCode>General</c:formatCode>
                <c:ptCount val="11"/>
                <c:pt idx="0">
                  <c:v>800</c:v>
                </c:pt>
                <c:pt idx="1">
                  <c:v>857</c:v>
                </c:pt>
                <c:pt idx="2">
                  <c:v>750</c:v>
                </c:pt>
                <c:pt idx="3">
                  <c:v>853</c:v>
                </c:pt>
                <c:pt idx="4">
                  <c:v>893</c:v>
                </c:pt>
                <c:pt idx="5">
                  <c:v>1184</c:v>
                </c:pt>
                <c:pt idx="6">
                  <c:v>1118</c:v>
                </c:pt>
                <c:pt idx="7">
                  <c:v>898</c:v>
                </c:pt>
                <c:pt idx="8">
                  <c:v>1135</c:v>
                </c:pt>
                <c:pt idx="9">
                  <c:v>1144</c:v>
                </c:pt>
                <c:pt idx="10">
                  <c:v>658</c:v>
                </c:pt>
              </c:numCache>
            </c:numRef>
          </c:val>
          <c:smooth val="0"/>
          <c:extLst>
            <c:ext xmlns:c16="http://schemas.microsoft.com/office/drawing/2014/chart" uri="{C3380CC4-5D6E-409C-BE32-E72D297353CC}">
              <c16:uniqueId val="{0000000C-6A9D-4DF7-8FA5-3D2BF3AB54C3}"/>
            </c:ext>
          </c:extLst>
        </c:ser>
        <c:ser>
          <c:idx val="3"/>
          <c:order val="3"/>
          <c:tx>
            <c:strRef>
              <c:f>'Pre-seed &amp; seed'!$B$11</c:f>
              <c:strCache>
                <c:ptCount val="1"/>
                <c:pt idx="0">
                  <c:v>Seed deal count</c:v>
                </c:pt>
              </c:strCache>
            </c:strRef>
          </c:tx>
          <c:spPr>
            <a:ln w="19050" cap="rnd" cmpd="sng" algn="ctr">
              <a:solidFill>
                <a:schemeClr val="accent1"/>
              </a:solidFill>
              <a:prstDash val="solid"/>
              <a:round/>
            </a:ln>
            <a:effectLst/>
          </c:spPr>
          <c:marker>
            <c:symbol val="none"/>
          </c:marker>
          <c:dPt>
            <c:idx val="5"/>
            <c:bubble3D val="0"/>
            <c:extLst>
              <c:ext xmlns:c16="http://schemas.microsoft.com/office/drawing/2014/chart" uri="{C3380CC4-5D6E-409C-BE32-E72D297353CC}">
                <c16:uniqueId val="{0000000D-6A9D-4DF7-8FA5-3D2BF3AB54C3}"/>
              </c:ext>
            </c:extLst>
          </c:dPt>
          <c:dPt>
            <c:idx val="8"/>
            <c:bubble3D val="0"/>
            <c:extLst>
              <c:ext xmlns:c16="http://schemas.microsoft.com/office/drawing/2014/chart" uri="{C3380CC4-5D6E-409C-BE32-E72D297353CC}">
                <c16:uniqueId val="{0000000E-6A9D-4DF7-8FA5-3D2BF3AB54C3}"/>
              </c:ext>
            </c:extLst>
          </c:dPt>
          <c:dPt>
            <c:idx val="9"/>
            <c:bubble3D val="0"/>
            <c:extLst>
              <c:ext xmlns:c16="http://schemas.microsoft.com/office/drawing/2014/chart" uri="{C3380CC4-5D6E-409C-BE32-E72D297353CC}">
                <c16:uniqueId val="{0000000F-6A9D-4DF7-8FA5-3D2BF3AB54C3}"/>
              </c:ext>
            </c:extLst>
          </c:dPt>
          <c:dPt>
            <c:idx val="10"/>
            <c:marker>
              <c:symbol val="circle"/>
              <c:size val="5"/>
              <c:spPr>
                <a:solidFill>
                  <a:schemeClr val="accent1"/>
                </a:solidFill>
                <a:ln w="6350" cap="flat" cmpd="sng" algn="ctr">
                  <a:noFill/>
                  <a:prstDash val="solid"/>
                  <a:round/>
                </a:ln>
                <a:effectLst/>
              </c:spPr>
            </c:marker>
            <c:bubble3D val="0"/>
            <c:spPr>
              <a:ln w="19050" cap="rnd" cmpd="sng" algn="ctr">
                <a:noFill/>
                <a:prstDash val="solid"/>
                <a:round/>
              </a:ln>
              <a:effectLst/>
            </c:spPr>
            <c:extLst>
              <c:ext xmlns:c16="http://schemas.microsoft.com/office/drawing/2014/chart" uri="{C3380CC4-5D6E-409C-BE32-E72D297353CC}">
                <c16:uniqueId val="{00000011-6A9D-4DF7-8FA5-3D2BF3AB54C3}"/>
              </c:ext>
            </c:extLst>
          </c:dPt>
          <c:dLbls>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A9D-4DF7-8FA5-3D2BF3AB54C3}"/>
                </c:ext>
              </c:extLst>
            </c:dLbl>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venir Book" panose="02000503020000020003" pitchFamily="2" charset="0"/>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'Pre-seed &amp; seed'!$C$7:$M$7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'Pre-seed &amp; seed'!$C$11:$M$11</c:f>
              <c:numCache>
                <c:formatCode>General</c:formatCode>
                <c:ptCount val="11"/>
                <c:pt idx="0">
                  <c:v>3187</c:v>
                </c:pt>
                <c:pt idx="1">
                  <c:v>3441</c:v>
                </c:pt>
                <c:pt idx="2">
                  <c:v>3729</c:v>
                </c:pt>
                <c:pt idx="3">
                  <c:v>4093</c:v>
                </c:pt>
                <c:pt idx="4">
                  <c:v>4189</c:v>
                </c:pt>
                <c:pt idx="5">
                  <c:v>5769</c:v>
                </c:pt>
                <c:pt idx="6">
                  <c:v>5450</c:v>
                </c:pt>
                <c:pt idx="7">
                  <c:v>4614</c:v>
                </c:pt>
                <c:pt idx="8">
                  <c:v>4404</c:v>
                </c:pt>
                <c:pt idx="9">
                  <c:v>4132</c:v>
                </c:pt>
                <c:pt idx="10">
                  <c:v>1864</c:v>
                </c:pt>
              </c:numCache>
            </c:numRef>
          </c:val>
          <c:smooth val="0"/>
          <c:extLst>
            <c:ext xmlns:c16="http://schemas.microsoft.com/office/drawing/2014/chart" uri="{C3380CC4-5D6E-409C-BE32-E72D297353CC}">
              <c16:uniqueId val="{00000012-6A9D-4DF7-8FA5-3D2BF3AB54C3}"/>
            </c:ext>
          </c:extLst>
        </c:ser>
        <c:dLbls>
          <c:showLegendKey val="0"/>
          <c:showVal val="0"/>
          <c:showCatName val="0"/>
          <c:showSerName val="0"/>
          <c:showPercent val="0"/>
          <c:showBubbleSize val="0"/>
        </c:dLbls>
        <c:marker val="1"/>
        <c:smooth val="0"/>
        <c:axId val="1993395408"/>
        <c:axId val="1993393632"/>
      </c:lineChart>
      <c:catAx>
        <c:axId val="1993389984"/>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5400000" spcFirstLastPara="1" vertOverflow="ellipsis" wrap="square" anchor="ctr" anchorCtr="1"/>
          <a:lstStyle/>
          <a:p>
            <a:pPr>
              <a:defRPr sz="800" b="0" i="0" u="none" strike="noStrike" kern="1200" baseline="0">
                <a:solidFill>
                  <a:sysClr val="windowText" lastClr="000000"/>
                </a:solidFill>
                <a:latin typeface="Avenir Book" panose="02000503020000020003" pitchFamily="2" charset="0"/>
                <a:ea typeface="+mn-ea"/>
                <a:cs typeface="+mn-cs"/>
              </a:defRPr>
            </a:pPr>
            <a:endParaRPr lang="en-US"/>
          </a:p>
        </c:txPr>
        <c:crossAx val="1993391856"/>
        <c:crosses val="autoZero"/>
        <c:auto val="1"/>
        <c:lblAlgn val="ctr"/>
        <c:lblOffset val="100"/>
        <c:noMultiLvlLbl val="0"/>
      </c:catAx>
      <c:valAx>
        <c:axId val="1993391856"/>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venir Book" panose="02000503020000020003" pitchFamily="2" charset="0"/>
                <a:ea typeface="+mn-ea"/>
                <a:cs typeface="+mn-cs"/>
              </a:defRPr>
            </a:pPr>
            <a:endParaRPr lang="en-US"/>
          </a:p>
        </c:txPr>
        <c:crossAx val="1993389984"/>
        <c:crosses val="autoZero"/>
        <c:crossBetween val="between"/>
      </c:valAx>
      <c:valAx>
        <c:axId val="1993393632"/>
        <c:scaling>
          <c:orientation val="minMax"/>
        </c:scaling>
        <c:delete val="0"/>
        <c:axPos val="r"/>
        <c:numFmt formatCode="#,##0" sourceLinked="0"/>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venir Book" panose="02000503020000020003" pitchFamily="2" charset="0"/>
                <a:ea typeface="+mn-ea"/>
                <a:cs typeface="+mn-cs"/>
              </a:defRPr>
            </a:pPr>
            <a:endParaRPr lang="en-US"/>
          </a:p>
        </c:txPr>
        <c:crossAx val="1993395408"/>
        <c:crosses val="max"/>
        <c:crossBetween val="between"/>
      </c:valAx>
      <c:catAx>
        <c:axId val="1993395408"/>
        <c:scaling>
          <c:orientation val="minMax"/>
        </c:scaling>
        <c:delete val="1"/>
        <c:axPos val="b"/>
        <c:numFmt formatCode="0" sourceLinked="1"/>
        <c:majorTickMark val="out"/>
        <c:minorTickMark val="none"/>
        <c:tickLblPos val="nextTo"/>
        <c:crossAx val="1993393632"/>
        <c:crosses val="autoZero"/>
        <c:auto val="1"/>
        <c:lblAlgn val="ctr"/>
        <c:lblOffset val="100"/>
        <c:noMultiLvlLbl val="0"/>
      </c:catAx>
      <c:spPr>
        <a:solidFill>
          <a:schemeClr val="bg1"/>
        </a:solidFill>
        <a:ln>
          <a:noFill/>
        </a:ln>
        <a:effectLst/>
      </c:spPr>
    </c:plotArea>
    <c:legend>
      <c:legendPos val="b"/>
      <c:layout>
        <c:manualLayout>
          <c:xMode val="edge"/>
          <c:yMode val="edge"/>
          <c:x val="0"/>
          <c:y val="0.88172178477690299"/>
          <c:w val="1"/>
          <c:h val="0.1182782152230971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venir Book" panose="02000503020000020003"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00">
          <a:solidFill>
            <a:sysClr val="windowText" lastClr="000000"/>
          </a:solidFill>
          <a:latin typeface="Avenir Book" panose="02000503020000020003" pitchFamily="2" charset="0"/>
        </a:defRPr>
      </a:pPr>
      <a:endParaRPr lang="en-US"/>
    </a:p>
  </c:txPr>
  <c:printSettings>
    <c:headerFooter/>
    <c:pageMargins b="0.75" l="0.7" r="0.7" t="0.75" header="0.3" footer="0.3"/>
    <c:pageSetup/>
  </c:printSettings>
</c:chartSpace>
</file>

<file path=xl/charts/chart2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9556126701747446E-2"/>
          <c:y val="4.1212116492050602E-2"/>
          <c:w val="0.9174807718955309"/>
          <c:h val="0.8590617007039808"/>
        </c:manualLayout>
      </c:layout>
      <c:barChart>
        <c:barDir val="col"/>
        <c:grouping val="stacked"/>
        <c:varyColors val="0"/>
        <c:ser>
          <c:idx val="0"/>
          <c:order val="0"/>
          <c:tx>
            <c:strRef>
              <c:f>'Unicorn latest VC'!$B$8</c:f>
              <c:strCache>
                <c:ptCount val="1"/>
                <c:pt idx="0">
                  <c:v>Count</c:v>
                </c:pt>
              </c:strCache>
            </c:strRef>
          </c:tx>
          <c:spPr>
            <a:solidFill>
              <a:schemeClr val="accent1"/>
            </a:solidFill>
            <a:ln>
              <a:noFill/>
            </a:ln>
            <a:effectLst/>
          </c:spPr>
          <c:invertIfNegative val="0"/>
          <c:cat>
            <c:numRef>
              <c:f>'Unicorn latest VC'!$C$7:$Q$7</c:f>
              <c:numCache>
                <c:formatCode>General</c:formatCode>
                <c:ptCount val="15"/>
                <c:pt idx="0">
                  <c:v>2009</c:v>
                </c:pt>
                <c:pt idx="1">
                  <c:v>2012</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numCache>
            </c:numRef>
          </c:cat>
          <c:val>
            <c:numRef>
              <c:f>'Unicorn latest VC'!$C$8:$Q$8</c:f>
              <c:numCache>
                <c:formatCode>General</c:formatCode>
                <c:ptCount val="15"/>
                <c:pt idx="0">
                  <c:v>1</c:v>
                </c:pt>
                <c:pt idx="1">
                  <c:v>1</c:v>
                </c:pt>
                <c:pt idx="2">
                  <c:v>3</c:v>
                </c:pt>
                <c:pt idx="3">
                  <c:v>3</c:v>
                </c:pt>
                <c:pt idx="4">
                  <c:v>5</c:v>
                </c:pt>
                <c:pt idx="5">
                  <c:v>4</c:v>
                </c:pt>
                <c:pt idx="6">
                  <c:v>4</c:v>
                </c:pt>
                <c:pt idx="7">
                  <c:v>6</c:v>
                </c:pt>
                <c:pt idx="8">
                  <c:v>13</c:v>
                </c:pt>
                <c:pt idx="9">
                  <c:v>115</c:v>
                </c:pt>
                <c:pt idx="10">
                  <c:v>119</c:v>
                </c:pt>
                <c:pt idx="11">
                  <c:v>67</c:v>
                </c:pt>
                <c:pt idx="12">
                  <c:v>99</c:v>
                </c:pt>
                <c:pt idx="13">
                  <c:v>260</c:v>
                </c:pt>
                <c:pt idx="14">
                  <c:v>220</c:v>
                </c:pt>
              </c:numCache>
            </c:numRef>
          </c:val>
          <c:extLst>
            <c:ext xmlns:c16="http://schemas.microsoft.com/office/drawing/2014/chart" uri="{C3380CC4-5D6E-409C-BE32-E72D297353CC}">
              <c16:uniqueId val="{00000000-4CFC-4655-9984-2B4C979C8449}"/>
            </c:ext>
          </c:extLst>
        </c:ser>
        <c:dLbls>
          <c:showLegendKey val="0"/>
          <c:showVal val="0"/>
          <c:showCatName val="0"/>
          <c:showSerName val="0"/>
          <c:showPercent val="0"/>
          <c:showBubbleSize val="0"/>
        </c:dLbls>
        <c:gapWidth val="60"/>
        <c:overlap val="100"/>
        <c:axId val="958643536"/>
        <c:axId val="985980512"/>
      </c:barChart>
      <c:catAx>
        <c:axId val="958643536"/>
        <c:scaling>
          <c:orientation val="minMax"/>
        </c:scaling>
        <c:delete val="0"/>
        <c:axPos val="b"/>
        <c:numFmt formatCode="General" sourceLinked="1"/>
        <c:majorTickMark val="none"/>
        <c:minorTickMark val="none"/>
        <c:tickLblPos val="nextTo"/>
        <c:spPr>
          <a:noFill/>
          <a:ln w="9525" cap="flat" cmpd="sng" algn="ctr">
            <a:solidFill>
              <a:schemeClr val="bg1">
                <a:lumMod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985980512"/>
        <c:crosses val="autoZero"/>
        <c:auto val="1"/>
        <c:lblAlgn val="ctr"/>
        <c:lblOffset val="100"/>
        <c:noMultiLvlLbl val="0"/>
      </c:catAx>
      <c:valAx>
        <c:axId val="98598051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958643536"/>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'Unicorn first VC'!$B$8</c:f>
              <c:strCache>
                <c:ptCount val="1"/>
                <c:pt idx="0">
                  <c:v>Count</c:v>
                </c:pt>
              </c:strCache>
            </c:strRef>
          </c:tx>
          <c:spPr>
            <a:solidFill>
              <a:schemeClr val="accent1"/>
            </a:solidFill>
            <a:ln>
              <a:noFill/>
            </a:ln>
            <a:effectLst/>
          </c:spPr>
          <c:invertIfNegative val="0"/>
          <c:cat>
            <c:strRef>
              <c:f>'Unicorn first VC'!$C$7:$S$7</c:f>
              <c:strCache>
                <c:ptCount val="17"/>
                <c:pt idx="0">
                  <c:v>&lt;2010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strCache>
            </c:strRef>
          </c:cat>
          <c:val>
            <c:numRef>
              <c:f>'Unicorn first VC'!$C$8:$S$8</c:f>
              <c:numCache>
                <c:formatCode>General</c:formatCode>
                <c:ptCount val="17"/>
                <c:pt idx="0">
                  <c:v>34</c:v>
                </c:pt>
                <c:pt idx="1">
                  <c:v>26</c:v>
                </c:pt>
                <c:pt idx="2">
                  <c:v>40</c:v>
                </c:pt>
                <c:pt idx="3">
                  <c:v>59</c:v>
                </c:pt>
                <c:pt idx="4">
                  <c:v>68</c:v>
                </c:pt>
                <c:pt idx="5">
                  <c:v>78</c:v>
                </c:pt>
                <c:pt idx="6">
                  <c:v>75</c:v>
                </c:pt>
                <c:pt idx="7">
                  <c:v>77</c:v>
                </c:pt>
                <c:pt idx="8">
                  <c:v>64</c:v>
                </c:pt>
                <c:pt idx="9">
                  <c:v>81</c:v>
                </c:pt>
                <c:pt idx="10">
                  <c:v>70</c:v>
                </c:pt>
                <c:pt idx="11">
                  <c:v>69</c:v>
                </c:pt>
                <c:pt idx="12">
                  <c:v>49</c:v>
                </c:pt>
                <c:pt idx="13">
                  <c:v>41</c:v>
                </c:pt>
                <c:pt idx="14">
                  <c:v>44</c:v>
                </c:pt>
                <c:pt idx="15">
                  <c:v>33</c:v>
                </c:pt>
                <c:pt idx="16">
                  <c:v>12</c:v>
                </c:pt>
              </c:numCache>
            </c:numRef>
          </c:val>
          <c:extLst>
            <c:ext xmlns:c16="http://schemas.microsoft.com/office/drawing/2014/chart" uri="{C3380CC4-5D6E-409C-BE32-E72D297353CC}">
              <c16:uniqueId val="{00000000-548F-4812-B657-FE9EF9BEFA87}"/>
            </c:ext>
          </c:extLst>
        </c:ser>
        <c:dLbls>
          <c:showLegendKey val="0"/>
          <c:showVal val="0"/>
          <c:showCatName val="0"/>
          <c:showSerName val="0"/>
          <c:showPercent val="0"/>
          <c:showBubbleSize val="0"/>
        </c:dLbls>
        <c:gapWidth val="60"/>
        <c:overlap val="100"/>
        <c:axId val="958643536"/>
        <c:axId val="985980512"/>
      </c:barChart>
      <c:catAx>
        <c:axId val="958643536"/>
        <c:scaling>
          <c:orientation val="minMax"/>
        </c:scaling>
        <c:delete val="0"/>
        <c:axPos val="b"/>
        <c:numFmt formatCode="General" sourceLinked="1"/>
        <c:majorTickMark val="none"/>
        <c:minorTickMark val="none"/>
        <c:tickLblPos val="nextTo"/>
        <c:spPr>
          <a:noFill/>
          <a:ln w="9525" cap="flat" cmpd="sng" algn="ctr">
            <a:solidFill>
              <a:schemeClr val="bg1">
                <a:lumMod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985980512"/>
        <c:crosses val="autoZero"/>
        <c:auto val="1"/>
        <c:lblAlgn val="ctr"/>
        <c:lblOffset val="100"/>
        <c:noMultiLvlLbl val="0"/>
      </c:catAx>
      <c:valAx>
        <c:axId val="98598051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958643536"/>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'Unicorn founding'!$B$8</c:f>
              <c:strCache>
                <c:ptCount val="1"/>
                <c:pt idx="0">
                  <c:v>Count</c:v>
                </c:pt>
              </c:strCache>
            </c:strRef>
          </c:tx>
          <c:spPr>
            <a:solidFill>
              <a:schemeClr val="accent1"/>
            </a:solidFill>
            <a:ln>
              <a:noFill/>
            </a:ln>
            <a:effectLst/>
          </c:spPr>
          <c:invertIfNegative val="0"/>
          <c:cat>
            <c:strRef>
              <c:f>'Unicorn founding'!$C$7:$S$7</c:f>
              <c:strCache>
                <c:ptCount val="17"/>
                <c:pt idx="0">
                  <c:v>Pre-2011</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No founding date on file</c:v>
                </c:pt>
              </c:strCache>
            </c:strRef>
          </c:cat>
          <c:val>
            <c:numRef>
              <c:f>'Unicorn founding'!$C$8:$S$8</c:f>
              <c:numCache>
                <c:formatCode>General</c:formatCode>
                <c:ptCount val="17"/>
                <c:pt idx="0">
                  <c:v>101</c:v>
                </c:pt>
                <c:pt idx="1">
                  <c:v>48</c:v>
                </c:pt>
                <c:pt idx="2">
                  <c:v>62</c:v>
                </c:pt>
                <c:pt idx="3">
                  <c:v>62</c:v>
                </c:pt>
                <c:pt idx="4">
                  <c:v>82</c:v>
                </c:pt>
                <c:pt idx="5">
                  <c:v>86</c:v>
                </c:pt>
                <c:pt idx="6">
                  <c:v>57</c:v>
                </c:pt>
                <c:pt idx="7">
                  <c:v>75</c:v>
                </c:pt>
                <c:pt idx="8">
                  <c:v>68</c:v>
                </c:pt>
                <c:pt idx="9">
                  <c:v>62</c:v>
                </c:pt>
                <c:pt idx="10">
                  <c:v>44</c:v>
                </c:pt>
                <c:pt idx="11">
                  <c:v>35</c:v>
                </c:pt>
                <c:pt idx="12">
                  <c:v>39</c:v>
                </c:pt>
                <c:pt idx="13">
                  <c:v>36</c:v>
                </c:pt>
                <c:pt idx="14">
                  <c:v>29</c:v>
                </c:pt>
                <c:pt idx="15">
                  <c:v>18</c:v>
                </c:pt>
                <c:pt idx="16">
                  <c:v>20</c:v>
                </c:pt>
              </c:numCache>
            </c:numRef>
          </c:val>
          <c:extLst>
            <c:ext xmlns:c16="http://schemas.microsoft.com/office/drawing/2014/chart" uri="{C3380CC4-5D6E-409C-BE32-E72D297353CC}">
              <c16:uniqueId val="{00000000-E8F1-46EC-B32D-981EFDEAE9BC}"/>
            </c:ext>
          </c:extLst>
        </c:ser>
        <c:dLbls>
          <c:showLegendKey val="0"/>
          <c:showVal val="0"/>
          <c:showCatName val="0"/>
          <c:showSerName val="0"/>
          <c:showPercent val="0"/>
          <c:showBubbleSize val="0"/>
        </c:dLbls>
        <c:gapWidth val="60"/>
        <c:overlap val="100"/>
        <c:axId val="958643536"/>
        <c:axId val="985980512"/>
      </c:barChart>
      <c:catAx>
        <c:axId val="958643536"/>
        <c:scaling>
          <c:orientation val="minMax"/>
        </c:scaling>
        <c:delete val="0"/>
        <c:axPos val="b"/>
        <c:numFmt formatCode="General" sourceLinked="1"/>
        <c:majorTickMark val="none"/>
        <c:minorTickMark val="none"/>
        <c:tickLblPos val="nextTo"/>
        <c:spPr>
          <a:noFill/>
          <a:ln w="9525" cap="flat" cmpd="sng" algn="ctr">
            <a:solidFill>
              <a:schemeClr val="bg1">
                <a:lumMod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985980512"/>
        <c:crosses val="autoZero"/>
        <c:auto val="1"/>
        <c:lblAlgn val="ctr"/>
        <c:lblOffset val="100"/>
        <c:noMultiLvlLbl val="0"/>
      </c:catAx>
      <c:valAx>
        <c:axId val="98598051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958643536"/>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'Unicorn founding'!$B$38</c:f>
              <c:strCache>
                <c:ptCount val="1"/>
                <c:pt idx="0">
                  <c:v>Count</c:v>
                </c:pt>
              </c:strCache>
            </c:strRef>
          </c:tx>
          <c:spPr>
            <a:solidFill>
              <a:schemeClr val="accent1"/>
            </a:solidFill>
            <a:ln>
              <a:noFill/>
            </a:ln>
            <a:effectLst/>
          </c:spPr>
          <c:invertIfNegative val="0"/>
          <c:cat>
            <c:numRef>
              <c:f>'Unicorn founding'!$C$37:$AH$37</c:f>
              <c:numCache>
                <c:formatCode>General</c:formatCode>
                <c:ptCount val="32"/>
                <c:pt idx="0">
                  <c:v>1991</c:v>
                </c:pt>
                <c:pt idx="1">
                  <c:v>1992</c:v>
                </c:pt>
                <c:pt idx="2">
                  <c:v>1993</c:v>
                </c:pt>
                <c:pt idx="3">
                  <c:v>1996</c:v>
                </c:pt>
                <c:pt idx="4">
                  <c:v>1997</c:v>
                </c:pt>
                <c:pt idx="5">
                  <c:v>1998</c:v>
                </c:pt>
                <c:pt idx="6">
                  <c:v>1999</c:v>
                </c:pt>
                <c:pt idx="7">
                  <c:v>2001</c:v>
                </c:pt>
                <c:pt idx="8">
                  <c:v>2002</c:v>
                </c:pt>
                <c:pt idx="9">
                  <c:v>2003</c:v>
                </c:pt>
                <c:pt idx="10">
                  <c:v>2004</c:v>
                </c:pt>
                <c:pt idx="11">
                  <c:v>2005</c:v>
                </c:pt>
                <c:pt idx="12">
                  <c:v>2006</c:v>
                </c:pt>
                <c:pt idx="13">
                  <c:v>2007</c:v>
                </c:pt>
                <c:pt idx="14">
                  <c:v>2008</c:v>
                </c:pt>
                <c:pt idx="15">
                  <c:v>2009</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1">
                  <c:v>2025</c:v>
                </c:pt>
              </c:numCache>
            </c:numRef>
          </c:cat>
          <c:val>
            <c:numRef>
              <c:f>'Unicorn founding'!$C$38:$AH$38</c:f>
              <c:numCache>
                <c:formatCode>General</c:formatCode>
                <c:ptCount val="32"/>
                <c:pt idx="0">
                  <c:v>1</c:v>
                </c:pt>
                <c:pt idx="1">
                  <c:v>1</c:v>
                </c:pt>
                <c:pt idx="2">
                  <c:v>1</c:v>
                </c:pt>
                <c:pt idx="3">
                  <c:v>1</c:v>
                </c:pt>
                <c:pt idx="4">
                  <c:v>0</c:v>
                </c:pt>
                <c:pt idx="5">
                  <c:v>0</c:v>
                </c:pt>
                <c:pt idx="6">
                  <c:v>2</c:v>
                </c:pt>
                <c:pt idx="7">
                  <c:v>2</c:v>
                </c:pt>
                <c:pt idx="8">
                  <c:v>5</c:v>
                </c:pt>
                <c:pt idx="9">
                  <c:v>4</c:v>
                </c:pt>
                <c:pt idx="10">
                  <c:v>3</c:v>
                </c:pt>
                <c:pt idx="11">
                  <c:v>5</c:v>
                </c:pt>
                <c:pt idx="12">
                  <c:v>8</c:v>
                </c:pt>
                <c:pt idx="13">
                  <c:v>8</c:v>
                </c:pt>
                <c:pt idx="14">
                  <c:v>11</c:v>
                </c:pt>
                <c:pt idx="15">
                  <c:v>21</c:v>
                </c:pt>
                <c:pt idx="16">
                  <c:v>26</c:v>
                </c:pt>
                <c:pt idx="17">
                  <c:v>48</c:v>
                </c:pt>
                <c:pt idx="18">
                  <c:v>62</c:v>
                </c:pt>
                <c:pt idx="19">
                  <c:v>62</c:v>
                </c:pt>
                <c:pt idx="20">
                  <c:v>82</c:v>
                </c:pt>
                <c:pt idx="21">
                  <c:v>86</c:v>
                </c:pt>
                <c:pt idx="22">
                  <c:v>57</c:v>
                </c:pt>
                <c:pt idx="23">
                  <c:v>75</c:v>
                </c:pt>
                <c:pt idx="24">
                  <c:v>68</c:v>
                </c:pt>
                <c:pt idx="25">
                  <c:v>62</c:v>
                </c:pt>
                <c:pt idx="26">
                  <c:v>44</c:v>
                </c:pt>
                <c:pt idx="27">
                  <c:v>35</c:v>
                </c:pt>
                <c:pt idx="28">
                  <c:v>39</c:v>
                </c:pt>
                <c:pt idx="29">
                  <c:v>36</c:v>
                </c:pt>
                <c:pt idx="30">
                  <c:v>29</c:v>
                </c:pt>
                <c:pt idx="31">
                  <c:v>18</c:v>
                </c:pt>
              </c:numCache>
            </c:numRef>
          </c:val>
          <c:extLst>
            <c:ext xmlns:c16="http://schemas.microsoft.com/office/drawing/2014/chart" uri="{C3380CC4-5D6E-409C-BE32-E72D297353CC}">
              <c16:uniqueId val="{00000000-E9EA-42C1-90EA-D261526170E0}"/>
            </c:ext>
          </c:extLst>
        </c:ser>
        <c:dLbls>
          <c:showLegendKey val="0"/>
          <c:showVal val="0"/>
          <c:showCatName val="0"/>
          <c:showSerName val="0"/>
          <c:showPercent val="0"/>
          <c:showBubbleSize val="0"/>
        </c:dLbls>
        <c:gapWidth val="60"/>
        <c:overlap val="100"/>
        <c:axId val="958643536"/>
        <c:axId val="985980512"/>
      </c:barChart>
      <c:catAx>
        <c:axId val="958643536"/>
        <c:scaling>
          <c:orientation val="minMax"/>
        </c:scaling>
        <c:delete val="0"/>
        <c:axPos val="b"/>
        <c:numFmt formatCode="General" sourceLinked="1"/>
        <c:majorTickMark val="none"/>
        <c:minorTickMark val="none"/>
        <c:tickLblPos val="nextTo"/>
        <c:spPr>
          <a:noFill/>
          <a:ln w="9525" cap="flat" cmpd="sng" algn="ctr">
            <a:solidFill>
              <a:schemeClr val="bg1">
                <a:lumMod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985980512"/>
        <c:crosses val="autoZero"/>
        <c:auto val="1"/>
        <c:lblAlgn val="ctr"/>
        <c:lblOffset val="100"/>
        <c:noMultiLvlLbl val="0"/>
      </c:catAx>
      <c:valAx>
        <c:axId val="98598051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958643536"/>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669259824511641E-2"/>
          <c:y val="2.2436763419278472E-2"/>
          <c:w val="0.92533074017548833"/>
          <c:h val="0.91075311358139055"/>
        </c:manualLayout>
      </c:layout>
      <c:lineChart>
        <c:grouping val="standard"/>
        <c:varyColors val="0"/>
        <c:ser>
          <c:idx val="0"/>
          <c:order val="0"/>
          <c:tx>
            <c:strRef>
              <c:f>'Unique investor count'!$B$11</c:f>
              <c:strCache>
                <c:ptCount val="1"/>
                <c:pt idx="0">
                  <c:v>Total unique investors</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1-FE3E-4273-BBEA-76352A258C41}"/>
              </c:ext>
            </c:extLst>
          </c:dPt>
          <c:dPt>
            <c:idx val="11"/>
            <c:bubble3D val="0"/>
            <c:extLst>
              <c:ext xmlns:c16="http://schemas.microsoft.com/office/drawing/2014/chart" uri="{C3380CC4-5D6E-409C-BE32-E72D297353CC}">
                <c16:uniqueId val="{00000002-FE3E-4273-BBEA-76352A258C41}"/>
              </c:ext>
            </c:extLst>
          </c:dPt>
          <c:dPt>
            <c:idx val="14"/>
            <c:bubble3D val="0"/>
            <c:spPr>
              <a:ln w="19050" cap="rnd" cmpd="sng" algn="ctr">
                <a:solidFill>
                  <a:schemeClr val="accent1"/>
                </a:solidFill>
                <a:prstDash val="solid"/>
                <a:round/>
              </a:ln>
              <a:effectLst/>
            </c:spPr>
            <c:extLst>
              <c:ext xmlns:c16="http://schemas.microsoft.com/office/drawing/2014/chart" uri="{C3380CC4-5D6E-409C-BE32-E72D297353CC}">
                <c16:uniqueId val="{00000004-FE3E-4273-BBEA-76352A258C41}"/>
              </c:ext>
            </c:extLst>
          </c:dPt>
          <c:dPt>
            <c:idx val="15"/>
            <c:bubble3D val="0"/>
            <c:spPr>
              <a:ln w="19050" cap="rnd" cmpd="sng" algn="ctr">
                <a:solidFill>
                  <a:schemeClr val="accent1"/>
                </a:solidFill>
                <a:prstDash val="solid"/>
                <a:round/>
              </a:ln>
              <a:effectLst/>
            </c:spPr>
            <c:extLst>
              <c:ext xmlns:c16="http://schemas.microsoft.com/office/drawing/2014/chart" uri="{C3380CC4-5D6E-409C-BE32-E72D297353CC}">
                <c16:uniqueId val="{00000006-FE3E-4273-BBEA-76352A258C41}"/>
              </c:ext>
            </c:extLst>
          </c:dPt>
          <c:dPt>
            <c:idx val="16"/>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8-FE3E-4273-BBEA-76352A258C41}"/>
              </c:ext>
            </c:extLst>
          </c:dPt>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'Unique investor count'!$C$7:$M$7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'Unique investor count'!$C$11:$M$11</c:f>
              <c:numCache>
                <c:formatCode>General</c:formatCode>
                <c:ptCount val="11"/>
                <c:pt idx="0">
                  <c:v>12175</c:v>
                </c:pt>
                <c:pt idx="1">
                  <c:v>12959</c:v>
                </c:pt>
                <c:pt idx="2">
                  <c:v>14817</c:v>
                </c:pt>
                <c:pt idx="3">
                  <c:v>16402</c:v>
                </c:pt>
                <c:pt idx="4">
                  <c:v>17956</c:v>
                </c:pt>
                <c:pt idx="5">
                  <c:v>26131</c:v>
                </c:pt>
                <c:pt idx="6">
                  <c:v>23877</c:v>
                </c:pt>
                <c:pt idx="7">
                  <c:v>17046</c:v>
                </c:pt>
                <c:pt idx="8">
                  <c:v>16404</c:v>
                </c:pt>
                <c:pt idx="9">
                  <c:v>14451</c:v>
                </c:pt>
                <c:pt idx="10">
                  <c:v>7884</c:v>
                </c:pt>
              </c:numCache>
            </c:numRef>
          </c:val>
          <c:smooth val="0"/>
          <c:extLst>
            <c:ext xmlns:c16="http://schemas.microsoft.com/office/drawing/2014/chart" uri="{C3380CC4-5D6E-409C-BE32-E72D297353CC}">
              <c16:uniqueId val="{00000009-FE3E-4273-BBEA-76352A258C41}"/>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General" sourceLinked="1"/>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2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240443357959323E-2"/>
          <c:y val="2.2436763419278472E-2"/>
          <c:w val="0.93575955664204069"/>
          <c:h val="0.90322390767330551"/>
        </c:manualLayout>
      </c:layout>
      <c:lineChart>
        <c:grouping val="standard"/>
        <c:varyColors val="0"/>
        <c:ser>
          <c:idx val="0"/>
          <c:order val="0"/>
          <c:tx>
            <c:strRef>
              <c:f>'Unique investor count'!$B$8</c:f>
              <c:strCache>
                <c:ptCount val="1"/>
                <c:pt idx="0">
                  <c:v>Unique nontraditional investor count</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1-5ED7-4E46-B65F-41DA26012253}"/>
              </c:ext>
            </c:extLst>
          </c:dPt>
          <c:dPt>
            <c:idx val="11"/>
            <c:bubble3D val="0"/>
            <c:extLst>
              <c:ext xmlns:c16="http://schemas.microsoft.com/office/drawing/2014/chart" uri="{C3380CC4-5D6E-409C-BE32-E72D297353CC}">
                <c16:uniqueId val="{00000002-5ED7-4E46-B65F-41DA26012253}"/>
              </c:ext>
            </c:extLst>
          </c:dPt>
          <c:dPt>
            <c:idx val="14"/>
            <c:bubble3D val="0"/>
            <c:spPr>
              <a:ln w="19050" cap="rnd" cmpd="sng" algn="ctr">
                <a:solidFill>
                  <a:schemeClr val="accent1"/>
                </a:solidFill>
                <a:prstDash val="solid"/>
                <a:round/>
              </a:ln>
              <a:effectLst/>
            </c:spPr>
            <c:extLst>
              <c:ext xmlns:c16="http://schemas.microsoft.com/office/drawing/2014/chart" uri="{C3380CC4-5D6E-409C-BE32-E72D297353CC}">
                <c16:uniqueId val="{00000004-5ED7-4E46-B65F-41DA26012253}"/>
              </c:ext>
            </c:extLst>
          </c:dPt>
          <c:dPt>
            <c:idx val="15"/>
            <c:bubble3D val="0"/>
            <c:spPr>
              <a:ln w="19050" cap="rnd" cmpd="sng" algn="ctr">
                <a:solidFill>
                  <a:schemeClr val="accent1"/>
                </a:solidFill>
                <a:prstDash val="solid"/>
                <a:round/>
              </a:ln>
              <a:effectLst/>
            </c:spPr>
            <c:extLst>
              <c:ext xmlns:c16="http://schemas.microsoft.com/office/drawing/2014/chart" uri="{C3380CC4-5D6E-409C-BE32-E72D297353CC}">
                <c16:uniqueId val="{00000006-5ED7-4E46-B65F-41DA26012253}"/>
              </c:ext>
            </c:extLst>
          </c:dPt>
          <c:dPt>
            <c:idx val="16"/>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8-5ED7-4E46-B65F-41DA26012253}"/>
              </c:ext>
            </c:extLst>
          </c:dPt>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'Unique investor count'!$C$7:$M$7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'Unique investor count'!$C$8:$M$8</c:f>
              <c:numCache>
                <c:formatCode>General</c:formatCode>
                <c:ptCount val="11"/>
                <c:pt idx="0">
                  <c:v>2981</c:v>
                </c:pt>
                <c:pt idx="1">
                  <c:v>3319</c:v>
                </c:pt>
                <c:pt idx="2">
                  <c:v>3943</c:v>
                </c:pt>
                <c:pt idx="3">
                  <c:v>4183</c:v>
                </c:pt>
                <c:pt idx="4">
                  <c:v>4539</c:v>
                </c:pt>
                <c:pt idx="5">
                  <c:v>6570</c:v>
                </c:pt>
                <c:pt idx="6">
                  <c:v>6271</c:v>
                </c:pt>
                <c:pt idx="7">
                  <c:v>4826</c:v>
                </c:pt>
                <c:pt idx="8">
                  <c:v>4770</c:v>
                </c:pt>
                <c:pt idx="9">
                  <c:v>4224</c:v>
                </c:pt>
                <c:pt idx="10">
                  <c:v>2272</c:v>
                </c:pt>
              </c:numCache>
            </c:numRef>
          </c:val>
          <c:smooth val="0"/>
          <c:extLst>
            <c:ext xmlns:c16="http://schemas.microsoft.com/office/drawing/2014/chart" uri="{C3380CC4-5D6E-409C-BE32-E72D297353CC}">
              <c16:uniqueId val="{00000009-5ED7-4E46-B65F-41DA26012253}"/>
            </c:ext>
          </c:extLst>
        </c:ser>
        <c:ser>
          <c:idx val="1"/>
          <c:order val="1"/>
          <c:tx>
            <c:strRef>
              <c:f>'Unique investor count'!$B$9</c:f>
              <c:strCache>
                <c:ptCount val="1"/>
                <c:pt idx="0">
                  <c:v>Unique CVC investor count</c:v>
                </c:pt>
              </c:strCache>
            </c:strRef>
          </c:tx>
          <c:spPr>
            <a:ln w="19050">
              <a:solidFill>
                <a:schemeClr val="accent3"/>
              </a:solidFill>
            </a:ln>
          </c:spPr>
          <c:marker>
            <c:symbol val="none"/>
          </c:marker>
          <c:dPt>
            <c:idx val="10"/>
            <c:marker>
              <c:symbol val="circle"/>
              <c:size val="5"/>
              <c:spPr>
                <a:solidFill>
                  <a:schemeClr val="accent3"/>
                </a:solidFill>
                <a:ln>
                  <a:noFill/>
                </a:ln>
              </c:spPr>
            </c:marker>
            <c:bubble3D val="0"/>
            <c:spPr>
              <a:ln w="19050">
                <a:noFill/>
              </a:ln>
            </c:spPr>
            <c:extLst>
              <c:ext xmlns:c16="http://schemas.microsoft.com/office/drawing/2014/chart" uri="{C3380CC4-5D6E-409C-BE32-E72D297353CC}">
                <c16:uniqueId val="{0000000B-5ED7-4E46-B65F-41DA26012253}"/>
              </c:ext>
            </c:extLst>
          </c:dPt>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'Unique investor count'!$C$7:$M$7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'Unique investor count'!$C$9:$M$9</c:f>
              <c:numCache>
                <c:formatCode>General</c:formatCode>
                <c:ptCount val="11"/>
                <c:pt idx="0">
                  <c:v>1416</c:v>
                </c:pt>
                <c:pt idx="1">
                  <c:v>1589</c:v>
                </c:pt>
                <c:pt idx="2">
                  <c:v>1868</c:v>
                </c:pt>
                <c:pt idx="3">
                  <c:v>1950</c:v>
                </c:pt>
                <c:pt idx="4">
                  <c:v>2041</c:v>
                </c:pt>
                <c:pt idx="5">
                  <c:v>3071</c:v>
                </c:pt>
                <c:pt idx="6">
                  <c:v>3139</c:v>
                </c:pt>
                <c:pt idx="7">
                  <c:v>2339</c:v>
                </c:pt>
                <c:pt idx="8">
                  <c:v>2411</c:v>
                </c:pt>
                <c:pt idx="9">
                  <c:v>2028</c:v>
                </c:pt>
                <c:pt idx="10">
                  <c:v>1105</c:v>
                </c:pt>
              </c:numCache>
            </c:numRef>
          </c:val>
          <c:smooth val="0"/>
          <c:extLst>
            <c:ext xmlns:c16="http://schemas.microsoft.com/office/drawing/2014/chart" uri="{C3380CC4-5D6E-409C-BE32-E72D297353CC}">
              <c16:uniqueId val="{0000000C-5ED7-4E46-B65F-41DA26012253}"/>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General" sourceLinked="1"/>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2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811626891407012E-2"/>
          <c:y val="2.2436763419278472E-2"/>
          <c:w val="0.94618837310859294"/>
          <c:h val="0.90322390767330551"/>
        </c:manualLayout>
      </c:layout>
      <c:lineChart>
        <c:grouping val="standard"/>
        <c:varyColors val="0"/>
        <c:ser>
          <c:idx val="0"/>
          <c:order val="0"/>
          <c:tx>
            <c:strRef>
              <c:f>'Unique investor count'!$B$10</c:f>
              <c:strCache>
                <c:ptCount val="1"/>
                <c:pt idx="0">
                  <c:v>Unique crossover investor count</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1-D000-4C30-9A8B-8A54A004D2A8}"/>
              </c:ext>
            </c:extLst>
          </c:dPt>
          <c:dPt>
            <c:idx val="11"/>
            <c:bubble3D val="0"/>
            <c:extLst>
              <c:ext xmlns:c16="http://schemas.microsoft.com/office/drawing/2014/chart" uri="{C3380CC4-5D6E-409C-BE32-E72D297353CC}">
                <c16:uniqueId val="{00000002-D000-4C30-9A8B-8A54A004D2A8}"/>
              </c:ext>
            </c:extLst>
          </c:dPt>
          <c:dPt>
            <c:idx val="14"/>
            <c:bubble3D val="0"/>
            <c:spPr>
              <a:ln w="19050" cap="rnd" cmpd="sng" algn="ctr">
                <a:solidFill>
                  <a:schemeClr val="accent1"/>
                </a:solidFill>
                <a:prstDash val="solid"/>
                <a:round/>
              </a:ln>
              <a:effectLst/>
            </c:spPr>
            <c:extLst>
              <c:ext xmlns:c16="http://schemas.microsoft.com/office/drawing/2014/chart" uri="{C3380CC4-5D6E-409C-BE32-E72D297353CC}">
                <c16:uniqueId val="{00000004-D000-4C30-9A8B-8A54A004D2A8}"/>
              </c:ext>
            </c:extLst>
          </c:dPt>
          <c:dPt>
            <c:idx val="15"/>
            <c:bubble3D val="0"/>
            <c:spPr>
              <a:ln w="19050" cap="rnd" cmpd="sng" algn="ctr">
                <a:solidFill>
                  <a:schemeClr val="accent1"/>
                </a:solidFill>
                <a:prstDash val="solid"/>
                <a:round/>
              </a:ln>
              <a:effectLst/>
            </c:spPr>
            <c:extLst>
              <c:ext xmlns:c16="http://schemas.microsoft.com/office/drawing/2014/chart" uri="{C3380CC4-5D6E-409C-BE32-E72D297353CC}">
                <c16:uniqueId val="{00000006-D000-4C30-9A8B-8A54A004D2A8}"/>
              </c:ext>
            </c:extLst>
          </c:dPt>
          <c:dPt>
            <c:idx val="16"/>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8-D000-4C30-9A8B-8A54A004D2A8}"/>
              </c:ext>
            </c:extLst>
          </c:dPt>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'Unique investor count'!$C$7:$M$7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'Unique investor count'!$C$10:$M$10</c:f>
              <c:numCache>
                <c:formatCode>General</c:formatCode>
                <c:ptCount val="11"/>
                <c:pt idx="0">
                  <c:v>216</c:v>
                </c:pt>
                <c:pt idx="1">
                  <c:v>265</c:v>
                </c:pt>
                <c:pt idx="2">
                  <c:v>373</c:v>
                </c:pt>
                <c:pt idx="3">
                  <c:v>344</c:v>
                </c:pt>
                <c:pt idx="4">
                  <c:v>423</c:v>
                </c:pt>
                <c:pt idx="5">
                  <c:v>675</c:v>
                </c:pt>
                <c:pt idx="6">
                  <c:v>547</c:v>
                </c:pt>
                <c:pt idx="7">
                  <c:v>432</c:v>
                </c:pt>
                <c:pt idx="8">
                  <c:v>402</c:v>
                </c:pt>
                <c:pt idx="9">
                  <c:v>410</c:v>
                </c:pt>
                <c:pt idx="10">
                  <c:v>247</c:v>
                </c:pt>
              </c:numCache>
            </c:numRef>
          </c:val>
          <c:smooth val="0"/>
          <c:extLst>
            <c:ext xmlns:c16="http://schemas.microsoft.com/office/drawing/2014/chart" uri="{C3380CC4-5D6E-409C-BE32-E72D297353CC}">
              <c16:uniqueId val="{00000009-D000-4C30-9A8B-8A54A004D2A8}"/>
            </c:ext>
          </c:extLst>
        </c:ser>
        <c:dLbls>
          <c:dLblPos val="t"/>
          <c:showLegendKey val="0"/>
          <c:showVal val="1"/>
          <c:showCatName val="0"/>
          <c:showSerName val="0"/>
          <c:showPercent val="0"/>
          <c:showBubbleSize val="0"/>
        </c:dLbls>
        <c:smooth val="0"/>
        <c:axId val="2014400976"/>
        <c:axId val="2014404240"/>
      </c:lineChart>
      <c:catAx>
        <c:axId val="2014400976"/>
        <c:scaling>
          <c:orientation val="minMax"/>
        </c:scaling>
        <c:delete val="0"/>
        <c:axPos val="b"/>
        <c:numFmt formatCode="General" sourceLinked="1"/>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4240"/>
        <c:crosses val="autoZero"/>
        <c:auto val="1"/>
        <c:lblAlgn val="ctr"/>
        <c:lblOffset val="100"/>
        <c:noMultiLvlLbl val="0"/>
      </c:catAx>
      <c:valAx>
        <c:axId val="2014404240"/>
        <c:scaling>
          <c:orientation val="minMax"/>
        </c:scaling>
        <c:delete val="0"/>
        <c:axPos val="l"/>
        <c:numFmt formatCode="General" sourceLinked="1"/>
        <c:majorTickMark val="out"/>
        <c:minorTickMark val="none"/>
        <c:tickLblPos val="nextTo"/>
        <c:spPr>
          <a:noFill/>
          <a:ln w="3175" cap="flat" cmpd="sng" algn="ctr">
            <a:noFill/>
            <a:prstDash val="solid"/>
            <a:round/>
          </a:ln>
          <a:effectLst/>
        </c:spPr>
        <c:txPr>
          <a:bodyPr rot="-60000000" vert="horz"/>
          <a:lstStyle/>
          <a:p>
            <a:pPr algn="ctr" rtl="0">
              <a:defRPr/>
            </a:pPr>
            <a:endParaRPr lang="en-US"/>
          </a:p>
        </c:txPr>
        <c:crossAx val="2014400976"/>
        <c:crosses val="autoZero"/>
        <c:crossBetween val="between"/>
      </c:valAx>
      <c:spPr>
        <a:noFill/>
        <a:ln>
          <a:noFill/>
        </a:ln>
        <a:effectLst/>
      </c:spPr>
    </c:plotArea>
    <c:plotVisOnly val="1"/>
    <c:dispBlanksAs val="gap"/>
    <c:showDLblsOverMax val="0"/>
  </c:chart>
  <c:spPr>
    <a:noFill/>
    <a:ln w="6350" cap="flat" cmpd="sng" algn="ctr">
      <a:noFill/>
      <a:prstDash val="solid"/>
      <a:round/>
    </a:ln>
    <a:effectLst/>
  </c:spPr>
  <c:txPr>
    <a:bodyPr/>
    <a:lstStyle/>
    <a:p>
      <a:pPr>
        <a:defRPr sz="900">
          <a:solidFill>
            <a:sysClr val="windowText" lastClr="000000"/>
          </a:solidFill>
          <a:latin typeface="Calibri Light" panose="020F0302020204030204" pitchFamily="34" charset="0"/>
          <a:ea typeface="Lato Light" panose="020F0502020204030203" pitchFamily="34" charset="0"/>
          <a:cs typeface="Calibri Light" panose="020F0302020204030204" pitchFamily="34" charset="0"/>
        </a:defRPr>
      </a:pPr>
      <a:endParaRPr lang="en-US"/>
    </a:p>
  </c:txPr>
  <c:printSettings>
    <c:headerFooter/>
    <c:pageMargins b="0.75" l="0.7" r="0.7" t="0.75" header="0.3" footer="0.3"/>
    <c:pageSetup/>
  </c:printSettings>
</c:chartSpace>
</file>

<file path=xl/charts/chart2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3.0447548247836381E-2"/>
          <c:y val="2.8252405949256341E-2"/>
          <c:w val="0.93651199565922383"/>
          <c:h val="0.87445333338574482"/>
        </c:manualLayout>
      </c:layout>
      <c:barChart>
        <c:barDir val="col"/>
        <c:grouping val="clustered"/>
        <c:varyColors val="0"/>
        <c:ser>
          <c:idx val="0"/>
          <c:order val="0"/>
          <c:tx>
            <c:strRef>
              <c:f>'Acquisition exit analysis'!$B$45</c:f>
              <c:strCache>
                <c:ptCount val="1"/>
                <c:pt idx="0">
                  <c:v>Exit value ($B)</c:v>
                </c:pt>
              </c:strCache>
            </c:strRef>
          </c:tx>
          <c:spPr>
            <a:solidFill>
              <a:schemeClr val="accent1"/>
            </a:solidFill>
            <a:ln>
              <a:noFill/>
            </a:ln>
            <a:effectLst/>
          </c:spPr>
          <c:invertIfNegative val="0"/>
          <c:dLbls>
            <c:numFmt formatCode="&quot;$&quot;#,##0" sourceLinked="0"/>
            <c:spPr>
              <a:noFill/>
              <a:ln>
                <a:noFill/>
              </a:ln>
              <a:effectLst/>
            </c:spPr>
            <c:txPr>
              <a:bodyPr rot="-5400000"/>
              <a:lstStyle/>
              <a:p>
                <a:pPr>
                  <a:defRPr>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'Acquisition exit analysis'!$C$7:$AA$7</c:f>
              <c:numCache>
                <c:formatCode>General</c:formatCode>
                <c:ptCount val="2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pt idx="23" formatCode="0">
                  <c:v>2025</c:v>
                </c:pt>
                <c:pt idx="24">
                  <c:v>2026</c:v>
                </c:pt>
              </c:numCache>
            </c:numRef>
          </c:cat>
          <c:val>
            <c:numRef>
              <c:f>'Acquisition exit analysis'!$C$45:$AA$45</c:f>
              <c:numCache>
                <c:formatCode>"$"#,##0.0_);\("$"#,##0.0\)</c:formatCode>
                <c:ptCount val="25"/>
                <c:pt idx="0">
                  <c:v>1.0628251446799999</c:v>
                </c:pt>
                <c:pt idx="1">
                  <c:v>1.6411200256499994</c:v>
                </c:pt>
                <c:pt idx="2">
                  <c:v>1.1908422012000002</c:v>
                </c:pt>
                <c:pt idx="3">
                  <c:v>1.8358375968299989</c:v>
                </c:pt>
                <c:pt idx="4">
                  <c:v>1.5850477932999993</c:v>
                </c:pt>
                <c:pt idx="5">
                  <c:v>1.9288161594600008</c:v>
                </c:pt>
                <c:pt idx="6">
                  <c:v>1.7769314009230004</c:v>
                </c:pt>
                <c:pt idx="7">
                  <c:v>2.3488947724539986</c:v>
                </c:pt>
                <c:pt idx="8">
                  <c:v>3.8909600675079994</c:v>
                </c:pt>
                <c:pt idx="9">
                  <c:v>4.0473656792760035</c:v>
                </c:pt>
                <c:pt idx="10">
                  <c:v>5.0001234934939971</c:v>
                </c:pt>
                <c:pt idx="11">
                  <c:v>32.638534854636994</c:v>
                </c:pt>
                <c:pt idx="12">
                  <c:v>5.6379778988290017</c:v>
                </c:pt>
                <c:pt idx="13">
                  <c:v>6.5618136991940013</c:v>
                </c:pt>
                <c:pt idx="14">
                  <c:v>5.7188119901310026</c:v>
                </c:pt>
                <c:pt idx="15">
                  <c:v>7.1746058337040006</c:v>
                </c:pt>
                <c:pt idx="16">
                  <c:v>8.0514565163164047</c:v>
                </c:pt>
                <c:pt idx="17">
                  <c:v>8.7558986999960045</c:v>
                </c:pt>
                <c:pt idx="18">
                  <c:v>13.000062155504004</c:v>
                </c:pt>
                <c:pt idx="19">
                  <c:v>314.34053662884389</c:v>
                </c:pt>
                <c:pt idx="20">
                  <c:v>254.92414608201199</c:v>
                </c:pt>
                <c:pt idx="21">
                  <c:v>19.626214271121992</c:v>
                </c:pt>
                <c:pt idx="22">
                  <c:v>63.893070589490996</c:v>
                </c:pt>
                <c:pt idx="23">
                  <c:v>25.020704457129991</c:v>
                </c:pt>
                <c:pt idx="24">
                  <c:v>264.61508708968006</c:v>
                </c:pt>
              </c:numCache>
            </c:numRef>
          </c:val>
          <c:extLst>
            <c:ext xmlns:c16="http://schemas.microsoft.com/office/drawing/2014/chart" uri="{C3380CC4-5D6E-409C-BE32-E72D297353CC}">
              <c16:uniqueId val="{00000000-6916-4C5B-BA22-9EA88B36FF8B}"/>
            </c:ext>
          </c:extLst>
        </c:ser>
        <c:dLbls>
          <c:showLegendKey val="0"/>
          <c:showVal val="0"/>
          <c:showCatName val="0"/>
          <c:showSerName val="0"/>
          <c:showPercent val="0"/>
          <c:showBubbleSize val="0"/>
        </c:dLbls>
        <c:gapWidth val="60"/>
        <c:overlap val="100"/>
        <c:axId val="134680064"/>
        <c:axId val="134518976"/>
      </c:barChart>
      <c:lineChart>
        <c:grouping val="standard"/>
        <c:varyColors val="0"/>
        <c:ser>
          <c:idx val="1"/>
          <c:order val="1"/>
          <c:tx>
            <c:strRef>
              <c:f>'Acquisition exit analysis'!$B$46</c:f>
              <c:strCache>
                <c:ptCount val="1"/>
                <c:pt idx="0">
                  <c:v>Exit count</c:v>
                </c:pt>
              </c:strCache>
            </c:strRef>
          </c:tx>
          <c:spPr>
            <a:ln w="19050" cap="rnd" cmpd="sng" algn="ctr">
              <a:solidFill>
                <a:srgbClr val="40C2C9"/>
              </a:solidFill>
              <a:prstDash val="solid"/>
              <a:round/>
            </a:ln>
            <a:effectLst/>
          </c:spPr>
          <c:marker>
            <c:symbol val="none"/>
          </c:marker>
          <c:dPt>
            <c:idx val="5"/>
            <c:bubble3D val="0"/>
            <c:spPr>
              <a:ln w="28575" cap="rnd" cmpd="sng" algn="ctr">
                <a:solidFill>
                  <a:srgbClr val="40C2C9"/>
                </a:solidFill>
                <a:prstDash val="solid"/>
                <a:round/>
              </a:ln>
              <a:effectLst/>
            </c:spPr>
            <c:extLst>
              <c:ext xmlns:c16="http://schemas.microsoft.com/office/drawing/2014/chart" uri="{C3380CC4-5D6E-409C-BE32-E72D297353CC}">
                <c16:uniqueId val="{00000002-6916-4C5B-BA22-9EA88B36FF8B}"/>
              </c:ext>
            </c:extLst>
          </c:dPt>
          <c:dPt>
            <c:idx val="7"/>
            <c:bubble3D val="0"/>
            <c:spPr>
              <a:ln w="19050" cap="rnd" cmpd="sng" algn="ctr">
                <a:solidFill>
                  <a:srgbClr val="40C2C9"/>
                </a:solidFill>
                <a:prstDash val="solid"/>
                <a:round/>
              </a:ln>
              <a:effectLst/>
            </c:spPr>
            <c:extLst>
              <c:ext xmlns:c16="http://schemas.microsoft.com/office/drawing/2014/chart" uri="{C3380CC4-5D6E-409C-BE32-E72D297353CC}">
                <c16:uniqueId val="{00000004-6916-4C5B-BA22-9EA88B36FF8B}"/>
              </c:ext>
            </c:extLst>
          </c:dPt>
          <c:dPt>
            <c:idx val="8"/>
            <c:bubble3D val="0"/>
            <c:spPr>
              <a:ln w="19050" cap="rnd" cmpd="sng" algn="ctr">
                <a:solidFill>
                  <a:srgbClr val="40C2C9"/>
                </a:solidFill>
                <a:prstDash val="solid"/>
                <a:round/>
              </a:ln>
              <a:effectLst/>
            </c:spPr>
            <c:extLst>
              <c:ext xmlns:c16="http://schemas.microsoft.com/office/drawing/2014/chart" uri="{C3380CC4-5D6E-409C-BE32-E72D297353CC}">
                <c16:uniqueId val="{00000006-6916-4C5B-BA22-9EA88B36FF8B}"/>
              </c:ext>
            </c:extLst>
          </c:dPt>
          <c:dPt>
            <c:idx val="9"/>
            <c:bubble3D val="0"/>
            <c:spPr>
              <a:ln w="25400" cap="rnd" cmpd="sng" algn="ctr">
                <a:solidFill>
                  <a:srgbClr val="40C2C9"/>
                </a:solidFill>
                <a:prstDash val="solid"/>
                <a:round/>
              </a:ln>
              <a:effectLst/>
            </c:spPr>
            <c:extLst>
              <c:ext xmlns:c16="http://schemas.microsoft.com/office/drawing/2014/chart" uri="{C3380CC4-5D6E-409C-BE32-E72D297353CC}">
                <c16:uniqueId val="{00000008-6916-4C5B-BA22-9EA88B36FF8B}"/>
              </c:ext>
            </c:extLst>
          </c:dPt>
          <c:dPt>
            <c:idx val="10"/>
            <c:bubble3D val="0"/>
            <c:spPr>
              <a:ln w="19050" cap="rnd" cmpd="sng" algn="ctr">
                <a:solidFill>
                  <a:srgbClr val="40C2C9"/>
                </a:solidFill>
                <a:prstDash val="solid"/>
                <a:round/>
              </a:ln>
              <a:effectLst/>
            </c:spPr>
            <c:extLst>
              <c:ext xmlns:c16="http://schemas.microsoft.com/office/drawing/2014/chart" uri="{C3380CC4-5D6E-409C-BE32-E72D297353CC}">
                <c16:uniqueId val="{0000000A-6916-4C5B-BA22-9EA88B36FF8B}"/>
              </c:ext>
            </c:extLst>
          </c:dPt>
          <c:dPt>
            <c:idx val="11"/>
            <c:bubble3D val="0"/>
            <c:spPr>
              <a:ln w="19050" cap="rnd" cmpd="sng" algn="ctr">
                <a:solidFill>
                  <a:srgbClr val="40C2C9"/>
                </a:solidFill>
                <a:prstDash val="solid"/>
                <a:round/>
              </a:ln>
              <a:effectLst/>
            </c:spPr>
            <c:extLst>
              <c:ext xmlns:c16="http://schemas.microsoft.com/office/drawing/2014/chart" uri="{C3380CC4-5D6E-409C-BE32-E72D297353CC}">
                <c16:uniqueId val="{0000000C-6916-4C5B-BA22-9EA88B36FF8B}"/>
              </c:ext>
            </c:extLst>
          </c:dPt>
          <c:dPt>
            <c:idx val="12"/>
            <c:bubble3D val="0"/>
            <c:spPr>
              <a:ln w="19050" cap="rnd" cmpd="sng" algn="ctr">
                <a:solidFill>
                  <a:srgbClr val="40C2C9"/>
                </a:solidFill>
                <a:prstDash val="solid"/>
                <a:round/>
              </a:ln>
              <a:effectLst/>
            </c:spPr>
            <c:extLst>
              <c:ext xmlns:c16="http://schemas.microsoft.com/office/drawing/2014/chart" uri="{C3380CC4-5D6E-409C-BE32-E72D297353CC}">
                <c16:uniqueId val="{0000000E-6916-4C5B-BA22-9EA88B36FF8B}"/>
              </c:ext>
            </c:extLst>
          </c:dPt>
          <c:dPt>
            <c:idx val="23"/>
            <c:bubble3D val="0"/>
            <c:spPr>
              <a:ln w="19050" cap="rnd" cmpd="sng" algn="ctr">
                <a:solidFill>
                  <a:srgbClr val="40C2C9"/>
                </a:solidFill>
                <a:prstDash val="solid"/>
                <a:round/>
              </a:ln>
              <a:effectLst/>
            </c:spPr>
            <c:extLst>
              <c:ext xmlns:c16="http://schemas.microsoft.com/office/drawing/2014/chart" uri="{C3380CC4-5D6E-409C-BE32-E72D297353CC}">
                <c16:uniqueId val="{00000010-6916-4C5B-BA22-9EA88B36FF8B}"/>
              </c:ext>
            </c:extLst>
          </c:dPt>
          <c:dPt>
            <c:idx val="24"/>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12-6916-4C5B-BA22-9EA88B36FF8B}"/>
              </c:ext>
            </c:extLst>
          </c:dPt>
          <c:dLbls>
            <c:dLbl>
              <c:idx val="1"/>
              <c:layout>
                <c:manualLayout>
                  <c:x val="-2.890663827630903E-2"/>
                  <c:y val="-3.64127756675788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916-4C5B-BA22-9EA88B36FF8B}"/>
                </c:ext>
              </c:extLst>
            </c:dLbl>
            <c:dLbl>
              <c:idx val="4"/>
              <c:layout>
                <c:manualLayout>
                  <c:x val="-3.7391045045221352E-2"/>
                  <c:y val="-2.34690624556826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916-4C5B-BA22-9EA88B36FF8B}"/>
                </c:ext>
              </c:extLst>
            </c:dLbl>
            <c:dLbl>
              <c:idx val="5"/>
              <c:layout>
                <c:manualLayout>
                  <c:x val="-2.9308740473584616E-2"/>
                  <c:y val="-3.0063403730633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16-4C5B-BA22-9EA88B36FF8B}"/>
                </c:ext>
              </c:extLst>
            </c:dLbl>
            <c:dLbl>
              <c:idx val="7"/>
              <c:layout>
                <c:manualLayout>
                  <c:x val="-2.6941763808259491E-2"/>
                  <c:y val="-3.78570948869566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16-4C5B-BA22-9EA88B36FF8B}"/>
                </c:ext>
              </c:extLst>
            </c:dLbl>
            <c:dLbl>
              <c:idx val="8"/>
              <c:layout>
                <c:manualLayout>
                  <c:x val="-3.5618346558500075E-2"/>
                  <c:y val="-4.42063001780944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916-4C5B-BA22-9EA88B36FF8B}"/>
                </c:ext>
              </c:extLst>
            </c:dLbl>
            <c:dLbl>
              <c:idx val="9"/>
              <c:layout>
                <c:manualLayout>
                  <c:x val="-2.9147851506701915E-2"/>
                  <c:y val="-3.78570948869566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916-4C5B-BA22-9EA88B36FF8B}"/>
                </c:ext>
              </c:extLst>
            </c:dLbl>
            <c:dLbl>
              <c:idx val="10"/>
              <c:layout>
                <c:manualLayout>
                  <c:x val="-3.7025206449537482E-2"/>
                  <c:y val="-4.58207741882395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916-4C5B-BA22-9EA88B36FF8B}"/>
                </c:ext>
              </c:extLst>
            </c:dLbl>
            <c:dLbl>
              <c:idx val="24"/>
              <c:numFmt formatCode="#,##0" sourceLinked="0"/>
              <c:spPr>
                <a:noFill/>
                <a:ln>
                  <a:noFill/>
                </a:ln>
                <a:effectLst/>
              </c:spPr>
              <c:txPr>
                <a:bodyPr rot="0" vert="horz"/>
                <a:lstStyle/>
                <a:p>
                  <a:pPr>
                    <a:defRPr>
                      <a:solidFill>
                        <a:schemeClr val="bg1"/>
                      </a:solidFill>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12-6916-4C5B-BA22-9EA88B36FF8B}"/>
                </c:ext>
              </c:extLst>
            </c:dLbl>
            <c:numFmt formatCode="#,##0" sourceLinked="0"/>
            <c:spPr>
              <a:noFill/>
              <a:ln>
                <a:noFill/>
              </a:ln>
              <a:effectLst/>
            </c:spPr>
            <c:txPr>
              <a:bodyPr rot="0" vert="horz"/>
              <a:lstStyle/>
              <a:p>
                <a:pPr>
                  <a:defRPr>
                    <a:solidFill>
                      <a:schemeClr val="tx1"/>
                    </a:solidFil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'Acquisition exit analysis'!$C$7:$AA$7</c:f>
              <c:numCache>
                <c:formatCode>General</c:formatCode>
                <c:ptCount val="2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pt idx="23" formatCode="0">
                  <c:v>2025</c:v>
                </c:pt>
                <c:pt idx="24">
                  <c:v>2026</c:v>
                </c:pt>
              </c:numCache>
            </c:numRef>
          </c:cat>
          <c:val>
            <c:numRef>
              <c:f>'Acquisition exit analysis'!$C$46:$AA$46</c:f>
              <c:numCache>
                <c:formatCode>#,##0</c:formatCode>
                <c:ptCount val="25"/>
                <c:pt idx="0">
                  <c:v>27</c:v>
                </c:pt>
                <c:pt idx="1">
                  <c:v>39</c:v>
                </c:pt>
                <c:pt idx="2">
                  <c:v>28</c:v>
                </c:pt>
                <c:pt idx="3">
                  <c:v>31</c:v>
                </c:pt>
                <c:pt idx="4">
                  <c:v>38</c:v>
                </c:pt>
                <c:pt idx="5">
                  <c:v>43</c:v>
                </c:pt>
                <c:pt idx="6">
                  <c:v>50</c:v>
                </c:pt>
                <c:pt idx="7">
                  <c:v>83</c:v>
                </c:pt>
                <c:pt idx="8">
                  <c:v>113</c:v>
                </c:pt>
                <c:pt idx="9">
                  <c:v>116</c:v>
                </c:pt>
                <c:pt idx="10">
                  <c:v>120</c:v>
                </c:pt>
                <c:pt idx="11">
                  <c:v>137</c:v>
                </c:pt>
                <c:pt idx="12">
                  <c:v>147</c:v>
                </c:pt>
                <c:pt idx="13">
                  <c:v>177</c:v>
                </c:pt>
                <c:pt idx="14">
                  <c:v>159</c:v>
                </c:pt>
                <c:pt idx="15">
                  <c:v>170</c:v>
                </c:pt>
                <c:pt idx="16">
                  <c:v>181</c:v>
                </c:pt>
                <c:pt idx="17">
                  <c:v>208</c:v>
                </c:pt>
                <c:pt idx="18">
                  <c:v>203</c:v>
                </c:pt>
                <c:pt idx="19">
                  <c:v>358</c:v>
                </c:pt>
                <c:pt idx="20">
                  <c:v>313</c:v>
                </c:pt>
                <c:pt idx="21">
                  <c:v>275</c:v>
                </c:pt>
                <c:pt idx="22">
                  <c:v>318</c:v>
                </c:pt>
                <c:pt idx="23">
                  <c:v>423</c:v>
                </c:pt>
                <c:pt idx="24">
                  <c:v>183</c:v>
                </c:pt>
              </c:numCache>
            </c:numRef>
          </c:val>
          <c:smooth val="0"/>
          <c:extLst>
            <c:ext xmlns:c16="http://schemas.microsoft.com/office/drawing/2014/chart" uri="{C3380CC4-5D6E-409C-BE32-E72D297353CC}">
              <c16:uniqueId val="{00000015-6916-4C5B-BA22-9EA88B36FF8B}"/>
            </c:ext>
          </c:extLst>
        </c:ser>
        <c:dLbls>
          <c:showLegendKey val="0"/>
          <c:showVal val="0"/>
          <c:showCatName val="0"/>
          <c:showSerName val="0"/>
          <c:showPercent val="0"/>
          <c:showBubbleSize val="0"/>
        </c:dLbls>
        <c:marker val="1"/>
        <c:smooth val="0"/>
        <c:axId val="152396288"/>
        <c:axId val="134519552"/>
      </c:lineChart>
      <c:catAx>
        <c:axId val="134680064"/>
        <c:scaling>
          <c:orientation val="minMax"/>
        </c:scaling>
        <c:delete val="0"/>
        <c:axPos val="b"/>
        <c:numFmt formatCode="General" sourceLinked="1"/>
        <c:majorTickMark val="out"/>
        <c:minorTickMark val="none"/>
        <c:tickLblPos val="nextTo"/>
        <c:spPr>
          <a:noFill/>
          <a:ln w="9525" cap="flat" cmpd="sng" algn="ctr">
            <a:noFill/>
            <a:prstDash val="solid"/>
            <a:round/>
          </a:ln>
          <a:effectLst/>
        </c:spPr>
        <c:txPr>
          <a:bodyPr rot="-60000000" vert="horz"/>
          <a:lstStyle/>
          <a:p>
            <a:pPr algn="ctr" rtl="0">
              <a:defRPr/>
            </a:pPr>
            <a:endParaRPr lang="en-US"/>
          </a:p>
        </c:txPr>
        <c:crossAx val="134518976"/>
        <c:crosses val="autoZero"/>
        <c:auto val="1"/>
        <c:lblAlgn val="ctr"/>
        <c:lblOffset val="100"/>
        <c:noMultiLvlLbl val="0"/>
      </c:catAx>
      <c:valAx>
        <c:axId val="134518976"/>
        <c:scaling>
          <c:orientation val="minMax"/>
          <c:min val="0"/>
        </c:scaling>
        <c:delete val="0"/>
        <c:axPos val="l"/>
        <c:numFmt formatCode="&quot;$&quot;#,##0" sourceLinked="0"/>
        <c:majorTickMark val="out"/>
        <c:minorTickMark val="none"/>
        <c:tickLblPos val="nextTo"/>
        <c:spPr>
          <a:noFill/>
          <a:ln w="9525" cap="flat" cmpd="sng" algn="ctr">
            <a:noFill/>
            <a:prstDash val="solid"/>
            <a:round/>
          </a:ln>
          <a:effectLst/>
        </c:spPr>
        <c:txPr>
          <a:bodyPr rot="-60000000" vert="horz"/>
          <a:lstStyle/>
          <a:p>
            <a:pPr algn="ctr" rtl="0">
              <a:defRPr/>
            </a:pPr>
            <a:endParaRPr lang="en-US"/>
          </a:p>
        </c:txPr>
        <c:crossAx val="134680064"/>
        <c:crosses val="autoZero"/>
        <c:crossBetween val="between"/>
      </c:valAx>
      <c:valAx>
        <c:axId val="134519552"/>
        <c:scaling>
          <c:orientation val="minMax"/>
        </c:scaling>
        <c:delete val="0"/>
        <c:axPos val="r"/>
        <c:numFmt formatCode="#,##0" sourceLinked="0"/>
        <c:majorTickMark val="out"/>
        <c:minorTickMark val="none"/>
        <c:tickLblPos val="nextTo"/>
        <c:spPr>
          <a:noFill/>
          <a:ln w="9525" cap="flat" cmpd="sng" algn="ctr">
            <a:noFill/>
            <a:prstDash val="solid"/>
            <a:round/>
          </a:ln>
          <a:effectLst/>
        </c:spPr>
        <c:txPr>
          <a:bodyPr rot="-60000000" vert="horz"/>
          <a:lstStyle/>
          <a:p>
            <a:pPr algn="ctr" rtl="0">
              <a:defRPr/>
            </a:pPr>
            <a:endParaRPr lang="en-US"/>
          </a:p>
        </c:txPr>
        <c:crossAx val="152396288"/>
        <c:crosses val="max"/>
        <c:crossBetween val="between"/>
      </c:valAx>
      <c:catAx>
        <c:axId val="152396288"/>
        <c:scaling>
          <c:orientation val="minMax"/>
        </c:scaling>
        <c:delete val="1"/>
        <c:axPos val="b"/>
        <c:numFmt formatCode="General" sourceLinked="1"/>
        <c:majorTickMark val="out"/>
        <c:minorTickMark val="none"/>
        <c:tickLblPos val="nextTo"/>
        <c:crossAx val="134519552"/>
        <c:crosses val="autoZero"/>
        <c:auto val="1"/>
        <c:lblAlgn val="ctr"/>
        <c:lblOffset val="100"/>
        <c:noMultiLvlLbl val="0"/>
      </c:catAx>
      <c:spPr>
        <a:noFill/>
        <a:ln>
          <a:noFill/>
        </a:ln>
        <a:effectLst/>
      </c:spPr>
    </c:plotArea>
    <c:legend>
      <c:legendPos val="b"/>
      <c:layout>
        <c:manualLayout>
          <c:xMode val="edge"/>
          <c:yMode val="edge"/>
          <c:x val="0.32295769360968296"/>
          <c:y val="0.96723574944765189"/>
          <c:w val="0.34925103783973416"/>
          <c:h val="3.2592587161173657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9525" cap="flat" cmpd="sng" algn="ctr">
      <a:noFill/>
      <a:prstDash val="solid"/>
      <a:round/>
    </a:ln>
    <a:effectLst/>
  </c:spPr>
  <c:txPr>
    <a:bodyPr/>
    <a:lstStyle/>
    <a:p>
      <a:pPr>
        <a:defRPr sz="85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3.0447548247836381E-2"/>
          <c:y val="2.8252405949256341E-2"/>
          <c:w val="0.93651199565922383"/>
          <c:h val="0.84726371537208034"/>
        </c:manualLayout>
      </c:layout>
      <c:lineChart>
        <c:grouping val="standard"/>
        <c:varyColors val="0"/>
        <c:ser>
          <c:idx val="0"/>
          <c:order val="0"/>
          <c:tx>
            <c:strRef>
              <c:f>'Acquisition exit analysis'!$B$83</c:f>
              <c:strCache>
                <c:ptCount val="1"/>
                <c:pt idx="0">
                  <c:v>Share of total exit count</c:v>
                </c:pt>
              </c:strCache>
            </c:strRef>
          </c:tx>
          <c:spPr>
            <a:effectLst/>
          </c:spPr>
          <c:marker>
            <c:symbol val="none"/>
          </c:marker>
          <c:dPt>
            <c:idx val="24"/>
            <c:marker>
              <c:symbol val="circle"/>
              <c:size val="5"/>
              <c:spPr>
                <a:ln>
                  <a:noFill/>
                </a:ln>
              </c:spPr>
            </c:marker>
            <c:bubble3D val="0"/>
            <c:spPr>
              <a:ln>
                <a:noFill/>
              </a:ln>
              <a:effectLst/>
            </c:spPr>
            <c:extLst>
              <c:ext xmlns:c16="http://schemas.microsoft.com/office/drawing/2014/chart" uri="{C3380CC4-5D6E-409C-BE32-E72D297353CC}">
                <c16:uniqueId val="{00000001-A86F-40EF-A3A6-6466EE1FDC42}"/>
              </c:ext>
            </c:extLst>
          </c:dPt>
          <c:dLbls>
            <c:numFmt formatCode="0%" sourceLinked="0"/>
            <c:spPr>
              <a:noFill/>
              <a:ln>
                <a:noFill/>
              </a:ln>
              <a:effectLst/>
            </c:spPr>
            <c:txPr>
              <a:bodyPr rot="0" vert="horz"/>
              <a:lstStyle/>
              <a:p>
                <a:pPr>
                  <a:defRPr>
                    <a:solidFill>
                      <a:sysClr val="windowText" lastClr="000000"/>
                    </a:solidFil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'Acquisition exit analysis'!$C$82:$AA$82</c:f>
              <c:numCache>
                <c:formatCode>General</c:formatCode>
                <c:ptCount val="2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pt idx="23" formatCode="0">
                  <c:v>2025</c:v>
                </c:pt>
                <c:pt idx="24">
                  <c:v>2026</c:v>
                </c:pt>
              </c:numCache>
            </c:numRef>
          </c:cat>
          <c:val>
            <c:numRef>
              <c:f>'Acquisition exit analysis'!$C$83:$AA$83</c:f>
              <c:numCache>
                <c:formatCode>0.0%</c:formatCode>
                <c:ptCount val="25"/>
                <c:pt idx="0">
                  <c:v>0.10188679245283019</c:v>
                </c:pt>
                <c:pt idx="1">
                  <c:v>0.13732394366197184</c:v>
                </c:pt>
                <c:pt idx="2">
                  <c:v>8.1159420289855067E-2</c:v>
                </c:pt>
                <c:pt idx="3">
                  <c:v>8.5872576177285317E-2</c:v>
                </c:pt>
                <c:pt idx="4">
                  <c:v>8.5778781038374718E-2</c:v>
                </c:pt>
                <c:pt idx="5">
                  <c:v>8.8295687885010271E-2</c:v>
                </c:pt>
                <c:pt idx="6">
                  <c:v>0.11547344110854503</c:v>
                </c:pt>
                <c:pt idx="7">
                  <c:v>0.19302325581395349</c:v>
                </c:pt>
                <c:pt idx="8">
                  <c:v>0.18079999999999999</c:v>
                </c:pt>
                <c:pt idx="9">
                  <c:v>0.18267716535433071</c:v>
                </c:pt>
                <c:pt idx="10">
                  <c:v>0.16438356164383561</c:v>
                </c:pt>
                <c:pt idx="11">
                  <c:v>0.18664850136239783</c:v>
                </c:pt>
                <c:pt idx="12">
                  <c:v>0.17861482381530985</c:v>
                </c:pt>
                <c:pt idx="13">
                  <c:v>0.20462427745664741</c:v>
                </c:pt>
                <c:pt idx="14">
                  <c:v>0.18705882352941178</c:v>
                </c:pt>
                <c:pt idx="15">
                  <c:v>0.21437578814627994</c:v>
                </c:pt>
                <c:pt idx="16">
                  <c:v>0.19868276619099889</c:v>
                </c:pt>
                <c:pt idx="17">
                  <c:v>0.21848739495798319</c:v>
                </c:pt>
                <c:pt idx="18">
                  <c:v>0.24023668639053256</c:v>
                </c:pt>
                <c:pt idx="19">
                  <c:v>0.27580893682588598</c:v>
                </c:pt>
                <c:pt idx="20">
                  <c:v>0.3044747081712062</c:v>
                </c:pt>
                <c:pt idx="21">
                  <c:v>0.33825338253382536</c:v>
                </c:pt>
                <c:pt idx="22">
                  <c:v>0.34716157205240172</c:v>
                </c:pt>
                <c:pt idx="23">
                  <c:v>0.38073807380738073</c:v>
                </c:pt>
                <c:pt idx="24">
                  <c:v>0.34724857685009486</c:v>
                </c:pt>
              </c:numCache>
            </c:numRef>
          </c:val>
          <c:smooth val="0"/>
          <c:extLst>
            <c:ext xmlns:c16="http://schemas.microsoft.com/office/drawing/2014/chart" uri="{C3380CC4-5D6E-409C-BE32-E72D297353CC}">
              <c16:uniqueId val="{00000002-A86F-40EF-A3A6-6466EE1FDC42}"/>
            </c:ext>
          </c:extLst>
        </c:ser>
        <c:ser>
          <c:idx val="1"/>
          <c:order val="1"/>
          <c:tx>
            <c:strRef>
              <c:f>'Acquisition exit analysis'!$B$84</c:f>
              <c:strCache>
                <c:ptCount val="1"/>
                <c:pt idx="0">
                  <c:v>Share of total exit value</c:v>
                </c:pt>
              </c:strCache>
            </c:strRef>
          </c:tx>
          <c:spPr>
            <a:ln w="19050" cap="rnd" cmpd="sng" algn="ctr">
              <a:solidFill>
                <a:srgbClr val="40C2C9"/>
              </a:solidFill>
              <a:prstDash val="solid"/>
              <a:round/>
            </a:ln>
            <a:effectLst/>
          </c:spPr>
          <c:marker>
            <c:symbol val="none"/>
          </c:marker>
          <c:dPt>
            <c:idx val="5"/>
            <c:bubble3D val="0"/>
            <c:spPr>
              <a:ln w="28575" cap="rnd" cmpd="sng" algn="ctr">
                <a:solidFill>
                  <a:srgbClr val="40C2C9"/>
                </a:solidFill>
                <a:prstDash val="solid"/>
                <a:round/>
              </a:ln>
              <a:effectLst/>
            </c:spPr>
            <c:extLst>
              <c:ext xmlns:c16="http://schemas.microsoft.com/office/drawing/2014/chart" uri="{C3380CC4-5D6E-409C-BE32-E72D297353CC}">
                <c16:uniqueId val="{00000004-A86F-40EF-A3A6-6466EE1FDC42}"/>
              </c:ext>
            </c:extLst>
          </c:dPt>
          <c:dPt>
            <c:idx val="7"/>
            <c:bubble3D val="0"/>
            <c:extLst>
              <c:ext xmlns:c16="http://schemas.microsoft.com/office/drawing/2014/chart" uri="{C3380CC4-5D6E-409C-BE32-E72D297353CC}">
                <c16:uniqueId val="{00000005-A86F-40EF-A3A6-6466EE1FDC42}"/>
              </c:ext>
            </c:extLst>
          </c:dPt>
          <c:dPt>
            <c:idx val="8"/>
            <c:bubble3D val="0"/>
            <c:extLst>
              <c:ext xmlns:c16="http://schemas.microsoft.com/office/drawing/2014/chart" uri="{C3380CC4-5D6E-409C-BE32-E72D297353CC}">
                <c16:uniqueId val="{00000006-A86F-40EF-A3A6-6466EE1FDC42}"/>
              </c:ext>
            </c:extLst>
          </c:dPt>
          <c:dPt>
            <c:idx val="9"/>
            <c:bubble3D val="0"/>
            <c:spPr>
              <a:ln w="25400" cap="rnd" cmpd="sng" algn="ctr">
                <a:solidFill>
                  <a:srgbClr val="40C2C9"/>
                </a:solidFill>
                <a:prstDash val="solid"/>
                <a:round/>
              </a:ln>
              <a:effectLst/>
            </c:spPr>
            <c:extLst>
              <c:ext xmlns:c16="http://schemas.microsoft.com/office/drawing/2014/chart" uri="{C3380CC4-5D6E-409C-BE32-E72D297353CC}">
                <c16:uniqueId val="{00000008-A86F-40EF-A3A6-6466EE1FDC42}"/>
              </c:ext>
            </c:extLst>
          </c:dPt>
          <c:dPt>
            <c:idx val="10"/>
            <c:bubble3D val="0"/>
            <c:extLst>
              <c:ext xmlns:c16="http://schemas.microsoft.com/office/drawing/2014/chart" uri="{C3380CC4-5D6E-409C-BE32-E72D297353CC}">
                <c16:uniqueId val="{00000009-A86F-40EF-A3A6-6466EE1FDC42}"/>
              </c:ext>
            </c:extLst>
          </c:dPt>
          <c:dPt>
            <c:idx val="11"/>
            <c:bubble3D val="0"/>
            <c:extLst>
              <c:ext xmlns:c16="http://schemas.microsoft.com/office/drawing/2014/chart" uri="{C3380CC4-5D6E-409C-BE32-E72D297353CC}">
                <c16:uniqueId val="{0000000A-A86F-40EF-A3A6-6466EE1FDC42}"/>
              </c:ext>
            </c:extLst>
          </c:dPt>
          <c:dPt>
            <c:idx val="12"/>
            <c:bubble3D val="0"/>
            <c:extLst>
              <c:ext xmlns:c16="http://schemas.microsoft.com/office/drawing/2014/chart" uri="{C3380CC4-5D6E-409C-BE32-E72D297353CC}">
                <c16:uniqueId val="{0000000B-A86F-40EF-A3A6-6466EE1FDC42}"/>
              </c:ext>
            </c:extLst>
          </c:dPt>
          <c:dPt>
            <c:idx val="23"/>
            <c:bubble3D val="0"/>
            <c:extLst>
              <c:ext xmlns:c16="http://schemas.microsoft.com/office/drawing/2014/chart" uri="{C3380CC4-5D6E-409C-BE32-E72D297353CC}">
                <c16:uniqueId val="{0000000C-A86F-40EF-A3A6-6466EE1FDC42}"/>
              </c:ext>
            </c:extLst>
          </c:dPt>
          <c:dPt>
            <c:idx val="24"/>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0E-A86F-40EF-A3A6-6466EE1FDC42}"/>
              </c:ext>
            </c:extLst>
          </c:dPt>
          <c:dLbls>
            <c:dLbl>
              <c:idx val="1"/>
              <c:layout>
                <c:manualLayout>
                  <c:x val="-2.890663827630903E-2"/>
                  <c:y val="-3.64127756675788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86F-40EF-A3A6-6466EE1FDC42}"/>
                </c:ext>
              </c:extLst>
            </c:dLbl>
            <c:dLbl>
              <c:idx val="4"/>
              <c:layout>
                <c:manualLayout>
                  <c:x val="-3.7391045045221352E-2"/>
                  <c:y val="-2.34690624556826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86F-40EF-A3A6-6466EE1FDC42}"/>
                </c:ext>
              </c:extLst>
            </c:dLbl>
            <c:dLbl>
              <c:idx val="5"/>
              <c:layout>
                <c:manualLayout>
                  <c:x val="-2.9308740473584616E-2"/>
                  <c:y val="-3.0063403730633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86F-40EF-A3A6-6466EE1FDC42}"/>
                </c:ext>
              </c:extLst>
            </c:dLbl>
            <c:dLbl>
              <c:idx val="7"/>
              <c:layout>
                <c:manualLayout>
                  <c:x val="-2.6941763808259491E-2"/>
                  <c:y val="-3.78570948869566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86F-40EF-A3A6-6466EE1FDC42}"/>
                </c:ext>
              </c:extLst>
            </c:dLbl>
            <c:dLbl>
              <c:idx val="8"/>
              <c:layout>
                <c:manualLayout>
                  <c:x val="-3.5618346558500075E-2"/>
                  <c:y val="-4.42063001780944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86F-40EF-A3A6-6466EE1FDC42}"/>
                </c:ext>
              </c:extLst>
            </c:dLbl>
            <c:dLbl>
              <c:idx val="9"/>
              <c:layout>
                <c:manualLayout>
                  <c:x val="-2.9147851506701915E-2"/>
                  <c:y val="-3.78570948869566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86F-40EF-A3A6-6466EE1FDC42}"/>
                </c:ext>
              </c:extLst>
            </c:dLbl>
            <c:dLbl>
              <c:idx val="10"/>
              <c:layout>
                <c:manualLayout>
                  <c:x val="-3.7025206449537482E-2"/>
                  <c:y val="-4.58207741882395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86F-40EF-A3A6-6466EE1FDC42}"/>
                </c:ext>
              </c:extLst>
            </c:dLbl>
            <c:numFmt formatCode="0%" sourceLinked="0"/>
            <c:spPr>
              <a:noFill/>
              <a:ln>
                <a:noFill/>
              </a:ln>
              <a:effectLst/>
            </c:spPr>
            <c:txPr>
              <a:bodyPr rot="0" vert="horz"/>
              <a:lstStyle/>
              <a:p>
                <a:pPr>
                  <a:defRPr>
                    <a:solidFill>
                      <a:schemeClr val="tx1"/>
                    </a:solidFil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'Acquisition exit analysis'!$C$82:$AA$82</c:f>
              <c:numCache>
                <c:formatCode>General</c:formatCode>
                <c:ptCount val="2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pt idx="23" formatCode="0">
                  <c:v>2025</c:v>
                </c:pt>
                <c:pt idx="24">
                  <c:v>2026</c:v>
                </c:pt>
              </c:numCache>
            </c:numRef>
          </c:cat>
          <c:val>
            <c:numRef>
              <c:f>'Acquisition exit analysis'!$C$84:$AA$84</c:f>
              <c:numCache>
                <c:formatCode>0.0%</c:formatCode>
                <c:ptCount val="25"/>
                <c:pt idx="0">
                  <c:v>7.3415858061731024E-2</c:v>
                </c:pt>
                <c:pt idx="1">
                  <c:v>0.10379933951356606</c:v>
                </c:pt>
                <c:pt idx="2">
                  <c:v>4.5146630446721563E-2</c:v>
                </c:pt>
                <c:pt idx="3">
                  <c:v>7.0548907627811894E-2</c:v>
                </c:pt>
                <c:pt idx="4">
                  <c:v>4.8387489306531771E-2</c:v>
                </c:pt>
                <c:pt idx="5">
                  <c:v>4.4987194212123258E-2</c:v>
                </c:pt>
                <c:pt idx="6">
                  <c:v>6.7178053055930956E-2</c:v>
                </c:pt>
                <c:pt idx="7">
                  <c:v>0.10245229561344753</c:v>
                </c:pt>
                <c:pt idx="8">
                  <c:v>7.538486330129987E-2</c:v>
                </c:pt>
                <c:pt idx="9">
                  <c:v>8.6276020499652703E-2</c:v>
                </c:pt>
                <c:pt idx="10">
                  <c:v>8.8680414847608538E-2</c:v>
                </c:pt>
                <c:pt idx="11">
                  <c:v>0.4286216546204516</c:v>
                </c:pt>
                <c:pt idx="12">
                  <c:v>6.1575443978893203E-2</c:v>
                </c:pt>
                <c:pt idx="13">
                  <c:v>9.8728174781794159E-2</c:v>
                </c:pt>
                <c:pt idx="14">
                  <c:v>7.8104214083105097E-2</c:v>
                </c:pt>
                <c:pt idx="15">
                  <c:v>7.7319260794625283E-2</c:v>
                </c:pt>
                <c:pt idx="16">
                  <c:v>9.023255250288105E-2</c:v>
                </c:pt>
                <c:pt idx="17">
                  <c:v>9.3577715136118816E-2</c:v>
                </c:pt>
                <c:pt idx="18">
                  <c:v>0.12514468831773753</c:v>
                </c:pt>
                <c:pt idx="19">
                  <c:v>0.69457495924509005</c:v>
                </c:pt>
                <c:pt idx="20">
                  <c:v>0.80043448526256911</c:v>
                </c:pt>
                <c:pt idx="21">
                  <c:v>0.31984114687377457</c:v>
                </c:pt>
                <c:pt idx="22">
                  <c:v>0.48754591506647549</c:v>
                </c:pt>
                <c:pt idx="23">
                  <c:v>0.17893575560961514</c:v>
                </c:pt>
                <c:pt idx="24">
                  <c:v>0.70540702810671685</c:v>
                </c:pt>
              </c:numCache>
            </c:numRef>
          </c:val>
          <c:smooth val="0"/>
          <c:extLst>
            <c:ext xmlns:c16="http://schemas.microsoft.com/office/drawing/2014/chart" uri="{C3380CC4-5D6E-409C-BE32-E72D297353CC}">
              <c16:uniqueId val="{00000011-A86F-40EF-A3A6-6466EE1FDC42}"/>
            </c:ext>
          </c:extLst>
        </c:ser>
        <c:dLbls>
          <c:showLegendKey val="0"/>
          <c:showVal val="0"/>
          <c:showCatName val="0"/>
          <c:showSerName val="0"/>
          <c:showPercent val="0"/>
          <c:showBubbleSize val="0"/>
        </c:dLbls>
        <c:smooth val="0"/>
        <c:axId val="134680064"/>
        <c:axId val="134518976"/>
      </c:lineChart>
      <c:catAx>
        <c:axId val="134680064"/>
        <c:scaling>
          <c:orientation val="minMax"/>
        </c:scaling>
        <c:delete val="0"/>
        <c:axPos val="b"/>
        <c:numFmt formatCode="General" sourceLinked="1"/>
        <c:majorTickMark val="out"/>
        <c:minorTickMark val="none"/>
        <c:tickLblPos val="nextTo"/>
        <c:spPr>
          <a:noFill/>
          <a:ln w="9525" cap="flat" cmpd="sng" algn="ctr">
            <a:noFill/>
            <a:prstDash val="solid"/>
            <a:round/>
          </a:ln>
          <a:effectLst/>
        </c:spPr>
        <c:txPr>
          <a:bodyPr rot="-60000000" vert="horz"/>
          <a:lstStyle/>
          <a:p>
            <a:pPr algn="ctr" rtl="0">
              <a:defRPr/>
            </a:pPr>
            <a:endParaRPr lang="en-US"/>
          </a:p>
        </c:txPr>
        <c:crossAx val="134518976"/>
        <c:crosses val="autoZero"/>
        <c:auto val="1"/>
        <c:lblAlgn val="ctr"/>
        <c:lblOffset val="100"/>
        <c:noMultiLvlLbl val="0"/>
      </c:catAx>
      <c:valAx>
        <c:axId val="134518976"/>
        <c:scaling>
          <c:orientation val="minMax"/>
          <c:min val="0"/>
        </c:scaling>
        <c:delete val="0"/>
        <c:axPos val="l"/>
        <c:numFmt formatCode="0%" sourceLinked="0"/>
        <c:majorTickMark val="out"/>
        <c:minorTickMark val="none"/>
        <c:tickLblPos val="nextTo"/>
        <c:spPr>
          <a:noFill/>
          <a:ln w="9525" cap="flat" cmpd="sng" algn="ctr">
            <a:noFill/>
            <a:prstDash val="solid"/>
            <a:round/>
          </a:ln>
          <a:effectLst/>
        </c:spPr>
        <c:txPr>
          <a:bodyPr rot="-60000000" vert="horz"/>
          <a:lstStyle/>
          <a:p>
            <a:pPr algn="ctr" rtl="0">
              <a:defRPr/>
            </a:pPr>
            <a:endParaRPr lang="en-US"/>
          </a:p>
        </c:txPr>
        <c:crossAx val="134680064"/>
        <c:crosses val="autoZero"/>
        <c:crossBetween val="between"/>
      </c:valAx>
      <c:spPr>
        <a:noFill/>
        <a:ln>
          <a:noFill/>
        </a:ln>
        <a:effectLst/>
      </c:spPr>
    </c:plotArea>
    <c:legend>
      <c:legendPos val="b"/>
      <c:layout>
        <c:manualLayout>
          <c:xMode val="edge"/>
          <c:yMode val="edge"/>
          <c:x val="0.32295769360968296"/>
          <c:y val="0.96723574944765189"/>
          <c:w val="0.34925103783973416"/>
          <c:h val="3.2592587161173657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9525" cap="flat" cmpd="sng" algn="ctr">
      <a:noFill/>
      <a:prstDash val="solid"/>
      <a:round/>
    </a:ln>
    <a:effectLst/>
  </c:spPr>
  <c:txPr>
    <a:bodyPr/>
    <a:lstStyle/>
    <a:p>
      <a:pPr>
        <a:defRPr sz="85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3.0447548247836381E-2"/>
          <c:y val="2.8252405949256341E-2"/>
          <c:w val="0.93651199565922383"/>
          <c:h val="0.87445333338574482"/>
        </c:manualLayout>
      </c:layout>
      <c:barChart>
        <c:barDir val="col"/>
        <c:grouping val="clustered"/>
        <c:varyColors val="0"/>
        <c:ser>
          <c:idx val="0"/>
          <c:order val="0"/>
          <c:tx>
            <c:strRef>
              <c:f>'Acquisition exit analysis'!$B$8</c:f>
              <c:strCache>
                <c:ptCount val="1"/>
                <c:pt idx="0">
                  <c:v>Exit value ($B)</c:v>
                </c:pt>
              </c:strCache>
            </c:strRef>
          </c:tx>
          <c:spPr>
            <a:solidFill>
              <a:schemeClr val="accent1"/>
            </a:solidFill>
            <a:ln>
              <a:noFill/>
            </a:ln>
            <a:effectLst/>
          </c:spPr>
          <c:invertIfNegative val="0"/>
          <c:dLbls>
            <c:numFmt formatCode="&quot;$&quot;#,##0" sourceLinked="0"/>
            <c:spPr>
              <a:noFill/>
              <a:ln>
                <a:noFill/>
              </a:ln>
              <a:effectLst/>
            </c:spPr>
            <c:txPr>
              <a:bodyPr rot="-5400000"/>
              <a:lstStyle/>
              <a:p>
                <a:pPr>
                  <a:defRPr>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'Acquisition exit analysis'!$C$7:$AA$7</c:f>
              <c:numCache>
                <c:formatCode>General</c:formatCode>
                <c:ptCount val="2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pt idx="23" formatCode="0">
                  <c:v>2025</c:v>
                </c:pt>
                <c:pt idx="24">
                  <c:v>2026</c:v>
                </c:pt>
              </c:numCache>
            </c:numRef>
          </c:cat>
          <c:val>
            <c:numRef>
              <c:f>'Acquisition exit analysis'!$C$8:$AA$8</c:f>
              <c:numCache>
                <c:formatCode>"$"#,##0.0_);\("$"#,##0.0\)</c:formatCode>
                <c:ptCount val="25"/>
                <c:pt idx="0">
                  <c:v>14.476778896819997</c:v>
                </c:pt>
                <c:pt idx="1">
                  <c:v>15.810505474705002</c:v>
                </c:pt>
                <c:pt idx="2">
                  <c:v>26.377211087886984</c:v>
                </c:pt>
                <c:pt idx="3">
                  <c:v>26.022197345919956</c:v>
                </c:pt>
                <c:pt idx="4">
                  <c:v>32.757388655956483</c:v>
                </c:pt>
                <c:pt idx="5">
                  <c:v>42.87478232950609</c:v>
                </c:pt>
                <c:pt idx="6">
                  <c:v>26.451070254202911</c:v>
                </c:pt>
                <c:pt idx="7">
                  <c:v>22.92671685285001</c:v>
                </c:pt>
                <c:pt idx="8">
                  <c:v>51.614606661240799</c:v>
                </c:pt>
                <c:pt idx="9">
                  <c:v>46.911826204273012</c:v>
                </c:pt>
                <c:pt idx="10">
                  <c:v>56.383627682463825</c:v>
                </c:pt>
                <c:pt idx="11">
                  <c:v>76.147657270229885</c:v>
                </c:pt>
                <c:pt idx="12">
                  <c:v>91.562115260778057</c:v>
                </c:pt>
                <c:pt idx="13">
                  <c:v>66.463435728420095</c:v>
                </c:pt>
                <c:pt idx="14">
                  <c:v>73.220274440582997</c:v>
                </c:pt>
                <c:pt idx="15">
                  <c:v>92.791961019403999</c:v>
                </c:pt>
                <c:pt idx="16">
                  <c:v>89.230064904340679</c:v>
                </c:pt>
                <c:pt idx="17">
                  <c:v>93.56820357560143</c:v>
                </c:pt>
                <c:pt idx="18">
                  <c:v>103.88025516909953</c:v>
                </c:pt>
                <c:pt idx="19">
                  <c:v>452.56531702566696</c:v>
                </c:pt>
                <c:pt idx="20">
                  <c:v>318.48221281769037</c:v>
                </c:pt>
                <c:pt idx="21">
                  <c:v>61.36238086611003</c:v>
                </c:pt>
                <c:pt idx="22">
                  <c:v>131.05036595533645</c:v>
                </c:pt>
                <c:pt idx="23">
                  <c:v>139.83065805873792</c:v>
                </c:pt>
                <c:pt idx="24">
                  <c:v>375.12397317602006</c:v>
                </c:pt>
              </c:numCache>
            </c:numRef>
          </c:val>
          <c:extLst>
            <c:ext xmlns:c16="http://schemas.microsoft.com/office/drawing/2014/chart" uri="{C3380CC4-5D6E-409C-BE32-E72D297353CC}">
              <c16:uniqueId val="{00000000-5887-482D-8DEA-0ED1F12FD2AD}"/>
            </c:ext>
          </c:extLst>
        </c:ser>
        <c:dLbls>
          <c:showLegendKey val="0"/>
          <c:showVal val="0"/>
          <c:showCatName val="0"/>
          <c:showSerName val="0"/>
          <c:showPercent val="0"/>
          <c:showBubbleSize val="0"/>
        </c:dLbls>
        <c:gapWidth val="60"/>
        <c:overlap val="100"/>
        <c:axId val="134680064"/>
        <c:axId val="134518976"/>
      </c:barChart>
      <c:lineChart>
        <c:grouping val="standard"/>
        <c:varyColors val="0"/>
        <c:ser>
          <c:idx val="1"/>
          <c:order val="1"/>
          <c:tx>
            <c:strRef>
              <c:f>'Acquisition exit analysis'!$B$9</c:f>
              <c:strCache>
                <c:ptCount val="1"/>
                <c:pt idx="0">
                  <c:v>Exit count</c:v>
                </c:pt>
              </c:strCache>
            </c:strRef>
          </c:tx>
          <c:spPr>
            <a:ln w="19050" cap="rnd" cmpd="sng" algn="ctr">
              <a:solidFill>
                <a:srgbClr val="40C2C9"/>
              </a:solidFill>
              <a:prstDash val="solid"/>
              <a:round/>
            </a:ln>
            <a:effectLst/>
          </c:spPr>
          <c:marker>
            <c:symbol val="none"/>
          </c:marker>
          <c:dPt>
            <c:idx val="5"/>
            <c:bubble3D val="0"/>
            <c:spPr>
              <a:ln w="28575" cap="rnd" cmpd="sng" algn="ctr">
                <a:solidFill>
                  <a:srgbClr val="40C2C9"/>
                </a:solidFill>
                <a:prstDash val="solid"/>
                <a:round/>
              </a:ln>
              <a:effectLst/>
            </c:spPr>
            <c:extLst>
              <c:ext xmlns:c16="http://schemas.microsoft.com/office/drawing/2014/chart" uri="{C3380CC4-5D6E-409C-BE32-E72D297353CC}">
                <c16:uniqueId val="{00000002-5887-482D-8DEA-0ED1F12FD2AD}"/>
              </c:ext>
            </c:extLst>
          </c:dPt>
          <c:dPt>
            <c:idx val="7"/>
            <c:bubble3D val="0"/>
            <c:spPr>
              <a:ln w="19050" cap="rnd" cmpd="sng" algn="ctr">
                <a:solidFill>
                  <a:srgbClr val="40C2C9"/>
                </a:solidFill>
                <a:prstDash val="solid"/>
                <a:round/>
              </a:ln>
              <a:effectLst/>
            </c:spPr>
            <c:extLst>
              <c:ext xmlns:c16="http://schemas.microsoft.com/office/drawing/2014/chart" uri="{C3380CC4-5D6E-409C-BE32-E72D297353CC}">
                <c16:uniqueId val="{00000004-5887-482D-8DEA-0ED1F12FD2AD}"/>
              </c:ext>
            </c:extLst>
          </c:dPt>
          <c:dPt>
            <c:idx val="8"/>
            <c:bubble3D val="0"/>
            <c:spPr>
              <a:ln w="19050" cap="rnd" cmpd="sng" algn="ctr">
                <a:solidFill>
                  <a:srgbClr val="40C2C9"/>
                </a:solidFill>
                <a:prstDash val="solid"/>
                <a:round/>
              </a:ln>
              <a:effectLst/>
            </c:spPr>
            <c:extLst>
              <c:ext xmlns:c16="http://schemas.microsoft.com/office/drawing/2014/chart" uri="{C3380CC4-5D6E-409C-BE32-E72D297353CC}">
                <c16:uniqueId val="{00000006-5887-482D-8DEA-0ED1F12FD2AD}"/>
              </c:ext>
            </c:extLst>
          </c:dPt>
          <c:dPt>
            <c:idx val="9"/>
            <c:bubble3D val="0"/>
            <c:spPr>
              <a:ln w="25400" cap="rnd" cmpd="sng" algn="ctr">
                <a:solidFill>
                  <a:srgbClr val="40C2C9"/>
                </a:solidFill>
                <a:prstDash val="solid"/>
                <a:round/>
              </a:ln>
              <a:effectLst/>
            </c:spPr>
            <c:extLst>
              <c:ext xmlns:c16="http://schemas.microsoft.com/office/drawing/2014/chart" uri="{C3380CC4-5D6E-409C-BE32-E72D297353CC}">
                <c16:uniqueId val="{00000008-5887-482D-8DEA-0ED1F12FD2AD}"/>
              </c:ext>
            </c:extLst>
          </c:dPt>
          <c:dPt>
            <c:idx val="10"/>
            <c:bubble3D val="0"/>
            <c:spPr>
              <a:ln w="19050" cap="rnd" cmpd="sng" algn="ctr">
                <a:solidFill>
                  <a:srgbClr val="40C2C9"/>
                </a:solidFill>
                <a:prstDash val="solid"/>
                <a:round/>
              </a:ln>
              <a:effectLst/>
            </c:spPr>
            <c:extLst>
              <c:ext xmlns:c16="http://schemas.microsoft.com/office/drawing/2014/chart" uri="{C3380CC4-5D6E-409C-BE32-E72D297353CC}">
                <c16:uniqueId val="{0000000A-5887-482D-8DEA-0ED1F12FD2AD}"/>
              </c:ext>
            </c:extLst>
          </c:dPt>
          <c:dPt>
            <c:idx val="11"/>
            <c:bubble3D val="0"/>
            <c:spPr>
              <a:ln w="19050" cap="rnd" cmpd="sng" algn="ctr">
                <a:solidFill>
                  <a:srgbClr val="40C2C9"/>
                </a:solidFill>
                <a:prstDash val="solid"/>
                <a:round/>
              </a:ln>
              <a:effectLst/>
            </c:spPr>
            <c:extLst>
              <c:ext xmlns:c16="http://schemas.microsoft.com/office/drawing/2014/chart" uri="{C3380CC4-5D6E-409C-BE32-E72D297353CC}">
                <c16:uniqueId val="{0000000C-5887-482D-8DEA-0ED1F12FD2AD}"/>
              </c:ext>
            </c:extLst>
          </c:dPt>
          <c:dPt>
            <c:idx val="12"/>
            <c:bubble3D val="0"/>
            <c:spPr>
              <a:ln w="19050" cap="rnd" cmpd="sng" algn="ctr">
                <a:solidFill>
                  <a:srgbClr val="40C2C9"/>
                </a:solidFill>
                <a:prstDash val="solid"/>
                <a:round/>
              </a:ln>
              <a:effectLst/>
            </c:spPr>
            <c:extLst>
              <c:ext xmlns:c16="http://schemas.microsoft.com/office/drawing/2014/chart" uri="{C3380CC4-5D6E-409C-BE32-E72D297353CC}">
                <c16:uniqueId val="{0000000E-5887-482D-8DEA-0ED1F12FD2AD}"/>
              </c:ext>
            </c:extLst>
          </c:dPt>
          <c:dPt>
            <c:idx val="23"/>
            <c:bubble3D val="0"/>
            <c:spPr>
              <a:ln w="19050" cap="rnd" cmpd="sng" algn="ctr">
                <a:solidFill>
                  <a:srgbClr val="40C2C9"/>
                </a:solidFill>
                <a:prstDash val="solid"/>
                <a:round/>
              </a:ln>
              <a:effectLst/>
            </c:spPr>
            <c:extLst>
              <c:ext xmlns:c16="http://schemas.microsoft.com/office/drawing/2014/chart" uri="{C3380CC4-5D6E-409C-BE32-E72D297353CC}">
                <c16:uniqueId val="{00000010-5887-482D-8DEA-0ED1F12FD2AD}"/>
              </c:ext>
            </c:extLst>
          </c:dPt>
          <c:dPt>
            <c:idx val="24"/>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12-5887-482D-8DEA-0ED1F12FD2AD}"/>
              </c:ext>
            </c:extLst>
          </c:dPt>
          <c:dLbls>
            <c:dLbl>
              <c:idx val="1"/>
              <c:layout>
                <c:manualLayout>
                  <c:x val="-2.890663827630903E-2"/>
                  <c:y val="-3.64127756675788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887-482D-8DEA-0ED1F12FD2AD}"/>
                </c:ext>
              </c:extLst>
            </c:dLbl>
            <c:dLbl>
              <c:idx val="4"/>
              <c:layout>
                <c:manualLayout>
                  <c:x val="-3.7391045045221352E-2"/>
                  <c:y val="-2.34690624556826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887-482D-8DEA-0ED1F12FD2AD}"/>
                </c:ext>
              </c:extLst>
            </c:dLbl>
            <c:dLbl>
              <c:idx val="5"/>
              <c:layout>
                <c:manualLayout>
                  <c:x val="-2.9308740473584616E-2"/>
                  <c:y val="-3.0063403730633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887-482D-8DEA-0ED1F12FD2AD}"/>
                </c:ext>
              </c:extLst>
            </c:dLbl>
            <c:dLbl>
              <c:idx val="7"/>
              <c:layout>
                <c:manualLayout>
                  <c:x val="-2.6941763808259491E-2"/>
                  <c:y val="-3.78570948869566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887-482D-8DEA-0ED1F12FD2AD}"/>
                </c:ext>
              </c:extLst>
            </c:dLbl>
            <c:dLbl>
              <c:idx val="8"/>
              <c:layout>
                <c:manualLayout>
                  <c:x val="-3.5618346558500075E-2"/>
                  <c:y val="-4.42063001780944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887-482D-8DEA-0ED1F12FD2AD}"/>
                </c:ext>
              </c:extLst>
            </c:dLbl>
            <c:dLbl>
              <c:idx val="9"/>
              <c:layout>
                <c:manualLayout>
                  <c:x val="-2.9147851506701915E-2"/>
                  <c:y val="-3.78570948869566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887-482D-8DEA-0ED1F12FD2AD}"/>
                </c:ext>
              </c:extLst>
            </c:dLbl>
            <c:dLbl>
              <c:idx val="10"/>
              <c:layout>
                <c:manualLayout>
                  <c:x val="-3.7025206449537482E-2"/>
                  <c:y val="-4.58207741882395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887-482D-8DEA-0ED1F12FD2AD}"/>
                </c:ext>
              </c:extLst>
            </c:dLbl>
            <c:dLbl>
              <c:idx val="24"/>
              <c:numFmt formatCode="#,##0" sourceLinked="0"/>
              <c:spPr>
                <a:noFill/>
                <a:ln>
                  <a:noFill/>
                </a:ln>
                <a:effectLst/>
              </c:spPr>
              <c:txPr>
                <a:bodyPr rot="0" vert="horz"/>
                <a:lstStyle/>
                <a:p>
                  <a:pPr>
                    <a:defRPr>
                      <a:solidFill>
                        <a:schemeClr val="bg1"/>
                      </a:solidFill>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12-5887-482D-8DEA-0ED1F12FD2AD}"/>
                </c:ext>
              </c:extLst>
            </c:dLbl>
            <c:numFmt formatCode="#,##0" sourceLinked="0"/>
            <c:spPr>
              <a:noFill/>
              <a:ln>
                <a:noFill/>
              </a:ln>
              <a:effectLst/>
            </c:spPr>
            <c:txPr>
              <a:bodyPr rot="0" vert="horz"/>
              <a:lstStyle/>
              <a:p>
                <a:pPr>
                  <a:defRPr>
                    <a:solidFill>
                      <a:schemeClr val="tx1"/>
                    </a:solidFil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'Acquisition exit analysis'!$C$7:$AA$7</c:f>
              <c:numCache>
                <c:formatCode>General</c:formatCode>
                <c:ptCount val="2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pt idx="23" formatCode="0">
                  <c:v>2025</c:v>
                </c:pt>
                <c:pt idx="24">
                  <c:v>2026</c:v>
                </c:pt>
              </c:numCache>
            </c:numRef>
          </c:cat>
          <c:val>
            <c:numRef>
              <c:f>'Acquisition exit analysis'!$C$9:$AA$9</c:f>
              <c:numCache>
                <c:formatCode>#,##0</c:formatCode>
                <c:ptCount val="25"/>
                <c:pt idx="0">
                  <c:v>265</c:v>
                </c:pt>
                <c:pt idx="1">
                  <c:v>284</c:v>
                </c:pt>
                <c:pt idx="2">
                  <c:v>345</c:v>
                </c:pt>
                <c:pt idx="3">
                  <c:v>361</c:v>
                </c:pt>
                <c:pt idx="4">
                  <c:v>443</c:v>
                </c:pt>
                <c:pt idx="5">
                  <c:v>487</c:v>
                </c:pt>
                <c:pt idx="6">
                  <c:v>433</c:v>
                </c:pt>
                <c:pt idx="7">
                  <c:v>430</c:v>
                </c:pt>
                <c:pt idx="8">
                  <c:v>625</c:v>
                </c:pt>
                <c:pt idx="9">
                  <c:v>635</c:v>
                </c:pt>
                <c:pt idx="10">
                  <c:v>730</c:v>
                </c:pt>
                <c:pt idx="11">
                  <c:v>734</c:v>
                </c:pt>
                <c:pt idx="12">
                  <c:v>823</c:v>
                </c:pt>
                <c:pt idx="13">
                  <c:v>865</c:v>
                </c:pt>
                <c:pt idx="14">
                  <c:v>850</c:v>
                </c:pt>
                <c:pt idx="15">
                  <c:v>793</c:v>
                </c:pt>
                <c:pt idx="16">
                  <c:v>911</c:v>
                </c:pt>
                <c:pt idx="17">
                  <c:v>952</c:v>
                </c:pt>
                <c:pt idx="18">
                  <c:v>845</c:v>
                </c:pt>
                <c:pt idx="19">
                  <c:v>1298</c:v>
                </c:pt>
                <c:pt idx="20">
                  <c:v>1028</c:v>
                </c:pt>
                <c:pt idx="21">
                  <c:v>813</c:v>
                </c:pt>
                <c:pt idx="22">
                  <c:v>916</c:v>
                </c:pt>
                <c:pt idx="23">
                  <c:v>1111</c:v>
                </c:pt>
                <c:pt idx="24">
                  <c:v>527</c:v>
                </c:pt>
              </c:numCache>
            </c:numRef>
          </c:val>
          <c:smooth val="0"/>
          <c:extLst>
            <c:ext xmlns:c16="http://schemas.microsoft.com/office/drawing/2014/chart" uri="{C3380CC4-5D6E-409C-BE32-E72D297353CC}">
              <c16:uniqueId val="{00000015-5887-482D-8DEA-0ED1F12FD2AD}"/>
            </c:ext>
          </c:extLst>
        </c:ser>
        <c:dLbls>
          <c:showLegendKey val="0"/>
          <c:showVal val="0"/>
          <c:showCatName val="0"/>
          <c:showSerName val="0"/>
          <c:showPercent val="0"/>
          <c:showBubbleSize val="0"/>
        </c:dLbls>
        <c:marker val="1"/>
        <c:smooth val="0"/>
        <c:axId val="152396288"/>
        <c:axId val="134519552"/>
      </c:lineChart>
      <c:catAx>
        <c:axId val="134680064"/>
        <c:scaling>
          <c:orientation val="minMax"/>
        </c:scaling>
        <c:delete val="0"/>
        <c:axPos val="b"/>
        <c:numFmt formatCode="General" sourceLinked="1"/>
        <c:majorTickMark val="out"/>
        <c:minorTickMark val="none"/>
        <c:tickLblPos val="nextTo"/>
        <c:spPr>
          <a:noFill/>
          <a:ln w="9525" cap="flat" cmpd="sng" algn="ctr">
            <a:noFill/>
            <a:prstDash val="solid"/>
            <a:round/>
          </a:ln>
          <a:effectLst/>
        </c:spPr>
        <c:txPr>
          <a:bodyPr rot="-60000000" vert="horz"/>
          <a:lstStyle/>
          <a:p>
            <a:pPr algn="ctr" rtl="0">
              <a:defRPr/>
            </a:pPr>
            <a:endParaRPr lang="en-US"/>
          </a:p>
        </c:txPr>
        <c:crossAx val="134518976"/>
        <c:crosses val="autoZero"/>
        <c:auto val="1"/>
        <c:lblAlgn val="ctr"/>
        <c:lblOffset val="100"/>
        <c:noMultiLvlLbl val="0"/>
      </c:catAx>
      <c:valAx>
        <c:axId val="134518976"/>
        <c:scaling>
          <c:orientation val="minMax"/>
          <c:min val="0"/>
        </c:scaling>
        <c:delete val="0"/>
        <c:axPos val="l"/>
        <c:numFmt formatCode="&quot;$&quot;#,##0" sourceLinked="0"/>
        <c:majorTickMark val="out"/>
        <c:minorTickMark val="none"/>
        <c:tickLblPos val="nextTo"/>
        <c:spPr>
          <a:noFill/>
          <a:ln w="9525" cap="flat" cmpd="sng" algn="ctr">
            <a:noFill/>
            <a:prstDash val="solid"/>
            <a:round/>
          </a:ln>
          <a:effectLst/>
        </c:spPr>
        <c:txPr>
          <a:bodyPr rot="-60000000" vert="horz"/>
          <a:lstStyle/>
          <a:p>
            <a:pPr algn="ctr" rtl="0">
              <a:defRPr/>
            </a:pPr>
            <a:endParaRPr lang="en-US"/>
          </a:p>
        </c:txPr>
        <c:crossAx val="134680064"/>
        <c:crosses val="autoZero"/>
        <c:crossBetween val="between"/>
      </c:valAx>
      <c:valAx>
        <c:axId val="134519552"/>
        <c:scaling>
          <c:orientation val="minMax"/>
        </c:scaling>
        <c:delete val="0"/>
        <c:axPos val="r"/>
        <c:numFmt formatCode="#,##0" sourceLinked="0"/>
        <c:majorTickMark val="out"/>
        <c:minorTickMark val="none"/>
        <c:tickLblPos val="nextTo"/>
        <c:spPr>
          <a:noFill/>
          <a:ln w="9525" cap="flat" cmpd="sng" algn="ctr">
            <a:noFill/>
            <a:prstDash val="solid"/>
            <a:round/>
          </a:ln>
          <a:effectLst/>
        </c:spPr>
        <c:txPr>
          <a:bodyPr rot="-60000000" vert="horz"/>
          <a:lstStyle/>
          <a:p>
            <a:pPr algn="ctr" rtl="0">
              <a:defRPr/>
            </a:pPr>
            <a:endParaRPr lang="en-US"/>
          </a:p>
        </c:txPr>
        <c:crossAx val="152396288"/>
        <c:crosses val="max"/>
        <c:crossBetween val="between"/>
      </c:valAx>
      <c:catAx>
        <c:axId val="152396288"/>
        <c:scaling>
          <c:orientation val="minMax"/>
        </c:scaling>
        <c:delete val="1"/>
        <c:axPos val="b"/>
        <c:numFmt formatCode="General" sourceLinked="1"/>
        <c:majorTickMark val="out"/>
        <c:minorTickMark val="none"/>
        <c:tickLblPos val="nextTo"/>
        <c:crossAx val="134519552"/>
        <c:crosses val="autoZero"/>
        <c:auto val="1"/>
        <c:lblAlgn val="ctr"/>
        <c:lblOffset val="100"/>
        <c:noMultiLvlLbl val="0"/>
      </c:catAx>
      <c:spPr>
        <a:noFill/>
        <a:ln>
          <a:noFill/>
        </a:ln>
        <a:effectLst/>
      </c:spPr>
    </c:plotArea>
    <c:legend>
      <c:legendPos val="b"/>
      <c:layout>
        <c:manualLayout>
          <c:xMode val="edge"/>
          <c:yMode val="edge"/>
          <c:x val="0.32295769360968296"/>
          <c:y val="0.96723574944765189"/>
          <c:w val="0.34925103783973416"/>
          <c:h val="3.2592587161173657E-2"/>
        </c:manualLayout>
      </c:layout>
      <c:overlay val="0"/>
      <c:spPr>
        <a:noFill/>
        <a:ln>
          <a:noFill/>
        </a:ln>
        <a:effectLst/>
      </c:spPr>
      <c:txPr>
        <a:bodyPr rot="0" vert="horz"/>
        <a:lstStyle/>
        <a:p>
          <a:pPr algn="ctr" rtl="0">
            <a:defRPr/>
          </a:pPr>
          <a:endParaRPr lang="en-US"/>
        </a:p>
      </c:txPr>
    </c:legend>
    <c:plotVisOnly val="1"/>
    <c:dispBlanksAs val="gap"/>
    <c:showDLblsOverMax val="0"/>
  </c:chart>
  <c:spPr>
    <a:noFill/>
    <a:ln w="9525" cap="flat" cmpd="sng" algn="ctr">
      <a:noFill/>
      <a:prstDash val="solid"/>
      <a:round/>
    </a:ln>
    <a:effectLst/>
  </c:spPr>
  <c:txPr>
    <a:bodyPr/>
    <a:lstStyle/>
    <a:p>
      <a:pPr>
        <a:defRPr sz="85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'Pre-seed &amp; seed'!$O$8</c:f>
              <c:strCache>
                <c:ptCount val="1"/>
                <c:pt idx="0">
                  <c:v>Deal value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'Pre-seed &amp; seed'!$P$7:$Z$7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'Pre-seed &amp; seed'!$P$8:$Z$8</c:f>
              <c:numCache>
                <c:formatCode>"$"#,##0.0</c:formatCode>
                <c:ptCount val="11"/>
                <c:pt idx="0">
                  <c:v>5.4775552000815626</c:v>
                </c:pt>
                <c:pt idx="1">
                  <c:v>6.7908185664462932</c:v>
                </c:pt>
                <c:pt idx="2">
                  <c:v>9.5211994418716888</c:v>
                </c:pt>
                <c:pt idx="3">
                  <c:v>9.4323010826297704</c:v>
                </c:pt>
                <c:pt idx="4">
                  <c:v>10.91440077383972</c:v>
                </c:pt>
                <c:pt idx="5">
                  <c:v>17.465319067728579</c:v>
                </c:pt>
                <c:pt idx="6">
                  <c:v>22.762991915018539</c:v>
                </c:pt>
                <c:pt idx="7">
                  <c:v>16.278006493172267</c:v>
                </c:pt>
                <c:pt idx="8">
                  <c:v>17.694510087065055</c:v>
                </c:pt>
                <c:pt idx="9">
                  <c:v>21.478177087482752</c:v>
                </c:pt>
                <c:pt idx="10">
                  <c:v>11.34625939037006</c:v>
                </c:pt>
              </c:numCache>
            </c:numRef>
          </c:val>
          <c:extLst>
            <c:ext xmlns:c16="http://schemas.microsoft.com/office/drawing/2014/chart" uri="{C3380CC4-5D6E-409C-BE32-E72D297353CC}">
              <c16:uniqueId val="{00000018-D83F-49E8-8D94-5510D730215A}"/>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'Pre-seed &amp; seed'!$O$9</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1A-D83F-49E8-8D94-5510D730215A}"/>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1C-D83F-49E8-8D94-5510D730215A}"/>
              </c:ext>
            </c:extLst>
          </c:dPt>
          <c:dPt>
            <c:idx val="11"/>
            <c:bubble3D val="0"/>
            <c:extLst>
              <c:ext xmlns:c16="http://schemas.microsoft.com/office/drawing/2014/chart" uri="{C3380CC4-5D6E-409C-BE32-E72D297353CC}">
                <c16:uniqueId val="{0000001D-D83F-49E8-8D94-5510D730215A}"/>
              </c:ext>
            </c:extLst>
          </c:dPt>
          <c:dLbls>
            <c:dLbl>
              <c:idx val="9"/>
              <c:delete val="1"/>
              <c:extLst>
                <c:ext xmlns:c15="http://schemas.microsoft.com/office/drawing/2012/chart" uri="{CE6537A1-D6FC-4f65-9D91-7224C49458BB}"/>
                <c:ext xmlns:c16="http://schemas.microsoft.com/office/drawing/2014/chart" uri="{C3380CC4-5D6E-409C-BE32-E72D297353CC}">
                  <c16:uniqueId val="{0000001E-D83F-49E8-8D94-5510D730215A}"/>
                </c:ext>
              </c:extLst>
            </c:dLbl>
            <c:dLbl>
              <c:idx val="10"/>
              <c:delete val="1"/>
              <c:extLst>
                <c:ext xmlns:c15="http://schemas.microsoft.com/office/drawing/2012/chart" uri="{CE6537A1-D6FC-4f65-9D91-7224C49458BB}"/>
                <c:ext xmlns:c16="http://schemas.microsoft.com/office/drawing/2014/chart" uri="{C3380CC4-5D6E-409C-BE32-E72D297353CC}">
                  <c16:uniqueId val="{0000001C-D83F-49E8-8D94-5510D730215A}"/>
                </c:ext>
              </c:extLst>
            </c:dLbl>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'Pre-seed &amp; seed'!$P$7:$Z$7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'Pre-seed &amp; seed'!$P$9:$Z$9</c:f>
              <c:numCache>
                <c:formatCode>General</c:formatCode>
                <c:ptCount val="11"/>
                <c:pt idx="0">
                  <c:v>3987</c:v>
                </c:pt>
                <c:pt idx="1">
                  <c:v>4298</c:v>
                </c:pt>
                <c:pt idx="2">
                  <c:v>4479</c:v>
                </c:pt>
                <c:pt idx="3">
                  <c:v>4946</c:v>
                </c:pt>
                <c:pt idx="4">
                  <c:v>5082</c:v>
                </c:pt>
                <c:pt idx="5">
                  <c:v>6953</c:v>
                </c:pt>
                <c:pt idx="6">
                  <c:v>6568</c:v>
                </c:pt>
                <c:pt idx="7">
                  <c:v>5512</c:v>
                </c:pt>
                <c:pt idx="8">
                  <c:v>5539</c:v>
                </c:pt>
                <c:pt idx="9">
                  <c:v>5276</c:v>
                </c:pt>
                <c:pt idx="10">
                  <c:v>2522</c:v>
                </c:pt>
              </c:numCache>
            </c:numRef>
          </c:val>
          <c:smooth val="0"/>
          <c:extLst>
            <c:ext xmlns:c16="http://schemas.microsoft.com/office/drawing/2014/chart" uri="{C3380CC4-5D6E-409C-BE32-E72D297353CC}">
              <c16:uniqueId val="{0000001F-D83F-49E8-8D94-5510D730215A}"/>
            </c:ext>
          </c:extLst>
        </c:ser>
        <c:ser>
          <c:idx val="2"/>
          <c:order val="2"/>
          <c:tx>
            <c:strRef>
              <c:f>'Pre-seed &amp; seed'!$O$10</c:f>
              <c:strCache>
                <c:ptCount val="1"/>
                <c:pt idx="0">
                  <c:v>Estimated deal count</c:v>
                </c:pt>
              </c:strCache>
            </c:strRef>
          </c:tx>
          <c:spPr>
            <a:ln>
              <a:noFill/>
            </a:ln>
          </c:spPr>
          <c:marker>
            <c:symbol val="circle"/>
            <c:size val="5"/>
            <c:spPr>
              <a:solidFill>
                <a:srgbClr val="F5C914"/>
              </a:solidFill>
              <a:ln>
                <a:noFill/>
              </a:ln>
            </c:spPr>
          </c:marker>
          <c:dPt>
            <c:idx val="0"/>
            <c:bubble3D val="0"/>
            <c:extLst>
              <c:ext xmlns:c16="http://schemas.microsoft.com/office/drawing/2014/chart" uri="{C3380CC4-5D6E-409C-BE32-E72D297353CC}">
                <c16:uniqueId val="{00000021-D83F-49E8-8D94-5510D730215A}"/>
              </c:ext>
            </c:extLst>
          </c:dPt>
          <c:dLbls>
            <c:dLbl>
              <c:idx val="9"/>
              <c:spPr>
                <a:noFill/>
                <a:ln>
                  <a:noFill/>
                </a:ln>
                <a:effectLst/>
              </c:spPr>
              <c:txPr>
                <a:bodyPr wrap="square" lIns="38100" tIns="19050" rIns="38100" bIns="19050" anchor="ctr">
                  <a:spAutoFit/>
                </a:bodyPr>
                <a:lstStyle/>
                <a:p>
                  <a:pPr>
                    <a:defRPr>
                      <a:solidFill>
                        <a:schemeClr val="bg1"/>
                      </a:solidFill>
                    </a:defRPr>
                  </a:pPr>
                  <a:endParaRPr 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D83F-49E8-8D94-5510D730215A}"/>
                </c:ext>
              </c:extLst>
            </c:dLbl>
            <c:dLbl>
              <c:idx val="10"/>
              <c:spPr>
                <a:noFill/>
                <a:ln>
                  <a:noFill/>
                </a:ln>
                <a:effectLst/>
              </c:spPr>
              <c:txPr>
                <a:bodyPr wrap="square" lIns="38100" tIns="19050" rIns="38100" bIns="19050" anchor="ctr">
                  <a:spAutoFit/>
                </a:bodyPr>
                <a:lstStyle/>
                <a:p>
                  <a:pPr>
                    <a:defRPr>
                      <a:solidFill>
                        <a:schemeClr val="bg1"/>
                      </a:solidFill>
                    </a:defRPr>
                  </a:pPr>
                  <a:endParaRPr 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83F-49E8-8D94-5510D730215A}"/>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'Pre-seed &amp; seed'!$P$7:$Z$7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'Pre-seed &amp; seed'!$P$10:$Z$10</c:f>
              <c:numCache>
                <c:formatCode>General</c:formatCode>
                <c:ptCount val="11"/>
                <c:pt idx="9" formatCode="0">
                  <c:v>5597.1905610967642</c:v>
                </c:pt>
                <c:pt idx="10" formatCode="0">
                  <c:v>3250.6816206134858</c:v>
                </c:pt>
              </c:numCache>
            </c:numRef>
          </c:val>
          <c:smooth val="0"/>
          <c:extLst>
            <c:ext xmlns:c16="http://schemas.microsoft.com/office/drawing/2014/chart" uri="{C3380CC4-5D6E-409C-BE32-E72D297353CC}">
              <c16:uniqueId val="{00000024-D83F-49E8-8D94-5510D730215A}"/>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General"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'AI share of US VC market value'!$B$10</c:f>
              <c:strCache>
                <c:ptCount val="1"/>
                <c:pt idx="0">
                  <c:v>AI share of US VC market value</c:v>
                </c:pt>
              </c:strCache>
            </c:strRef>
          </c:tx>
          <c:spPr>
            <a:effectLst/>
          </c:spPr>
          <c:marker>
            <c:symbol val="none"/>
          </c:marker>
          <c:dPt>
            <c:idx val="10"/>
            <c:marker>
              <c:symbol val="circle"/>
              <c:size val="5"/>
              <c:spPr>
                <a:solidFill>
                  <a:srgbClr val="1C5080"/>
                </a:solidFill>
                <a:ln>
                  <a:noFill/>
                </a:ln>
              </c:spPr>
            </c:marker>
            <c:bubble3D val="0"/>
            <c:spPr>
              <a:ln>
                <a:noFill/>
              </a:ln>
              <a:effectLst/>
            </c:spPr>
            <c:extLst>
              <c:ext xmlns:c16="http://schemas.microsoft.com/office/drawing/2014/chart" uri="{C3380CC4-5D6E-409C-BE32-E72D297353CC}">
                <c16:uniqueId val="{00000001-1040-411F-9FF7-4C6123234A46}"/>
              </c:ext>
            </c:extLst>
          </c:dPt>
          <c:dLbls>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40-411F-9FF7-4C6123234A46}"/>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'AI share of US VC market value'!$C$7:$M$7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share of US VC market value'!$C$10:$M$10</c:f>
              <c:numCache>
                <c:formatCode>0.0%</c:formatCode>
                <c:ptCount val="11"/>
                <c:pt idx="0">
                  <c:v>0.10069431958309785</c:v>
                </c:pt>
                <c:pt idx="1">
                  <c:v>0.11226302461582474</c:v>
                </c:pt>
                <c:pt idx="2">
                  <c:v>0.1432958076906079</c:v>
                </c:pt>
                <c:pt idx="3">
                  <c:v>0.1696422874575961</c:v>
                </c:pt>
                <c:pt idx="4">
                  <c:v>0.20791064729728576</c:v>
                </c:pt>
                <c:pt idx="5">
                  <c:v>0.28259473692969905</c:v>
                </c:pt>
                <c:pt idx="6">
                  <c:v>0.29924874064609275</c:v>
                </c:pt>
                <c:pt idx="7">
                  <c:v>0.30445481827357862</c:v>
                </c:pt>
                <c:pt idx="8">
                  <c:v>0.34740415004351616</c:v>
                </c:pt>
                <c:pt idx="9">
                  <c:v>0.41600756371157999</c:v>
                </c:pt>
                <c:pt idx="10">
                  <c:v>0.47789970802203163</c:v>
                </c:pt>
              </c:numCache>
            </c:numRef>
          </c:val>
          <c:smooth val="0"/>
          <c:extLst>
            <c:ext xmlns:c16="http://schemas.microsoft.com/office/drawing/2014/chart" uri="{C3380CC4-5D6E-409C-BE32-E72D297353CC}">
              <c16:uniqueId val="{00000002-1040-411F-9FF7-4C6123234A46}"/>
            </c:ext>
          </c:extLst>
        </c:ser>
        <c:dLbls>
          <c:showLegendKey val="0"/>
          <c:showVal val="0"/>
          <c:showCatName val="0"/>
          <c:showSerName val="0"/>
          <c:showPercent val="0"/>
          <c:showBubbleSize val="0"/>
        </c:dLbls>
        <c:smooth val="0"/>
        <c:axId val="307403279"/>
        <c:axId val="271814831"/>
      </c:line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sz="850">
          <a:solidFill>
            <a:schemeClr val="tx1"/>
          </a:solidFill>
          <a:latin typeface="+mj-lt"/>
        </a:defRPr>
      </a:pPr>
      <a:endParaRPr lang="en-US"/>
    </a:p>
  </c:txPr>
  <c:printSettings>
    <c:headerFooter/>
    <c:pageMargins b="0.75" l="0.7" r="0.7" t="0.75" header="0.3" footer="0.3"/>
    <c:pageSetup/>
  </c:printSettings>
</c:chartSpace>
</file>

<file path=xl/charts/chart2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'AI share of US VC market value'!$B$8</c:f>
              <c:strCache>
                <c:ptCount val="1"/>
                <c:pt idx="0">
                  <c:v>US AI VC market value ($T)</c:v>
                </c:pt>
              </c:strCache>
            </c:strRef>
          </c:tx>
          <c:spPr>
            <a:solidFill>
              <a:schemeClr val="accent1"/>
            </a:solidFill>
            <a:ln>
              <a:noFill/>
            </a:ln>
            <a:effectLst/>
          </c:spPr>
          <c:invertIfNegative val="0"/>
          <c:cat>
            <c:numRef>
              <c:f>'AI share of US VC market value'!$C$7:$M$7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share of US VC market value'!$C$8:$M$8</c:f>
              <c:numCache>
                <c:formatCode>"$"#,##0.0</c:formatCode>
                <c:ptCount val="11"/>
                <c:pt idx="0">
                  <c:v>0.15249448299999999</c:v>
                </c:pt>
                <c:pt idx="1">
                  <c:v>0.19547620909999999</c:v>
                </c:pt>
                <c:pt idx="2">
                  <c:v>0.30327524319999999</c:v>
                </c:pt>
                <c:pt idx="3">
                  <c:v>0.43265719889999998</c:v>
                </c:pt>
                <c:pt idx="4">
                  <c:v>0.64387144480000003</c:v>
                </c:pt>
                <c:pt idx="5">
                  <c:v>1.3474633380000001</c:v>
                </c:pt>
                <c:pt idx="6">
                  <c:v>1.6920686970000001</c:v>
                </c:pt>
                <c:pt idx="7">
                  <c:v>1.807799895</c:v>
                </c:pt>
                <c:pt idx="8">
                  <c:v>2.3020422790000001</c:v>
                </c:pt>
                <c:pt idx="9">
                  <c:v>3.2486030800000001</c:v>
                </c:pt>
                <c:pt idx="10">
                  <c:v>5.299373245</c:v>
                </c:pt>
              </c:numCache>
            </c:numRef>
          </c:val>
          <c:extLst>
            <c:ext xmlns:c16="http://schemas.microsoft.com/office/drawing/2014/chart" uri="{C3380CC4-5D6E-409C-BE32-E72D297353CC}">
              <c16:uniqueId val="{00000000-E048-4AEC-8A8B-EB6570337FB9}"/>
            </c:ext>
          </c:extLst>
        </c:ser>
        <c:ser>
          <c:idx val="1"/>
          <c:order val="1"/>
          <c:tx>
            <c:strRef>
              <c:f>'AI share of US VC market value'!$B$9</c:f>
              <c:strCache>
                <c:ptCount val="1"/>
                <c:pt idx="0">
                  <c:v>All US VC market value ($T)</c:v>
                </c:pt>
              </c:strCache>
            </c:strRef>
          </c:tx>
          <c:spPr>
            <a:solidFill>
              <a:schemeClr val="accent2"/>
            </a:solidFill>
            <a:ln>
              <a:noFill/>
            </a:ln>
            <a:effectLst/>
          </c:spPr>
          <c:invertIfNegative val="0"/>
          <c:cat>
            <c:numRef>
              <c:f>'AI share of US VC market value'!$C$7:$M$7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share of US VC market value'!$C$9:$M$9</c:f>
              <c:numCache>
                <c:formatCode>"$"#,##0.0</c:formatCode>
                <c:ptCount val="11"/>
                <c:pt idx="0">
                  <c:v>1.5144298469999999</c:v>
                </c:pt>
                <c:pt idx="1">
                  <c:v>1.7412341220000001</c:v>
                </c:pt>
                <c:pt idx="2">
                  <c:v>2.1164278849999998</c:v>
                </c:pt>
                <c:pt idx="3">
                  <c:v>2.5504088949999999</c:v>
                </c:pt>
                <c:pt idx="4">
                  <c:v>3.0968661449999999</c:v>
                </c:pt>
                <c:pt idx="5">
                  <c:v>4.7681827080000003</c:v>
                </c:pt>
                <c:pt idx="6">
                  <c:v>5.654388698</c:v>
                </c:pt>
                <c:pt idx="7">
                  <c:v>5.937826523</c:v>
                </c:pt>
                <c:pt idx="8">
                  <c:v>6.6264098420000002</c:v>
                </c:pt>
                <c:pt idx="9">
                  <c:v>7.8090000359999996</c:v>
                </c:pt>
                <c:pt idx="10">
                  <c:v>11.088881529</c:v>
                </c:pt>
              </c:numCache>
            </c:numRef>
          </c:val>
          <c:extLst>
            <c:ext xmlns:c16="http://schemas.microsoft.com/office/drawing/2014/chart" uri="{C3380CC4-5D6E-409C-BE32-E72D297353CC}">
              <c16:uniqueId val="{00000001-E048-4AEC-8A8B-EB6570337FB9}"/>
            </c:ext>
          </c:extLst>
        </c:ser>
        <c:dLbls>
          <c:showLegendKey val="0"/>
          <c:showVal val="0"/>
          <c:showCatName val="0"/>
          <c:showSerName val="0"/>
          <c:showPercent val="0"/>
          <c:showBubbleSize val="0"/>
        </c:dLbls>
        <c:gapWidth val="219"/>
        <c:axId val="679981167"/>
        <c:axId val="679984047"/>
      </c:barChart>
      <c:catAx>
        <c:axId val="679981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79984047"/>
        <c:crosses val="autoZero"/>
        <c:auto val="1"/>
        <c:lblAlgn val="ctr"/>
        <c:lblOffset val="100"/>
        <c:noMultiLvlLbl val="0"/>
      </c:catAx>
      <c:valAx>
        <c:axId val="679984047"/>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799811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'AI VC graduation rate'!$B$10</c:f>
              <c:strCache>
                <c:ptCount val="1"/>
                <c:pt idx="0">
                  <c:v>Share of companies raising subsequent VC round</c:v>
                </c:pt>
              </c:strCache>
            </c:strRef>
          </c:tx>
          <c:spPr>
            <a:effectLst/>
          </c:spPr>
          <c:marker>
            <c:symbol val="none"/>
          </c:marker>
          <c:dPt>
            <c:idx val="10"/>
            <c:marker>
              <c:symbol val="circle"/>
              <c:size val="5"/>
              <c:spPr>
                <a:solidFill>
                  <a:srgbClr val="1C5080"/>
                </a:solidFill>
                <a:ln>
                  <a:noFill/>
                </a:ln>
              </c:spPr>
            </c:marker>
            <c:bubble3D val="0"/>
            <c:spPr>
              <a:ln>
                <a:noFill/>
              </a:ln>
              <a:effectLst/>
            </c:spPr>
            <c:extLst>
              <c:ext xmlns:c16="http://schemas.microsoft.com/office/drawing/2014/chart" uri="{C3380CC4-5D6E-409C-BE32-E72D297353CC}">
                <c16:uniqueId val="{00000001-459B-4BC6-A99F-6ABD758CE86D}"/>
              </c:ext>
            </c:extLst>
          </c:dPt>
          <c:dLbls>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9B-4BC6-A99F-6ABD758CE86D}"/>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'AI VC graduation rate'!$C$7:$M$7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VC graduation rate'!$C$10:$M$10</c:f>
              <c:numCache>
                <c:formatCode>0.0%</c:formatCode>
                <c:ptCount val="11"/>
                <c:pt idx="0">
                  <c:v>0.76838235294117652</c:v>
                </c:pt>
                <c:pt idx="1">
                  <c:v>0.72320596458527497</c:v>
                </c:pt>
                <c:pt idx="2">
                  <c:v>0.72113821138211387</c:v>
                </c:pt>
                <c:pt idx="3">
                  <c:v>0.72638680659670163</c:v>
                </c:pt>
                <c:pt idx="4">
                  <c:v>0.71598046057222609</c:v>
                </c:pt>
                <c:pt idx="5">
                  <c:v>0.64356905552918842</c:v>
                </c:pt>
                <c:pt idx="6">
                  <c:v>0.5252525252525253</c:v>
                </c:pt>
                <c:pt idx="7">
                  <c:v>0.44898856640281443</c:v>
                </c:pt>
                <c:pt idx="8">
                  <c:v>0.32766400555362724</c:v>
                </c:pt>
                <c:pt idx="9">
                  <c:v>0.12066869300911855</c:v>
                </c:pt>
                <c:pt idx="10">
                  <c:v>1.4218009478672985E-2</c:v>
                </c:pt>
              </c:numCache>
            </c:numRef>
          </c:val>
          <c:smooth val="1"/>
          <c:extLst>
            <c:ext xmlns:c16="http://schemas.microsoft.com/office/drawing/2014/chart" uri="{C3380CC4-5D6E-409C-BE32-E72D297353CC}">
              <c16:uniqueId val="{00000002-459B-4BC6-A99F-6ABD758CE86D}"/>
            </c:ext>
          </c:extLst>
        </c:ser>
        <c:dLbls>
          <c:showLegendKey val="0"/>
          <c:showVal val="0"/>
          <c:showCatName val="0"/>
          <c:showSerName val="0"/>
          <c:showPercent val="0"/>
          <c:showBubbleSize val="0"/>
        </c:dLbls>
        <c:smooth val="0"/>
        <c:axId val="307403279"/>
        <c:axId val="271814831"/>
      </c:line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sz="850">
          <a:solidFill>
            <a:schemeClr val="tx1"/>
          </a:solidFill>
          <a:latin typeface="+mj-lt"/>
        </a:defRPr>
      </a:pPr>
      <a:endParaRPr lang="en-US"/>
    </a:p>
  </c:txPr>
  <c:printSettings>
    <c:headerFooter/>
    <c:pageMargins b="0.75" l="0.7" r="0.7" t="0.75" header="0.3" footer="0.3"/>
    <c:pageSetup/>
  </c:printSettings>
</c:chartSpace>
</file>

<file path=xl/charts/chart2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'AI VC graduation rate'!$B$45</c:f>
              <c:strCache>
                <c:ptCount val="1"/>
                <c:pt idx="0">
                  <c:v>Share of companies raising subsequent VC round</c:v>
                </c:pt>
              </c:strCache>
            </c:strRef>
          </c:tx>
          <c:spPr>
            <a:effectLst/>
          </c:spPr>
          <c:marker>
            <c:symbol val="none"/>
          </c:marker>
          <c:dPt>
            <c:idx val="10"/>
            <c:marker>
              <c:symbol val="circle"/>
              <c:size val="5"/>
              <c:spPr>
                <a:solidFill>
                  <a:srgbClr val="1C5080"/>
                </a:solidFill>
                <a:ln>
                  <a:noFill/>
                </a:ln>
              </c:spPr>
            </c:marker>
            <c:bubble3D val="0"/>
            <c:spPr>
              <a:ln>
                <a:noFill/>
              </a:ln>
              <a:effectLst/>
            </c:spPr>
            <c:extLst>
              <c:ext xmlns:c16="http://schemas.microsoft.com/office/drawing/2014/chart" uri="{C3380CC4-5D6E-409C-BE32-E72D297353CC}">
                <c16:uniqueId val="{00000001-3309-44B7-BB15-0F0F6A64C73B}"/>
              </c:ext>
            </c:extLst>
          </c:dPt>
          <c:dLbls>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9-44B7-BB15-0F0F6A64C73B}"/>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'AI VC graduation rate'!$C$42:$M$42</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VC graduation rate'!$C$45:$M$45</c:f>
              <c:numCache>
                <c:formatCode>0.0%</c:formatCode>
                <c:ptCount val="11"/>
                <c:pt idx="0">
                  <c:v>0.48</c:v>
                </c:pt>
                <c:pt idx="1">
                  <c:v>0.50745941202281708</c:v>
                </c:pt>
                <c:pt idx="2">
                  <c:v>0.52712316585148955</c:v>
                </c:pt>
                <c:pt idx="3">
                  <c:v>0.51198665832812174</c:v>
                </c:pt>
                <c:pt idx="4">
                  <c:v>0.5277544154751892</c:v>
                </c:pt>
                <c:pt idx="5">
                  <c:v>0.46118864669907478</c:v>
                </c:pt>
                <c:pt idx="6">
                  <c:v>0.35859015835177932</c:v>
                </c:pt>
                <c:pt idx="7">
                  <c:v>0.28534258456201217</c:v>
                </c:pt>
                <c:pt idx="8">
                  <c:v>0.21471652593486129</c:v>
                </c:pt>
                <c:pt idx="9">
                  <c:v>6.9110725786475105E-2</c:v>
                </c:pt>
                <c:pt idx="10">
                  <c:v>7.3529411764705881E-3</c:v>
                </c:pt>
              </c:numCache>
            </c:numRef>
          </c:val>
          <c:smooth val="1"/>
          <c:extLst>
            <c:ext xmlns:c16="http://schemas.microsoft.com/office/drawing/2014/chart" uri="{C3380CC4-5D6E-409C-BE32-E72D297353CC}">
              <c16:uniqueId val="{00000002-3309-44B7-BB15-0F0F6A64C73B}"/>
            </c:ext>
          </c:extLst>
        </c:ser>
        <c:dLbls>
          <c:showLegendKey val="0"/>
          <c:showVal val="0"/>
          <c:showCatName val="0"/>
          <c:showSerName val="0"/>
          <c:showPercent val="0"/>
          <c:showBubbleSize val="0"/>
        </c:dLbls>
        <c:smooth val="0"/>
        <c:axId val="307403279"/>
        <c:axId val="271814831"/>
      </c:line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sz="850">
          <a:solidFill>
            <a:schemeClr val="tx1"/>
          </a:solidFill>
          <a:latin typeface="+mj-lt"/>
        </a:defRPr>
      </a:pPr>
      <a:endParaRPr lang="en-US"/>
    </a:p>
  </c:txPr>
  <c:printSettings>
    <c:headerFooter/>
    <c:pageMargins b="0.75" l="0.7" r="0.7" t="0.75" header="0.3" footer="0.3"/>
    <c:pageSetup/>
  </c:printSettings>
</c:chartSpace>
</file>

<file path=xl/charts/chart2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8599154522501E-2"/>
          <c:y val="2.0855163187704029E-2"/>
          <c:w val="0.89915116151881924"/>
          <c:h val="0.87116472011074497"/>
        </c:manualLayout>
      </c:layout>
      <c:lineChart>
        <c:grouping val="standard"/>
        <c:varyColors val="0"/>
        <c:ser>
          <c:idx val="0"/>
          <c:order val="0"/>
          <c:tx>
            <c:strRef>
              <c:f>'AI VC graduation rate'!$B$10</c:f>
              <c:strCache>
                <c:ptCount val="1"/>
                <c:pt idx="0">
                  <c:v>Share of companies raising subsequent VC round</c:v>
                </c:pt>
              </c:strCache>
            </c:strRef>
          </c:tx>
          <c:spPr>
            <a:ln w="19050" cap="rnd">
              <a:solidFill>
                <a:schemeClr val="accent1"/>
              </a:solidFill>
              <a:round/>
            </a:ln>
            <a:effectLst/>
          </c:spPr>
          <c:marker>
            <c:symbol val="none"/>
          </c:marker>
          <c:dPt>
            <c:idx val="1"/>
            <c:bubble3D val="0"/>
            <c:extLst>
              <c:ext xmlns:c16="http://schemas.microsoft.com/office/drawing/2014/chart" uri="{C3380CC4-5D6E-409C-BE32-E72D297353CC}">
                <c16:uniqueId val="{00000000-C3A3-4725-A544-41D9BB12C5D9}"/>
              </c:ext>
            </c:extLst>
          </c:dPt>
          <c:dPt>
            <c:idx val="4"/>
            <c:bubble3D val="0"/>
            <c:spPr>
              <a:ln w="19050" cap="rnd">
                <a:solidFill>
                  <a:schemeClr val="accent1"/>
                </a:solidFill>
                <a:round/>
              </a:ln>
              <a:effectLst/>
            </c:spPr>
            <c:extLst>
              <c:ext xmlns:c16="http://schemas.microsoft.com/office/drawing/2014/chart" uri="{C3380CC4-5D6E-409C-BE32-E72D297353CC}">
                <c16:uniqueId val="{00000002-C3A3-4725-A544-41D9BB12C5D9}"/>
              </c:ext>
            </c:extLst>
          </c:dPt>
          <c:dPt>
            <c:idx val="5"/>
            <c:bubble3D val="0"/>
            <c:spPr>
              <a:ln w="19050" cap="rnd">
                <a:solidFill>
                  <a:schemeClr val="accent1"/>
                </a:solidFill>
                <a:round/>
              </a:ln>
              <a:effectLst/>
            </c:spPr>
            <c:extLst>
              <c:ext xmlns:c16="http://schemas.microsoft.com/office/drawing/2014/chart" uri="{C3380CC4-5D6E-409C-BE32-E72D297353CC}">
                <c16:uniqueId val="{00000004-C3A3-4725-A544-41D9BB12C5D9}"/>
              </c:ext>
            </c:extLst>
          </c:dPt>
          <c:dPt>
            <c:idx val="6"/>
            <c:bubble3D val="0"/>
            <c:spPr>
              <a:ln w="19050" cap="rnd">
                <a:solidFill>
                  <a:schemeClr val="accent1"/>
                </a:solidFill>
                <a:round/>
              </a:ln>
              <a:effectLst/>
            </c:spPr>
            <c:extLst>
              <c:ext xmlns:c16="http://schemas.microsoft.com/office/drawing/2014/chart" uri="{C3380CC4-5D6E-409C-BE32-E72D297353CC}">
                <c16:uniqueId val="{00000006-C3A3-4725-A544-41D9BB12C5D9}"/>
              </c:ext>
            </c:extLst>
          </c:dPt>
          <c:dPt>
            <c:idx val="9"/>
            <c:bubble3D val="0"/>
            <c:extLst>
              <c:ext xmlns:c16="http://schemas.microsoft.com/office/drawing/2014/chart" uri="{C3380CC4-5D6E-409C-BE32-E72D297353CC}">
                <c16:uniqueId val="{00000007-C3A3-4725-A544-41D9BB12C5D9}"/>
              </c:ext>
            </c:extLst>
          </c:dPt>
          <c:dPt>
            <c:idx val="10"/>
            <c:marker>
              <c:symbol val="circle"/>
              <c:size val="5"/>
            </c:marker>
            <c:bubble3D val="0"/>
            <c:spPr>
              <a:ln w="19050" cap="rnd">
                <a:noFill/>
                <a:round/>
              </a:ln>
              <a:effectLst/>
            </c:spPr>
            <c:extLst>
              <c:ext xmlns:c16="http://schemas.microsoft.com/office/drawing/2014/chart" uri="{C3380CC4-5D6E-409C-BE32-E72D297353CC}">
                <c16:uniqueId val="{00000009-C3A3-4725-A544-41D9BB12C5D9}"/>
              </c:ext>
            </c:extLst>
          </c:dPt>
          <c:dPt>
            <c:idx val="15"/>
            <c:bubble3D val="0"/>
            <c:extLst>
              <c:ext xmlns:c16="http://schemas.microsoft.com/office/drawing/2014/chart" uri="{C3380CC4-5D6E-409C-BE32-E72D297353CC}">
                <c16:uniqueId val="{0000000A-C3A3-4725-A544-41D9BB12C5D9}"/>
              </c:ext>
            </c:extLst>
          </c:dPt>
          <c:dLbls>
            <c:dLbl>
              <c:idx val="0"/>
              <c:delete val="1"/>
              <c:extLst>
                <c:ext xmlns:c15="http://schemas.microsoft.com/office/drawing/2012/chart" uri="{CE6537A1-D6FC-4f65-9D91-7224C49458BB}"/>
                <c:ext xmlns:c16="http://schemas.microsoft.com/office/drawing/2014/chart" uri="{C3380CC4-5D6E-409C-BE32-E72D297353CC}">
                  <c16:uniqueId val="{0000000B-C3A3-4725-A544-41D9BB12C5D9}"/>
                </c:ext>
              </c:extLst>
            </c:dLbl>
            <c:dLbl>
              <c:idx val="1"/>
              <c:delete val="1"/>
              <c:extLst>
                <c:ext xmlns:c15="http://schemas.microsoft.com/office/drawing/2012/chart" uri="{CE6537A1-D6FC-4f65-9D91-7224C49458BB}"/>
                <c:ext xmlns:c16="http://schemas.microsoft.com/office/drawing/2014/chart" uri="{C3380CC4-5D6E-409C-BE32-E72D297353CC}">
                  <c16:uniqueId val="{00000000-C3A3-4725-A544-41D9BB12C5D9}"/>
                </c:ext>
              </c:extLst>
            </c:dLbl>
            <c:dLbl>
              <c:idx val="2"/>
              <c:delete val="1"/>
              <c:extLst>
                <c:ext xmlns:c15="http://schemas.microsoft.com/office/drawing/2012/chart" uri="{CE6537A1-D6FC-4f65-9D91-7224C49458BB}"/>
                <c:ext xmlns:c16="http://schemas.microsoft.com/office/drawing/2014/chart" uri="{C3380CC4-5D6E-409C-BE32-E72D297353CC}">
                  <c16:uniqueId val="{0000000C-C3A3-4725-A544-41D9BB12C5D9}"/>
                </c:ext>
              </c:extLst>
            </c:dLbl>
            <c:dLbl>
              <c:idx val="3"/>
              <c:delete val="1"/>
              <c:extLst>
                <c:ext xmlns:c15="http://schemas.microsoft.com/office/drawing/2012/chart" uri="{CE6537A1-D6FC-4f65-9D91-7224C49458BB}"/>
                <c:ext xmlns:c16="http://schemas.microsoft.com/office/drawing/2014/chart" uri="{C3380CC4-5D6E-409C-BE32-E72D297353CC}">
                  <c16:uniqueId val="{0000000D-C3A3-4725-A544-41D9BB12C5D9}"/>
                </c:ext>
              </c:extLst>
            </c:dLbl>
            <c:dLbl>
              <c:idx val="4"/>
              <c:delete val="1"/>
              <c:extLst>
                <c:ext xmlns:c15="http://schemas.microsoft.com/office/drawing/2012/chart" uri="{CE6537A1-D6FC-4f65-9D91-7224C49458BB}"/>
                <c:ext xmlns:c16="http://schemas.microsoft.com/office/drawing/2014/chart" uri="{C3380CC4-5D6E-409C-BE32-E72D297353CC}">
                  <c16:uniqueId val="{00000002-C3A3-4725-A544-41D9BB12C5D9}"/>
                </c:ext>
              </c:extLst>
            </c:dLbl>
            <c:dLbl>
              <c:idx val="5"/>
              <c:delete val="1"/>
              <c:extLst>
                <c:ext xmlns:c15="http://schemas.microsoft.com/office/drawing/2012/chart" uri="{CE6537A1-D6FC-4f65-9D91-7224C49458BB}"/>
                <c:ext xmlns:c16="http://schemas.microsoft.com/office/drawing/2014/chart" uri="{C3380CC4-5D6E-409C-BE32-E72D297353CC}">
                  <c16:uniqueId val="{00000004-C3A3-4725-A544-41D9BB12C5D9}"/>
                </c:ext>
              </c:extLst>
            </c:dLbl>
            <c:dLbl>
              <c:idx val="6"/>
              <c:delete val="1"/>
              <c:extLst>
                <c:ext xmlns:c15="http://schemas.microsoft.com/office/drawing/2012/chart" uri="{CE6537A1-D6FC-4f65-9D91-7224C49458BB}"/>
                <c:ext xmlns:c16="http://schemas.microsoft.com/office/drawing/2014/chart" uri="{C3380CC4-5D6E-409C-BE32-E72D297353CC}">
                  <c16:uniqueId val="{00000006-C3A3-4725-A544-41D9BB12C5D9}"/>
                </c:ext>
              </c:extLst>
            </c:dLbl>
            <c:dLbl>
              <c:idx val="7"/>
              <c:delete val="1"/>
              <c:extLst>
                <c:ext xmlns:c15="http://schemas.microsoft.com/office/drawing/2012/chart" uri="{CE6537A1-D6FC-4f65-9D91-7224C49458BB}"/>
                <c:ext xmlns:c16="http://schemas.microsoft.com/office/drawing/2014/chart" uri="{C3380CC4-5D6E-409C-BE32-E72D297353CC}">
                  <c16:uniqueId val="{0000000E-C3A3-4725-A544-41D9BB12C5D9}"/>
                </c:ext>
              </c:extLst>
            </c:dLbl>
            <c:dLbl>
              <c:idx val="8"/>
              <c:delete val="1"/>
              <c:extLst>
                <c:ext xmlns:c15="http://schemas.microsoft.com/office/drawing/2012/chart" uri="{CE6537A1-D6FC-4f65-9D91-7224C49458BB}"/>
                <c:ext xmlns:c16="http://schemas.microsoft.com/office/drawing/2014/chart" uri="{C3380CC4-5D6E-409C-BE32-E72D297353CC}">
                  <c16:uniqueId val="{0000000F-C3A3-4725-A544-41D9BB12C5D9}"/>
                </c:ext>
              </c:extLst>
            </c:dLbl>
            <c:dLbl>
              <c:idx val="9"/>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3A3-4725-A544-41D9BB12C5D9}"/>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VC graduation rate'!$C$7:$M$7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VC graduation rate'!$C$10:$M$10</c:f>
              <c:numCache>
                <c:formatCode>0.0%</c:formatCode>
                <c:ptCount val="11"/>
                <c:pt idx="0">
                  <c:v>0.76838235294117652</c:v>
                </c:pt>
                <c:pt idx="1">
                  <c:v>0.72320596458527497</c:v>
                </c:pt>
                <c:pt idx="2">
                  <c:v>0.72113821138211387</c:v>
                </c:pt>
                <c:pt idx="3">
                  <c:v>0.72638680659670163</c:v>
                </c:pt>
                <c:pt idx="4">
                  <c:v>0.71598046057222609</c:v>
                </c:pt>
                <c:pt idx="5">
                  <c:v>0.64356905552918842</c:v>
                </c:pt>
                <c:pt idx="6">
                  <c:v>0.5252525252525253</c:v>
                </c:pt>
                <c:pt idx="7">
                  <c:v>0.44898856640281443</c:v>
                </c:pt>
                <c:pt idx="8">
                  <c:v>0.32766400555362724</c:v>
                </c:pt>
                <c:pt idx="9">
                  <c:v>0.12066869300911855</c:v>
                </c:pt>
                <c:pt idx="10">
                  <c:v>1.4218009478672985E-2</c:v>
                </c:pt>
              </c:numCache>
            </c:numRef>
          </c:val>
          <c:smooth val="1"/>
          <c:extLst>
            <c:ext xmlns:c16="http://schemas.microsoft.com/office/drawing/2014/chart" uri="{C3380CC4-5D6E-409C-BE32-E72D297353CC}">
              <c16:uniqueId val="{00000010-C3A3-4725-A544-41D9BB12C5D9}"/>
            </c:ext>
          </c:extLst>
        </c:ser>
        <c:ser>
          <c:idx val="1"/>
          <c:order val="1"/>
          <c:tx>
            <c:strRef>
              <c:f>'AI VC graduation rate'!$B$45</c:f>
              <c:strCache>
                <c:ptCount val="1"/>
                <c:pt idx="0">
                  <c:v>Share of companies raising subsequent VC round</c:v>
                </c:pt>
              </c:strCache>
            </c:strRef>
          </c:tx>
          <c:spPr>
            <a:ln w="19050" cap="rnd">
              <a:solidFill>
                <a:schemeClr val="accent2"/>
              </a:solidFill>
              <a:round/>
            </a:ln>
            <a:effectLst/>
          </c:spPr>
          <c:marker>
            <c:symbol val="none"/>
          </c:marker>
          <c:dPt>
            <c:idx val="1"/>
            <c:bubble3D val="0"/>
            <c:extLst>
              <c:ext xmlns:c16="http://schemas.microsoft.com/office/drawing/2014/chart" uri="{C3380CC4-5D6E-409C-BE32-E72D297353CC}">
                <c16:uniqueId val="{00000011-C3A3-4725-A544-41D9BB12C5D9}"/>
              </c:ext>
            </c:extLst>
          </c:dPt>
          <c:dPt>
            <c:idx val="4"/>
            <c:bubble3D val="0"/>
            <c:extLst>
              <c:ext xmlns:c16="http://schemas.microsoft.com/office/drawing/2014/chart" uri="{C3380CC4-5D6E-409C-BE32-E72D297353CC}">
                <c16:uniqueId val="{00000012-C3A3-4725-A544-41D9BB12C5D9}"/>
              </c:ext>
            </c:extLst>
          </c:dPt>
          <c:dPt>
            <c:idx val="5"/>
            <c:bubble3D val="0"/>
            <c:extLst>
              <c:ext xmlns:c16="http://schemas.microsoft.com/office/drawing/2014/chart" uri="{C3380CC4-5D6E-409C-BE32-E72D297353CC}">
                <c16:uniqueId val="{00000013-C3A3-4725-A544-41D9BB12C5D9}"/>
              </c:ext>
            </c:extLst>
          </c:dPt>
          <c:dPt>
            <c:idx val="6"/>
            <c:bubble3D val="0"/>
            <c:extLst>
              <c:ext xmlns:c16="http://schemas.microsoft.com/office/drawing/2014/chart" uri="{C3380CC4-5D6E-409C-BE32-E72D297353CC}">
                <c16:uniqueId val="{00000014-C3A3-4725-A544-41D9BB12C5D9}"/>
              </c:ext>
            </c:extLst>
          </c:dPt>
          <c:dPt>
            <c:idx val="9"/>
            <c:bubble3D val="0"/>
            <c:extLst>
              <c:ext xmlns:c16="http://schemas.microsoft.com/office/drawing/2014/chart" uri="{C3380CC4-5D6E-409C-BE32-E72D297353CC}">
                <c16:uniqueId val="{00000015-C3A3-4725-A544-41D9BB12C5D9}"/>
              </c:ext>
            </c:extLst>
          </c:dPt>
          <c:dPt>
            <c:idx val="10"/>
            <c:marker>
              <c:symbol val="circle"/>
              <c:size val="5"/>
            </c:marker>
            <c:bubble3D val="0"/>
            <c:spPr>
              <a:ln w="19050" cap="rnd">
                <a:noFill/>
                <a:round/>
              </a:ln>
              <a:effectLst/>
            </c:spPr>
            <c:extLst>
              <c:ext xmlns:c16="http://schemas.microsoft.com/office/drawing/2014/chart" uri="{C3380CC4-5D6E-409C-BE32-E72D297353CC}">
                <c16:uniqueId val="{00000017-C3A3-4725-A544-41D9BB12C5D9}"/>
              </c:ext>
            </c:extLst>
          </c:dPt>
          <c:dPt>
            <c:idx val="15"/>
            <c:bubble3D val="0"/>
            <c:extLst>
              <c:ext xmlns:c16="http://schemas.microsoft.com/office/drawing/2014/chart" uri="{C3380CC4-5D6E-409C-BE32-E72D297353CC}">
                <c16:uniqueId val="{00000018-C3A3-4725-A544-41D9BB12C5D9}"/>
              </c:ext>
            </c:extLst>
          </c:dPt>
          <c:dLbls>
            <c:dLbl>
              <c:idx val="0"/>
              <c:delete val="1"/>
              <c:extLst>
                <c:ext xmlns:c15="http://schemas.microsoft.com/office/drawing/2012/chart" uri="{CE6537A1-D6FC-4f65-9D91-7224C49458BB}"/>
                <c:ext xmlns:c16="http://schemas.microsoft.com/office/drawing/2014/chart" uri="{C3380CC4-5D6E-409C-BE32-E72D297353CC}">
                  <c16:uniqueId val="{00000019-C3A3-4725-A544-41D9BB12C5D9}"/>
                </c:ext>
              </c:extLst>
            </c:dLbl>
            <c:dLbl>
              <c:idx val="1"/>
              <c:delete val="1"/>
              <c:extLst>
                <c:ext xmlns:c15="http://schemas.microsoft.com/office/drawing/2012/chart" uri="{CE6537A1-D6FC-4f65-9D91-7224C49458BB}"/>
                <c:ext xmlns:c16="http://schemas.microsoft.com/office/drawing/2014/chart" uri="{C3380CC4-5D6E-409C-BE32-E72D297353CC}">
                  <c16:uniqueId val="{00000011-C3A3-4725-A544-41D9BB12C5D9}"/>
                </c:ext>
              </c:extLst>
            </c:dLbl>
            <c:dLbl>
              <c:idx val="2"/>
              <c:delete val="1"/>
              <c:extLst>
                <c:ext xmlns:c15="http://schemas.microsoft.com/office/drawing/2012/chart" uri="{CE6537A1-D6FC-4f65-9D91-7224C49458BB}"/>
                <c:ext xmlns:c16="http://schemas.microsoft.com/office/drawing/2014/chart" uri="{C3380CC4-5D6E-409C-BE32-E72D297353CC}">
                  <c16:uniqueId val="{0000001A-C3A3-4725-A544-41D9BB12C5D9}"/>
                </c:ext>
              </c:extLst>
            </c:dLbl>
            <c:dLbl>
              <c:idx val="3"/>
              <c:delete val="1"/>
              <c:extLst>
                <c:ext xmlns:c15="http://schemas.microsoft.com/office/drawing/2012/chart" uri="{CE6537A1-D6FC-4f65-9D91-7224C49458BB}"/>
                <c:ext xmlns:c16="http://schemas.microsoft.com/office/drawing/2014/chart" uri="{C3380CC4-5D6E-409C-BE32-E72D297353CC}">
                  <c16:uniqueId val="{0000001B-C3A3-4725-A544-41D9BB12C5D9}"/>
                </c:ext>
              </c:extLst>
            </c:dLbl>
            <c:dLbl>
              <c:idx val="4"/>
              <c:delete val="1"/>
              <c:extLst>
                <c:ext xmlns:c15="http://schemas.microsoft.com/office/drawing/2012/chart" uri="{CE6537A1-D6FC-4f65-9D91-7224C49458BB}"/>
                <c:ext xmlns:c16="http://schemas.microsoft.com/office/drawing/2014/chart" uri="{C3380CC4-5D6E-409C-BE32-E72D297353CC}">
                  <c16:uniqueId val="{00000012-C3A3-4725-A544-41D9BB12C5D9}"/>
                </c:ext>
              </c:extLst>
            </c:dLbl>
            <c:dLbl>
              <c:idx val="5"/>
              <c:delete val="1"/>
              <c:extLst>
                <c:ext xmlns:c15="http://schemas.microsoft.com/office/drawing/2012/chart" uri="{CE6537A1-D6FC-4f65-9D91-7224C49458BB}"/>
                <c:ext xmlns:c16="http://schemas.microsoft.com/office/drawing/2014/chart" uri="{C3380CC4-5D6E-409C-BE32-E72D297353CC}">
                  <c16:uniqueId val="{00000013-C3A3-4725-A544-41D9BB12C5D9}"/>
                </c:ext>
              </c:extLst>
            </c:dLbl>
            <c:dLbl>
              <c:idx val="6"/>
              <c:delete val="1"/>
              <c:extLst>
                <c:ext xmlns:c15="http://schemas.microsoft.com/office/drawing/2012/chart" uri="{CE6537A1-D6FC-4f65-9D91-7224C49458BB}"/>
                <c:ext xmlns:c16="http://schemas.microsoft.com/office/drawing/2014/chart" uri="{C3380CC4-5D6E-409C-BE32-E72D297353CC}">
                  <c16:uniqueId val="{00000014-C3A3-4725-A544-41D9BB12C5D9}"/>
                </c:ext>
              </c:extLst>
            </c:dLbl>
            <c:dLbl>
              <c:idx val="7"/>
              <c:delete val="1"/>
              <c:extLst>
                <c:ext xmlns:c15="http://schemas.microsoft.com/office/drawing/2012/chart" uri="{CE6537A1-D6FC-4f65-9D91-7224C49458BB}"/>
                <c:ext xmlns:c16="http://schemas.microsoft.com/office/drawing/2014/chart" uri="{C3380CC4-5D6E-409C-BE32-E72D297353CC}">
                  <c16:uniqueId val="{0000001C-C3A3-4725-A544-41D9BB12C5D9}"/>
                </c:ext>
              </c:extLst>
            </c:dLbl>
            <c:dLbl>
              <c:idx val="8"/>
              <c:delete val="1"/>
              <c:extLst>
                <c:ext xmlns:c15="http://schemas.microsoft.com/office/drawing/2012/chart" uri="{CE6537A1-D6FC-4f65-9D91-7224C49458BB}"/>
                <c:ext xmlns:c16="http://schemas.microsoft.com/office/drawing/2014/chart" uri="{C3380CC4-5D6E-409C-BE32-E72D297353CC}">
                  <c16:uniqueId val="{0000001D-C3A3-4725-A544-41D9BB12C5D9}"/>
                </c:ext>
              </c:extLst>
            </c:dLbl>
            <c:spPr>
              <a:noFill/>
              <a:ln>
                <a:noFill/>
              </a:ln>
              <a:effectLst/>
            </c:spPr>
            <c:txPr>
              <a:bodyPr wrap="square" lIns="38100" tIns="19050" rIns="38100" bIns="19050" anchor="ctr">
                <a:spAutoFit/>
              </a:bodyPr>
              <a:lstStyle/>
              <a:p>
                <a:pPr>
                  <a:defRPr>
                    <a:latin typeface="Arial"/>
                    <a:ea typeface="Arial"/>
                    <a:cs typeface="Arial"/>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'AI VC graduation rate'!$C$7:$M$7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'AI VC graduation rate'!$C$45:$M$45</c:f>
              <c:numCache>
                <c:formatCode>0.0%</c:formatCode>
                <c:ptCount val="11"/>
                <c:pt idx="0">
                  <c:v>0.48</c:v>
                </c:pt>
                <c:pt idx="1">
                  <c:v>0.50745941202281708</c:v>
                </c:pt>
                <c:pt idx="2">
                  <c:v>0.52712316585148955</c:v>
                </c:pt>
                <c:pt idx="3">
                  <c:v>0.51198665832812174</c:v>
                </c:pt>
                <c:pt idx="4">
                  <c:v>0.5277544154751892</c:v>
                </c:pt>
                <c:pt idx="5">
                  <c:v>0.46118864669907478</c:v>
                </c:pt>
                <c:pt idx="6">
                  <c:v>0.35859015835177932</c:v>
                </c:pt>
                <c:pt idx="7">
                  <c:v>0.28534258456201217</c:v>
                </c:pt>
                <c:pt idx="8">
                  <c:v>0.21471652593486129</c:v>
                </c:pt>
                <c:pt idx="9">
                  <c:v>6.9110725786475105E-2</c:v>
                </c:pt>
                <c:pt idx="10">
                  <c:v>7.3529411764705881E-3</c:v>
                </c:pt>
              </c:numCache>
            </c:numRef>
          </c:val>
          <c:smooth val="1"/>
          <c:extLst>
            <c:ext xmlns:c16="http://schemas.microsoft.com/office/drawing/2014/chart" uri="{C3380CC4-5D6E-409C-BE32-E72D297353CC}">
              <c16:uniqueId val="{0000001E-C3A3-4725-A544-41D9BB12C5D9}"/>
            </c:ext>
          </c:extLst>
        </c:ser>
        <c:dLbls>
          <c:dLblPos val="t"/>
          <c:showLegendKey val="0"/>
          <c:showVal val="1"/>
          <c:showCatName val="0"/>
          <c:showSerName val="0"/>
          <c:showPercent val="0"/>
          <c:showBubbleSize val="0"/>
        </c:dLbls>
        <c:smooth val="0"/>
        <c:axId val="153538048"/>
        <c:axId val="152542528"/>
      </c:lineChart>
      <c:catAx>
        <c:axId val="15353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2542528"/>
        <c:crosses val="autoZero"/>
        <c:auto val="1"/>
        <c:lblAlgn val="ctr"/>
        <c:lblOffset val="100"/>
        <c:noMultiLvlLbl val="0"/>
      </c:catAx>
      <c:valAx>
        <c:axId val="152542528"/>
        <c:scaling>
          <c:orientation val="minMax"/>
          <c:max val="1"/>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153538048"/>
        <c:crosses val="autoZero"/>
        <c:crossBetween val="between"/>
      </c:valAx>
      <c:spPr>
        <a:noFill/>
        <a:ln w="25400">
          <a:noFill/>
        </a:ln>
      </c:spPr>
    </c:plotArea>
    <c:legend>
      <c:legendPos val="b"/>
      <c:layout>
        <c:manualLayout>
          <c:xMode val="edge"/>
          <c:yMode val="edge"/>
          <c:x val="0"/>
          <c:y val="0.94109131095455179"/>
          <c:w val="1"/>
          <c:h val="5.89086890454482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'Mega-IPO share of VC exits'!$B$8</c:f>
              <c:strCache>
                <c:ptCount val="1"/>
                <c:pt idx="0">
                  <c:v>Mega-IPO value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'Mega-IPO share of VC exits'!$C$7:$M$7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'Mega-IPO share of VC exits'!$C$8:$M$8</c:f>
              <c:numCache>
                <c:formatCode>"$"#,##0.0</c:formatCode>
                <c:ptCount val="11"/>
                <c:pt idx="0">
                  <c:v>12.80974992499999</c:v>
                </c:pt>
                <c:pt idx="1">
                  <c:v>35.177882132446342</c:v>
                </c:pt>
                <c:pt idx="2">
                  <c:v>61.481074189041529</c:v>
                </c:pt>
                <c:pt idx="3">
                  <c:v>180.89653050777159</c:v>
                </c:pt>
                <c:pt idx="4">
                  <c:v>178.36516640204727</c:v>
                </c:pt>
                <c:pt idx="5">
                  <c:v>516.87071024439615</c:v>
                </c:pt>
                <c:pt idx="6">
                  <c:v>5.9439532610000008</c:v>
                </c:pt>
                <c:pt idx="7">
                  <c:v>25.417032461999991</c:v>
                </c:pt>
                <c:pt idx="8">
                  <c:v>41.123042802999976</c:v>
                </c:pt>
                <c:pt idx="9">
                  <c:v>105.14011721106388</c:v>
                </c:pt>
                <c:pt idx="10">
                  <c:v>1782.9001803030003</c:v>
                </c:pt>
              </c:numCache>
            </c:numRef>
          </c:val>
          <c:extLst>
            <c:ext xmlns:c16="http://schemas.microsoft.com/office/drawing/2014/chart" uri="{C3380CC4-5D6E-409C-BE32-E72D297353CC}">
              <c16:uniqueId val="{00000000-E94A-448C-A2ED-5E3A216394C6}"/>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'Mega-IPO share of VC exits'!$B$9</c:f>
              <c:strCache>
                <c:ptCount val="1"/>
                <c:pt idx="0">
                  <c:v>Mega-IPO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1-E94A-448C-A2ED-5E3A216394C6}"/>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03-E94A-448C-A2ED-5E3A216394C6}"/>
              </c:ext>
            </c:extLst>
          </c:dPt>
          <c:dPt>
            <c:idx val="11"/>
            <c:bubble3D val="0"/>
            <c:extLst>
              <c:ext xmlns:c16="http://schemas.microsoft.com/office/drawing/2014/chart" uri="{C3380CC4-5D6E-409C-BE32-E72D297353CC}">
                <c16:uniqueId val="{00000004-E94A-448C-A2ED-5E3A216394C6}"/>
              </c:ext>
            </c:extLst>
          </c:dPt>
          <c:dLbls>
            <c:dLbl>
              <c:idx val="10"/>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mj-lt"/>
                      <a:ea typeface="+mn-ea"/>
                      <a:cs typeface="+mn-cs"/>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3-E94A-448C-A2ED-5E3A216394C6}"/>
                </c:ext>
              </c:extLst>
            </c:dLbl>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'Mega-IPO share of VC exits'!$C$7:$M$7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'Mega-IPO share of VC exits'!$C$9:$M$9</c:f>
              <c:numCache>
                <c:formatCode>#,##0;;;</c:formatCode>
                <c:ptCount val="11"/>
                <c:pt idx="0">
                  <c:v>32</c:v>
                </c:pt>
                <c:pt idx="1">
                  <c:v>50</c:v>
                </c:pt>
                <c:pt idx="2">
                  <c:v>73</c:v>
                </c:pt>
                <c:pt idx="3">
                  <c:v>79</c:v>
                </c:pt>
                <c:pt idx="4">
                  <c:v>94</c:v>
                </c:pt>
                <c:pt idx="5">
                  <c:v>157</c:v>
                </c:pt>
                <c:pt idx="6">
                  <c:v>12</c:v>
                </c:pt>
                <c:pt idx="7">
                  <c:v>19</c:v>
                </c:pt>
                <c:pt idx="8">
                  <c:v>30</c:v>
                </c:pt>
                <c:pt idx="9">
                  <c:v>37</c:v>
                </c:pt>
                <c:pt idx="10">
                  <c:v>29</c:v>
                </c:pt>
              </c:numCache>
            </c:numRef>
          </c:val>
          <c:smooth val="0"/>
          <c:extLst>
            <c:ext xmlns:c16="http://schemas.microsoft.com/office/drawing/2014/chart" uri="{C3380CC4-5D6E-409C-BE32-E72D297353CC}">
              <c16:uniqueId val="{00000005-E94A-448C-A2ED-5E3A216394C6}"/>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2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'Mega-IPO share of VC exits'!$B$8</c:f>
              <c:strCache>
                <c:ptCount val="1"/>
                <c:pt idx="0">
                  <c:v>Mega-IPO value ($B)</c:v>
                </c:pt>
              </c:strCache>
            </c:strRef>
          </c:tx>
          <c:spPr>
            <a:solidFill>
              <a:schemeClr val="accent1"/>
            </a:solidFill>
            <a:ln>
              <a:noFill/>
            </a:ln>
            <a:effectLst/>
          </c:spPr>
          <c:invertIfNegative val="0"/>
          <c:cat>
            <c:numRef>
              <c:f>'Mega-IPO share of VC exits'!$C$7:$M$7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'Mega-IPO share of VC exits'!$C$8:$M$8</c:f>
              <c:numCache>
                <c:formatCode>"$"#,##0.0</c:formatCode>
                <c:ptCount val="11"/>
                <c:pt idx="0">
                  <c:v>12.80974992499999</c:v>
                </c:pt>
                <c:pt idx="1">
                  <c:v>35.177882132446342</c:v>
                </c:pt>
                <c:pt idx="2">
                  <c:v>61.481074189041529</c:v>
                </c:pt>
                <c:pt idx="3">
                  <c:v>180.89653050777159</c:v>
                </c:pt>
                <c:pt idx="4">
                  <c:v>178.36516640204727</c:v>
                </c:pt>
                <c:pt idx="5">
                  <c:v>516.87071024439615</c:v>
                </c:pt>
                <c:pt idx="6">
                  <c:v>5.9439532610000008</c:v>
                </c:pt>
                <c:pt idx="7">
                  <c:v>25.417032461999991</c:v>
                </c:pt>
                <c:pt idx="8">
                  <c:v>41.123042802999976</c:v>
                </c:pt>
                <c:pt idx="9">
                  <c:v>105.14011721106388</c:v>
                </c:pt>
                <c:pt idx="10">
                  <c:v>1782.9001803030003</c:v>
                </c:pt>
              </c:numCache>
            </c:numRef>
          </c:val>
          <c:extLst>
            <c:ext xmlns:c16="http://schemas.microsoft.com/office/drawing/2014/chart" uri="{C3380CC4-5D6E-409C-BE32-E72D297353CC}">
              <c16:uniqueId val="{00000000-6382-49E0-A889-A5C27D353CC6}"/>
            </c:ext>
          </c:extLst>
        </c:ser>
        <c:ser>
          <c:idx val="1"/>
          <c:order val="1"/>
          <c:tx>
            <c:strRef>
              <c:f>'Mega-IPO share of VC exits'!$B$10</c:f>
              <c:strCache>
                <c:ptCount val="1"/>
                <c:pt idx="0">
                  <c:v>US VC exit value ($B)</c:v>
                </c:pt>
              </c:strCache>
            </c:strRef>
          </c:tx>
          <c:spPr>
            <a:solidFill>
              <a:schemeClr val="accent2"/>
            </a:solidFill>
            <a:ln>
              <a:noFill/>
            </a:ln>
            <a:effectLst/>
          </c:spPr>
          <c:invertIfNegative val="0"/>
          <c:cat>
            <c:numRef>
              <c:f>'Mega-IPO share of VC exits'!$C$7:$M$7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'Mega-IPO share of VC exits'!$C$10:$M$10</c:f>
              <c:numCache>
                <c:formatCode>"$"#,##0.0</c:formatCode>
                <c:ptCount val="11"/>
                <c:pt idx="0">
                  <c:v>99.328990710158337</c:v>
                </c:pt>
                <c:pt idx="1">
                  <c:v>127.2620808084841</c:v>
                </c:pt>
                <c:pt idx="2">
                  <c:v>179.5164729597771</c:v>
                </c:pt>
                <c:pt idx="3">
                  <c:v>301.79337694927398</c:v>
                </c:pt>
                <c:pt idx="4">
                  <c:v>338.71479583061029</c:v>
                </c:pt>
                <c:pt idx="5">
                  <c:v>864.96205104728165</c:v>
                </c:pt>
                <c:pt idx="6">
                  <c:v>151.5719599087148</c:v>
                </c:pt>
                <c:pt idx="7">
                  <c:v>117.07343817297431</c:v>
                </c:pt>
                <c:pt idx="8">
                  <c:v>154.79302791670699</c:v>
                </c:pt>
                <c:pt idx="9">
                  <c:v>284.12141135907501</c:v>
                </c:pt>
                <c:pt idx="10">
                  <c:v>2187.6130574929748</c:v>
                </c:pt>
              </c:numCache>
            </c:numRef>
          </c:val>
          <c:extLst>
            <c:ext xmlns:c16="http://schemas.microsoft.com/office/drawing/2014/chart" uri="{C3380CC4-5D6E-409C-BE32-E72D297353CC}">
              <c16:uniqueId val="{00000001-6382-49E0-A889-A5C27D353CC6}"/>
            </c:ext>
          </c:extLst>
        </c:ser>
        <c:dLbls>
          <c:showLegendKey val="0"/>
          <c:showVal val="0"/>
          <c:showCatName val="0"/>
          <c:showSerName val="0"/>
          <c:showPercent val="0"/>
          <c:showBubbleSize val="0"/>
        </c:dLbls>
        <c:gapWidth val="213"/>
        <c:axId val="346070192"/>
        <c:axId val="346068272"/>
      </c:barChart>
      <c:lineChart>
        <c:grouping val="standard"/>
        <c:varyColors val="0"/>
        <c:ser>
          <c:idx val="2"/>
          <c:order val="2"/>
          <c:tx>
            <c:strRef>
              <c:f>'Mega-IPO share of VC exits'!$B$12</c:f>
              <c:strCache>
                <c:ptCount val="1"/>
                <c:pt idx="0">
                  <c:v>Mega-IPO share of exit value</c:v>
                </c:pt>
              </c:strCache>
            </c:strRef>
          </c:tx>
          <c:spPr>
            <a:ln w="28575" cap="rnd">
              <a:solidFill>
                <a:schemeClr val="accent3"/>
              </a:solidFill>
              <a:round/>
            </a:ln>
            <a:effectLst/>
          </c:spPr>
          <c:marker>
            <c:symbol val="none"/>
          </c:marker>
          <c:dPt>
            <c:idx val="0"/>
            <c:marker>
              <c:symbol val="none"/>
            </c:marker>
            <c:bubble3D val="0"/>
            <c:spPr>
              <a:ln w="28575" cap="rnd">
                <a:noFill/>
                <a:round/>
              </a:ln>
              <a:effectLst/>
            </c:spPr>
            <c:extLst>
              <c:ext xmlns:c16="http://schemas.microsoft.com/office/drawing/2014/chart" uri="{C3380CC4-5D6E-409C-BE32-E72D297353CC}">
                <c16:uniqueId val="{00000003-6382-49E0-A889-A5C27D353CC6}"/>
              </c:ext>
            </c:extLst>
          </c:dPt>
          <c:dPt>
            <c:idx val="10"/>
            <c:marker>
              <c:symbol val="circle"/>
              <c:size val="5"/>
              <c:spPr>
                <a:solidFill>
                  <a:schemeClr val="accent3"/>
                </a:solidFill>
                <a:ln w="9525">
                  <a:solidFill>
                    <a:schemeClr val="accent3"/>
                  </a:solidFill>
                </a:ln>
                <a:effectLst/>
              </c:spPr>
            </c:marker>
            <c:bubble3D val="0"/>
            <c:spPr>
              <a:ln w="28575" cap="rnd">
                <a:noFill/>
                <a:round/>
              </a:ln>
              <a:effectLst/>
            </c:spPr>
            <c:extLst>
              <c:ext xmlns:c16="http://schemas.microsoft.com/office/drawing/2014/chart" uri="{C3380CC4-5D6E-409C-BE32-E72D297353CC}">
                <c16:uniqueId val="{00000005-6382-49E0-A889-A5C27D353CC6}"/>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82-49E0-A889-A5C27D353CC6}"/>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82-49E0-A889-A5C27D353CC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'Mega-IPO share of VC exits'!$C$7:$M$7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'Mega-IPO share of VC exits'!$C$12:$M$12</c:f>
              <c:numCache>
                <c:formatCode>0.0%</c:formatCode>
                <c:ptCount val="11"/>
                <c:pt idx="0">
                  <c:v>0.12896285196714419</c:v>
                </c:pt>
                <c:pt idx="1">
                  <c:v>0.27642076814212485</c:v>
                </c:pt>
                <c:pt idx="2">
                  <c:v>0.34248151813241745</c:v>
                </c:pt>
                <c:pt idx="3">
                  <c:v>0.59940523657739853</c:v>
                </c:pt>
                <c:pt idx="4">
                  <c:v>0.5265939622290573</c:v>
                </c:pt>
                <c:pt idx="5">
                  <c:v>0.5975646094745749</c:v>
                </c:pt>
                <c:pt idx="6">
                  <c:v>3.9215388285404405E-2</c:v>
                </c:pt>
                <c:pt idx="7">
                  <c:v>0.21710332299668772</c:v>
                </c:pt>
                <c:pt idx="8">
                  <c:v>0.26566469663690528</c:v>
                </c:pt>
                <c:pt idx="9">
                  <c:v>0.37005348068677207</c:v>
                </c:pt>
                <c:pt idx="10">
                  <c:v>0.8149979605379668</c:v>
                </c:pt>
              </c:numCache>
            </c:numRef>
          </c:val>
          <c:smooth val="0"/>
          <c:extLst>
            <c:ext xmlns:c16="http://schemas.microsoft.com/office/drawing/2014/chart" uri="{C3380CC4-5D6E-409C-BE32-E72D297353CC}">
              <c16:uniqueId val="{00000007-6382-49E0-A889-A5C27D353CC6}"/>
            </c:ext>
          </c:extLst>
        </c:ser>
        <c:dLbls>
          <c:showLegendKey val="0"/>
          <c:showVal val="0"/>
          <c:showCatName val="0"/>
          <c:showSerName val="0"/>
          <c:showPercent val="0"/>
          <c:showBubbleSize val="0"/>
        </c:dLbls>
        <c:marker val="1"/>
        <c:smooth val="0"/>
        <c:axId val="417601391"/>
        <c:axId val="417597551"/>
      </c:lineChart>
      <c:catAx>
        <c:axId val="346070192"/>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46068272"/>
        <c:crosses val="autoZero"/>
        <c:auto val="1"/>
        <c:lblAlgn val="ctr"/>
        <c:lblOffset val="100"/>
        <c:noMultiLvlLbl val="0"/>
      </c:catAx>
      <c:valAx>
        <c:axId val="346068272"/>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46070192"/>
        <c:crosses val="autoZero"/>
        <c:crossBetween val="between"/>
      </c:valAx>
      <c:valAx>
        <c:axId val="417597551"/>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17601391"/>
        <c:crosses val="max"/>
        <c:crossBetween val="between"/>
      </c:valAx>
      <c:catAx>
        <c:axId val="417601391"/>
        <c:scaling>
          <c:orientation val="minMax"/>
        </c:scaling>
        <c:delete val="1"/>
        <c:axPos val="b"/>
        <c:numFmt formatCode="0" sourceLinked="1"/>
        <c:majorTickMark val="out"/>
        <c:minorTickMark val="none"/>
        <c:tickLblPos val="nextTo"/>
        <c:crossAx val="41759755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96914810699385E-2"/>
          <c:y val="3.8750621226595866E-2"/>
          <c:w val="0.890506407693192"/>
          <c:h val="0.80243014485408393"/>
        </c:manualLayout>
      </c:layout>
      <c:lineChart>
        <c:grouping val="standard"/>
        <c:varyColors val="0"/>
        <c:ser>
          <c:idx val="0"/>
          <c:order val="0"/>
          <c:tx>
            <c:strRef>
              <c:f>'US VC company inventory'!$C$7</c:f>
              <c:strCache>
                <c:ptCount val="1"/>
                <c:pt idx="0">
                  <c:v>Pre-seed/seed</c:v>
                </c:pt>
              </c:strCache>
            </c:strRef>
          </c:tx>
          <c:spPr>
            <a:ln w="28575" cap="rnd">
              <a:solidFill>
                <a:schemeClr val="accent5"/>
              </a:solidFill>
              <a:round/>
            </a:ln>
            <a:effectLst/>
          </c:spPr>
          <c:marker>
            <c:symbol val="none"/>
          </c:marker>
          <c:cat>
            <c:numRef>
              <c:f>'US VC company inventory'!$B$8:$B$205</c:f>
              <c:numCache>
                <c:formatCode>m/d/yyyy</c:formatCode>
                <c:ptCount val="198"/>
                <c:pt idx="0">
                  <c:v>40209</c:v>
                </c:pt>
                <c:pt idx="1">
                  <c:v>40237</c:v>
                </c:pt>
                <c:pt idx="2">
                  <c:v>40268</c:v>
                </c:pt>
                <c:pt idx="3">
                  <c:v>40298</c:v>
                </c:pt>
                <c:pt idx="4">
                  <c:v>40329</c:v>
                </c:pt>
                <c:pt idx="5">
                  <c:v>40359</c:v>
                </c:pt>
                <c:pt idx="6">
                  <c:v>40390</c:v>
                </c:pt>
                <c:pt idx="7">
                  <c:v>40421</c:v>
                </c:pt>
                <c:pt idx="8">
                  <c:v>40451</c:v>
                </c:pt>
                <c:pt idx="9">
                  <c:v>40482</c:v>
                </c:pt>
                <c:pt idx="10">
                  <c:v>40512</c:v>
                </c:pt>
                <c:pt idx="11">
                  <c:v>40543</c:v>
                </c:pt>
                <c:pt idx="12">
                  <c:v>40574</c:v>
                </c:pt>
                <c:pt idx="13">
                  <c:v>40602</c:v>
                </c:pt>
                <c:pt idx="14">
                  <c:v>40633</c:v>
                </c:pt>
                <c:pt idx="15">
                  <c:v>40663</c:v>
                </c:pt>
                <c:pt idx="16">
                  <c:v>40694</c:v>
                </c:pt>
                <c:pt idx="17">
                  <c:v>40724</c:v>
                </c:pt>
                <c:pt idx="18">
                  <c:v>40755</c:v>
                </c:pt>
                <c:pt idx="19">
                  <c:v>40786</c:v>
                </c:pt>
                <c:pt idx="20">
                  <c:v>40816</c:v>
                </c:pt>
                <c:pt idx="21">
                  <c:v>40847</c:v>
                </c:pt>
                <c:pt idx="22">
                  <c:v>40877</c:v>
                </c:pt>
                <c:pt idx="23">
                  <c:v>40908</c:v>
                </c:pt>
                <c:pt idx="24">
                  <c:v>40939</c:v>
                </c:pt>
                <c:pt idx="25">
                  <c:v>40968</c:v>
                </c:pt>
                <c:pt idx="26">
                  <c:v>40999</c:v>
                </c:pt>
                <c:pt idx="27">
                  <c:v>41029</c:v>
                </c:pt>
                <c:pt idx="28">
                  <c:v>41060</c:v>
                </c:pt>
                <c:pt idx="29">
                  <c:v>41090</c:v>
                </c:pt>
                <c:pt idx="30">
                  <c:v>41121</c:v>
                </c:pt>
                <c:pt idx="31">
                  <c:v>41152</c:v>
                </c:pt>
                <c:pt idx="32">
                  <c:v>41182</c:v>
                </c:pt>
                <c:pt idx="33">
                  <c:v>41213</c:v>
                </c:pt>
                <c:pt idx="34">
                  <c:v>41243</c:v>
                </c:pt>
                <c:pt idx="35">
                  <c:v>41274</c:v>
                </c:pt>
                <c:pt idx="36">
                  <c:v>41305</c:v>
                </c:pt>
                <c:pt idx="37">
                  <c:v>41333</c:v>
                </c:pt>
                <c:pt idx="38">
                  <c:v>41364</c:v>
                </c:pt>
                <c:pt idx="39">
                  <c:v>41394</c:v>
                </c:pt>
                <c:pt idx="40">
                  <c:v>41425</c:v>
                </c:pt>
                <c:pt idx="41">
                  <c:v>41455</c:v>
                </c:pt>
                <c:pt idx="42">
                  <c:v>41486</c:v>
                </c:pt>
                <c:pt idx="43">
                  <c:v>41517</c:v>
                </c:pt>
                <c:pt idx="44">
                  <c:v>41547</c:v>
                </c:pt>
                <c:pt idx="45">
                  <c:v>41578</c:v>
                </c:pt>
                <c:pt idx="46">
                  <c:v>41608</c:v>
                </c:pt>
                <c:pt idx="47">
                  <c:v>41639</c:v>
                </c:pt>
                <c:pt idx="48">
                  <c:v>41670</c:v>
                </c:pt>
                <c:pt idx="49">
                  <c:v>41698</c:v>
                </c:pt>
                <c:pt idx="50">
                  <c:v>41729</c:v>
                </c:pt>
                <c:pt idx="51">
                  <c:v>41759</c:v>
                </c:pt>
                <c:pt idx="52">
                  <c:v>41790</c:v>
                </c:pt>
                <c:pt idx="53">
                  <c:v>41820</c:v>
                </c:pt>
                <c:pt idx="54">
                  <c:v>41851</c:v>
                </c:pt>
                <c:pt idx="55">
                  <c:v>41882</c:v>
                </c:pt>
                <c:pt idx="56">
                  <c:v>41912</c:v>
                </c:pt>
                <c:pt idx="57">
                  <c:v>41943</c:v>
                </c:pt>
                <c:pt idx="58">
                  <c:v>41973</c:v>
                </c:pt>
                <c:pt idx="59">
                  <c:v>42004</c:v>
                </c:pt>
                <c:pt idx="60">
                  <c:v>42035</c:v>
                </c:pt>
                <c:pt idx="61">
                  <c:v>42063</c:v>
                </c:pt>
                <c:pt idx="62">
                  <c:v>42094</c:v>
                </c:pt>
                <c:pt idx="63">
                  <c:v>42124</c:v>
                </c:pt>
                <c:pt idx="64">
                  <c:v>42155</c:v>
                </c:pt>
                <c:pt idx="65">
                  <c:v>42185</c:v>
                </c:pt>
                <c:pt idx="66">
                  <c:v>42216</c:v>
                </c:pt>
                <c:pt idx="67">
                  <c:v>42247</c:v>
                </c:pt>
                <c:pt idx="68">
                  <c:v>42277</c:v>
                </c:pt>
                <c:pt idx="69">
                  <c:v>42308</c:v>
                </c:pt>
                <c:pt idx="70">
                  <c:v>42338</c:v>
                </c:pt>
                <c:pt idx="71">
                  <c:v>42369</c:v>
                </c:pt>
                <c:pt idx="72">
                  <c:v>42400</c:v>
                </c:pt>
                <c:pt idx="73">
                  <c:v>42429</c:v>
                </c:pt>
                <c:pt idx="74">
                  <c:v>42460</c:v>
                </c:pt>
                <c:pt idx="75">
                  <c:v>42490</c:v>
                </c:pt>
                <c:pt idx="76">
                  <c:v>42521</c:v>
                </c:pt>
                <c:pt idx="77">
                  <c:v>42551</c:v>
                </c:pt>
                <c:pt idx="78">
                  <c:v>42582</c:v>
                </c:pt>
                <c:pt idx="79">
                  <c:v>42613</c:v>
                </c:pt>
                <c:pt idx="80">
                  <c:v>42643</c:v>
                </c:pt>
                <c:pt idx="81">
                  <c:v>42674</c:v>
                </c:pt>
                <c:pt idx="82">
                  <c:v>42704</c:v>
                </c:pt>
                <c:pt idx="83">
                  <c:v>42735</c:v>
                </c:pt>
                <c:pt idx="84">
                  <c:v>42766</c:v>
                </c:pt>
                <c:pt idx="85">
                  <c:v>42794</c:v>
                </c:pt>
                <c:pt idx="86">
                  <c:v>42825</c:v>
                </c:pt>
                <c:pt idx="87">
                  <c:v>42855</c:v>
                </c:pt>
                <c:pt idx="88">
                  <c:v>42886</c:v>
                </c:pt>
                <c:pt idx="89">
                  <c:v>42916</c:v>
                </c:pt>
                <c:pt idx="90">
                  <c:v>42947</c:v>
                </c:pt>
                <c:pt idx="91">
                  <c:v>42978</c:v>
                </c:pt>
                <c:pt idx="92">
                  <c:v>43008</c:v>
                </c:pt>
                <c:pt idx="93">
                  <c:v>43039</c:v>
                </c:pt>
                <c:pt idx="94">
                  <c:v>43069</c:v>
                </c:pt>
                <c:pt idx="95">
                  <c:v>43100</c:v>
                </c:pt>
                <c:pt idx="96">
                  <c:v>43131</c:v>
                </c:pt>
                <c:pt idx="97">
                  <c:v>43159</c:v>
                </c:pt>
                <c:pt idx="98">
                  <c:v>43190</c:v>
                </c:pt>
                <c:pt idx="99">
                  <c:v>43220</c:v>
                </c:pt>
                <c:pt idx="100">
                  <c:v>43251</c:v>
                </c:pt>
                <c:pt idx="101">
                  <c:v>43281</c:v>
                </c:pt>
                <c:pt idx="102">
                  <c:v>43312</c:v>
                </c:pt>
                <c:pt idx="103">
                  <c:v>43343</c:v>
                </c:pt>
                <c:pt idx="104">
                  <c:v>43373</c:v>
                </c:pt>
                <c:pt idx="105">
                  <c:v>43404</c:v>
                </c:pt>
                <c:pt idx="106">
                  <c:v>43434</c:v>
                </c:pt>
                <c:pt idx="107">
                  <c:v>43465</c:v>
                </c:pt>
                <c:pt idx="108">
                  <c:v>43496</c:v>
                </c:pt>
                <c:pt idx="109">
                  <c:v>43524</c:v>
                </c:pt>
                <c:pt idx="110">
                  <c:v>43555</c:v>
                </c:pt>
                <c:pt idx="111">
                  <c:v>43585</c:v>
                </c:pt>
                <c:pt idx="112">
                  <c:v>43616</c:v>
                </c:pt>
                <c:pt idx="113">
                  <c:v>43646</c:v>
                </c:pt>
                <c:pt idx="114">
                  <c:v>43677</c:v>
                </c:pt>
                <c:pt idx="115">
                  <c:v>43708</c:v>
                </c:pt>
                <c:pt idx="116">
                  <c:v>43738</c:v>
                </c:pt>
                <c:pt idx="117">
                  <c:v>43769</c:v>
                </c:pt>
                <c:pt idx="118">
                  <c:v>43799</c:v>
                </c:pt>
                <c:pt idx="119">
                  <c:v>43830</c:v>
                </c:pt>
                <c:pt idx="120">
                  <c:v>43861</c:v>
                </c:pt>
                <c:pt idx="121">
                  <c:v>43890</c:v>
                </c:pt>
                <c:pt idx="122">
                  <c:v>43921</c:v>
                </c:pt>
                <c:pt idx="123">
                  <c:v>43951</c:v>
                </c:pt>
                <c:pt idx="124">
                  <c:v>43982</c:v>
                </c:pt>
                <c:pt idx="125">
                  <c:v>44012</c:v>
                </c:pt>
                <c:pt idx="126">
                  <c:v>44043</c:v>
                </c:pt>
                <c:pt idx="127">
                  <c:v>44074</c:v>
                </c:pt>
                <c:pt idx="128">
                  <c:v>44104</c:v>
                </c:pt>
                <c:pt idx="129">
                  <c:v>44135</c:v>
                </c:pt>
                <c:pt idx="130">
                  <c:v>44165</c:v>
                </c:pt>
                <c:pt idx="131">
                  <c:v>44196</c:v>
                </c:pt>
                <c:pt idx="132">
                  <c:v>44227</c:v>
                </c:pt>
                <c:pt idx="133">
                  <c:v>44255</c:v>
                </c:pt>
                <c:pt idx="134">
                  <c:v>44286</c:v>
                </c:pt>
                <c:pt idx="135">
                  <c:v>44316</c:v>
                </c:pt>
                <c:pt idx="136">
                  <c:v>44347</c:v>
                </c:pt>
                <c:pt idx="137">
                  <c:v>44377</c:v>
                </c:pt>
                <c:pt idx="138">
                  <c:v>44408</c:v>
                </c:pt>
                <c:pt idx="139">
                  <c:v>44439</c:v>
                </c:pt>
                <c:pt idx="140">
                  <c:v>44469</c:v>
                </c:pt>
                <c:pt idx="141">
                  <c:v>44500</c:v>
                </c:pt>
                <c:pt idx="142">
                  <c:v>44530</c:v>
                </c:pt>
                <c:pt idx="143">
                  <c:v>44561</c:v>
                </c:pt>
                <c:pt idx="144">
                  <c:v>44592</c:v>
                </c:pt>
                <c:pt idx="145">
                  <c:v>44620</c:v>
                </c:pt>
                <c:pt idx="146">
                  <c:v>44651</c:v>
                </c:pt>
                <c:pt idx="147">
                  <c:v>44681</c:v>
                </c:pt>
                <c:pt idx="148">
                  <c:v>44712</c:v>
                </c:pt>
                <c:pt idx="149">
                  <c:v>44742</c:v>
                </c:pt>
                <c:pt idx="150">
                  <c:v>44773</c:v>
                </c:pt>
                <c:pt idx="151">
                  <c:v>44804</c:v>
                </c:pt>
                <c:pt idx="152">
                  <c:v>44834</c:v>
                </c:pt>
                <c:pt idx="153">
                  <c:v>44865</c:v>
                </c:pt>
                <c:pt idx="154">
                  <c:v>44895</c:v>
                </c:pt>
                <c:pt idx="155">
                  <c:v>44926</c:v>
                </c:pt>
                <c:pt idx="156">
                  <c:v>44957</c:v>
                </c:pt>
                <c:pt idx="157">
                  <c:v>44985</c:v>
                </c:pt>
                <c:pt idx="158">
                  <c:v>45016</c:v>
                </c:pt>
                <c:pt idx="159">
                  <c:v>45046</c:v>
                </c:pt>
                <c:pt idx="160">
                  <c:v>45077</c:v>
                </c:pt>
                <c:pt idx="161">
                  <c:v>45107</c:v>
                </c:pt>
                <c:pt idx="162">
                  <c:v>45138</c:v>
                </c:pt>
                <c:pt idx="163">
                  <c:v>45169</c:v>
                </c:pt>
                <c:pt idx="164">
                  <c:v>45199</c:v>
                </c:pt>
                <c:pt idx="165">
                  <c:v>45230</c:v>
                </c:pt>
                <c:pt idx="166">
                  <c:v>45260</c:v>
                </c:pt>
                <c:pt idx="167">
                  <c:v>45291</c:v>
                </c:pt>
                <c:pt idx="168">
                  <c:v>45322</c:v>
                </c:pt>
                <c:pt idx="169">
                  <c:v>45351</c:v>
                </c:pt>
                <c:pt idx="170">
                  <c:v>45382</c:v>
                </c:pt>
                <c:pt idx="171">
                  <c:v>45412</c:v>
                </c:pt>
                <c:pt idx="172">
                  <c:v>45443</c:v>
                </c:pt>
                <c:pt idx="173">
                  <c:v>45473</c:v>
                </c:pt>
                <c:pt idx="174">
                  <c:v>45504</c:v>
                </c:pt>
                <c:pt idx="175">
                  <c:v>45535</c:v>
                </c:pt>
                <c:pt idx="176">
                  <c:v>45565</c:v>
                </c:pt>
                <c:pt idx="177">
                  <c:v>45596</c:v>
                </c:pt>
                <c:pt idx="178">
                  <c:v>45626</c:v>
                </c:pt>
                <c:pt idx="179">
                  <c:v>45657</c:v>
                </c:pt>
                <c:pt idx="180">
                  <c:v>45688</c:v>
                </c:pt>
                <c:pt idx="181">
                  <c:v>45716</c:v>
                </c:pt>
                <c:pt idx="182">
                  <c:v>45747</c:v>
                </c:pt>
                <c:pt idx="183">
                  <c:v>45777</c:v>
                </c:pt>
                <c:pt idx="184">
                  <c:v>45808</c:v>
                </c:pt>
                <c:pt idx="185">
                  <c:v>45838</c:v>
                </c:pt>
                <c:pt idx="186">
                  <c:v>45869</c:v>
                </c:pt>
                <c:pt idx="187">
                  <c:v>45900</c:v>
                </c:pt>
                <c:pt idx="188">
                  <c:v>45930</c:v>
                </c:pt>
                <c:pt idx="189">
                  <c:v>45961</c:v>
                </c:pt>
                <c:pt idx="190">
                  <c:v>45991</c:v>
                </c:pt>
                <c:pt idx="191">
                  <c:v>46022</c:v>
                </c:pt>
                <c:pt idx="192">
                  <c:v>46053</c:v>
                </c:pt>
                <c:pt idx="193">
                  <c:v>46081</c:v>
                </c:pt>
                <c:pt idx="194">
                  <c:v>46112</c:v>
                </c:pt>
                <c:pt idx="195">
                  <c:v>46142</c:v>
                </c:pt>
                <c:pt idx="196">
                  <c:v>46173</c:v>
                </c:pt>
                <c:pt idx="197">
                  <c:v>46203</c:v>
                </c:pt>
              </c:numCache>
            </c:numRef>
          </c:cat>
          <c:val>
            <c:numRef>
              <c:f>'US VC company inventory'!$C$8:$C$205</c:f>
              <c:numCache>
                <c:formatCode>0%</c:formatCode>
                <c:ptCount val="198"/>
                <c:pt idx="0">
                  <c:v>0.36762129213501932</c:v>
                </c:pt>
                <c:pt idx="1">
                  <c:v>0.38159330542842035</c:v>
                </c:pt>
                <c:pt idx="2">
                  <c:v>0.39553454930387488</c:v>
                </c:pt>
                <c:pt idx="3">
                  <c:v>0.40768200494034917</c:v>
                </c:pt>
                <c:pt idx="4">
                  <c:v>0.41767959618908651</c:v>
                </c:pt>
                <c:pt idx="5">
                  <c:v>0.42497653594643509</c:v>
                </c:pt>
                <c:pt idx="6">
                  <c:v>0.43371474092125589</c:v>
                </c:pt>
                <c:pt idx="7">
                  <c:v>0.43911634481864131</c:v>
                </c:pt>
                <c:pt idx="8">
                  <c:v>0.44201683891562366</c:v>
                </c:pt>
                <c:pt idx="9">
                  <c:v>0.44262538626979425</c:v>
                </c:pt>
                <c:pt idx="10">
                  <c:v>0.44324717408183528</c:v>
                </c:pt>
                <c:pt idx="11">
                  <c:v>0.43953156059343995</c:v>
                </c:pt>
                <c:pt idx="12">
                  <c:v>0.43719683202318887</c:v>
                </c:pt>
                <c:pt idx="13">
                  <c:v>0.43431558748661048</c:v>
                </c:pt>
                <c:pt idx="14">
                  <c:v>0.43017552937871001</c:v>
                </c:pt>
                <c:pt idx="15">
                  <c:v>0.42665621899824457</c:v>
                </c:pt>
                <c:pt idx="16">
                  <c:v>0.4244998769398392</c:v>
                </c:pt>
                <c:pt idx="17">
                  <c:v>0.42400334382650828</c:v>
                </c:pt>
                <c:pt idx="18">
                  <c:v>0.42268716755069907</c:v>
                </c:pt>
                <c:pt idx="19">
                  <c:v>0.42259369838799477</c:v>
                </c:pt>
                <c:pt idx="20">
                  <c:v>0.42303665868909474</c:v>
                </c:pt>
                <c:pt idx="21">
                  <c:v>0.4255610605298335</c:v>
                </c:pt>
                <c:pt idx="22">
                  <c:v>0.42820302754404721</c:v>
                </c:pt>
                <c:pt idx="23">
                  <c:v>0.43142714025091861</c:v>
                </c:pt>
                <c:pt idx="24">
                  <c:v>0.4333078617118935</c:v>
                </c:pt>
                <c:pt idx="25">
                  <c:v>0.43368540410762374</c:v>
                </c:pt>
                <c:pt idx="26">
                  <c:v>0.43533780889955759</c:v>
                </c:pt>
                <c:pt idx="27">
                  <c:v>0.43808508887494346</c:v>
                </c:pt>
                <c:pt idx="28">
                  <c:v>0.44108430089518608</c:v>
                </c:pt>
                <c:pt idx="29">
                  <c:v>0.44273089973058039</c:v>
                </c:pt>
                <c:pt idx="30">
                  <c:v>0.44323134447128365</c:v>
                </c:pt>
                <c:pt idx="31">
                  <c:v>0.44351615594197319</c:v>
                </c:pt>
                <c:pt idx="32">
                  <c:v>0.44381836729250362</c:v>
                </c:pt>
                <c:pt idx="33">
                  <c:v>0.44225116235677664</c:v>
                </c:pt>
                <c:pt idx="34">
                  <c:v>0.4388505784344765</c:v>
                </c:pt>
                <c:pt idx="35">
                  <c:v>0.43522790198346506</c:v>
                </c:pt>
                <c:pt idx="36">
                  <c:v>0.43077802066121906</c:v>
                </c:pt>
                <c:pt idx="37">
                  <c:v>0.42895086467162286</c:v>
                </c:pt>
                <c:pt idx="38">
                  <c:v>0.42634348050283771</c:v>
                </c:pt>
                <c:pt idx="39">
                  <c:v>0.42267317893451262</c:v>
                </c:pt>
                <c:pt idx="40">
                  <c:v>0.41853086179757759</c:v>
                </c:pt>
                <c:pt idx="41">
                  <c:v>0.41427429453865816</c:v>
                </c:pt>
                <c:pt idx="42">
                  <c:v>0.41052283400193756</c:v>
                </c:pt>
                <c:pt idx="43">
                  <c:v>0.40636534957145004</c:v>
                </c:pt>
                <c:pt idx="44">
                  <c:v>0.40228935216277173</c:v>
                </c:pt>
                <c:pt idx="45">
                  <c:v>0.39842537873248723</c:v>
                </c:pt>
                <c:pt idx="46">
                  <c:v>0.39443943871995452</c:v>
                </c:pt>
                <c:pt idx="47">
                  <c:v>0.39152708344320303</c:v>
                </c:pt>
                <c:pt idx="48">
                  <c:v>0.3875110747002195</c:v>
                </c:pt>
                <c:pt idx="49">
                  <c:v>0.3811772034931023</c:v>
                </c:pt>
                <c:pt idx="50">
                  <c:v>0.3739360675951689</c:v>
                </c:pt>
                <c:pt idx="51">
                  <c:v>0.36533275789427649</c:v>
                </c:pt>
                <c:pt idx="52">
                  <c:v>0.355302053129183</c:v>
                </c:pt>
                <c:pt idx="53">
                  <c:v>0.3456507554786028</c:v>
                </c:pt>
                <c:pt idx="54">
                  <c:v>0.33641381921668057</c:v>
                </c:pt>
                <c:pt idx="55">
                  <c:v>0.32728470345359711</c:v>
                </c:pt>
                <c:pt idx="56">
                  <c:v>0.31814928872509624</c:v>
                </c:pt>
                <c:pt idx="57">
                  <c:v>0.30911079115657836</c:v>
                </c:pt>
                <c:pt idx="58">
                  <c:v>0.30125524660790676</c:v>
                </c:pt>
                <c:pt idx="59">
                  <c:v>0.29242259540484361</c:v>
                </c:pt>
                <c:pt idx="60">
                  <c:v>0.28467102723564103</c:v>
                </c:pt>
                <c:pt idx="61">
                  <c:v>0.27730267844779172</c:v>
                </c:pt>
                <c:pt idx="62">
                  <c:v>0.27047688678870047</c:v>
                </c:pt>
                <c:pt idx="63">
                  <c:v>0.26480853862791731</c:v>
                </c:pt>
                <c:pt idx="64">
                  <c:v>0.25996347586633473</c:v>
                </c:pt>
                <c:pt idx="65">
                  <c:v>0.25483069214742454</c:v>
                </c:pt>
                <c:pt idx="66">
                  <c:v>0.24894128030768811</c:v>
                </c:pt>
                <c:pt idx="67">
                  <c:v>0.24281210172305601</c:v>
                </c:pt>
                <c:pt idx="68">
                  <c:v>0.23583552978712699</c:v>
                </c:pt>
                <c:pt idx="69">
                  <c:v>0.22906489906097685</c:v>
                </c:pt>
                <c:pt idx="70">
                  <c:v>0.22129402892460603</c:v>
                </c:pt>
                <c:pt idx="71">
                  <c:v>0.21375919679424546</c:v>
                </c:pt>
                <c:pt idx="72">
                  <c:v>0.20715253912519724</c:v>
                </c:pt>
                <c:pt idx="73">
                  <c:v>0.20220960320237902</c:v>
                </c:pt>
                <c:pt idx="74">
                  <c:v>0.19727559727318433</c:v>
                </c:pt>
                <c:pt idx="75">
                  <c:v>0.19221256835394662</c:v>
                </c:pt>
                <c:pt idx="76">
                  <c:v>0.1870290888478566</c:v>
                </c:pt>
                <c:pt idx="77">
                  <c:v>0.18178524558016726</c:v>
                </c:pt>
                <c:pt idx="78">
                  <c:v>0.17653332934629162</c:v>
                </c:pt>
                <c:pt idx="79">
                  <c:v>0.17123454075534572</c:v>
                </c:pt>
                <c:pt idx="80">
                  <c:v>0.16647087168735944</c:v>
                </c:pt>
                <c:pt idx="81">
                  <c:v>0.1615787567187511</c:v>
                </c:pt>
                <c:pt idx="82">
                  <c:v>0.15721109268628436</c:v>
                </c:pt>
                <c:pt idx="83">
                  <c:v>0.15186279760010915</c:v>
                </c:pt>
                <c:pt idx="84">
                  <c:v>0.14687059347224024</c:v>
                </c:pt>
                <c:pt idx="85">
                  <c:v>0.1406156180909148</c:v>
                </c:pt>
                <c:pt idx="86">
                  <c:v>0.13463077351029099</c:v>
                </c:pt>
                <c:pt idx="87">
                  <c:v>0.12870518022006577</c:v>
                </c:pt>
                <c:pt idx="88">
                  <c:v>0.12373721396285314</c:v>
                </c:pt>
                <c:pt idx="89">
                  <c:v>0.11960561236119854</c:v>
                </c:pt>
                <c:pt idx="90">
                  <c:v>0.1158866124492785</c:v>
                </c:pt>
                <c:pt idx="91">
                  <c:v>0.11297213635310582</c:v>
                </c:pt>
                <c:pt idx="92">
                  <c:v>0.11023670763826825</c:v>
                </c:pt>
                <c:pt idx="93">
                  <c:v>0.107669663435859</c:v>
                </c:pt>
                <c:pt idx="94">
                  <c:v>0.10505156981183367</c:v>
                </c:pt>
                <c:pt idx="95">
                  <c:v>0.10461283817211632</c:v>
                </c:pt>
                <c:pt idx="96">
                  <c:v>0.10407506358643255</c:v>
                </c:pt>
                <c:pt idx="97">
                  <c:v>0.10327490176328231</c:v>
                </c:pt>
                <c:pt idx="98">
                  <c:v>0.1021445273113142</c:v>
                </c:pt>
                <c:pt idx="99">
                  <c:v>0.10111491760832886</c:v>
                </c:pt>
                <c:pt idx="100">
                  <c:v>9.9454572088829421E-2</c:v>
                </c:pt>
                <c:pt idx="101">
                  <c:v>9.7366340271156648E-2</c:v>
                </c:pt>
                <c:pt idx="102">
                  <c:v>9.5311205034838878E-2</c:v>
                </c:pt>
                <c:pt idx="103">
                  <c:v>9.2613369031151208E-2</c:v>
                </c:pt>
                <c:pt idx="104">
                  <c:v>8.9858406318754788E-2</c:v>
                </c:pt>
                <c:pt idx="105">
                  <c:v>8.7026651804435431E-2</c:v>
                </c:pt>
                <c:pt idx="106">
                  <c:v>8.4624641748472298E-2</c:v>
                </c:pt>
                <c:pt idx="107">
                  <c:v>8.123977041275128E-2</c:v>
                </c:pt>
                <c:pt idx="108">
                  <c:v>7.7768991822580083E-2</c:v>
                </c:pt>
                <c:pt idx="109">
                  <c:v>7.5162451932961602E-2</c:v>
                </c:pt>
                <c:pt idx="110">
                  <c:v>7.3136096308321061E-2</c:v>
                </c:pt>
                <c:pt idx="111">
                  <c:v>7.1333358871957409E-2</c:v>
                </c:pt>
                <c:pt idx="112">
                  <c:v>7.0123546022281255E-2</c:v>
                </c:pt>
                <c:pt idx="113">
                  <c:v>6.8731908638742692E-2</c:v>
                </c:pt>
                <c:pt idx="114">
                  <c:v>6.7807186465933991E-2</c:v>
                </c:pt>
                <c:pt idx="115">
                  <c:v>6.7145464075358804E-2</c:v>
                </c:pt>
                <c:pt idx="116">
                  <c:v>6.6915092904925644E-2</c:v>
                </c:pt>
                <c:pt idx="117">
                  <c:v>6.7176544695106158E-2</c:v>
                </c:pt>
                <c:pt idx="118">
                  <c:v>6.7088998706591005E-2</c:v>
                </c:pt>
                <c:pt idx="119">
                  <c:v>6.7248462564064068E-2</c:v>
                </c:pt>
                <c:pt idx="120">
                  <c:v>6.8164013277740021E-2</c:v>
                </c:pt>
                <c:pt idx="121">
                  <c:v>6.8926542093236121E-2</c:v>
                </c:pt>
                <c:pt idx="122">
                  <c:v>6.9202321339824721E-2</c:v>
                </c:pt>
                <c:pt idx="123">
                  <c:v>6.9888764450351012E-2</c:v>
                </c:pt>
                <c:pt idx="124">
                  <c:v>7.0103968780075673E-2</c:v>
                </c:pt>
                <c:pt idx="125">
                  <c:v>7.1241502466837289E-2</c:v>
                </c:pt>
                <c:pt idx="126">
                  <c:v>7.2150329845331693E-2</c:v>
                </c:pt>
                <c:pt idx="127">
                  <c:v>7.3622151148075507E-2</c:v>
                </c:pt>
                <c:pt idx="128">
                  <c:v>7.4663732422277959E-2</c:v>
                </c:pt>
                <c:pt idx="129">
                  <c:v>7.5797250600553423E-2</c:v>
                </c:pt>
                <c:pt idx="130">
                  <c:v>7.7072580575471561E-2</c:v>
                </c:pt>
                <c:pt idx="131">
                  <c:v>7.8156077369218868E-2</c:v>
                </c:pt>
                <c:pt idx="132">
                  <c:v>7.8693527460303933E-2</c:v>
                </c:pt>
                <c:pt idx="133">
                  <c:v>7.8931664151049685E-2</c:v>
                </c:pt>
                <c:pt idx="134">
                  <c:v>7.9612793826062137E-2</c:v>
                </c:pt>
                <c:pt idx="135">
                  <c:v>7.920604732775062E-2</c:v>
                </c:pt>
                <c:pt idx="136">
                  <c:v>7.9024234435321347E-2</c:v>
                </c:pt>
                <c:pt idx="137">
                  <c:v>7.8320019755205028E-2</c:v>
                </c:pt>
                <c:pt idx="138">
                  <c:v>7.7440644220656593E-2</c:v>
                </c:pt>
                <c:pt idx="139">
                  <c:v>7.6005919602634683E-2</c:v>
                </c:pt>
                <c:pt idx="140">
                  <c:v>7.4988346466518849E-2</c:v>
                </c:pt>
                <c:pt idx="141">
                  <c:v>7.354548422965794E-2</c:v>
                </c:pt>
                <c:pt idx="142">
                  <c:v>7.2395834281514151E-2</c:v>
                </c:pt>
                <c:pt idx="143">
                  <c:v>7.1510347290525536E-2</c:v>
                </c:pt>
                <c:pt idx="144">
                  <c:v>6.9959656941394568E-2</c:v>
                </c:pt>
                <c:pt idx="145">
                  <c:v>6.8498574886324423E-2</c:v>
                </c:pt>
                <c:pt idx="146">
                  <c:v>6.7291720334252694E-2</c:v>
                </c:pt>
                <c:pt idx="147">
                  <c:v>6.6945622533984936E-2</c:v>
                </c:pt>
                <c:pt idx="148">
                  <c:v>6.6456064119119848E-2</c:v>
                </c:pt>
                <c:pt idx="149">
                  <c:v>6.5982911837152783E-2</c:v>
                </c:pt>
                <c:pt idx="150">
                  <c:v>6.5629272719562315E-2</c:v>
                </c:pt>
                <c:pt idx="151">
                  <c:v>6.5217136018421593E-2</c:v>
                </c:pt>
                <c:pt idx="152">
                  <c:v>6.4499282360494611E-2</c:v>
                </c:pt>
                <c:pt idx="153">
                  <c:v>6.3830218908817779E-2</c:v>
                </c:pt>
                <c:pt idx="154">
                  <c:v>6.2555987201133423E-2</c:v>
                </c:pt>
                <c:pt idx="155">
                  <c:v>6.0717632537772015E-2</c:v>
                </c:pt>
                <c:pt idx="156">
                  <c:v>5.9651637259534096E-2</c:v>
                </c:pt>
                <c:pt idx="157">
                  <c:v>5.8669531633277726E-2</c:v>
                </c:pt>
                <c:pt idx="158">
                  <c:v>5.7041920821156077E-2</c:v>
                </c:pt>
                <c:pt idx="159">
                  <c:v>5.5055580450183883E-2</c:v>
                </c:pt>
                <c:pt idx="160">
                  <c:v>5.3534156860532867E-2</c:v>
                </c:pt>
                <c:pt idx="161">
                  <c:v>5.2092571770141594E-2</c:v>
                </c:pt>
                <c:pt idx="162">
                  <c:v>5.0906554735209421E-2</c:v>
                </c:pt>
                <c:pt idx="163">
                  <c:v>5.0164808221029145E-2</c:v>
                </c:pt>
                <c:pt idx="164">
                  <c:v>4.9520591217393307E-2</c:v>
                </c:pt>
                <c:pt idx="165">
                  <c:v>4.9068275683104144E-2</c:v>
                </c:pt>
                <c:pt idx="166">
                  <c:v>4.9459517884702299E-2</c:v>
                </c:pt>
                <c:pt idx="167">
                  <c:v>5.0588848133055399E-2</c:v>
                </c:pt>
                <c:pt idx="168">
                  <c:v>5.2176232686515132E-2</c:v>
                </c:pt>
                <c:pt idx="169">
                  <c:v>5.385189361313434E-2</c:v>
                </c:pt>
                <c:pt idx="170">
                  <c:v>5.5944824531670857E-2</c:v>
                </c:pt>
                <c:pt idx="171">
                  <c:v>5.8261632721075353E-2</c:v>
                </c:pt>
                <c:pt idx="172">
                  <c:v>6.0076299047906213E-2</c:v>
                </c:pt>
                <c:pt idx="173">
                  <c:v>6.1797397880617812E-2</c:v>
                </c:pt>
                <c:pt idx="174">
                  <c:v>6.3220671461374126E-2</c:v>
                </c:pt>
                <c:pt idx="175">
                  <c:v>6.4287437164051886E-2</c:v>
                </c:pt>
                <c:pt idx="176">
                  <c:v>6.5667726721572325E-2</c:v>
                </c:pt>
                <c:pt idx="177">
                  <c:v>6.7009732959993962E-2</c:v>
                </c:pt>
                <c:pt idx="178">
                  <c:v>6.7585049363037705E-2</c:v>
                </c:pt>
                <c:pt idx="179">
                  <c:v>6.7755820030060601E-2</c:v>
                </c:pt>
                <c:pt idx="180">
                  <c:v>6.6899446102398175E-2</c:v>
                </c:pt>
                <c:pt idx="181">
                  <c:v>6.5927548029391214E-2</c:v>
                </c:pt>
                <c:pt idx="182">
                  <c:v>6.4663708165846281E-2</c:v>
                </c:pt>
                <c:pt idx="183">
                  <c:v>6.2838888683780417E-2</c:v>
                </c:pt>
                <c:pt idx="184">
                  <c:v>6.0960612031234727E-2</c:v>
                </c:pt>
                <c:pt idx="185">
                  <c:v>5.8803135983090705E-2</c:v>
                </c:pt>
                <c:pt idx="186">
                  <c:v>5.6376275830029431E-2</c:v>
                </c:pt>
                <c:pt idx="187">
                  <c:v>5.4018441409223905E-2</c:v>
                </c:pt>
                <c:pt idx="188">
                  <c:v>5.1167441344005971E-2</c:v>
                </c:pt>
                <c:pt idx="189">
                  <c:v>4.8537635030949322E-2</c:v>
                </c:pt>
                <c:pt idx="190">
                  <c:v>4.6330897938219019E-2</c:v>
                </c:pt>
                <c:pt idx="191">
                  <c:v>4.4177642770722891E-2</c:v>
                </c:pt>
                <c:pt idx="192">
                  <c:v>4.1587840974633784E-2</c:v>
                </c:pt>
                <c:pt idx="193">
                  <c:v>3.9358887905367533E-2</c:v>
                </c:pt>
                <c:pt idx="194">
                  <c:v>3.7522395592004411E-2</c:v>
                </c:pt>
                <c:pt idx="195">
                  <c:v>3.6668025901911781E-2</c:v>
                </c:pt>
                <c:pt idx="196">
                  <c:v>3.6181863262403004E-2</c:v>
                </c:pt>
                <c:pt idx="197">
                  <c:v>3.6377448139484715E-2</c:v>
                </c:pt>
              </c:numCache>
            </c:numRef>
          </c:val>
          <c:smooth val="1"/>
          <c:extLst>
            <c:ext xmlns:c16="http://schemas.microsoft.com/office/drawing/2014/chart" uri="{C3380CC4-5D6E-409C-BE32-E72D297353CC}">
              <c16:uniqueId val="{00000000-4BF3-44C6-A601-60E502527451}"/>
            </c:ext>
          </c:extLst>
        </c:ser>
        <c:ser>
          <c:idx val="1"/>
          <c:order val="1"/>
          <c:tx>
            <c:strRef>
              <c:f>'US VC company inventory'!$D$7</c:f>
              <c:strCache>
                <c:ptCount val="1"/>
                <c:pt idx="0">
                  <c:v>Early-stage VC</c:v>
                </c:pt>
              </c:strCache>
            </c:strRef>
          </c:tx>
          <c:spPr>
            <a:ln w="28575" cap="rnd">
              <a:solidFill>
                <a:schemeClr val="accent2"/>
              </a:solidFill>
              <a:round/>
            </a:ln>
            <a:effectLst/>
          </c:spPr>
          <c:marker>
            <c:symbol val="none"/>
          </c:marker>
          <c:cat>
            <c:numRef>
              <c:f>'US VC company inventory'!$B$8:$B$205</c:f>
              <c:numCache>
                <c:formatCode>m/d/yyyy</c:formatCode>
                <c:ptCount val="198"/>
                <c:pt idx="0">
                  <c:v>40209</c:v>
                </c:pt>
                <c:pt idx="1">
                  <c:v>40237</c:v>
                </c:pt>
                <c:pt idx="2">
                  <c:v>40268</c:v>
                </c:pt>
                <c:pt idx="3">
                  <c:v>40298</c:v>
                </c:pt>
                <c:pt idx="4">
                  <c:v>40329</c:v>
                </c:pt>
                <c:pt idx="5">
                  <c:v>40359</c:v>
                </c:pt>
                <c:pt idx="6">
                  <c:v>40390</c:v>
                </c:pt>
                <c:pt idx="7">
                  <c:v>40421</c:v>
                </c:pt>
                <c:pt idx="8">
                  <c:v>40451</c:v>
                </c:pt>
                <c:pt idx="9">
                  <c:v>40482</c:v>
                </c:pt>
                <c:pt idx="10">
                  <c:v>40512</c:v>
                </c:pt>
                <c:pt idx="11">
                  <c:v>40543</c:v>
                </c:pt>
                <c:pt idx="12">
                  <c:v>40574</c:v>
                </c:pt>
                <c:pt idx="13">
                  <c:v>40602</c:v>
                </c:pt>
                <c:pt idx="14">
                  <c:v>40633</c:v>
                </c:pt>
                <c:pt idx="15">
                  <c:v>40663</c:v>
                </c:pt>
                <c:pt idx="16">
                  <c:v>40694</c:v>
                </c:pt>
                <c:pt idx="17">
                  <c:v>40724</c:v>
                </c:pt>
                <c:pt idx="18">
                  <c:v>40755</c:v>
                </c:pt>
                <c:pt idx="19">
                  <c:v>40786</c:v>
                </c:pt>
                <c:pt idx="20">
                  <c:v>40816</c:v>
                </c:pt>
                <c:pt idx="21">
                  <c:v>40847</c:v>
                </c:pt>
                <c:pt idx="22">
                  <c:v>40877</c:v>
                </c:pt>
                <c:pt idx="23">
                  <c:v>40908</c:v>
                </c:pt>
                <c:pt idx="24">
                  <c:v>40939</c:v>
                </c:pt>
                <c:pt idx="25">
                  <c:v>40968</c:v>
                </c:pt>
                <c:pt idx="26">
                  <c:v>40999</c:v>
                </c:pt>
                <c:pt idx="27">
                  <c:v>41029</c:v>
                </c:pt>
                <c:pt idx="28">
                  <c:v>41060</c:v>
                </c:pt>
                <c:pt idx="29">
                  <c:v>41090</c:v>
                </c:pt>
                <c:pt idx="30">
                  <c:v>41121</c:v>
                </c:pt>
                <c:pt idx="31">
                  <c:v>41152</c:v>
                </c:pt>
                <c:pt idx="32">
                  <c:v>41182</c:v>
                </c:pt>
                <c:pt idx="33">
                  <c:v>41213</c:v>
                </c:pt>
                <c:pt idx="34">
                  <c:v>41243</c:v>
                </c:pt>
                <c:pt idx="35">
                  <c:v>41274</c:v>
                </c:pt>
                <c:pt idx="36">
                  <c:v>41305</c:v>
                </c:pt>
                <c:pt idx="37">
                  <c:v>41333</c:v>
                </c:pt>
                <c:pt idx="38">
                  <c:v>41364</c:v>
                </c:pt>
                <c:pt idx="39">
                  <c:v>41394</c:v>
                </c:pt>
                <c:pt idx="40">
                  <c:v>41425</c:v>
                </c:pt>
                <c:pt idx="41">
                  <c:v>41455</c:v>
                </c:pt>
                <c:pt idx="42">
                  <c:v>41486</c:v>
                </c:pt>
                <c:pt idx="43">
                  <c:v>41517</c:v>
                </c:pt>
                <c:pt idx="44">
                  <c:v>41547</c:v>
                </c:pt>
                <c:pt idx="45">
                  <c:v>41578</c:v>
                </c:pt>
                <c:pt idx="46">
                  <c:v>41608</c:v>
                </c:pt>
                <c:pt idx="47">
                  <c:v>41639</c:v>
                </c:pt>
                <c:pt idx="48">
                  <c:v>41670</c:v>
                </c:pt>
                <c:pt idx="49">
                  <c:v>41698</c:v>
                </c:pt>
                <c:pt idx="50">
                  <c:v>41729</c:v>
                </c:pt>
                <c:pt idx="51">
                  <c:v>41759</c:v>
                </c:pt>
                <c:pt idx="52">
                  <c:v>41790</c:v>
                </c:pt>
                <c:pt idx="53">
                  <c:v>41820</c:v>
                </c:pt>
                <c:pt idx="54">
                  <c:v>41851</c:v>
                </c:pt>
                <c:pt idx="55">
                  <c:v>41882</c:v>
                </c:pt>
                <c:pt idx="56">
                  <c:v>41912</c:v>
                </c:pt>
                <c:pt idx="57">
                  <c:v>41943</c:v>
                </c:pt>
                <c:pt idx="58">
                  <c:v>41973</c:v>
                </c:pt>
                <c:pt idx="59">
                  <c:v>42004</c:v>
                </c:pt>
                <c:pt idx="60">
                  <c:v>42035</c:v>
                </c:pt>
                <c:pt idx="61">
                  <c:v>42063</c:v>
                </c:pt>
                <c:pt idx="62">
                  <c:v>42094</c:v>
                </c:pt>
                <c:pt idx="63">
                  <c:v>42124</c:v>
                </c:pt>
                <c:pt idx="64">
                  <c:v>42155</c:v>
                </c:pt>
                <c:pt idx="65">
                  <c:v>42185</c:v>
                </c:pt>
                <c:pt idx="66">
                  <c:v>42216</c:v>
                </c:pt>
                <c:pt idx="67">
                  <c:v>42247</c:v>
                </c:pt>
                <c:pt idx="68">
                  <c:v>42277</c:v>
                </c:pt>
                <c:pt idx="69">
                  <c:v>42308</c:v>
                </c:pt>
                <c:pt idx="70">
                  <c:v>42338</c:v>
                </c:pt>
                <c:pt idx="71">
                  <c:v>42369</c:v>
                </c:pt>
                <c:pt idx="72">
                  <c:v>42400</c:v>
                </c:pt>
                <c:pt idx="73">
                  <c:v>42429</c:v>
                </c:pt>
                <c:pt idx="74">
                  <c:v>42460</c:v>
                </c:pt>
                <c:pt idx="75">
                  <c:v>42490</c:v>
                </c:pt>
                <c:pt idx="76">
                  <c:v>42521</c:v>
                </c:pt>
                <c:pt idx="77">
                  <c:v>42551</c:v>
                </c:pt>
                <c:pt idx="78">
                  <c:v>42582</c:v>
                </c:pt>
                <c:pt idx="79">
                  <c:v>42613</c:v>
                </c:pt>
                <c:pt idx="80">
                  <c:v>42643</c:v>
                </c:pt>
                <c:pt idx="81">
                  <c:v>42674</c:v>
                </c:pt>
                <c:pt idx="82">
                  <c:v>42704</c:v>
                </c:pt>
                <c:pt idx="83">
                  <c:v>42735</c:v>
                </c:pt>
                <c:pt idx="84">
                  <c:v>42766</c:v>
                </c:pt>
                <c:pt idx="85">
                  <c:v>42794</c:v>
                </c:pt>
                <c:pt idx="86">
                  <c:v>42825</c:v>
                </c:pt>
                <c:pt idx="87">
                  <c:v>42855</c:v>
                </c:pt>
                <c:pt idx="88">
                  <c:v>42886</c:v>
                </c:pt>
                <c:pt idx="89">
                  <c:v>42916</c:v>
                </c:pt>
                <c:pt idx="90">
                  <c:v>42947</c:v>
                </c:pt>
                <c:pt idx="91">
                  <c:v>42978</c:v>
                </c:pt>
                <c:pt idx="92">
                  <c:v>43008</c:v>
                </c:pt>
                <c:pt idx="93">
                  <c:v>43039</c:v>
                </c:pt>
                <c:pt idx="94">
                  <c:v>43069</c:v>
                </c:pt>
                <c:pt idx="95">
                  <c:v>43100</c:v>
                </c:pt>
                <c:pt idx="96">
                  <c:v>43131</c:v>
                </c:pt>
                <c:pt idx="97">
                  <c:v>43159</c:v>
                </c:pt>
                <c:pt idx="98">
                  <c:v>43190</c:v>
                </c:pt>
                <c:pt idx="99">
                  <c:v>43220</c:v>
                </c:pt>
                <c:pt idx="100">
                  <c:v>43251</c:v>
                </c:pt>
                <c:pt idx="101">
                  <c:v>43281</c:v>
                </c:pt>
                <c:pt idx="102">
                  <c:v>43312</c:v>
                </c:pt>
                <c:pt idx="103">
                  <c:v>43343</c:v>
                </c:pt>
                <c:pt idx="104">
                  <c:v>43373</c:v>
                </c:pt>
                <c:pt idx="105">
                  <c:v>43404</c:v>
                </c:pt>
                <c:pt idx="106">
                  <c:v>43434</c:v>
                </c:pt>
                <c:pt idx="107">
                  <c:v>43465</c:v>
                </c:pt>
                <c:pt idx="108">
                  <c:v>43496</c:v>
                </c:pt>
                <c:pt idx="109">
                  <c:v>43524</c:v>
                </c:pt>
                <c:pt idx="110">
                  <c:v>43555</c:v>
                </c:pt>
                <c:pt idx="111">
                  <c:v>43585</c:v>
                </c:pt>
                <c:pt idx="112">
                  <c:v>43616</c:v>
                </c:pt>
                <c:pt idx="113">
                  <c:v>43646</c:v>
                </c:pt>
                <c:pt idx="114">
                  <c:v>43677</c:v>
                </c:pt>
                <c:pt idx="115">
                  <c:v>43708</c:v>
                </c:pt>
                <c:pt idx="116">
                  <c:v>43738</c:v>
                </c:pt>
                <c:pt idx="117">
                  <c:v>43769</c:v>
                </c:pt>
                <c:pt idx="118">
                  <c:v>43799</c:v>
                </c:pt>
                <c:pt idx="119">
                  <c:v>43830</c:v>
                </c:pt>
                <c:pt idx="120">
                  <c:v>43861</c:v>
                </c:pt>
                <c:pt idx="121">
                  <c:v>43890</c:v>
                </c:pt>
                <c:pt idx="122">
                  <c:v>43921</c:v>
                </c:pt>
                <c:pt idx="123">
                  <c:v>43951</c:v>
                </c:pt>
                <c:pt idx="124">
                  <c:v>43982</c:v>
                </c:pt>
                <c:pt idx="125">
                  <c:v>44012</c:v>
                </c:pt>
                <c:pt idx="126">
                  <c:v>44043</c:v>
                </c:pt>
                <c:pt idx="127">
                  <c:v>44074</c:v>
                </c:pt>
                <c:pt idx="128">
                  <c:v>44104</c:v>
                </c:pt>
                <c:pt idx="129">
                  <c:v>44135</c:v>
                </c:pt>
                <c:pt idx="130">
                  <c:v>44165</c:v>
                </c:pt>
                <c:pt idx="131">
                  <c:v>44196</c:v>
                </c:pt>
                <c:pt idx="132">
                  <c:v>44227</c:v>
                </c:pt>
                <c:pt idx="133">
                  <c:v>44255</c:v>
                </c:pt>
                <c:pt idx="134">
                  <c:v>44286</c:v>
                </c:pt>
                <c:pt idx="135">
                  <c:v>44316</c:v>
                </c:pt>
                <c:pt idx="136">
                  <c:v>44347</c:v>
                </c:pt>
                <c:pt idx="137">
                  <c:v>44377</c:v>
                </c:pt>
                <c:pt idx="138">
                  <c:v>44408</c:v>
                </c:pt>
                <c:pt idx="139">
                  <c:v>44439</c:v>
                </c:pt>
                <c:pt idx="140">
                  <c:v>44469</c:v>
                </c:pt>
                <c:pt idx="141">
                  <c:v>44500</c:v>
                </c:pt>
                <c:pt idx="142">
                  <c:v>44530</c:v>
                </c:pt>
                <c:pt idx="143">
                  <c:v>44561</c:v>
                </c:pt>
                <c:pt idx="144">
                  <c:v>44592</c:v>
                </c:pt>
                <c:pt idx="145">
                  <c:v>44620</c:v>
                </c:pt>
                <c:pt idx="146">
                  <c:v>44651</c:v>
                </c:pt>
                <c:pt idx="147">
                  <c:v>44681</c:v>
                </c:pt>
                <c:pt idx="148">
                  <c:v>44712</c:v>
                </c:pt>
                <c:pt idx="149">
                  <c:v>44742</c:v>
                </c:pt>
                <c:pt idx="150">
                  <c:v>44773</c:v>
                </c:pt>
                <c:pt idx="151">
                  <c:v>44804</c:v>
                </c:pt>
                <c:pt idx="152">
                  <c:v>44834</c:v>
                </c:pt>
                <c:pt idx="153">
                  <c:v>44865</c:v>
                </c:pt>
                <c:pt idx="154">
                  <c:v>44895</c:v>
                </c:pt>
                <c:pt idx="155">
                  <c:v>44926</c:v>
                </c:pt>
                <c:pt idx="156">
                  <c:v>44957</c:v>
                </c:pt>
                <c:pt idx="157">
                  <c:v>44985</c:v>
                </c:pt>
                <c:pt idx="158">
                  <c:v>45016</c:v>
                </c:pt>
                <c:pt idx="159">
                  <c:v>45046</c:v>
                </c:pt>
                <c:pt idx="160">
                  <c:v>45077</c:v>
                </c:pt>
                <c:pt idx="161">
                  <c:v>45107</c:v>
                </c:pt>
                <c:pt idx="162">
                  <c:v>45138</c:v>
                </c:pt>
                <c:pt idx="163">
                  <c:v>45169</c:v>
                </c:pt>
                <c:pt idx="164">
                  <c:v>45199</c:v>
                </c:pt>
                <c:pt idx="165">
                  <c:v>45230</c:v>
                </c:pt>
                <c:pt idx="166">
                  <c:v>45260</c:v>
                </c:pt>
                <c:pt idx="167">
                  <c:v>45291</c:v>
                </c:pt>
                <c:pt idx="168">
                  <c:v>45322</c:v>
                </c:pt>
                <c:pt idx="169">
                  <c:v>45351</c:v>
                </c:pt>
                <c:pt idx="170">
                  <c:v>45382</c:v>
                </c:pt>
                <c:pt idx="171">
                  <c:v>45412</c:v>
                </c:pt>
                <c:pt idx="172">
                  <c:v>45443</c:v>
                </c:pt>
                <c:pt idx="173">
                  <c:v>45473</c:v>
                </c:pt>
                <c:pt idx="174">
                  <c:v>45504</c:v>
                </c:pt>
                <c:pt idx="175">
                  <c:v>45535</c:v>
                </c:pt>
                <c:pt idx="176">
                  <c:v>45565</c:v>
                </c:pt>
                <c:pt idx="177">
                  <c:v>45596</c:v>
                </c:pt>
                <c:pt idx="178">
                  <c:v>45626</c:v>
                </c:pt>
                <c:pt idx="179">
                  <c:v>45657</c:v>
                </c:pt>
                <c:pt idx="180">
                  <c:v>45688</c:v>
                </c:pt>
                <c:pt idx="181">
                  <c:v>45716</c:v>
                </c:pt>
                <c:pt idx="182">
                  <c:v>45747</c:v>
                </c:pt>
                <c:pt idx="183">
                  <c:v>45777</c:v>
                </c:pt>
                <c:pt idx="184">
                  <c:v>45808</c:v>
                </c:pt>
                <c:pt idx="185">
                  <c:v>45838</c:v>
                </c:pt>
                <c:pt idx="186">
                  <c:v>45869</c:v>
                </c:pt>
                <c:pt idx="187">
                  <c:v>45900</c:v>
                </c:pt>
                <c:pt idx="188">
                  <c:v>45930</c:v>
                </c:pt>
                <c:pt idx="189">
                  <c:v>45961</c:v>
                </c:pt>
                <c:pt idx="190">
                  <c:v>45991</c:v>
                </c:pt>
                <c:pt idx="191">
                  <c:v>46022</c:v>
                </c:pt>
                <c:pt idx="192">
                  <c:v>46053</c:v>
                </c:pt>
                <c:pt idx="193">
                  <c:v>46081</c:v>
                </c:pt>
                <c:pt idx="194">
                  <c:v>46112</c:v>
                </c:pt>
                <c:pt idx="195">
                  <c:v>46142</c:v>
                </c:pt>
                <c:pt idx="196">
                  <c:v>46173</c:v>
                </c:pt>
                <c:pt idx="197">
                  <c:v>46203</c:v>
                </c:pt>
              </c:numCache>
            </c:numRef>
          </c:cat>
          <c:val>
            <c:numRef>
              <c:f>'US VC company inventory'!$D$8:$D$205</c:f>
              <c:numCache>
                <c:formatCode>0%</c:formatCode>
                <c:ptCount val="198"/>
                <c:pt idx="0">
                  <c:v>0.1119878641653816</c:v>
                </c:pt>
                <c:pt idx="1">
                  <c:v>0.1093560574901619</c:v>
                </c:pt>
                <c:pt idx="2">
                  <c:v>0.10737540373980843</c:v>
                </c:pt>
                <c:pt idx="3">
                  <c:v>0.10698726899977012</c:v>
                </c:pt>
                <c:pt idx="4">
                  <c:v>0.10611821362486219</c:v>
                </c:pt>
                <c:pt idx="5">
                  <c:v>0.10583276609092845</c:v>
                </c:pt>
                <c:pt idx="6">
                  <c:v>0.10537307725234683</c:v>
                </c:pt>
                <c:pt idx="7">
                  <c:v>0.10559036284440389</c:v>
                </c:pt>
                <c:pt idx="8">
                  <c:v>0.10605775356678133</c:v>
                </c:pt>
                <c:pt idx="9">
                  <c:v>0.10707113691003471</c:v>
                </c:pt>
                <c:pt idx="10">
                  <c:v>0.10827276956133475</c:v>
                </c:pt>
                <c:pt idx="11">
                  <c:v>0.10995729057402844</c:v>
                </c:pt>
                <c:pt idx="12">
                  <c:v>0.1103907345563246</c:v>
                </c:pt>
                <c:pt idx="13">
                  <c:v>0.11157296335073563</c:v>
                </c:pt>
                <c:pt idx="14">
                  <c:v>0.11307852113089945</c:v>
                </c:pt>
                <c:pt idx="15">
                  <c:v>0.11433697253567547</c:v>
                </c:pt>
                <c:pt idx="16">
                  <c:v>0.11640554563490675</c:v>
                </c:pt>
                <c:pt idx="17">
                  <c:v>0.11865516545249295</c:v>
                </c:pt>
                <c:pt idx="18">
                  <c:v>0.12156289040569623</c:v>
                </c:pt>
                <c:pt idx="19">
                  <c:v>0.12432805477940106</c:v>
                </c:pt>
                <c:pt idx="20">
                  <c:v>0.12841947734663348</c:v>
                </c:pt>
                <c:pt idx="21">
                  <c:v>0.13207170547925329</c:v>
                </c:pt>
                <c:pt idx="22">
                  <c:v>0.13592090166203649</c:v>
                </c:pt>
                <c:pt idx="23">
                  <c:v>0.13955472688619161</c:v>
                </c:pt>
                <c:pt idx="24">
                  <c:v>0.1439523428092466</c:v>
                </c:pt>
                <c:pt idx="25">
                  <c:v>0.1470970119208817</c:v>
                </c:pt>
                <c:pt idx="26">
                  <c:v>0.14906750532577248</c:v>
                </c:pt>
                <c:pt idx="27">
                  <c:v>0.1514314691114127</c:v>
                </c:pt>
                <c:pt idx="28">
                  <c:v>0.15392066943115248</c:v>
                </c:pt>
                <c:pt idx="29">
                  <c:v>0.15606543631282035</c:v>
                </c:pt>
                <c:pt idx="30">
                  <c:v>0.15860237825067941</c:v>
                </c:pt>
                <c:pt idx="31">
                  <c:v>0.16125247407177931</c:v>
                </c:pt>
                <c:pt idx="32">
                  <c:v>0.16220888980565784</c:v>
                </c:pt>
                <c:pt idx="33">
                  <c:v>0.16350904517930712</c:v>
                </c:pt>
                <c:pt idx="34">
                  <c:v>0.16426082723365265</c:v>
                </c:pt>
                <c:pt idx="35">
                  <c:v>0.16478465261121625</c:v>
                </c:pt>
                <c:pt idx="36">
                  <c:v>0.16378657310859099</c:v>
                </c:pt>
                <c:pt idx="37">
                  <c:v>0.16291524214985967</c:v>
                </c:pt>
                <c:pt idx="38">
                  <c:v>0.16349216333675681</c:v>
                </c:pt>
                <c:pt idx="39">
                  <c:v>0.16297068019673647</c:v>
                </c:pt>
                <c:pt idx="40">
                  <c:v>0.16159857776221873</c:v>
                </c:pt>
                <c:pt idx="41">
                  <c:v>0.16086786733479888</c:v>
                </c:pt>
                <c:pt idx="42">
                  <c:v>0.1596751165093527</c:v>
                </c:pt>
                <c:pt idx="43">
                  <c:v>0.15875649082366253</c:v>
                </c:pt>
                <c:pt idx="44">
                  <c:v>0.15890100886801825</c:v>
                </c:pt>
                <c:pt idx="45">
                  <c:v>0.16015380289454481</c:v>
                </c:pt>
                <c:pt idx="46">
                  <c:v>0.16204588976628598</c:v>
                </c:pt>
                <c:pt idx="47">
                  <c:v>0.16384166820864746</c:v>
                </c:pt>
                <c:pt idx="48">
                  <c:v>0.16680430150743353</c:v>
                </c:pt>
                <c:pt idx="49">
                  <c:v>0.17027382122702703</c:v>
                </c:pt>
                <c:pt idx="50">
                  <c:v>0.1732430175017905</c:v>
                </c:pt>
                <c:pt idx="51">
                  <c:v>0.17702781284668681</c:v>
                </c:pt>
                <c:pt idx="52">
                  <c:v>0.18104769280442534</c:v>
                </c:pt>
                <c:pt idx="53">
                  <c:v>0.18435982087473513</c:v>
                </c:pt>
                <c:pt idx="54">
                  <c:v>0.18705261860798642</c:v>
                </c:pt>
                <c:pt idx="55">
                  <c:v>0.18875835490876999</c:v>
                </c:pt>
                <c:pt idx="56">
                  <c:v>0.18925511944330561</c:v>
                </c:pt>
                <c:pt idx="57">
                  <c:v>0.18712576332322065</c:v>
                </c:pt>
                <c:pt idx="58">
                  <c:v>0.18373267445116304</c:v>
                </c:pt>
                <c:pt idx="59">
                  <c:v>0.18013651012546905</c:v>
                </c:pt>
                <c:pt idx="60">
                  <c:v>0.17624713976510345</c:v>
                </c:pt>
                <c:pt idx="61">
                  <c:v>0.17139880111736272</c:v>
                </c:pt>
                <c:pt idx="62">
                  <c:v>0.16605640761825113</c:v>
                </c:pt>
                <c:pt idx="63">
                  <c:v>0.1596547001658471</c:v>
                </c:pt>
                <c:pt idx="64">
                  <c:v>0.15365914539845246</c:v>
                </c:pt>
                <c:pt idx="65">
                  <c:v>0.14780902688035358</c:v>
                </c:pt>
                <c:pt idx="66">
                  <c:v>0.14221061467614451</c:v>
                </c:pt>
                <c:pt idx="67">
                  <c:v>0.13690330970100614</c:v>
                </c:pt>
                <c:pt idx="68">
                  <c:v>0.13235753112327633</c:v>
                </c:pt>
                <c:pt idx="69">
                  <c:v>0.1290857931625963</c:v>
                </c:pt>
                <c:pt idx="70">
                  <c:v>0.1262446036467576</c:v>
                </c:pt>
                <c:pt idx="71">
                  <c:v>0.12394174198816234</c:v>
                </c:pt>
                <c:pt idx="72">
                  <c:v>0.12109770748255433</c:v>
                </c:pt>
                <c:pt idx="73">
                  <c:v>0.11979945885973081</c:v>
                </c:pt>
                <c:pt idx="74">
                  <c:v>0.11806076370525137</c:v>
                </c:pt>
                <c:pt idx="75">
                  <c:v>0.11682449640293525</c:v>
                </c:pt>
                <c:pt idx="76">
                  <c:v>0.11431448446003994</c:v>
                </c:pt>
                <c:pt idx="77">
                  <c:v>0.11165976303430669</c:v>
                </c:pt>
                <c:pt idx="78">
                  <c:v>0.10906067555779093</c:v>
                </c:pt>
                <c:pt idx="79">
                  <c:v>0.10658052973006359</c:v>
                </c:pt>
                <c:pt idx="80">
                  <c:v>0.10333462595732269</c:v>
                </c:pt>
                <c:pt idx="81">
                  <c:v>9.9780046048691506E-2</c:v>
                </c:pt>
                <c:pt idx="82">
                  <c:v>9.6674225614051437E-2</c:v>
                </c:pt>
                <c:pt idx="83">
                  <c:v>9.271386782430395E-2</c:v>
                </c:pt>
                <c:pt idx="84">
                  <c:v>8.9377377302030658E-2</c:v>
                </c:pt>
                <c:pt idx="85">
                  <c:v>8.4840059730812323E-2</c:v>
                </c:pt>
                <c:pt idx="86">
                  <c:v>8.108070810451419E-2</c:v>
                </c:pt>
                <c:pt idx="87">
                  <c:v>7.7399938107585942E-2</c:v>
                </c:pt>
                <c:pt idx="88">
                  <c:v>7.5328109886208375E-2</c:v>
                </c:pt>
                <c:pt idx="89">
                  <c:v>7.3396942590898115E-2</c:v>
                </c:pt>
                <c:pt idx="90">
                  <c:v>7.1614983169877536E-2</c:v>
                </c:pt>
                <c:pt idx="91">
                  <c:v>7.0097979552339665E-2</c:v>
                </c:pt>
                <c:pt idx="92">
                  <c:v>6.9431617591385539E-2</c:v>
                </c:pt>
                <c:pt idx="93">
                  <c:v>6.9604860999243512E-2</c:v>
                </c:pt>
                <c:pt idx="94">
                  <c:v>6.9219880617937213E-2</c:v>
                </c:pt>
                <c:pt idx="95">
                  <c:v>6.9599764896625574E-2</c:v>
                </c:pt>
                <c:pt idx="96">
                  <c:v>7.0009199688642956E-2</c:v>
                </c:pt>
                <c:pt idx="97">
                  <c:v>7.0387324659041905E-2</c:v>
                </c:pt>
                <c:pt idx="98">
                  <c:v>7.0736190075481445E-2</c:v>
                </c:pt>
                <c:pt idx="99">
                  <c:v>7.1129669865898679E-2</c:v>
                </c:pt>
                <c:pt idx="100">
                  <c:v>7.0535956561577337E-2</c:v>
                </c:pt>
                <c:pt idx="101">
                  <c:v>6.9771131772885256E-2</c:v>
                </c:pt>
                <c:pt idx="102">
                  <c:v>6.8920527130156631E-2</c:v>
                </c:pt>
                <c:pt idx="103">
                  <c:v>6.7947069413673691E-2</c:v>
                </c:pt>
                <c:pt idx="104">
                  <c:v>6.6449861310762512E-2</c:v>
                </c:pt>
                <c:pt idx="105">
                  <c:v>6.3911941389312499E-2</c:v>
                </c:pt>
                <c:pt idx="106">
                  <c:v>6.1895089295408379E-2</c:v>
                </c:pt>
                <c:pt idx="107">
                  <c:v>6.0033828761013763E-2</c:v>
                </c:pt>
                <c:pt idx="108">
                  <c:v>5.7408016665868124E-2</c:v>
                </c:pt>
                <c:pt idx="109">
                  <c:v>5.5613516886759064E-2</c:v>
                </c:pt>
                <c:pt idx="110">
                  <c:v>5.3301959811394184E-2</c:v>
                </c:pt>
                <c:pt idx="111">
                  <c:v>5.1055529919038424E-2</c:v>
                </c:pt>
                <c:pt idx="112">
                  <c:v>4.9034438564720638E-2</c:v>
                </c:pt>
                <c:pt idx="113">
                  <c:v>4.7273820062830541E-2</c:v>
                </c:pt>
                <c:pt idx="114">
                  <c:v>4.5261326427165405E-2</c:v>
                </c:pt>
                <c:pt idx="115">
                  <c:v>4.2505681129877092E-2</c:v>
                </c:pt>
                <c:pt idx="116">
                  <c:v>3.991436722145042E-2</c:v>
                </c:pt>
                <c:pt idx="117">
                  <c:v>3.8223897582671418E-2</c:v>
                </c:pt>
                <c:pt idx="118">
                  <c:v>3.6515897694977061E-2</c:v>
                </c:pt>
                <c:pt idx="119">
                  <c:v>3.4427426410085338E-2</c:v>
                </c:pt>
                <c:pt idx="120">
                  <c:v>3.3195354794016751E-2</c:v>
                </c:pt>
                <c:pt idx="121">
                  <c:v>3.1689397715347713E-2</c:v>
                </c:pt>
                <c:pt idx="122">
                  <c:v>3.078030893951833E-2</c:v>
                </c:pt>
                <c:pt idx="123">
                  <c:v>3.0124595756727119E-2</c:v>
                </c:pt>
                <c:pt idx="124">
                  <c:v>2.946832530844129E-2</c:v>
                </c:pt>
                <c:pt idx="125">
                  <c:v>2.8785549085248368E-2</c:v>
                </c:pt>
                <c:pt idx="126">
                  <c:v>2.863742538741948E-2</c:v>
                </c:pt>
                <c:pt idx="127">
                  <c:v>2.9377369716875195E-2</c:v>
                </c:pt>
                <c:pt idx="128">
                  <c:v>3.0549101144742352E-2</c:v>
                </c:pt>
                <c:pt idx="129">
                  <c:v>3.1415407718897448E-2</c:v>
                </c:pt>
                <c:pt idx="130">
                  <c:v>3.2044188521275087E-2</c:v>
                </c:pt>
                <c:pt idx="131">
                  <c:v>3.2736167596765973E-2</c:v>
                </c:pt>
                <c:pt idx="132">
                  <c:v>3.3705865179173587E-2</c:v>
                </c:pt>
                <c:pt idx="133">
                  <c:v>3.4815236955629957E-2</c:v>
                </c:pt>
                <c:pt idx="134">
                  <c:v>3.617514897617885E-2</c:v>
                </c:pt>
                <c:pt idx="135">
                  <c:v>3.7281596450041567E-2</c:v>
                </c:pt>
                <c:pt idx="136">
                  <c:v>3.8733449729711635E-2</c:v>
                </c:pt>
                <c:pt idx="137">
                  <c:v>4.0671099454007854E-2</c:v>
                </c:pt>
                <c:pt idx="138">
                  <c:v>4.2540823047259126E-2</c:v>
                </c:pt>
                <c:pt idx="139">
                  <c:v>4.4490006690457606E-2</c:v>
                </c:pt>
                <c:pt idx="140">
                  <c:v>4.6444119004238192E-2</c:v>
                </c:pt>
                <c:pt idx="141">
                  <c:v>4.865282630944693E-2</c:v>
                </c:pt>
                <c:pt idx="142">
                  <c:v>5.1511624820536561E-2</c:v>
                </c:pt>
                <c:pt idx="143">
                  <c:v>5.4966362830436599E-2</c:v>
                </c:pt>
                <c:pt idx="144">
                  <c:v>5.8094395853960736E-2</c:v>
                </c:pt>
                <c:pt idx="145">
                  <c:v>6.0802153046315498E-2</c:v>
                </c:pt>
                <c:pt idx="146">
                  <c:v>6.3533578291166445E-2</c:v>
                </c:pt>
                <c:pt idx="147">
                  <c:v>6.64338019035733E-2</c:v>
                </c:pt>
                <c:pt idx="148">
                  <c:v>6.939292047934191E-2</c:v>
                </c:pt>
                <c:pt idx="149">
                  <c:v>7.1711280497092508E-2</c:v>
                </c:pt>
                <c:pt idx="150">
                  <c:v>7.3934293537063697E-2</c:v>
                </c:pt>
                <c:pt idx="151">
                  <c:v>7.6301266082844876E-2</c:v>
                </c:pt>
                <c:pt idx="152">
                  <c:v>7.8372919445537426E-2</c:v>
                </c:pt>
                <c:pt idx="153">
                  <c:v>8.0233681536454868E-2</c:v>
                </c:pt>
                <c:pt idx="154">
                  <c:v>8.1781804930193658E-2</c:v>
                </c:pt>
                <c:pt idx="155">
                  <c:v>8.2269908643518949E-2</c:v>
                </c:pt>
                <c:pt idx="156">
                  <c:v>8.2481503445322416E-2</c:v>
                </c:pt>
                <c:pt idx="157">
                  <c:v>8.2750546670148029E-2</c:v>
                </c:pt>
                <c:pt idx="158">
                  <c:v>8.2369669152304523E-2</c:v>
                </c:pt>
                <c:pt idx="159">
                  <c:v>8.1532291769416287E-2</c:v>
                </c:pt>
                <c:pt idx="160">
                  <c:v>8.0447856813605542E-2</c:v>
                </c:pt>
                <c:pt idx="161">
                  <c:v>7.9650575589904446E-2</c:v>
                </c:pt>
                <c:pt idx="162">
                  <c:v>7.9081220324446991E-2</c:v>
                </c:pt>
                <c:pt idx="163">
                  <c:v>7.7836839926066367E-2</c:v>
                </c:pt>
                <c:pt idx="164">
                  <c:v>7.6575117657303196E-2</c:v>
                </c:pt>
                <c:pt idx="165">
                  <c:v>7.5240131180719247E-2</c:v>
                </c:pt>
                <c:pt idx="166">
                  <c:v>7.3628854133298449E-2</c:v>
                </c:pt>
                <c:pt idx="167">
                  <c:v>7.2614951949182091E-2</c:v>
                </c:pt>
                <c:pt idx="168">
                  <c:v>7.1993186987931432E-2</c:v>
                </c:pt>
                <c:pt idx="169">
                  <c:v>7.1825161963932072E-2</c:v>
                </c:pt>
                <c:pt idx="170">
                  <c:v>7.1729555785471522E-2</c:v>
                </c:pt>
                <c:pt idx="171">
                  <c:v>7.2403477310234013E-2</c:v>
                </c:pt>
                <c:pt idx="172">
                  <c:v>7.2865160802108031E-2</c:v>
                </c:pt>
                <c:pt idx="173">
                  <c:v>7.3406675486068176E-2</c:v>
                </c:pt>
                <c:pt idx="174">
                  <c:v>7.3685439072722278E-2</c:v>
                </c:pt>
                <c:pt idx="175">
                  <c:v>7.4234527817061594E-2</c:v>
                </c:pt>
                <c:pt idx="176">
                  <c:v>7.4807312987541896E-2</c:v>
                </c:pt>
                <c:pt idx="177">
                  <c:v>7.5503838635549284E-2</c:v>
                </c:pt>
                <c:pt idx="178">
                  <c:v>7.6007655984974151E-2</c:v>
                </c:pt>
                <c:pt idx="179">
                  <c:v>7.6728142210382225E-2</c:v>
                </c:pt>
                <c:pt idx="180">
                  <c:v>7.6978931047816959E-2</c:v>
                </c:pt>
                <c:pt idx="181">
                  <c:v>7.7112099276227364E-2</c:v>
                </c:pt>
                <c:pt idx="182">
                  <c:v>7.7589380819960752E-2</c:v>
                </c:pt>
                <c:pt idx="183">
                  <c:v>7.7398539801841984E-2</c:v>
                </c:pt>
                <c:pt idx="184">
                  <c:v>7.7560083274446759E-2</c:v>
                </c:pt>
                <c:pt idx="185">
                  <c:v>7.7506572678608485E-2</c:v>
                </c:pt>
                <c:pt idx="186">
                  <c:v>7.7772670028338375E-2</c:v>
                </c:pt>
                <c:pt idx="187">
                  <c:v>7.8106855616240423E-2</c:v>
                </c:pt>
                <c:pt idx="188">
                  <c:v>7.8597397140858491E-2</c:v>
                </c:pt>
                <c:pt idx="189">
                  <c:v>7.9121647163306066E-2</c:v>
                </c:pt>
                <c:pt idx="190">
                  <c:v>8.0421751271005246E-2</c:v>
                </c:pt>
                <c:pt idx="191">
                  <c:v>8.1480036573949088E-2</c:v>
                </c:pt>
                <c:pt idx="192">
                  <c:v>8.116912301650607E-2</c:v>
                </c:pt>
                <c:pt idx="193">
                  <c:v>8.0703803254919382E-2</c:v>
                </c:pt>
                <c:pt idx="194">
                  <c:v>8.0416715595456725E-2</c:v>
                </c:pt>
                <c:pt idx="195">
                  <c:v>8.0538725990902435E-2</c:v>
                </c:pt>
                <c:pt idx="196">
                  <c:v>8.0604771344894452E-2</c:v>
                </c:pt>
                <c:pt idx="197">
                  <c:v>8.1188736905981121E-2</c:v>
                </c:pt>
              </c:numCache>
            </c:numRef>
          </c:val>
          <c:smooth val="1"/>
          <c:extLst>
            <c:ext xmlns:c16="http://schemas.microsoft.com/office/drawing/2014/chart" uri="{C3380CC4-5D6E-409C-BE32-E72D297353CC}">
              <c16:uniqueId val="{00000001-4BF3-44C6-A601-60E502527451}"/>
            </c:ext>
          </c:extLst>
        </c:ser>
        <c:ser>
          <c:idx val="2"/>
          <c:order val="2"/>
          <c:tx>
            <c:strRef>
              <c:f>'US VC company inventory'!$E$7</c:f>
              <c:strCache>
                <c:ptCount val="1"/>
                <c:pt idx="0">
                  <c:v>Late-stage VC</c:v>
                </c:pt>
              </c:strCache>
            </c:strRef>
          </c:tx>
          <c:spPr>
            <a:ln w="28575" cap="rnd">
              <a:solidFill>
                <a:schemeClr val="accent3"/>
              </a:solidFill>
              <a:round/>
            </a:ln>
            <a:effectLst/>
          </c:spPr>
          <c:marker>
            <c:symbol val="none"/>
          </c:marker>
          <c:cat>
            <c:numRef>
              <c:f>'US VC company inventory'!$B$8:$B$205</c:f>
              <c:numCache>
                <c:formatCode>m/d/yyyy</c:formatCode>
                <c:ptCount val="198"/>
                <c:pt idx="0">
                  <c:v>40209</c:v>
                </c:pt>
                <c:pt idx="1">
                  <c:v>40237</c:v>
                </c:pt>
                <c:pt idx="2">
                  <c:v>40268</c:v>
                </c:pt>
                <c:pt idx="3">
                  <c:v>40298</c:v>
                </c:pt>
                <c:pt idx="4">
                  <c:v>40329</c:v>
                </c:pt>
                <c:pt idx="5">
                  <c:v>40359</c:v>
                </c:pt>
                <c:pt idx="6">
                  <c:v>40390</c:v>
                </c:pt>
                <c:pt idx="7">
                  <c:v>40421</c:v>
                </c:pt>
                <c:pt idx="8">
                  <c:v>40451</c:v>
                </c:pt>
                <c:pt idx="9">
                  <c:v>40482</c:v>
                </c:pt>
                <c:pt idx="10">
                  <c:v>40512</c:v>
                </c:pt>
                <c:pt idx="11">
                  <c:v>40543</c:v>
                </c:pt>
                <c:pt idx="12">
                  <c:v>40574</c:v>
                </c:pt>
                <c:pt idx="13">
                  <c:v>40602</c:v>
                </c:pt>
                <c:pt idx="14">
                  <c:v>40633</c:v>
                </c:pt>
                <c:pt idx="15">
                  <c:v>40663</c:v>
                </c:pt>
                <c:pt idx="16">
                  <c:v>40694</c:v>
                </c:pt>
                <c:pt idx="17">
                  <c:v>40724</c:v>
                </c:pt>
                <c:pt idx="18">
                  <c:v>40755</c:v>
                </c:pt>
                <c:pt idx="19">
                  <c:v>40786</c:v>
                </c:pt>
                <c:pt idx="20">
                  <c:v>40816</c:v>
                </c:pt>
                <c:pt idx="21">
                  <c:v>40847</c:v>
                </c:pt>
                <c:pt idx="22">
                  <c:v>40877</c:v>
                </c:pt>
                <c:pt idx="23">
                  <c:v>40908</c:v>
                </c:pt>
                <c:pt idx="24">
                  <c:v>40939</c:v>
                </c:pt>
                <c:pt idx="25">
                  <c:v>40968</c:v>
                </c:pt>
                <c:pt idx="26">
                  <c:v>40999</c:v>
                </c:pt>
                <c:pt idx="27">
                  <c:v>41029</c:v>
                </c:pt>
                <c:pt idx="28">
                  <c:v>41060</c:v>
                </c:pt>
                <c:pt idx="29">
                  <c:v>41090</c:v>
                </c:pt>
                <c:pt idx="30">
                  <c:v>41121</c:v>
                </c:pt>
                <c:pt idx="31">
                  <c:v>41152</c:v>
                </c:pt>
                <c:pt idx="32">
                  <c:v>41182</c:v>
                </c:pt>
                <c:pt idx="33">
                  <c:v>41213</c:v>
                </c:pt>
                <c:pt idx="34">
                  <c:v>41243</c:v>
                </c:pt>
                <c:pt idx="35">
                  <c:v>41274</c:v>
                </c:pt>
                <c:pt idx="36">
                  <c:v>41305</c:v>
                </c:pt>
                <c:pt idx="37">
                  <c:v>41333</c:v>
                </c:pt>
                <c:pt idx="38">
                  <c:v>41364</c:v>
                </c:pt>
                <c:pt idx="39">
                  <c:v>41394</c:v>
                </c:pt>
                <c:pt idx="40">
                  <c:v>41425</c:v>
                </c:pt>
                <c:pt idx="41">
                  <c:v>41455</c:v>
                </c:pt>
                <c:pt idx="42">
                  <c:v>41486</c:v>
                </c:pt>
                <c:pt idx="43">
                  <c:v>41517</c:v>
                </c:pt>
                <c:pt idx="44">
                  <c:v>41547</c:v>
                </c:pt>
                <c:pt idx="45">
                  <c:v>41578</c:v>
                </c:pt>
                <c:pt idx="46">
                  <c:v>41608</c:v>
                </c:pt>
                <c:pt idx="47">
                  <c:v>41639</c:v>
                </c:pt>
                <c:pt idx="48">
                  <c:v>41670</c:v>
                </c:pt>
                <c:pt idx="49">
                  <c:v>41698</c:v>
                </c:pt>
                <c:pt idx="50">
                  <c:v>41729</c:v>
                </c:pt>
                <c:pt idx="51">
                  <c:v>41759</c:v>
                </c:pt>
                <c:pt idx="52">
                  <c:v>41790</c:v>
                </c:pt>
                <c:pt idx="53">
                  <c:v>41820</c:v>
                </c:pt>
                <c:pt idx="54">
                  <c:v>41851</c:v>
                </c:pt>
                <c:pt idx="55">
                  <c:v>41882</c:v>
                </c:pt>
                <c:pt idx="56">
                  <c:v>41912</c:v>
                </c:pt>
                <c:pt idx="57">
                  <c:v>41943</c:v>
                </c:pt>
                <c:pt idx="58">
                  <c:v>41973</c:v>
                </c:pt>
                <c:pt idx="59">
                  <c:v>42004</c:v>
                </c:pt>
                <c:pt idx="60">
                  <c:v>42035</c:v>
                </c:pt>
                <c:pt idx="61">
                  <c:v>42063</c:v>
                </c:pt>
                <c:pt idx="62">
                  <c:v>42094</c:v>
                </c:pt>
                <c:pt idx="63">
                  <c:v>42124</c:v>
                </c:pt>
                <c:pt idx="64">
                  <c:v>42155</c:v>
                </c:pt>
                <c:pt idx="65">
                  <c:v>42185</c:v>
                </c:pt>
                <c:pt idx="66">
                  <c:v>42216</c:v>
                </c:pt>
                <c:pt idx="67">
                  <c:v>42247</c:v>
                </c:pt>
                <c:pt idx="68">
                  <c:v>42277</c:v>
                </c:pt>
                <c:pt idx="69">
                  <c:v>42308</c:v>
                </c:pt>
                <c:pt idx="70">
                  <c:v>42338</c:v>
                </c:pt>
                <c:pt idx="71">
                  <c:v>42369</c:v>
                </c:pt>
                <c:pt idx="72">
                  <c:v>42400</c:v>
                </c:pt>
                <c:pt idx="73">
                  <c:v>42429</c:v>
                </c:pt>
                <c:pt idx="74">
                  <c:v>42460</c:v>
                </c:pt>
                <c:pt idx="75">
                  <c:v>42490</c:v>
                </c:pt>
                <c:pt idx="76">
                  <c:v>42521</c:v>
                </c:pt>
                <c:pt idx="77">
                  <c:v>42551</c:v>
                </c:pt>
                <c:pt idx="78">
                  <c:v>42582</c:v>
                </c:pt>
                <c:pt idx="79">
                  <c:v>42613</c:v>
                </c:pt>
                <c:pt idx="80">
                  <c:v>42643</c:v>
                </c:pt>
                <c:pt idx="81">
                  <c:v>42674</c:v>
                </c:pt>
                <c:pt idx="82">
                  <c:v>42704</c:v>
                </c:pt>
                <c:pt idx="83">
                  <c:v>42735</c:v>
                </c:pt>
                <c:pt idx="84">
                  <c:v>42766</c:v>
                </c:pt>
                <c:pt idx="85">
                  <c:v>42794</c:v>
                </c:pt>
                <c:pt idx="86">
                  <c:v>42825</c:v>
                </c:pt>
                <c:pt idx="87">
                  <c:v>42855</c:v>
                </c:pt>
                <c:pt idx="88">
                  <c:v>42886</c:v>
                </c:pt>
                <c:pt idx="89">
                  <c:v>42916</c:v>
                </c:pt>
                <c:pt idx="90">
                  <c:v>42947</c:v>
                </c:pt>
                <c:pt idx="91">
                  <c:v>42978</c:v>
                </c:pt>
                <c:pt idx="92">
                  <c:v>43008</c:v>
                </c:pt>
                <c:pt idx="93">
                  <c:v>43039</c:v>
                </c:pt>
                <c:pt idx="94">
                  <c:v>43069</c:v>
                </c:pt>
                <c:pt idx="95">
                  <c:v>43100</c:v>
                </c:pt>
                <c:pt idx="96">
                  <c:v>43131</c:v>
                </c:pt>
                <c:pt idx="97">
                  <c:v>43159</c:v>
                </c:pt>
                <c:pt idx="98">
                  <c:v>43190</c:v>
                </c:pt>
                <c:pt idx="99">
                  <c:v>43220</c:v>
                </c:pt>
                <c:pt idx="100">
                  <c:v>43251</c:v>
                </c:pt>
                <c:pt idx="101">
                  <c:v>43281</c:v>
                </c:pt>
                <c:pt idx="102">
                  <c:v>43312</c:v>
                </c:pt>
                <c:pt idx="103">
                  <c:v>43343</c:v>
                </c:pt>
                <c:pt idx="104">
                  <c:v>43373</c:v>
                </c:pt>
                <c:pt idx="105">
                  <c:v>43404</c:v>
                </c:pt>
                <c:pt idx="106">
                  <c:v>43434</c:v>
                </c:pt>
                <c:pt idx="107">
                  <c:v>43465</c:v>
                </c:pt>
                <c:pt idx="108">
                  <c:v>43496</c:v>
                </c:pt>
                <c:pt idx="109">
                  <c:v>43524</c:v>
                </c:pt>
                <c:pt idx="110">
                  <c:v>43555</c:v>
                </c:pt>
                <c:pt idx="111">
                  <c:v>43585</c:v>
                </c:pt>
                <c:pt idx="112">
                  <c:v>43616</c:v>
                </c:pt>
                <c:pt idx="113">
                  <c:v>43646</c:v>
                </c:pt>
                <c:pt idx="114">
                  <c:v>43677</c:v>
                </c:pt>
                <c:pt idx="115">
                  <c:v>43708</c:v>
                </c:pt>
                <c:pt idx="116">
                  <c:v>43738</c:v>
                </c:pt>
                <c:pt idx="117">
                  <c:v>43769</c:v>
                </c:pt>
                <c:pt idx="118">
                  <c:v>43799</c:v>
                </c:pt>
                <c:pt idx="119">
                  <c:v>43830</c:v>
                </c:pt>
                <c:pt idx="120">
                  <c:v>43861</c:v>
                </c:pt>
                <c:pt idx="121">
                  <c:v>43890</c:v>
                </c:pt>
                <c:pt idx="122">
                  <c:v>43921</c:v>
                </c:pt>
                <c:pt idx="123">
                  <c:v>43951</c:v>
                </c:pt>
                <c:pt idx="124">
                  <c:v>43982</c:v>
                </c:pt>
                <c:pt idx="125">
                  <c:v>44012</c:v>
                </c:pt>
                <c:pt idx="126">
                  <c:v>44043</c:v>
                </c:pt>
                <c:pt idx="127">
                  <c:v>44074</c:v>
                </c:pt>
                <c:pt idx="128">
                  <c:v>44104</c:v>
                </c:pt>
                <c:pt idx="129">
                  <c:v>44135</c:v>
                </c:pt>
                <c:pt idx="130">
                  <c:v>44165</c:v>
                </c:pt>
                <c:pt idx="131">
                  <c:v>44196</c:v>
                </c:pt>
                <c:pt idx="132">
                  <c:v>44227</c:v>
                </c:pt>
                <c:pt idx="133">
                  <c:v>44255</c:v>
                </c:pt>
                <c:pt idx="134">
                  <c:v>44286</c:v>
                </c:pt>
                <c:pt idx="135">
                  <c:v>44316</c:v>
                </c:pt>
                <c:pt idx="136">
                  <c:v>44347</c:v>
                </c:pt>
                <c:pt idx="137">
                  <c:v>44377</c:v>
                </c:pt>
                <c:pt idx="138">
                  <c:v>44408</c:v>
                </c:pt>
                <c:pt idx="139">
                  <c:v>44439</c:v>
                </c:pt>
                <c:pt idx="140">
                  <c:v>44469</c:v>
                </c:pt>
                <c:pt idx="141">
                  <c:v>44500</c:v>
                </c:pt>
                <c:pt idx="142">
                  <c:v>44530</c:v>
                </c:pt>
                <c:pt idx="143">
                  <c:v>44561</c:v>
                </c:pt>
                <c:pt idx="144">
                  <c:v>44592</c:v>
                </c:pt>
                <c:pt idx="145">
                  <c:v>44620</c:v>
                </c:pt>
                <c:pt idx="146">
                  <c:v>44651</c:v>
                </c:pt>
                <c:pt idx="147">
                  <c:v>44681</c:v>
                </c:pt>
                <c:pt idx="148">
                  <c:v>44712</c:v>
                </c:pt>
                <c:pt idx="149">
                  <c:v>44742</c:v>
                </c:pt>
                <c:pt idx="150">
                  <c:v>44773</c:v>
                </c:pt>
                <c:pt idx="151">
                  <c:v>44804</c:v>
                </c:pt>
                <c:pt idx="152">
                  <c:v>44834</c:v>
                </c:pt>
                <c:pt idx="153">
                  <c:v>44865</c:v>
                </c:pt>
                <c:pt idx="154">
                  <c:v>44895</c:v>
                </c:pt>
                <c:pt idx="155">
                  <c:v>44926</c:v>
                </c:pt>
                <c:pt idx="156">
                  <c:v>44957</c:v>
                </c:pt>
                <c:pt idx="157">
                  <c:v>44985</c:v>
                </c:pt>
                <c:pt idx="158">
                  <c:v>45016</c:v>
                </c:pt>
                <c:pt idx="159">
                  <c:v>45046</c:v>
                </c:pt>
                <c:pt idx="160">
                  <c:v>45077</c:v>
                </c:pt>
                <c:pt idx="161">
                  <c:v>45107</c:v>
                </c:pt>
                <c:pt idx="162">
                  <c:v>45138</c:v>
                </c:pt>
                <c:pt idx="163">
                  <c:v>45169</c:v>
                </c:pt>
                <c:pt idx="164">
                  <c:v>45199</c:v>
                </c:pt>
                <c:pt idx="165">
                  <c:v>45230</c:v>
                </c:pt>
                <c:pt idx="166">
                  <c:v>45260</c:v>
                </c:pt>
                <c:pt idx="167">
                  <c:v>45291</c:v>
                </c:pt>
                <c:pt idx="168">
                  <c:v>45322</c:v>
                </c:pt>
                <c:pt idx="169">
                  <c:v>45351</c:v>
                </c:pt>
                <c:pt idx="170">
                  <c:v>45382</c:v>
                </c:pt>
                <c:pt idx="171">
                  <c:v>45412</c:v>
                </c:pt>
                <c:pt idx="172">
                  <c:v>45443</c:v>
                </c:pt>
                <c:pt idx="173">
                  <c:v>45473</c:v>
                </c:pt>
                <c:pt idx="174">
                  <c:v>45504</c:v>
                </c:pt>
                <c:pt idx="175">
                  <c:v>45535</c:v>
                </c:pt>
                <c:pt idx="176">
                  <c:v>45565</c:v>
                </c:pt>
                <c:pt idx="177">
                  <c:v>45596</c:v>
                </c:pt>
                <c:pt idx="178">
                  <c:v>45626</c:v>
                </c:pt>
                <c:pt idx="179">
                  <c:v>45657</c:v>
                </c:pt>
                <c:pt idx="180">
                  <c:v>45688</c:v>
                </c:pt>
                <c:pt idx="181">
                  <c:v>45716</c:v>
                </c:pt>
                <c:pt idx="182">
                  <c:v>45747</c:v>
                </c:pt>
                <c:pt idx="183">
                  <c:v>45777</c:v>
                </c:pt>
                <c:pt idx="184">
                  <c:v>45808</c:v>
                </c:pt>
                <c:pt idx="185">
                  <c:v>45838</c:v>
                </c:pt>
                <c:pt idx="186">
                  <c:v>45869</c:v>
                </c:pt>
                <c:pt idx="187">
                  <c:v>45900</c:v>
                </c:pt>
                <c:pt idx="188">
                  <c:v>45930</c:v>
                </c:pt>
                <c:pt idx="189">
                  <c:v>45961</c:v>
                </c:pt>
                <c:pt idx="190">
                  <c:v>45991</c:v>
                </c:pt>
                <c:pt idx="191">
                  <c:v>46022</c:v>
                </c:pt>
                <c:pt idx="192">
                  <c:v>46053</c:v>
                </c:pt>
                <c:pt idx="193">
                  <c:v>46081</c:v>
                </c:pt>
                <c:pt idx="194">
                  <c:v>46112</c:v>
                </c:pt>
                <c:pt idx="195">
                  <c:v>46142</c:v>
                </c:pt>
                <c:pt idx="196">
                  <c:v>46173</c:v>
                </c:pt>
                <c:pt idx="197">
                  <c:v>46203</c:v>
                </c:pt>
              </c:numCache>
            </c:numRef>
          </c:cat>
          <c:val>
            <c:numRef>
              <c:f>'US VC company inventory'!$E$8:$E$205</c:f>
              <c:numCache>
                <c:formatCode>0%</c:formatCode>
                <c:ptCount val="198"/>
                <c:pt idx="0">
                  <c:v>0.11840332596943637</c:v>
                </c:pt>
                <c:pt idx="1">
                  <c:v>0.11546010904708441</c:v>
                </c:pt>
                <c:pt idx="2">
                  <c:v>0.11262561042778942</c:v>
                </c:pt>
                <c:pt idx="3">
                  <c:v>0.1100667046271761</c:v>
                </c:pt>
                <c:pt idx="4">
                  <c:v>0.10746025707566438</c:v>
                </c:pt>
                <c:pt idx="5">
                  <c:v>0.10495214152358932</c:v>
                </c:pt>
                <c:pt idx="6">
                  <c:v>0.1021189650974338</c:v>
                </c:pt>
                <c:pt idx="7">
                  <c:v>9.9756027670567238E-2</c:v>
                </c:pt>
                <c:pt idx="8">
                  <c:v>9.7725121506272425E-2</c:v>
                </c:pt>
                <c:pt idx="9">
                  <c:v>9.6634721734730131E-2</c:v>
                </c:pt>
                <c:pt idx="10">
                  <c:v>9.6407549317355998E-2</c:v>
                </c:pt>
                <c:pt idx="11">
                  <c:v>9.5878311358763749E-2</c:v>
                </c:pt>
                <c:pt idx="12">
                  <c:v>9.5907426609880761E-2</c:v>
                </c:pt>
                <c:pt idx="13">
                  <c:v>9.5951367897175302E-2</c:v>
                </c:pt>
                <c:pt idx="14">
                  <c:v>9.7144271750411307E-2</c:v>
                </c:pt>
                <c:pt idx="15">
                  <c:v>9.8273169339082131E-2</c:v>
                </c:pt>
                <c:pt idx="16">
                  <c:v>9.9036541157861091E-2</c:v>
                </c:pt>
                <c:pt idx="17">
                  <c:v>0.10043653743277343</c:v>
                </c:pt>
                <c:pt idx="18">
                  <c:v>0.10255788252020399</c:v>
                </c:pt>
                <c:pt idx="19">
                  <c:v>0.10495393851999289</c:v>
                </c:pt>
                <c:pt idx="20">
                  <c:v>0.10777095683639486</c:v>
                </c:pt>
                <c:pt idx="21">
                  <c:v>0.11037852832510887</c:v>
                </c:pt>
                <c:pt idx="22">
                  <c:v>0.11199159035593927</c:v>
                </c:pt>
                <c:pt idx="23">
                  <c:v>0.11405436280726677</c:v>
                </c:pt>
                <c:pt idx="24">
                  <c:v>0.11580441513282907</c:v>
                </c:pt>
                <c:pt idx="25">
                  <c:v>0.11765825981265461</c:v>
                </c:pt>
                <c:pt idx="26">
                  <c:v>0.118338746172949</c:v>
                </c:pt>
                <c:pt idx="27">
                  <c:v>0.11876743635852011</c:v>
                </c:pt>
                <c:pt idx="28">
                  <c:v>0.11978970947504895</c:v>
                </c:pt>
                <c:pt idx="29">
                  <c:v>0.12042185807948942</c:v>
                </c:pt>
                <c:pt idx="30">
                  <c:v>0.12031883241317443</c:v>
                </c:pt>
                <c:pt idx="31">
                  <c:v>0.11932364761160079</c:v>
                </c:pt>
                <c:pt idx="32">
                  <c:v>0.11841992748739701</c:v>
                </c:pt>
                <c:pt idx="33">
                  <c:v>0.11771016573323297</c:v>
                </c:pt>
                <c:pt idx="34">
                  <c:v>0.11753151683894336</c:v>
                </c:pt>
                <c:pt idx="35">
                  <c:v>0.11730661526284086</c:v>
                </c:pt>
                <c:pt idx="36">
                  <c:v>0.11715997322784449</c:v>
                </c:pt>
                <c:pt idx="37">
                  <c:v>0.11668112869442639</c:v>
                </c:pt>
                <c:pt idx="38">
                  <c:v>0.11641737025421295</c:v>
                </c:pt>
                <c:pt idx="39">
                  <c:v>0.11686470429262774</c:v>
                </c:pt>
                <c:pt idx="40">
                  <c:v>0.11725009670858628</c:v>
                </c:pt>
                <c:pt idx="41">
                  <c:v>0.11742535489307189</c:v>
                </c:pt>
                <c:pt idx="42">
                  <c:v>0.11797383798226381</c:v>
                </c:pt>
                <c:pt idx="43">
                  <c:v>0.1197242954678371</c:v>
                </c:pt>
                <c:pt idx="44">
                  <c:v>0.12088807150865756</c:v>
                </c:pt>
                <c:pt idx="45">
                  <c:v>0.12234984573447692</c:v>
                </c:pt>
                <c:pt idx="46">
                  <c:v>0.12428713339657466</c:v>
                </c:pt>
                <c:pt idx="47">
                  <c:v>0.12611791711543266</c:v>
                </c:pt>
                <c:pt idx="48">
                  <c:v>0.128050632753373</c:v>
                </c:pt>
                <c:pt idx="49">
                  <c:v>0.13030745134793709</c:v>
                </c:pt>
                <c:pt idx="50">
                  <c:v>0.13284882395211778</c:v>
                </c:pt>
                <c:pt idx="51">
                  <c:v>0.13506076981684353</c:v>
                </c:pt>
                <c:pt idx="52">
                  <c:v>0.13718078743679316</c:v>
                </c:pt>
                <c:pt idx="53">
                  <c:v>0.1393332035115796</c:v>
                </c:pt>
                <c:pt idx="54">
                  <c:v>0.1418184432597511</c:v>
                </c:pt>
                <c:pt idx="55">
                  <c:v>0.14321127913173706</c:v>
                </c:pt>
                <c:pt idx="56">
                  <c:v>0.1451340886108336</c:v>
                </c:pt>
                <c:pt idx="57">
                  <c:v>0.1462037231097279</c:v>
                </c:pt>
                <c:pt idx="58">
                  <c:v>0.146359057988283</c:v>
                </c:pt>
                <c:pt idx="59">
                  <c:v>0.14627483825818424</c:v>
                </c:pt>
                <c:pt idx="60">
                  <c:v>0.14611691258265067</c:v>
                </c:pt>
                <c:pt idx="61">
                  <c:v>0.14524348278543028</c:v>
                </c:pt>
                <c:pt idx="62">
                  <c:v>0.14460523402821215</c:v>
                </c:pt>
                <c:pt idx="63">
                  <c:v>0.14405666395439495</c:v>
                </c:pt>
                <c:pt idx="64">
                  <c:v>0.1434030004918945</c:v>
                </c:pt>
                <c:pt idx="65">
                  <c:v>0.14338053625675043</c:v>
                </c:pt>
                <c:pt idx="66">
                  <c:v>0.1430212072956375</c:v>
                </c:pt>
                <c:pt idx="67">
                  <c:v>0.14299091118347004</c:v>
                </c:pt>
                <c:pt idx="68">
                  <c:v>0.14226254578310618</c:v>
                </c:pt>
                <c:pt idx="69">
                  <c:v>0.1417601932297233</c:v>
                </c:pt>
                <c:pt idx="70">
                  <c:v>0.14202309206535577</c:v>
                </c:pt>
                <c:pt idx="71">
                  <c:v>0.14276387877923083</c:v>
                </c:pt>
                <c:pt idx="72">
                  <c:v>0.14301809502811297</c:v>
                </c:pt>
                <c:pt idx="73">
                  <c:v>0.1438033756044709</c:v>
                </c:pt>
                <c:pt idx="74">
                  <c:v>0.14367551336926423</c:v>
                </c:pt>
                <c:pt idx="75">
                  <c:v>0.14316571696075819</c:v>
                </c:pt>
                <c:pt idx="76">
                  <c:v>0.14267399082028259</c:v>
                </c:pt>
                <c:pt idx="77">
                  <c:v>0.1415175686384493</c:v>
                </c:pt>
                <c:pt idx="78">
                  <c:v>0.1401117206198374</c:v>
                </c:pt>
                <c:pt idx="79">
                  <c:v>0.13884855673503965</c:v>
                </c:pt>
                <c:pt idx="80">
                  <c:v>0.13824150943481681</c:v>
                </c:pt>
                <c:pt idx="81">
                  <c:v>0.1377280146156977</c:v>
                </c:pt>
                <c:pt idx="82">
                  <c:v>0.13628911534864371</c:v>
                </c:pt>
                <c:pt idx="83">
                  <c:v>0.13395856077245857</c:v>
                </c:pt>
                <c:pt idx="84">
                  <c:v>0.13169620111628991</c:v>
                </c:pt>
                <c:pt idx="85">
                  <c:v>0.12929140408425621</c:v>
                </c:pt>
                <c:pt idx="86">
                  <c:v>0.12747874440032567</c:v>
                </c:pt>
                <c:pt idx="87">
                  <c:v>0.12588777356280692</c:v>
                </c:pt>
                <c:pt idx="88">
                  <c:v>0.12403562663920653</c:v>
                </c:pt>
                <c:pt idx="89">
                  <c:v>0.12229017528775621</c:v>
                </c:pt>
                <c:pt idx="90">
                  <c:v>0.12081867537304969</c:v>
                </c:pt>
                <c:pt idx="91">
                  <c:v>0.11903879535693834</c:v>
                </c:pt>
                <c:pt idx="92">
                  <c:v>0.11679939910231919</c:v>
                </c:pt>
                <c:pt idx="93">
                  <c:v>0.11449992519950723</c:v>
                </c:pt>
                <c:pt idx="94">
                  <c:v>0.11314404915078709</c:v>
                </c:pt>
                <c:pt idx="95">
                  <c:v>0.11260620281136212</c:v>
                </c:pt>
                <c:pt idx="96">
                  <c:v>0.11277105715866581</c:v>
                </c:pt>
                <c:pt idx="97">
                  <c:v>0.11302899510035003</c:v>
                </c:pt>
                <c:pt idx="98">
                  <c:v>0.11270672642915676</c:v>
                </c:pt>
                <c:pt idx="99">
                  <c:v>0.11236814000473726</c:v>
                </c:pt>
                <c:pt idx="100">
                  <c:v>0.11244153614848462</c:v>
                </c:pt>
                <c:pt idx="101">
                  <c:v>0.11220874740860677</c:v>
                </c:pt>
                <c:pt idx="102">
                  <c:v>0.11191660539592607</c:v>
                </c:pt>
                <c:pt idx="103">
                  <c:v>0.11160173153962753</c:v>
                </c:pt>
                <c:pt idx="104">
                  <c:v>0.11153978687601111</c:v>
                </c:pt>
                <c:pt idx="105">
                  <c:v>0.11174644893681158</c:v>
                </c:pt>
                <c:pt idx="106">
                  <c:v>0.11124752703327122</c:v>
                </c:pt>
                <c:pt idx="107">
                  <c:v>0.11060171507825788</c:v>
                </c:pt>
                <c:pt idx="108">
                  <c:v>0.10947162420005137</c:v>
                </c:pt>
                <c:pt idx="109">
                  <c:v>0.10805920770082589</c:v>
                </c:pt>
                <c:pt idx="110">
                  <c:v>0.10735776853375893</c:v>
                </c:pt>
                <c:pt idx="111">
                  <c:v>0.10674730539115705</c:v>
                </c:pt>
                <c:pt idx="112">
                  <c:v>0.10565952485661</c:v>
                </c:pt>
                <c:pt idx="113">
                  <c:v>0.10481742902730272</c:v>
                </c:pt>
                <c:pt idx="114">
                  <c:v>0.1040248084410544</c:v>
                </c:pt>
                <c:pt idx="115">
                  <c:v>0.10359757369431122</c:v>
                </c:pt>
                <c:pt idx="116">
                  <c:v>0.10325241131659862</c:v>
                </c:pt>
                <c:pt idx="117">
                  <c:v>0.10248280161353802</c:v>
                </c:pt>
                <c:pt idx="118">
                  <c:v>0.10212159143347084</c:v>
                </c:pt>
                <c:pt idx="119">
                  <c:v>0.10138774788078316</c:v>
                </c:pt>
                <c:pt idx="120">
                  <c:v>0.10048124330961639</c:v>
                </c:pt>
                <c:pt idx="121">
                  <c:v>9.9981155440349037E-2</c:v>
                </c:pt>
                <c:pt idx="122">
                  <c:v>9.9452726224663446E-2</c:v>
                </c:pt>
                <c:pt idx="123">
                  <c:v>0.10047238076929686</c:v>
                </c:pt>
                <c:pt idx="124">
                  <c:v>0.10194881853216992</c:v>
                </c:pt>
                <c:pt idx="125">
                  <c:v>0.10348561906320904</c:v>
                </c:pt>
                <c:pt idx="126">
                  <c:v>0.1048983861031052</c:v>
                </c:pt>
                <c:pt idx="127">
                  <c:v>0.10612353882852858</c:v>
                </c:pt>
                <c:pt idx="128">
                  <c:v>0.10734311222472613</c:v>
                </c:pt>
                <c:pt idx="129">
                  <c:v>0.10879703330100653</c:v>
                </c:pt>
                <c:pt idx="130">
                  <c:v>0.10989643389257808</c:v>
                </c:pt>
                <c:pt idx="131">
                  <c:v>0.11174962861770871</c:v>
                </c:pt>
                <c:pt idx="132">
                  <c:v>0.11379641190809109</c:v>
                </c:pt>
                <c:pt idx="133">
                  <c:v>0.11581250599546063</c:v>
                </c:pt>
                <c:pt idx="134">
                  <c:v>0.11814708779497195</c:v>
                </c:pt>
                <c:pt idx="135">
                  <c:v>0.1173497755291607</c:v>
                </c:pt>
                <c:pt idx="136">
                  <c:v>0.11608410782151203</c:v>
                </c:pt>
                <c:pt idx="137">
                  <c:v>0.11502386908781836</c:v>
                </c:pt>
                <c:pt idx="138">
                  <c:v>0.11387806279996189</c:v>
                </c:pt>
                <c:pt idx="139">
                  <c:v>0.11280790734096831</c:v>
                </c:pt>
                <c:pt idx="140">
                  <c:v>0.11158654348869874</c:v>
                </c:pt>
                <c:pt idx="141">
                  <c:v>0.11033366079738972</c:v>
                </c:pt>
                <c:pt idx="142">
                  <c:v>0.10970518271341141</c:v>
                </c:pt>
                <c:pt idx="143">
                  <c:v>0.10871495805138039</c:v>
                </c:pt>
                <c:pt idx="144">
                  <c:v>0.10755226719153226</c:v>
                </c:pt>
                <c:pt idx="145">
                  <c:v>0.10624081943581852</c:v>
                </c:pt>
                <c:pt idx="146">
                  <c:v>0.1042257979896327</c:v>
                </c:pt>
                <c:pt idx="147">
                  <c:v>0.10353309858887229</c:v>
                </c:pt>
                <c:pt idx="148">
                  <c:v>0.10330753092643562</c:v>
                </c:pt>
                <c:pt idx="149">
                  <c:v>0.10292602497359316</c:v>
                </c:pt>
                <c:pt idx="150">
                  <c:v>0.10270654084736297</c:v>
                </c:pt>
                <c:pt idx="151">
                  <c:v>0.10251208432535637</c:v>
                </c:pt>
                <c:pt idx="152">
                  <c:v>0.10237566517312308</c:v>
                </c:pt>
                <c:pt idx="153">
                  <c:v>0.10216073943355979</c:v>
                </c:pt>
                <c:pt idx="154">
                  <c:v>0.10142846074081842</c:v>
                </c:pt>
                <c:pt idx="155">
                  <c:v>0.1002785075622934</c:v>
                </c:pt>
                <c:pt idx="156">
                  <c:v>9.9372970697953075E-2</c:v>
                </c:pt>
                <c:pt idx="157">
                  <c:v>9.8219089652780464E-2</c:v>
                </c:pt>
                <c:pt idx="158">
                  <c:v>9.7101179025340725E-2</c:v>
                </c:pt>
                <c:pt idx="159">
                  <c:v>9.5965044961359283E-2</c:v>
                </c:pt>
                <c:pt idx="160">
                  <c:v>9.4660883380564262E-2</c:v>
                </c:pt>
                <c:pt idx="161">
                  <c:v>9.3231257503750317E-2</c:v>
                </c:pt>
                <c:pt idx="162">
                  <c:v>9.1927274483280239E-2</c:v>
                </c:pt>
                <c:pt idx="163">
                  <c:v>9.0438026662512105E-2</c:v>
                </c:pt>
                <c:pt idx="164">
                  <c:v>8.876242295580701E-2</c:v>
                </c:pt>
                <c:pt idx="165">
                  <c:v>8.7348620344956107E-2</c:v>
                </c:pt>
                <c:pt idx="166">
                  <c:v>8.6257486354094262E-2</c:v>
                </c:pt>
                <c:pt idx="167">
                  <c:v>8.5641229455772558E-2</c:v>
                </c:pt>
                <c:pt idx="168">
                  <c:v>8.4549309715041668E-2</c:v>
                </c:pt>
                <c:pt idx="169">
                  <c:v>8.3646563612407174E-2</c:v>
                </c:pt>
                <c:pt idx="170">
                  <c:v>8.2769007350310328E-2</c:v>
                </c:pt>
                <c:pt idx="171">
                  <c:v>8.2228415053104451E-2</c:v>
                </c:pt>
                <c:pt idx="172">
                  <c:v>8.1759824475335585E-2</c:v>
                </c:pt>
                <c:pt idx="173">
                  <c:v>8.1532968645299311E-2</c:v>
                </c:pt>
                <c:pt idx="174">
                  <c:v>8.1230725483175295E-2</c:v>
                </c:pt>
                <c:pt idx="175">
                  <c:v>8.0878007250882858E-2</c:v>
                </c:pt>
                <c:pt idx="176">
                  <c:v>8.0809829671952008E-2</c:v>
                </c:pt>
                <c:pt idx="177">
                  <c:v>8.0617425160134135E-2</c:v>
                </c:pt>
                <c:pt idx="178">
                  <c:v>7.9973422020962345E-2</c:v>
                </c:pt>
                <c:pt idx="179">
                  <c:v>7.9002555111465478E-2</c:v>
                </c:pt>
                <c:pt idx="180">
                  <c:v>7.8344426970325412E-2</c:v>
                </c:pt>
                <c:pt idx="181">
                  <c:v>7.7810793225840377E-2</c:v>
                </c:pt>
                <c:pt idx="182">
                  <c:v>7.7474627257773265E-2</c:v>
                </c:pt>
                <c:pt idx="183">
                  <c:v>7.6704758223972935E-2</c:v>
                </c:pt>
                <c:pt idx="184">
                  <c:v>7.5957917004495765E-2</c:v>
                </c:pt>
                <c:pt idx="185">
                  <c:v>7.4929482967177552E-2</c:v>
                </c:pt>
                <c:pt idx="186">
                  <c:v>7.3820817760684318E-2</c:v>
                </c:pt>
                <c:pt idx="187">
                  <c:v>7.2806161863021412E-2</c:v>
                </c:pt>
                <c:pt idx="188">
                  <c:v>7.158700727828661E-2</c:v>
                </c:pt>
                <c:pt idx="189">
                  <c:v>7.0256131769001182E-2</c:v>
                </c:pt>
                <c:pt idx="190">
                  <c:v>6.9149875859551277E-2</c:v>
                </c:pt>
                <c:pt idx="191">
                  <c:v>6.8223271626228987E-2</c:v>
                </c:pt>
                <c:pt idx="192">
                  <c:v>6.7291625305701888E-2</c:v>
                </c:pt>
                <c:pt idx="193">
                  <c:v>6.6103501686563024E-2</c:v>
                </c:pt>
                <c:pt idx="194">
                  <c:v>6.4704033719245199E-2</c:v>
                </c:pt>
                <c:pt idx="195">
                  <c:v>6.3534973075525594E-2</c:v>
                </c:pt>
                <c:pt idx="196">
                  <c:v>6.2008950693123142E-2</c:v>
                </c:pt>
                <c:pt idx="197">
                  <c:v>6.047283590934429E-2</c:v>
                </c:pt>
              </c:numCache>
            </c:numRef>
          </c:val>
          <c:smooth val="1"/>
          <c:extLst>
            <c:ext xmlns:c16="http://schemas.microsoft.com/office/drawing/2014/chart" uri="{C3380CC4-5D6E-409C-BE32-E72D297353CC}">
              <c16:uniqueId val="{00000002-4BF3-44C6-A601-60E502527451}"/>
            </c:ext>
          </c:extLst>
        </c:ser>
        <c:ser>
          <c:idx val="3"/>
          <c:order val="3"/>
          <c:tx>
            <c:strRef>
              <c:f>'US VC company inventory'!$F$7</c:f>
              <c:strCache>
                <c:ptCount val="1"/>
                <c:pt idx="0">
                  <c:v>Venture growth</c:v>
                </c:pt>
              </c:strCache>
            </c:strRef>
          </c:tx>
          <c:spPr>
            <a:ln w="28575" cap="rnd">
              <a:solidFill>
                <a:schemeClr val="accent4"/>
              </a:solidFill>
              <a:round/>
            </a:ln>
            <a:effectLst/>
          </c:spPr>
          <c:marker>
            <c:symbol val="none"/>
          </c:marker>
          <c:cat>
            <c:numRef>
              <c:f>'US VC company inventory'!$B$8:$B$205</c:f>
              <c:numCache>
                <c:formatCode>m/d/yyyy</c:formatCode>
                <c:ptCount val="198"/>
                <c:pt idx="0">
                  <c:v>40209</c:v>
                </c:pt>
                <c:pt idx="1">
                  <c:v>40237</c:v>
                </c:pt>
                <c:pt idx="2">
                  <c:v>40268</c:v>
                </c:pt>
                <c:pt idx="3">
                  <c:v>40298</c:v>
                </c:pt>
                <c:pt idx="4">
                  <c:v>40329</c:v>
                </c:pt>
                <c:pt idx="5">
                  <c:v>40359</c:v>
                </c:pt>
                <c:pt idx="6">
                  <c:v>40390</c:v>
                </c:pt>
                <c:pt idx="7">
                  <c:v>40421</c:v>
                </c:pt>
                <c:pt idx="8">
                  <c:v>40451</c:v>
                </c:pt>
                <c:pt idx="9">
                  <c:v>40482</c:v>
                </c:pt>
                <c:pt idx="10">
                  <c:v>40512</c:v>
                </c:pt>
                <c:pt idx="11">
                  <c:v>40543</c:v>
                </c:pt>
                <c:pt idx="12">
                  <c:v>40574</c:v>
                </c:pt>
                <c:pt idx="13">
                  <c:v>40602</c:v>
                </c:pt>
                <c:pt idx="14">
                  <c:v>40633</c:v>
                </c:pt>
                <c:pt idx="15">
                  <c:v>40663</c:v>
                </c:pt>
                <c:pt idx="16">
                  <c:v>40694</c:v>
                </c:pt>
                <c:pt idx="17">
                  <c:v>40724</c:v>
                </c:pt>
                <c:pt idx="18">
                  <c:v>40755</c:v>
                </c:pt>
                <c:pt idx="19">
                  <c:v>40786</c:v>
                </c:pt>
                <c:pt idx="20">
                  <c:v>40816</c:v>
                </c:pt>
                <c:pt idx="21">
                  <c:v>40847</c:v>
                </c:pt>
                <c:pt idx="22">
                  <c:v>40877</c:v>
                </c:pt>
                <c:pt idx="23">
                  <c:v>40908</c:v>
                </c:pt>
                <c:pt idx="24">
                  <c:v>40939</c:v>
                </c:pt>
                <c:pt idx="25">
                  <c:v>40968</c:v>
                </c:pt>
                <c:pt idx="26">
                  <c:v>40999</c:v>
                </c:pt>
                <c:pt idx="27">
                  <c:v>41029</c:v>
                </c:pt>
                <c:pt idx="28">
                  <c:v>41060</c:v>
                </c:pt>
                <c:pt idx="29">
                  <c:v>41090</c:v>
                </c:pt>
                <c:pt idx="30">
                  <c:v>41121</c:v>
                </c:pt>
                <c:pt idx="31">
                  <c:v>41152</c:v>
                </c:pt>
                <c:pt idx="32">
                  <c:v>41182</c:v>
                </c:pt>
                <c:pt idx="33">
                  <c:v>41213</c:v>
                </c:pt>
                <c:pt idx="34">
                  <c:v>41243</c:v>
                </c:pt>
                <c:pt idx="35">
                  <c:v>41274</c:v>
                </c:pt>
                <c:pt idx="36">
                  <c:v>41305</c:v>
                </c:pt>
                <c:pt idx="37">
                  <c:v>41333</c:v>
                </c:pt>
                <c:pt idx="38">
                  <c:v>41364</c:v>
                </c:pt>
                <c:pt idx="39">
                  <c:v>41394</c:v>
                </c:pt>
                <c:pt idx="40">
                  <c:v>41425</c:v>
                </c:pt>
                <c:pt idx="41">
                  <c:v>41455</c:v>
                </c:pt>
                <c:pt idx="42">
                  <c:v>41486</c:v>
                </c:pt>
                <c:pt idx="43">
                  <c:v>41517</c:v>
                </c:pt>
                <c:pt idx="44">
                  <c:v>41547</c:v>
                </c:pt>
                <c:pt idx="45">
                  <c:v>41578</c:v>
                </c:pt>
                <c:pt idx="46">
                  <c:v>41608</c:v>
                </c:pt>
                <c:pt idx="47">
                  <c:v>41639</c:v>
                </c:pt>
                <c:pt idx="48">
                  <c:v>41670</c:v>
                </c:pt>
                <c:pt idx="49">
                  <c:v>41698</c:v>
                </c:pt>
                <c:pt idx="50">
                  <c:v>41729</c:v>
                </c:pt>
                <c:pt idx="51">
                  <c:v>41759</c:v>
                </c:pt>
                <c:pt idx="52">
                  <c:v>41790</c:v>
                </c:pt>
                <c:pt idx="53">
                  <c:v>41820</c:v>
                </c:pt>
                <c:pt idx="54">
                  <c:v>41851</c:v>
                </c:pt>
                <c:pt idx="55">
                  <c:v>41882</c:v>
                </c:pt>
                <c:pt idx="56">
                  <c:v>41912</c:v>
                </c:pt>
                <c:pt idx="57">
                  <c:v>41943</c:v>
                </c:pt>
                <c:pt idx="58">
                  <c:v>41973</c:v>
                </c:pt>
                <c:pt idx="59">
                  <c:v>42004</c:v>
                </c:pt>
                <c:pt idx="60">
                  <c:v>42035</c:v>
                </c:pt>
                <c:pt idx="61">
                  <c:v>42063</c:v>
                </c:pt>
                <c:pt idx="62">
                  <c:v>42094</c:v>
                </c:pt>
                <c:pt idx="63">
                  <c:v>42124</c:v>
                </c:pt>
                <c:pt idx="64">
                  <c:v>42155</c:v>
                </c:pt>
                <c:pt idx="65">
                  <c:v>42185</c:v>
                </c:pt>
                <c:pt idx="66">
                  <c:v>42216</c:v>
                </c:pt>
                <c:pt idx="67">
                  <c:v>42247</c:v>
                </c:pt>
                <c:pt idx="68">
                  <c:v>42277</c:v>
                </c:pt>
                <c:pt idx="69">
                  <c:v>42308</c:v>
                </c:pt>
                <c:pt idx="70">
                  <c:v>42338</c:v>
                </c:pt>
                <c:pt idx="71">
                  <c:v>42369</c:v>
                </c:pt>
                <c:pt idx="72">
                  <c:v>42400</c:v>
                </c:pt>
                <c:pt idx="73">
                  <c:v>42429</c:v>
                </c:pt>
                <c:pt idx="74">
                  <c:v>42460</c:v>
                </c:pt>
                <c:pt idx="75">
                  <c:v>42490</c:v>
                </c:pt>
                <c:pt idx="76">
                  <c:v>42521</c:v>
                </c:pt>
                <c:pt idx="77">
                  <c:v>42551</c:v>
                </c:pt>
                <c:pt idx="78">
                  <c:v>42582</c:v>
                </c:pt>
                <c:pt idx="79">
                  <c:v>42613</c:v>
                </c:pt>
                <c:pt idx="80">
                  <c:v>42643</c:v>
                </c:pt>
                <c:pt idx="81">
                  <c:v>42674</c:v>
                </c:pt>
                <c:pt idx="82">
                  <c:v>42704</c:v>
                </c:pt>
                <c:pt idx="83">
                  <c:v>42735</c:v>
                </c:pt>
                <c:pt idx="84">
                  <c:v>42766</c:v>
                </c:pt>
                <c:pt idx="85">
                  <c:v>42794</c:v>
                </c:pt>
                <c:pt idx="86">
                  <c:v>42825</c:v>
                </c:pt>
                <c:pt idx="87">
                  <c:v>42855</c:v>
                </c:pt>
                <c:pt idx="88">
                  <c:v>42886</c:v>
                </c:pt>
                <c:pt idx="89">
                  <c:v>42916</c:v>
                </c:pt>
                <c:pt idx="90">
                  <c:v>42947</c:v>
                </c:pt>
                <c:pt idx="91">
                  <c:v>42978</c:v>
                </c:pt>
                <c:pt idx="92">
                  <c:v>43008</c:v>
                </c:pt>
                <c:pt idx="93">
                  <c:v>43039</c:v>
                </c:pt>
                <c:pt idx="94">
                  <c:v>43069</c:v>
                </c:pt>
                <c:pt idx="95">
                  <c:v>43100</c:v>
                </c:pt>
                <c:pt idx="96">
                  <c:v>43131</c:v>
                </c:pt>
                <c:pt idx="97">
                  <c:v>43159</c:v>
                </c:pt>
                <c:pt idx="98">
                  <c:v>43190</c:v>
                </c:pt>
                <c:pt idx="99">
                  <c:v>43220</c:v>
                </c:pt>
                <c:pt idx="100">
                  <c:v>43251</c:v>
                </c:pt>
                <c:pt idx="101">
                  <c:v>43281</c:v>
                </c:pt>
                <c:pt idx="102">
                  <c:v>43312</c:v>
                </c:pt>
                <c:pt idx="103">
                  <c:v>43343</c:v>
                </c:pt>
                <c:pt idx="104">
                  <c:v>43373</c:v>
                </c:pt>
                <c:pt idx="105">
                  <c:v>43404</c:v>
                </c:pt>
                <c:pt idx="106">
                  <c:v>43434</c:v>
                </c:pt>
                <c:pt idx="107">
                  <c:v>43465</c:v>
                </c:pt>
                <c:pt idx="108">
                  <c:v>43496</c:v>
                </c:pt>
                <c:pt idx="109">
                  <c:v>43524</c:v>
                </c:pt>
                <c:pt idx="110">
                  <c:v>43555</c:v>
                </c:pt>
                <c:pt idx="111">
                  <c:v>43585</c:v>
                </c:pt>
                <c:pt idx="112">
                  <c:v>43616</c:v>
                </c:pt>
                <c:pt idx="113">
                  <c:v>43646</c:v>
                </c:pt>
                <c:pt idx="114">
                  <c:v>43677</c:v>
                </c:pt>
                <c:pt idx="115">
                  <c:v>43708</c:v>
                </c:pt>
                <c:pt idx="116">
                  <c:v>43738</c:v>
                </c:pt>
                <c:pt idx="117">
                  <c:v>43769</c:v>
                </c:pt>
                <c:pt idx="118">
                  <c:v>43799</c:v>
                </c:pt>
                <c:pt idx="119">
                  <c:v>43830</c:v>
                </c:pt>
                <c:pt idx="120">
                  <c:v>43861</c:v>
                </c:pt>
                <c:pt idx="121">
                  <c:v>43890</c:v>
                </c:pt>
                <c:pt idx="122">
                  <c:v>43921</c:v>
                </c:pt>
                <c:pt idx="123">
                  <c:v>43951</c:v>
                </c:pt>
                <c:pt idx="124">
                  <c:v>43982</c:v>
                </c:pt>
                <c:pt idx="125">
                  <c:v>44012</c:v>
                </c:pt>
                <c:pt idx="126">
                  <c:v>44043</c:v>
                </c:pt>
                <c:pt idx="127">
                  <c:v>44074</c:v>
                </c:pt>
                <c:pt idx="128">
                  <c:v>44104</c:v>
                </c:pt>
                <c:pt idx="129">
                  <c:v>44135</c:v>
                </c:pt>
                <c:pt idx="130">
                  <c:v>44165</c:v>
                </c:pt>
                <c:pt idx="131">
                  <c:v>44196</c:v>
                </c:pt>
                <c:pt idx="132">
                  <c:v>44227</c:v>
                </c:pt>
                <c:pt idx="133">
                  <c:v>44255</c:v>
                </c:pt>
                <c:pt idx="134">
                  <c:v>44286</c:v>
                </c:pt>
                <c:pt idx="135">
                  <c:v>44316</c:v>
                </c:pt>
                <c:pt idx="136">
                  <c:v>44347</c:v>
                </c:pt>
                <c:pt idx="137">
                  <c:v>44377</c:v>
                </c:pt>
                <c:pt idx="138">
                  <c:v>44408</c:v>
                </c:pt>
                <c:pt idx="139">
                  <c:v>44439</c:v>
                </c:pt>
                <c:pt idx="140">
                  <c:v>44469</c:v>
                </c:pt>
                <c:pt idx="141">
                  <c:v>44500</c:v>
                </c:pt>
                <c:pt idx="142">
                  <c:v>44530</c:v>
                </c:pt>
                <c:pt idx="143">
                  <c:v>44561</c:v>
                </c:pt>
                <c:pt idx="144">
                  <c:v>44592</c:v>
                </c:pt>
                <c:pt idx="145">
                  <c:v>44620</c:v>
                </c:pt>
                <c:pt idx="146">
                  <c:v>44651</c:v>
                </c:pt>
                <c:pt idx="147">
                  <c:v>44681</c:v>
                </c:pt>
                <c:pt idx="148">
                  <c:v>44712</c:v>
                </c:pt>
                <c:pt idx="149">
                  <c:v>44742</c:v>
                </c:pt>
                <c:pt idx="150">
                  <c:v>44773</c:v>
                </c:pt>
                <c:pt idx="151">
                  <c:v>44804</c:v>
                </c:pt>
                <c:pt idx="152">
                  <c:v>44834</c:v>
                </c:pt>
                <c:pt idx="153">
                  <c:v>44865</c:v>
                </c:pt>
                <c:pt idx="154">
                  <c:v>44895</c:v>
                </c:pt>
                <c:pt idx="155">
                  <c:v>44926</c:v>
                </c:pt>
                <c:pt idx="156">
                  <c:v>44957</c:v>
                </c:pt>
                <c:pt idx="157">
                  <c:v>44985</c:v>
                </c:pt>
                <c:pt idx="158">
                  <c:v>45016</c:v>
                </c:pt>
                <c:pt idx="159">
                  <c:v>45046</c:v>
                </c:pt>
                <c:pt idx="160">
                  <c:v>45077</c:v>
                </c:pt>
                <c:pt idx="161">
                  <c:v>45107</c:v>
                </c:pt>
                <c:pt idx="162">
                  <c:v>45138</c:v>
                </c:pt>
                <c:pt idx="163">
                  <c:v>45169</c:v>
                </c:pt>
                <c:pt idx="164">
                  <c:v>45199</c:v>
                </c:pt>
                <c:pt idx="165">
                  <c:v>45230</c:v>
                </c:pt>
                <c:pt idx="166">
                  <c:v>45260</c:v>
                </c:pt>
                <c:pt idx="167">
                  <c:v>45291</c:v>
                </c:pt>
                <c:pt idx="168">
                  <c:v>45322</c:v>
                </c:pt>
                <c:pt idx="169">
                  <c:v>45351</c:v>
                </c:pt>
                <c:pt idx="170">
                  <c:v>45382</c:v>
                </c:pt>
                <c:pt idx="171">
                  <c:v>45412</c:v>
                </c:pt>
                <c:pt idx="172">
                  <c:v>45443</c:v>
                </c:pt>
                <c:pt idx="173">
                  <c:v>45473</c:v>
                </c:pt>
                <c:pt idx="174">
                  <c:v>45504</c:v>
                </c:pt>
                <c:pt idx="175">
                  <c:v>45535</c:v>
                </c:pt>
                <c:pt idx="176">
                  <c:v>45565</c:v>
                </c:pt>
                <c:pt idx="177">
                  <c:v>45596</c:v>
                </c:pt>
                <c:pt idx="178">
                  <c:v>45626</c:v>
                </c:pt>
                <c:pt idx="179">
                  <c:v>45657</c:v>
                </c:pt>
                <c:pt idx="180">
                  <c:v>45688</c:v>
                </c:pt>
                <c:pt idx="181">
                  <c:v>45716</c:v>
                </c:pt>
                <c:pt idx="182">
                  <c:v>45747</c:v>
                </c:pt>
                <c:pt idx="183">
                  <c:v>45777</c:v>
                </c:pt>
                <c:pt idx="184">
                  <c:v>45808</c:v>
                </c:pt>
                <c:pt idx="185">
                  <c:v>45838</c:v>
                </c:pt>
                <c:pt idx="186">
                  <c:v>45869</c:v>
                </c:pt>
                <c:pt idx="187">
                  <c:v>45900</c:v>
                </c:pt>
                <c:pt idx="188">
                  <c:v>45930</c:v>
                </c:pt>
                <c:pt idx="189">
                  <c:v>45961</c:v>
                </c:pt>
                <c:pt idx="190">
                  <c:v>45991</c:v>
                </c:pt>
                <c:pt idx="191">
                  <c:v>46022</c:v>
                </c:pt>
                <c:pt idx="192">
                  <c:v>46053</c:v>
                </c:pt>
                <c:pt idx="193">
                  <c:v>46081</c:v>
                </c:pt>
                <c:pt idx="194">
                  <c:v>46112</c:v>
                </c:pt>
                <c:pt idx="195">
                  <c:v>46142</c:v>
                </c:pt>
                <c:pt idx="196">
                  <c:v>46173</c:v>
                </c:pt>
                <c:pt idx="197">
                  <c:v>46203</c:v>
                </c:pt>
              </c:numCache>
            </c:numRef>
          </c:cat>
          <c:val>
            <c:numRef>
              <c:f>'US VC company inventory'!$F$8:$F$205</c:f>
              <c:numCache>
                <c:formatCode>0%</c:formatCode>
                <c:ptCount val="198"/>
                <c:pt idx="0">
                  <c:v>0.17766176299659411</c:v>
                </c:pt>
                <c:pt idx="1">
                  <c:v>0.17526999622982739</c:v>
                </c:pt>
                <c:pt idx="2">
                  <c:v>0.17092071573742387</c:v>
                </c:pt>
                <c:pt idx="3">
                  <c:v>0.16495500194600018</c:v>
                </c:pt>
                <c:pt idx="4">
                  <c:v>0.15932823259079279</c:v>
                </c:pt>
                <c:pt idx="5">
                  <c:v>0.15527823237404137</c:v>
                </c:pt>
                <c:pt idx="6">
                  <c:v>0.15261743203882244</c:v>
                </c:pt>
                <c:pt idx="7">
                  <c:v>0.15233624436789941</c:v>
                </c:pt>
                <c:pt idx="8">
                  <c:v>0.15052354287339445</c:v>
                </c:pt>
                <c:pt idx="9">
                  <c:v>0.14881887428728255</c:v>
                </c:pt>
                <c:pt idx="10">
                  <c:v>0.14443153927633953</c:v>
                </c:pt>
                <c:pt idx="11">
                  <c:v>0.13790744716272776</c:v>
                </c:pt>
                <c:pt idx="12">
                  <c:v>0.1293663124494846</c:v>
                </c:pt>
                <c:pt idx="13">
                  <c:v>0.1231647310706644</c:v>
                </c:pt>
                <c:pt idx="14">
                  <c:v>0.11677690213114801</c:v>
                </c:pt>
                <c:pt idx="15">
                  <c:v>0.11180493257541584</c:v>
                </c:pt>
                <c:pt idx="16">
                  <c:v>0.10953519262961954</c:v>
                </c:pt>
                <c:pt idx="17">
                  <c:v>0.10843534782543252</c:v>
                </c:pt>
                <c:pt idx="18">
                  <c:v>0.10752776496263862</c:v>
                </c:pt>
                <c:pt idx="19">
                  <c:v>0.1051256946086493</c:v>
                </c:pt>
                <c:pt idx="20">
                  <c:v>0.10324313432666582</c:v>
                </c:pt>
                <c:pt idx="21">
                  <c:v>0.10110334423597393</c:v>
                </c:pt>
                <c:pt idx="22">
                  <c:v>0.10147119872743644</c:v>
                </c:pt>
                <c:pt idx="23">
                  <c:v>0.10375754098576846</c:v>
                </c:pt>
                <c:pt idx="24">
                  <c:v>0.1086079533563149</c:v>
                </c:pt>
                <c:pt idx="25">
                  <c:v>0.10933421111053961</c:v>
                </c:pt>
                <c:pt idx="26">
                  <c:v>0.11012440759760524</c:v>
                </c:pt>
                <c:pt idx="27">
                  <c:v>0.1124335152211835</c:v>
                </c:pt>
                <c:pt idx="28">
                  <c:v>0.11369268440488099</c:v>
                </c:pt>
                <c:pt idx="29">
                  <c:v>0.11265052857612172</c:v>
                </c:pt>
                <c:pt idx="30">
                  <c:v>0.11067108453513085</c:v>
                </c:pt>
                <c:pt idx="31">
                  <c:v>0.11117164168794164</c:v>
                </c:pt>
                <c:pt idx="32">
                  <c:v>0.11201509647876484</c:v>
                </c:pt>
                <c:pt idx="33">
                  <c:v>0.11371649197047819</c:v>
                </c:pt>
                <c:pt idx="34">
                  <c:v>0.11223139954352529</c:v>
                </c:pt>
                <c:pt idx="35">
                  <c:v>0.11080448309584086</c:v>
                </c:pt>
                <c:pt idx="36">
                  <c:v>0.10799583464869378</c:v>
                </c:pt>
                <c:pt idx="37">
                  <c:v>0.10801428692826003</c:v>
                </c:pt>
                <c:pt idx="38">
                  <c:v>0.10911845706541368</c:v>
                </c:pt>
                <c:pt idx="39">
                  <c:v>0.10988416178654113</c:v>
                </c:pt>
                <c:pt idx="40">
                  <c:v>0.10956704041989146</c:v>
                </c:pt>
                <c:pt idx="41">
                  <c:v>0.1108215385583781</c:v>
                </c:pt>
                <c:pt idx="42">
                  <c:v>0.1146008187268213</c:v>
                </c:pt>
                <c:pt idx="43">
                  <c:v>0.11555387461499607</c:v>
                </c:pt>
                <c:pt idx="44">
                  <c:v>0.11551703406091414</c:v>
                </c:pt>
                <c:pt idx="45">
                  <c:v>0.11623619474408454</c:v>
                </c:pt>
                <c:pt idx="46">
                  <c:v>0.11859256088377457</c:v>
                </c:pt>
                <c:pt idx="47">
                  <c:v>0.12014397932349087</c:v>
                </c:pt>
                <c:pt idx="48">
                  <c:v>0.12307633675635116</c:v>
                </c:pt>
                <c:pt idx="49">
                  <c:v>0.1253837759830497</c:v>
                </c:pt>
                <c:pt idx="50">
                  <c:v>0.12582895900776198</c:v>
                </c:pt>
                <c:pt idx="51">
                  <c:v>0.12459977256133475</c:v>
                </c:pt>
                <c:pt idx="52">
                  <c:v>0.12477898724642957</c:v>
                </c:pt>
                <c:pt idx="53">
                  <c:v>0.12356915858161155</c:v>
                </c:pt>
                <c:pt idx="54">
                  <c:v>0.11991242743277619</c:v>
                </c:pt>
                <c:pt idx="55">
                  <c:v>0.11812775661080503</c:v>
                </c:pt>
                <c:pt idx="56">
                  <c:v>0.11750846635411698</c:v>
                </c:pt>
                <c:pt idx="57">
                  <c:v>0.1153467491306527</c:v>
                </c:pt>
                <c:pt idx="58">
                  <c:v>0.11352782892415958</c:v>
                </c:pt>
                <c:pt idx="59">
                  <c:v>0.11153946235245966</c:v>
                </c:pt>
                <c:pt idx="60">
                  <c:v>0.10876436080440945</c:v>
                </c:pt>
                <c:pt idx="61">
                  <c:v>0.10673339255030068</c:v>
                </c:pt>
                <c:pt idx="62">
                  <c:v>0.10658835889380121</c:v>
                </c:pt>
                <c:pt idx="63">
                  <c:v>0.10848841014379416</c:v>
                </c:pt>
                <c:pt idx="64">
                  <c:v>0.10953548552427513</c:v>
                </c:pt>
                <c:pt idx="65">
                  <c:v>0.11139087488087991</c:v>
                </c:pt>
                <c:pt idx="66">
                  <c:v>0.11335625888971133</c:v>
                </c:pt>
                <c:pt idx="67">
                  <c:v>0.11575159452063478</c:v>
                </c:pt>
                <c:pt idx="68">
                  <c:v>0.11776308539687121</c:v>
                </c:pt>
                <c:pt idx="69">
                  <c:v>0.1197241922503335</c:v>
                </c:pt>
                <c:pt idx="70">
                  <c:v>0.12049562346631172</c:v>
                </c:pt>
                <c:pt idx="71">
                  <c:v>0.12133856097375979</c:v>
                </c:pt>
                <c:pt idx="72">
                  <c:v>0.12243104534483479</c:v>
                </c:pt>
                <c:pt idx="73">
                  <c:v>0.12288005158729522</c:v>
                </c:pt>
                <c:pt idx="74">
                  <c:v>0.12235465992117779</c:v>
                </c:pt>
                <c:pt idx="75">
                  <c:v>0.12070384289901981</c:v>
                </c:pt>
                <c:pt idx="76">
                  <c:v>0.11798754125974729</c:v>
                </c:pt>
                <c:pt idx="77">
                  <c:v>0.11506863146201039</c:v>
                </c:pt>
                <c:pt idx="78">
                  <c:v>0.11269045075555255</c:v>
                </c:pt>
                <c:pt idx="79">
                  <c:v>0.10766542341245655</c:v>
                </c:pt>
                <c:pt idx="80">
                  <c:v>0.10266804340062234</c:v>
                </c:pt>
                <c:pt idx="81">
                  <c:v>9.8398242433703098E-2</c:v>
                </c:pt>
                <c:pt idx="82">
                  <c:v>9.5450575953410069E-2</c:v>
                </c:pt>
                <c:pt idx="83">
                  <c:v>9.3940300710327815E-2</c:v>
                </c:pt>
                <c:pt idx="84">
                  <c:v>9.1123907078578856E-2</c:v>
                </c:pt>
                <c:pt idx="85">
                  <c:v>8.8338625146926919E-2</c:v>
                </c:pt>
                <c:pt idx="86">
                  <c:v>8.5064346208808983E-2</c:v>
                </c:pt>
                <c:pt idx="87">
                  <c:v>8.1402249981845198E-2</c:v>
                </c:pt>
                <c:pt idx="88">
                  <c:v>7.9610000770527836E-2</c:v>
                </c:pt>
                <c:pt idx="89">
                  <c:v>7.7755563267898356E-2</c:v>
                </c:pt>
                <c:pt idx="90">
                  <c:v>7.7016962933546596E-2</c:v>
                </c:pt>
                <c:pt idx="91">
                  <c:v>7.8795254392299022E-2</c:v>
                </c:pt>
                <c:pt idx="92">
                  <c:v>8.0954199664802662E-2</c:v>
                </c:pt>
                <c:pt idx="93">
                  <c:v>8.1621892606134658E-2</c:v>
                </c:pt>
                <c:pt idx="94">
                  <c:v>8.1481915472916763E-2</c:v>
                </c:pt>
                <c:pt idx="95">
                  <c:v>8.0021982577552955E-2</c:v>
                </c:pt>
                <c:pt idx="96">
                  <c:v>7.8792909316082002E-2</c:v>
                </c:pt>
                <c:pt idx="97">
                  <c:v>7.8010974266601862E-2</c:v>
                </c:pt>
                <c:pt idx="98">
                  <c:v>7.9339154242148158E-2</c:v>
                </c:pt>
                <c:pt idx="99">
                  <c:v>8.080568680850049E-2</c:v>
                </c:pt>
                <c:pt idx="100">
                  <c:v>8.1494248124815108E-2</c:v>
                </c:pt>
                <c:pt idx="101">
                  <c:v>8.3487366903508678E-2</c:v>
                </c:pt>
                <c:pt idx="102">
                  <c:v>8.4555247212316317E-2</c:v>
                </c:pt>
                <c:pt idx="103">
                  <c:v>8.463025833150413E-2</c:v>
                </c:pt>
                <c:pt idx="104">
                  <c:v>8.4739706631741907E-2</c:v>
                </c:pt>
                <c:pt idx="105">
                  <c:v>8.7160834778934826E-2</c:v>
                </c:pt>
                <c:pt idx="106">
                  <c:v>9.1018454097317278E-2</c:v>
                </c:pt>
                <c:pt idx="107">
                  <c:v>9.4040856976582834E-2</c:v>
                </c:pt>
                <c:pt idx="108">
                  <c:v>9.8180234161373434E-2</c:v>
                </c:pt>
                <c:pt idx="109">
                  <c:v>0.1018125831365622</c:v>
                </c:pt>
                <c:pt idx="110">
                  <c:v>0.1042461279069805</c:v>
                </c:pt>
                <c:pt idx="111">
                  <c:v>0.10799748693446831</c:v>
                </c:pt>
                <c:pt idx="112">
                  <c:v>0.11174439826431803</c:v>
                </c:pt>
                <c:pt idx="113">
                  <c:v>0.11424808907189543</c:v>
                </c:pt>
                <c:pt idx="114">
                  <c:v>0.11677535082075154</c:v>
                </c:pt>
                <c:pt idx="115">
                  <c:v>0.11959116175661123</c:v>
                </c:pt>
                <c:pt idx="116">
                  <c:v>0.12172819139364087</c:v>
                </c:pt>
                <c:pt idx="117">
                  <c:v>0.12292285940168916</c:v>
                </c:pt>
                <c:pt idx="118">
                  <c:v>0.12235638248586468</c:v>
                </c:pt>
                <c:pt idx="119">
                  <c:v>0.12342178956085535</c:v>
                </c:pt>
                <c:pt idx="120">
                  <c:v>0.12399696654502894</c:v>
                </c:pt>
                <c:pt idx="121">
                  <c:v>0.12472301128964691</c:v>
                </c:pt>
                <c:pt idx="122">
                  <c:v>0.12554453264111634</c:v>
                </c:pt>
                <c:pt idx="123">
                  <c:v>0.12565899708172473</c:v>
                </c:pt>
                <c:pt idx="124">
                  <c:v>0.12579777580240947</c:v>
                </c:pt>
                <c:pt idx="125">
                  <c:v>0.12546684360340513</c:v>
                </c:pt>
                <c:pt idx="126">
                  <c:v>0.1242168725656112</c:v>
                </c:pt>
                <c:pt idx="127">
                  <c:v>0.12299064041231274</c:v>
                </c:pt>
                <c:pt idx="128">
                  <c:v>0.12251484364104305</c:v>
                </c:pt>
                <c:pt idx="129">
                  <c:v>0.12296774219176769</c:v>
                </c:pt>
                <c:pt idx="130">
                  <c:v>0.12384698214907437</c:v>
                </c:pt>
                <c:pt idx="131">
                  <c:v>0.1233552131979911</c:v>
                </c:pt>
                <c:pt idx="132">
                  <c:v>0.12317820766928576</c:v>
                </c:pt>
                <c:pt idx="133">
                  <c:v>0.12266099332437168</c:v>
                </c:pt>
                <c:pt idx="134">
                  <c:v>0.12126426906912098</c:v>
                </c:pt>
                <c:pt idx="135">
                  <c:v>0.11976760704835583</c:v>
                </c:pt>
                <c:pt idx="136">
                  <c:v>0.11941440454670238</c:v>
                </c:pt>
                <c:pt idx="137">
                  <c:v>0.12060549597035196</c:v>
                </c:pt>
                <c:pt idx="138">
                  <c:v>0.12354407131128543</c:v>
                </c:pt>
                <c:pt idx="139">
                  <c:v>0.12583949429405542</c:v>
                </c:pt>
                <c:pt idx="140">
                  <c:v>0.12876164769520776</c:v>
                </c:pt>
                <c:pt idx="141">
                  <c:v>0.13065324107230838</c:v>
                </c:pt>
                <c:pt idx="142">
                  <c:v>0.1323047396850103</c:v>
                </c:pt>
                <c:pt idx="143">
                  <c:v>0.13597218915181528</c:v>
                </c:pt>
                <c:pt idx="144">
                  <c:v>0.13961072828136759</c:v>
                </c:pt>
                <c:pt idx="145">
                  <c:v>0.14431102373765967</c:v>
                </c:pt>
                <c:pt idx="146">
                  <c:v>0.14954659948876856</c:v>
                </c:pt>
                <c:pt idx="147">
                  <c:v>0.15459721869252316</c:v>
                </c:pt>
                <c:pt idx="148">
                  <c:v>0.15764660740742695</c:v>
                </c:pt>
                <c:pt idx="149">
                  <c:v>0.15901610802350291</c:v>
                </c:pt>
                <c:pt idx="150">
                  <c:v>0.15889920806208543</c:v>
                </c:pt>
                <c:pt idx="151">
                  <c:v>0.15928991208954041</c:v>
                </c:pt>
                <c:pt idx="152">
                  <c:v>0.15773590095594817</c:v>
                </c:pt>
                <c:pt idx="153">
                  <c:v>0.15583535590891351</c:v>
                </c:pt>
                <c:pt idx="154">
                  <c:v>0.15494706797896488</c:v>
                </c:pt>
                <c:pt idx="155">
                  <c:v>0.15320036098882017</c:v>
                </c:pt>
                <c:pt idx="156">
                  <c:v>0.1502294891723148</c:v>
                </c:pt>
                <c:pt idx="157">
                  <c:v>0.14584468459834377</c:v>
                </c:pt>
                <c:pt idx="158">
                  <c:v>0.14165815421225758</c:v>
                </c:pt>
                <c:pt idx="159">
                  <c:v>0.13724613086855156</c:v>
                </c:pt>
                <c:pt idx="160">
                  <c:v>0.13452870256168045</c:v>
                </c:pt>
                <c:pt idx="161">
                  <c:v>0.13304637110797182</c:v>
                </c:pt>
                <c:pt idx="162">
                  <c:v>0.13183868345355468</c:v>
                </c:pt>
                <c:pt idx="163">
                  <c:v>0.13046570455942355</c:v>
                </c:pt>
                <c:pt idx="164">
                  <c:v>0.12976636747042727</c:v>
                </c:pt>
                <c:pt idx="165">
                  <c:v>0.1292882675841722</c:v>
                </c:pt>
                <c:pt idx="166">
                  <c:v>0.12748870414263627</c:v>
                </c:pt>
                <c:pt idx="167">
                  <c:v>0.12504367016116549</c:v>
                </c:pt>
                <c:pt idx="168">
                  <c:v>0.12422500927951698</c:v>
                </c:pt>
                <c:pt idx="169">
                  <c:v>0.12432685332546041</c:v>
                </c:pt>
                <c:pt idx="170">
                  <c:v>0.1243611720421976</c:v>
                </c:pt>
                <c:pt idx="171">
                  <c:v>0.12470098389435795</c:v>
                </c:pt>
                <c:pt idx="172">
                  <c:v>0.1239466613540947</c:v>
                </c:pt>
                <c:pt idx="173">
                  <c:v>0.12220736297814032</c:v>
                </c:pt>
                <c:pt idx="174">
                  <c:v>0.12131963726962608</c:v>
                </c:pt>
                <c:pt idx="175">
                  <c:v>0.12109837971910699</c:v>
                </c:pt>
                <c:pt idx="176">
                  <c:v>0.12117269209675481</c:v>
                </c:pt>
                <c:pt idx="177">
                  <c:v>0.12135869155508616</c:v>
                </c:pt>
                <c:pt idx="178">
                  <c:v>0.12227807500592375</c:v>
                </c:pt>
                <c:pt idx="179">
                  <c:v>0.12308737558360212</c:v>
                </c:pt>
                <c:pt idx="180">
                  <c:v>0.12278631818704365</c:v>
                </c:pt>
                <c:pt idx="181">
                  <c:v>0.1225383175400007</c:v>
                </c:pt>
                <c:pt idx="182">
                  <c:v>0.12251360034227765</c:v>
                </c:pt>
                <c:pt idx="183">
                  <c:v>0.12247674011006361</c:v>
                </c:pt>
                <c:pt idx="184">
                  <c:v>0.12329870208686522</c:v>
                </c:pt>
                <c:pt idx="185">
                  <c:v>0.1243926515960842</c:v>
                </c:pt>
                <c:pt idx="186">
                  <c:v>0.12475950952507857</c:v>
                </c:pt>
                <c:pt idx="187">
                  <c:v>0.12421593075569336</c:v>
                </c:pt>
                <c:pt idx="188">
                  <c:v>0.12409499570307464</c:v>
                </c:pt>
                <c:pt idx="189">
                  <c:v>0.12412731627622474</c:v>
                </c:pt>
                <c:pt idx="190">
                  <c:v>0.12381849016698566</c:v>
                </c:pt>
                <c:pt idx="191">
                  <c:v>0.12406197282452804</c:v>
                </c:pt>
                <c:pt idx="192">
                  <c:v>0.12447668423181481</c:v>
                </c:pt>
                <c:pt idx="193">
                  <c:v>0.12418352476543849</c:v>
                </c:pt>
                <c:pt idx="194">
                  <c:v>0.12321941419782312</c:v>
                </c:pt>
                <c:pt idx="195">
                  <c:v>0.12171816172098804</c:v>
                </c:pt>
                <c:pt idx="196">
                  <c:v>0.11878493541043068</c:v>
                </c:pt>
                <c:pt idx="197">
                  <c:v>0.11571099079302473</c:v>
                </c:pt>
              </c:numCache>
            </c:numRef>
          </c:val>
          <c:smooth val="1"/>
          <c:extLst>
            <c:ext xmlns:c16="http://schemas.microsoft.com/office/drawing/2014/chart" uri="{C3380CC4-5D6E-409C-BE32-E72D297353CC}">
              <c16:uniqueId val="{00000003-4BF3-44C6-A601-60E502527451}"/>
            </c:ext>
          </c:extLst>
        </c:ser>
        <c:dLbls>
          <c:showLegendKey val="0"/>
          <c:showVal val="0"/>
          <c:showCatName val="0"/>
          <c:showSerName val="0"/>
          <c:showPercent val="0"/>
          <c:showBubbleSize val="0"/>
        </c:dLbls>
        <c:smooth val="0"/>
        <c:axId val="782910687"/>
        <c:axId val="782891135"/>
      </c:lineChart>
      <c:dateAx>
        <c:axId val="782910687"/>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en-US"/>
          </a:p>
        </c:txPr>
        <c:crossAx val="782891135"/>
        <c:crosses val="autoZero"/>
        <c:auto val="1"/>
        <c:lblOffset val="100"/>
        <c:baseTimeUnit val="months"/>
        <c:majorUnit val="1"/>
        <c:majorTimeUnit val="years"/>
      </c:dateAx>
      <c:valAx>
        <c:axId val="782891135"/>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en-US"/>
          </a:p>
        </c:txPr>
        <c:crossAx val="7829106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en-US"/>
        </a:p>
      </c:txPr>
    </c:legend>
    <c:plotVisOnly val="1"/>
    <c:dispBlanksAs val="zero"/>
    <c:showDLblsOverMax val="0"/>
  </c:chart>
  <c:spPr>
    <a:solidFill>
      <a:schemeClr val="bg1"/>
    </a:solidFill>
    <a:ln w="9525" cap="flat" cmpd="sng" algn="ctr">
      <a:noFill/>
      <a:round/>
    </a:ln>
    <a:effectLst/>
  </c:spPr>
  <c:txPr>
    <a:bodyPr/>
    <a:lstStyle/>
    <a:p>
      <a:pPr>
        <a:defRPr sz="1100" baseline="0">
          <a:solidFill>
            <a:sysClr val="windowText" lastClr="000000"/>
          </a:solidFill>
          <a:latin typeface="+mj-lt"/>
        </a:defRPr>
      </a:pPr>
      <a:endParaRPr lang="en-US"/>
    </a:p>
  </c:txPr>
  <c:printSettings>
    <c:headerFooter/>
    <c:pageMargins b="0.75" l="0.7" r="0.7" t="0.75" header="0.3" footer="0.3"/>
    <c:pageSetup/>
  </c:printSettings>
</c:chartSpace>
</file>

<file path=xl/charts/chart2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348005276655708E-2"/>
          <c:y val="3.2083970703303988E-2"/>
          <c:w val="0.60210580015526216"/>
          <c:h val="0.8204767792455695"/>
        </c:manualLayout>
      </c:layout>
      <c:areaChart>
        <c:grouping val="stacked"/>
        <c:varyColors val="0"/>
        <c:ser>
          <c:idx val="0"/>
          <c:order val="0"/>
          <c:tx>
            <c:strRef>
              <c:f>'US VC company inventory'!$G$7</c:f>
              <c:strCache>
                <c:ptCount val="1"/>
                <c:pt idx="0">
                  <c:v>Smoothed pre-seed/seed company count</c:v>
                </c:pt>
              </c:strCache>
            </c:strRef>
          </c:tx>
          <c:spPr>
            <a:solidFill>
              <a:schemeClr val="accent1"/>
            </a:solidFill>
            <a:ln>
              <a:noFill/>
            </a:ln>
            <a:effectLst/>
          </c:spPr>
          <c:cat>
            <c:numRef>
              <c:f>'US VC company inventory'!$B$68:$B$205</c:f>
              <c:numCache>
                <c:formatCode>m/d/yyyy</c:formatCode>
                <c:ptCount val="13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45596</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pt idx="130">
                  <c:v>45991</c:v>
                </c:pt>
                <c:pt idx="131">
                  <c:v>46022</c:v>
                </c:pt>
                <c:pt idx="132">
                  <c:v>46053</c:v>
                </c:pt>
                <c:pt idx="133">
                  <c:v>46081</c:v>
                </c:pt>
                <c:pt idx="134">
                  <c:v>46112</c:v>
                </c:pt>
                <c:pt idx="135">
                  <c:v>46142</c:v>
                </c:pt>
                <c:pt idx="136">
                  <c:v>46173</c:v>
                </c:pt>
                <c:pt idx="137">
                  <c:v>46203</c:v>
                </c:pt>
              </c:numCache>
            </c:numRef>
          </c:cat>
          <c:val>
            <c:numRef>
              <c:f>'US VC company inventory'!$G$68:$G$205</c:f>
              <c:numCache>
                <c:formatCode>0</c:formatCode>
                <c:ptCount val="138"/>
                <c:pt idx="0">
                  <c:v>8836.6666666666661</c:v>
                </c:pt>
                <c:pt idx="1">
                  <c:v>8997.25</c:v>
                </c:pt>
                <c:pt idx="2">
                  <c:v>9157.4166666666661</c:v>
                </c:pt>
                <c:pt idx="3">
                  <c:v>9318.0833333333339</c:v>
                </c:pt>
                <c:pt idx="4">
                  <c:v>9476.5833333333339</c:v>
                </c:pt>
                <c:pt idx="5">
                  <c:v>9632.9166666666661</c:v>
                </c:pt>
                <c:pt idx="6">
                  <c:v>9786.75</c:v>
                </c:pt>
                <c:pt idx="7">
                  <c:v>9938.5</c:v>
                </c:pt>
                <c:pt idx="8">
                  <c:v>10085.25</c:v>
                </c:pt>
                <c:pt idx="9">
                  <c:v>10231.5</c:v>
                </c:pt>
                <c:pt idx="10">
                  <c:v>10373</c:v>
                </c:pt>
                <c:pt idx="11">
                  <c:v>10513</c:v>
                </c:pt>
                <c:pt idx="12">
                  <c:v>10654.083333333334</c:v>
                </c:pt>
                <c:pt idx="13">
                  <c:v>10804.083333333334</c:v>
                </c:pt>
                <c:pt idx="14">
                  <c:v>10952.25</c:v>
                </c:pt>
                <c:pt idx="15">
                  <c:v>11098.75</c:v>
                </c:pt>
                <c:pt idx="16">
                  <c:v>11239.833333333334</c:v>
                </c:pt>
                <c:pt idx="17">
                  <c:v>11375.75</c:v>
                </c:pt>
                <c:pt idx="18">
                  <c:v>11506.666666666666</c:v>
                </c:pt>
                <c:pt idx="19">
                  <c:v>11632.833333333334</c:v>
                </c:pt>
                <c:pt idx="20">
                  <c:v>11756.583333333334</c:v>
                </c:pt>
                <c:pt idx="21">
                  <c:v>11877.25</c:v>
                </c:pt>
                <c:pt idx="22">
                  <c:v>11996.25</c:v>
                </c:pt>
                <c:pt idx="23">
                  <c:v>12101.333333333334</c:v>
                </c:pt>
                <c:pt idx="24">
                  <c:v>12208.083333333334</c:v>
                </c:pt>
                <c:pt idx="25">
                  <c:v>12311.75</c:v>
                </c:pt>
                <c:pt idx="26">
                  <c:v>12415.083333333334</c:v>
                </c:pt>
                <c:pt idx="27">
                  <c:v>12516</c:v>
                </c:pt>
                <c:pt idx="28">
                  <c:v>12620.75</c:v>
                </c:pt>
                <c:pt idx="29">
                  <c:v>12728.083333333334</c:v>
                </c:pt>
                <c:pt idx="30">
                  <c:v>12833.333333333334</c:v>
                </c:pt>
                <c:pt idx="31">
                  <c:v>12941.75</c:v>
                </c:pt>
                <c:pt idx="32">
                  <c:v>13048.833333333334</c:v>
                </c:pt>
                <c:pt idx="33">
                  <c:v>13153.666666666666</c:v>
                </c:pt>
                <c:pt idx="34">
                  <c:v>13255.416666666666</c:v>
                </c:pt>
                <c:pt idx="35">
                  <c:v>13366.916666666666</c:v>
                </c:pt>
                <c:pt idx="36">
                  <c:v>13478.416666666666</c:v>
                </c:pt>
                <c:pt idx="37">
                  <c:v>13582.666666666666</c:v>
                </c:pt>
                <c:pt idx="38">
                  <c:v>13682</c:v>
                </c:pt>
                <c:pt idx="39">
                  <c:v>13779.583333333334</c:v>
                </c:pt>
                <c:pt idx="40">
                  <c:v>13873.333333333334</c:v>
                </c:pt>
                <c:pt idx="41">
                  <c:v>13964.25</c:v>
                </c:pt>
                <c:pt idx="42">
                  <c:v>14052.916666666666</c:v>
                </c:pt>
                <c:pt idx="43">
                  <c:v>14136.416666666666</c:v>
                </c:pt>
                <c:pt idx="44">
                  <c:v>14217.25</c:v>
                </c:pt>
                <c:pt idx="45">
                  <c:v>14294.083333333334</c:v>
                </c:pt>
                <c:pt idx="46">
                  <c:v>14372.916666666666</c:v>
                </c:pt>
                <c:pt idx="47">
                  <c:v>14449.833333333334</c:v>
                </c:pt>
                <c:pt idx="48">
                  <c:v>14523.25</c:v>
                </c:pt>
                <c:pt idx="49">
                  <c:v>14600.416666666666</c:v>
                </c:pt>
                <c:pt idx="50">
                  <c:v>14679.833333333334</c:v>
                </c:pt>
                <c:pt idx="51">
                  <c:v>14760.25</c:v>
                </c:pt>
                <c:pt idx="52">
                  <c:v>14844.583333333334</c:v>
                </c:pt>
                <c:pt idx="53">
                  <c:v>14922.833333333334</c:v>
                </c:pt>
                <c:pt idx="54">
                  <c:v>15005.166666666666</c:v>
                </c:pt>
                <c:pt idx="55">
                  <c:v>15085.25</c:v>
                </c:pt>
                <c:pt idx="56">
                  <c:v>15168.5</c:v>
                </c:pt>
                <c:pt idx="57">
                  <c:v>15254.333333333334</c:v>
                </c:pt>
                <c:pt idx="58">
                  <c:v>15337.333333333334</c:v>
                </c:pt>
                <c:pt idx="59">
                  <c:v>15421.75</c:v>
                </c:pt>
                <c:pt idx="60">
                  <c:v>15513.583333333334</c:v>
                </c:pt>
                <c:pt idx="61">
                  <c:v>15607.333333333334</c:v>
                </c:pt>
                <c:pt idx="62">
                  <c:v>15696.25</c:v>
                </c:pt>
                <c:pt idx="63">
                  <c:v>15792.583333333334</c:v>
                </c:pt>
                <c:pt idx="64">
                  <c:v>15886.166666666666</c:v>
                </c:pt>
                <c:pt idx="65">
                  <c:v>15987</c:v>
                </c:pt>
                <c:pt idx="66">
                  <c:v>16089</c:v>
                </c:pt>
                <c:pt idx="67">
                  <c:v>16197.166666666666</c:v>
                </c:pt>
                <c:pt idx="68">
                  <c:v>16302.333333333334</c:v>
                </c:pt>
                <c:pt idx="69">
                  <c:v>16411.916666666668</c:v>
                </c:pt>
                <c:pt idx="70">
                  <c:v>16520.5</c:v>
                </c:pt>
                <c:pt idx="71">
                  <c:v>16627.75</c:v>
                </c:pt>
                <c:pt idx="72">
                  <c:v>16735</c:v>
                </c:pt>
                <c:pt idx="73">
                  <c:v>16839.583333333332</c:v>
                </c:pt>
                <c:pt idx="74">
                  <c:v>16945.833333333332</c:v>
                </c:pt>
                <c:pt idx="75">
                  <c:v>17042.75</c:v>
                </c:pt>
                <c:pt idx="76">
                  <c:v>17140.166666666668</c:v>
                </c:pt>
                <c:pt idx="77">
                  <c:v>17237.25</c:v>
                </c:pt>
                <c:pt idx="78">
                  <c:v>17332.666666666668</c:v>
                </c:pt>
                <c:pt idx="79">
                  <c:v>17425.833333333332</c:v>
                </c:pt>
                <c:pt idx="80">
                  <c:v>17522.416666666668</c:v>
                </c:pt>
                <c:pt idx="81">
                  <c:v>17616.833333333332</c:v>
                </c:pt>
                <c:pt idx="82">
                  <c:v>17715</c:v>
                </c:pt>
                <c:pt idx="83">
                  <c:v>17816</c:v>
                </c:pt>
                <c:pt idx="84">
                  <c:v>17904.5</c:v>
                </c:pt>
                <c:pt idx="85">
                  <c:v>17991.5</c:v>
                </c:pt>
                <c:pt idx="86">
                  <c:v>18084.833333333332</c:v>
                </c:pt>
                <c:pt idx="87">
                  <c:v>18182.5</c:v>
                </c:pt>
                <c:pt idx="88">
                  <c:v>18278.166666666668</c:v>
                </c:pt>
                <c:pt idx="89">
                  <c:v>18373.666666666668</c:v>
                </c:pt>
                <c:pt idx="90">
                  <c:v>18469.333333333332</c:v>
                </c:pt>
                <c:pt idx="91">
                  <c:v>18561.333333333332</c:v>
                </c:pt>
                <c:pt idx="92">
                  <c:v>18651.666666666668</c:v>
                </c:pt>
                <c:pt idx="93">
                  <c:v>18740.333333333332</c:v>
                </c:pt>
                <c:pt idx="94">
                  <c:v>18822.25</c:v>
                </c:pt>
                <c:pt idx="95">
                  <c:v>18897</c:v>
                </c:pt>
                <c:pt idx="96">
                  <c:v>18971</c:v>
                </c:pt>
                <c:pt idx="97">
                  <c:v>19044.916666666668</c:v>
                </c:pt>
                <c:pt idx="98">
                  <c:v>19113.75</c:v>
                </c:pt>
                <c:pt idx="99">
                  <c:v>19180.583333333332</c:v>
                </c:pt>
                <c:pt idx="100">
                  <c:v>19253.833333333332</c:v>
                </c:pt>
                <c:pt idx="101">
                  <c:v>19328.25</c:v>
                </c:pt>
                <c:pt idx="102">
                  <c:v>19407.583333333332</c:v>
                </c:pt>
                <c:pt idx="103">
                  <c:v>19491.166666666668</c:v>
                </c:pt>
                <c:pt idx="104">
                  <c:v>19574.666666666668</c:v>
                </c:pt>
                <c:pt idx="105">
                  <c:v>19659.916666666668</c:v>
                </c:pt>
                <c:pt idx="106">
                  <c:v>19753.75</c:v>
                </c:pt>
                <c:pt idx="107">
                  <c:v>19853.75</c:v>
                </c:pt>
                <c:pt idx="108">
                  <c:v>19962.25</c:v>
                </c:pt>
                <c:pt idx="109">
                  <c:v>20072.333333333332</c:v>
                </c:pt>
                <c:pt idx="110">
                  <c:v>20185.083333333332</c:v>
                </c:pt>
                <c:pt idx="111">
                  <c:v>20300.166666666668</c:v>
                </c:pt>
                <c:pt idx="112">
                  <c:v>20412.583333333332</c:v>
                </c:pt>
                <c:pt idx="113">
                  <c:v>20524.583333333332</c:v>
                </c:pt>
                <c:pt idx="114">
                  <c:v>20636.25</c:v>
                </c:pt>
                <c:pt idx="115">
                  <c:v>20745.583333333332</c:v>
                </c:pt>
                <c:pt idx="116">
                  <c:v>20861.166666666668</c:v>
                </c:pt>
                <c:pt idx="117">
                  <c:v>20978</c:v>
                </c:pt>
                <c:pt idx="118">
                  <c:v>21089</c:v>
                </c:pt>
                <c:pt idx="119">
                  <c:v>21198.75</c:v>
                </c:pt>
                <c:pt idx="120">
                  <c:v>21296.666666666668</c:v>
                </c:pt>
                <c:pt idx="121">
                  <c:v>21394</c:v>
                </c:pt>
                <c:pt idx="122">
                  <c:v>21488.166666666668</c:v>
                </c:pt>
                <c:pt idx="123">
                  <c:v>21573.083333333332</c:v>
                </c:pt>
                <c:pt idx="124">
                  <c:v>21653.666666666668</c:v>
                </c:pt>
                <c:pt idx="125">
                  <c:v>21727.666666666668</c:v>
                </c:pt>
                <c:pt idx="126">
                  <c:v>21795.25</c:v>
                </c:pt>
                <c:pt idx="127">
                  <c:v>21861.5</c:v>
                </c:pt>
                <c:pt idx="128">
                  <c:v>21923.916666666668</c:v>
                </c:pt>
                <c:pt idx="129">
                  <c:v>21992.25</c:v>
                </c:pt>
                <c:pt idx="130">
                  <c:v>22063</c:v>
                </c:pt>
                <c:pt idx="131">
                  <c:v>22133.333333333332</c:v>
                </c:pt>
                <c:pt idx="132">
                  <c:v>22179.833333333332</c:v>
                </c:pt>
                <c:pt idx="133">
                  <c:v>22233.666666666668</c:v>
                </c:pt>
                <c:pt idx="134">
                  <c:v>22292.5</c:v>
                </c:pt>
                <c:pt idx="135">
                  <c:v>22362.75</c:v>
                </c:pt>
                <c:pt idx="136">
                  <c:v>22436.333333333332</c:v>
                </c:pt>
                <c:pt idx="137">
                  <c:v>22517.75</c:v>
                </c:pt>
              </c:numCache>
            </c:numRef>
          </c:val>
          <c:extLst>
            <c:ext xmlns:c16="http://schemas.microsoft.com/office/drawing/2014/chart" uri="{C3380CC4-5D6E-409C-BE32-E72D297353CC}">
              <c16:uniqueId val="{00000000-95F6-4296-A031-BBF4593CA838}"/>
            </c:ext>
          </c:extLst>
        </c:ser>
        <c:ser>
          <c:idx val="1"/>
          <c:order val="1"/>
          <c:tx>
            <c:strRef>
              <c:f>'US VC company inventory'!$H$7</c:f>
              <c:strCache>
                <c:ptCount val="1"/>
                <c:pt idx="0">
                  <c:v>Smoothed early-stage VC company count</c:v>
                </c:pt>
              </c:strCache>
            </c:strRef>
          </c:tx>
          <c:spPr>
            <a:solidFill>
              <a:schemeClr val="accent2"/>
            </a:solidFill>
            <a:ln>
              <a:noFill/>
            </a:ln>
            <a:effectLst/>
          </c:spPr>
          <c:cat>
            <c:numRef>
              <c:f>'US VC company inventory'!$B$68:$B$205</c:f>
              <c:numCache>
                <c:formatCode>m/d/yyyy</c:formatCode>
                <c:ptCount val="13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45596</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pt idx="130">
                  <c:v>45991</c:v>
                </c:pt>
                <c:pt idx="131">
                  <c:v>46022</c:v>
                </c:pt>
                <c:pt idx="132">
                  <c:v>46053</c:v>
                </c:pt>
                <c:pt idx="133">
                  <c:v>46081</c:v>
                </c:pt>
                <c:pt idx="134">
                  <c:v>46112</c:v>
                </c:pt>
                <c:pt idx="135">
                  <c:v>46142</c:v>
                </c:pt>
                <c:pt idx="136">
                  <c:v>46173</c:v>
                </c:pt>
                <c:pt idx="137">
                  <c:v>46203</c:v>
                </c:pt>
              </c:numCache>
            </c:numRef>
          </c:cat>
          <c:val>
            <c:numRef>
              <c:f>'US VC company inventory'!$H$68:$H$205</c:f>
              <c:numCache>
                <c:formatCode>0</c:formatCode>
                <c:ptCount val="138"/>
                <c:pt idx="0">
                  <c:v>9981.75</c:v>
                </c:pt>
                <c:pt idx="1">
                  <c:v>10086.666666666666</c:v>
                </c:pt>
                <c:pt idx="2">
                  <c:v>10190.416666666666</c:v>
                </c:pt>
                <c:pt idx="3">
                  <c:v>10288.75</c:v>
                </c:pt>
                <c:pt idx="4">
                  <c:v>10390.583333333334</c:v>
                </c:pt>
                <c:pt idx="5">
                  <c:v>10492.333333333334</c:v>
                </c:pt>
                <c:pt idx="6">
                  <c:v>10592.666666666666</c:v>
                </c:pt>
                <c:pt idx="7">
                  <c:v>10691.5</c:v>
                </c:pt>
                <c:pt idx="8">
                  <c:v>10792.333333333334</c:v>
                </c:pt>
                <c:pt idx="9">
                  <c:v>10892.916666666666</c:v>
                </c:pt>
                <c:pt idx="10">
                  <c:v>10990.666666666666</c:v>
                </c:pt>
                <c:pt idx="11">
                  <c:v>11090.916666666666</c:v>
                </c:pt>
                <c:pt idx="12">
                  <c:v>11188.333333333334</c:v>
                </c:pt>
                <c:pt idx="13">
                  <c:v>11293.416666666666</c:v>
                </c:pt>
                <c:pt idx="14">
                  <c:v>11391.916666666666</c:v>
                </c:pt>
                <c:pt idx="15">
                  <c:v>11488.833333333334</c:v>
                </c:pt>
                <c:pt idx="16">
                  <c:v>11575.916666666666</c:v>
                </c:pt>
                <c:pt idx="17">
                  <c:v>11660.916666666666</c:v>
                </c:pt>
                <c:pt idx="18">
                  <c:v>11744.5</c:v>
                </c:pt>
                <c:pt idx="19">
                  <c:v>11827.25</c:v>
                </c:pt>
                <c:pt idx="20">
                  <c:v>11903.416666666666</c:v>
                </c:pt>
                <c:pt idx="21">
                  <c:v>11975.416666666666</c:v>
                </c:pt>
                <c:pt idx="22">
                  <c:v>12048.833333333334</c:v>
                </c:pt>
                <c:pt idx="23">
                  <c:v>12115.083333333334</c:v>
                </c:pt>
                <c:pt idx="24">
                  <c:v>12183.416666666666</c:v>
                </c:pt>
                <c:pt idx="25">
                  <c:v>12246.75</c:v>
                </c:pt>
                <c:pt idx="26">
                  <c:v>12311</c:v>
                </c:pt>
                <c:pt idx="27">
                  <c:v>12374.083333333334</c:v>
                </c:pt>
                <c:pt idx="28">
                  <c:v>12444.583333333334</c:v>
                </c:pt>
                <c:pt idx="29">
                  <c:v>12514.083333333334</c:v>
                </c:pt>
                <c:pt idx="30">
                  <c:v>12583.583333333334</c:v>
                </c:pt>
                <c:pt idx="31">
                  <c:v>12655.166666666666</c:v>
                </c:pt>
                <c:pt idx="32">
                  <c:v>12729.333333333334</c:v>
                </c:pt>
                <c:pt idx="33">
                  <c:v>12808.916666666666</c:v>
                </c:pt>
                <c:pt idx="34">
                  <c:v>12883.25</c:v>
                </c:pt>
                <c:pt idx="35">
                  <c:v>12958.75</c:v>
                </c:pt>
                <c:pt idx="36">
                  <c:v>13037</c:v>
                </c:pt>
                <c:pt idx="37">
                  <c:v>13109.166666666666</c:v>
                </c:pt>
                <c:pt idx="38">
                  <c:v>13182</c:v>
                </c:pt>
                <c:pt idx="39">
                  <c:v>13254.083333333334</c:v>
                </c:pt>
                <c:pt idx="40">
                  <c:v>13321.916666666666</c:v>
                </c:pt>
                <c:pt idx="41">
                  <c:v>13386.333333333334</c:v>
                </c:pt>
                <c:pt idx="42">
                  <c:v>13449.583333333334</c:v>
                </c:pt>
                <c:pt idx="43">
                  <c:v>13513.5</c:v>
                </c:pt>
                <c:pt idx="44">
                  <c:v>13573.416666666666</c:v>
                </c:pt>
                <c:pt idx="45">
                  <c:v>13625.666666666666</c:v>
                </c:pt>
                <c:pt idx="46">
                  <c:v>13678.75</c:v>
                </c:pt>
                <c:pt idx="47">
                  <c:v>13735.166666666666</c:v>
                </c:pt>
                <c:pt idx="48">
                  <c:v>13783.333333333334</c:v>
                </c:pt>
                <c:pt idx="49">
                  <c:v>13836.083333333334</c:v>
                </c:pt>
                <c:pt idx="50">
                  <c:v>13882.416666666666</c:v>
                </c:pt>
                <c:pt idx="51">
                  <c:v>13928.75</c:v>
                </c:pt>
                <c:pt idx="52">
                  <c:v>13973.25</c:v>
                </c:pt>
                <c:pt idx="53">
                  <c:v>14017.416666666666</c:v>
                </c:pt>
                <c:pt idx="54">
                  <c:v>14056.75</c:v>
                </c:pt>
                <c:pt idx="55">
                  <c:v>14086.333333333334</c:v>
                </c:pt>
                <c:pt idx="56">
                  <c:v>14113.666666666666</c:v>
                </c:pt>
                <c:pt idx="57">
                  <c:v>14145</c:v>
                </c:pt>
                <c:pt idx="58">
                  <c:v>14177</c:v>
                </c:pt>
                <c:pt idx="59">
                  <c:v>14207.25</c:v>
                </c:pt>
                <c:pt idx="60">
                  <c:v>14239.916666666666</c:v>
                </c:pt>
                <c:pt idx="61">
                  <c:v>14273.75</c:v>
                </c:pt>
                <c:pt idx="62">
                  <c:v>14309.083333333334</c:v>
                </c:pt>
                <c:pt idx="63">
                  <c:v>14348</c:v>
                </c:pt>
                <c:pt idx="64">
                  <c:v>14384.916666666666</c:v>
                </c:pt>
                <c:pt idx="65">
                  <c:v>14421.083333333334</c:v>
                </c:pt>
                <c:pt idx="66">
                  <c:v>14459.666666666666</c:v>
                </c:pt>
                <c:pt idx="67">
                  <c:v>14500.5</c:v>
                </c:pt>
                <c:pt idx="68">
                  <c:v>14545.083333333334</c:v>
                </c:pt>
                <c:pt idx="69">
                  <c:v>14589.583333333334</c:v>
                </c:pt>
                <c:pt idx="70">
                  <c:v>14631.416666666666</c:v>
                </c:pt>
                <c:pt idx="71">
                  <c:v>14672.333333333334</c:v>
                </c:pt>
                <c:pt idx="72">
                  <c:v>14720.083333333334</c:v>
                </c:pt>
                <c:pt idx="73">
                  <c:v>14771.083333333334</c:v>
                </c:pt>
                <c:pt idx="74">
                  <c:v>14827.333333333334</c:v>
                </c:pt>
                <c:pt idx="75">
                  <c:v>14883.75</c:v>
                </c:pt>
                <c:pt idx="76">
                  <c:v>14943.083333333334</c:v>
                </c:pt>
                <c:pt idx="77">
                  <c:v>15008.75</c:v>
                </c:pt>
                <c:pt idx="78">
                  <c:v>15076</c:v>
                </c:pt>
                <c:pt idx="79">
                  <c:v>15146.833333333334</c:v>
                </c:pt>
                <c:pt idx="80">
                  <c:v>15221.833333333334</c:v>
                </c:pt>
                <c:pt idx="81">
                  <c:v>15300.583333333334</c:v>
                </c:pt>
                <c:pt idx="82">
                  <c:v>15386</c:v>
                </c:pt>
                <c:pt idx="83">
                  <c:v>15479.333333333334</c:v>
                </c:pt>
                <c:pt idx="84">
                  <c:v>15576.5</c:v>
                </c:pt>
                <c:pt idx="85">
                  <c:v>15670.833333333334</c:v>
                </c:pt>
                <c:pt idx="86">
                  <c:v>15771.416666666666</c:v>
                </c:pt>
                <c:pt idx="87">
                  <c:v>15874.916666666666</c:v>
                </c:pt>
                <c:pt idx="88">
                  <c:v>15982.583333333334</c:v>
                </c:pt>
                <c:pt idx="89">
                  <c:v>16087.583333333334</c:v>
                </c:pt>
                <c:pt idx="90">
                  <c:v>16192.916666666666</c:v>
                </c:pt>
                <c:pt idx="91">
                  <c:v>16304.583333333334</c:v>
                </c:pt>
                <c:pt idx="92">
                  <c:v>16416.5</c:v>
                </c:pt>
                <c:pt idx="93">
                  <c:v>16529.5</c:v>
                </c:pt>
                <c:pt idx="94">
                  <c:v>16645.25</c:v>
                </c:pt>
                <c:pt idx="95">
                  <c:v>16753.416666666668</c:v>
                </c:pt>
                <c:pt idx="96">
                  <c:v>16861.5</c:v>
                </c:pt>
                <c:pt idx="97">
                  <c:v>16967.25</c:v>
                </c:pt>
                <c:pt idx="98">
                  <c:v>17069.5</c:v>
                </c:pt>
                <c:pt idx="99">
                  <c:v>17167.5</c:v>
                </c:pt>
                <c:pt idx="100">
                  <c:v>17266.166666666668</c:v>
                </c:pt>
                <c:pt idx="101">
                  <c:v>17366.416666666668</c:v>
                </c:pt>
                <c:pt idx="102">
                  <c:v>17470.833333333332</c:v>
                </c:pt>
                <c:pt idx="103">
                  <c:v>17571.166666666668</c:v>
                </c:pt>
                <c:pt idx="104">
                  <c:v>17671.333333333332</c:v>
                </c:pt>
                <c:pt idx="105">
                  <c:v>17771.333333333332</c:v>
                </c:pt>
                <c:pt idx="106">
                  <c:v>17869.666666666668</c:v>
                </c:pt>
                <c:pt idx="107">
                  <c:v>17969.25</c:v>
                </c:pt>
                <c:pt idx="108">
                  <c:v>18074.916666666668</c:v>
                </c:pt>
                <c:pt idx="109">
                  <c:v>18185.916666666668</c:v>
                </c:pt>
                <c:pt idx="110">
                  <c:v>18294.083333333332</c:v>
                </c:pt>
                <c:pt idx="111">
                  <c:v>18411</c:v>
                </c:pt>
                <c:pt idx="112">
                  <c:v>18524.916666666668</c:v>
                </c:pt>
                <c:pt idx="113">
                  <c:v>18642.083333333332</c:v>
                </c:pt>
                <c:pt idx="114">
                  <c:v>18759.333333333332</c:v>
                </c:pt>
                <c:pt idx="115">
                  <c:v>18876.75</c:v>
                </c:pt>
                <c:pt idx="116">
                  <c:v>18994.416666666668</c:v>
                </c:pt>
                <c:pt idx="117">
                  <c:v>19114.166666666668</c:v>
                </c:pt>
                <c:pt idx="118">
                  <c:v>19228.5</c:v>
                </c:pt>
                <c:pt idx="119">
                  <c:v>19348.25</c:v>
                </c:pt>
                <c:pt idx="120">
                  <c:v>19466.25</c:v>
                </c:pt>
                <c:pt idx="121">
                  <c:v>19588.166666666668</c:v>
                </c:pt>
                <c:pt idx="122">
                  <c:v>19713.333333333332</c:v>
                </c:pt>
                <c:pt idx="123">
                  <c:v>19835.833333333332</c:v>
                </c:pt>
                <c:pt idx="124">
                  <c:v>19961.583333333332</c:v>
                </c:pt>
                <c:pt idx="125">
                  <c:v>20086.916666666668</c:v>
                </c:pt>
                <c:pt idx="126">
                  <c:v>20218.5</c:v>
                </c:pt>
                <c:pt idx="127">
                  <c:v>20351.583333333332</c:v>
                </c:pt>
                <c:pt idx="128">
                  <c:v>20488</c:v>
                </c:pt>
                <c:pt idx="129">
                  <c:v>20627.5</c:v>
                </c:pt>
                <c:pt idx="130">
                  <c:v>20776</c:v>
                </c:pt>
                <c:pt idx="131">
                  <c:v>20926.083333333332</c:v>
                </c:pt>
                <c:pt idx="132">
                  <c:v>21046.583333333332</c:v>
                </c:pt>
                <c:pt idx="133">
                  <c:v>21168.416666666668</c:v>
                </c:pt>
                <c:pt idx="134">
                  <c:v>21297.583333333332</c:v>
                </c:pt>
                <c:pt idx="135">
                  <c:v>21432</c:v>
                </c:pt>
                <c:pt idx="136">
                  <c:v>21569</c:v>
                </c:pt>
                <c:pt idx="137">
                  <c:v>21716.25</c:v>
                </c:pt>
              </c:numCache>
            </c:numRef>
          </c:val>
          <c:extLst>
            <c:ext xmlns:c16="http://schemas.microsoft.com/office/drawing/2014/chart" uri="{C3380CC4-5D6E-409C-BE32-E72D297353CC}">
              <c16:uniqueId val="{00000001-95F6-4296-A031-BBF4593CA838}"/>
            </c:ext>
          </c:extLst>
        </c:ser>
        <c:ser>
          <c:idx val="2"/>
          <c:order val="2"/>
          <c:tx>
            <c:strRef>
              <c:f>'US VC company inventory'!$I$7</c:f>
              <c:strCache>
                <c:ptCount val="1"/>
                <c:pt idx="0">
                  <c:v>Smoothed late-stage VC company count</c:v>
                </c:pt>
              </c:strCache>
            </c:strRef>
          </c:tx>
          <c:spPr>
            <a:solidFill>
              <a:schemeClr val="accent3"/>
            </a:solidFill>
            <a:ln>
              <a:noFill/>
            </a:ln>
            <a:effectLst/>
          </c:spPr>
          <c:cat>
            <c:numRef>
              <c:f>'US VC company inventory'!$B$68:$B$205</c:f>
              <c:numCache>
                <c:formatCode>m/d/yyyy</c:formatCode>
                <c:ptCount val="13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45596</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pt idx="130">
                  <c:v>45991</c:v>
                </c:pt>
                <c:pt idx="131">
                  <c:v>46022</c:v>
                </c:pt>
                <c:pt idx="132">
                  <c:v>46053</c:v>
                </c:pt>
                <c:pt idx="133">
                  <c:v>46081</c:v>
                </c:pt>
                <c:pt idx="134">
                  <c:v>46112</c:v>
                </c:pt>
                <c:pt idx="135">
                  <c:v>46142</c:v>
                </c:pt>
                <c:pt idx="136">
                  <c:v>46173</c:v>
                </c:pt>
                <c:pt idx="137">
                  <c:v>46203</c:v>
                </c:pt>
              </c:numCache>
            </c:numRef>
          </c:cat>
          <c:val>
            <c:numRef>
              <c:f>'US VC company inventory'!$I$68:$I$205</c:f>
              <c:numCache>
                <c:formatCode>0</c:formatCode>
                <c:ptCount val="138"/>
                <c:pt idx="0">
                  <c:v>5964.5</c:v>
                </c:pt>
                <c:pt idx="1">
                  <c:v>6027.916666666667</c:v>
                </c:pt>
                <c:pt idx="2">
                  <c:v>6094.166666666667</c:v>
                </c:pt>
                <c:pt idx="3">
                  <c:v>6162</c:v>
                </c:pt>
                <c:pt idx="4">
                  <c:v>6230.583333333333</c:v>
                </c:pt>
                <c:pt idx="5">
                  <c:v>6302.75</c:v>
                </c:pt>
                <c:pt idx="6">
                  <c:v>6375.666666666667</c:v>
                </c:pt>
                <c:pt idx="7">
                  <c:v>6449</c:v>
                </c:pt>
                <c:pt idx="8">
                  <c:v>6520.416666666667</c:v>
                </c:pt>
                <c:pt idx="9">
                  <c:v>6591.75</c:v>
                </c:pt>
                <c:pt idx="10">
                  <c:v>6665.75</c:v>
                </c:pt>
                <c:pt idx="11">
                  <c:v>6742</c:v>
                </c:pt>
                <c:pt idx="12">
                  <c:v>6817.916666666667</c:v>
                </c:pt>
                <c:pt idx="13">
                  <c:v>6894.916666666667</c:v>
                </c:pt>
                <c:pt idx="14">
                  <c:v>6969.583333333333</c:v>
                </c:pt>
                <c:pt idx="15">
                  <c:v>7043.666666666667</c:v>
                </c:pt>
                <c:pt idx="16">
                  <c:v>7118.666666666667</c:v>
                </c:pt>
                <c:pt idx="17">
                  <c:v>7193.666666666667</c:v>
                </c:pt>
                <c:pt idx="18">
                  <c:v>7267.75</c:v>
                </c:pt>
                <c:pt idx="19">
                  <c:v>7343.166666666667</c:v>
                </c:pt>
                <c:pt idx="20">
                  <c:v>7420.5</c:v>
                </c:pt>
                <c:pt idx="21">
                  <c:v>7498.25</c:v>
                </c:pt>
                <c:pt idx="22">
                  <c:v>7572.833333333333</c:v>
                </c:pt>
                <c:pt idx="23">
                  <c:v>7643.833333333333</c:v>
                </c:pt>
                <c:pt idx="24">
                  <c:v>7714.166666666667</c:v>
                </c:pt>
                <c:pt idx="25">
                  <c:v>7784.666666666667</c:v>
                </c:pt>
                <c:pt idx="26">
                  <c:v>7856.25</c:v>
                </c:pt>
                <c:pt idx="27">
                  <c:v>7928.5</c:v>
                </c:pt>
                <c:pt idx="28">
                  <c:v>7999.666666666667</c:v>
                </c:pt>
                <c:pt idx="29">
                  <c:v>8071.333333333333</c:v>
                </c:pt>
                <c:pt idx="30">
                  <c:v>8143.75</c:v>
                </c:pt>
                <c:pt idx="31">
                  <c:v>8215.25</c:v>
                </c:pt>
                <c:pt idx="32">
                  <c:v>8285.4166666666661</c:v>
                </c:pt>
                <c:pt idx="33">
                  <c:v>8355.4166666666661</c:v>
                </c:pt>
                <c:pt idx="34">
                  <c:v>8428.75</c:v>
                </c:pt>
                <c:pt idx="35">
                  <c:v>8504</c:v>
                </c:pt>
                <c:pt idx="36">
                  <c:v>8583.8333333333339</c:v>
                </c:pt>
                <c:pt idx="37">
                  <c:v>8664.5833333333339</c:v>
                </c:pt>
                <c:pt idx="38">
                  <c:v>8741.8333333333339</c:v>
                </c:pt>
                <c:pt idx="39">
                  <c:v>8819.6666666666661</c:v>
                </c:pt>
                <c:pt idx="40">
                  <c:v>8899.5</c:v>
                </c:pt>
                <c:pt idx="41">
                  <c:v>8977.25</c:v>
                </c:pt>
                <c:pt idx="42">
                  <c:v>9055.3333333333339</c:v>
                </c:pt>
                <c:pt idx="43">
                  <c:v>9132</c:v>
                </c:pt>
                <c:pt idx="44">
                  <c:v>9209.1666666666661</c:v>
                </c:pt>
                <c:pt idx="45">
                  <c:v>9288.4166666666661</c:v>
                </c:pt>
                <c:pt idx="46">
                  <c:v>9365.5</c:v>
                </c:pt>
                <c:pt idx="47">
                  <c:v>9443.5833333333339</c:v>
                </c:pt>
                <c:pt idx="48">
                  <c:v>9522.5833333333339</c:v>
                </c:pt>
                <c:pt idx="49">
                  <c:v>9600</c:v>
                </c:pt>
                <c:pt idx="50">
                  <c:v>9679.5</c:v>
                </c:pt>
                <c:pt idx="51">
                  <c:v>9760.4166666666661</c:v>
                </c:pt>
                <c:pt idx="52">
                  <c:v>9839.1666666666661</c:v>
                </c:pt>
                <c:pt idx="53">
                  <c:v>9917.5</c:v>
                </c:pt>
                <c:pt idx="54">
                  <c:v>9996.5833333333339</c:v>
                </c:pt>
                <c:pt idx="55">
                  <c:v>10077.333333333334</c:v>
                </c:pt>
                <c:pt idx="56">
                  <c:v>10159.416666666666</c:v>
                </c:pt>
                <c:pt idx="57">
                  <c:v>10239.833333333334</c:v>
                </c:pt>
                <c:pt idx="58">
                  <c:v>10321.5</c:v>
                </c:pt>
                <c:pt idx="59">
                  <c:v>10400.666666666666</c:v>
                </c:pt>
                <c:pt idx="60">
                  <c:v>10478.833333333334</c:v>
                </c:pt>
                <c:pt idx="61">
                  <c:v>10559.083333333334</c:v>
                </c:pt>
                <c:pt idx="62">
                  <c:v>10641.5</c:v>
                </c:pt>
                <c:pt idx="63">
                  <c:v>10741.333333333334</c:v>
                </c:pt>
                <c:pt idx="64">
                  <c:v>10843.25</c:v>
                </c:pt>
                <c:pt idx="65">
                  <c:v>10945.333333333334</c:v>
                </c:pt>
                <c:pt idx="66">
                  <c:v>11047.083333333334</c:v>
                </c:pt>
                <c:pt idx="67">
                  <c:v>11148.916666666666</c:v>
                </c:pt>
                <c:pt idx="68">
                  <c:v>11252.333333333334</c:v>
                </c:pt>
                <c:pt idx="69">
                  <c:v>11356.25</c:v>
                </c:pt>
                <c:pt idx="70">
                  <c:v>11457.916666666666</c:v>
                </c:pt>
                <c:pt idx="71">
                  <c:v>11564.666666666666</c:v>
                </c:pt>
                <c:pt idx="72">
                  <c:v>11672.583333333334</c:v>
                </c:pt>
                <c:pt idx="73">
                  <c:v>11782.75</c:v>
                </c:pt>
                <c:pt idx="74">
                  <c:v>11899.166666666666</c:v>
                </c:pt>
                <c:pt idx="75">
                  <c:v>12001.583333333334</c:v>
                </c:pt>
                <c:pt idx="76">
                  <c:v>12101</c:v>
                </c:pt>
                <c:pt idx="77">
                  <c:v>12202.833333333334</c:v>
                </c:pt>
                <c:pt idx="78">
                  <c:v>12303.083333333334</c:v>
                </c:pt>
                <c:pt idx="79">
                  <c:v>12404.166666666666</c:v>
                </c:pt>
                <c:pt idx="80">
                  <c:v>12505.25</c:v>
                </c:pt>
                <c:pt idx="81">
                  <c:v>12606.416666666666</c:v>
                </c:pt>
                <c:pt idx="82">
                  <c:v>12712.166666666666</c:v>
                </c:pt>
                <c:pt idx="83">
                  <c:v>12819.75</c:v>
                </c:pt>
                <c:pt idx="84">
                  <c:v>12926.166666666666</c:v>
                </c:pt>
                <c:pt idx="85">
                  <c:v>13033.333333333334</c:v>
                </c:pt>
                <c:pt idx="86">
                  <c:v>13139.166666666666</c:v>
                </c:pt>
                <c:pt idx="87">
                  <c:v>13243.833333333334</c:v>
                </c:pt>
                <c:pt idx="88">
                  <c:v>13350.666666666666</c:v>
                </c:pt>
                <c:pt idx="89">
                  <c:v>13458.333333333334</c:v>
                </c:pt>
                <c:pt idx="90">
                  <c:v>13566.083333333334</c:v>
                </c:pt>
                <c:pt idx="91">
                  <c:v>13675.083333333334</c:v>
                </c:pt>
                <c:pt idx="92">
                  <c:v>13784.75</c:v>
                </c:pt>
                <c:pt idx="93">
                  <c:v>13893.416666666666</c:v>
                </c:pt>
                <c:pt idx="94">
                  <c:v>14000.75</c:v>
                </c:pt>
                <c:pt idx="95">
                  <c:v>14104.583333333334</c:v>
                </c:pt>
                <c:pt idx="96">
                  <c:v>14209.833333333334</c:v>
                </c:pt>
                <c:pt idx="97">
                  <c:v>14312.416666666666</c:v>
                </c:pt>
                <c:pt idx="98">
                  <c:v>14413.583333333334</c:v>
                </c:pt>
                <c:pt idx="99">
                  <c:v>14512.833333333334</c:v>
                </c:pt>
                <c:pt idx="100">
                  <c:v>14612.166666666666</c:v>
                </c:pt>
                <c:pt idx="101">
                  <c:v>14710.5</c:v>
                </c:pt>
                <c:pt idx="102">
                  <c:v>14810.583333333334</c:v>
                </c:pt>
                <c:pt idx="103">
                  <c:v>14909.333333333334</c:v>
                </c:pt>
                <c:pt idx="104">
                  <c:v>15006</c:v>
                </c:pt>
                <c:pt idx="105">
                  <c:v>15105.083333333334</c:v>
                </c:pt>
                <c:pt idx="106">
                  <c:v>15207.083333333334</c:v>
                </c:pt>
                <c:pt idx="107">
                  <c:v>15311.666666666666</c:v>
                </c:pt>
                <c:pt idx="108">
                  <c:v>15410.583333333334</c:v>
                </c:pt>
                <c:pt idx="109">
                  <c:v>15509</c:v>
                </c:pt>
                <c:pt idx="110">
                  <c:v>15605.916666666666</c:v>
                </c:pt>
                <c:pt idx="111">
                  <c:v>15705.5</c:v>
                </c:pt>
                <c:pt idx="112">
                  <c:v>15806.166666666666</c:v>
                </c:pt>
                <c:pt idx="113">
                  <c:v>15909.25</c:v>
                </c:pt>
                <c:pt idx="114">
                  <c:v>16013.166666666666</c:v>
                </c:pt>
                <c:pt idx="115">
                  <c:v>16114.666666666666</c:v>
                </c:pt>
                <c:pt idx="116">
                  <c:v>16218.083333333334</c:v>
                </c:pt>
                <c:pt idx="117">
                  <c:v>16322.333333333334</c:v>
                </c:pt>
                <c:pt idx="118">
                  <c:v>16422.833333333332</c:v>
                </c:pt>
                <c:pt idx="119">
                  <c:v>16521.083333333332</c:v>
                </c:pt>
                <c:pt idx="120">
                  <c:v>16617.416666666668</c:v>
                </c:pt>
                <c:pt idx="121">
                  <c:v>16715.083333333332</c:v>
                </c:pt>
                <c:pt idx="122">
                  <c:v>16814.083333333332</c:v>
                </c:pt>
                <c:pt idx="123">
                  <c:v>16909</c:v>
                </c:pt>
                <c:pt idx="124">
                  <c:v>17005.416666666668</c:v>
                </c:pt>
                <c:pt idx="125">
                  <c:v>17099.833333333332</c:v>
                </c:pt>
                <c:pt idx="126">
                  <c:v>17193.75</c:v>
                </c:pt>
                <c:pt idx="127">
                  <c:v>17286.333333333332</c:v>
                </c:pt>
                <c:pt idx="128">
                  <c:v>17377.583333333332</c:v>
                </c:pt>
                <c:pt idx="129">
                  <c:v>17467.75</c:v>
                </c:pt>
                <c:pt idx="130">
                  <c:v>17557.25</c:v>
                </c:pt>
                <c:pt idx="131">
                  <c:v>17647.083333333332</c:v>
                </c:pt>
                <c:pt idx="132">
                  <c:v>17734.416666666668</c:v>
                </c:pt>
                <c:pt idx="133">
                  <c:v>17818.75</c:v>
                </c:pt>
                <c:pt idx="134">
                  <c:v>17900.75</c:v>
                </c:pt>
                <c:pt idx="135">
                  <c:v>17981.916666666668</c:v>
                </c:pt>
                <c:pt idx="136">
                  <c:v>18058.333333333332</c:v>
                </c:pt>
                <c:pt idx="137">
                  <c:v>18132.083333333332</c:v>
                </c:pt>
              </c:numCache>
            </c:numRef>
          </c:val>
          <c:extLst>
            <c:ext xmlns:c16="http://schemas.microsoft.com/office/drawing/2014/chart" uri="{C3380CC4-5D6E-409C-BE32-E72D297353CC}">
              <c16:uniqueId val="{00000002-95F6-4296-A031-BBF4593CA838}"/>
            </c:ext>
          </c:extLst>
        </c:ser>
        <c:ser>
          <c:idx val="3"/>
          <c:order val="3"/>
          <c:tx>
            <c:strRef>
              <c:f>'US VC company inventory'!$J$7</c:f>
              <c:strCache>
                <c:ptCount val="1"/>
                <c:pt idx="0">
                  <c:v>Smoothed venture-growth company count</c:v>
                </c:pt>
              </c:strCache>
            </c:strRef>
          </c:tx>
          <c:spPr>
            <a:solidFill>
              <a:schemeClr val="accent4"/>
            </a:solidFill>
            <a:ln>
              <a:noFill/>
            </a:ln>
            <a:effectLst/>
          </c:spPr>
          <c:cat>
            <c:numRef>
              <c:f>'US VC company inventory'!$B$68:$B$205</c:f>
              <c:numCache>
                <c:formatCode>m/d/yyyy</c:formatCode>
                <c:ptCount val="13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45596</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pt idx="130">
                  <c:v>45991</c:v>
                </c:pt>
                <c:pt idx="131">
                  <c:v>46022</c:v>
                </c:pt>
                <c:pt idx="132">
                  <c:v>46053</c:v>
                </c:pt>
                <c:pt idx="133">
                  <c:v>46081</c:v>
                </c:pt>
                <c:pt idx="134">
                  <c:v>46112</c:v>
                </c:pt>
                <c:pt idx="135">
                  <c:v>46142</c:v>
                </c:pt>
                <c:pt idx="136">
                  <c:v>46173</c:v>
                </c:pt>
                <c:pt idx="137">
                  <c:v>46203</c:v>
                </c:pt>
              </c:numCache>
            </c:numRef>
          </c:cat>
          <c:val>
            <c:numRef>
              <c:f>'US VC company inventory'!$J$68:$J$205</c:f>
              <c:numCache>
                <c:formatCode>0</c:formatCode>
                <c:ptCount val="138"/>
                <c:pt idx="0">
                  <c:v>747.58333333333337</c:v>
                </c:pt>
                <c:pt idx="1">
                  <c:v>754.16666666666663</c:v>
                </c:pt>
                <c:pt idx="2">
                  <c:v>761.25</c:v>
                </c:pt>
                <c:pt idx="3">
                  <c:v>769.08333333333337</c:v>
                </c:pt>
                <c:pt idx="4">
                  <c:v>776.91666666666663</c:v>
                </c:pt>
                <c:pt idx="5">
                  <c:v>784.83333333333337</c:v>
                </c:pt>
                <c:pt idx="6">
                  <c:v>792.33333333333337</c:v>
                </c:pt>
                <c:pt idx="7">
                  <c:v>800.66666666666663</c:v>
                </c:pt>
                <c:pt idx="8">
                  <c:v>808.91666666666663</c:v>
                </c:pt>
                <c:pt idx="9">
                  <c:v>816.83333333333337</c:v>
                </c:pt>
                <c:pt idx="10">
                  <c:v>824.25</c:v>
                </c:pt>
                <c:pt idx="11">
                  <c:v>831.41666666666663</c:v>
                </c:pt>
                <c:pt idx="12">
                  <c:v>839.08333333333337</c:v>
                </c:pt>
                <c:pt idx="13">
                  <c:v>846.75</c:v>
                </c:pt>
                <c:pt idx="14">
                  <c:v>854.25</c:v>
                </c:pt>
                <c:pt idx="15">
                  <c:v>861.75</c:v>
                </c:pt>
                <c:pt idx="16">
                  <c:v>868.33333333333337</c:v>
                </c:pt>
                <c:pt idx="17">
                  <c:v>874.83333333333337</c:v>
                </c:pt>
                <c:pt idx="18">
                  <c:v>881.25</c:v>
                </c:pt>
                <c:pt idx="19">
                  <c:v>886.41666666666663</c:v>
                </c:pt>
                <c:pt idx="20">
                  <c:v>891.5</c:v>
                </c:pt>
                <c:pt idx="21">
                  <c:v>896.75</c:v>
                </c:pt>
                <c:pt idx="22">
                  <c:v>902.5</c:v>
                </c:pt>
                <c:pt idx="23">
                  <c:v>909.16666666666663</c:v>
                </c:pt>
                <c:pt idx="24">
                  <c:v>915.25</c:v>
                </c:pt>
                <c:pt idx="25">
                  <c:v>921.33333333333337</c:v>
                </c:pt>
                <c:pt idx="26">
                  <c:v>926.75</c:v>
                </c:pt>
                <c:pt idx="27">
                  <c:v>931.75</c:v>
                </c:pt>
                <c:pt idx="28">
                  <c:v>937.33333333333337</c:v>
                </c:pt>
                <c:pt idx="29">
                  <c:v>942.75</c:v>
                </c:pt>
                <c:pt idx="30">
                  <c:v>949.08333333333337</c:v>
                </c:pt>
                <c:pt idx="31">
                  <c:v>956.25</c:v>
                </c:pt>
                <c:pt idx="32">
                  <c:v>963.66666666666663</c:v>
                </c:pt>
                <c:pt idx="33">
                  <c:v>969.91666666666663</c:v>
                </c:pt>
                <c:pt idx="34">
                  <c:v>976</c:v>
                </c:pt>
                <c:pt idx="35">
                  <c:v>981.91666666666663</c:v>
                </c:pt>
                <c:pt idx="36">
                  <c:v>987.33333333333337</c:v>
                </c:pt>
                <c:pt idx="37">
                  <c:v>993.16666666666663</c:v>
                </c:pt>
                <c:pt idx="38">
                  <c:v>1000.25</c:v>
                </c:pt>
                <c:pt idx="39">
                  <c:v>1007</c:v>
                </c:pt>
                <c:pt idx="40">
                  <c:v>1013.6666666666666</c:v>
                </c:pt>
                <c:pt idx="41">
                  <c:v>1021.4166666666666</c:v>
                </c:pt>
                <c:pt idx="42">
                  <c:v>1029.3333333333333</c:v>
                </c:pt>
                <c:pt idx="43">
                  <c:v>1037.25</c:v>
                </c:pt>
                <c:pt idx="44">
                  <c:v>1045.5</c:v>
                </c:pt>
                <c:pt idx="45">
                  <c:v>1054.6666666666667</c:v>
                </c:pt>
                <c:pt idx="46">
                  <c:v>1065.0833333333333</c:v>
                </c:pt>
                <c:pt idx="47">
                  <c:v>1074.5</c:v>
                </c:pt>
                <c:pt idx="48">
                  <c:v>1084.5</c:v>
                </c:pt>
                <c:pt idx="49">
                  <c:v>1094.5</c:v>
                </c:pt>
                <c:pt idx="50">
                  <c:v>1104.75</c:v>
                </c:pt>
                <c:pt idx="51">
                  <c:v>1116</c:v>
                </c:pt>
                <c:pt idx="52">
                  <c:v>1127.1666666666667</c:v>
                </c:pt>
                <c:pt idx="53">
                  <c:v>1138.3333333333333</c:v>
                </c:pt>
                <c:pt idx="54">
                  <c:v>1149.75</c:v>
                </c:pt>
                <c:pt idx="55">
                  <c:v>1161.5</c:v>
                </c:pt>
                <c:pt idx="56">
                  <c:v>1172.9166666666667</c:v>
                </c:pt>
                <c:pt idx="57">
                  <c:v>1184.4166666666667</c:v>
                </c:pt>
                <c:pt idx="58">
                  <c:v>1195.5</c:v>
                </c:pt>
                <c:pt idx="59">
                  <c:v>1207.1666666666667</c:v>
                </c:pt>
                <c:pt idx="60">
                  <c:v>1219</c:v>
                </c:pt>
                <c:pt idx="61">
                  <c:v>1231</c:v>
                </c:pt>
                <c:pt idx="62">
                  <c:v>1243.4166666666667</c:v>
                </c:pt>
                <c:pt idx="63">
                  <c:v>1256.25</c:v>
                </c:pt>
                <c:pt idx="64">
                  <c:v>1269</c:v>
                </c:pt>
                <c:pt idx="65">
                  <c:v>1281.1666666666667</c:v>
                </c:pt>
                <c:pt idx="66">
                  <c:v>1292.5</c:v>
                </c:pt>
                <c:pt idx="67">
                  <c:v>1304.25</c:v>
                </c:pt>
                <c:pt idx="68">
                  <c:v>1316.5</c:v>
                </c:pt>
                <c:pt idx="69">
                  <c:v>1330</c:v>
                </c:pt>
                <c:pt idx="70">
                  <c:v>1343.5</c:v>
                </c:pt>
                <c:pt idx="71">
                  <c:v>1356</c:v>
                </c:pt>
                <c:pt idx="72">
                  <c:v>1369.0833333333333</c:v>
                </c:pt>
                <c:pt idx="73">
                  <c:v>1381.9166666666667</c:v>
                </c:pt>
                <c:pt idx="74">
                  <c:v>1394.0833333333333</c:v>
                </c:pt>
                <c:pt idx="75">
                  <c:v>1406.5833333333333</c:v>
                </c:pt>
                <c:pt idx="76">
                  <c:v>1420.5</c:v>
                </c:pt>
                <c:pt idx="77">
                  <c:v>1435.75</c:v>
                </c:pt>
                <c:pt idx="78">
                  <c:v>1452.3333333333333</c:v>
                </c:pt>
                <c:pt idx="79">
                  <c:v>1468.5833333333333</c:v>
                </c:pt>
                <c:pt idx="80">
                  <c:v>1486.3333333333333</c:v>
                </c:pt>
                <c:pt idx="81">
                  <c:v>1504.25</c:v>
                </c:pt>
                <c:pt idx="82">
                  <c:v>1521.8333333333333</c:v>
                </c:pt>
                <c:pt idx="83">
                  <c:v>1541</c:v>
                </c:pt>
                <c:pt idx="84">
                  <c:v>1560.9166666666667</c:v>
                </c:pt>
                <c:pt idx="85">
                  <c:v>1582.0833333333333</c:v>
                </c:pt>
                <c:pt idx="86">
                  <c:v>1603.25</c:v>
                </c:pt>
                <c:pt idx="87">
                  <c:v>1624.6666666666667</c:v>
                </c:pt>
                <c:pt idx="88">
                  <c:v>1644.9166666666667</c:v>
                </c:pt>
                <c:pt idx="89">
                  <c:v>1664.3333333333333</c:v>
                </c:pt>
                <c:pt idx="90">
                  <c:v>1683.1666666666667</c:v>
                </c:pt>
                <c:pt idx="91">
                  <c:v>1702.3333333333333</c:v>
                </c:pt>
                <c:pt idx="92">
                  <c:v>1720.3333333333333</c:v>
                </c:pt>
                <c:pt idx="93">
                  <c:v>1737.9166666666667</c:v>
                </c:pt>
                <c:pt idx="94">
                  <c:v>1756.6666666666667</c:v>
                </c:pt>
                <c:pt idx="95">
                  <c:v>1776.0833333333333</c:v>
                </c:pt>
                <c:pt idx="96">
                  <c:v>1794.3333333333333</c:v>
                </c:pt>
                <c:pt idx="97">
                  <c:v>1811.75</c:v>
                </c:pt>
                <c:pt idx="98">
                  <c:v>1829.4166666666667</c:v>
                </c:pt>
                <c:pt idx="99">
                  <c:v>1846.8333333333333</c:v>
                </c:pt>
                <c:pt idx="100">
                  <c:v>1865.5833333333333</c:v>
                </c:pt>
                <c:pt idx="101">
                  <c:v>1885.3333333333333</c:v>
                </c:pt>
                <c:pt idx="102">
                  <c:v>1904.75</c:v>
                </c:pt>
                <c:pt idx="103">
                  <c:v>1924.25</c:v>
                </c:pt>
                <c:pt idx="104">
                  <c:v>1943.4166666666667</c:v>
                </c:pt>
                <c:pt idx="105">
                  <c:v>1962.4166666666667</c:v>
                </c:pt>
                <c:pt idx="106">
                  <c:v>1980.4166666666667</c:v>
                </c:pt>
                <c:pt idx="107">
                  <c:v>1998</c:v>
                </c:pt>
                <c:pt idx="108">
                  <c:v>2017.0833333333333</c:v>
                </c:pt>
                <c:pt idx="109">
                  <c:v>2036.8333333333333</c:v>
                </c:pt>
                <c:pt idx="110">
                  <c:v>2056.75</c:v>
                </c:pt>
                <c:pt idx="111">
                  <c:v>2076.9166666666665</c:v>
                </c:pt>
                <c:pt idx="112">
                  <c:v>2096.5833333333335</c:v>
                </c:pt>
                <c:pt idx="113">
                  <c:v>2115.5</c:v>
                </c:pt>
                <c:pt idx="114">
                  <c:v>2135.6666666666665</c:v>
                </c:pt>
                <c:pt idx="115">
                  <c:v>2157.25</c:v>
                </c:pt>
                <c:pt idx="116">
                  <c:v>2179</c:v>
                </c:pt>
                <c:pt idx="117">
                  <c:v>2200.75</c:v>
                </c:pt>
                <c:pt idx="118">
                  <c:v>2222.75</c:v>
                </c:pt>
                <c:pt idx="119">
                  <c:v>2244</c:v>
                </c:pt>
                <c:pt idx="120">
                  <c:v>2264.75</c:v>
                </c:pt>
                <c:pt idx="121">
                  <c:v>2286.4166666666665</c:v>
                </c:pt>
                <c:pt idx="122">
                  <c:v>2308.75</c:v>
                </c:pt>
                <c:pt idx="123">
                  <c:v>2331.3333333333335</c:v>
                </c:pt>
                <c:pt idx="124">
                  <c:v>2355.1666666666665</c:v>
                </c:pt>
                <c:pt idx="125">
                  <c:v>2378.6666666666665</c:v>
                </c:pt>
                <c:pt idx="126">
                  <c:v>2402.0833333333335</c:v>
                </c:pt>
                <c:pt idx="127">
                  <c:v>2425.1666666666665</c:v>
                </c:pt>
                <c:pt idx="128">
                  <c:v>2449.4166666666665</c:v>
                </c:pt>
                <c:pt idx="129">
                  <c:v>2474</c:v>
                </c:pt>
                <c:pt idx="130">
                  <c:v>2498.0833333333335</c:v>
                </c:pt>
                <c:pt idx="131">
                  <c:v>2522.5</c:v>
                </c:pt>
                <c:pt idx="132">
                  <c:v>2546.6666666666665</c:v>
                </c:pt>
                <c:pt idx="133">
                  <c:v>2570.25</c:v>
                </c:pt>
                <c:pt idx="134">
                  <c:v>2593</c:v>
                </c:pt>
                <c:pt idx="135">
                  <c:v>2614.6666666666665</c:v>
                </c:pt>
                <c:pt idx="136">
                  <c:v>2634.25</c:v>
                </c:pt>
                <c:pt idx="137">
                  <c:v>2653</c:v>
                </c:pt>
              </c:numCache>
            </c:numRef>
          </c:val>
          <c:extLst>
            <c:ext xmlns:c16="http://schemas.microsoft.com/office/drawing/2014/chart" uri="{C3380CC4-5D6E-409C-BE32-E72D297353CC}">
              <c16:uniqueId val="{00000003-95F6-4296-A031-BBF4593CA838}"/>
            </c:ext>
          </c:extLst>
        </c:ser>
        <c:dLbls>
          <c:showLegendKey val="0"/>
          <c:showVal val="0"/>
          <c:showCatName val="0"/>
          <c:showSerName val="0"/>
          <c:showPercent val="0"/>
          <c:showBubbleSize val="0"/>
        </c:dLbls>
        <c:axId val="782910687"/>
        <c:axId val="782891135"/>
      </c:areaChart>
      <c:dateAx>
        <c:axId val="782910687"/>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782891135"/>
        <c:crosses val="autoZero"/>
        <c:auto val="1"/>
        <c:lblOffset val="100"/>
        <c:baseTimeUnit val="months"/>
        <c:majorUnit val="1"/>
        <c:majorTimeUnit val="years"/>
      </c:dateAx>
      <c:valAx>
        <c:axId val="782891135"/>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n-US"/>
          </a:p>
        </c:txPr>
        <c:crossAx val="782910687"/>
        <c:crosses val="autoZero"/>
        <c:crossBetween val="midCat"/>
      </c:valAx>
      <c:spPr>
        <a:ln>
          <a:noFill/>
        </a:ln>
      </c:spPr>
    </c:plotArea>
    <c:legend>
      <c:legendPos val="r"/>
      <c:layout>
        <c:manualLayout>
          <c:xMode val="edge"/>
          <c:yMode val="edge"/>
          <c:x val="0.69822069424420541"/>
          <c:y val="0.12989739918873777"/>
          <c:w val="0.30005788859725868"/>
          <c:h val="0.75742257217847764"/>
        </c:manualLayout>
      </c:layout>
      <c:overlay val="0"/>
      <c:spPr>
        <a:noFill/>
        <a:ln>
          <a:noFill/>
        </a:ln>
        <a:effectLst/>
      </c:spPr>
      <c:txPr>
        <a:bodyPr rot="0" vert="horz"/>
        <a:lstStyle/>
        <a:p>
          <a:pPr>
            <a:defRPr/>
          </a:pPr>
          <a:endParaRPr lang="en-US"/>
        </a:p>
      </c:txPr>
    </c:legend>
    <c:plotVisOnly val="1"/>
    <c:dispBlanksAs val="zero"/>
    <c:showDLblsOverMax val="0"/>
  </c:chart>
  <c:spPr>
    <a:noFill/>
    <a:ln>
      <a:noFill/>
    </a:ln>
  </c:spPr>
  <c:txPr>
    <a:bodyPr/>
    <a:lstStyle/>
    <a:p>
      <a:pPr>
        <a:defRPr sz="1100" baseline="0">
          <a:latin typeface="+mj-lt"/>
        </a:defRPr>
      </a:pPr>
      <a:endParaRPr lang="en-US"/>
    </a:p>
  </c:txPr>
  <c:printSettings>
    <c:headerFooter/>
    <c:pageMargins b="0.75" l="0.7" r="0.7" t="0.75" header="0.3" footer="0.3"/>
    <c:pageSetup/>
  </c:printSettings>
</c:chartSpace>
</file>

<file path=xl/charts/chart2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'VC exit value vs market value'!$B$10</c:f>
              <c:strCache>
                <c:ptCount val="1"/>
                <c:pt idx="0">
                  <c:v>Market value/exit value ratio</c:v>
                </c:pt>
              </c:strCache>
            </c:strRef>
          </c:tx>
          <c:spPr>
            <a:effectLst/>
          </c:spPr>
          <c:marker>
            <c:symbol val="none"/>
          </c:marker>
          <c:dPt>
            <c:idx val="10"/>
            <c:marker>
              <c:symbol val="circle"/>
              <c:size val="5"/>
              <c:spPr>
                <a:solidFill>
                  <a:srgbClr val="1C5080"/>
                </a:solidFill>
                <a:ln>
                  <a:noFill/>
                </a:ln>
              </c:spPr>
            </c:marker>
            <c:bubble3D val="0"/>
            <c:spPr>
              <a:ln>
                <a:noFill/>
              </a:ln>
              <a:effectLst/>
            </c:spPr>
            <c:extLst>
              <c:ext xmlns:c16="http://schemas.microsoft.com/office/drawing/2014/chart" uri="{C3380CC4-5D6E-409C-BE32-E72D297353CC}">
                <c16:uniqueId val="{00000001-2AF9-4E8F-8E5A-EABDC6AFCBF1}"/>
              </c:ext>
            </c:extLst>
          </c:dPt>
          <c:dLbls>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F9-4E8F-8E5A-EABDC6AFCBF1}"/>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'VC exit value vs market value'!$C$7:$M$7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value vs market value'!$C$10:$M$10</c:f>
              <c:numCache>
                <c:formatCode>0.00\x</c:formatCode>
                <c:ptCount val="11"/>
                <c:pt idx="0">
                  <c:v>1.5320585589640001</c:v>
                </c:pt>
                <c:pt idx="1">
                  <c:v>1.616070711434288</c:v>
                </c:pt>
                <c:pt idx="2">
                  <c:v>1.7476596900517474</c:v>
                </c:pt>
                <c:pt idx="3">
                  <c:v>1.7412185856516693</c:v>
                </c:pt>
                <c:pt idx="4">
                  <c:v>1.7568500304975909</c:v>
                </c:pt>
                <c:pt idx="5">
                  <c:v>1.8643320998159862</c:v>
                </c:pt>
                <c:pt idx="6">
                  <c:v>2.1332736418380782</c:v>
                </c:pt>
                <c:pt idx="7">
                  <c:v>2.1833214682704662</c:v>
                </c:pt>
                <c:pt idx="8">
                  <c:v>2.3525637110141999</c:v>
                </c:pt>
                <c:pt idx="9">
                  <c:v>2.5810221340181085</c:v>
                </c:pt>
                <c:pt idx="10">
                  <c:v>2.1812951957226794</c:v>
                </c:pt>
              </c:numCache>
            </c:numRef>
          </c:val>
          <c:smooth val="0"/>
          <c:extLst>
            <c:ext xmlns:c16="http://schemas.microsoft.com/office/drawing/2014/chart" uri="{C3380CC4-5D6E-409C-BE32-E72D297353CC}">
              <c16:uniqueId val="{00000002-2AF9-4E8F-8E5A-EABDC6AFCBF1}"/>
            </c:ext>
          </c:extLst>
        </c:ser>
        <c:dLbls>
          <c:showLegendKey val="0"/>
          <c:showVal val="0"/>
          <c:showCatName val="0"/>
          <c:showSerName val="0"/>
          <c:showPercent val="0"/>
          <c:showBubbleSize val="0"/>
        </c:dLbls>
        <c:smooth val="0"/>
        <c:axId val="307403279"/>
        <c:axId val="271814831"/>
      </c:line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00\x"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sz="850">
          <a:solidFill>
            <a:schemeClr val="tx1"/>
          </a:solidFill>
          <a:latin typeface="+mj-lt"/>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073341134270328E-2"/>
          <c:y val="2.0803524742730908E-2"/>
          <c:w val="0.89530987593340516"/>
          <c:h val="0.68301484659833633"/>
        </c:manualLayout>
      </c:layout>
      <c:barChart>
        <c:barDir val="col"/>
        <c:grouping val="clustered"/>
        <c:varyColors val="0"/>
        <c:ser>
          <c:idx val="0"/>
          <c:order val="0"/>
          <c:tx>
            <c:strRef>
              <c:f>'VC deal activity'!$O$9</c:f>
              <c:strCache>
                <c:ptCount val="1"/>
                <c:pt idx="0">
                  <c:v>Deal value ($B)</c:v>
                </c:pt>
              </c:strCache>
            </c:strRef>
          </c:tx>
          <c:spPr>
            <a:solidFill>
              <a:schemeClr val="accent1"/>
            </a:solidFill>
            <a:ln>
              <a:noFill/>
            </a:ln>
            <a:effectLst/>
          </c:spPr>
          <c:invertIfNegative val="0"/>
          <c:cat>
            <c:multiLvlStrRef>
              <c:f>'VC deal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 activity'!$P$9:$BE$9</c:f>
              <c:numCache>
                <c:formatCode>"$"#,##0.00</c:formatCode>
                <c:ptCount val="42"/>
                <c:pt idx="0">
                  <c:v>21.950947976367971</c:v>
                </c:pt>
                <c:pt idx="1">
                  <c:v>25.978126125522039</c:v>
                </c:pt>
                <c:pt idx="2">
                  <c:v>18.848260104325771</c:v>
                </c:pt>
                <c:pt idx="3">
                  <c:v>16.96689464087131</c:v>
                </c:pt>
                <c:pt idx="4">
                  <c:v>19.573937530551049</c:v>
                </c:pt>
                <c:pt idx="5">
                  <c:v>23.172918643740282</c:v>
                </c:pt>
                <c:pt idx="6">
                  <c:v>27.316175422941079</c:v>
                </c:pt>
                <c:pt idx="7">
                  <c:v>23.599574764018609</c:v>
                </c:pt>
                <c:pt idx="8">
                  <c:v>32.01924055359698</c:v>
                </c:pt>
                <c:pt idx="9">
                  <c:v>32.018176879833781</c:v>
                </c:pt>
                <c:pt idx="10">
                  <c:v>35.531421126903979</c:v>
                </c:pt>
                <c:pt idx="11">
                  <c:v>50.101312680216722</c:v>
                </c:pt>
                <c:pt idx="12">
                  <c:v>42.442099310366409</c:v>
                </c:pt>
                <c:pt idx="13">
                  <c:v>39.466882397567737</c:v>
                </c:pt>
                <c:pt idx="14">
                  <c:v>38.960220822268283</c:v>
                </c:pt>
                <c:pt idx="15">
                  <c:v>35.405466160970072</c:v>
                </c:pt>
                <c:pt idx="16">
                  <c:v>39.715913933088302</c:v>
                </c:pt>
                <c:pt idx="17">
                  <c:v>39.219930511844119</c:v>
                </c:pt>
                <c:pt idx="18">
                  <c:v>48.914286816820251</c:v>
                </c:pt>
                <c:pt idx="19">
                  <c:v>48.252861896508961</c:v>
                </c:pt>
                <c:pt idx="20">
                  <c:v>80.815968600545872</c:v>
                </c:pt>
                <c:pt idx="21">
                  <c:v>87.090371396125903</c:v>
                </c:pt>
                <c:pt idx="22">
                  <c:v>90.22915672559607</c:v>
                </c:pt>
                <c:pt idx="23">
                  <c:v>100.5018699892198</c:v>
                </c:pt>
                <c:pt idx="24">
                  <c:v>79.917205200974294</c:v>
                </c:pt>
                <c:pt idx="25">
                  <c:v>71.252280028384988</c:v>
                </c:pt>
                <c:pt idx="26">
                  <c:v>45.84477133879966</c:v>
                </c:pt>
                <c:pt idx="27">
                  <c:v>39.577640237747829</c:v>
                </c:pt>
                <c:pt idx="28">
                  <c:v>55.491339787433539</c:v>
                </c:pt>
                <c:pt idx="29">
                  <c:v>36.505200377209277</c:v>
                </c:pt>
                <c:pt idx="30">
                  <c:v>36.254621034906137</c:v>
                </c:pt>
                <c:pt idx="31">
                  <c:v>37.934120942543203</c:v>
                </c:pt>
                <c:pt idx="32">
                  <c:v>38.801238168043852</c:v>
                </c:pt>
                <c:pt idx="33">
                  <c:v>48.102905258906112</c:v>
                </c:pt>
                <c:pt idx="34">
                  <c:v>43.767238485096911</c:v>
                </c:pt>
                <c:pt idx="35">
                  <c:v>84.508245214075814</c:v>
                </c:pt>
                <c:pt idx="36">
                  <c:v>89.793599741897268</c:v>
                </c:pt>
                <c:pt idx="37">
                  <c:v>85.840077799709405</c:v>
                </c:pt>
                <c:pt idx="38">
                  <c:v>70.171780373676327</c:v>
                </c:pt>
                <c:pt idx="39">
                  <c:v>73.391283233759594</c:v>
                </c:pt>
                <c:pt idx="40">
                  <c:v>268.87520773794932</c:v>
                </c:pt>
                <c:pt idx="41">
                  <c:v>143.85752184208781</c:v>
                </c:pt>
              </c:numCache>
            </c:numRef>
          </c:val>
          <c:extLst>
            <c:ext xmlns:c16="http://schemas.microsoft.com/office/drawing/2014/chart" uri="{C3380CC4-5D6E-409C-BE32-E72D297353CC}">
              <c16:uniqueId val="{00000000-9EA5-49DB-9A33-0FB9A03BDDC9}"/>
            </c:ext>
          </c:extLst>
        </c:ser>
        <c:dLbls>
          <c:showLegendKey val="0"/>
          <c:showVal val="0"/>
          <c:showCatName val="0"/>
          <c:showSerName val="0"/>
          <c:showPercent val="0"/>
          <c:showBubbleSize val="0"/>
        </c:dLbls>
        <c:gapWidth val="50"/>
        <c:axId val="2014545024"/>
        <c:axId val="2014547776"/>
      </c:barChart>
      <c:lineChart>
        <c:grouping val="standard"/>
        <c:varyColors val="0"/>
        <c:ser>
          <c:idx val="1"/>
          <c:order val="1"/>
          <c:tx>
            <c:strRef>
              <c:f>'VC deal activity'!$O$10</c:f>
              <c:strCache>
                <c:ptCount val="1"/>
                <c:pt idx="0">
                  <c:v>Deal count</c:v>
                </c:pt>
              </c:strCache>
            </c:strRef>
          </c:tx>
          <c:spPr>
            <a:ln w="19050" cap="rnd" cmpd="sng" algn="ctr">
              <a:solidFill>
                <a:schemeClr val="accent3"/>
              </a:solidFill>
              <a:prstDash val="solid"/>
              <a:round/>
            </a:ln>
            <a:effectLst/>
          </c:spPr>
          <c:marker>
            <c:symbol val="none"/>
          </c:marker>
          <c:cat>
            <c:multiLvlStrRef>
              <c:f>'VC deal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 activity'!$P$10:$BE$10</c:f>
              <c:numCache>
                <c:formatCode>#,##0;;;</c:formatCode>
                <c:ptCount val="42"/>
                <c:pt idx="0">
                  <c:v>3363</c:v>
                </c:pt>
                <c:pt idx="1">
                  <c:v>2769</c:v>
                </c:pt>
                <c:pt idx="2">
                  <c:v>2650</c:v>
                </c:pt>
                <c:pt idx="3">
                  <c:v>2556</c:v>
                </c:pt>
                <c:pt idx="4">
                  <c:v>3333</c:v>
                </c:pt>
                <c:pt idx="5">
                  <c:v>2992</c:v>
                </c:pt>
                <c:pt idx="6">
                  <c:v>2902</c:v>
                </c:pt>
                <c:pt idx="7">
                  <c:v>2897</c:v>
                </c:pt>
                <c:pt idx="8">
                  <c:v>3588</c:v>
                </c:pt>
                <c:pt idx="9">
                  <c:v>3097</c:v>
                </c:pt>
                <c:pt idx="10">
                  <c:v>2996</c:v>
                </c:pt>
                <c:pt idx="11">
                  <c:v>3262</c:v>
                </c:pt>
                <c:pt idx="12">
                  <c:v>3878</c:v>
                </c:pt>
                <c:pt idx="13">
                  <c:v>3394</c:v>
                </c:pt>
                <c:pt idx="14">
                  <c:v>3402</c:v>
                </c:pt>
                <c:pt idx="15">
                  <c:v>3349</c:v>
                </c:pt>
                <c:pt idx="16">
                  <c:v>4092</c:v>
                </c:pt>
                <c:pt idx="17">
                  <c:v>3098</c:v>
                </c:pt>
                <c:pt idx="18">
                  <c:v>3326</c:v>
                </c:pt>
                <c:pt idx="19">
                  <c:v>3705</c:v>
                </c:pt>
                <c:pt idx="20">
                  <c:v>5216</c:v>
                </c:pt>
                <c:pt idx="21">
                  <c:v>4715</c:v>
                </c:pt>
                <c:pt idx="22">
                  <c:v>4779</c:v>
                </c:pt>
                <c:pt idx="23">
                  <c:v>4989</c:v>
                </c:pt>
                <c:pt idx="24">
                  <c:v>5686</c:v>
                </c:pt>
                <c:pt idx="25">
                  <c:v>4680</c:v>
                </c:pt>
                <c:pt idx="26">
                  <c:v>4068</c:v>
                </c:pt>
                <c:pt idx="27">
                  <c:v>3869</c:v>
                </c:pt>
                <c:pt idx="28">
                  <c:v>4460</c:v>
                </c:pt>
                <c:pt idx="29">
                  <c:v>3794</c:v>
                </c:pt>
                <c:pt idx="30">
                  <c:v>3612</c:v>
                </c:pt>
                <c:pt idx="31">
                  <c:v>3609</c:v>
                </c:pt>
                <c:pt idx="32">
                  <c:v>4281</c:v>
                </c:pt>
                <c:pt idx="33">
                  <c:v>3944</c:v>
                </c:pt>
                <c:pt idx="34">
                  <c:v>3591</c:v>
                </c:pt>
                <c:pt idx="35">
                  <c:v>3591</c:v>
                </c:pt>
                <c:pt idx="36">
                  <c:v>4370</c:v>
                </c:pt>
                <c:pt idx="37">
                  <c:v>3643</c:v>
                </c:pt>
                <c:pt idx="38">
                  <c:v>3768</c:v>
                </c:pt>
                <c:pt idx="39">
                  <c:v>3981</c:v>
                </c:pt>
                <c:pt idx="40">
                  <c:v>3888</c:v>
                </c:pt>
                <c:pt idx="41">
                  <c:v>3653</c:v>
                </c:pt>
              </c:numCache>
            </c:numRef>
          </c:val>
          <c:smooth val="0"/>
          <c:extLst>
            <c:ext xmlns:c16="http://schemas.microsoft.com/office/drawing/2014/chart" uri="{C3380CC4-5D6E-409C-BE32-E72D297353CC}">
              <c16:uniqueId val="{00000001-9EA5-49DB-9A33-0FB9A03BDDC9}"/>
            </c:ext>
          </c:extLst>
        </c:ser>
        <c:ser>
          <c:idx val="2"/>
          <c:order val="2"/>
          <c:tx>
            <c:strRef>
              <c:f>'VC deal activity'!$O$38</c:f>
              <c:strCache>
                <c:ptCount val="1"/>
                <c:pt idx="0">
                  <c:v>Pre-seed/seed deal count</c:v>
                </c:pt>
              </c:strCache>
            </c:strRef>
          </c:tx>
          <c:spPr>
            <a:ln w="19050" cap="rnd" cmpd="sng" algn="ctr">
              <a:solidFill>
                <a:schemeClr val="accent5"/>
              </a:solidFill>
              <a:prstDash val="solid"/>
              <a:round/>
            </a:ln>
            <a:effectLst/>
          </c:spPr>
          <c:marker>
            <c:symbol val="none"/>
          </c:marker>
          <c:cat>
            <c:multiLvlStrRef>
              <c:f>'VC deal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 activity'!$P$38:$BE$38</c:f>
              <c:numCache>
                <c:formatCode>General</c:formatCode>
                <c:ptCount val="42"/>
                <c:pt idx="0">
                  <c:v>1241</c:v>
                </c:pt>
                <c:pt idx="1">
                  <c:v>991</c:v>
                </c:pt>
                <c:pt idx="2">
                  <c:v>956</c:v>
                </c:pt>
                <c:pt idx="3">
                  <c:v>938</c:v>
                </c:pt>
                <c:pt idx="4">
                  <c:v>1203</c:v>
                </c:pt>
                <c:pt idx="5">
                  <c:v>1028</c:v>
                </c:pt>
                <c:pt idx="6">
                  <c:v>1082</c:v>
                </c:pt>
                <c:pt idx="7">
                  <c:v>1116</c:v>
                </c:pt>
                <c:pt idx="8">
                  <c:v>1249</c:v>
                </c:pt>
                <c:pt idx="9">
                  <c:v>1105</c:v>
                </c:pt>
                <c:pt idx="10">
                  <c:v>1058</c:v>
                </c:pt>
                <c:pt idx="11">
                  <c:v>1240</c:v>
                </c:pt>
                <c:pt idx="12">
                  <c:v>1391</c:v>
                </c:pt>
                <c:pt idx="13">
                  <c:v>1204</c:v>
                </c:pt>
                <c:pt idx="14">
                  <c:v>1300</c:v>
                </c:pt>
                <c:pt idx="15">
                  <c:v>1275</c:v>
                </c:pt>
                <c:pt idx="16">
                  <c:v>1520</c:v>
                </c:pt>
                <c:pt idx="17">
                  <c:v>1143</c:v>
                </c:pt>
                <c:pt idx="18">
                  <c:v>1271</c:v>
                </c:pt>
                <c:pt idx="19">
                  <c:v>1448</c:v>
                </c:pt>
                <c:pt idx="20">
                  <c:v>1871</c:v>
                </c:pt>
                <c:pt idx="21">
                  <c:v>1799</c:v>
                </c:pt>
                <c:pt idx="22">
                  <c:v>1838</c:v>
                </c:pt>
                <c:pt idx="23">
                  <c:v>1920</c:v>
                </c:pt>
                <c:pt idx="24">
                  <c:v>2133</c:v>
                </c:pt>
                <c:pt idx="25">
                  <c:v>1860</c:v>
                </c:pt>
                <c:pt idx="26">
                  <c:v>1619</c:v>
                </c:pt>
                <c:pt idx="27">
                  <c:v>1432</c:v>
                </c:pt>
                <c:pt idx="28">
                  <c:v>1572</c:v>
                </c:pt>
                <c:pt idx="29">
                  <c:v>1449</c:v>
                </c:pt>
                <c:pt idx="30">
                  <c:v>1392</c:v>
                </c:pt>
                <c:pt idx="31">
                  <c:v>1345</c:v>
                </c:pt>
                <c:pt idx="32">
                  <c:v>1524</c:v>
                </c:pt>
                <c:pt idx="33">
                  <c:v>1445</c:v>
                </c:pt>
                <c:pt idx="34">
                  <c:v>1405</c:v>
                </c:pt>
                <c:pt idx="35">
                  <c:v>1351</c:v>
                </c:pt>
                <c:pt idx="36">
                  <c:v>1457</c:v>
                </c:pt>
                <c:pt idx="37">
                  <c:v>1196</c:v>
                </c:pt>
                <c:pt idx="38">
                  <c:v>1315</c:v>
                </c:pt>
                <c:pt idx="39">
                  <c:v>1439</c:v>
                </c:pt>
                <c:pt idx="40">
                  <c:v>1307</c:v>
                </c:pt>
                <c:pt idx="41">
                  <c:v>1255</c:v>
                </c:pt>
              </c:numCache>
            </c:numRef>
          </c:val>
          <c:smooth val="0"/>
          <c:extLst>
            <c:ext xmlns:c16="http://schemas.microsoft.com/office/drawing/2014/chart" uri="{C3380CC4-5D6E-409C-BE32-E72D297353CC}">
              <c16:uniqueId val="{00000006-9EA5-49DB-9A33-0FB9A03BDDC9}"/>
            </c:ext>
          </c:extLst>
        </c:ser>
        <c:ser>
          <c:idx val="3"/>
          <c:order val="3"/>
          <c:tx>
            <c:strRef>
              <c:f>'VC deal activity'!$O$39</c:f>
              <c:strCache>
                <c:ptCount val="1"/>
                <c:pt idx="0">
                  <c:v>Early-stage VC deal count</c:v>
                </c:pt>
              </c:strCache>
            </c:strRef>
          </c:tx>
          <c:spPr>
            <a:ln w="19050" cap="rnd" cmpd="sng" algn="ctr">
              <a:solidFill>
                <a:schemeClr val="accent1">
                  <a:lumMod val="60000"/>
                </a:schemeClr>
              </a:solidFill>
              <a:prstDash val="solid"/>
              <a:round/>
            </a:ln>
            <a:effectLst/>
          </c:spPr>
          <c:marker>
            <c:symbol val="none"/>
          </c:marker>
          <c:cat>
            <c:multiLvlStrRef>
              <c:f>'VC deal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 activity'!$P$39:$BE$39</c:f>
              <c:numCache>
                <c:formatCode>General</c:formatCode>
                <c:ptCount val="42"/>
                <c:pt idx="0">
                  <c:v>1226</c:v>
                </c:pt>
                <c:pt idx="1">
                  <c:v>999</c:v>
                </c:pt>
                <c:pt idx="2">
                  <c:v>972</c:v>
                </c:pt>
                <c:pt idx="3">
                  <c:v>926</c:v>
                </c:pt>
                <c:pt idx="4">
                  <c:v>1216</c:v>
                </c:pt>
                <c:pt idx="5">
                  <c:v>1095</c:v>
                </c:pt>
                <c:pt idx="6">
                  <c:v>1045</c:v>
                </c:pt>
                <c:pt idx="7">
                  <c:v>1045</c:v>
                </c:pt>
                <c:pt idx="8">
                  <c:v>1308</c:v>
                </c:pt>
                <c:pt idx="9">
                  <c:v>1057</c:v>
                </c:pt>
                <c:pt idx="10">
                  <c:v>1036</c:v>
                </c:pt>
                <c:pt idx="11">
                  <c:v>1095</c:v>
                </c:pt>
                <c:pt idx="12">
                  <c:v>1258</c:v>
                </c:pt>
                <c:pt idx="13">
                  <c:v>1099</c:v>
                </c:pt>
                <c:pt idx="14">
                  <c:v>1062</c:v>
                </c:pt>
                <c:pt idx="15">
                  <c:v>1111</c:v>
                </c:pt>
                <c:pt idx="16">
                  <c:v>1254</c:v>
                </c:pt>
                <c:pt idx="17">
                  <c:v>869</c:v>
                </c:pt>
                <c:pt idx="18">
                  <c:v>988</c:v>
                </c:pt>
                <c:pt idx="19">
                  <c:v>1155</c:v>
                </c:pt>
                <c:pt idx="20">
                  <c:v>1618</c:v>
                </c:pt>
                <c:pt idx="21">
                  <c:v>1433</c:v>
                </c:pt>
                <c:pt idx="22">
                  <c:v>1458</c:v>
                </c:pt>
                <c:pt idx="23">
                  <c:v>1571</c:v>
                </c:pt>
                <c:pt idx="24">
                  <c:v>1739</c:v>
                </c:pt>
                <c:pt idx="25">
                  <c:v>1377</c:v>
                </c:pt>
                <c:pt idx="26">
                  <c:v>1252</c:v>
                </c:pt>
                <c:pt idx="27">
                  <c:v>1254</c:v>
                </c:pt>
                <c:pt idx="28">
                  <c:v>1341</c:v>
                </c:pt>
                <c:pt idx="29">
                  <c:v>1089</c:v>
                </c:pt>
                <c:pt idx="30">
                  <c:v>1049</c:v>
                </c:pt>
                <c:pt idx="31">
                  <c:v>1091</c:v>
                </c:pt>
                <c:pt idx="32">
                  <c:v>1345</c:v>
                </c:pt>
                <c:pt idx="33">
                  <c:v>1206</c:v>
                </c:pt>
                <c:pt idx="34">
                  <c:v>1013</c:v>
                </c:pt>
                <c:pt idx="35">
                  <c:v>1092</c:v>
                </c:pt>
                <c:pt idx="36">
                  <c:v>1434</c:v>
                </c:pt>
                <c:pt idx="37">
                  <c:v>1171</c:v>
                </c:pt>
                <c:pt idx="38">
                  <c:v>1219</c:v>
                </c:pt>
                <c:pt idx="39">
                  <c:v>1326</c:v>
                </c:pt>
                <c:pt idx="40">
                  <c:v>1249</c:v>
                </c:pt>
                <c:pt idx="41">
                  <c:v>1340</c:v>
                </c:pt>
              </c:numCache>
            </c:numRef>
          </c:val>
          <c:smooth val="0"/>
          <c:extLst>
            <c:ext xmlns:c16="http://schemas.microsoft.com/office/drawing/2014/chart" uri="{C3380CC4-5D6E-409C-BE32-E72D297353CC}">
              <c16:uniqueId val="{00000007-9EA5-49DB-9A33-0FB9A03BDDC9}"/>
            </c:ext>
          </c:extLst>
        </c:ser>
        <c:ser>
          <c:idx val="4"/>
          <c:order val="4"/>
          <c:tx>
            <c:strRef>
              <c:f>'VC deal activity'!$O$40</c:f>
              <c:strCache>
                <c:ptCount val="1"/>
                <c:pt idx="0">
                  <c:v>Late-stage VC deal count</c:v>
                </c:pt>
              </c:strCache>
            </c:strRef>
          </c:tx>
          <c:spPr>
            <a:ln w="19050" cap="rnd" cmpd="sng" algn="ctr">
              <a:solidFill>
                <a:schemeClr val="accent3">
                  <a:lumMod val="60000"/>
                </a:schemeClr>
              </a:solidFill>
              <a:prstDash val="solid"/>
              <a:round/>
            </a:ln>
            <a:effectLst/>
          </c:spPr>
          <c:marker>
            <c:symbol val="none"/>
          </c:marker>
          <c:cat>
            <c:multiLvlStrRef>
              <c:f>'VC deal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 activity'!$P$40:$BE$40</c:f>
              <c:numCache>
                <c:formatCode>General</c:formatCode>
                <c:ptCount val="42"/>
                <c:pt idx="0">
                  <c:v>749</c:v>
                </c:pt>
                <c:pt idx="1">
                  <c:v>660</c:v>
                </c:pt>
                <c:pt idx="2">
                  <c:v>602</c:v>
                </c:pt>
                <c:pt idx="3">
                  <c:v>549</c:v>
                </c:pt>
                <c:pt idx="4">
                  <c:v>765</c:v>
                </c:pt>
                <c:pt idx="5">
                  <c:v>720</c:v>
                </c:pt>
                <c:pt idx="6">
                  <c:v>658</c:v>
                </c:pt>
                <c:pt idx="7">
                  <c:v>608</c:v>
                </c:pt>
                <c:pt idx="8">
                  <c:v>875</c:v>
                </c:pt>
                <c:pt idx="9">
                  <c:v>769</c:v>
                </c:pt>
                <c:pt idx="10">
                  <c:v>735</c:v>
                </c:pt>
                <c:pt idx="11">
                  <c:v>763</c:v>
                </c:pt>
                <c:pt idx="12">
                  <c:v>1055</c:v>
                </c:pt>
                <c:pt idx="13">
                  <c:v>906</c:v>
                </c:pt>
                <c:pt idx="14">
                  <c:v>859</c:v>
                </c:pt>
                <c:pt idx="15">
                  <c:v>816</c:v>
                </c:pt>
                <c:pt idx="16">
                  <c:v>1108</c:v>
                </c:pt>
                <c:pt idx="17">
                  <c:v>909</c:v>
                </c:pt>
                <c:pt idx="18">
                  <c:v>869</c:v>
                </c:pt>
                <c:pt idx="19">
                  <c:v>904</c:v>
                </c:pt>
                <c:pt idx="20">
                  <c:v>1481</c:v>
                </c:pt>
                <c:pt idx="21">
                  <c:v>1230</c:v>
                </c:pt>
                <c:pt idx="22">
                  <c:v>1242</c:v>
                </c:pt>
                <c:pt idx="23">
                  <c:v>1273</c:v>
                </c:pt>
                <c:pt idx="24">
                  <c:v>1570</c:v>
                </c:pt>
                <c:pt idx="25">
                  <c:v>1249</c:v>
                </c:pt>
                <c:pt idx="26">
                  <c:v>1034</c:v>
                </c:pt>
                <c:pt idx="27">
                  <c:v>992</c:v>
                </c:pt>
                <c:pt idx="28">
                  <c:v>1337</c:v>
                </c:pt>
                <c:pt idx="29">
                  <c:v>1067</c:v>
                </c:pt>
                <c:pt idx="30">
                  <c:v>1005</c:v>
                </c:pt>
                <c:pt idx="31">
                  <c:v>1003</c:v>
                </c:pt>
                <c:pt idx="32">
                  <c:v>1200</c:v>
                </c:pt>
                <c:pt idx="33">
                  <c:v>1085</c:v>
                </c:pt>
                <c:pt idx="34">
                  <c:v>969</c:v>
                </c:pt>
                <c:pt idx="35">
                  <c:v>962</c:v>
                </c:pt>
                <c:pt idx="36">
                  <c:v>1208</c:v>
                </c:pt>
                <c:pt idx="37">
                  <c:v>1048</c:v>
                </c:pt>
                <c:pt idx="38">
                  <c:v>999</c:v>
                </c:pt>
                <c:pt idx="39">
                  <c:v>993</c:v>
                </c:pt>
                <c:pt idx="40">
                  <c:v>1081</c:v>
                </c:pt>
                <c:pt idx="41">
                  <c:v>872</c:v>
                </c:pt>
              </c:numCache>
            </c:numRef>
          </c:val>
          <c:smooth val="0"/>
          <c:extLst>
            <c:ext xmlns:c16="http://schemas.microsoft.com/office/drawing/2014/chart" uri="{C3380CC4-5D6E-409C-BE32-E72D297353CC}">
              <c16:uniqueId val="{00000008-9EA5-49DB-9A33-0FB9A03BDDC9}"/>
            </c:ext>
          </c:extLst>
        </c:ser>
        <c:ser>
          <c:idx val="5"/>
          <c:order val="5"/>
          <c:tx>
            <c:strRef>
              <c:f>'VC deal activity'!$O$41</c:f>
              <c:strCache>
                <c:ptCount val="1"/>
                <c:pt idx="0">
                  <c:v>Venture-growth deal count</c:v>
                </c:pt>
              </c:strCache>
            </c:strRef>
          </c:tx>
          <c:spPr>
            <a:ln w="19050" cap="rnd" cmpd="sng" algn="ctr">
              <a:solidFill>
                <a:schemeClr val="accent5">
                  <a:lumMod val="60000"/>
                </a:schemeClr>
              </a:solidFill>
              <a:prstDash val="solid"/>
              <a:round/>
            </a:ln>
            <a:effectLst/>
          </c:spPr>
          <c:marker>
            <c:symbol val="none"/>
          </c:marker>
          <c:cat>
            <c:multiLvlStrRef>
              <c:f>'VC deal activity'!$P$7:$BE$8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 activity'!$P$41:$BE$41</c:f>
              <c:numCache>
                <c:formatCode>General</c:formatCode>
                <c:ptCount val="42"/>
                <c:pt idx="0">
                  <c:v>141</c:v>
                </c:pt>
                <c:pt idx="1">
                  <c:v>111</c:v>
                </c:pt>
                <c:pt idx="2">
                  <c:v>117</c:v>
                </c:pt>
                <c:pt idx="3">
                  <c:v>133</c:v>
                </c:pt>
                <c:pt idx="4">
                  <c:v>142</c:v>
                </c:pt>
                <c:pt idx="5">
                  <c:v>145</c:v>
                </c:pt>
                <c:pt idx="6">
                  <c:v>113</c:v>
                </c:pt>
                <c:pt idx="7">
                  <c:v>123</c:v>
                </c:pt>
                <c:pt idx="8">
                  <c:v>150</c:v>
                </c:pt>
                <c:pt idx="9">
                  <c:v>156</c:v>
                </c:pt>
                <c:pt idx="10">
                  <c:v>160</c:v>
                </c:pt>
                <c:pt idx="11">
                  <c:v>158</c:v>
                </c:pt>
                <c:pt idx="12">
                  <c:v>170</c:v>
                </c:pt>
                <c:pt idx="13">
                  <c:v>181</c:v>
                </c:pt>
                <c:pt idx="14">
                  <c:v>176</c:v>
                </c:pt>
                <c:pt idx="15">
                  <c:v>143</c:v>
                </c:pt>
                <c:pt idx="16">
                  <c:v>203</c:v>
                </c:pt>
                <c:pt idx="17">
                  <c:v>173</c:v>
                </c:pt>
                <c:pt idx="18">
                  <c:v>194</c:v>
                </c:pt>
                <c:pt idx="19">
                  <c:v>192</c:v>
                </c:pt>
                <c:pt idx="20">
                  <c:v>239</c:v>
                </c:pt>
                <c:pt idx="21">
                  <c:v>249</c:v>
                </c:pt>
                <c:pt idx="22">
                  <c:v>232</c:v>
                </c:pt>
                <c:pt idx="23">
                  <c:v>223</c:v>
                </c:pt>
                <c:pt idx="24">
                  <c:v>239</c:v>
                </c:pt>
                <c:pt idx="25">
                  <c:v>191</c:v>
                </c:pt>
                <c:pt idx="26">
                  <c:v>162</c:v>
                </c:pt>
                <c:pt idx="27">
                  <c:v>185</c:v>
                </c:pt>
                <c:pt idx="28">
                  <c:v>202</c:v>
                </c:pt>
                <c:pt idx="29">
                  <c:v>180</c:v>
                </c:pt>
                <c:pt idx="30">
                  <c:v>159</c:v>
                </c:pt>
                <c:pt idx="31">
                  <c:v>164</c:v>
                </c:pt>
                <c:pt idx="32">
                  <c:v>205</c:v>
                </c:pt>
                <c:pt idx="33">
                  <c:v>203</c:v>
                </c:pt>
                <c:pt idx="34">
                  <c:v>193</c:v>
                </c:pt>
                <c:pt idx="35">
                  <c:v>180</c:v>
                </c:pt>
                <c:pt idx="36">
                  <c:v>261</c:v>
                </c:pt>
                <c:pt idx="37">
                  <c:v>226</c:v>
                </c:pt>
                <c:pt idx="38">
                  <c:v>228</c:v>
                </c:pt>
                <c:pt idx="39">
                  <c:v>212</c:v>
                </c:pt>
                <c:pt idx="40">
                  <c:v>242</c:v>
                </c:pt>
                <c:pt idx="41">
                  <c:v>176</c:v>
                </c:pt>
              </c:numCache>
            </c:numRef>
          </c:val>
          <c:smooth val="0"/>
          <c:extLst>
            <c:ext xmlns:c16="http://schemas.microsoft.com/office/drawing/2014/chart" uri="{C3380CC4-5D6E-409C-BE32-E72D297353CC}">
              <c16:uniqueId val="{00000009-9EA5-49DB-9A33-0FB9A03BDDC9}"/>
            </c:ext>
          </c:extLst>
        </c:ser>
        <c:dLbls>
          <c:showLegendKey val="0"/>
          <c:showVal val="0"/>
          <c:showCatName val="0"/>
          <c:showSerName val="0"/>
          <c:showPercent val="0"/>
          <c:showBubbleSize val="0"/>
        </c:dLbls>
        <c:marker val="1"/>
        <c:smooth val="0"/>
        <c:axId val="2014553248"/>
        <c:axId val="2014550256"/>
      </c:lineChart>
      <c:catAx>
        <c:axId val="2014545024"/>
        <c:scaling>
          <c:orientation val="minMax"/>
        </c:scaling>
        <c:delete val="0"/>
        <c:axPos val="b"/>
        <c:numFmt formatCode="General" sourceLinked="1"/>
        <c:majorTickMark val="out"/>
        <c:minorTickMark val="none"/>
        <c:tickLblPos val="nextTo"/>
        <c:spPr>
          <a:noFill/>
          <a:ln w="6350" cap="flat" cmpd="sng" algn="ctr">
            <a:noFill/>
            <a:prstDash val="solid"/>
            <a:round/>
          </a:ln>
          <a:effectLst/>
        </c:spPr>
        <c:txPr>
          <a:bodyPr rot="0" spcFirstLastPara="1" vertOverflow="ellipsis" wrap="square" anchor="ctr" anchorCtr="1"/>
          <a:lstStyle/>
          <a:p>
            <a:pPr>
              <a:defRPr sz="900" b="0" i="0" u="none" strike="noStrike" kern="1200" baseline="0">
                <a:solidFill>
                  <a:sysClr val="windowText" lastClr="000000"/>
                </a:solidFill>
                <a:latin typeface="+mj-lt"/>
                <a:ea typeface="Lato Light" panose="020F0502020204030203" pitchFamily="34" charset="0"/>
                <a:cs typeface="Lato Light" panose="020F0502020204030203" pitchFamily="34" charset="0"/>
              </a:defRPr>
            </a:pPr>
            <a:endParaRPr lang="en-US"/>
          </a:p>
        </c:txPr>
        <c:crossAx val="2014547776"/>
        <c:crosses val="autoZero"/>
        <c:auto val="1"/>
        <c:lblAlgn val="ctr"/>
        <c:lblOffset val="100"/>
        <c:noMultiLvlLbl val="0"/>
      </c:catAx>
      <c:valAx>
        <c:axId val="2014547776"/>
        <c:scaling>
          <c:orientation val="minMax"/>
        </c:scaling>
        <c:delete val="0"/>
        <c:axPos val="l"/>
        <c:numFmt formatCode="&quot;$&quot;#,##0" sourceLinked="0"/>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ysClr val="windowText" lastClr="000000"/>
                </a:solidFill>
                <a:latin typeface="+mj-lt"/>
                <a:ea typeface="Lato Light" panose="020F0502020204030203" pitchFamily="34" charset="0"/>
                <a:cs typeface="Lato Light" panose="020F0502020204030203" pitchFamily="34" charset="0"/>
              </a:defRPr>
            </a:pPr>
            <a:endParaRPr lang="en-US"/>
          </a:p>
        </c:txPr>
        <c:crossAx val="2014545024"/>
        <c:crosses val="autoZero"/>
        <c:crossBetween val="between"/>
      </c:valAx>
      <c:valAx>
        <c:axId val="2014550256"/>
        <c:scaling>
          <c:orientation val="minMax"/>
        </c:scaling>
        <c:delete val="0"/>
        <c:axPos val="r"/>
        <c:numFmt formatCode="#,##0" sourceLinked="0"/>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ysClr val="windowText" lastClr="000000"/>
                </a:solidFill>
                <a:latin typeface="+mj-lt"/>
                <a:ea typeface="Lato Light" panose="020F0502020204030203" pitchFamily="34" charset="0"/>
                <a:cs typeface="Lato Light" panose="020F0502020204030203" pitchFamily="34" charset="0"/>
              </a:defRPr>
            </a:pPr>
            <a:endParaRPr lang="en-US"/>
          </a:p>
        </c:txPr>
        <c:crossAx val="2014553248"/>
        <c:crosses val="max"/>
        <c:crossBetween val="between"/>
      </c:valAx>
      <c:catAx>
        <c:axId val="2014553248"/>
        <c:scaling>
          <c:orientation val="minMax"/>
        </c:scaling>
        <c:delete val="1"/>
        <c:axPos val="b"/>
        <c:numFmt formatCode="General" sourceLinked="1"/>
        <c:majorTickMark val="out"/>
        <c:minorTickMark val="none"/>
        <c:tickLblPos val="nextTo"/>
        <c:crossAx val="2014550256"/>
        <c:crosses val="autoZero"/>
        <c:auto val="1"/>
        <c:lblAlgn val="ctr"/>
        <c:lblOffset val="100"/>
        <c:noMultiLvlLbl val="0"/>
      </c:catAx>
      <c:spPr>
        <a:solidFill>
          <a:schemeClr val="bg1"/>
        </a:solidFill>
        <a:ln>
          <a:noFill/>
        </a:ln>
        <a:effectLst/>
      </c:spPr>
    </c:plotArea>
    <c:legend>
      <c:legendPos val="b"/>
      <c:layout>
        <c:manualLayout>
          <c:xMode val="edge"/>
          <c:yMode val="edge"/>
          <c:x val="0.11140935741241301"/>
          <c:y val="0.86447976371067259"/>
          <c:w val="0.88859068217212223"/>
          <c:h val="6.3136932326636738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j-lt"/>
              <a:ea typeface="Lato Light" panose="020F0502020204030203" pitchFamily="34" charset="0"/>
              <a:cs typeface="Lato Light" panose="020F0502020204030203" pitchFamily="34" charset="0"/>
            </a:defRPr>
          </a:pPr>
          <a:endParaRPr lang="en-US"/>
        </a:p>
      </c:txPr>
    </c:legend>
    <c:plotVisOnly val="1"/>
    <c:dispBlanksAs val="gap"/>
    <c:showDLblsOverMax val="0"/>
  </c:chart>
  <c:spPr>
    <a:solidFill>
      <a:schemeClr val="bg1"/>
    </a:solidFill>
    <a:ln w="6350" cap="flat" cmpd="sng" algn="ctr">
      <a:noFill/>
      <a:prstDash val="solid"/>
      <a:round/>
    </a:ln>
    <a:effectLst/>
  </c:spPr>
  <c:txPr>
    <a:bodyPr/>
    <a:lstStyle/>
    <a:p>
      <a:pPr>
        <a:defRPr sz="900">
          <a:solidFill>
            <a:sysClr val="windowText" lastClr="000000"/>
          </a:solidFill>
          <a:latin typeface="+mj-lt"/>
          <a:ea typeface="Lato Light" panose="020F0502020204030203" pitchFamily="34" charset="0"/>
          <a:cs typeface="Lato Light" panose="020F0502020204030203" pitchFamily="34" charset="0"/>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'Pre-seed &amp; seed'!$B$89</c:f>
              <c:strCache>
                <c:ptCount val="1"/>
                <c:pt idx="0">
                  <c:v>Deal value ($B)</c:v>
                </c:pt>
              </c:strCache>
            </c:strRef>
          </c:tx>
          <c:spPr>
            <a:solidFill>
              <a:schemeClr val="accent1"/>
            </a:solidFill>
            <a:ln>
              <a:noFill/>
            </a:ln>
            <a:effectLst/>
          </c:spPr>
          <c:invertIfNegative val="0"/>
          <c:cat>
            <c:multiLvlStrRef>
              <c:f>'Pre-seed &amp; seed'!$S$87:$AR$88</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2020</c:v>
                  </c:pt>
                  <c:pt idx="4">
                    <c:v>2021</c:v>
                  </c:pt>
                  <c:pt idx="8">
                    <c:v>2022</c:v>
                  </c:pt>
                  <c:pt idx="12">
                    <c:v>2023</c:v>
                  </c:pt>
                  <c:pt idx="16">
                    <c:v>2024</c:v>
                  </c:pt>
                  <c:pt idx="20">
                    <c:v>2025</c:v>
                  </c:pt>
                  <c:pt idx="24">
                    <c:v>2026</c:v>
                  </c:pt>
                </c:lvl>
              </c:multiLvlStrCache>
            </c:multiLvlStrRef>
          </c:cat>
          <c:val>
            <c:numRef>
              <c:f>'Pre-seed &amp; seed'!$S$89:$AR$89</c:f>
              <c:numCache>
                <c:formatCode>"$"#,##0.0</c:formatCode>
                <c:ptCount val="26"/>
                <c:pt idx="0">
                  <c:v>3.0601082584287629</c:v>
                </c:pt>
                <c:pt idx="1">
                  <c:v>2.4019158982987232</c:v>
                </c:pt>
                <c:pt idx="2">
                  <c:v>2.5901907485863389</c:v>
                </c:pt>
                <c:pt idx="3">
                  <c:v>2.862185868525891</c:v>
                </c:pt>
                <c:pt idx="4">
                  <c:v>3.783647558450665</c:v>
                </c:pt>
                <c:pt idx="5">
                  <c:v>4.2440087198005649</c:v>
                </c:pt>
                <c:pt idx="6">
                  <c:v>4.5801052801311029</c:v>
                </c:pt>
                <c:pt idx="7">
                  <c:v>4.8575575093462477</c:v>
                </c:pt>
                <c:pt idx="8">
                  <c:v>6.5138094806180398</c:v>
                </c:pt>
                <c:pt idx="9">
                  <c:v>7.20552248655817</c:v>
                </c:pt>
                <c:pt idx="10">
                  <c:v>5.0942608985070814</c:v>
                </c:pt>
                <c:pt idx="11">
                  <c:v>3.9493990493352475</c:v>
                </c:pt>
                <c:pt idx="12">
                  <c:v>4.2541549149389706</c:v>
                </c:pt>
                <c:pt idx="13">
                  <c:v>4.0722081466304179</c:v>
                </c:pt>
                <c:pt idx="14">
                  <c:v>4.1123035510000001</c:v>
                </c:pt>
                <c:pt idx="15">
                  <c:v>3.8393398806028789</c:v>
                </c:pt>
                <c:pt idx="16">
                  <c:v>3.945161191445683</c:v>
                </c:pt>
                <c:pt idx="17">
                  <c:v>4.8957093352984353</c:v>
                </c:pt>
                <c:pt idx="18">
                  <c:v>4.2866336890455585</c:v>
                </c:pt>
                <c:pt idx="19">
                  <c:v>4.5670058712753763</c:v>
                </c:pt>
                <c:pt idx="20">
                  <c:v>4.3996848028527094</c:v>
                </c:pt>
                <c:pt idx="21">
                  <c:v>6.6162881246137975</c:v>
                </c:pt>
                <c:pt idx="22">
                  <c:v>5.1363960380162483</c:v>
                </c:pt>
                <c:pt idx="23">
                  <c:v>5.3258081219999989</c:v>
                </c:pt>
                <c:pt idx="24">
                  <c:v>6.6343054719999994</c:v>
                </c:pt>
                <c:pt idx="25">
                  <c:v>4.7119539183700603</c:v>
                </c:pt>
              </c:numCache>
            </c:numRef>
          </c:val>
          <c:extLst>
            <c:ext xmlns:c16="http://schemas.microsoft.com/office/drawing/2014/chart" uri="{C3380CC4-5D6E-409C-BE32-E72D297353CC}">
              <c16:uniqueId val="{0000001F-E7D0-499F-9C14-E3072EB83BFA}"/>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'Pre-seed &amp; seed'!$B$90</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21-E7D0-499F-9C14-E3072EB83BFA}"/>
              </c:ext>
            </c:extLst>
          </c:dPt>
          <c:dPt>
            <c:idx val="10"/>
            <c:bubble3D val="0"/>
            <c:extLst>
              <c:ext xmlns:c16="http://schemas.microsoft.com/office/drawing/2014/chart" uri="{C3380CC4-5D6E-409C-BE32-E72D297353CC}">
                <c16:uniqueId val="{00000022-E7D0-499F-9C14-E3072EB83BFA}"/>
              </c:ext>
            </c:extLst>
          </c:dPt>
          <c:dPt>
            <c:idx val="11"/>
            <c:bubble3D val="0"/>
            <c:extLst>
              <c:ext xmlns:c16="http://schemas.microsoft.com/office/drawing/2014/chart" uri="{C3380CC4-5D6E-409C-BE32-E72D297353CC}">
                <c16:uniqueId val="{00000023-E7D0-499F-9C14-E3072EB83BFA}"/>
              </c:ext>
            </c:extLst>
          </c:dPt>
          <c:cat>
            <c:multiLvlStrRef>
              <c:f>'Pre-seed &amp; seed'!$S$87:$AR$88</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2020</c:v>
                  </c:pt>
                  <c:pt idx="4">
                    <c:v>2021</c:v>
                  </c:pt>
                  <c:pt idx="8">
                    <c:v>2022</c:v>
                  </c:pt>
                  <c:pt idx="12">
                    <c:v>2023</c:v>
                  </c:pt>
                  <c:pt idx="16">
                    <c:v>2024</c:v>
                  </c:pt>
                  <c:pt idx="20">
                    <c:v>2025</c:v>
                  </c:pt>
                  <c:pt idx="24">
                    <c:v>2026</c:v>
                  </c:pt>
                </c:lvl>
              </c:multiLvlStrCache>
            </c:multiLvlStrRef>
          </c:cat>
          <c:val>
            <c:numRef>
              <c:f>'Pre-seed &amp; seed'!$S$90:$AR$90</c:f>
              <c:numCache>
                <c:formatCode>General</c:formatCode>
                <c:ptCount val="26"/>
                <c:pt idx="0">
                  <c:v>1457</c:v>
                </c:pt>
                <c:pt idx="1">
                  <c:v>1080</c:v>
                </c:pt>
                <c:pt idx="2">
                  <c:v>1197</c:v>
                </c:pt>
                <c:pt idx="3">
                  <c:v>1348</c:v>
                </c:pt>
                <c:pt idx="4">
                  <c:v>1761</c:v>
                </c:pt>
                <c:pt idx="5">
                  <c:v>1672</c:v>
                </c:pt>
                <c:pt idx="6">
                  <c:v>1731</c:v>
                </c:pt>
                <c:pt idx="7">
                  <c:v>1789</c:v>
                </c:pt>
                <c:pt idx="8">
                  <c:v>2005</c:v>
                </c:pt>
                <c:pt idx="9">
                  <c:v>1743</c:v>
                </c:pt>
                <c:pt idx="10">
                  <c:v>1500</c:v>
                </c:pt>
                <c:pt idx="11">
                  <c:v>1320</c:v>
                </c:pt>
                <c:pt idx="12">
                  <c:v>1489</c:v>
                </c:pt>
                <c:pt idx="13">
                  <c:v>1386</c:v>
                </c:pt>
                <c:pt idx="14">
                  <c:v>1335</c:v>
                </c:pt>
                <c:pt idx="15">
                  <c:v>1302</c:v>
                </c:pt>
                <c:pt idx="16">
                  <c:v>1484</c:v>
                </c:pt>
                <c:pt idx="17">
                  <c:v>1397</c:v>
                </c:pt>
                <c:pt idx="18">
                  <c:v>1348</c:v>
                </c:pt>
                <c:pt idx="19">
                  <c:v>1310</c:v>
                </c:pt>
                <c:pt idx="20">
                  <c:v>1414</c:v>
                </c:pt>
                <c:pt idx="21">
                  <c:v>1164</c:v>
                </c:pt>
                <c:pt idx="22">
                  <c:v>1282</c:v>
                </c:pt>
                <c:pt idx="23">
                  <c:v>1416</c:v>
                </c:pt>
                <c:pt idx="24">
                  <c:v>1286</c:v>
                </c:pt>
                <c:pt idx="25">
                  <c:v>1236</c:v>
                </c:pt>
              </c:numCache>
            </c:numRef>
          </c:val>
          <c:smooth val="0"/>
          <c:extLst>
            <c:ext xmlns:c16="http://schemas.microsoft.com/office/drawing/2014/chart" uri="{C3380CC4-5D6E-409C-BE32-E72D297353CC}">
              <c16:uniqueId val="{00000024-E7D0-499F-9C14-E3072EB83BFA}"/>
            </c:ext>
          </c:extLst>
        </c:ser>
        <c:ser>
          <c:idx val="2"/>
          <c:order val="2"/>
          <c:tx>
            <c:strRef>
              <c:f>'Pre-seed &amp; seed'!$B$91</c:f>
              <c:strCache>
                <c:ptCount val="1"/>
                <c:pt idx="0">
                  <c:v>Estimated deal count</c:v>
                </c:pt>
              </c:strCache>
            </c:strRef>
          </c:tx>
          <c:spPr>
            <a:ln>
              <a:noFill/>
            </a:ln>
          </c:spPr>
          <c:marker>
            <c:symbol val="circle"/>
            <c:size val="5"/>
            <c:spPr>
              <a:solidFill>
                <a:srgbClr val="F5C914"/>
              </a:solidFill>
              <a:ln>
                <a:noFill/>
              </a:ln>
            </c:spPr>
          </c:marker>
          <c:dPt>
            <c:idx val="21"/>
            <c:marker>
              <c:spPr>
                <a:noFill/>
                <a:ln>
                  <a:noFill/>
                </a:ln>
              </c:spPr>
            </c:marker>
            <c:bubble3D val="0"/>
            <c:extLst>
              <c:ext xmlns:c16="http://schemas.microsoft.com/office/drawing/2014/chart" uri="{C3380CC4-5D6E-409C-BE32-E72D297353CC}">
                <c16:uniqueId val="{00000028-E7D0-499F-9C14-E3072EB83BFA}"/>
              </c:ext>
            </c:extLst>
          </c:dPt>
          <c:dPt>
            <c:idx val="37"/>
            <c:marker>
              <c:spPr>
                <a:noFill/>
                <a:ln>
                  <a:noFill/>
                </a:ln>
              </c:spPr>
            </c:marker>
            <c:bubble3D val="0"/>
            <c:extLst>
              <c:ext xmlns:c16="http://schemas.microsoft.com/office/drawing/2014/chart" uri="{C3380CC4-5D6E-409C-BE32-E72D297353CC}">
                <c16:uniqueId val="{00000026-E7D0-499F-9C14-E3072EB83BFA}"/>
              </c:ext>
            </c:extLst>
          </c:dPt>
          <c:cat>
            <c:multiLvlStrRef>
              <c:f>'Pre-seed &amp; seed'!$S$87:$AR$88</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2020</c:v>
                  </c:pt>
                  <c:pt idx="4">
                    <c:v>2021</c:v>
                  </c:pt>
                  <c:pt idx="8">
                    <c:v>2022</c:v>
                  </c:pt>
                  <c:pt idx="12">
                    <c:v>2023</c:v>
                  </c:pt>
                  <c:pt idx="16">
                    <c:v>2024</c:v>
                  </c:pt>
                  <c:pt idx="20">
                    <c:v>2025</c:v>
                  </c:pt>
                  <c:pt idx="24">
                    <c:v>2026</c:v>
                  </c:pt>
                </c:lvl>
              </c:multiLvlStrCache>
            </c:multiLvlStrRef>
          </c:cat>
          <c:val>
            <c:numRef>
              <c:f>'Pre-seed &amp; seed'!$S$91:$AR$91</c:f>
              <c:numCache>
                <c:formatCode>General</c:formatCode>
                <c:ptCount val="26"/>
                <c:pt idx="21" formatCode="#,##0;;;">
                  <c:v>0</c:v>
                </c:pt>
                <c:pt idx="22" formatCode="#,##0;;;">
                  <c:v>1370.8991337793691</c:v>
                </c:pt>
                <c:pt idx="23" formatCode="#,##0;;;">
                  <c:v>1573.2914273173949</c:v>
                </c:pt>
                <c:pt idx="24" formatCode="#,##0;;;">
                  <c:v>1518.7120373302271</c:v>
                </c:pt>
                <c:pt idx="25" formatCode="#,##0;;;">
                  <c:v>1731.969583283259</c:v>
                </c:pt>
              </c:numCache>
            </c:numRef>
          </c:val>
          <c:smooth val="0"/>
          <c:extLst>
            <c:ext xmlns:c16="http://schemas.microsoft.com/office/drawing/2014/chart" uri="{C3380CC4-5D6E-409C-BE32-E72D297353CC}">
              <c16:uniqueId val="{00000027-E7D0-499F-9C14-E3072EB83BFA}"/>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General"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General"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3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'VC exit value vs market value'!$B$8</c:f>
              <c:strCache>
                <c:ptCount val="1"/>
                <c:pt idx="0">
                  <c:v>Cumulative VC exit value ($T)</c:v>
                </c:pt>
              </c:strCache>
            </c:strRef>
          </c:tx>
          <c:spPr>
            <a:solidFill>
              <a:schemeClr val="accent1"/>
            </a:solidFill>
            <a:ln>
              <a:noFill/>
            </a:ln>
            <a:effectLst/>
          </c:spPr>
          <c:invertIfNegative val="0"/>
          <c:cat>
            <c:numRef>
              <c:f>'VC exit value vs market value'!$C$7:$M$7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value vs market value'!$C$8:$M$8</c:f>
              <c:numCache>
                <c:formatCode>"$"#,##0.0</c:formatCode>
                <c:ptCount val="11"/>
                <c:pt idx="0">
                  <c:v>0.9884825558</c:v>
                </c:pt>
                <c:pt idx="1">
                  <c:v>1.0774488280000001</c:v>
                </c:pt>
                <c:pt idx="2">
                  <c:v>1.210997181</c:v>
                </c:pt>
                <c:pt idx="3">
                  <c:v>1.46481751</c:v>
                </c:pt>
                <c:pt idx="4">
                  <c:v>1.7628179180000001</c:v>
                </c:pt>
                <c:pt idx="5">
                  <c:v>2.5575897580000002</c:v>
                </c:pt>
                <c:pt idx="6">
                  <c:v>2.6505651989999999</c:v>
                </c:pt>
                <c:pt idx="7">
                  <c:v>2.719638631</c:v>
                </c:pt>
                <c:pt idx="8">
                  <c:v>2.816846306</c:v>
                </c:pt>
                <c:pt idx="9">
                  <c:v>3.024948867</c:v>
                </c:pt>
                <c:pt idx="10">
                  <c:v>5.0839714220000003</c:v>
                </c:pt>
              </c:numCache>
            </c:numRef>
          </c:val>
          <c:extLst>
            <c:ext xmlns:c16="http://schemas.microsoft.com/office/drawing/2014/chart" uri="{C3380CC4-5D6E-409C-BE32-E72D297353CC}">
              <c16:uniqueId val="{00000000-0364-426B-AFFC-0D90BB0927CB}"/>
            </c:ext>
          </c:extLst>
        </c:ser>
        <c:ser>
          <c:idx val="1"/>
          <c:order val="1"/>
          <c:tx>
            <c:strRef>
              <c:f>'VC exit value vs market value'!$B$9</c:f>
              <c:strCache>
                <c:ptCount val="1"/>
                <c:pt idx="0">
                  <c:v>All US VC market value ($T)</c:v>
                </c:pt>
              </c:strCache>
            </c:strRef>
          </c:tx>
          <c:spPr>
            <a:solidFill>
              <a:schemeClr val="accent2"/>
            </a:solidFill>
            <a:ln>
              <a:noFill/>
            </a:ln>
            <a:effectLst/>
          </c:spPr>
          <c:invertIfNegative val="0"/>
          <c:cat>
            <c:numRef>
              <c:f>'VC exit value vs market value'!$C$7:$M$7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exit value vs market value'!$C$9:$M$9</c:f>
              <c:numCache>
                <c:formatCode>"$"#,##0.0</c:formatCode>
                <c:ptCount val="11"/>
                <c:pt idx="0">
                  <c:v>1.5144131599999999</c:v>
                </c:pt>
                <c:pt idx="1">
                  <c:v>1.741233494</c:v>
                </c:pt>
                <c:pt idx="2">
                  <c:v>2.1164109579999999</c:v>
                </c:pt>
                <c:pt idx="3">
                  <c:v>2.5505674730000001</c:v>
                </c:pt>
                <c:pt idx="4">
                  <c:v>3.0970067129999999</c:v>
                </c:pt>
                <c:pt idx="5">
                  <c:v>4.7681966840000003</c:v>
                </c:pt>
                <c:pt idx="6">
                  <c:v>5.6543808750000002</c:v>
                </c:pt>
                <c:pt idx="7">
                  <c:v>5.9378454090000004</c:v>
                </c:pt>
                <c:pt idx="8">
                  <c:v>6.626810399</c:v>
                </c:pt>
                <c:pt idx="9">
                  <c:v>7.80745998</c:v>
                </c:pt>
                <c:pt idx="10">
                  <c:v>11.089642438</c:v>
                </c:pt>
              </c:numCache>
            </c:numRef>
          </c:val>
          <c:extLst>
            <c:ext xmlns:c16="http://schemas.microsoft.com/office/drawing/2014/chart" uri="{C3380CC4-5D6E-409C-BE32-E72D297353CC}">
              <c16:uniqueId val="{00000001-0364-426B-AFFC-0D90BB0927CB}"/>
            </c:ext>
          </c:extLst>
        </c:ser>
        <c:dLbls>
          <c:showLegendKey val="0"/>
          <c:showVal val="0"/>
          <c:showCatName val="0"/>
          <c:showSerName val="0"/>
          <c:showPercent val="0"/>
          <c:showBubbleSize val="0"/>
        </c:dLbls>
        <c:gapWidth val="60"/>
        <c:axId val="679981167"/>
        <c:axId val="679984047"/>
      </c:barChart>
      <c:catAx>
        <c:axId val="679981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79984047"/>
        <c:crosses val="autoZero"/>
        <c:auto val="1"/>
        <c:lblAlgn val="ctr"/>
        <c:lblOffset val="100"/>
        <c:noMultiLvlLbl val="0"/>
      </c:catAx>
      <c:valAx>
        <c:axId val="679984047"/>
        <c:scaling>
          <c:orientation val="minMax"/>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799811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040682414698169E-2"/>
          <c:y val="1.5740740740740739E-2"/>
          <c:w val="0.76292684568275115"/>
          <c:h val="0.92367988723631766"/>
        </c:manualLayout>
      </c:layout>
      <c:barChart>
        <c:barDir val="col"/>
        <c:grouping val="percentStacked"/>
        <c:varyColors val="0"/>
        <c:ser>
          <c:idx val="0"/>
          <c:order val="0"/>
          <c:tx>
            <c:strRef>
              <c:f>'Pre-seed &amp; seed x size'!$O$9</c:f>
              <c:strCache>
                <c:ptCount val="1"/>
                <c:pt idx="0">
                  <c:v>&lt;$500K</c:v>
                </c:pt>
              </c:strCache>
            </c:strRef>
          </c:tx>
          <c:spPr>
            <a:solidFill>
              <a:schemeClr val="accent1"/>
            </a:solidFill>
            <a:ln>
              <a:noFill/>
            </a:ln>
            <a:effectLst/>
          </c:spPr>
          <c:invertIfNegative val="0"/>
          <c:cat>
            <c:multiLvlStrRef>
              <c:f>'Pre-seed &amp; seed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'Pre-seed &amp; seed x size'!$P$9:$BE$9</c:f>
              <c:numCache>
                <c:formatCode>General</c:formatCode>
                <c:ptCount val="42"/>
                <c:pt idx="0">
                  <c:v>348</c:v>
                </c:pt>
                <c:pt idx="1">
                  <c:v>298</c:v>
                </c:pt>
                <c:pt idx="2">
                  <c:v>269</c:v>
                </c:pt>
                <c:pt idx="3">
                  <c:v>248</c:v>
                </c:pt>
                <c:pt idx="4">
                  <c:v>314</c:v>
                </c:pt>
                <c:pt idx="5">
                  <c:v>297</c:v>
                </c:pt>
                <c:pt idx="6">
                  <c:v>270</c:v>
                </c:pt>
                <c:pt idx="7">
                  <c:v>292</c:v>
                </c:pt>
                <c:pt idx="8">
                  <c:v>302</c:v>
                </c:pt>
                <c:pt idx="9">
                  <c:v>226</c:v>
                </c:pt>
                <c:pt idx="10">
                  <c:v>235</c:v>
                </c:pt>
                <c:pt idx="11">
                  <c:v>297</c:v>
                </c:pt>
                <c:pt idx="12">
                  <c:v>289</c:v>
                </c:pt>
                <c:pt idx="13">
                  <c:v>255</c:v>
                </c:pt>
                <c:pt idx="14">
                  <c:v>264</c:v>
                </c:pt>
                <c:pt idx="15">
                  <c:v>257</c:v>
                </c:pt>
                <c:pt idx="16">
                  <c:v>342</c:v>
                </c:pt>
                <c:pt idx="17">
                  <c:v>254</c:v>
                </c:pt>
                <c:pt idx="18">
                  <c:v>266</c:v>
                </c:pt>
                <c:pt idx="19">
                  <c:v>263</c:v>
                </c:pt>
                <c:pt idx="20">
                  <c:v>301</c:v>
                </c:pt>
                <c:pt idx="21">
                  <c:v>287</c:v>
                </c:pt>
                <c:pt idx="22">
                  <c:v>299</c:v>
                </c:pt>
                <c:pt idx="23">
                  <c:v>286</c:v>
                </c:pt>
                <c:pt idx="24">
                  <c:v>330</c:v>
                </c:pt>
                <c:pt idx="25">
                  <c:v>281</c:v>
                </c:pt>
                <c:pt idx="26">
                  <c:v>243</c:v>
                </c:pt>
                <c:pt idx="27">
                  <c:v>211</c:v>
                </c:pt>
                <c:pt idx="28">
                  <c:v>232</c:v>
                </c:pt>
                <c:pt idx="29">
                  <c:v>236</c:v>
                </c:pt>
                <c:pt idx="30">
                  <c:v>214</c:v>
                </c:pt>
                <c:pt idx="31">
                  <c:v>198</c:v>
                </c:pt>
                <c:pt idx="32">
                  <c:v>248</c:v>
                </c:pt>
                <c:pt idx="33">
                  <c:v>232</c:v>
                </c:pt>
                <c:pt idx="34">
                  <c:v>219</c:v>
                </c:pt>
                <c:pt idx="35">
                  <c:v>198</c:v>
                </c:pt>
                <c:pt idx="36">
                  <c:v>190</c:v>
                </c:pt>
                <c:pt idx="37">
                  <c:v>148</c:v>
                </c:pt>
                <c:pt idx="38">
                  <c:v>196</c:v>
                </c:pt>
                <c:pt idx="39">
                  <c:v>288</c:v>
                </c:pt>
                <c:pt idx="40">
                  <c:v>235</c:v>
                </c:pt>
                <c:pt idx="41">
                  <c:v>363</c:v>
                </c:pt>
              </c:numCache>
            </c:numRef>
          </c:val>
          <c:extLst>
            <c:ext xmlns:c16="http://schemas.microsoft.com/office/drawing/2014/chart" uri="{C3380CC4-5D6E-409C-BE32-E72D297353CC}">
              <c16:uniqueId val="{00000000-84DE-4842-8FC3-752216CDCDBD}"/>
            </c:ext>
          </c:extLst>
        </c:ser>
        <c:ser>
          <c:idx val="1"/>
          <c:order val="1"/>
          <c:tx>
            <c:strRef>
              <c:f>'Pre-seed &amp; seed x size'!$O$10</c:f>
              <c:strCache>
                <c:ptCount val="1"/>
                <c:pt idx="0">
                  <c:v>$500K-$1M</c:v>
                </c:pt>
              </c:strCache>
            </c:strRef>
          </c:tx>
          <c:spPr>
            <a:solidFill>
              <a:schemeClr val="accent2"/>
            </a:solidFill>
            <a:ln>
              <a:noFill/>
            </a:ln>
            <a:effectLst/>
          </c:spPr>
          <c:invertIfNegative val="0"/>
          <c:cat>
            <c:multiLvlStrRef>
              <c:f>'Pre-seed &amp; seed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'Pre-seed &amp; seed x size'!$P$10:$BE$10</c:f>
              <c:numCache>
                <c:formatCode>General</c:formatCode>
                <c:ptCount val="42"/>
                <c:pt idx="0">
                  <c:v>184</c:v>
                </c:pt>
                <c:pt idx="1">
                  <c:v>132</c:v>
                </c:pt>
                <c:pt idx="2">
                  <c:v>123</c:v>
                </c:pt>
                <c:pt idx="3">
                  <c:v>128</c:v>
                </c:pt>
                <c:pt idx="4">
                  <c:v>141</c:v>
                </c:pt>
                <c:pt idx="5">
                  <c:v>122</c:v>
                </c:pt>
                <c:pt idx="6">
                  <c:v>147</c:v>
                </c:pt>
                <c:pt idx="7">
                  <c:v>133</c:v>
                </c:pt>
                <c:pt idx="8">
                  <c:v>151</c:v>
                </c:pt>
                <c:pt idx="9">
                  <c:v>138</c:v>
                </c:pt>
                <c:pt idx="10">
                  <c:v>127</c:v>
                </c:pt>
                <c:pt idx="11">
                  <c:v>137</c:v>
                </c:pt>
                <c:pt idx="12">
                  <c:v>193</c:v>
                </c:pt>
                <c:pt idx="13">
                  <c:v>130</c:v>
                </c:pt>
                <c:pt idx="14">
                  <c:v>164</c:v>
                </c:pt>
                <c:pt idx="15">
                  <c:v>163</c:v>
                </c:pt>
                <c:pt idx="16">
                  <c:v>162</c:v>
                </c:pt>
                <c:pt idx="17">
                  <c:v>128</c:v>
                </c:pt>
                <c:pt idx="18">
                  <c:v>127</c:v>
                </c:pt>
                <c:pt idx="19">
                  <c:v>171</c:v>
                </c:pt>
                <c:pt idx="20">
                  <c:v>179</c:v>
                </c:pt>
                <c:pt idx="21">
                  <c:v>188</c:v>
                </c:pt>
                <c:pt idx="22">
                  <c:v>177</c:v>
                </c:pt>
                <c:pt idx="23">
                  <c:v>161</c:v>
                </c:pt>
                <c:pt idx="24">
                  <c:v>181</c:v>
                </c:pt>
                <c:pt idx="25">
                  <c:v>154</c:v>
                </c:pt>
                <c:pt idx="26">
                  <c:v>139</c:v>
                </c:pt>
                <c:pt idx="27">
                  <c:v>130</c:v>
                </c:pt>
                <c:pt idx="28">
                  <c:v>125</c:v>
                </c:pt>
                <c:pt idx="29">
                  <c:v>120</c:v>
                </c:pt>
                <c:pt idx="30">
                  <c:v>96</c:v>
                </c:pt>
                <c:pt idx="31">
                  <c:v>123</c:v>
                </c:pt>
                <c:pt idx="32">
                  <c:v>116</c:v>
                </c:pt>
                <c:pt idx="33">
                  <c:v>100</c:v>
                </c:pt>
                <c:pt idx="34">
                  <c:v>92</c:v>
                </c:pt>
                <c:pt idx="35">
                  <c:v>105</c:v>
                </c:pt>
                <c:pt idx="36">
                  <c:v>83</c:v>
                </c:pt>
                <c:pt idx="37">
                  <c:v>88</c:v>
                </c:pt>
                <c:pt idx="38">
                  <c:v>77</c:v>
                </c:pt>
                <c:pt idx="39">
                  <c:v>106</c:v>
                </c:pt>
                <c:pt idx="40">
                  <c:v>94</c:v>
                </c:pt>
                <c:pt idx="41">
                  <c:v>96</c:v>
                </c:pt>
              </c:numCache>
            </c:numRef>
          </c:val>
          <c:extLst>
            <c:ext xmlns:c16="http://schemas.microsoft.com/office/drawing/2014/chart" uri="{C3380CC4-5D6E-409C-BE32-E72D297353CC}">
              <c16:uniqueId val="{00000001-84DE-4842-8FC3-752216CDCDBD}"/>
            </c:ext>
          </c:extLst>
        </c:ser>
        <c:ser>
          <c:idx val="2"/>
          <c:order val="2"/>
          <c:tx>
            <c:strRef>
              <c:f>'Pre-seed &amp; seed x size'!$O$11</c:f>
              <c:strCache>
                <c:ptCount val="1"/>
                <c:pt idx="0">
                  <c:v>$1M-$5M</c:v>
                </c:pt>
              </c:strCache>
            </c:strRef>
          </c:tx>
          <c:spPr>
            <a:solidFill>
              <a:schemeClr val="accent3"/>
            </a:solidFill>
            <a:ln>
              <a:noFill/>
            </a:ln>
            <a:effectLst/>
          </c:spPr>
          <c:invertIfNegative val="0"/>
          <c:cat>
            <c:multiLvlStrRef>
              <c:f>'Pre-seed &amp; seed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'Pre-seed &amp; seed x size'!$P$11:$BE$11</c:f>
              <c:numCache>
                <c:formatCode>General</c:formatCode>
                <c:ptCount val="42"/>
                <c:pt idx="0">
                  <c:v>451</c:v>
                </c:pt>
                <c:pt idx="1">
                  <c:v>426</c:v>
                </c:pt>
                <c:pt idx="2">
                  <c:v>406</c:v>
                </c:pt>
                <c:pt idx="3">
                  <c:v>396</c:v>
                </c:pt>
                <c:pt idx="4">
                  <c:v>504</c:v>
                </c:pt>
                <c:pt idx="5">
                  <c:v>443</c:v>
                </c:pt>
                <c:pt idx="6">
                  <c:v>509</c:v>
                </c:pt>
                <c:pt idx="7">
                  <c:v>499</c:v>
                </c:pt>
                <c:pt idx="8">
                  <c:v>539</c:v>
                </c:pt>
                <c:pt idx="9">
                  <c:v>532</c:v>
                </c:pt>
                <c:pt idx="10">
                  <c:v>483</c:v>
                </c:pt>
                <c:pt idx="11">
                  <c:v>555</c:v>
                </c:pt>
                <c:pt idx="12">
                  <c:v>557</c:v>
                </c:pt>
                <c:pt idx="13">
                  <c:v>585</c:v>
                </c:pt>
                <c:pt idx="14">
                  <c:v>586</c:v>
                </c:pt>
                <c:pt idx="15">
                  <c:v>583</c:v>
                </c:pt>
                <c:pt idx="16">
                  <c:v>596</c:v>
                </c:pt>
                <c:pt idx="17">
                  <c:v>494</c:v>
                </c:pt>
                <c:pt idx="18">
                  <c:v>575</c:v>
                </c:pt>
                <c:pt idx="19">
                  <c:v>667</c:v>
                </c:pt>
                <c:pt idx="20">
                  <c:v>777</c:v>
                </c:pt>
                <c:pt idx="21">
                  <c:v>863</c:v>
                </c:pt>
                <c:pt idx="22">
                  <c:v>828</c:v>
                </c:pt>
                <c:pt idx="23">
                  <c:v>867</c:v>
                </c:pt>
                <c:pt idx="24">
                  <c:v>874</c:v>
                </c:pt>
                <c:pt idx="25">
                  <c:v>799</c:v>
                </c:pt>
                <c:pt idx="26">
                  <c:v>671</c:v>
                </c:pt>
                <c:pt idx="27">
                  <c:v>622</c:v>
                </c:pt>
                <c:pt idx="28">
                  <c:v>607</c:v>
                </c:pt>
                <c:pt idx="29">
                  <c:v>649</c:v>
                </c:pt>
                <c:pt idx="30">
                  <c:v>574</c:v>
                </c:pt>
                <c:pt idx="31">
                  <c:v>550</c:v>
                </c:pt>
                <c:pt idx="32">
                  <c:v>536</c:v>
                </c:pt>
                <c:pt idx="33">
                  <c:v>588</c:v>
                </c:pt>
                <c:pt idx="34">
                  <c:v>549</c:v>
                </c:pt>
                <c:pt idx="35">
                  <c:v>533</c:v>
                </c:pt>
                <c:pt idx="36">
                  <c:v>517</c:v>
                </c:pt>
                <c:pt idx="37">
                  <c:v>454</c:v>
                </c:pt>
                <c:pt idx="38">
                  <c:v>472</c:v>
                </c:pt>
                <c:pt idx="39">
                  <c:v>472</c:v>
                </c:pt>
                <c:pt idx="40">
                  <c:v>385</c:v>
                </c:pt>
                <c:pt idx="41">
                  <c:v>389</c:v>
                </c:pt>
              </c:numCache>
            </c:numRef>
          </c:val>
          <c:extLst>
            <c:ext xmlns:c16="http://schemas.microsoft.com/office/drawing/2014/chart" uri="{C3380CC4-5D6E-409C-BE32-E72D297353CC}">
              <c16:uniqueId val="{00000002-84DE-4842-8FC3-752216CDCDBD}"/>
            </c:ext>
          </c:extLst>
        </c:ser>
        <c:ser>
          <c:idx val="3"/>
          <c:order val="3"/>
          <c:tx>
            <c:strRef>
              <c:f>'Pre-seed &amp; seed x size'!$O$12</c:f>
              <c:strCache>
                <c:ptCount val="1"/>
                <c:pt idx="0">
                  <c:v>$5M-$10M</c:v>
                </c:pt>
              </c:strCache>
            </c:strRef>
          </c:tx>
          <c:spPr>
            <a:solidFill>
              <a:schemeClr val="accent4"/>
            </a:solidFill>
            <a:ln>
              <a:noFill/>
            </a:ln>
            <a:effectLst/>
          </c:spPr>
          <c:invertIfNegative val="0"/>
          <c:cat>
            <c:multiLvlStrRef>
              <c:f>'Pre-seed &amp; seed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'Pre-seed &amp; seed x size'!$P$12:$BE$12</c:f>
              <c:numCache>
                <c:formatCode>General</c:formatCode>
                <c:ptCount val="42"/>
                <c:pt idx="0">
                  <c:v>38</c:v>
                </c:pt>
                <c:pt idx="1">
                  <c:v>33</c:v>
                </c:pt>
                <c:pt idx="2">
                  <c:v>49</c:v>
                </c:pt>
                <c:pt idx="3">
                  <c:v>52</c:v>
                </c:pt>
                <c:pt idx="4">
                  <c:v>53</c:v>
                </c:pt>
                <c:pt idx="5">
                  <c:v>54</c:v>
                </c:pt>
                <c:pt idx="6">
                  <c:v>58</c:v>
                </c:pt>
                <c:pt idx="7">
                  <c:v>78</c:v>
                </c:pt>
                <c:pt idx="8">
                  <c:v>77</c:v>
                </c:pt>
                <c:pt idx="9">
                  <c:v>82</c:v>
                </c:pt>
                <c:pt idx="10">
                  <c:v>68</c:v>
                </c:pt>
                <c:pt idx="11">
                  <c:v>92</c:v>
                </c:pt>
                <c:pt idx="12">
                  <c:v>103</c:v>
                </c:pt>
                <c:pt idx="13">
                  <c:v>86</c:v>
                </c:pt>
                <c:pt idx="14">
                  <c:v>98</c:v>
                </c:pt>
                <c:pt idx="15">
                  <c:v>111</c:v>
                </c:pt>
                <c:pt idx="16">
                  <c:v>106</c:v>
                </c:pt>
                <c:pt idx="17">
                  <c:v>111</c:v>
                </c:pt>
                <c:pt idx="18">
                  <c:v>117</c:v>
                </c:pt>
                <c:pt idx="19">
                  <c:v>148</c:v>
                </c:pt>
                <c:pt idx="20">
                  <c:v>178</c:v>
                </c:pt>
                <c:pt idx="21">
                  <c:v>197</c:v>
                </c:pt>
                <c:pt idx="22">
                  <c:v>218</c:v>
                </c:pt>
                <c:pt idx="23">
                  <c:v>265</c:v>
                </c:pt>
                <c:pt idx="24">
                  <c:v>269</c:v>
                </c:pt>
                <c:pt idx="25">
                  <c:v>281</c:v>
                </c:pt>
                <c:pt idx="26">
                  <c:v>261</c:v>
                </c:pt>
                <c:pt idx="27">
                  <c:v>192</c:v>
                </c:pt>
                <c:pt idx="28">
                  <c:v>209</c:v>
                </c:pt>
                <c:pt idx="29">
                  <c:v>190</c:v>
                </c:pt>
                <c:pt idx="30">
                  <c:v>220</c:v>
                </c:pt>
                <c:pt idx="31">
                  <c:v>205</c:v>
                </c:pt>
                <c:pt idx="32">
                  <c:v>204</c:v>
                </c:pt>
                <c:pt idx="33">
                  <c:v>206</c:v>
                </c:pt>
                <c:pt idx="34">
                  <c:v>198</c:v>
                </c:pt>
                <c:pt idx="35">
                  <c:v>199</c:v>
                </c:pt>
                <c:pt idx="36">
                  <c:v>220</c:v>
                </c:pt>
                <c:pt idx="37">
                  <c:v>220</c:v>
                </c:pt>
                <c:pt idx="38">
                  <c:v>242</c:v>
                </c:pt>
                <c:pt idx="39">
                  <c:v>215</c:v>
                </c:pt>
                <c:pt idx="40">
                  <c:v>200</c:v>
                </c:pt>
                <c:pt idx="41">
                  <c:v>177</c:v>
                </c:pt>
              </c:numCache>
            </c:numRef>
          </c:val>
          <c:extLst>
            <c:ext xmlns:c16="http://schemas.microsoft.com/office/drawing/2014/chart" uri="{C3380CC4-5D6E-409C-BE32-E72D297353CC}">
              <c16:uniqueId val="{00000003-84DE-4842-8FC3-752216CDCDBD}"/>
            </c:ext>
          </c:extLst>
        </c:ser>
        <c:ser>
          <c:idx val="4"/>
          <c:order val="4"/>
          <c:tx>
            <c:strRef>
              <c:f>'Pre-seed &amp; seed x size'!$O$13</c:f>
              <c:strCache>
                <c:ptCount val="1"/>
                <c:pt idx="0">
                  <c:v>$10M-$25M</c:v>
                </c:pt>
              </c:strCache>
            </c:strRef>
          </c:tx>
          <c:spPr>
            <a:solidFill>
              <a:schemeClr val="accent5"/>
            </a:solidFill>
            <a:ln>
              <a:noFill/>
            </a:ln>
            <a:effectLst/>
          </c:spPr>
          <c:invertIfNegative val="0"/>
          <c:cat>
            <c:multiLvlStrRef>
              <c:f>'Pre-seed &amp; seed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'Pre-seed &amp; seed x size'!$P$13:$BE$13</c:f>
              <c:numCache>
                <c:formatCode>General</c:formatCode>
                <c:ptCount val="42"/>
                <c:pt idx="0">
                  <c:v>9</c:v>
                </c:pt>
                <c:pt idx="1">
                  <c:v>4</c:v>
                </c:pt>
                <c:pt idx="2">
                  <c:v>9</c:v>
                </c:pt>
                <c:pt idx="3">
                  <c:v>3</c:v>
                </c:pt>
                <c:pt idx="4">
                  <c:v>8</c:v>
                </c:pt>
                <c:pt idx="5">
                  <c:v>8</c:v>
                </c:pt>
                <c:pt idx="6">
                  <c:v>5</c:v>
                </c:pt>
                <c:pt idx="7">
                  <c:v>11</c:v>
                </c:pt>
                <c:pt idx="8">
                  <c:v>18</c:v>
                </c:pt>
                <c:pt idx="9">
                  <c:v>15</c:v>
                </c:pt>
                <c:pt idx="10">
                  <c:v>14</c:v>
                </c:pt>
                <c:pt idx="11">
                  <c:v>11</c:v>
                </c:pt>
                <c:pt idx="12">
                  <c:v>19</c:v>
                </c:pt>
                <c:pt idx="13">
                  <c:v>10</c:v>
                </c:pt>
                <c:pt idx="14">
                  <c:v>32</c:v>
                </c:pt>
                <c:pt idx="15">
                  <c:v>20</c:v>
                </c:pt>
                <c:pt idx="16">
                  <c:v>28</c:v>
                </c:pt>
                <c:pt idx="17">
                  <c:v>22</c:v>
                </c:pt>
                <c:pt idx="18">
                  <c:v>28</c:v>
                </c:pt>
                <c:pt idx="19">
                  <c:v>32</c:v>
                </c:pt>
                <c:pt idx="20">
                  <c:v>51</c:v>
                </c:pt>
                <c:pt idx="21">
                  <c:v>42</c:v>
                </c:pt>
                <c:pt idx="22">
                  <c:v>39</c:v>
                </c:pt>
                <c:pt idx="23">
                  <c:v>62</c:v>
                </c:pt>
                <c:pt idx="24">
                  <c:v>87</c:v>
                </c:pt>
                <c:pt idx="25">
                  <c:v>87</c:v>
                </c:pt>
                <c:pt idx="26">
                  <c:v>64</c:v>
                </c:pt>
                <c:pt idx="27">
                  <c:v>66</c:v>
                </c:pt>
                <c:pt idx="28">
                  <c:v>70</c:v>
                </c:pt>
                <c:pt idx="29">
                  <c:v>61</c:v>
                </c:pt>
                <c:pt idx="30">
                  <c:v>54</c:v>
                </c:pt>
                <c:pt idx="31">
                  <c:v>67</c:v>
                </c:pt>
                <c:pt idx="32">
                  <c:v>55</c:v>
                </c:pt>
                <c:pt idx="33">
                  <c:v>76</c:v>
                </c:pt>
                <c:pt idx="34">
                  <c:v>74</c:v>
                </c:pt>
                <c:pt idx="35">
                  <c:v>81</c:v>
                </c:pt>
                <c:pt idx="36">
                  <c:v>77</c:v>
                </c:pt>
                <c:pt idx="37">
                  <c:v>91</c:v>
                </c:pt>
                <c:pt idx="38">
                  <c:v>78</c:v>
                </c:pt>
                <c:pt idx="39">
                  <c:v>101</c:v>
                </c:pt>
                <c:pt idx="40">
                  <c:v>85</c:v>
                </c:pt>
                <c:pt idx="41">
                  <c:v>90</c:v>
                </c:pt>
              </c:numCache>
            </c:numRef>
          </c:val>
          <c:extLst>
            <c:ext xmlns:c16="http://schemas.microsoft.com/office/drawing/2014/chart" uri="{C3380CC4-5D6E-409C-BE32-E72D297353CC}">
              <c16:uniqueId val="{00000004-84DE-4842-8FC3-752216CDCDBD}"/>
            </c:ext>
          </c:extLst>
        </c:ser>
        <c:ser>
          <c:idx val="5"/>
          <c:order val="5"/>
          <c:tx>
            <c:strRef>
              <c:f>'Pre-seed &amp; seed x size'!$O$14</c:f>
              <c:strCache>
                <c:ptCount val="1"/>
                <c:pt idx="0">
                  <c:v>$25M+</c:v>
                </c:pt>
              </c:strCache>
            </c:strRef>
          </c:tx>
          <c:spPr>
            <a:solidFill>
              <a:schemeClr val="accent6"/>
            </a:solidFill>
            <a:ln>
              <a:noFill/>
            </a:ln>
            <a:effectLst/>
          </c:spPr>
          <c:invertIfNegative val="0"/>
          <c:cat>
            <c:multiLvlStrRef>
              <c:f>'Pre-seed &amp; seed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'Pre-seed &amp; seed x size'!$P$14:$BE$14</c:f>
              <c:numCache>
                <c:formatCode>General</c:formatCode>
                <c:ptCount val="42"/>
                <c:pt idx="0">
                  <c:v>0</c:v>
                </c:pt>
                <c:pt idx="1">
                  <c:v>1</c:v>
                </c:pt>
                <c:pt idx="2">
                  <c:v>2</c:v>
                </c:pt>
                <c:pt idx="3">
                  <c:v>1</c:v>
                </c:pt>
                <c:pt idx="4">
                  <c:v>3</c:v>
                </c:pt>
                <c:pt idx="5">
                  <c:v>0</c:v>
                </c:pt>
                <c:pt idx="6">
                  <c:v>5</c:v>
                </c:pt>
                <c:pt idx="7">
                  <c:v>0</c:v>
                </c:pt>
                <c:pt idx="8">
                  <c:v>3</c:v>
                </c:pt>
                <c:pt idx="9">
                  <c:v>4</c:v>
                </c:pt>
                <c:pt idx="10">
                  <c:v>6</c:v>
                </c:pt>
                <c:pt idx="11">
                  <c:v>3</c:v>
                </c:pt>
                <c:pt idx="12">
                  <c:v>4</c:v>
                </c:pt>
                <c:pt idx="13">
                  <c:v>2</c:v>
                </c:pt>
                <c:pt idx="14">
                  <c:v>1</c:v>
                </c:pt>
                <c:pt idx="15">
                  <c:v>4</c:v>
                </c:pt>
                <c:pt idx="16">
                  <c:v>4</c:v>
                </c:pt>
                <c:pt idx="17">
                  <c:v>5</c:v>
                </c:pt>
                <c:pt idx="18">
                  <c:v>5</c:v>
                </c:pt>
                <c:pt idx="19">
                  <c:v>2</c:v>
                </c:pt>
                <c:pt idx="20">
                  <c:v>8</c:v>
                </c:pt>
                <c:pt idx="21">
                  <c:v>5</c:v>
                </c:pt>
                <c:pt idx="22">
                  <c:v>12</c:v>
                </c:pt>
                <c:pt idx="23">
                  <c:v>8</c:v>
                </c:pt>
                <c:pt idx="24">
                  <c:v>32</c:v>
                </c:pt>
                <c:pt idx="25">
                  <c:v>20</c:v>
                </c:pt>
                <c:pt idx="26">
                  <c:v>15</c:v>
                </c:pt>
                <c:pt idx="27">
                  <c:v>9</c:v>
                </c:pt>
                <c:pt idx="28">
                  <c:v>11</c:v>
                </c:pt>
                <c:pt idx="29">
                  <c:v>10</c:v>
                </c:pt>
                <c:pt idx="30">
                  <c:v>17</c:v>
                </c:pt>
                <c:pt idx="31">
                  <c:v>7</c:v>
                </c:pt>
                <c:pt idx="32">
                  <c:v>12</c:v>
                </c:pt>
                <c:pt idx="33">
                  <c:v>12</c:v>
                </c:pt>
                <c:pt idx="34">
                  <c:v>16</c:v>
                </c:pt>
                <c:pt idx="35">
                  <c:v>16</c:v>
                </c:pt>
                <c:pt idx="36">
                  <c:v>14</c:v>
                </c:pt>
                <c:pt idx="37">
                  <c:v>15</c:v>
                </c:pt>
                <c:pt idx="38">
                  <c:v>19</c:v>
                </c:pt>
                <c:pt idx="39">
                  <c:v>20</c:v>
                </c:pt>
                <c:pt idx="40">
                  <c:v>35</c:v>
                </c:pt>
                <c:pt idx="41">
                  <c:v>25</c:v>
                </c:pt>
              </c:numCache>
            </c:numRef>
          </c:val>
          <c:extLst>
            <c:ext xmlns:c16="http://schemas.microsoft.com/office/drawing/2014/chart" uri="{C3380CC4-5D6E-409C-BE32-E72D297353CC}">
              <c16:uniqueId val="{00000005-84DE-4842-8FC3-752216CDCDBD}"/>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General"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plotArea>
    <c:legend>
      <c:legendPos val="tr"/>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no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040682414698169E-2"/>
          <c:y val="1.5740740740740739E-2"/>
          <c:w val="0.76292684568275115"/>
          <c:h val="0.92367988723631766"/>
        </c:manualLayout>
      </c:layout>
      <c:barChart>
        <c:barDir val="col"/>
        <c:grouping val="percentStacked"/>
        <c:varyColors val="0"/>
        <c:ser>
          <c:idx val="0"/>
          <c:order val="0"/>
          <c:tx>
            <c:strRef>
              <c:f>'Pre-seed &amp; seed x size'!$O$47</c:f>
              <c:strCache>
                <c:ptCount val="1"/>
                <c:pt idx="0">
                  <c:v>&lt;$500K</c:v>
                </c:pt>
              </c:strCache>
            </c:strRef>
          </c:tx>
          <c:spPr>
            <a:solidFill>
              <a:schemeClr val="accent1"/>
            </a:solidFill>
            <a:ln>
              <a:noFill/>
            </a:ln>
            <a:effectLst/>
          </c:spPr>
          <c:invertIfNegative val="0"/>
          <c:cat>
            <c:multiLvlStrRef>
              <c:f>'Pre-seed &amp; seed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'Pre-seed &amp; seed x size'!$P$47:$BE$47</c:f>
              <c:numCache>
                <c:formatCode>"$"#,##0.0</c:formatCode>
                <c:ptCount val="42"/>
                <c:pt idx="0">
                  <c:v>6.2887599050058224E-2</c:v>
                </c:pt>
                <c:pt idx="1">
                  <c:v>5.309205098564259E-2</c:v>
                </c:pt>
                <c:pt idx="2">
                  <c:v>4.7599862221646742E-2</c:v>
                </c:pt>
                <c:pt idx="3">
                  <c:v>4.5414179824216028E-2</c:v>
                </c:pt>
                <c:pt idx="4">
                  <c:v>5.4456024606925002E-2</c:v>
                </c:pt>
                <c:pt idx="5">
                  <c:v>5.1217931390480663E-2</c:v>
                </c:pt>
                <c:pt idx="6">
                  <c:v>4.6975285029279362E-2</c:v>
                </c:pt>
                <c:pt idx="7">
                  <c:v>5.2782089419609032E-2</c:v>
                </c:pt>
                <c:pt idx="8">
                  <c:v>5.9110055854937428E-2</c:v>
                </c:pt>
                <c:pt idx="9">
                  <c:v>4.4144946976287902E-2</c:v>
                </c:pt>
                <c:pt idx="10">
                  <c:v>4.2330483000000002E-2</c:v>
                </c:pt>
                <c:pt idx="11">
                  <c:v>5.5044638021718897E-2</c:v>
                </c:pt>
                <c:pt idx="12">
                  <c:v>5.408247099826774E-2</c:v>
                </c:pt>
                <c:pt idx="13">
                  <c:v>4.7414570961084007E-2</c:v>
                </c:pt>
                <c:pt idx="14">
                  <c:v>5.3196790668686662E-2</c:v>
                </c:pt>
                <c:pt idx="15">
                  <c:v>4.9435927999999997E-2</c:v>
                </c:pt>
                <c:pt idx="16">
                  <c:v>6.4972513428763617E-2</c:v>
                </c:pt>
                <c:pt idx="17">
                  <c:v>4.6430339298723103E-2</c:v>
                </c:pt>
                <c:pt idx="18">
                  <c:v>5.0397166885336603E-2</c:v>
                </c:pt>
                <c:pt idx="19">
                  <c:v>4.9820822525891907E-2</c:v>
                </c:pt>
                <c:pt idx="20">
                  <c:v>5.6971009450665307E-2</c:v>
                </c:pt>
                <c:pt idx="21">
                  <c:v>5.927611686522314E-2</c:v>
                </c:pt>
                <c:pt idx="22">
                  <c:v>5.8293656233465649E-2</c:v>
                </c:pt>
                <c:pt idx="23">
                  <c:v>5.8295022346248608E-2</c:v>
                </c:pt>
                <c:pt idx="24">
                  <c:v>6.4604728880550091E-2</c:v>
                </c:pt>
                <c:pt idx="25">
                  <c:v>5.6918537245910977E-2</c:v>
                </c:pt>
                <c:pt idx="26">
                  <c:v>4.5972170507082182E-2</c:v>
                </c:pt>
                <c:pt idx="27">
                  <c:v>4.2334988335248361E-2</c:v>
                </c:pt>
                <c:pt idx="28">
                  <c:v>4.2636745938971307E-2</c:v>
                </c:pt>
                <c:pt idx="29">
                  <c:v>4.1999921630417811E-2</c:v>
                </c:pt>
                <c:pt idx="30">
                  <c:v>3.9496165E-2</c:v>
                </c:pt>
                <c:pt idx="31">
                  <c:v>3.3201417602879597E-2</c:v>
                </c:pt>
                <c:pt idx="32">
                  <c:v>4.3620901445683882E-2</c:v>
                </c:pt>
                <c:pt idx="33">
                  <c:v>4.0705324298435777E-2</c:v>
                </c:pt>
                <c:pt idx="34">
                  <c:v>3.7303925288109122E-2</c:v>
                </c:pt>
                <c:pt idx="35">
                  <c:v>3.3010583789732317E-2</c:v>
                </c:pt>
                <c:pt idx="36">
                  <c:v>3.3435307852709907E-2</c:v>
                </c:pt>
                <c:pt idx="37">
                  <c:v>2.5446366000000002E-2</c:v>
                </c:pt>
                <c:pt idx="38">
                  <c:v>3.1335769016248932E-2</c:v>
                </c:pt>
                <c:pt idx="39">
                  <c:v>4.3716383999999997E-2</c:v>
                </c:pt>
                <c:pt idx="40">
                  <c:v>3.7143255999999999E-2</c:v>
                </c:pt>
                <c:pt idx="41">
                  <c:v>5.5809362000000001E-2</c:v>
                </c:pt>
              </c:numCache>
            </c:numRef>
          </c:val>
          <c:extLst>
            <c:ext xmlns:c16="http://schemas.microsoft.com/office/drawing/2014/chart" uri="{C3380CC4-5D6E-409C-BE32-E72D297353CC}">
              <c16:uniqueId val="{00000000-09DC-431B-A4A2-3DD3CD3EFB71}"/>
            </c:ext>
          </c:extLst>
        </c:ser>
        <c:ser>
          <c:idx val="1"/>
          <c:order val="1"/>
          <c:tx>
            <c:strRef>
              <c:f>'Pre-seed &amp; seed x size'!$O$48</c:f>
              <c:strCache>
                <c:ptCount val="1"/>
                <c:pt idx="0">
                  <c:v>$500K-$1M</c:v>
                </c:pt>
              </c:strCache>
            </c:strRef>
          </c:tx>
          <c:spPr>
            <a:solidFill>
              <a:schemeClr val="accent2"/>
            </a:solidFill>
            <a:ln>
              <a:noFill/>
            </a:ln>
            <a:effectLst/>
          </c:spPr>
          <c:invertIfNegative val="0"/>
          <c:cat>
            <c:multiLvlStrRef>
              <c:f>'Pre-seed &amp; seed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'Pre-seed &amp; seed x size'!$P$48:$BE$48</c:f>
              <c:numCache>
                <c:formatCode>"$"#,##0.0</c:formatCode>
                <c:ptCount val="42"/>
                <c:pt idx="0">
                  <c:v>0.12592124599999999</c:v>
                </c:pt>
                <c:pt idx="1">
                  <c:v>9.1138546000000001E-2</c:v>
                </c:pt>
                <c:pt idx="2">
                  <c:v>8.4784137999999995E-2</c:v>
                </c:pt>
                <c:pt idx="3">
                  <c:v>8.9707917999999998E-2</c:v>
                </c:pt>
                <c:pt idx="4">
                  <c:v>9.2957888000000002E-2</c:v>
                </c:pt>
                <c:pt idx="5">
                  <c:v>8.3589859000000002E-2</c:v>
                </c:pt>
                <c:pt idx="6">
                  <c:v>9.9275819000000001E-2</c:v>
                </c:pt>
                <c:pt idx="7">
                  <c:v>8.8008698999999996E-2</c:v>
                </c:pt>
                <c:pt idx="8">
                  <c:v>0.100733166</c:v>
                </c:pt>
                <c:pt idx="9">
                  <c:v>9.4583742999999998E-2</c:v>
                </c:pt>
                <c:pt idx="10">
                  <c:v>8.5356562999999996E-2</c:v>
                </c:pt>
                <c:pt idx="11">
                  <c:v>9.3181020000000003E-2</c:v>
                </c:pt>
                <c:pt idx="12">
                  <c:v>0.12930497499999999</c:v>
                </c:pt>
                <c:pt idx="13">
                  <c:v>9.0801381E-2</c:v>
                </c:pt>
                <c:pt idx="14">
                  <c:v>0.111119254</c:v>
                </c:pt>
                <c:pt idx="15">
                  <c:v>0.11302907800000001</c:v>
                </c:pt>
                <c:pt idx="16">
                  <c:v>0.112092636</c:v>
                </c:pt>
                <c:pt idx="17">
                  <c:v>8.7575834000000005E-2</c:v>
                </c:pt>
                <c:pt idx="18">
                  <c:v>8.5613032000000006E-2</c:v>
                </c:pt>
                <c:pt idx="19">
                  <c:v>0.116612041</c:v>
                </c:pt>
                <c:pt idx="20">
                  <c:v>0.12110752</c:v>
                </c:pt>
                <c:pt idx="21">
                  <c:v>0.127371554</c:v>
                </c:pt>
                <c:pt idx="22">
                  <c:v>0.118985969</c:v>
                </c:pt>
                <c:pt idx="23">
                  <c:v>0.11265782100000001</c:v>
                </c:pt>
                <c:pt idx="24">
                  <c:v>0.11987133699999999</c:v>
                </c:pt>
                <c:pt idx="25">
                  <c:v>0.10586229599999999</c:v>
                </c:pt>
                <c:pt idx="26">
                  <c:v>9.3654761000000003E-2</c:v>
                </c:pt>
                <c:pt idx="27">
                  <c:v>9.1138822999999994E-2</c:v>
                </c:pt>
                <c:pt idx="28">
                  <c:v>8.4270412000000003E-2</c:v>
                </c:pt>
                <c:pt idx="29">
                  <c:v>8.0806557000000001E-2</c:v>
                </c:pt>
                <c:pt idx="30">
                  <c:v>6.1655710000000002E-2</c:v>
                </c:pt>
                <c:pt idx="31">
                  <c:v>8.1617087000000005E-2</c:v>
                </c:pt>
                <c:pt idx="32">
                  <c:v>7.7505950000000004E-2</c:v>
                </c:pt>
                <c:pt idx="33">
                  <c:v>6.5525876999999996E-2</c:v>
                </c:pt>
                <c:pt idx="34">
                  <c:v>6.1868317999999999E-2</c:v>
                </c:pt>
                <c:pt idx="35">
                  <c:v>7.0141126999999998E-2</c:v>
                </c:pt>
                <c:pt idx="36">
                  <c:v>5.5943143000000001E-2</c:v>
                </c:pt>
                <c:pt idx="37">
                  <c:v>5.9348930000000001E-2</c:v>
                </c:pt>
                <c:pt idx="38">
                  <c:v>5.1273955000000003E-2</c:v>
                </c:pt>
                <c:pt idx="39">
                  <c:v>6.9082254999999995E-2</c:v>
                </c:pt>
                <c:pt idx="40">
                  <c:v>6.2539312E-2</c:v>
                </c:pt>
                <c:pt idx="41">
                  <c:v>6.4794955000000001E-2</c:v>
                </c:pt>
              </c:numCache>
            </c:numRef>
          </c:val>
          <c:extLst>
            <c:ext xmlns:c16="http://schemas.microsoft.com/office/drawing/2014/chart" uri="{C3380CC4-5D6E-409C-BE32-E72D297353CC}">
              <c16:uniqueId val="{00000001-09DC-431B-A4A2-3DD3CD3EFB71}"/>
            </c:ext>
          </c:extLst>
        </c:ser>
        <c:ser>
          <c:idx val="2"/>
          <c:order val="2"/>
          <c:tx>
            <c:strRef>
              <c:f>'Pre-seed &amp; seed x size'!$O$49</c:f>
              <c:strCache>
                <c:ptCount val="1"/>
                <c:pt idx="0">
                  <c:v>$1M-$5M</c:v>
                </c:pt>
              </c:strCache>
            </c:strRef>
          </c:tx>
          <c:spPr>
            <a:solidFill>
              <a:schemeClr val="accent3"/>
            </a:solidFill>
            <a:ln>
              <a:noFill/>
            </a:ln>
            <a:effectLst/>
          </c:spPr>
          <c:invertIfNegative val="0"/>
          <c:cat>
            <c:multiLvlStrRef>
              <c:f>'Pre-seed &amp; seed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'Pre-seed &amp; seed x size'!$P$49:$BE$49</c:f>
              <c:numCache>
                <c:formatCode>"$"#,##0.0</c:formatCode>
                <c:ptCount val="42"/>
                <c:pt idx="0">
                  <c:v>0.97187492099999995</c:v>
                </c:pt>
                <c:pt idx="1">
                  <c:v>0.91546778500000003</c:v>
                </c:pt>
                <c:pt idx="2">
                  <c:v>0.87635850199999998</c:v>
                </c:pt>
                <c:pt idx="3">
                  <c:v>0.885028869</c:v>
                </c:pt>
                <c:pt idx="4">
                  <c:v>1.0995597370000001</c:v>
                </c:pt>
                <c:pt idx="5">
                  <c:v>0.970387899</c:v>
                </c:pt>
                <c:pt idx="6">
                  <c:v>1.1330106440000001</c:v>
                </c:pt>
                <c:pt idx="7">
                  <c:v>1.071555085</c:v>
                </c:pt>
                <c:pt idx="8">
                  <c:v>1.218758308</c:v>
                </c:pt>
                <c:pt idx="9">
                  <c:v>1.242463189</c:v>
                </c:pt>
                <c:pt idx="10">
                  <c:v>1.0918201750000001</c:v>
                </c:pt>
                <c:pt idx="11">
                  <c:v>1.2646875790000001</c:v>
                </c:pt>
                <c:pt idx="12">
                  <c:v>1.306102061</c:v>
                </c:pt>
                <c:pt idx="13">
                  <c:v>1.4403109620000001</c:v>
                </c:pt>
                <c:pt idx="14">
                  <c:v>1.3673933739999999</c:v>
                </c:pt>
                <c:pt idx="15">
                  <c:v>1.374381911</c:v>
                </c:pt>
                <c:pt idx="16">
                  <c:v>1.404502583</c:v>
                </c:pt>
                <c:pt idx="17">
                  <c:v>1.217547103</c:v>
                </c:pt>
                <c:pt idx="18">
                  <c:v>1.3710236360000001</c:v>
                </c:pt>
                <c:pt idx="19">
                  <c:v>1.6239322490000001</c:v>
                </c:pt>
                <c:pt idx="20">
                  <c:v>1.864937874</c:v>
                </c:pt>
                <c:pt idx="21">
                  <c:v>2.1935069330000001</c:v>
                </c:pt>
                <c:pt idx="22">
                  <c:v>2.0509970829999999</c:v>
                </c:pt>
                <c:pt idx="23">
                  <c:v>2.1877968540000001</c:v>
                </c:pt>
                <c:pt idx="24">
                  <c:v>2.2194442599999999</c:v>
                </c:pt>
                <c:pt idx="25">
                  <c:v>2.0719240179999998</c:v>
                </c:pt>
                <c:pt idx="26">
                  <c:v>1.6933790040000001</c:v>
                </c:pt>
                <c:pt idx="27">
                  <c:v>1.588308372</c:v>
                </c:pt>
                <c:pt idx="28">
                  <c:v>1.495230866</c:v>
                </c:pt>
                <c:pt idx="29">
                  <c:v>1.649437356</c:v>
                </c:pt>
                <c:pt idx="30">
                  <c:v>1.4715452769999999</c:v>
                </c:pt>
                <c:pt idx="31">
                  <c:v>1.427593981</c:v>
                </c:pt>
                <c:pt idx="32">
                  <c:v>1.366162366</c:v>
                </c:pt>
                <c:pt idx="33">
                  <c:v>1.5113525999999999</c:v>
                </c:pt>
                <c:pt idx="34">
                  <c:v>1.4334618770000001</c:v>
                </c:pt>
                <c:pt idx="35">
                  <c:v>1.3963411509999999</c:v>
                </c:pt>
                <c:pt idx="36">
                  <c:v>1.3309701110000001</c:v>
                </c:pt>
                <c:pt idx="37">
                  <c:v>1.220527755</c:v>
                </c:pt>
                <c:pt idx="38">
                  <c:v>1.2780716999999999</c:v>
                </c:pt>
                <c:pt idx="39">
                  <c:v>1.2664294030000001</c:v>
                </c:pt>
                <c:pt idx="40">
                  <c:v>0.95097147500000001</c:v>
                </c:pt>
                <c:pt idx="41">
                  <c:v>0.97783187000000005</c:v>
                </c:pt>
              </c:numCache>
            </c:numRef>
          </c:val>
          <c:extLst>
            <c:ext xmlns:c16="http://schemas.microsoft.com/office/drawing/2014/chart" uri="{C3380CC4-5D6E-409C-BE32-E72D297353CC}">
              <c16:uniqueId val="{00000002-09DC-431B-A4A2-3DD3CD3EFB71}"/>
            </c:ext>
          </c:extLst>
        </c:ser>
        <c:ser>
          <c:idx val="3"/>
          <c:order val="3"/>
          <c:tx>
            <c:strRef>
              <c:f>'Pre-seed &amp; seed x size'!$O$50</c:f>
              <c:strCache>
                <c:ptCount val="1"/>
                <c:pt idx="0">
                  <c:v>$5M-$10M</c:v>
                </c:pt>
              </c:strCache>
            </c:strRef>
          </c:tx>
          <c:spPr>
            <a:solidFill>
              <a:schemeClr val="accent4"/>
            </a:solidFill>
            <a:ln>
              <a:noFill/>
            </a:ln>
            <a:effectLst/>
          </c:spPr>
          <c:invertIfNegative val="0"/>
          <c:cat>
            <c:multiLvlStrRef>
              <c:f>'Pre-seed &amp; seed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'Pre-seed &amp; seed x size'!$P$50:$BE$50</c:f>
              <c:numCache>
                <c:formatCode>"$"#,##0.0</c:formatCode>
                <c:ptCount val="42"/>
                <c:pt idx="0">
                  <c:v>0.240316165</c:v>
                </c:pt>
                <c:pt idx="1">
                  <c:v>0.20749553000000001</c:v>
                </c:pt>
                <c:pt idx="2">
                  <c:v>0.32156044900000003</c:v>
                </c:pt>
                <c:pt idx="3">
                  <c:v>0.31483971399999999</c:v>
                </c:pt>
                <c:pt idx="4">
                  <c:v>0.32175953699999998</c:v>
                </c:pt>
                <c:pt idx="5">
                  <c:v>0.33242772599999998</c:v>
                </c:pt>
                <c:pt idx="6">
                  <c:v>0.38731021799999998</c:v>
                </c:pt>
                <c:pt idx="7">
                  <c:v>0.47749423299999999</c:v>
                </c:pt>
                <c:pt idx="8">
                  <c:v>0.470004058</c:v>
                </c:pt>
                <c:pt idx="9">
                  <c:v>0.509586541</c:v>
                </c:pt>
                <c:pt idx="10">
                  <c:v>0.44149830299999998</c:v>
                </c:pt>
                <c:pt idx="11">
                  <c:v>0.59523370399999997</c:v>
                </c:pt>
                <c:pt idx="12">
                  <c:v>0.66732918100000005</c:v>
                </c:pt>
                <c:pt idx="13">
                  <c:v>0.53194388100000001</c:v>
                </c:pt>
                <c:pt idx="14">
                  <c:v>0.62960354399999996</c:v>
                </c:pt>
                <c:pt idx="15">
                  <c:v>0.69868901500000002</c:v>
                </c:pt>
                <c:pt idx="16">
                  <c:v>0.66519347699999998</c:v>
                </c:pt>
                <c:pt idx="17">
                  <c:v>0.71114253699999996</c:v>
                </c:pt>
                <c:pt idx="18">
                  <c:v>0.75217747599999996</c:v>
                </c:pt>
                <c:pt idx="19">
                  <c:v>0.958031572</c:v>
                </c:pt>
                <c:pt idx="20">
                  <c:v>1.1615197209999999</c:v>
                </c:pt>
                <c:pt idx="21">
                  <c:v>1.29608521</c:v>
                </c:pt>
                <c:pt idx="22">
                  <c:v>1.4502148269999999</c:v>
                </c:pt>
                <c:pt idx="23">
                  <c:v>1.7235802950000001</c:v>
                </c:pt>
                <c:pt idx="24">
                  <c:v>1.7846613579999999</c:v>
                </c:pt>
                <c:pt idx="25">
                  <c:v>1.839255793</c:v>
                </c:pt>
                <c:pt idx="26">
                  <c:v>1.732113104</c:v>
                </c:pt>
                <c:pt idx="27">
                  <c:v>1.276561837</c:v>
                </c:pt>
                <c:pt idx="28">
                  <c:v>1.3991633800000001</c:v>
                </c:pt>
                <c:pt idx="29">
                  <c:v>1.246642093</c:v>
                </c:pt>
                <c:pt idx="30">
                  <c:v>1.473478552</c:v>
                </c:pt>
                <c:pt idx="31">
                  <c:v>1.357855977</c:v>
                </c:pt>
                <c:pt idx="32">
                  <c:v>1.3771482310000001</c:v>
                </c:pt>
                <c:pt idx="33">
                  <c:v>1.3544037630000001</c:v>
                </c:pt>
                <c:pt idx="34">
                  <c:v>1.324352108</c:v>
                </c:pt>
                <c:pt idx="35">
                  <c:v>1.3267442169999999</c:v>
                </c:pt>
                <c:pt idx="36">
                  <c:v>1.4936922379999999</c:v>
                </c:pt>
                <c:pt idx="37">
                  <c:v>1.4871449969999999</c:v>
                </c:pt>
                <c:pt idx="38">
                  <c:v>1.636602627</c:v>
                </c:pt>
                <c:pt idx="39">
                  <c:v>1.428485174</c:v>
                </c:pt>
                <c:pt idx="40">
                  <c:v>1.373366842</c:v>
                </c:pt>
                <c:pt idx="41">
                  <c:v>1.2025289530000001</c:v>
                </c:pt>
              </c:numCache>
            </c:numRef>
          </c:val>
          <c:extLst>
            <c:ext xmlns:c16="http://schemas.microsoft.com/office/drawing/2014/chart" uri="{C3380CC4-5D6E-409C-BE32-E72D297353CC}">
              <c16:uniqueId val="{00000003-09DC-431B-A4A2-3DD3CD3EFB71}"/>
            </c:ext>
          </c:extLst>
        </c:ser>
        <c:ser>
          <c:idx val="4"/>
          <c:order val="4"/>
          <c:tx>
            <c:strRef>
              <c:f>'Pre-seed &amp; seed x size'!$O$51</c:f>
              <c:strCache>
                <c:ptCount val="1"/>
                <c:pt idx="0">
                  <c:v>$10M-$25M</c:v>
                </c:pt>
              </c:strCache>
            </c:strRef>
          </c:tx>
          <c:spPr>
            <a:solidFill>
              <a:schemeClr val="accent5"/>
            </a:solidFill>
            <a:ln>
              <a:noFill/>
            </a:ln>
            <a:effectLst/>
          </c:spPr>
          <c:invertIfNegative val="0"/>
          <c:cat>
            <c:multiLvlStrRef>
              <c:f>'Pre-seed &amp; seed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'Pre-seed &amp; seed x size'!$P$51:$BE$51</c:f>
              <c:numCache>
                <c:formatCode>"$"#,##0.0</c:formatCode>
                <c:ptCount val="42"/>
                <c:pt idx="0">
                  <c:v>0.128750001</c:v>
                </c:pt>
                <c:pt idx="1">
                  <c:v>5.5054500999999902E-2</c:v>
                </c:pt>
                <c:pt idx="2">
                  <c:v>0.10756268499999989</c:v>
                </c:pt>
                <c:pt idx="3">
                  <c:v>3.5400000000000001E-2</c:v>
                </c:pt>
                <c:pt idx="4">
                  <c:v>0.1173481509999999</c:v>
                </c:pt>
                <c:pt idx="5">
                  <c:v>9.5565812999999902E-2</c:v>
                </c:pt>
                <c:pt idx="6">
                  <c:v>6.0850000000000001E-2</c:v>
                </c:pt>
                <c:pt idx="7">
                  <c:v>0.12709015700000001</c:v>
                </c:pt>
                <c:pt idx="8">
                  <c:v>0.24327353047481759</c:v>
                </c:pt>
                <c:pt idx="9">
                  <c:v>0.20327697099999981</c:v>
                </c:pt>
                <c:pt idx="10">
                  <c:v>0.1722921038150842</c:v>
                </c:pt>
                <c:pt idx="11">
                  <c:v>0.15559999999999999</c:v>
                </c:pt>
                <c:pt idx="12">
                  <c:v>0.234165077</c:v>
                </c:pt>
                <c:pt idx="13">
                  <c:v>0.14128501599999979</c:v>
                </c:pt>
                <c:pt idx="14">
                  <c:v>0.45061140899999957</c:v>
                </c:pt>
                <c:pt idx="15">
                  <c:v>0.23640679299999981</c:v>
                </c:pt>
                <c:pt idx="16">
                  <c:v>0.3713678529999998</c:v>
                </c:pt>
                <c:pt idx="17">
                  <c:v>0.31415051599999988</c:v>
                </c:pt>
                <c:pt idx="18">
                  <c:v>0.35819963270100241</c:v>
                </c:pt>
                <c:pt idx="19">
                  <c:v>0.4109690149999996</c:v>
                </c:pt>
                <c:pt idx="20">
                  <c:v>0.68055261299999958</c:v>
                </c:pt>
                <c:pt idx="21">
                  <c:v>0.58117272093534167</c:v>
                </c:pt>
                <c:pt idx="22">
                  <c:v>0.51327131999999942</c:v>
                </c:pt>
                <c:pt idx="23">
                  <c:v>0.81952859199999928</c:v>
                </c:pt>
                <c:pt idx="24">
                  <c:v>1.1643428037374901</c:v>
                </c:pt>
                <c:pt idx="25">
                  <c:v>1.236411748312259</c:v>
                </c:pt>
                <c:pt idx="26">
                  <c:v>0.8275125399999993</c:v>
                </c:pt>
                <c:pt idx="27">
                  <c:v>0.8790405229999988</c:v>
                </c:pt>
                <c:pt idx="28">
                  <c:v>0.96100091699999934</c:v>
                </c:pt>
                <c:pt idx="29">
                  <c:v>0.84613618699999982</c:v>
                </c:pt>
                <c:pt idx="30">
                  <c:v>0.75706063099999943</c:v>
                </c:pt>
                <c:pt idx="31">
                  <c:v>0.84800847799999957</c:v>
                </c:pt>
                <c:pt idx="32">
                  <c:v>0.71110747299999955</c:v>
                </c:pt>
                <c:pt idx="33">
                  <c:v>1.008710966</c:v>
                </c:pt>
                <c:pt idx="34">
                  <c:v>0.97553268275744875</c:v>
                </c:pt>
                <c:pt idx="35">
                  <c:v>1.082180883485645</c:v>
                </c:pt>
                <c:pt idx="36">
                  <c:v>1.0310944919999989</c:v>
                </c:pt>
                <c:pt idx="37">
                  <c:v>1.288214885613798</c:v>
                </c:pt>
                <c:pt idx="38">
                  <c:v>1.072284193999999</c:v>
                </c:pt>
                <c:pt idx="39">
                  <c:v>1.332810968999999</c:v>
                </c:pt>
                <c:pt idx="40">
                  <c:v>1.169086096999999</c:v>
                </c:pt>
                <c:pt idx="41">
                  <c:v>1.2606358393700601</c:v>
                </c:pt>
              </c:numCache>
            </c:numRef>
          </c:val>
          <c:extLst>
            <c:ext xmlns:c16="http://schemas.microsoft.com/office/drawing/2014/chart" uri="{C3380CC4-5D6E-409C-BE32-E72D297353CC}">
              <c16:uniqueId val="{00000004-09DC-431B-A4A2-3DD3CD3EFB71}"/>
            </c:ext>
          </c:extLst>
        </c:ser>
        <c:ser>
          <c:idx val="5"/>
          <c:order val="5"/>
          <c:tx>
            <c:strRef>
              <c:f>'Pre-seed &amp; seed x size'!$O$52</c:f>
              <c:strCache>
                <c:ptCount val="1"/>
                <c:pt idx="0">
                  <c:v>$25M+</c:v>
                </c:pt>
              </c:strCache>
            </c:strRef>
          </c:tx>
          <c:spPr>
            <a:solidFill>
              <a:schemeClr val="accent6"/>
            </a:solidFill>
            <a:ln>
              <a:noFill/>
            </a:ln>
            <a:effectLst/>
          </c:spPr>
          <c:invertIfNegative val="0"/>
          <c:cat>
            <c:multiLvlStrRef>
              <c:f>'Pre-seed &amp; seed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'Pre-seed &amp; seed x size'!$P$52:$BE$52</c:f>
              <c:numCache>
                <c:formatCode>"$"#,##0.0</c:formatCode>
                <c:ptCount val="42"/>
                <c:pt idx="0">
                  <c:v>0</c:v>
                </c:pt>
                <c:pt idx="1">
                  <c:v>4.9000000000000002E-2</c:v>
                </c:pt>
                <c:pt idx="2">
                  <c:v>0.08</c:v>
                </c:pt>
                <c:pt idx="3">
                  <c:v>4.2500000000000003E-2</c:v>
                </c:pt>
                <c:pt idx="4">
                  <c:v>0.16550000000000001</c:v>
                </c:pt>
                <c:pt idx="5">
                  <c:v>0</c:v>
                </c:pt>
                <c:pt idx="6">
                  <c:v>0.1754</c:v>
                </c:pt>
                <c:pt idx="7">
                  <c:v>0</c:v>
                </c:pt>
                <c:pt idx="8">
                  <c:v>0.18</c:v>
                </c:pt>
                <c:pt idx="9">
                  <c:v>1.0917144350000001</c:v>
                </c:pt>
                <c:pt idx="10">
                  <c:v>0.470150024</c:v>
                </c:pt>
                <c:pt idx="11">
                  <c:v>0.115</c:v>
                </c:pt>
                <c:pt idx="12">
                  <c:v>0.174498659</c:v>
                </c:pt>
                <c:pt idx="13">
                  <c:v>5.731062E-2</c:v>
                </c:pt>
                <c:pt idx="14">
                  <c:v>2.5000000000000001E-2</c:v>
                </c:pt>
                <c:pt idx="15">
                  <c:v>0.144900001</c:v>
                </c:pt>
                <c:pt idx="16">
                  <c:v>0.58699998600000003</c:v>
                </c:pt>
                <c:pt idx="17">
                  <c:v>0.22549999700000001</c:v>
                </c:pt>
                <c:pt idx="18">
                  <c:v>0.22176700199999999</c:v>
                </c:pt>
                <c:pt idx="19">
                  <c:v>0.08</c:v>
                </c:pt>
                <c:pt idx="20">
                  <c:v>0.326577695</c:v>
                </c:pt>
                <c:pt idx="21">
                  <c:v>0.345969109</c:v>
                </c:pt>
                <c:pt idx="22">
                  <c:v>0.73575064599999984</c:v>
                </c:pt>
                <c:pt idx="23">
                  <c:v>0.37699998699999993</c:v>
                </c:pt>
                <c:pt idx="24">
                  <c:v>1.962709915</c:v>
                </c:pt>
                <c:pt idx="25">
                  <c:v>2.4567368539999999</c:v>
                </c:pt>
                <c:pt idx="26">
                  <c:v>1.028578897</c:v>
                </c:pt>
                <c:pt idx="27">
                  <c:v>0.441770157</c:v>
                </c:pt>
                <c:pt idx="28">
                  <c:v>0.52677615200000005</c:v>
                </c:pt>
                <c:pt idx="29">
                  <c:v>0.40000003699999992</c:v>
                </c:pt>
                <c:pt idx="30">
                  <c:v>0.6395197199999999</c:v>
                </c:pt>
                <c:pt idx="31">
                  <c:v>0.23271993499999991</c:v>
                </c:pt>
                <c:pt idx="32">
                  <c:v>0.50920025099999988</c:v>
                </c:pt>
                <c:pt idx="33">
                  <c:v>1.0929549759999999</c:v>
                </c:pt>
                <c:pt idx="34">
                  <c:v>0.64632526799999979</c:v>
                </c:pt>
                <c:pt idx="35">
                  <c:v>0.86236816999999999</c:v>
                </c:pt>
                <c:pt idx="36">
                  <c:v>0.63098701999999995</c:v>
                </c:pt>
                <c:pt idx="37">
                  <c:v>2.7581011690000001</c:v>
                </c:pt>
                <c:pt idx="38">
                  <c:v>1.1836495650000001</c:v>
                </c:pt>
                <c:pt idx="39">
                  <c:v>1.3161685169999999</c:v>
                </c:pt>
                <c:pt idx="40">
                  <c:v>3.2306035940000002</c:v>
                </c:pt>
                <c:pt idx="41">
                  <c:v>1.373542126</c:v>
                </c:pt>
              </c:numCache>
            </c:numRef>
          </c:val>
          <c:extLst>
            <c:ext xmlns:c16="http://schemas.microsoft.com/office/drawing/2014/chart" uri="{C3380CC4-5D6E-409C-BE32-E72D297353CC}">
              <c16:uniqueId val="{00000005-09DC-431B-A4A2-3DD3CD3EFB71}"/>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General"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plotArea>
    <c:legend>
      <c:legendPos val="tr"/>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no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'Pre-seed &amp; seed x size'!$B$8</c:f>
              <c:strCache>
                <c:ptCount val="1"/>
                <c:pt idx="0">
                  <c:v>&lt;$500K</c:v>
                </c:pt>
              </c:strCache>
            </c:strRef>
          </c:tx>
          <c:spPr>
            <a:solidFill>
              <a:schemeClr val="accent1"/>
            </a:solidFill>
            <a:ln>
              <a:noFill/>
            </a:ln>
            <a:effectLst/>
          </c:spPr>
          <c:invertIfNegative val="0"/>
          <c:cat>
            <c:numRef>
              <c:f>'Pre-seed &amp; seed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'Pre-seed &amp; seed x size'!$C$8:$M$8</c:f>
              <c:numCache>
                <c:formatCode>General</c:formatCode>
                <c:ptCount val="11"/>
                <c:pt idx="0">
                  <c:v>1163</c:v>
                </c:pt>
                <c:pt idx="1">
                  <c:v>1173</c:v>
                </c:pt>
                <c:pt idx="2">
                  <c:v>1060</c:v>
                </c:pt>
                <c:pt idx="3">
                  <c:v>1065</c:v>
                </c:pt>
                <c:pt idx="4">
                  <c:v>1125</c:v>
                </c:pt>
                <c:pt idx="5">
                  <c:v>1173</c:v>
                </c:pt>
                <c:pt idx="6">
                  <c:v>1065</c:v>
                </c:pt>
                <c:pt idx="7">
                  <c:v>880</c:v>
                </c:pt>
                <c:pt idx="8">
                  <c:v>897</c:v>
                </c:pt>
                <c:pt idx="9">
                  <c:v>822</c:v>
                </c:pt>
                <c:pt idx="10">
                  <c:v>598</c:v>
                </c:pt>
              </c:numCache>
            </c:numRef>
          </c:val>
          <c:extLst>
            <c:ext xmlns:c16="http://schemas.microsoft.com/office/drawing/2014/chart" uri="{C3380CC4-5D6E-409C-BE32-E72D297353CC}">
              <c16:uniqueId val="{00000000-6291-4A63-B8C3-AB33EACC0E39}"/>
            </c:ext>
          </c:extLst>
        </c:ser>
        <c:ser>
          <c:idx val="1"/>
          <c:order val="1"/>
          <c:tx>
            <c:strRef>
              <c:f>'Pre-seed &amp; seed x size'!$B$9</c:f>
              <c:strCache>
                <c:ptCount val="1"/>
                <c:pt idx="0">
                  <c:v>$500K-$1M</c:v>
                </c:pt>
              </c:strCache>
            </c:strRef>
          </c:tx>
          <c:spPr>
            <a:solidFill>
              <a:schemeClr val="accent2"/>
            </a:solidFill>
            <a:ln>
              <a:noFill/>
            </a:ln>
            <a:effectLst/>
          </c:spPr>
          <c:invertIfNegative val="0"/>
          <c:cat>
            <c:numRef>
              <c:f>'Pre-seed &amp; seed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'Pre-seed &amp; seed x size'!$C$9:$M$9</c:f>
              <c:numCache>
                <c:formatCode>General</c:formatCode>
                <c:ptCount val="11"/>
                <c:pt idx="0">
                  <c:v>567</c:v>
                </c:pt>
                <c:pt idx="1">
                  <c:v>543</c:v>
                </c:pt>
                <c:pt idx="2">
                  <c:v>553</c:v>
                </c:pt>
                <c:pt idx="3">
                  <c:v>650</c:v>
                </c:pt>
                <c:pt idx="4">
                  <c:v>588</c:v>
                </c:pt>
                <c:pt idx="5">
                  <c:v>705</c:v>
                </c:pt>
                <c:pt idx="6">
                  <c:v>604</c:v>
                </c:pt>
                <c:pt idx="7">
                  <c:v>464</c:v>
                </c:pt>
                <c:pt idx="8">
                  <c:v>413</c:v>
                </c:pt>
                <c:pt idx="9">
                  <c:v>354</c:v>
                </c:pt>
                <c:pt idx="10">
                  <c:v>190</c:v>
                </c:pt>
              </c:numCache>
            </c:numRef>
          </c:val>
          <c:extLst>
            <c:ext xmlns:c16="http://schemas.microsoft.com/office/drawing/2014/chart" uri="{C3380CC4-5D6E-409C-BE32-E72D297353CC}">
              <c16:uniqueId val="{00000001-6291-4A63-B8C3-AB33EACC0E39}"/>
            </c:ext>
          </c:extLst>
        </c:ser>
        <c:ser>
          <c:idx val="2"/>
          <c:order val="2"/>
          <c:tx>
            <c:strRef>
              <c:f>'Pre-seed &amp; seed x size'!$B$10</c:f>
              <c:strCache>
                <c:ptCount val="1"/>
                <c:pt idx="0">
                  <c:v>$1M-$5M</c:v>
                </c:pt>
              </c:strCache>
            </c:strRef>
          </c:tx>
          <c:spPr>
            <a:solidFill>
              <a:schemeClr val="accent3"/>
            </a:solidFill>
            <a:ln>
              <a:noFill/>
            </a:ln>
            <a:effectLst/>
          </c:spPr>
          <c:invertIfNegative val="0"/>
          <c:cat>
            <c:numRef>
              <c:f>'Pre-seed &amp; seed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'Pre-seed &amp; seed x size'!$C$10:$M$10</c:f>
              <c:numCache>
                <c:formatCode>General</c:formatCode>
                <c:ptCount val="11"/>
                <c:pt idx="0">
                  <c:v>1679</c:v>
                </c:pt>
                <c:pt idx="1">
                  <c:v>1955</c:v>
                </c:pt>
                <c:pt idx="2">
                  <c:v>2109</c:v>
                </c:pt>
                <c:pt idx="3">
                  <c:v>2311</c:v>
                </c:pt>
                <c:pt idx="4">
                  <c:v>2332</c:v>
                </c:pt>
                <c:pt idx="5">
                  <c:v>3335</c:v>
                </c:pt>
                <c:pt idx="6">
                  <c:v>2966</c:v>
                </c:pt>
                <c:pt idx="7">
                  <c:v>2380</c:v>
                </c:pt>
                <c:pt idx="8">
                  <c:v>2206</c:v>
                </c:pt>
                <c:pt idx="9">
                  <c:v>1915</c:v>
                </c:pt>
                <c:pt idx="10">
                  <c:v>774</c:v>
                </c:pt>
              </c:numCache>
            </c:numRef>
          </c:val>
          <c:extLst>
            <c:ext xmlns:c16="http://schemas.microsoft.com/office/drawing/2014/chart" uri="{C3380CC4-5D6E-409C-BE32-E72D297353CC}">
              <c16:uniqueId val="{00000002-6291-4A63-B8C3-AB33EACC0E39}"/>
            </c:ext>
          </c:extLst>
        </c:ser>
        <c:ser>
          <c:idx val="3"/>
          <c:order val="3"/>
          <c:tx>
            <c:strRef>
              <c:f>'Pre-seed &amp; seed x size'!$B$11</c:f>
              <c:strCache>
                <c:ptCount val="1"/>
                <c:pt idx="0">
                  <c:v>$5M-$10M</c:v>
                </c:pt>
              </c:strCache>
            </c:strRef>
          </c:tx>
          <c:spPr>
            <a:solidFill>
              <a:schemeClr val="accent4"/>
            </a:solidFill>
            <a:ln>
              <a:noFill/>
            </a:ln>
            <a:effectLst/>
          </c:spPr>
          <c:invertIfNegative val="0"/>
          <c:cat>
            <c:numRef>
              <c:f>'Pre-seed &amp; seed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'Pre-seed &amp; seed x size'!$C$11:$M$11</c:f>
              <c:numCache>
                <c:formatCode>General</c:formatCode>
                <c:ptCount val="11"/>
                <c:pt idx="0">
                  <c:v>172</c:v>
                </c:pt>
                <c:pt idx="1">
                  <c:v>243</c:v>
                </c:pt>
                <c:pt idx="2">
                  <c:v>319</c:v>
                </c:pt>
                <c:pt idx="3">
                  <c:v>398</c:v>
                </c:pt>
                <c:pt idx="4">
                  <c:v>482</c:v>
                </c:pt>
                <c:pt idx="5">
                  <c:v>858</c:v>
                </c:pt>
                <c:pt idx="6">
                  <c:v>1003</c:v>
                </c:pt>
                <c:pt idx="7">
                  <c:v>824</c:v>
                </c:pt>
                <c:pt idx="8">
                  <c:v>807</c:v>
                </c:pt>
                <c:pt idx="9">
                  <c:v>897</c:v>
                </c:pt>
                <c:pt idx="10">
                  <c:v>377</c:v>
                </c:pt>
              </c:numCache>
            </c:numRef>
          </c:val>
          <c:extLst>
            <c:ext xmlns:c16="http://schemas.microsoft.com/office/drawing/2014/chart" uri="{C3380CC4-5D6E-409C-BE32-E72D297353CC}">
              <c16:uniqueId val="{00000003-6291-4A63-B8C3-AB33EACC0E39}"/>
            </c:ext>
          </c:extLst>
        </c:ser>
        <c:ser>
          <c:idx val="4"/>
          <c:order val="4"/>
          <c:tx>
            <c:strRef>
              <c:f>'Pre-seed &amp; seed x size'!$B$12</c:f>
              <c:strCache>
                <c:ptCount val="1"/>
                <c:pt idx="0">
                  <c:v>$10M-$25M</c:v>
                </c:pt>
              </c:strCache>
            </c:strRef>
          </c:tx>
          <c:spPr>
            <a:solidFill>
              <a:schemeClr val="accent5"/>
            </a:solidFill>
            <a:ln>
              <a:noFill/>
            </a:ln>
            <a:effectLst/>
          </c:spPr>
          <c:invertIfNegative val="0"/>
          <c:cat>
            <c:numRef>
              <c:f>'Pre-seed &amp; seed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'Pre-seed &amp; seed x size'!$C$12:$M$12</c:f>
              <c:numCache>
                <c:formatCode>General</c:formatCode>
                <c:ptCount val="11"/>
                <c:pt idx="0">
                  <c:v>25</c:v>
                </c:pt>
                <c:pt idx="1">
                  <c:v>32</c:v>
                </c:pt>
                <c:pt idx="2">
                  <c:v>58</c:v>
                </c:pt>
                <c:pt idx="3">
                  <c:v>81</c:v>
                </c:pt>
                <c:pt idx="4">
                  <c:v>110</c:v>
                </c:pt>
                <c:pt idx="5">
                  <c:v>194</c:v>
                </c:pt>
                <c:pt idx="6">
                  <c:v>304</c:v>
                </c:pt>
                <c:pt idx="7">
                  <c:v>252</c:v>
                </c:pt>
                <c:pt idx="8">
                  <c:v>286</c:v>
                </c:pt>
                <c:pt idx="9">
                  <c:v>347</c:v>
                </c:pt>
                <c:pt idx="10">
                  <c:v>175</c:v>
                </c:pt>
              </c:numCache>
            </c:numRef>
          </c:val>
          <c:extLst>
            <c:ext xmlns:c16="http://schemas.microsoft.com/office/drawing/2014/chart" uri="{C3380CC4-5D6E-409C-BE32-E72D297353CC}">
              <c16:uniqueId val="{00000004-6291-4A63-B8C3-AB33EACC0E39}"/>
            </c:ext>
          </c:extLst>
        </c:ser>
        <c:ser>
          <c:idx val="5"/>
          <c:order val="5"/>
          <c:tx>
            <c:strRef>
              <c:f>'Pre-seed &amp; seed x size'!$B$13</c:f>
              <c:strCache>
                <c:ptCount val="1"/>
                <c:pt idx="0">
                  <c:v>$25M+</c:v>
                </c:pt>
              </c:strCache>
            </c:strRef>
          </c:tx>
          <c:spPr>
            <a:solidFill>
              <a:schemeClr val="accent6"/>
            </a:solidFill>
            <a:ln>
              <a:noFill/>
            </a:ln>
            <a:effectLst/>
          </c:spPr>
          <c:invertIfNegative val="0"/>
          <c:cat>
            <c:numRef>
              <c:f>'Pre-seed &amp; seed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'Pre-seed &amp; seed x size'!$C$13:$M$13</c:f>
              <c:numCache>
                <c:formatCode>General</c:formatCode>
                <c:ptCount val="11"/>
                <c:pt idx="0">
                  <c:v>4</c:v>
                </c:pt>
                <c:pt idx="1">
                  <c:v>8</c:v>
                </c:pt>
                <c:pt idx="2">
                  <c:v>16</c:v>
                </c:pt>
                <c:pt idx="3">
                  <c:v>11</c:v>
                </c:pt>
                <c:pt idx="4">
                  <c:v>16</c:v>
                </c:pt>
                <c:pt idx="5">
                  <c:v>33</c:v>
                </c:pt>
                <c:pt idx="6">
                  <c:v>76</c:v>
                </c:pt>
                <c:pt idx="7">
                  <c:v>45</c:v>
                </c:pt>
                <c:pt idx="8">
                  <c:v>56</c:v>
                </c:pt>
                <c:pt idx="9">
                  <c:v>68</c:v>
                </c:pt>
                <c:pt idx="10">
                  <c:v>60</c:v>
                </c:pt>
              </c:numCache>
            </c:numRef>
          </c:val>
          <c:extLst>
            <c:ext xmlns:c16="http://schemas.microsoft.com/office/drawing/2014/chart" uri="{C3380CC4-5D6E-409C-BE32-E72D297353CC}">
              <c16:uniqueId val="{00000005-6291-4A63-B8C3-AB33EACC0E39}"/>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5787826916892307"/>
          <c:y val="0"/>
          <c:w val="0.14212173083107696"/>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'Pre-seed &amp; seed x size'!$B$46</c:f>
              <c:strCache>
                <c:ptCount val="1"/>
                <c:pt idx="0">
                  <c:v>&lt;$500K</c:v>
                </c:pt>
              </c:strCache>
            </c:strRef>
          </c:tx>
          <c:spPr>
            <a:solidFill>
              <a:schemeClr val="accent1"/>
            </a:solidFill>
            <a:ln>
              <a:noFill/>
            </a:ln>
            <a:effectLst/>
          </c:spPr>
          <c:invertIfNegative val="0"/>
          <c:cat>
            <c:numRef>
              <c:f>'Pre-seed &amp; seed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'Pre-seed &amp; seed x size'!$C$46:$M$46</c:f>
              <c:numCache>
                <c:formatCode>"$"#,##0.0</c:formatCode>
                <c:ptCount val="11"/>
                <c:pt idx="0">
                  <c:v>0.2089936920815636</c:v>
                </c:pt>
                <c:pt idx="1">
                  <c:v>0.205431330446294</c:v>
                </c:pt>
                <c:pt idx="2">
                  <c:v>0.20063012385294421</c:v>
                </c:pt>
                <c:pt idx="3">
                  <c:v>0.20412976062803839</c:v>
                </c:pt>
                <c:pt idx="4">
                  <c:v>0.21162084213871521</c:v>
                </c:pt>
                <c:pt idx="5">
                  <c:v>0.23283580489560271</c:v>
                </c:pt>
                <c:pt idx="6">
                  <c:v>0.20983042496879159</c:v>
                </c:pt>
                <c:pt idx="7">
                  <c:v>0.15733425017226871</c:v>
                </c:pt>
                <c:pt idx="8">
                  <c:v>0.15464073482196111</c:v>
                </c:pt>
                <c:pt idx="9">
                  <c:v>0.1339338268689588</c:v>
                </c:pt>
                <c:pt idx="10">
                  <c:v>9.2952618000000001E-2</c:v>
                </c:pt>
              </c:numCache>
            </c:numRef>
          </c:val>
          <c:extLst>
            <c:ext xmlns:c16="http://schemas.microsoft.com/office/drawing/2014/chart" uri="{C3380CC4-5D6E-409C-BE32-E72D297353CC}">
              <c16:uniqueId val="{00000000-CD71-4A1E-ACAB-F30CD4CDBCA7}"/>
            </c:ext>
          </c:extLst>
        </c:ser>
        <c:ser>
          <c:idx val="1"/>
          <c:order val="1"/>
          <c:tx>
            <c:strRef>
              <c:f>'Pre-seed &amp; seed x size'!$B$47</c:f>
              <c:strCache>
                <c:ptCount val="1"/>
                <c:pt idx="0">
                  <c:v>$500K-$1M</c:v>
                </c:pt>
              </c:strCache>
            </c:strRef>
          </c:tx>
          <c:spPr>
            <a:solidFill>
              <a:schemeClr val="accent2"/>
            </a:solidFill>
            <a:ln>
              <a:noFill/>
            </a:ln>
            <a:effectLst/>
          </c:spPr>
          <c:invertIfNegative val="0"/>
          <c:cat>
            <c:numRef>
              <c:f>'Pre-seed &amp; seed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'Pre-seed &amp; seed x size'!$C$47:$M$47</c:f>
              <c:numCache>
                <c:formatCode>"$"#,##0.0</c:formatCode>
                <c:ptCount val="11"/>
                <c:pt idx="0">
                  <c:v>0.39155184799999998</c:v>
                </c:pt>
                <c:pt idx="1">
                  <c:v>0.36383226499999999</c:v>
                </c:pt>
                <c:pt idx="2">
                  <c:v>0.37385449199999998</c:v>
                </c:pt>
                <c:pt idx="3">
                  <c:v>0.44425468800000001</c:v>
                </c:pt>
                <c:pt idx="4">
                  <c:v>0.40189354300000002</c:v>
                </c:pt>
                <c:pt idx="5">
                  <c:v>0.48012286399999998</c:v>
                </c:pt>
                <c:pt idx="6">
                  <c:v>0.410527217</c:v>
                </c:pt>
                <c:pt idx="7">
                  <c:v>0.30834976600000003</c:v>
                </c:pt>
                <c:pt idx="8">
                  <c:v>0.275041272</c:v>
                </c:pt>
                <c:pt idx="9">
                  <c:v>0.23564828299999999</c:v>
                </c:pt>
                <c:pt idx="10">
                  <c:v>0.127334267</c:v>
                </c:pt>
              </c:numCache>
            </c:numRef>
          </c:val>
          <c:extLst>
            <c:ext xmlns:c16="http://schemas.microsoft.com/office/drawing/2014/chart" uri="{C3380CC4-5D6E-409C-BE32-E72D297353CC}">
              <c16:uniqueId val="{00000001-CD71-4A1E-ACAB-F30CD4CDBCA7}"/>
            </c:ext>
          </c:extLst>
        </c:ser>
        <c:ser>
          <c:idx val="2"/>
          <c:order val="2"/>
          <c:tx>
            <c:strRef>
              <c:f>'Pre-seed &amp; seed x size'!$B$48</c:f>
              <c:strCache>
                <c:ptCount val="1"/>
                <c:pt idx="0">
                  <c:v>$1M-$5M</c:v>
                </c:pt>
              </c:strCache>
            </c:strRef>
          </c:tx>
          <c:spPr>
            <a:solidFill>
              <a:schemeClr val="accent3"/>
            </a:solidFill>
            <a:ln>
              <a:noFill/>
            </a:ln>
            <a:effectLst/>
          </c:spPr>
          <c:invertIfNegative val="0"/>
          <c:cat>
            <c:numRef>
              <c:f>'Pre-seed &amp; seed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'Pre-seed &amp; seed x size'!$C$48:$M$48</c:f>
              <c:numCache>
                <c:formatCode>"$"#,##0.0</c:formatCode>
                <c:ptCount val="11"/>
                <c:pt idx="0">
                  <c:v>3.6487300770000002</c:v>
                </c:pt>
                <c:pt idx="1">
                  <c:v>4.2745133649999998</c:v>
                </c:pt>
                <c:pt idx="2">
                  <c:v>4.8177292510000003</c:v>
                </c:pt>
                <c:pt idx="3">
                  <c:v>5.4881883079999998</c:v>
                </c:pt>
                <c:pt idx="4">
                  <c:v>5.617005571</c:v>
                </c:pt>
                <c:pt idx="5">
                  <c:v>8.2972387439999995</c:v>
                </c:pt>
                <c:pt idx="6">
                  <c:v>7.573055654</c:v>
                </c:pt>
                <c:pt idx="7">
                  <c:v>6.0438074799999999</c:v>
                </c:pt>
                <c:pt idx="8">
                  <c:v>5.7073179940000003</c:v>
                </c:pt>
                <c:pt idx="9">
                  <c:v>5.095998969</c:v>
                </c:pt>
                <c:pt idx="10">
                  <c:v>1.9288033449999999</c:v>
                </c:pt>
              </c:numCache>
            </c:numRef>
          </c:val>
          <c:extLst>
            <c:ext xmlns:c16="http://schemas.microsoft.com/office/drawing/2014/chart" uri="{C3380CC4-5D6E-409C-BE32-E72D297353CC}">
              <c16:uniqueId val="{00000002-CD71-4A1E-ACAB-F30CD4CDBCA7}"/>
            </c:ext>
          </c:extLst>
        </c:ser>
        <c:ser>
          <c:idx val="3"/>
          <c:order val="3"/>
          <c:tx>
            <c:strRef>
              <c:f>'Pre-seed &amp; seed x size'!$B$49</c:f>
              <c:strCache>
                <c:ptCount val="1"/>
                <c:pt idx="0">
                  <c:v>$5M-$10M</c:v>
                </c:pt>
              </c:strCache>
            </c:strRef>
          </c:tx>
          <c:spPr>
            <a:solidFill>
              <a:schemeClr val="accent4"/>
            </a:solidFill>
            <a:ln>
              <a:noFill/>
            </a:ln>
            <a:effectLst/>
          </c:spPr>
          <c:invertIfNegative val="0"/>
          <c:cat>
            <c:numRef>
              <c:f>'Pre-seed &amp; seed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'Pre-seed &amp; seed x size'!$C$49:$M$49</c:f>
              <c:numCache>
                <c:formatCode>"$"#,##0.0</c:formatCode>
                <c:ptCount val="11"/>
                <c:pt idx="0">
                  <c:v>1.084211858</c:v>
                </c:pt>
                <c:pt idx="1">
                  <c:v>1.518991714</c:v>
                </c:pt>
                <c:pt idx="2">
                  <c:v>2.0163226060000001</c:v>
                </c:pt>
                <c:pt idx="3">
                  <c:v>2.5275656209999999</c:v>
                </c:pt>
                <c:pt idx="4">
                  <c:v>3.0865450619999999</c:v>
                </c:pt>
                <c:pt idx="5">
                  <c:v>5.6314000530000001</c:v>
                </c:pt>
                <c:pt idx="6">
                  <c:v>6.6325920920000003</c:v>
                </c:pt>
                <c:pt idx="7">
                  <c:v>5.4771400019999996</c:v>
                </c:pt>
                <c:pt idx="8">
                  <c:v>5.3826483190000003</c:v>
                </c:pt>
                <c:pt idx="9">
                  <c:v>6.0459250359999999</c:v>
                </c:pt>
                <c:pt idx="10">
                  <c:v>2.5758957950000001</c:v>
                </c:pt>
              </c:numCache>
            </c:numRef>
          </c:val>
          <c:extLst>
            <c:ext xmlns:c16="http://schemas.microsoft.com/office/drawing/2014/chart" uri="{C3380CC4-5D6E-409C-BE32-E72D297353CC}">
              <c16:uniqueId val="{00000003-CD71-4A1E-ACAB-F30CD4CDBCA7}"/>
            </c:ext>
          </c:extLst>
        </c:ser>
        <c:ser>
          <c:idx val="4"/>
          <c:order val="4"/>
          <c:tx>
            <c:strRef>
              <c:f>'Pre-seed &amp; seed x size'!$B$50</c:f>
              <c:strCache>
                <c:ptCount val="1"/>
                <c:pt idx="0">
                  <c:v>$10M-$25M</c:v>
                </c:pt>
              </c:strCache>
            </c:strRef>
          </c:tx>
          <c:spPr>
            <a:solidFill>
              <a:schemeClr val="accent5"/>
            </a:solidFill>
            <a:ln>
              <a:noFill/>
            </a:ln>
            <a:effectLst/>
          </c:spPr>
          <c:invertIfNegative val="0"/>
          <c:cat>
            <c:numRef>
              <c:f>'Pre-seed &amp; seed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'Pre-seed &amp; seed x size'!$C$50:$M$50</c:f>
              <c:numCache>
                <c:formatCode>"$"#,##0.0</c:formatCode>
                <c:ptCount val="11"/>
                <c:pt idx="0">
                  <c:v>0.32676718699999979</c:v>
                </c:pt>
                <c:pt idx="1">
                  <c:v>0.40085412099999979</c:v>
                </c:pt>
                <c:pt idx="2">
                  <c:v>0.77444260528990161</c:v>
                </c:pt>
                <c:pt idx="3">
                  <c:v>1.0624682949999991</c:v>
                </c:pt>
                <c:pt idx="4">
                  <c:v>1.454687016701002</c:v>
                </c:pt>
                <c:pt idx="5">
                  <c:v>2.5945252459353401</c:v>
                </c:pt>
                <c:pt idx="6">
                  <c:v>4.1073076150497476</c:v>
                </c:pt>
                <c:pt idx="7">
                  <c:v>3.4122062129999979</c:v>
                </c:pt>
                <c:pt idx="8">
                  <c:v>3.777532005243093</c:v>
                </c:pt>
                <c:pt idx="9">
                  <c:v>4.7244045406137953</c:v>
                </c:pt>
                <c:pt idx="10">
                  <c:v>2.42972193637006</c:v>
                </c:pt>
              </c:numCache>
            </c:numRef>
          </c:val>
          <c:extLst>
            <c:ext xmlns:c16="http://schemas.microsoft.com/office/drawing/2014/chart" uri="{C3380CC4-5D6E-409C-BE32-E72D297353CC}">
              <c16:uniqueId val="{00000004-CD71-4A1E-ACAB-F30CD4CDBCA7}"/>
            </c:ext>
          </c:extLst>
        </c:ser>
        <c:ser>
          <c:idx val="5"/>
          <c:order val="5"/>
          <c:tx>
            <c:strRef>
              <c:f>'Pre-seed &amp; seed x size'!$B$51</c:f>
              <c:strCache>
                <c:ptCount val="1"/>
                <c:pt idx="0">
                  <c:v>$25M+</c:v>
                </c:pt>
              </c:strCache>
            </c:strRef>
          </c:tx>
          <c:spPr>
            <a:solidFill>
              <a:schemeClr val="accent6"/>
            </a:solidFill>
            <a:ln>
              <a:noFill/>
            </a:ln>
            <a:effectLst/>
          </c:spPr>
          <c:invertIfNegative val="0"/>
          <c:cat>
            <c:numRef>
              <c:f>'Pre-seed &amp; seed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'Pre-seed &amp; seed x size'!$C$51:$M$51</c:f>
              <c:numCache>
                <c:formatCode>"$"#,##0.0</c:formatCode>
                <c:ptCount val="11"/>
                <c:pt idx="0">
                  <c:v>0.17150000000000001</c:v>
                </c:pt>
                <c:pt idx="1">
                  <c:v>0.34089999999999998</c:v>
                </c:pt>
                <c:pt idx="2">
                  <c:v>1.8568644590000001</c:v>
                </c:pt>
                <c:pt idx="3">
                  <c:v>0.40170928</c:v>
                </c:pt>
                <c:pt idx="4">
                  <c:v>1.114266985</c:v>
                </c:pt>
                <c:pt idx="5">
                  <c:v>1.7852974370000001</c:v>
                </c:pt>
                <c:pt idx="6">
                  <c:v>5.8897958229999992</c:v>
                </c:pt>
                <c:pt idx="7">
                  <c:v>1.7990158439999999</c:v>
                </c:pt>
                <c:pt idx="8">
                  <c:v>3.1108486649999998</c:v>
                </c:pt>
                <c:pt idx="9">
                  <c:v>5.8889062709999997</c:v>
                </c:pt>
                <c:pt idx="10">
                  <c:v>4.60414572</c:v>
                </c:pt>
              </c:numCache>
            </c:numRef>
          </c:val>
          <c:extLst>
            <c:ext xmlns:c16="http://schemas.microsoft.com/office/drawing/2014/chart" uri="{C3380CC4-5D6E-409C-BE32-E72D297353CC}">
              <c16:uniqueId val="{00000005-CD71-4A1E-ACAB-F30CD4CDBCA7}"/>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5787826916892307"/>
          <c:y val="0"/>
          <c:w val="0.14212173083107696"/>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'Early-stage activity'!$O$9</c:f>
              <c:strCache>
                <c:ptCount val="1"/>
                <c:pt idx="0">
                  <c:v>Deal value ($B)</c:v>
                </c:pt>
              </c:strCache>
            </c:strRef>
          </c:tx>
          <c:spPr>
            <a:solidFill>
              <a:schemeClr val="accent1"/>
            </a:solidFill>
            <a:ln>
              <a:noFill/>
            </a:ln>
            <a:effectLst/>
          </c:spPr>
          <c:invertIfNegative val="0"/>
          <c:cat>
            <c:multiLvlStrRef>
              <c:f>'Early-stage activity'!$AF$7:$BE$8</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2020</c:v>
                  </c:pt>
                  <c:pt idx="4">
                    <c:v>2021</c:v>
                  </c:pt>
                  <c:pt idx="8">
                    <c:v>2022</c:v>
                  </c:pt>
                  <c:pt idx="12">
                    <c:v>2023</c:v>
                  </c:pt>
                  <c:pt idx="16">
                    <c:v>2024</c:v>
                  </c:pt>
                  <c:pt idx="20">
                    <c:v>2025</c:v>
                  </c:pt>
                  <c:pt idx="24">
                    <c:v>2026</c:v>
                  </c:pt>
                </c:lvl>
              </c:multiLvlStrCache>
            </c:multiLvlStrRef>
          </c:cat>
          <c:val>
            <c:numRef>
              <c:f>'Early-stage activity'!$AF$9:$BE$9</c:f>
              <c:numCache>
                <c:formatCode>"$"#,##0.0</c:formatCode>
                <c:ptCount val="26"/>
                <c:pt idx="0">
                  <c:v>10.524036190470509</c:v>
                </c:pt>
                <c:pt idx="1">
                  <c:v>9.4112308305108368</c:v>
                </c:pt>
                <c:pt idx="2">
                  <c:v>11.677493446233919</c:v>
                </c:pt>
                <c:pt idx="3">
                  <c:v>14.60572484420593</c:v>
                </c:pt>
                <c:pt idx="4">
                  <c:v>17.11492317002352</c:v>
                </c:pt>
                <c:pt idx="5">
                  <c:v>21.77255421031958</c:v>
                </c:pt>
                <c:pt idx="6">
                  <c:v>21.317675771787339</c:v>
                </c:pt>
                <c:pt idx="7">
                  <c:v>28.820899457937159</c:v>
                </c:pt>
                <c:pt idx="8">
                  <c:v>23.00828162748023</c:v>
                </c:pt>
                <c:pt idx="9">
                  <c:v>20.350999770952502</c:v>
                </c:pt>
                <c:pt idx="10">
                  <c:v>15.09463610060534</c:v>
                </c:pt>
                <c:pt idx="11">
                  <c:v>11.65939406217252</c:v>
                </c:pt>
                <c:pt idx="12">
                  <c:v>11.283812422235661</c:v>
                </c:pt>
                <c:pt idx="13">
                  <c:v>11.049288244687769</c:v>
                </c:pt>
                <c:pt idx="14">
                  <c:v>9.4521722766489571</c:v>
                </c:pt>
                <c:pt idx="15">
                  <c:v>8.7246649997799057</c:v>
                </c:pt>
                <c:pt idx="16">
                  <c:v>11.64649135094152</c:v>
                </c:pt>
                <c:pt idx="17">
                  <c:v>18.550366646121049</c:v>
                </c:pt>
                <c:pt idx="18">
                  <c:v>11.729251346</c:v>
                </c:pt>
                <c:pt idx="19">
                  <c:v>12.25937171547406</c:v>
                </c:pt>
                <c:pt idx="20">
                  <c:v>12.097140995584571</c:v>
                </c:pt>
                <c:pt idx="21">
                  <c:v>14.392024479</c:v>
                </c:pt>
                <c:pt idx="22">
                  <c:v>14.148459011004499</c:v>
                </c:pt>
                <c:pt idx="23">
                  <c:v>27.950111907</c:v>
                </c:pt>
                <c:pt idx="24">
                  <c:v>19.500297199865681</c:v>
                </c:pt>
                <c:pt idx="25">
                  <c:v>33.642819778336573</c:v>
                </c:pt>
              </c:numCache>
            </c:numRef>
          </c:val>
          <c:extLst>
            <c:ext xmlns:c16="http://schemas.microsoft.com/office/drawing/2014/chart" uri="{C3380CC4-5D6E-409C-BE32-E72D297353CC}">
              <c16:uniqueId val="{0000001F-7CC7-499E-AD25-F6E5A740D87B}"/>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'Early-stage activity'!$O$10</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21-7CC7-499E-AD25-F6E5A740D87B}"/>
              </c:ext>
            </c:extLst>
          </c:dPt>
          <c:dPt>
            <c:idx val="10"/>
            <c:bubble3D val="0"/>
            <c:extLst>
              <c:ext xmlns:c16="http://schemas.microsoft.com/office/drawing/2014/chart" uri="{C3380CC4-5D6E-409C-BE32-E72D297353CC}">
                <c16:uniqueId val="{00000022-7CC7-499E-AD25-F6E5A740D87B}"/>
              </c:ext>
            </c:extLst>
          </c:dPt>
          <c:dPt>
            <c:idx val="11"/>
            <c:bubble3D val="0"/>
            <c:extLst>
              <c:ext xmlns:c16="http://schemas.microsoft.com/office/drawing/2014/chart" uri="{C3380CC4-5D6E-409C-BE32-E72D297353CC}">
                <c16:uniqueId val="{00000023-7CC7-499E-AD25-F6E5A740D87B}"/>
              </c:ext>
            </c:extLst>
          </c:dPt>
          <c:cat>
            <c:multiLvlStrRef>
              <c:f>'Early-stage activity'!$AF$7:$BE$8</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2020</c:v>
                  </c:pt>
                  <c:pt idx="4">
                    <c:v>2021</c:v>
                  </c:pt>
                  <c:pt idx="8">
                    <c:v>2022</c:v>
                  </c:pt>
                  <c:pt idx="12">
                    <c:v>2023</c:v>
                  </c:pt>
                  <c:pt idx="16">
                    <c:v>2024</c:v>
                  </c:pt>
                  <c:pt idx="20">
                    <c:v>2025</c:v>
                  </c:pt>
                  <c:pt idx="24">
                    <c:v>2026</c:v>
                  </c:pt>
                </c:lvl>
              </c:multiLvlStrCache>
            </c:multiLvlStrRef>
          </c:cat>
          <c:val>
            <c:numRef>
              <c:f>'Early-stage activity'!$AF$10:$BE$10</c:f>
              <c:numCache>
                <c:formatCode>General</c:formatCode>
                <c:ptCount val="26"/>
                <c:pt idx="0">
                  <c:v>1254</c:v>
                </c:pt>
                <c:pt idx="1">
                  <c:v>869</c:v>
                </c:pt>
                <c:pt idx="2">
                  <c:v>988</c:v>
                </c:pt>
                <c:pt idx="3">
                  <c:v>1155</c:v>
                </c:pt>
                <c:pt idx="4">
                  <c:v>1618</c:v>
                </c:pt>
                <c:pt idx="5">
                  <c:v>1433</c:v>
                </c:pt>
                <c:pt idx="6">
                  <c:v>1458</c:v>
                </c:pt>
                <c:pt idx="7">
                  <c:v>1571</c:v>
                </c:pt>
                <c:pt idx="8">
                  <c:v>1739</c:v>
                </c:pt>
                <c:pt idx="9">
                  <c:v>1377</c:v>
                </c:pt>
                <c:pt idx="10">
                  <c:v>1252</c:v>
                </c:pt>
                <c:pt idx="11">
                  <c:v>1254</c:v>
                </c:pt>
                <c:pt idx="12">
                  <c:v>1341</c:v>
                </c:pt>
                <c:pt idx="13">
                  <c:v>1089</c:v>
                </c:pt>
                <c:pt idx="14">
                  <c:v>1049</c:v>
                </c:pt>
                <c:pt idx="15">
                  <c:v>1091</c:v>
                </c:pt>
                <c:pt idx="16">
                  <c:v>1345</c:v>
                </c:pt>
                <c:pt idx="17">
                  <c:v>1206</c:v>
                </c:pt>
                <c:pt idx="18">
                  <c:v>1013</c:v>
                </c:pt>
                <c:pt idx="19">
                  <c:v>1092</c:v>
                </c:pt>
                <c:pt idx="20">
                  <c:v>1434</c:v>
                </c:pt>
                <c:pt idx="21">
                  <c:v>1171</c:v>
                </c:pt>
                <c:pt idx="22">
                  <c:v>1219</c:v>
                </c:pt>
                <c:pt idx="23">
                  <c:v>1326</c:v>
                </c:pt>
                <c:pt idx="24">
                  <c:v>1249</c:v>
                </c:pt>
                <c:pt idx="25">
                  <c:v>1340</c:v>
                </c:pt>
              </c:numCache>
            </c:numRef>
          </c:val>
          <c:smooth val="0"/>
          <c:extLst>
            <c:ext xmlns:c16="http://schemas.microsoft.com/office/drawing/2014/chart" uri="{C3380CC4-5D6E-409C-BE32-E72D297353CC}">
              <c16:uniqueId val="{00000024-7CC7-499E-AD25-F6E5A740D87B}"/>
            </c:ext>
          </c:extLst>
        </c:ser>
        <c:ser>
          <c:idx val="2"/>
          <c:order val="2"/>
          <c:tx>
            <c:strRef>
              <c:f>'Early-stage activity'!$O$11</c:f>
              <c:strCache>
                <c:ptCount val="1"/>
                <c:pt idx="0">
                  <c:v>Estimated deal count</c:v>
                </c:pt>
              </c:strCache>
            </c:strRef>
          </c:tx>
          <c:spPr>
            <a:ln>
              <a:noFill/>
            </a:ln>
          </c:spPr>
          <c:marker>
            <c:symbol val="circle"/>
            <c:size val="5"/>
            <c:spPr>
              <a:solidFill>
                <a:srgbClr val="F5C914"/>
              </a:solidFill>
              <a:ln>
                <a:noFill/>
              </a:ln>
            </c:spPr>
          </c:marker>
          <c:dPt>
            <c:idx val="21"/>
            <c:marker>
              <c:spPr>
                <a:noFill/>
                <a:ln>
                  <a:noFill/>
                </a:ln>
              </c:spPr>
            </c:marker>
            <c:bubble3D val="0"/>
            <c:extLst>
              <c:ext xmlns:c16="http://schemas.microsoft.com/office/drawing/2014/chart" uri="{C3380CC4-5D6E-409C-BE32-E72D297353CC}">
                <c16:uniqueId val="{00000026-7CC7-499E-AD25-F6E5A740D87B}"/>
              </c:ext>
            </c:extLst>
          </c:dPt>
          <c:dPt>
            <c:idx val="35"/>
            <c:marker>
              <c:spPr>
                <a:noFill/>
                <a:ln>
                  <a:noFill/>
                </a:ln>
              </c:spPr>
            </c:marker>
            <c:bubble3D val="0"/>
            <c:extLst>
              <c:ext xmlns:c16="http://schemas.microsoft.com/office/drawing/2014/chart" uri="{C3380CC4-5D6E-409C-BE32-E72D297353CC}">
                <c16:uniqueId val="{00000027-7CC7-499E-AD25-F6E5A740D87B}"/>
              </c:ext>
            </c:extLst>
          </c:dPt>
          <c:cat>
            <c:multiLvlStrRef>
              <c:f>'Early-stage activity'!$AF$7:$BE$8</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2020</c:v>
                  </c:pt>
                  <c:pt idx="4">
                    <c:v>2021</c:v>
                  </c:pt>
                  <c:pt idx="8">
                    <c:v>2022</c:v>
                  </c:pt>
                  <c:pt idx="12">
                    <c:v>2023</c:v>
                  </c:pt>
                  <c:pt idx="16">
                    <c:v>2024</c:v>
                  </c:pt>
                  <c:pt idx="20">
                    <c:v>2025</c:v>
                  </c:pt>
                  <c:pt idx="24">
                    <c:v>2026</c:v>
                  </c:pt>
                </c:lvl>
              </c:multiLvlStrCache>
            </c:multiLvlStrRef>
          </c:cat>
          <c:val>
            <c:numRef>
              <c:f>'Early-stage activity'!$AF$11:$BE$11</c:f>
              <c:numCache>
                <c:formatCode>General</c:formatCode>
                <c:ptCount val="26"/>
                <c:pt idx="21" formatCode="#,##0;;;">
                  <c:v>0</c:v>
                </c:pt>
                <c:pt idx="22" formatCode="#,##0;;;">
                  <c:v>1270.8182844692401</c:v>
                </c:pt>
                <c:pt idx="23" formatCode="#,##0;;;">
                  <c:v>1449.74595734737</c:v>
                </c:pt>
                <c:pt idx="24" formatCode="#,##0;;;">
                  <c:v>1451.317011955206</c:v>
                </c:pt>
                <c:pt idx="25" formatCode="#,##0;;;">
                  <c:v>1849.2742960952719</c:v>
                </c:pt>
              </c:numCache>
            </c:numRef>
          </c:val>
          <c:smooth val="0"/>
          <c:extLst>
            <c:ext xmlns:c16="http://schemas.microsoft.com/office/drawing/2014/chart" uri="{C3380CC4-5D6E-409C-BE32-E72D297353CC}">
              <c16:uniqueId val="{00000028-7CC7-499E-AD25-F6E5A740D87B}"/>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General"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General"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'Early-stage activity'!$B$8</c:f>
              <c:strCache>
                <c:ptCount val="1"/>
                <c:pt idx="0">
                  <c:v>Deal value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'Early-stage activity'!$C$7:$M$7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'Early-stage activity'!$C$8:$M$8</c:f>
              <c:numCache>
                <c:formatCode>"$"#,##0.0</c:formatCode>
                <c:ptCount val="11"/>
                <c:pt idx="0">
                  <c:v>26.444849956380239</c:v>
                </c:pt>
                <c:pt idx="1">
                  <c:v>30.53679823025757</c:v>
                </c:pt>
                <c:pt idx="2">
                  <c:v>42.289601292893963</c:v>
                </c:pt>
                <c:pt idx="3">
                  <c:v>45.082823542800583</c:v>
                </c:pt>
                <c:pt idx="4">
                  <c:v>46.218485311421198</c:v>
                </c:pt>
                <c:pt idx="5">
                  <c:v>89.026052610067595</c:v>
                </c:pt>
                <c:pt idx="6">
                  <c:v>70.11331156121058</c:v>
                </c:pt>
                <c:pt idx="7">
                  <c:v>40.509937943352291</c:v>
                </c:pt>
                <c:pt idx="8">
                  <c:v>54.185481058536631</c:v>
                </c:pt>
                <c:pt idx="9">
                  <c:v>68.587736392589065</c:v>
                </c:pt>
                <c:pt idx="10">
                  <c:v>53.143116978202251</c:v>
                </c:pt>
              </c:numCache>
            </c:numRef>
          </c:val>
          <c:extLst>
            <c:ext xmlns:c16="http://schemas.microsoft.com/office/drawing/2014/chart" uri="{C3380CC4-5D6E-409C-BE32-E72D297353CC}">
              <c16:uniqueId val="{00000018-21CC-4E0F-811A-BF6E4EB6F6B0}"/>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'Early-stage activity'!$B$9</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1A-21CC-4E0F-811A-BF6E4EB6F6B0}"/>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1C-21CC-4E0F-811A-BF6E4EB6F6B0}"/>
              </c:ext>
            </c:extLst>
          </c:dPt>
          <c:dPt>
            <c:idx val="11"/>
            <c:bubble3D val="0"/>
            <c:extLst>
              <c:ext xmlns:c16="http://schemas.microsoft.com/office/drawing/2014/chart" uri="{C3380CC4-5D6E-409C-BE32-E72D297353CC}">
                <c16:uniqueId val="{0000001D-21CC-4E0F-811A-BF6E4EB6F6B0}"/>
              </c:ext>
            </c:extLst>
          </c:dPt>
          <c:dLbls>
            <c:dLbl>
              <c:idx val="9"/>
              <c:delete val="1"/>
              <c:extLst>
                <c:ext xmlns:c15="http://schemas.microsoft.com/office/drawing/2012/chart" uri="{CE6537A1-D6FC-4f65-9D91-7224C49458BB}"/>
                <c:ext xmlns:c16="http://schemas.microsoft.com/office/drawing/2014/chart" uri="{C3380CC4-5D6E-409C-BE32-E72D297353CC}">
                  <c16:uniqueId val="{0000001E-21CC-4E0F-811A-BF6E4EB6F6B0}"/>
                </c:ext>
              </c:extLst>
            </c:dLbl>
            <c:dLbl>
              <c:idx val="10"/>
              <c:delete val="1"/>
              <c:extLst>
                <c:ext xmlns:c15="http://schemas.microsoft.com/office/drawing/2012/chart" uri="{CE6537A1-D6FC-4f65-9D91-7224C49458BB}"/>
                <c:ext xmlns:c16="http://schemas.microsoft.com/office/drawing/2014/chart" uri="{C3380CC4-5D6E-409C-BE32-E72D297353CC}">
                  <c16:uniqueId val="{0000001C-21CC-4E0F-811A-BF6E4EB6F6B0}"/>
                </c:ext>
              </c:extLst>
            </c:dLbl>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'Early-stage activity'!$C$7:$M$7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'Early-stage activity'!$C$9:$M$9</c:f>
              <c:numCache>
                <c:formatCode>General</c:formatCode>
                <c:ptCount val="11"/>
                <c:pt idx="0">
                  <c:v>4123</c:v>
                </c:pt>
                <c:pt idx="1">
                  <c:v>4401</c:v>
                </c:pt>
                <c:pt idx="2">
                  <c:v>4496</c:v>
                </c:pt>
                <c:pt idx="3">
                  <c:v>4530</c:v>
                </c:pt>
                <c:pt idx="4">
                  <c:v>4266</c:v>
                </c:pt>
                <c:pt idx="5">
                  <c:v>6080</c:v>
                </c:pt>
                <c:pt idx="6">
                  <c:v>5622</c:v>
                </c:pt>
                <c:pt idx="7">
                  <c:v>4570</c:v>
                </c:pt>
                <c:pt idx="8">
                  <c:v>4656</c:v>
                </c:pt>
                <c:pt idx="9">
                  <c:v>5150</c:v>
                </c:pt>
                <c:pt idx="10">
                  <c:v>2589</c:v>
                </c:pt>
              </c:numCache>
            </c:numRef>
          </c:val>
          <c:smooth val="0"/>
          <c:extLst>
            <c:ext xmlns:c16="http://schemas.microsoft.com/office/drawing/2014/chart" uri="{C3380CC4-5D6E-409C-BE32-E72D297353CC}">
              <c16:uniqueId val="{0000001F-21CC-4E0F-811A-BF6E4EB6F6B0}"/>
            </c:ext>
          </c:extLst>
        </c:ser>
        <c:ser>
          <c:idx val="2"/>
          <c:order val="2"/>
          <c:tx>
            <c:strRef>
              <c:f>'Early-stage activity'!$B$10</c:f>
              <c:strCache>
                <c:ptCount val="1"/>
                <c:pt idx="0">
                  <c:v>Estimated deal count</c:v>
                </c:pt>
              </c:strCache>
            </c:strRef>
          </c:tx>
          <c:spPr>
            <a:ln>
              <a:noFill/>
            </a:ln>
          </c:spPr>
          <c:marker>
            <c:symbol val="circle"/>
            <c:size val="5"/>
            <c:spPr>
              <a:solidFill>
                <a:srgbClr val="F5C914"/>
              </a:solidFill>
              <a:ln>
                <a:noFill/>
              </a:ln>
            </c:spPr>
          </c:marker>
          <c:dPt>
            <c:idx val="0"/>
            <c:bubble3D val="0"/>
            <c:extLst>
              <c:ext xmlns:c16="http://schemas.microsoft.com/office/drawing/2014/chart" uri="{C3380CC4-5D6E-409C-BE32-E72D297353CC}">
                <c16:uniqueId val="{00000021-21CC-4E0F-811A-BF6E4EB6F6B0}"/>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21CC-4E0F-811A-BF6E4EB6F6B0}"/>
                </c:ext>
              </c:extLst>
            </c:dLbl>
            <c:dLbl>
              <c:idx val="10"/>
              <c:spPr>
                <a:noFill/>
                <a:ln>
                  <a:noFill/>
                </a:ln>
                <a:effectLst/>
              </c:spPr>
              <c:txPr>
                <a:bodyPr wrap="square" lIns="38100" tIns="19050" rIns="38100" bIns="19050" anchor="ctr">
                  <a:spAutoFit/>
                </a:bodyPr>
                <a:lstStyle/>
                <a:p>
                  <a:pPr>
                    <a:defRPr>
                      <a:solidFill>
                        <a:schemeClr val="bg1"/>
                      </a:solidFill>
                    </a:defRPr>
                  </a:pPr>
                  <a:endParaRPr 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1CC-4E0F-811A-BF6E4EB6F6B0}"/>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'Early-stage activity'!$C$7:$M$7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'Early-stage activity'!$C$10:$M$10</c:f>
              <c:numCache>
                <c:formatCode>General</c:formatCode>
                <c:ptCount val="11"/>
                <c:pt idx="9" formatCode="0">
                  <c:v>5325.5642418166099</c:v>
                </c:pt>
                <c:pt idx="10" formatCode="0">
                  <c:v>3300.5913080504779</c:v>
                </c:pt>
              </c:numCache>
            </c:numRef>
          </c:val>
          <c:smooth val="0"/>
          <c:extLst>
            <c:ext xmlns:c16="http://schemas.microsoft.com/office/drawing/2014/chart" uri="{C3380CC4-5D6E-409C-BE32-E72D297353CC}">
              <c16:uniqueId val="{00000024-21CC-4E0F-811A-BF6E4EB6F6B0}"/>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General"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040682414698169E-2"/>
          <c:y val="1.5740740740740739E-2"/>
          <c:w val="0.76292684568275115"/>
          <c:h val="0.92367988723631766"/>
        </c:manualLayout>
      </c:layout>
      <c:barChart>
        <c:barDir val="col"/>
        <c:grouping val="percentStacked"/>
        <c:varyColors val="0"/>
        <c:ser>
          <c:idx val="0"/>
          <c:order val="0"/>
          <c:tx>
            <c:strRef>
              <c:f>'Early stage x size'!$O$9</c:f>
              <c:strCache>
                <c:ptCount val="1"/>
                <c:pt idx="0">
                  <c:v>&lt;$500K</c:v>
                </c:pt>
              </c:strCache>
            </c:strRef>
          </c:tx>
          <c:spPr>
            <a:solidFill>
              <a:schemeClr val="accent1"/>
            </a:solidFill>
            <a:ln>
              <a:noFill/>
            </a:ln>
            <a:effectLst/>
          </c:spPr>
          <c:invertIfNegative val="0"/>
          <c:cat>
            <c:multiLvlStrRef>
              <c:f>'Early stage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'Early stage x size'!$P$9:$BE$9</c:f>
              <c:numCache>
                <c:formatCode>General</c:formatCode>
                <c:ptCount val="42"/>
                <c:pt idx="0">
                  <c:v>231</c:v>
                </c:pt>
                <c:pt idx="1">
                  <c:v>236</c:v>
                </c:pt>
                <c:pt idx="2">
                  <c:v>183</c:v>
                </c:pt>
                <c:pt idx="3">
                  <c:v>182</c:v>
                </c:pt>
                <c:pt idx="4">
                  <c:v>220</c:v>
                </c:pt>
                <c:pt idx="5">
                  <c:v>218</c:v>
                </c:pt>
                <c:pt idx="6">
                  <c:v>203</c:v>
                </c:pt>
                <c:pt idx="7">
                  <c:v>173</c:v>
                </c:pt>
                <c:pt idx="8">
                  <c:v>212</c:v>
                </c:pt>
                <c:pt idx="9">
                  <c:v>184</c:v>
                </c:pt>
                <c:pt idx="10">
                  <c:v>182</c:v>
                </c:pt>
                <c:pt idx="11">
                  <c:v>190</c:v>
                </c:pt>
                <c:pt idx="12">
                  <c:v>203</c:v>
                </c:pt>
                <c:pt idx="13">
                  <c:v>218</c:v>
                </c:pt>
                <c:pt idx="14">
                  <c:v>220</c:v>
                </c:pt>
                <c:pt idx="15">
                  <c:v>188</c:v>
                </c:pt>
                <c:pt idx="16">
                  <c:v>204</c:v>
                </c:pt>
                <c:pt idx="17">
                  <c:v>145</c:v>
                </c:pt>
                <c:pt idx="18">
                  <c:v>159</c:v>
                </c:pt>
                <c:pt idx="19">
                  <c:v>175</c:v>
                </c:pt>
                <c:pt idx="20">
                  <c:v>202</c:v>
                </c:pt>
                <c:pt idx="21">
                  <c:v>161</c:v>
                </c:pt>
                <c:pt idx="22">
                  <c:v>178</c:v>
                </c:pt>
                <c:pt idx="23">
                  <c:v>169</c:v>
                </c:pt>
                <c:pt idx="24">
                  <c:v>201</c:v>
                </c:pt>
                <c:pt idx="25">
                  <c:v>145</c:v>
                </c:pt>
                <c:pt idx="26">
                  <c:v>161</c:v>
                </c:pt>
                <c:pt idx="27">
                  <c:v>164</c:v>
                </c:pt>
                <c:pt idx="28">
                  <c:v>162</c:v>
                </c:pt>
                <c:pt idx="29">
                  <c:v>146</c:v>
                </c:pt>
                <c:pt idx="30">
                  <c:v>160</c:v>
                </c:pt>
                <c:pt idx="31">
                  <c:v>126</c:v>
                </c:pt>
                <c:pt idx="32">
                  <c:v>148</c:v>
                </c:pt>
                <c:pt idx="33">
                  <c:v>128</c:v>
                </c:pt>
                <c:pt idx="34">
                  <c:v>107</c:v>
                </c:pt>
                <c:pt idx="35">
                  <c:v>112</c:v>
                </c:pt>
                <c:pt idx="36">
                  <c:v>132</c:v>
                </c:pt>
                <c:pt idx="37">
                  <c:v>110</c:v>
                </c:pt>
                <c:pt idx="38">
                  <c:v>124</c:v>
                </c:pt>
                <c:pt idx="39">
                  <c:v>112</c:v>
                </c:pt>
                <c:pt idx="40">
                  <c:v>128</c:v>
                </c:pt>
                <c:pt idx="41">
                  <c:v>141</c:v>
                </c:pt>
              </c:numCache>
            </c:numRef>
          </c:val>
          <c:extLst>
            <c:ext xmlns:c16="http://schemas.microsoft.com/office/drawing/2014/chart" uri="{C3380CC4-5D6E-409C-BE32-E72D297353CC}">
              <c16:uniqueId val="{00000000-5375-4F6F-A295-C88DF9A08A71}"/>
            </c:ext>
          </c:extLst>
        </c:ser>
        <c:ser>
          <c:idx val="1"/>
          <c:order val="1"/>
          <c:tx>
            <c:strRef>
              <c:f>'Early stage x size'!$O$10</c:f>
              <c:strCache>
                <c:ptCount val="1"/>
                <c:pt idx="0">
                  <c:v>$500K-$1M</c:v>
                </c:pt>
              </c:strCache>
            </c:strRef>
          </c:tx>
          <c:spPr>
            <a:solidFill>
              <a:schemeClr val="accent2"/>
            </a:solidFill>
            <a:ln>
              <a:noFill/>
            </a:ln>
            <a:effectLst/>
          </c:spPr>
          <c:invertIfNegative val="0"/>
          <c:cat>
            <c:multiLvlStrRef>
              <c:f>'Early stage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'Early stage x size'!$P$10:$BE$10</c:f>
              <c:numCache>
                <c:formatCode>General</c:formatCode>
                <c:ptCount val="42"/>
                <c:pt idx="0">
                  <c:v>95</c:v>
                </c:pt>
                <c:pt idx="1">
                  <c:v>90</c:v>
                </c:pt>
                <c:pt idx="2">
                  <c:v>87</c:v>
                </c:pt>
                <c:pt idx="3">
                  <c:v>67</c:v>
                </c:pt>
                <c:pt idx="4">
                  <c:v>94</c:v>
                </c:pt>
                <c:pt idx="5">
                  <c:v>84</c:v>
                </c:pt>
                <c:pt idx="6">
                  <c:v>87</c:v>
                </c:pt>
                <c:pt idx="7">
                  <c:v>88</c:v>
                </c:pt>
                <c:pt idx="8">
                  <c:v>69</c:v>
                </c:pt>
                <c:pt idx="9">
                  <c:v>91</c:v>
                </c:pt>
                <c:pt idx="10">
                  <c:v>61</c:v>
                </c:pt>
                <c:pt idx="11">
                  <c:v>87</c:v>
                </c:pt>
                <c:pt idx="12">
                  <c:v>89</c:v>
                </c:pt>
                <c:pt idx="13">
                  <c:v>98</c:v>
                </c:pt>
                <c:pt idx="14">
                  <c:v>70</c:v>
                </c:pt>
                <c:pt idx="15">
                  <c:v>79</c:v>
                </c:pt>
                <c:pt idx="16">
                  <c:v>100</c:v>
                </c:pt>
                <c:pt idx="17">
                  <c:v>66</c:v>
                </c:pt>
                <c:pt idx="18">
                  <c:v>68</c:v>
                </c:pt>
                <c:pt idx="19">
                  <c:v>93</c:v>
                </c:pt>
                <c:pt idx="20">
                  <c:v>82</c:v>
                </c:pt>
                <c:pt idx="21">
                  <c:v>77</c:v>
                </c:pt>
                <c:pt idx="22">
                  <c:v>80</c:v>
                </c:pt>
                <c:pt idx="23">
                  <c:v>102</c:v>
                </c:pt>
                <c:pt idx="24">
                  <c:v>87</c:v>
                </c:pt>
                <c:pt idx="25">
                  <c:v>58</c:v>
                </c:pt>
                <c:pt idx="26">
                  <c:v>71</c:v>
                </c:pt>
                <c:pt idx="27">
                  <c:v>72</c:v>
                </c:pt>
                <c:pt idx="28">
                  <c:v>56</c:v>
                </c:pt>
                <c:pt idx="29">
                  <c:v>54</c:v>
                </c:pt>
                <c:pt idx="30">
                  <c:v>51</c:v>
                </c:pt>
                <c:pt idx="31">
                  <c:v>46</c:v>
                </c:pt>
                <c:pt idx="32">
                  <c:v>54</c:v>
                </c:pt>
                <c:pt idx="33">
                  <c:v>47</c:v>
                </c:pt>
                <c:pt idx="34">
                  <c:v>47</c:v>
                </c:pt>
                <c:pt idx="35">
                  <c:v>37</c:v>
                </c:pt>
                <c:pt idx="36">
                  <c:v>40</c:v>
                </c:pt>
                <c:pt idx="37">
                  <c:v>42</c:v>
                </c:pt>
                <c:pt idx="38">
                  <c:v>39</c:v>
                </c:pt>
                <c:pt idx="39">
                  <c:v>39</c:v>
                </c:pt>
                <c:pt idx="40">
                  <c:v>55</c:v>
                </c:pt>
                <c:pt idx="41">
                  <c:v>43</c:v>
                </c:pt>
              </c:numCache>
            </c:numRef>
          </c:val>
          <c:extLst>
            <c:ext xmlns:c16="http://schemas.microsoft.com/office/drawing/2014/chart" uri="{C3380CC4-5D6E-409C-BE32-E72D297353CC}">
              <c16:uniqueId val="{00000001-5375-4F6F-A295-C88DF9A08A71}"/>
            </c:ext>
          </c:extLst>
        </c:ser>
        <c:ser>
          <c:idx val="2"/>
          <c:order val="2"/>
          <c:tx>
            <c:strRef>
              <c:f>'Early stage x size'!$O$11</c:f>
              <c:strCache>
                <c:ptCount val="1"/>
                <c:pt idx="0">
                  <c:v>$1M-$5M</c:v>
                </c:pt>
              </c:strCache>
            </c:strRef>
          </c:tx>
          <c:spPr>
            <a:solidFill>
              <a:schemeClr val="accent3"/>
            </a:solidFill>
            <a:ln>
              <a:noFill/>
            </a:ln>
            <a:effectLst/>
          </c:spPr>
          <c:invertIfNegative val="0"/>
          <c:cat>
            <c:multiLvlStrRef>
              <c:f>'Early stage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'Early stage x size'!$P$11:$BE$11</c:f>
              <c:numCache>
                <c:formatCode>General</c:formatCode>
                <c:ptCount val="42"/>
                <c:pt idx="0">
                  <c:v>299</c:v>
                </c:pt>
                <c:pt idx="1">
                  <c:v>238</c:v>
                </c:pt>
                <c:pt idx="2">
                  <c:v>251</c:v>
                </c:pt>
                <c:pt idx="3">
                  <c:v>234</c:v>
                </c:pt>
                <c:pt idx="4">
                  <c:v>269</c:v>
                </c:pt>
                <c:pt idx="5">
                  <c:v>245</c:v>
                </c:pt>
                <c:pt idx="6">
                  <c:v>225</c:v>
                </c:pt>
                <c:pt idx="7">
                  <c:v>264</c:v>
                </c:pt>
                <c:pt idx="8">
                  <c:v>236</c:v>
                </c:pt>
                <c:pt idx="9">
                  <c:v>217</c:v>
                </c:pt>
                <c:pt idx="10">
                  <c:v>200</c:v>
                </c:pt>
                <c:pt idx="11">
                  <c:v>231</c:v>
                </c:pt>
                <c:pt idx="12">
                  <c:v>220</c:v>
                </c:pt>
                <c:pt idx="13">
                  <c:v>208</c:v>
                </c:pt>
                <c:pt idx="14">
                  <c:v>183</c:v>
                </c:pt>
                <c:pt idx="15">
                  <c:v>236</c:v>
                </c:pt>
                <c:pt idx="16">
                  <c:v>205</c:v>
                </c:pt>
                <c:pt idx="17">
                  <c:v>176</c:v>
                </c:pt>
                <c:pt idx="18">
                  <c:v>184</c:v>
                </c:pt>
                <c:pt idx="19">
                  <c:v>221</c:v>
                </c:pt>
                <c:pt idx="20">
                  <c:v>251</c:v>
                </c:pt>
                <c:pt idx="21">
                  <c:v>224</c:v>
                </c:pt>
                <c:pt idx="22">
                  <c:v>246</c:v>
                </c:pt>
                <c:pt idx="23">
                  <c:v>251</c:v>
                </c:pt>
                <c:pt idx="24">
                  <c:v>239</c:v>
                </c:pt>
                <c:pt idx="25">
                  <c:v>207</c:v>
                </c:pt>
                <c:pt idx="26">
                  <c:v>199</c:v>
                </c:pt>
                <c:pt idx="27">
                  <c:v>213</c:v>
                </c:pt>
                <c:pt idx="28">
                  <c:v>168</c:v>
                </c:pt>
                <c:pt idx="29">
                  <c:v>182</c:v>
                </c:pt>
                <c:pt idx="30">
                  <c:v>163</c:v>
                </c:pt>
                <c:pt idx="31">
                  <c:v>172</c:v>
                </c:pt>
                <c:pt idx="32">
                  <c:v>164</c:v>
                </c:pt>
                <c:pt idx="33">
                  <c:v>153</c:v>
                </c:pt>
                <c:pt idx="34">
                  <c:v>139</c:v>
                </c:pt>
                <c:pt idx="35">
                  <c:v>164</c:v>
                </c:pt>
                <c:pt idx="36">
                  <c:v>156</c:v>
                </c:pt>
                <c:pt idx="37">
                  <c:v>124</c:v>
                </c:pt>
                <c:pt idx="38">
                  <c:v>150</c:v>
                </c:pt>
                <c:pt idx="39">
                  <c:v>150</c:v>
                </c:pt>
                <c:pt idx="40">
                  <c:v>116</c:v>
                </c:pt>
                <c:pt idx="41">
                  <c:v>121</c:v>
                </c:pt>
              </c:numCache>
            </c:numRef>
          </c:val>
          <c:extLst>
            <c:ext xmlns:c16="http://schemas.microsoft.com/office/drawing/2014/chart" uri="{C3380CC4-5D6E-409C-BE32-E72D297353CC}">
              <c16:uniqueId val="{00000002-5375-4F6F-A295-C88DF9A08A71}"/>
            </c:ext>
          </c:extLst>
        </c:ser>
        <c:ser>
          <c:idx val="3"/>
          <c:order val="3"/>
          <c:tx>
            <c:strRef>
              <c:f>'Early stage x size'!$O$12</c:f>
              <c:strCache>
                <c:ptCount val="1"/>
                <c:pt idx="0">
                  <c:v>$5M-$10M</c:v>
                </c:pt>
              </c:strCache>
            </c:strRef>
          </c:tx>
          <c:spPr>
            <a:solidFill>
              <a:schemeClr val="accent4"/>
            </a:solidFill>
            <a:ln>
              <a:noFill/>
            </a:ln>
            <a:effectLst/>
          </c:spPr>
          <c:invertIfNegative val="0"/>
          <c:cat>
            <c:multiLvlStrRef>
              <c:f>'Early stage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'Early stage x size'!$P$12:$BE$12</c:f>
              <c:numCache>
                <c:formatCode>General</c:formatCode>
                <c:ptCount val="42"/>
                <c:pt idx="0">
                  <c:v>126</c:v>
                </c:pt>
                <c:pt idx="1">
                  <c:v>133</c:v>
                </c:pt>
                <c:pt idx="2">
                  <c:v>166</c:v>
                </c:pt>
                <c:pt idx="3">
                  <c:v>129</c:v>
                </c:pt>
                <c:pt idx="4">
                  <c:v>135</c:v>
                </c:pt>
                <c:pt idx="5">
                  <c:v>172</c:v>
                </c:pt>
                <c:pt idx="6">
                  <c:v>149</c:v>
                </c:pt>
                <c:pt idx="7">
                  <c:v>147</c:v>
                </c:pt>
                <c:pt idx="8">
                  <c:v>135</c:v>
                </c:pt>
                <c:pt idx="9">
                  <c:v>165</c:v>
                </c:pt>
                <c:pt idx="10">
                  <c:v>145</c:v>
                </c:pt>
                <c:pt idx="11">
                  <c:v>144</c:v>
                </c:pt>
                <c:pt idx="12">
                  <c:v>105</c:v>
                </c:pt>
                <c:pt idx="13">
                  <c:v>153</c:v>
                </c:pt>
                <c:pt idx="14">
                  <c:v>124</c:v>
                </c:pt>
                <c:pt idx="15">
                  <c:v>144</c:v>
                </c:pt>
                <c:pt idx="16">
                  <c:v>115</c:v>
                </c:pt>
                <c:pt idx="17">
                  <c:v>120</c:v>
                </c:pt>
                <c:pt idx="18">
                  <c:v>108</c:v>
                </c:pt>
                <c:pt idx="19">
                  <c:v>125</c:v>
                </c:pt>
                <c:pt idx="20">
                  <c:v>131</c:v>
                </c:pt>
                <c:pt idx="21">
                  <c:v>151</c:v>
                </c:pt>
                <c:pt idx="22">
                  <c:v>155</c:v>
                </c:pt>
                <c:pt idx="23">
                  <c:v>143</c:v>
                </c:pt>
                <c:pt idx="24">
                  <c:v>120</c:v>
                </c:pt>
                <c:pt idx="25">
                  <c:v>126</c:v>
                </c:pt>
                <c:pt idx="26">
                  <c:v>117</c:v>
                </c:pt>
                <c:pt idx="27">
                  <c:v>109</c:v>
                </c:pt>
                <c:pt idx="28">
                  <c:v>102</c:v>
                </c:pt>
                <c:pt idx="29">
                  <c:v>87</c:v>
                </c:pt>
                <c:pt idx="30">
                  <c:v>68</c:v>
                </c:pt>
                <c:pt idx="31">
                  <c:v>100</c:v>
                </c:pt>
                <c:pt idx="32">
                  <c:v>77</c:v>
                </c:pt>
                <c:pt idx="33">
                  <c:v>79</c:v>
                </c:pt>
                <c:pt idx="34">
                  <c:v>71</c:v>
                </c:pt>
                <c:pt idx="35">
                  <c:v>77</c:v>
                </c:pt>
                <c:pt idx="36">
                  <c:v>71</c:v>
                </c:pt>
                <c:pt idx="37">
                  <c:v>74</c:v>
                </c:pt>
                <c:pt idx="38">
                  <c:v>79</c:v>
                </c:pt>
                <c:pt idx="39">
                  <c:v>86</c:v>
                </c:pt>
                <c:pt idx="40">
                  <c:v>51</c:v>
                </c:pt>
                <c:pt idx="41">
                  <c:v>52</c:v>
                </c:pt>
              </c:numCache>
            </c:numRef>
          </c:val>
          <c:extLst>
            <c:ext xmlns:c16="http://schemas.microsoft.com/office/drawing/2014/chart" uri="{C3380CC4-5D6E-409C-BE32-E72D297353CC}">
              <c16:uniqueId val="{00000003-5375-4F6F-A295-C88DF9A08A71}"/>
            </c:ext>
          </c:extLst>
        </c:ser>
        <c:ser>
          <c:idx val="4"/>
          <c:order val="4"/>
          <c:tx>
            <c:strRef>
              <c:f>'Early stage x size'!$O$13</c:f>
              <c:strCache>
                <c:ptCount val="1"/>
                <c:pt idx="0">
                  <c:v>$10M-$25M</c:v>
                </c:pt>
              </c:strCache>
            </c:strRef>
          </c:tx>
          <c:spPr>
            <a:solidFill>
              <a:schemeClr val="accent5"/>
            </a:solidFill>
            <a:ln>
              <a:noFill/>
            </a:ln>
            <a:effectLst/>
          </c:spPr>
          <c:invertIfNegative val="0"/>
          <c:cat>
            <c:multiLvlStrRef>
              <c:f>'Early stage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'Early stage x size'!$P$13:$BE$13</c:f>
              <c:numCache>
                <c:formatCode>General</c:formatCode>
                <c:ptCount val="42"/>
                <c:pt idx="0">
                  <c:v>117</c:v>
                </c:pt>
                <c:pt idx="1">
                  <c:v>139</c:v>
                </c:pt>
                <c:pt idx="2">
                  <c:v>115</c:v>
                </c:pt>
                <c:pt idx="3">
                  <c:v>137</c:v>
                </c:pt>
                <c:pt idx="4">
                  <c:v>122</c:v>
                </c:pt>
                <c:pt idx="5">
                  <c:v>158</c:v>
                </c:pt>
                <c:pt idx="6">
                  <c:v>149</c:v>
                </c:pt>
                <c:pt idx="7">
                  <c:v>157</c:v>
                </c:pt>
                <c:pt idx="8">
                  <c:v>166</c:v>
                </c:pt>
                <c:pt idx="9">
                  <c:v>162</c:v>
                </c:pt>
                <c:pt idx="10">
                  <c:v>158</c:v>
                </c:pt>
                <c:pt idx="11">
                  <c:v>186</c:v>
                </c:pt>
                <c:pt idx="12">
                  <c:v>166</c:v>
                </c:pt>
                <c:pt idx="13">
                  <c:v>167</c:v>
                </c:pt>
                <c:pt idx="14">
                  <c:v>170</c:v>
                </c:pt>
                <c:pt idx="15">
                  <c:v>171</c:v>
                </c:pt>
                <c:pt idx="16">
                  <c:v>155</c:v>
                </c:pt>
                <c:pt idx="17">
                  <c:v>128</c:v>
                </c:pt>
                <c:pt idx="18">
                  <c:v>162</c:v>
                </c:pt>
                <c:pt idx="19">
                  <c:v>192</c:v>
                </c:pt>
                <c:pt idx="20">
                  <c:v>197</c:v>
                </c:pt>
                <c:pt idx="21">
                  <c:v>293</c:v>
                </c:pt>
                <c:pt idx="22">
                  <c:v>249</c:v>
                </c:pt>
                <c:pt idx="23">
                  <c:v>276</c:v>
                </c:pt>
                <c:pt idx="24">
                  <c:v>227</c:v>
                </c:pt>
                <c:pt idx="25">
                  <c:v>238</c:v>
                </c:pt>
                <c:pt idx="26">
                  <c:v>192</c:v>
                </c:pt>
                <c:pt idx="27">
                  <c:v>171</c:v>
                </c:pt>
                <c:pt idx="28">
                  <c:v>140</c:v>
                </c:pt>
                <c:pt idx="29">
                  <c:v>140</c:v>
                </c:pt>
                <c:pt idx="30">
                  <c:v>126</c:v>
                </c:pt>
                <c:pt idx="31">
                  <c:v>129</c:v>
                </c:pt>
                <c:pt idx="32">
                  <c:v>125</c:v>
                </c:pt>
                <c:pt idx="33">
                  <c:v>153</c:v>
                </c:pt>
                <c:pt idx="34">
                  <c:v>160</c:v>
                </c:pt>
                <c:pt idx="35">
                  <c:v>162</c:v>
                </c:pt>
                <c:pt idx="36">
                  <c:v>149</c:v>
                </c:pt>
                <c:pt idx="37">
                  <c:v>151</c:v>
                </c:pt>
                <c:pt idx="38">
                  <c:v>142</c:v>
                </c:pt>
                <c:pt idx="39">
                  <c:v>173</c:v>
                </c:pt>
                <c:pt idx="40">
                  <c:v>128</c:v>
                </c:pt>
                <c:pt idx="41">
                  <c:v>147</c:v>
                </c:pt>
              </c:numCache>
            </c:numRef>
          </c:val>
          <c:extLst>
            <c:ext xmlns:c16="http://schemas.microsoft.com/office/drawing/2014/chart" uri="{C3380CC4-5D6E-409C-BE32-E72D297353CC}">
              <c16:uniqueId val="{00000004-5375-4F6F-A295-C88DF9A08A71}"/>
            </c:ext>
          </c:extLst>
        </c:ser>
        <c:ser>
          <c:idx val="5"/>
          <c:order val="5"/>
          <c:tx>
            <c:strRef>
              <c:f>'Early stage x size'!$O$14</c:f>
              <c:strCache>
                <c:ptCount val="1"/>
                <c:pt idx="0">
                  <c:v>$25M+</c:v>
                </c:pt>
              </c:strCache>
            </c:strRef>
          </c:tx>
          <c:spPr>
            <a:solidFill>
              <a:schemeClr val="accent6"/>
            </a:solidFill>
            <a:ln>
              <a:noFill/>
            </a:ln>
            <a:effectLst/>
          </c:spPr>
          <c:invertIfNegative val="0"/>
          <c:cat>
            <c:multiLvlStrRef>
              <c:f>'Early stage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'Early stage x size'!$P$14:$BE$14</c:f>
              <c:numCache>
                <c:formatCode>General</c:formatCode>
                <c:ptCount val="42"/>
                <c:pt idx="0">
                  <c:v>57</c:v>
                </c:pt>
                <c:pt idx="1">
                  <c:v>49</c:v>
                </c:pt>
                <c:pt idx="2">
                  <c:v>41</c:v>
                </c:pt>
                <c:pt idx="3">
                  <c:v>48</c:v>
                </c:pt>
                <c:pt idx="4">
                  <c:v>62</c:v>
                </c:pt>
                <c:pt idx="5">
                  <c:v>58</c:v>
                </c:pt>
                <c:pt idx="6">
                  <c:v>59</c:v>
                </c:pt>
                <c:pt idx="7">
                  <c:v>79</c:v>
                </c:pt>
                <c:pt idx="8">
                  <c:v>84</c:v>
                </c:pt>
                <c:pt idx="9">
                  <c:v>92</c:v>
                </c:pt>
                <c:pt idx="10">
                  <c:v>95</c:v>
                </c:pt>
                <c:pt idx="11">
                  <c:v>96</c:v>
                </c:pt>
                <c:pt idx="12">
                  <c:v>93</c:v>
                </c:pt>
                <c:pt idx="13">
                  <c:v>100</c:v>
                </c:pt>
                <c:pt idx="14">
                  <c:v>109</c:v>
                </c:pt>
                <c:pt idx="15">
                  <c:v>106</c:v>
                </c:pt>
                <c:pt idx="16">
                  <c:v>90</c:v>
                </c:pt>
                <c:pt idx="17">
                  <c:v>96</c:v>
                </c:pt>
                <c:pt idx="18">
                  <c:v>130</c:v>
                </c:pt>
                <c:pt idx="19">
                  <c:v>140</c:v>
                </c:pt>
                <c:pt idx="20">
                  <c:v>166</c:v>
                </c:pt>
                <c:pt idx="21">
                  <c:v>236</c:v>
                </c:pt>
                <c:pt idx="22">
                  <c:v>250</c:v>
                </c:pt>
                <c:pt idx="23">
                  <c:v>278</c:v>
                </c:pt>
                <c:pt idx="24">
                  <c:v>226</c:v>
                </c:pt>
                <c:pt idx="25">
                  <c:v>201</c:v>
                </c:pt>
                <c:pt idx="26">
                  <c:v>135</c:v>
                </c:pt>
                <c:pt idx="27">
                  <c:v>124</c:v>
                </c:pt>
                <c:pt idx="28">
                  <c:v>103</c:v>
                </c:pt>
                <c:pt idx="29">
                  <c:v>95</c:v>
                </c:pt>
                <c:pt idx="30">
                  <c:v>102</c:v>
                </c:pt>
                <c:pt idx="31">
                  <c:v>97</c:v>
                </c:pt>
                <c:pt idx="32">
                  <c:v>116</c:v>
                </c:pt>
                <c:pt idx="33">
                  <c:v>114</c:v>
                </c:pt>
                <c:pt idx="34">
                  <c:v>100</c:v>
                </c:pt>
                <c:pt idx="35">
                  <c:v>117</c:v>
                </c:pt>
                <c:pt idx="36">
                  <c:v>112</c:v>
                </c:pt>
                <c:pt idx="37">
                  <c:v>134</c:v>
                </c:pt>
                <c:pt idx="38">
                  <c:v>154</c:v>
                </c:pt>
                <c:pt idx="39">
                  <c:v>175</c:v>
                </c:pt>
                <c:pt idx="40">
                  <c:v>184</c:v>
                </c:pt>
                <c:pt idx="41">
                  <c:v>190</c:v>
                </c:pt>
              </c:numCache>
            </c:numRef>
          </c:val>
          <c:extLst>
            <c:ext xmlns:c16="http://schemas.microsoft.com/office/drawing/2014/chart" uri="{C3380CC4-5D6E-409C-BE32-E72D297353CC}">
              <c16:uniqueId val="{00000005-5375-4F6F-A295-C88DF9A08A71}"/>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General"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plotArea>
    <c:legend>
      <c:legendPos val="tr"/>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no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040682414698169E-2"/>
          <c:y val="1.5740740740740739E-2"/>
          <c:w val="0.76292684568275115"/>
          <c:h val="0.92367988723631766"/>
        </c:manualLayout>
      </c:layout>
      <c:barChart>
        <c:barDir val="col"/>
        <c:grouping val="percentStacked"/>
        <c:varyColors val="0"/>
        <c:ser>
          <c:idx val="0"/>
          <c:order val="0"/>
          <c:tx>
            <c:strRef>
              <c:f>'Early stage x size'!$O$47</c:f>
              <c:strCache>
                <c:ptCount val="1"/>
                <c:pt idx="0">
                  <c:v>&lt;$500K</c:v>
                </c:pt>
              </c:strCache>
            </c:strRef>
          </c:tx>
          <c:spPr>
            <a:solidFill>
              <a:schemeClr val="accent1"/>
            </a:solidFill>
            <a:ln>
              <a:noFill/>
            </a:ln>
            <a:effectLst/>
          </c:spPr>
          <c:invertIfNegative val="0"/>
          <c:cat>
            <c:multiLvlStrRef>
              <c:f>'Early stage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'Early stage x size'!$P$47:$BE$47</c:f>
              <c:numCache>
                <c:formatCode>"$"#,##0.0</c:formatCode>
                <c:ptCount val="42"/>
                <c:pt idx="0">
                  <c:v>4.133423385829605E-2</c:v>
                </c:pt>
                <c:pt idx="1">
                  <c:v>4.1065250590528013E-2</c:v>
                </c:pt>
                <c:pt idx="2">
                  <c:v>3.4126717000000001E-2</c:v>
                </c:pt>
                <c:pt idx="3">
                  <c:v>3.3028195338536633E-2</c:v>
                </c:pt>
                <c:pt idx="4">
                  <c:v>3.8581431518483339E-2</c:v>
                </c:pt>
                <c:pt idx="5">
                  <c:v>3.9276188126410573E-2</c:v>
                </c:pt>
                <c:pt idx="6">
                  <c:v>4.2024921999999999E-2</c:v>
                </c:pt>
                <c:pt idx="7">
                  <c:v>3.704701240159701E-2</c:v>
                </c:pt>
                <c:pt idx="8">
                  <c:v>4.2710685411354962E-2</c:v>
                </c:pt>
                <c:pt idx="9">
                  <c:v>3.5990768999999999E-2</c:v>
                </c:pt>
                <c:pt idx="10">
                  <c:v>3.3455870626501058E-2</c:v>
                </c:pt>
                <c:pt idx="11">
                  <c:v>3.6453430362715568E-2</c:v>
                </c:pt>
                <c:pt idx="12">
                  <c:v>3.5798981579278667E-2</c:v>
                </c:pt>
                <c:pt idx="13">
                  <c:v>3.4922831345874088E-2</c:v>
                </c:pt>
                <c:pt idx="14">
                  <c:v>3.9070307999999998E-2</c:v>
                </c:pt>
                <c:pt idx="15">
                  <c:v>3.3344451999999997E-2</c:v>
                </c:pt>
                <c:pt idx="16">
                  <c:v>3.594466499223703E-2</c:v>
                </c:pt>
                <c:pt idx="17">
                  <c:v>2.5545709106267959E-2</c:v>
                </c:pt>
                <c:pt idx="18">
                  <c:v>2.9465374999999999E-2</c:v>
                </c:pt>
                <c:pt idx="19">
                  <c:v>3.1315115999999997E-2</c:v>
                </c:pt>
                <c:pt idx="20">
                  <c:v>3.6397008585139813E-2</c:v>
                </c:pt>
                <c:pt idx="21">
                  <c:v>2.905517731958453E-2</c:v>
                </c:pt>
                <c:pt idx="22">
                  <c:v>3.5130563878437757E-2</c:v>
                </c:pt>
                <c:pt idx="23">
                  <c:v>3.1918874999999999E-2</c:v>
                </c:pt>
                <c:pt idx="24">
                  <c:v>3.3292667507697479E-2</c:v>
                </c:pt>
                <c:pt idx="25">
                  <c:v>2.589614903240671E-2</c:v>
                </c:pt>
                <c:pt idx="26">
                  <c:v>2.9160778295937859E-2</c:v>
                </c:pt>
                <c:pt idx="27">
                  <c:v>2.7117921402569519E-2</c:v>
                </c:pt>
                <c:pt idx="28">
                  <c:v>2.76740422356575E-2</c:v>
                </c:pt>
                <c:pt idx="29">
                  <c:v>2.709180368777199E-2</c:v>
                </c:pt>
                <c:pt idx="30">
                  <c:v>2.6541791648959728E-2</c:v>
                </c:pt>
                <c:pt idx="31">
                  <c:v>2.1533575255458261E-2</c:v>
                </c:pt>
                <c:pt idx="32">
                  <c:v>2.7519198000000002E-2</c:v>
                </c:pt>
                <c:pt idx="33">
                  <c:v>2.2802472000000001E-2</c:v>
                </c:pt>
                <c:pt idx="34">
                  <c:v>1.7783733999999999E-2</c:v>
                </c:pt>
                <c:pt idx="35">
                  <c:v>2.0721990999999999E-2</c:v>
                </c:pt>
                <c:pt idx="36">
                  <c:v>2.1493913E-2</c:v>
                </c:pt>
                <c:pt idx="37">
                  <c:v>2.0225683000000001E-2</c:v>
                </c:pt>
                <c:pt idx="38">
                  <c:v>2.1779474004506569E-2</c:v>
                </c:pt>
                <c:pt idx="39">
                  <c:v>1.9941904999999999E-2</c:v>
                </c:pt>
                <c:pt idx="40">
                  <c:v>2.2620432865681269E-2</c:v>
                </c:pt>
                <c:pt idx="41">
                  <c:v>2.3516933E-2</c:v>
                </c:pt>
              </c:numCache>
            </c:numRef>
          </c:val>
          <c:extLst>
            <c:ext xmlns:c16="http://schemas.microsoft.com/office/drawing/2014/chart" uri="{C3380CC4-5D6E-409C-BE32-E72D297353CC}">
              <c16:uniqueId val="{00000000-0ED5-4B24-BA43-B5AEE34F0FBC}"/>
            </c:ext>
          </c:extLst>
        </c:ser>
        <c:ser>
          <c:idx val="1"/>
          <c:order val="1"/>
          <c:tx>
            <c:strRef>
              <c:f>'Early stage x size'!$O$48</c:f>
              <c:strCache>
                <c:ptCount val="1"/>
                <c:pt idx="0">
                  <c:v>$500K-$1M</c:v>
                </c:pt>
              </c:strCache>
            </c:strRef>
          </c:tx>
          <c:spPr>
            <a:solidFill>
              <a:schemeClr val="accent2"/>
            </a:solidFill>
            <a:ln>
              <a:noFill/>
            </a:ln>
            <a:effectLst/>
          </c:spPr>
          <c:invertIfNegative val="0"/>
          <c:cat>
            <c:multiLvlStrRef>
              <c:f>'Early stage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'Early stage x size'!$P$48:$BE$48</c:f>
              <c:numCache>
                <c:formatCode>"$"#,##0.0</c:formatCode>
                <c:ptCount val="42"/>
                <c:pt idx="0">
                  <c:v>6.6283882000000002E-2</c:v>
                </c:pt>
                <c:pt idx="1">
                  <c:v>6.0354268000000003E-2</c:v>
                </c:pt>
                <c:pt idx="2">
                  <c:v>5.5592259999999998E-2</c:v>
                </c:pt>
                <c:pt idx="3">
                  <c:v>4.5874852000000001E-2</c:v>
                </c:pt>
                <c:pt idx="4">
                  <c:v>6.3765466000000007E-2</c:v>
                </c:pt>
                <c:pt idx="5">
                  <c:v>5.5838867E-2</c:v>
                </c:pt>
                <c:pt idx="6">
                  <c:v>5.8561622000000001E-2</c:v>
                </c:pt>
                <c:pt idx="7">
                  <c:v>5.9490671000000002E-2</c:v>
                </c:pt>
                <c:pt idx="8">
                  <c:v>4.5797259999999999E-2</c:v>
                </c:pt>
                <c:pt idx="9">
                  <c:v>6.3237790000000002E-2</c:v>
                </c:pt>
                <c:pt idx="10">
                  <c:v>4.142299E-2</c:v>
                </c:pt>
                <c:pt idx="11">
                  <c:v>5.8119899000000003E-2</c:v>
                </c:pt>
                <c:pt idx="12">
                  <c:v>6.1203375999999997E-2</c:v>
                </c:pt>
                <c:pt idx="13">
                  <c:v>6.7355020000000002E-2</c:v>
                </c:pt>
                <c:pt idx="14">
                  <c:v>4.6185675000000002E-2</c:v>
                </c:pt>
                <c:pt idx="15">
                  <c:v>5.3686088999999999E-2</c:v>
                </c:pt>
                <c:pt idx="16">
                  <c:v>6.5753551999999993E-2</c:v>
                </c:pt>
                <c:pt idx="17">
                  <c:v>4.3927908000000002E-2</c:v>
                </c:pt>
                <c:pt idx="18">
                  <c:v>4.5381049999999999E-2</c:v>
                </c:pt>
                <c:pt idx="19">
                  <c:v>6.1232731999999998E-2</c:v>
                </c:pt>
                <c:pt idx="20">
                  <c:v>5.5517128999999998E-2</c:v>
                </c:pt>
                <c:pt idx="21">
                  <c:v>5.0407830000000001E-2</c:v>
                </c:pt>
                <c:pt idx="22">
                  <c:v>5.2716102000000001E-2</c:v>
                </c:pt>
                <c:pt idx="23">
                  <c:v>7.3074023000000002E-2</c:v>
                </c:pt>
                <c:pt idx="24">
                  <c:v>5.6216173000000001E-2</c:v>
                </c:pt>
                <c:pt idx="25">
                  <c:v>3.9365394999999997E-2</c:v>
                </c:pt>
                <c:pt idx="26">
                  <c:v>4.6594595000000003E-2</c:v>
                </c:pt>
                <c:pt idx="27">
                  <c:v>4.7635743000000001E-2</c:v>
                </c:pt>
                <c:pt idx="28">
                  <c:v>3.6082002000000002E-2</c:v>
                </c:pt>
                <c:pt idx="29">
                  <c:v>3.6255627999999998E-2</c:v>
                </c:pt>
                <c:pt idx="30">
                  <c:v>3.2965410000000001E-2</c:v>
                </c:pt>
                <c:pt idx="31">
                  <c:v>3.0442619000000001E-2</c:v>
                </c:pt>
                <c:pt idx="32">
                  <c:v>3.4270276000000002E-2</c:v>
                </c:pt>
                <c:pt idx="33">
                  <c:v>3.0152445999999999E-2</c:v>
                </c:pt>
                <c:pt idx="34">
                  <c:v>3.0102596999999998E-2</c:v>
                </c:pt>
                <c:pt idx="35">
                  <c:v>2.4305733E-2</c:v>
                </c:pt>
                <c:pt idx="36">
                  <c:v>2.6233046999999999E-2</c:v>
                </c:pt>
                <c:pt idx="37">
                  <c:v>2.7869603999999999E-2</c:v>
                </c:pt>
                <c:pt idx="38">
                  <c:v>2.6014232000000002E-2</c:v>
                </c:pt>
                <c:pt idx="39">
                  <c:v>2.4973031999999999E-2</c:v>
                </c:pt>
                <c:pt idx="40">
                  <c:v>3.7905247000000003E-2</c:v>
                </c:pt>
                <c:pt idx="41">
                  <c:v>2.7431994000000001E-2</c:v>
                </c:pt>
              </c:numCache>
            </c:numRef>
          </c:val>
          <c:extLst>
            <c:ext xmlns:c16="http://schemas.microsoft.com/office/drawing/2014/chart" uri="{C3380CC4-5D6E-409C-BE32-E72D297353CC}">
              <c16:uniqueId val="{00000001-0ED5-4B24-BA43-B5AEE34F0FBC}"/>
            </c:ext>
          </c:extLst>
        </c:ser>
        <c:ser>
          <c:idx val="2"/>
          <c:order val="2"/>
          <c:tx>
            <c:strRef>
              <c:f>'Early stage x size'!$O$49</c:f>
              <c:strCache>
                <c:ptCount val="1"/>
                <c:pt idx="0">
                  <c:v>$1M-$5M</c:v>
                </c:pt>
              </c:strCache>
            </c:strRef>
          </c:tx>
          <c:spPr>
            <a:solidFill>
              <a:schemeClr val="accent3"/>
            </a:solidFill>
            <a:ln>
              <a:noFill/>
            </a:ln>
            <a:effectLst/>
          </c:spPr>
          <c:invertIfNegative val="0"/>
          <c:cat>
            <c:multiLvlStrRef>
              <c:f>'Early stage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'Early stage x size'!$P$49:$BE$49</c:f>
              <c:numCache>
                <c:formatCode>"$"#,##0.0</c:formatCode>
                <c:ptCount val="42"/>
                <c:pt idx="0">
                  <c:v>0.72100818700000002</c:v>
                </c:pt>
                <c:pt idx="1">
                  <c:v>0.58345171200000001</c:v>
                </c:pt>
                <c:pt idx="2">
                  <c:v>0.63470331599999996</c:v>
                </c:pt>
                <c:pt idx="3">
                  <c:v>0.60395067300000005</c:v>
                </c:pt>
                <c:pt idx="4">
                  <c:v>0.675375858</c:v>
                </c:pt>
                <c:pt idx="5">
                  <c:v>0.62511248200000002</c:v>
                </c:pt>
                <c:pt idx="6">
                  <c:v>0.58018403200000002</c:v>
                </c:pt>
                <c:pt idx="7">
                  <c:v>0.64202919199999997</c:v>
                </c:pt>
                <c:pt idx="8">
                  <c:v>0.58279711099999998</c:v>
                </c:pt>
                <c:pt idx="9">
                  <c:v>0.58004455600000004</c:v>
                </c:pt>
                <c:pt idx="10">
                  <c:v>0.50703491899999997</c:v>
                </c:pt>
                <c:pt idx="11">
                  <c:v>0.61208876999999995</c:v>
                </c:pt>
                <c:pt idx="12">
                  <c:v>0.59163191500000001</c:v>
                </c:pt>
                <c:pt idx="13">
                  <c:v>0.52031108199999998</c:v>
                </c:pt>
                <c:pt idx="14">
                  <c:v>0.42736393299999997</c:v>
                </c:pt>
                <c:pt idx="15">
                  <c:v>0.59013949099999996</c:v>
                </c:pt>
                <c:pt idx="16">
                  <c:v>0.48111757599999999</c:v>
                </c:pt>
                <c:pt idx="17">
                  <c:v>0.40902930599999998</c:v>
                </c:pt>
                <c:pt idx="18">
                  <c:v>0.46756626400000001</c:v>
                </c:pt>
                <c:pt idx="19">
                  <c:v>0.55916615299999994</c:v>
                </c:pt>
                <c:pt idx="20">
                  <c:v>0.61316970800000004</c:v>
                </c:pt>
                <c:pt idx="21">
                  <c:v>0.58049934400000003</c:v>
                </c:pt>
                <c:pt idx="22">
                  <c:v>0.59603101400000003</c:v>
                </c:pt>
                <c:pt idx="23">
                  <c:v>0.64715142000000003</c:v>
                </c:pt>
                <c:pt idx="24">
                  <c:v>0.58784902800000005</c:v>
                </c:pt>
                <c:pt idx="25">
                  <c:v>0.52919592400000004</c:v>
                </c:pt>
                <c:pt idx="26">
                  <c:v>0.51032545299999998</c:v>
                </c:pt>
                <c:pt idx="27">
                  <c:v>0.52786589799999994</c:v>
                </c:pt>
                <c:pt idx="28">
                  <c:v>0.41568096599999999</c:v>
                </c:pt>
                <c:pt idx="29">
                  <c:v>0.44308701099999998</c:v>
                </c:pt>
                <c:pt idx="30">
                  <c:v>0.42039897900000001</c:v>
                </c:pt>
                <c:pt idx="31">
                  <c:v>0.436143212</c:v>
                </c:pt>
                <c:pt idx="32">
                  <c:v>0.426643206</c:v>
                </c:pt>
                <c:pt idx="33">
                  <c:v>0.36622831099999997</c:v>
                </c:pt>
                <c:pt idx="34">
                  <c:v>0.35390282499999998</c:v>
                </c:pt>
                <c:pt idx="35">
                  <c:v>0.39862853100000001</c:v>
                </c:pt>
                <c:pt idx="36">
                  <c:v>0.38840866200000002</c:v>
                </c:pt>
                <c:pt idx="37">
                  <c:v>0.29274418299999999</c:v>
                </c:pt>
                <c:pt idx="38">
                  <c:v>0.37592511299999998</c:v>
                </c:pt>
                <c:pt idx="39">
                  <c:v>0.36853197300000001</c:v>
                </c:pt>
                <c:pt idx="40">
                  <c:v>0.27741986800000001</c:v>
                </c:pt>
                <c:pt idx="41">
                  <c:v>0.31412375199999998</c:v>
                </c:pt>
              </c:numCache>
            </c:numRef>
          </c:val>
          <c:extLst>
            <c:ext xmlns:c16="http://schemas.microsoft.com/office/drawing/2014/chart" uri="{C3380CC4-5D6E-409C-BE32-E72D297353CC}">
              <c16:uniqueId val="{00000002-0ED5-4B24-BA43-B5AEE34F0FBC}"/>
            </c:ext>
          </c:extLst>
        </c:ser>
        <c:ser>
          <c:idx val="3"/>
          <c:order val="3"/>
          <c:tx>
            <c:strRef>
              <c:f>'Early stage x size'!$O$50</c:f>
              <c:strCache>
                <c:ptCount val="1"/>
                <c:pt idx="0">
                  <c:v>$5M-$10M</c:v>
                </c:pt>
              </c:strCache>
            </c:strRef>
          </c:tx>
          <c:spPr>
            <a:solidFill>
              <a:schemeClr val="accent4"/>
            </a:solidFill>
            <a:ln>
              <a:noFill/>
            </a:ln>
            <a:effectLst/>
          </c:spPr>
          <c:invertIfNegative val="0"/>
          <c:cat>
            <c:multiLvlStrRef>
              <c:f>'Early stage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'Early stage x size'!$P$50:$BE$50</c:f>
              <c:numCache>
                <c:formatCode>"$"#,##0.0</c:formatCode>
                <c:ptCount val="42"/>
                <c:pt idx="0">
                  <c:v>0.83692398800000001</c:v>
                </c:pt>
                <c:pt idx="1">
                  <c:v>0.95437693700000004</c:v>
                </c:pt>
                <c:pt idx="2">
                  <c:v>1.133322527</c:v>
                </c:pt>
                <c:pt idx="3">
                  <c:v>0.86568334000000002</c:v>
                </c:pt>
                <c:pt idx="4">
                  <c:v>0.93211221499999997</c:v>
                </c:pt>
                <c:pt idx="5">
                  <c:v>1.202766572</c:v>
                </c:pt>
                <c:pt idx="6">
                  <c:v>1.0478411219999999</c:v>
                </c:pt>
                <c:pt idx="7">
                  <c:v>1.027673246</c:v>
                </c:pt>
                <c:pt idx="8">
                  <c:v>0.97313712500000005</c:v>
                </c:pt>
                <c:pt idx="9">
                  <c:v>1.1763112200000001</c:v>
                </c:pt>
                <c:pt idx="10">
                  <c:v>1.058609439</c:v>
                </c:pt>
                <c:pt idx="11">
                  <c:v>1.0302606240000001</c:v>
                </c:pt>
                <c:pt idx="12">
                  <c:v>0.74835474800000001</c:v>
                </c:pt>
                <c:pt idx="13">
                  <c:v>1.079672221</c:v>
                </c:pt>
                <c:pt idx="14">
                  <c:v>0.89283385699999995</c:v>
                </c:pt>
                <c:pt idx="15">
                  <c:v>0.97729502400000001</c:v>
                </c:pt>
                <c:pt idx="16">
                  <c:v>0.82315522200000002</c:v>
                </c:pt>
                <c:pt idx="17">
                  <c:v>0.85077840599999999</c:v>
                </c:pt>
                <c:pt idx="18">
                  <c:v>0.76682291999999996</c:v>
                </c:pt>
                <c:pt idx="19">
                  <c:v>0.89744789700000005</c:v>
                </c:pt>
                <c:pt idx="20">
                  <c:v>0.92449976099999998</c:v>
                </c:pt>
                <c:pt idx="21">
                  <c:v>1.0989555929999999</c:v>
                </c:pt>
                <c:pt idx="22">
                  <c:v>1.1210463959999999</c:v>
                </c:pt>
                <c:pt idx="23">
                  <c:v>0.99368177199999996</c:v>
                </c:pt>
                <c:pt idx="24">
                  <c:v>0.83635330799999996</c:v>
                </c:pt>
                <c:pt idx="25">
                  <c:v>0.89245940999999995</c:v>
                </c:pt>
                <c:pt idx="26">
                  <c:v>0.79779239700000004</c:v>
                </c:pt>
                <c:pt idx="27">
                  <c:v>0.771998674</c:v>
                </c:pt>
                <c:pt idx="28">
                  <c:v>0.74291596500000001</c:v>
                </c:pt>
                <c:pt idx="29">
                  <c:v>0.59569378399999995</c:v>
                </c:pt>
                <c:pt idx="30">
                  <c:v>0.46563291400000001</c:v>
                </c:pt>
                <c:pt idx="31">
                  <c:v>0.69692434300000006</c:v>
                </c:pt>
                <c:pt idx="32">
                  <c:v>0.53306108500000005</c:v>
                </c:pt>
                <c:pt idx="33">
                  <c:v>0.53857486899999996</c:v>
                </c:pt>
                <c:pt idx="34">
                  <c:v>0.49200775899999999</c:v>
                </c:pt>
                <c:pt idx="35">
                  <c:v>0.53400647000000001</c:v>
                </c:pt>
                <c:pt idx="36">
                  <c:v>0.47189838000000001</c:v>
                </c:pt>
                <c:pt idx="37">
                  <c:v>0.52859305599999995</c:v>
                </c:pt>
                <c:pt idx="38">
                  <c:v>0.555195628</c:v>
                </c:pt>
                <c:pt idx="39">
                  <c:v>0.595888627</c:v>
                </c:pt>
                <c:pt idx="40">
                  <c:v>0.36406054500000001</c:v>
                </c:pt>
                <c:pt idx="41">
                  <c:v>0.35292564500000001</c:v>
                </c:pt>
              </c:numCache>
            </c:numRef>
          </c:val>
          <c:extLst>
            <c:ext xmlns:c16="http://schemas.microsoft.com/office/drawing/2014/chart" uri="{C3380CC4-5D6E-409C-BE32-E72D297353CC}">
              <c16:uniqueId val="{00000003-0ED5-4B24-BA43-B5AEE34F0FBC}"/>
            </c:ext>
          </c:extLst>
        </c:ser>
        <c:ser>
          <c:idx val="4"/>
          <c:order val="4"/>
          <c:tx>
            <c:strRef>
              <c:f>'Early stage x size'!$O$51</c:f>
              <c:strCache>
                <c:ptCount val="1"/>
                <c:pt idx="0">
                  <c:v>$10M-$25M</c:v>
                </c:pt>
              </c:strCache>
            </c:strRef>
          </c:tx>
          <c:spPr>
            <a:solidFill>
              <a:schemeClr val="accent5"/>
            </a:solidFill>
            <a:ln>
              <a:noFill/>
            </a:ln>
            <a:effectLst/>
          </c:spPr>
          <c:invertIfNegative val="0"/>
          <c:cat>
            <c:multiLvlStrRef>
              <c:f>'Early stage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'Early stage x size'!$P$51:$BE$51</c:f>
              <c:numCache>
                <c:formatCode>"$"#,##0.0</c:formatCode>
                <c:ptCount val="42"/>
                <c:pt idx="0">
                  <c:v>1.707492323582912</c:v>
                </c:pt>
                <c:pt idx="1">
                  <c:v>2.0730685511785549</c:v>
                </c:pt>
                <c:pt idx="2">
                  <c:v>1.6916125602461549</c:v>
                </c:pt>
                <c:pt idx="3">
                  <c:v>2.119972708999998</c:v>
                </c:pt>
                <c:pt idx="4">
                  <c:v>1.8421964884256421</c:v>
                </c:pt>
                <c:pt idx="5">
                  <c:v>2.314624733329707</c:v>
                </c:pt>
                <c:pt idx="6">
                  <c:v>2.1777470549999989</c:v>
                </c:pt>
                <c:pt idx="7">
                  <c:v>2.4040382546574421</c:v>
                </c:pt>
                <c:pt idx="8">
                  <c:v>2.4079030080782169</c:v>
                </c:pt>
                <c:pt idx="9">
                  <c:v>2.4016283369999991</c:v>
                </c:pt>
                <c:pt idx="10">
                  <c:v>2.4514618458098441</c:v>
                </c:pt>
                <c:pt idx="11">
                  <c:v>2.8708082475475498</c:v>
                </c:pt>
                <c:pt idx="12">
                  <c:v>2.485537558230245</c:v>
                </c:pt>
                <c:pt idx="13">
                  <c:v>2.551188132915609</c:v>
                </c:pt>
                <c:pt idx="14">
                  <c:v>2.6546920287295799</c:v>
                </c:pt>
                <c:pt idx="15">
                  <c:v>2.586048212999998</c:v>
                </c:pt>
                <c:pt idx="16">
                  <c:v>2.3808001151001159</c:v>
                </c:pt>
                <c:pt idx="17">
                  <c:v>1.9097931522519871</c:v>
                </c:pt>
                <c:pt idx="18">
                  <c:v>2.4483453732339191</c:v>
                </c:pt>
                <c:pt idx="19">
                  <c:v>2.9735809862059361</c:v>
                </c:pt>
                <c:pt idx="20">
                  <c:v>3.020295033729524</c:v>
                </c:pt>
                <c:pt idx="21">
                  <c:v>4.5454055299999974</c:v>
                </c:pt>
                <c:pt idx="22">
                  <c:v>3.9956661049088988</c:v>
                </c:pt>
                <c:pt idx="23">
                  <c:v>4.4995730789371633</c:v>
                </c:pt>
                <c:pt idx="24">
                  <c:v>3.6881252662554869</c:v>
                </c:pt>
                <c:pt idx="25">
                  <c:v>3.8479868719999981</c:v>
                </c:pt>
                <c:pt idx="26">
                  <c:v>3.1034332372132059</c:v>
                </c:pt>
                <c:pt idx="27">
                  <c:v>2.6241293317699532</c:v>
                </c:pt>
                <c:pt idx="28">
                  <c:v>2.215961822999998</c:v>
                </c:pt>
                <c:pt idx="29">
                  <c:v>2.222240149999998</c:v>
                </c:pt>
                <c:pt idx="30">
                  <c:v>1.9312496419999989</c:v>
                </c:pt>
                <c:pt idx="31">
                  <c:v>1.992368135524448</c:v>
                </c:pt>
                <c:pt idx="32">
                  <c:v>1.9990910229415231</c:v>
                </c:pt>
                <c:pt idx="33">
                  <c:v>2.3260258591210459</c:v>
                </c:pt>
                <c:pt idx="34">
                  <c:v>2.5036718049999989</c:v>
                </c:pt>
                <c:pt idx="35">
                  <c:v>2.532242827474064</c:v>
                </c:pt>
                <c:pt idx="36">
                  <c:v>2.299160393584565</c:v>
                </c:pt>
                <c:pt idx="37">
                  <c:v>2.3520046089999989</c:v>
                </c:pt>
                <c:pt idx="38">
                  <c:v>2.3240676989999991</c:v>
                </c:pt>
                <c:pt idx="39">
                  <c:v>2.8211942249999988</c:v>
                </c:pt>
                <c:pt idx="40">
                  <c:v>2.1118454209999999</c:v>
                </c:pt>
                <c:pt idx="41">
                  <c:v>2.4234693359999979</c:v>
                </c:pt>
              </c:numCache>
            </c:numRef>
          </c:val>
          <c:extLst>
            <c:ext xmlns:c16="http://schemas.microsoft.com/office/drawing/2014/chart" uri="{C3380CC4-5D6E-409C-BE32-E72D297353CC}">
              <c16:uniqueId val="{00000004-0ED5-4B24-BA43-B5AEE34F0FBC}"/>
            </c:ext>
          </c:extLst>
        </c:ser>
        <c:ser>
          <c:idx val="5"/>
          <c:order val="5"/>
          <c:tx>
            <c:strRef>
              <c:f>'Early stage x size'!$O$52</c:f>
              <c:strCache>
                <c:ptCount val="1"/>
                <c:pt idx="0">
                  <c:v>$25M+</c:v>
                </c:pt>
              </c:strCache>
            </c:strRef>
          </c:tx>
          <c:spPr>
            <a:solidFill>
              <a:schemeClr val="accent6"/>
            </a:solidFill>
            <a:ln>
              <a:noFill/>
            </a:ln>
            <a:effectLst/>
          </c:spPr>
          <c:invertIfNegative val="0"/>
          <c:cat>
            <c:multiLvlStrRef>
              <c:f>'Early stage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'Early stage x size'!$P$52:$BE$52</c:f>
              <c:numCache>
                <c:formatCode>"$"#,##0.0</c:formatCode>
                <c:ptCount val="42"/>
                <c:pt idx="0">
                  <c:v>3.4688244838767059</c:v>
                </c:pt>
                <c:pt idx="1">
                  <c:v>3.732636619</c:v>
                </c:pt>
                <c:pt idx="2">
                  <c:v>2.2717735299999999</c:v>
                </c:pt>
                <c:pt idx="3">
                  <c:v>2.6683888407085559</c:v>
                </c:pt>
                <c:pt idx="4">
                  <c:v>3.3235552959999999</c:v>
                </c:pt>
                <c:pt idx="5">
                  <c:v>2.772889428</c:v>
                </c:pt>
                <c:pt idx="6">
                  <c:v>3.084763887999999</c:v>
                </c:pt>
                <c:pt idx="7">
                  <c:v>5.4893021877982937</c:v>
                </c:pt>
                <c:pt idx="8">
                  <c:v>6.5936445519999998</c:v>
                </c:pt>
                <c:pt idx="9">
                  <c:v>6.7558080963341176</c:v>
                </c:pt>
                <c:pt idx="10">
                  <c:v>5.9336963253701924</c:v>
                </c:pt>
                <c:pt idx="11">
                  <c:v>5.9971784223534677</c:v>
                </c:pt>
                <c:pt idx="12">
                  <c:v>8.155826231999999</c:v>
                </c:pt>
                <c:pt idx="13">
                  <c:v>6.7930936730000004</c:v>
                </c:pt>
                <c:pt idx="14">
                  <c:v>8.1166211070000003</c:v>
                </c:pt>
                <c:pt idx="15">
                  <c:v>5.5406475939999993</c:v>
                </c:pt>
                <c:pt idx="16">
                  <c:v>6.7372650603781619</c:v>
                </c:pt>
                <c:pt idx="17">
                  <c:v>6.1721563491525817</c:v>
                </c:pt>
                <c:pt idx="18">
                  <c:v>7.9199124639999994</c:v>
                </c:pt>
                <c:pt idx="19">
                  <c:v>10.08298196</c:v>
                </c:pt>
                <c:pt idx="20">
                  <c:v>12.465044529708861</c:v>
                </c:pt>
                <c:pt idx="21">
                  <c:v>15.468230736000001</c:v>
                </c:pt>
                <c:pt idx="22">
                  <c:v>15.517085591000001</c:v>
                </c:pt>
                <c:pt idx="23">
                  <c:v>22.575500289000001</c:v>
                </c:pt>
                <c:pt idx="24">
                  <c:v>17.806445184717042</c:v>
                </c:pt>
                <c:pt idx="25">
                  <c:v>15.01609602092009</c:v>
                </c:pt>
                <c:pt idx="26">
                  <c:v>10.607329640096189</c:v>
                </c:pt>
                <c:pt idx="27">
                  <c:v>7.660646493999999</c:v>
                </c:pt>
                <c:pt idx="28">
                  <c:v>7.8454976239999992</c:v>
                </c:pt>
                <c:pt idx="29">
                  <c:v>7.7249198679999997</c:v>
                </c:pt>
                <c:pt idx="30">
                  <c:v>6.5753835399999989</c:v>
                </c:pt>
                <c:pt idx="31">
                  <c:v>5.5472531149999993</c:v>
                </c:pt>
                <c:pt idx="32">
                  <c:v>8.6259065629999991</c:v>
                </c:pt>
                <c:pt idx="33">
                  <c:v>15.266582689</c:v>
                </c:pt>
                <c:pt idx="34">
                  <c:v>8.331782625999999</c:v>
                </c:pt>
                <c:pt idx="35">
                  <c:v>8.7494661629999992</c:v>
                </c:pt>
                <c:pt idx="36">
                  <c:v>8.8899466</c:v>
                </c:pt>
                <c:pt idx="37">
                  <c:v>11.170587343999999</c:v>
                </c:pt>
                <c:pt idx="38">
                  <c:v>10.845476865</c:v>
                </c:pt>
                <c:pt idx="39">
                  <c:v>24.119582144999999</c:v>
                </c:pt>
                <c:pt idx="40">
                  <c:v>16.686445685999999</c:v>
                </c:pt>
                <c:pt idx="41">
                  <c:v>30.50135211833657</c:v>
                </c:pt>
              </c:numCache>
            </c:numRef>
          </c:val>
          <c:extLst>
            <c:ext xmlns:c16="http://schemas.microsoft.com/office/drawing/2014/chart" uri="{C3380CC4-5D6E-409C-BE32-E72D297353CC}">
              <c16:uniqueId val="{00000005-0ED5-4B24-BA43-B5AEE34F0FBC}"/>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General"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plotArea>
    <c:legend>
      <c:legendPos val="tr"/>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no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'Early stage x size'!$B$8</c:f>
              <c:strCache>
                <c:ptCount val="1"/>
                <c:pt idx="0">
                  <c:v>&lt;$500K</c:v>
                </c:pt>
              </c:strCache>
            </c:strRef>
          </c:tx>
          <c:spPr>
            <a:solidFill>
              <a:schemeClr val="accent1"/>
            </a:solidFill>
            <a:ln>
              <a:noFill/>
            </a:ln>
            <a:effectLst/>
          </c:spPr>
          <c:invertIfNegative val="0"/>
          <c:cat>
            <c:numRef>
              <c:f>'Early stage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'Early stage x size'!$C$8:$M$8</c:f>
              <c:numCache>
                <c:formatCode>General</c:formatCode>
                <c:ptCount val="11"/>
                <c:pt idx="0">
                  <c:v>832</c:v>
                </c:pt>
                <c:pt idx="1">
                  <c:v>814</c:v>
                </c:pt>
                <c:pt idx="2">
                  <c:v>768</c:v>
                </c:pt>
                <c:pt idx="3">
                  <c:v>829</c:v>
                </c:pt>
                <c:pt idx="4">
                  <c:v>683</c:v>
                </c:pt>
                <c:pt idx="5">
                  <c:v>710</c:v>
                </c:pt>
                <c:pt idx="6">
                  <c:v>671</c:v>
                </c:pt>
                <c:pt idx="7">
                  <c:v>594</c:v>
                </c:pt>
                <c:pt idx="8">
                  <c:v>495</c:v>
                </c:pt>
                <c:pt idx="9">
                  <c:v>478</c:v>
                </c:pt>
                <c:pt idx="10">
                  <c:v>269</c:v>
                </c:pt>
              </c:numCache>
            </c:numRef>
          </c:val>
          <c:extLst>
            <c:ext xmlns:c16="http://schemas.microsoft.com/office/drawing/2014/chart" uri="{C3380CC4-5D6E-409C-BE32-E72D297353CC}">
              <c16:uniqueId val="{00000000-53BF-467D-9F87-F1025EBFA78C}"/>
            </c:ext>
          </c:extLst>
        </c:ser>
        <c:ser>
          <c:idx val="1"/>
          <c:order val="1"/>
          <c:tx>
            <c:strRef>
              <c:f>'Early stage x size'!$B$9</c:f>
              <c:strCache>
                <c:ptCount val="1"/>
                <c:pt idx="0">
                  <c:v>$500K-$1M</c:v>
                </c:pt>
              </c:strCache>
            </c:strRef>
          </c:tx>
          <c:spPr>
            <a:solidFill>
              <a:schemeClr val="accent2"/>
            </a:solidFill>
            <a:ln>
              <a:noFill/>
            </a:ln>
            <a:effectLst/>
          </c:spPr>
          <c:invertIfNegative val="0"/>
          <c:cat>
            <c:numRef>
              <c:f>'Early stage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'Early stage x size'!$C$9:$M$9</c:f>
              <c:numCache>
                <c:formatCode>General</c:formatCode>
                <c:ptCount val="11"/>
                <c:pt idx="0">
                  <c:v>339</c:v>
                </c:pt>
                <c:pt idx="1">
                  <c:v>353</c:v>
                </c:pt>
                <c:pt idx="2">
                  <c:v>308</c:v>
                </c:pt>
                <c:pt idx="3">
                  <c:v>336</c:v>
                </c:pt>
                <c:pt idx="4">
                  <c:v>327</c:v>
                </c:pt>
                <c:pt idx="5">
                  <c:v>341</c:v>
                </c:pt>
                <c:pt idx="6">
                  <c:v>288</c:v>
                </c:pt>
                <c:pt idx="7">
                  <c:v>207</c:v>
                </c:pt>
                <c:pt idx="8">
                  <c:v>185</c:v>
                </c:pt>
                <c:pt idx="9">
                  <c:v>160</c:v>
                </c:pt>
                <c:pt idx="10">
                  <c:v>98</c:v>
                </c:pt>
              </c:numCache>
            </c:numRef>
          </c:val>
          <c:extLst>
            <c:ext xmlns:c16="http://schemas.microsoft.com/office/drawing/2014/chart" uri="{C3380CC4-5D6E-409C-BE32-E72D297353CC}">
              <c16:uniqueId val="{00000001-53BF-467D-9F87-F1025EBFA78C}"/>
            </c:ext>
          </c:extLst>
        </c:ser>
        <c:ser>
          <c:idx val="2"/>
          <c:order val="2"/>
          <c:tx>
            <c:strRef>
              <c:f>'Early stage x size'!$B$10</c:f>
              <c:strCache>
                <c:ptCount val="1"/>
                <c:pt idx="0">
                  <c:v>$1M-$5M</c:v>
                </c:pt>
              </c:strCache>
            </c:strRef>
          </c:tx>
          <c:spPr>
            <a:solidFill>
              <a:schemeClr val="accent3"/>
            </a:solidFill>
            <a:ln>
              <a:noFill/>
            </a:ln>
            <a:effectLst/>
          </c:spPr>
          <c:invertIfNegative val="0"/>
          <c:cat>
            <c:numRef>
              <c:f>'Early stage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'Early stage x size'!$C$10:$M$10</c:f>
              <c:numCache>
                <c:formatCode>General</c:formatCode>
                <c:ptCount val="11"/>
                <c:pt idx="0">
                  <c:v>1022</c:v>
                </c:pt>
                <c:pt idx="1">
                  <c:v>1003</c:v>
                </c:pt>
                <c:pt idx="2">
                  <c:v>884</c:v>
                </c:pt>
                <c:pt idx="3">
                  <c:v>847</c:v>
                </c:pt>
                <c:pt idx="4">
                  <c:v>786</c:v>
                </c:pt>
                <c:pt idx="5">
                  <c:v>972</c:v>
                </c:pt>
                <c:pt idx="6">
                  <c:v>858</c:v>
                </c:pt>
                <c:pt idx="7">
                  <c:v>685</c:v>
                </c:pt>
                <c:pt idx="8">
                  <c:v>620</c:v>
                </c:pt>
                <c:pt idx="9">
                  <c:v>580</c:v>
                </c:pt>
                <c:pt idx="10">
                  <c:v>237</c:v>
                </c:pt>
              </c:numCache>
            </c:numRef>
          </c:val>
          <c:extLst>
            <c:ext xmlns:c16="http://schemas.microsoft.com/office/drawing/2014/chart" uri="{C3380CC4-5D6E-409C-BE32-E72D297353CC}">
              <c16:uniqueId val="{00000002-53BF-467D-9F87-F1025EBFA78C}"/>
            </c:ext>
          </c:extLst>
        </c:ser>
        <c:ser>
          <c:idx val="3"/>
          <c:order val="3"/>
          <c:tx>
            <c:strRef>
              <c:f>'Early stage x size'!$B$11</c:f>
              <c:strCache>
                <c:ptCount val="1"/>
                <c:pt idx="0">
                  <c:v>$5M-$10M</c:v>
                </c:pt>
              </c:strCache>
            </c:strRef>
          </c:tx>
          <c:spPr>
            <a:solidFill>
              <a:schemeClr val="accent4"/>
            </a:solidFill>
            <a:ln>
              <a:noFill/>
            </a:ln>
            <a:effectLst/>
          </c:spPr>
          <c:invertIfNegative val="0"/>
          <c:cat>
            <c:numRef>
              <c:f>'Early stage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'Early stage x size'!$C$11:$M$11</c:f>
              <c:numCache>
                <c:formatCode>General</c:formatCode>
                <c:ptCount val="11"/>
                <c:pt idx="0">
                  <c:v>554</c:v>
                </c:pt>
                <c:pt idx="1">
                  <c:v>603</c:v>
                </c:pt>
                <c:pt idx="2">
                  <c:v>589</c:v>
                </c:pt>
                <c:pt idx="3">
                  <c:v>526</c:v>
                </c:pt>
                <c:pt idx="4">
                  <c:v>468</c:v>
                </c:pt>
                <c:pt idx="5">
                  <c:v>580</c:v>
                </c:pt>
                <c:pt idx="6">
                  <c:v>472</c:v>
                </c:pt>
                <c:pt idx="7">
                  <c:v>357</c:v>
                </c:pt>
                <c:pt idx="8">
                  <c:v>304</c:v>
                </c:pt>
                <c:pt idx="9">
                  <c:v>310</c:v>
                </c:pt>
                <c:pt idx="10">
                  <c:v>103</c:v>
                </c:pt>
              </c:numCache>
            </c:numRef>
          </c:val>
          <c:extLst>
            <c:ext xmlns:c16="http://schemas.microsoft.com/office/drawing/2014/chart" uri="{C3380CC4-5D6E-409C-BE32-E72D297353CC}">
              <c16:uniqueId val="{00000003-53BF-467D-9F87-F1025EBFA78C}"/>
            </c:ext>
          </c:extLst>
        </c:ser>
        <c:ser>
          <c:idx val="4"/>
          <c:order val="4"/>
          <c:tx>
            <c:strRef>
              <c:f>'Early stage x size'!$B$12</c:f>
              <c:strCache>
                <c:ptCount val="1"/>
                <c:pt idx="0">
                  <c:v>$10M-$25M</c:v>
                </c:pt>
              </c:strCache>
            </c:strRef>
          </c:tx>
          <c:spPr>
            <a:solidFill>
              <a:schemeClr val="accent5"/>
            </a:solidFill>
            <a:ln>
              <a:noFill/>
            </a:ln>
            <a:effectLst/>
          </c:spPr>
          <c:invertIfNegative val="0"/>
          <c:cat>
            <c:numRef>
              <c:f>'Early stage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'Early stage x size'!$C$12:$M$12</c:f>
              <c:numCache>
                <c:formatCode>General</c:formatCode>
                <c:ptCount val="11"/>
                <c:pt idx="0">
                  <c:v>508</c:v>
                </c:pt>
                <c:pt idx="1">
                  <c:v>586</c:v>
                </c:pt>
                <c:pt idx="2">
                  <c:v>672</c:v>
                </c:pt>
                <c:pt idx="3">
                  <c:v>674</c:v>
                </c:pt>
                <c:pt idx="4">
                  <c:v>637</c:v>
                </c:pt>
                <c:pt idx="5">
                  <c:v>1015</c:v>
                </c:pt>
                <c:pt idx="6">
                  <c:v>828</c:v>
                </c:pt>
                <c:pt idx="7">
                  <c:v>535</c:v>
                </c:pt>
                <c:pt idx="8">
                  <c:v>600</c:v>
                </c:pt>
                <c:pt idx="9">
                  <c:v>615</c:v>
                </c:pt>
                <c:pt idx="10">
                  <c:v>275</c:v>
                </c:pt>
              </c:numCache>
            </c:numRef>
          </c:val>
          <c:extLst>
            <c:ext xmlns:c16="http://schemas.microsoft.com/office/drawing/2014/chart" uri="{C3380CC4-5D6E-409C-BE32-E72D297353CC}">
              <c16:uniqueId val="{00000004-53BF-467D-9F87-F1025EBFA78C}"/>
            </c:ext>
          </c:extLst>
        </c:ser>
        <c:ser>
          <c:idx val="5"/>
          <c:order val="5"/>
          <c:tx>
            <c:strRef>
              <c:f>'Early stage x size'!$B$13</c:f>
              <c:strCache>
                <c:ptCount val="1"/>
                <c:pt idx="0">
                  <c:v>$25M+</c:v>
                </c:pt>
              </c:strCache>
            </c:strRef>
          </c:tx>
          <c:spPr>
            <a:solidFill>
              <a:schemeClr val="accent6"/>
            </a:solidFill>
            <a:ln>
              <a:noFill/>
            </a:ln>
            <a:effectLst/>
          </c:spPr>
          <c:invertIfNegative val="0"/>
          <c:cat>
            <c:numRef>
              <c:f>'Early stage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'Early stage x size'!$C$13:$M$13</c:f>
              <c:numCache>
                <c:formatCode>General</c:formatCode>
                <c:ptCount val="11"/>
                <c:pt idx="0">
                  <c:v>195</c:v>
                </c:pt>
                <c:pt idx="1">
                  <c:v>258</c:v>
                </c:pt>
                <c:pt idx="2">
                  <c:v>367</c:v>
                </c:pt>
                <c:pt idx="3">
                  <c:v>408</c:v>
                </c:pt>
                <c:pt idx="4">
                  <c:v>456</c:v>
                </c:pt>
                <c:pt idx="5">
                  <c:v>930</c:v>
                </c:pt>
                <c:pt idx="6">
                  <c:v>686</c:v>
                </c:pt>
                <c:pt idx="7">
                  <c:v>397</c:v>
                </c:pt>
                <c:pt idx="8">
                  <c:v>447</c:v>
                </c:pt>
                <c:pt idx="9">
                  <c:v>575</c:v>
                </c:pt>
                <c:pt idx="10">
                  <c:v>374</c:v>
                </c:pt>
              </c:numCache>
            </c:numRef>
          </c:val>
          <c:extLst>
            <c:ext xmlns:c16="http://schemas.microsoft.com/office/drawing/2014/chart" uri="{C3380CC4-5D6E-409C-BE32-E72D297353CC}">
              <c16:uniqueId val="{00000005-53BF-467D-9F87-F1025EBFA78C}"/>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5787826916892307"/>
          <c:y val="0"/>
          <c:w val="0.14212173083107696"/>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by size'!$B$9</c:f>
              <c:strCache>
                <c:ptCount val="1"/>
                <c:pt idx="0">
                  <c:v>&lt;$1M</c:v>
                </c:pt>
              </c:strCache>
            </c:strRef>
          </c:tx>
          <c:spPr>
            <a:solidFill>
              <a:schemeClr val="accent1"/>
            </a:solidFill>
            <a:ln>
              <a:noFill/>
            </a:ln>
            <a:effectLst/>
          </c:spPr>
          <c:invertIfNegative val="0"/>
          <c:cat>
            <c:numRef>
              <c:f>'VC deals by size'!$C$8:$M$8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size'!$C$9:$M$9</c:f>
              <c:numCache>
                <c:formatCode>"$"#,##0.0</c:formatCode>
                <c:ptCount val="11"/>
                <c:pt idx="0">
                  <c:v>1.221654262868924</c:v>
                </c:pt>
                <c:pt idx="1">
                  <c:v>1.186754368386471</c:v>
                </c:pt>
                <c:pt idx="2">
                  <c:v>1.1800675125358779</c:v>
                </c:pt>
                <c:pt idx="3">
                  <c:v>1.285334406642278</c:v>
                </c:pt>
                <c:pt idx="4">
                  <c:v>1.20037537560695</c:v>
                </c:pt>
                <c:pt idx="5">
                  <c:v>1.3266389194650861</c:v>
                </c:pt>
                <c:pt idx="6">
                  <c:v>1.1639847218853741</c:v>
                </c:pt>
                <c:pt idx="7">
                  <c:v>0.98042934246986657</c:v>
                </c:pt>
                <c:pt idx="8">
                  <c:v>0.88893688987332165</c:v>
                </c:pt>
                <c:pt idx="9">
                  <c:v>0.76574905151065253</c:v>
                </c:pt>
                <c:pt idx="10">
                  <c:v>0.44652564386568128</c:v>
                </c:pt>
              </c:numCache>
            </c:numRef>
          </c:val>
          <c:extLst>
            <c:ext xmlns:c16="http://schemas.microsoft.com/office/drawing/2014/chart" uri="{C3380CC4-5D6E-409C-BE32-E72D297353CC}">
              <c16:uniqueId val="{00000000-8FD8-4207-80EF-4B28E7352EB8}"/>
            </c:ext>
          </c:extLst>
        </c:ser>
        <c:ser>
          <c:idx val="1"/>
          <c:order val="1"/>
          <c:tx>
            <c:strRef>
              <c:f>'VC deals by size'!$B$10</c:f>
              <c:strCache>
                <c:ptCount val="1"/>
                <c:pt idx="0">
                  <c:v>$1M-$5M</c:v>
                </c:pt>
              </c:strCache>
            </c:strRef>
          </c:tx>
          <c:spPr>
            <a:solidFill>
              <a:schemeClr val="accent2"/>
            </a:solidFill>
            <a:ln>
              <a:noFill/>
            </a:ln>
            <a:effectLst/>
          </c:spPr>
          <c:invertIfNegative val="0"/>
          <c:cat>
            <c:numRef>
              <c:f>'VC deals by size'!$C$8:$M$8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size'!$C$10:$M$10</c:f>
              <c:numCache>
                <c:formatCode>"$"#,##0.0</c:formatCode>
                <c:ptCount val="11"/>
                <c:pt idx="0">
                  <c:v>8.0879548799999998</c:v>
                </c:pt>
                <c:pt idx="1">
                  <c:v>8.7774893299999999</c:v>
                </c:pt>
                <c:pt idx="2">
                  <c:v>9.1507992280000003</c:v>
                </c:pt>
                <c:pt idx="3">
                  <c:v>9.8961818669999992</c:v>
                </c:pt>
                <c:pt idx="4">
                  <c:v>9.8730043639999998</c:v>
                </c:pt>
                <c:pt idx="5">
                  <c:v>13.404813166</c:v>
                </c:pt>
                <c:pt idx="6">
                  <c:v>12.15691985</c:v>
                </c:pt>
                <c:pt idx="7">
                  <c:v>10.157387471</c:v>
                </c:pt>
                <c:pt idx="8">
                  <c:v>9.3993380510000009</c:v>
                </c:pt>
                <c:pt idx="9">
                  <c:v>8.5499642359999992</c:v>
                </c:pt>
                <c:pt idx="10">
                  <c:v>3.4170065319999998</c:v>
                </c:pt>
              </c:numCache>
            </c:numRef>
          </c:val>
          <c:extLst>
            <c:ext xmlns:c16="http://schemas.microsoft.com/office/drawing/2014/chart" uri="{C3380CC4-5D6E-409C-BE32-E72D297353CC}">
              <c16:uniqueId val="{00000005-8FD8-4207-80EF-4B28E7352EB8}"/>
            </c:ext>
          </c:extLst>
        </c:ser>
        <c:ser>
          <c:idx val="2"/>
          <c:order val="2"/>
          <c:tx>
            <c:strRef>
              <c:f>'VC deals by size'!$B$11</c:f>
              <c:strCache>
                <c:ptCount val="1"/>
                <c:pt idx="0">
                  <c:v>$5M-$10M</c:v>
                </c:pt>
              </c:strCache>
            </c:strRef>
          </c:tx>
          <c:spPr>
            <a:solidFill>
              <a:schemeClr val="accent3"/>
            </a:solidFill>
            <a:ln>
              <a:noFill/>
            </a:ln>
            <a:effectLst/>
          </c:spPr>
          <c:invertIfNegative val="0"/>
          <c:cat>
            <c:numRef>
              <c:f>'VC deals by size'!$C$8:$M$8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size'!$C$11:$M$11</c:f>
              <c:numCache>
                <c:formatCode>"$"#,##0.0</c:formatCode>
                <c:ptCount val="11"/>
                <c:pt idx="0">
                  <c:v>7.433923064</c:v>
                </c:pt>
                <c:pt idx="1">
                  <c:v>8.6463088159999995</c:v>
                </c:pt>
                <c:pt idx="2">
                  <c:v>9.9069035749999994</c:v>
                </c:pt>
                <c:pt idx="3">
                  <c:v>10.037956653</c:v>
                </c:pt>
                <c:pt idx="4">
                  <c:v>10.401820620000001</c:v>
                </c:pt>
                <c:pt idx="5">
                  <c:v>14.344021095</c:v>
                </c:pt>
                <c:pt idx="6">
                  <c:v>14.453510679000001</c:v>
                </c:pt>
                <c:pt idx="7">
                  <c:v>12.303003355</c:v>
                </c:pt>
                <c:pt idx="8">
                  <c:v>10.873739715999999</c:v>
                </c:pt>
                <c:pt idx="9">
                  <c:v>11.526915256000001</c:v>
                </c:pt>
                <c:pt idx="10">
                  <c:v>4.7616925930000003</c:v>
                </c:pt>
              </c:numCache>
            </c:numRef>
          </c:val>
          <c:extLst>
            <c:ext xmlns:c16="http://schemas.microsoft.com/office/drawing/2014/chart" uri="{C3380CC4-5D6E-409C-BE32-E72D297353CC}">
              <c16:uniqueId val="{00000006-8FD8-4207-80EF-4B28E7352EB8}"/>
            </c:ext>
          </c:extLst>
        </c:ser>
        <c:ser>
          <c:idx val="3"/>
          <c:order val="3"/>
          <c:tx>
            <c:strRef>
              <c:f>'VC deals by size'!$B$12</c:f>
              <c:strCache>
                <c:ptCount val="1"/>
                <c:pt idx="0">
                  <c:v>$10M-$25M</c:v>
                </c:pt>
              </c:strCache>
            </c:strRef>
          </c:tx>
          <c:spPr>
            <a:solidFill>
              <a:schemeClr val="accent4"/>
            </a:solidFill>
            <a:ln>
              <a:noFill/>
            </a:ln>
            <a:effectLst/>
          </c:spPr>
          <c:invertIfNegative val="0"/>
          <c:cat>
            <c:numRef>
              <c:f>'VC deals by size'!$C$8:$M$8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size'!$C$12:$M$12</c:f>
              <c:numCache>
                <c:formatCode>"$"#,##0.0</c:formatCode>
                <c:ptCount val="11"/>
                <c:pt idx="0">
                  <c:v>15.658516344632909</c:v>
                </c:pt>
                <c:pt idx="1">
                  <c:v>17.720871673143769</c:v>
                </c:pt>
                <c:pt idx="2">
                  <c:v>20.902632016154669</c:v>
                </c:pt>
                <c:pt idx="3">
                  <c:v>23.171634022697809</c:v>
                </c:pt>
                <c:pt idx="4">
                  <c:v>22.47222470404704</c:v>
                </c:pt>
                <c:pt idx="5">
                  <c:v>34.296408590674211</c:v>
                </c:pt>
                <c:pt idx="6">
                  <c:v>31.509192155987499</c:v>
                </c:pt>
                <c:pt idx="7">
                  <c:v>23.45064750359937</c:v>
                </c:pt>
                <c:pt idx="8">
                  <c:v>23.736792607249392</c:v>
                </c:pt>
                <c:pt idx="9">
                  <c:v>26.4443813664994</c:v>
                </c:pt>
                <c:pt idx="10">
                  <c:v>12.18400614472219</c:v>
                </c:pt>
              </c:numCache>
            </c:numRef>
          </c:val>
          <c:extLst>
            <c:ext xmlns:c16="http://schemas.microsoft.com/office/drawing/2014/chart" uri="{C3380CC4-5D6E-409C-BE32-E72D297353CC}">
              <c16:uniqueId val="{00000007-8FD8-4207-80EF-4B28E7352EB8}"/>
            </c:ext>
          </c:extLst>
        </c:ser>
        <c:ser>
          <c:idx val="4"/>
          <c:order val="4"/>
          <c:tx>
            <c:strRef>
              <c:f>'VC deals by size'!$B$13</c:f>
              <c:strCache>
                <c:ptCount val="1"/>
                <c:pt idx="0">
                  <c:v>$25M-$50M</c:v>
                </c:pt>
              </c:strCache>
            </c:strRef>
          </c:tx>
          <c:spPr>
            <a:solidFill>
              <a:schemeClr val="accent5"/>
            </a:solidFill>
            <a:ln>
              <a:noFill/>
            </a:ln>
            <a:effectLst/>
          </c:spPr>
          <c:invertIfNegative val="0"/>
          <c:cat>
            <c:numRef>
              <c:f>'VC deals by size'!$C$8:$M$8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size'!$C$13:$M$13</c:f>
              <c:numCache>
                <c:formatCode>"$"#,##0.0</c:formatCode>
                <c:ptCount val="11"/>
                <c:pt idx="0">
                  <c:v>14.36936808758526</c:v>
                </c:pt>
                <c:pt idx="1">
                  <c:v>16.5848534059791</c:v>
                </c:pt>
                <c:pt idx="2">
                  <c:v>20.140074701507459</c:v>
                </c:pt>
                <c:pt idx="3">
                  <c:v>23.159559932102781</c:v>
                </c:pt>
                <c:pt idx="4">
                  <c:v>25.51479639718525</c:v>
                </c:pt>
                <c:pt idx="5">
                  <c:v>41.01782481226526</c:v>
                </c:pt>
                <c:pt idx="6">
                  <c:v>34.39564343738185</c:v>
                </c:pt>
                <c:pt idx="7">
                  <c:v>21.586287312278898</c:v>
                </c:pt>
                <c:pt idx="8">
                  <c:v>23.287504389999999</c:v>
                </c:pt>
                <c:pt idx="9">
                  <c:v>26.54649527565558</c:v>
                </c:pt>
                <c:pt idx="10">
                  <c:v>14.022055984</c:v>
                </c:pt>
              </c:numCache>
            </c:numRef>
          </c:val>
          <c:extLst>
            <c:ext xmlns:c16="http://schemas.microsoft.com/office/drawing/2014/chart" uri="{C3380CC4-5D6E-409C-BE32-E72D297353CC}">
              <c16:uniqueId val="{00000008-8FD8-4207-80EF-4B28E7352EB8}"/>
            </c:ext>
          </c:extLst>
        </c:ser>
        <c:ser>
          <c:idx val="5"/>
          <c:order val="5"/>
          <c:tx>
            <c:strRef>
              <c:f>'VC deals by size'!$B$14</c:f>
              <c:strCache>
                <c:ptCount val="1"/>
                <c:pt idx="0">
                  <c:v>$50M+</c:v>
                </c:pt>
              </c:strCache>
            </c:strRef>
          </c:tx>
          <c:spPr>
            <a:solidFill>
              <a:schemeClr val="accent6"/>
            </a:solidFill>
            <a:ln>
              <a:noFill/>
            </a:ln>
            <a:effectLst/>
          </c:spPr>
          <c:invertIfNegative val="0"/>
          <c:cat>
            <c:numRef>
              <c:f>'VC deals by size'!$C$8:$M$8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size'!$C$14:$M$14</c:f>
              <c:numCache>
                <c:formatCode>"$"#,##0.0</c:formatCode>
                <c:ptCount val="11"/>
                <c:pt idx="0">
                  <c:v>36.972812208000001</c:v>
                </c:pt>
                <c:pt idx="1">
                  <c:v>40.746328767741673</c:v>
                </c:pt>
                <c:pt idx="2">
                  <c:v>88.389674207353465</c:v>
                </c:pt>
                <c:pt idx="3">
                  <c:v>88.724001809729629</c:v>
                </c:pt>
                <c:pt idx="4">
                  <c:v>106.64077169742239</c:v>
                </c:pt>
                <c:pt idx="5">
                  <c:v>254.24766012808311</c:v>
                </c:pt>
                <c:pt idx="6">
                  <c:v>142.91264596165209</c:v>
                </c:pt>
                <c:pt idx="7">
                  <c:v>97.707527157744011</c:v>
                </c:pt>
                <c:pt idx="8">
                  <c:v>146.99331547200001</c:v>
                </c:pt>
                <c:pt idx="9">
                  <c:v>245.36323596337701</c:v>
                </c:pt>
                <c:pt idx="10">
                  <c:v>377.90144268244927</c:v>
                </c:pt>
              </c:numCache>
            </c:numRef>
          </c:val>
          <c:extLst>
            <c:ext xmlns:c16="http://schemas.microsoft.com/office/drawing/2014/chart" uri="{C3380CC4-5D6E-409C-BE32-E72D297353CC}">
              <c16:uniqueId val="{00000009-8FD8-4207-80EF-4B28E7352EB8}"/>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'Early stage x size'!$B$46</c:f>
              <c:strCache>
                <c:ptCount val="1"/>
                <c:pt idx="0">
                  <c:v>&lt;$500K</c:v>
                </c:pt>
              </c:strCache>
            </c:strRef>
          </c:tx>
          <c:spPr>
            <a:solidFill>
              <a:schemeClr val="accent1"/>
            </a:solidFill>
            <a:ln>
              <a:noFill/>
            </a:ln>
            <a:effectLst/>
          </c:spPr>
          <c:invertIfNegative val="0"/>
          <c:cat>
            <c:numRef>
              <c:f>'Early stage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'Early stage x size'!$C$46:$M$46</c:f>
              <c:numCache>
                <c:formatCode>"$"#,##0.0</c:formatCode>
                <c:ptCount val="11"/>
                <c:pt idx="0">
                  <c:v>0.14955439678736071</c:v>
                </c:pt>
                <c:pt idx="1">
                  <c:v>0.15692955404649089</c:v>
                </c:pt>
                <c:pt idx="2">
                  <c:v>0.14861075540057159</c:v>
                </c:pt>
                <c:pt idx="3">
                  <c:v>0.14313657292515269</c:v>
                </c:pt>
                <c:pt idx="4">
                  <c:v>0.122270865098505</c:v>
                </c:pt>
                <c:pt idx="5">
                  <c:v>0.1325016247831621</c:v>
                </c:pt>
                <c:pt idx="6">
                  <c:v>0.11546751623861159</c:v>
                </c:pt>
                <c:pt idx="7">
                  <c:v>0.1028412128278475</c:v>
                </c:pt>
                <c:pt idx="8">
                  <c:v>8.8827395000000003E-2</c:v>
                </c:pt>
                <c:pt idx="9">
                  <c:v>8.3440975004506562E-2</c:v>
                </c:pt>
                <c:pt idx="10">
                  <c:v>4.6137365865681269E-2</c:v>
                </c:pt>
              </c:numCache>
            </c:numRef>
          </c:val>
          <c:extLst>
            <c:ext xmlns:c16="http://schemas.microsoft.com/office/drawing/2014/chart" uri="{C3380CC4-5D6E-409C-BE32-E72D297353CC}">
              <c16:uniqueId val="{00000000-E54D-43D8-A6EB-2B0E6F1E5462}"/>
            </c:ext>
          </c:extLst>
        </c:ser>
        <c:ser>
          <c:idx val="1"/>
          <c:order val="1"/>
          <c:tx>
            <c:strRef>
              <c:f>'Early stage x size'!$B$47</c:f>
              <c:strCache>
                <c:ptCount val="1"/>
                <c:pt idx="0">
                  <c:v>$500K-$1M</c:v>
                </c:pt>
              </c:strCache>
            </c:strRef>
          </c:tx>
          <c:spPr>
            <a:solidFill>
              <a:schemeClr val="accent2"/>
            </a:solidFill>
            <a:ln>
              <a:noFill/>
            </a:ln>
            <a:effectLst/>
          </c:spPr>
          <c:invertIfNegative val="0"/>
          <c:cat>
            <c:numRef>
              <c:f>'Early stage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'Early stage x size'!$C$47:$M$47</c:f>
              <c:numCache>
                <c:formatCode>"$"#,##0.0</c:formatCode>
                <c:ptCount val="11"/>
                <c:pt idx="0">
                  <c:v>0.228105262</c:v>
                </c:pt>
                <c:pt idx="1">
                  <c:v>0.23765662600000001</c:v>
                </c:pt>
                <c:pt idx="2">
                  <c:v>0.20857793899999999</c:v>
                </c:pt>
                <c:pt idx="3">
                  <c:v>0.22843015999999999</c:v>
                </c:pt>
                <c:pt idx="4">
                  <c:v>0.216295242</c:v>
                </c:pt>
                <c:pt idx="5">
                  <c:v>0.23171508399999999</c:v>
                </c:pt>
                <c:pt idx="6">
                  <c:v>0.189811906</c:v>
                </c:pt>
                <c:pt idx="7">
                  <c:v>0.13574565899999999</c:v>
                </c:pt>
                <c:pt idx="8">
                  <c:v>0.11883105200000001</c:v>
                </c:pt>
                <c:pt idx="9">
                  <c:v>0.10508991500000001</c:v>
                </c:pt>
                <c:pt idx="10">
                  <c:v>6.5337241000000004E-2</c:v>
                </c:pt>
              </c:numCache>
            </c:numRef>
          </c:val>
          <c:extLst>
            <c:ext xmlns:c16="http://schemas.microsoft.com/office/drawing/2014/chart" uri="{C3380CC4-5D6E-409C-BE32-E72D297353CC}">
              <c16:uniqueId val="{00000001-E54D-43D8-A6EB-2B0E6F1E5462}"/>
            </c:ext>
          </c:extLst>
        </c:ser>
        <c:ser>
          <c:idx val="2"/>
          <c:order val="2"/>
          <c:tx>
            <c:strRef>
              <c:f>'Early stage x size'!$B$48</c:f>
              <c:strCache>
                <c:ptCount val="1"/>
                <c:pt idx="0">
                  <c:v>$1M-$5M</c:v>
                </c:pt>
              </c:strCache>
            </c:strRef>
          </c:tx>
          <c:spPr>
            <a:solidFill>
              <a:schemeClr val="accent3"/>
            </a:solidFill>
            <a:ln>
              <a:noFill/>
            </a:ln>
            <a:effectLst/>
          </c:spPr>
          <c:invertIfNegative val="0"/>
          <c:cat>
            <c:numRef>
              <c:f>'Early stage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'Early stage x size'!$C$48:$M$48</c:f>
              <c:numCache>
                <c:formatCode>"$"#,##0.0</c:formatCode>
                <c:ptCount val="11"/>
                <c:pt idx="0">
                  <c:v>2.5431138880000002</c:v>
                </c:pt>
                <c:pt idx="1">
                  <c:v>2.5227015640000001</c:v>
                </c:pt>
                <c:pt idx="2">
                  <c:v>2.2819653560000002</c:v>
                </c:pt>
                <c:pt idx="3">
                  <c:v>2.1294464209999999</c:v>
                </c:pt>
                <c:pt idx="4">
                  <c:v>1.9168792990000001</c:v>
                </c:pt>
                <c:pt idx="5">
                  <c:v>2.4368514860000001</c:v>
                </c:pt>
                <c:pt idx="6">
                  <c:v>2.1552363030000001</c:v>
                </c:pt>
                <c:pt idx="7">
                  <c:v>1.715310168</c:v>
                </c:pt>
                <c:pt idx="8">
                  <c:v>1.545402873</c:v>
                </c:pt>
                <c:pt idx="9">
                  <c:v>1.4256099310000001</c:v>
                </c:pt>
                <c:pt idx="10">
                  <c:v>0.59154362000000005</c:v>
                </c:pt>
              </c:numCache>
            </c:numRef>
          </c:val>
          <c:extLst>
            <c:ext xmlns:c16="http://schemas.microsoft.com/office/drawing/2014/chart" uri="{C3380CC4-5D6E-409C-BE32-E72D297353CC}">
              <c16:uniqueId val="{00000002-E54D-43D8-A6EB-2B0E6F1E5462}"/>
            </c:ext>
          </c:extLst>
        </c:ser>
        <c:ser>
          <c:idx val="3"/>
          <c:order val="3"/>
          <c:tx>
            <c:strRef>
              <c:f>'Early stage x size'!$B$49</c:f>
              <c:strCache>
                <c:ptCount val="1"/>
                <c:pt idx="0">
                  <c:v>$5M-$10M</c:v>
                </c:pt>
              </c:strCache>
            </c:strRef>
          </c:tx>
          <c:spPr>
            <a:solidFill>
              <a:schemeClr val="accent4"/>
            </a:solidFill>
            <a:ln>
              <a:noFill/>
            </a:ln>
            <a:effectLst/>
          </c:spPr>
          <c:invertIfNegative val="0"/>
          <c:cat>
            <c:numRef>
              <c:f>'Early stage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'Early stage x size'!$C$49:$M$49</c:f>
              <c:numCache>
                <c:formatCode>"$"#,##0.0</c:formatCode>
                <c:ptCount val="11"/>
                <c:pt idx="0">
                  <c:v>3.790306792</c:v>
                </c:pt>
                <c:pt idx="1">
                  <c:v>4.2103931550000002</c:v>
                </c:pt>
                <c:pt idx="2">
                  <c:v>4.2383184079999996</c:v>
                </c:pt>
                <c:pt idx="3">
                  <c:v>3.69815585</c:v>
                </c:pt>
                <c:pt idx="4">
                  <c:v>3.3382044450000001</c:v>
                </c:pt>
                <c:pt idx="5">
                  <c:v>4.1381835220000003</c:v>
                </c:pt>
                <c:pt idx="6">
                  <c:v>3.298603789</c:v>
                </c:pt>
                <c:pt idx="7">
                  <c:v>2.5011670060000002</c:v>
                </c:pt>
                <c:pt idx="8">
                  <c:v>2.0976501829999998</c:v>
                </c:pt>
                <c:pt idx="9">
                  <c:v>2.1515756910000001</c:v>
                </c:pt>
                <c:pt idx="10">
                  <c:v>0.71698618999999997</c:v>
                </c:pt>
              </c:numCache>
            </c:numRef>
          </c:val>
          <c:extLst>
            <c:ext xmlns:c16="http://schemas.microsoft.com/office/drawing/2014/chart" uri="{C3380CC4-5D6E-409C-BE32-E72D297353CC}">
              <c16:uniqueId val="{00000003-E54D-43D8-A6EB-2B0E6F1E5462}"/>
            </c:ext>
          </c:extLst>
        </c:ser>
        <c:ser>
          <c:idx val="4"/>
          <c:order val="4"/>
          <c:tx>
            <c:strRef>
              <c:f>'Early stage x size'!$B$50</c:f>
              <c:strCache>
                <c:ptCount val="1"/>
                <c:pt idx="0">
                  <c:v>$10M-$25M</c:v>
                </c:pt>
              </c:strCache>
            </c:strRef>
          </c:tx>
          <c:spPr>
            <a:solidFill>
              <a:schemeClr val="accent5"/>
            </a:solidFill>
            <a:ln>
              <a:noFill/>
            </a:ln>
            <a:effectLst/>
          </c:spPr>
          <c:invertIfNegative val="0"/>
          <c:cat>
            <c:numRef>
              <c:f>'Early stage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'Early stage x size'!$C$50:$M$50</c:f>
              <c:numCache>
                <c:formatCode>"$"#,##0.0</c:formatCode>
                <c:ptCount val="11"/>
                <c:pt idx="0">
                  <c:v>7.5921461440076206</c:v>
                </c:pt>
                <c:pt idx="1">
                  <c:v>8.7386065314127901</c:v>
                </c:pt>
                <c:pt idx="2">
                  <c:v>10.131801438435611</c:v>
                </c:pt>
                <c:pt idx="3">
                  <c:v>10.27746593287543</c:v>
                </c:pt>
                <c:pt idx="4">
                  <c:v>9.7125196267919574</c:v>
                </c:pt>
                <c:pt idx="5">
                  <c:v>16.060939747575581</c:v>
                </c:pt>
                <c:pt idx="6">
                  <c:v>13.263674707238639</c:v>
                </c:pt>
                <c:pt idx="7">
                  <c:v>8.3618197505244432</c:v>
                </c:pt>
                <c:pt idx="8">
                  <c:v>9.3610315145366325</c:v>
                </c:pt>
                <c:pt idx="9">
                  <c:v>9.7964269265845623</c:v>
                </c:pt>
                <c:pt idx="10">
                  <c:v>4.5353147569999983</c:v>
                </c:pt>
              </c:numCache>
            </c:numRef>
          </c:val>
          <c:extLst>
            <c:ext xmlns:c16="http://schemas.microsoft.com/office/drawing/2014/chart" uri="{C3380CC4-5D6E-409C-BE32-E72D297353CC}">
              <c16:uniqueId val="{00000004-E54D-43D8-A6EB-2B0E6F1E5462}"/>
            </c:ext>
          </c:extLst>
        </c:ser>
        <c:ser>
          <c:idx val="5"/>
          <c:order val="5"/>
          <c:tx>
            <c:strRef>
              <c:f>'Early stage x size'!$B$51</c:f>
              <c:strCache>
                <c:ptCount val="1"/>
                <c:pt idx="0">
                  <c:v>$25M+</c:v>
                </c:pt>
              </c:strCache>
            </c:strRef>
          </c:tx>
          <c:spPr>
            <a:solidFill>
              <a:schemeClr val="accent6"/>
            </a:solidFill>
            <a:ln>
              <a:noFill/>
            </a:ln>
            <a:effectLst/>
          </c:spPr>
          <c:invertIfNegative val="0"/>
          <c:cat>
            <c:numRef>
              <c:f>'Early stage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'Early stage x size'!$C$51:$M$51</c:f>
              <c:numCache>
                <c:formatCode>"$"#,##0.0</c:formatCode>
                <c:ptCount val="11"/>
                <c:pt idx="0">
                  <c:v>12.141623473585261</c:v>
                </c:pt>
                <c:pt idx="1">
                  <c:v>14.67051079979829</c:v>
                </c:pt>
                <c:pt idx="2">
                  <c:v>25.280327396057778</c:v>
                </c:pt>
                <c:pt idx="3">
                  <c:v>28.606188606</c:v>
                </c:pt>
                <c:pt idx="4">
                  <c:v>30.912315833530741</c:v>
                </c:pt>
                <c:pt idx="5">
                  <c:v>66.025861145708845</c:v>
                </c:pt>
                <c:pt idx="6">
                  <c:v>51.090517339733317</c:v>
                </c:pt>
                <c:pt idx="7">
                  <c:v>27.693054147000002</c:v>
                </c:pt>
                <c:pt idx="8">
                  <c:v>40.973738040999997</c:v>
                </c:pt>
                <c:pt idx="9">
                  <c:v>55.025592953999997</c:v>
                </c:pt>
                <c:pt idx="10">
                  <c:v>47.187797804336583</c:v>
                </c:pt>
              </c:numCache>
            </c:numRef>
          </c:val>
          <c:extLst>
            <c:ext xmlns:c16="http://schemas.microsoft.com/office/drawing/2014/chart" uri="{C3380CC4-5D6E-409C-BE32-E72D297353CC}">
              <c16:uniqueId val="{00000005-E54D-43D8-A6EB-2B0E6F1E5462}"/>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5787826916892307"/>
          <c:y val="0"/>
          <c:w val="0.14212173083107696"/>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'Late-stage activity'!$O$9</c:f>
              <c:strCache>
                <c:ptCount val="1"/>
                <c:pt idx="0">
                  <c:v>Deal value ($B)</c:v>
                </c:pt>
              </c:strCache>
            </c:strRef>
          </c:tx>
          <c:spPr>
            <a:solidFill>
              <a:schemeClr val="accent1"/>
            </a:solidFill>
            <a:ln>
              <a:noFill/>
            </a:ln>
            <a:effectLst/>
          </c:spPr>
          <c:invertIfNegative val="0"/>
          <c:cat>
            <c:multiLvlStrRef>
              <c:f>'Late-stage activity'!$AF$7:$BE$8</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2020</c:v>
                  </c:pt>
                  <c:pt idx="4">
                    <c:v>2021</c:v>
                  </c:pt>
                  <c:pt idx="8">
                    <c:v>2022</c:v>
                  </c:pt>
                  <c:pt idx="12">
                    <c:v>2023</c:v>
                  </c:pt>
                  <c:pt idx="16">
                    <c:v>2024</c:v>
                  </c:pt>
                  <c:pt idx="20">
                    <c:v>2025</c:v>
                  </c:pt>
                  <c:pt idx="24">
                    <c:v>2026</c:v>
                  </c:pt>
                </c:lvl>
              </c:multiLvlStrCache>
            </c:multiLvlStrRef>
          </c:cat>
          <c:val>
            <c:numRef>
              <c:f>'Late-stage activity'!$AF$9:$BE$9</c:f>
              <c:numCache>
                <c:formatCode>"$"#,##0.0</c:formatCode>
                <c:ptCount val="26"/>
                <c:pt idx="0">
                  <c:v>17.972253318189029</c:v>
                </c:pt>
                <c:pt idx="1">
                  <c:v>17.536378792723522</c:v>
                </c:pt>
                <c:pt idx="2">
                  <c:v>18.122447818000001</c:v>
                </c:pt>
                <c:pt idx="3">
                  <c:v>18.286536887674941</c:v>
                </c:pt>
                <c:pt idx="4">
                  <c:v>35.506182083907802</c:v>
                </c:pt>
                <c:pt idx="5">
                  <c:v>40.096993374599847</c:v>
                </c:pt>
                <c:pt idx="6">
                  <c:v>41.12418639439997</c:v>
                </c:pt>
                <c:pt idx="7">
                  <c:v>43.015798049936393</c:v>
                </c:pt>
                <c:pt idx="8">
                  <c:v>33.685761856995462</c:v>
                </c:pt>
                <c:pt idx="9">
                  <c:v>30.221177929745139</c:v>
                </c:pt>
                <c:pt idx="10">
                  <c:v>17.51549430038548</c:v>
                </c:pt>
                <c:pt idx="11">
                  <c:v>14.979037718240059</c:v>
                </c:pt>
                <c:pt idx="12">
                  <c:v>24.298702140258911</c:v>
                </c:pt>
                <c:pt idx="13">
                  <c:v>15.685683279891091</c:v>
                </c:pt>
                <c:pt idx="14">
                  <c:v>15.94883948651316</c:v>
                </c:pt>
                <c:pt idx="15">
                  <c:v>17.4368010232789</c:v>
                </c:pt>
                <c:pt idx="16">
                  <c:v>15.89519540165664</c:v>
                </c:pt>
                <c:pt idx="17">
                  <c:v>16.561088567652199</c:v>
                </c:pt>
                <c:pt idx="18">
                  <c:v>18.176823315051362</c:v>
                </c:pt>
                <c:pt idx="19">
                  <c:v>38.168198166326377</c:v>
                </c:pt>
                <c:pt idx="20">
                  <c:v>20.340068963459998</c:v>
                </c:pt>
                <c:pt idx="21">
                  <c:v>32.439566042724593</c:v>
                </c:pt>
                <c:pt idx="22">
                  <c:v>23.190121464655579</c:v>
                </c:pt>
                <c:pt idx="23">
                  <c:v>25.150567467470019</c:v>
                </c:pt>
                <c:pt idx="24">
                  <c:v>46.890981091083638</c:v>
                </c:pt>
                <c:pt idx="25">
                  <c:v>20.662648765271989</c:v>
                </c:pt>
              </c:numCache>
            </c:numRef>
          </c:val>
          <c:extLst>
            <c:ext xmlns:c16="http://schemas.microsoft.com/office/drawing/2014/chart" uri="{C3380CC4-5D6E-409C-BE32-E72D297353CC}">
              <c16:uniqueId val="{0000002D-9C5C-4420-8011-F64E9B0555A3}"/>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'Late-stage activity'!$O$10</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2F-9C5C-4420-8011-F64E9B0555A3}"/>
              </c:ext>
            </c:extLst>
          </c:dPt>
          <c:dPt>
            <c:idx val="10"/>
            <c:bubble3D val="0"/>
            <c:extLst>
              <c:ext xmlns:c16="http://schemas.microsoft.com/office/drawing/2014/chart" uri="{C3380CC4-5D6E-409C-BE32-E72D297353CC}">
                <c16:uniqueId val="{00000030-9C5C-4420-8011-F64E9B0555A3}"/>
              </c:ext>
            </c:extLst>
          </c:dPt>
          <c:dPt>
            <c:idx val="11"/>
            <c:bubble3D val="0"/>
            <c:extLst>
              <c:ext xmlns:c16="http://schemas.microsoft.com/office/drawing/2014/chart" uri="{C3380CC4-5D6E-409C-BE32-E72D297353CC}">
                <c16:uniqueId val="{00000031-9C5C-4420-8011-F64E9B0555A3}"/>
              </c:ext>
            </c:extLst>
          </c:dPt>
          <c:cat>
            <c:multiLvlStrRef>
              <c:f>'Late-stage activity'!$AF$7:$BE$8</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2020</c:v>
                  </c:pt>
                  <c:pt idx="4">
                    <c:v>2021</c:v>
                  </c:pt>
                  <c:pt idx="8">
                    <c:v>2022</c:v>
                  </c:pt>
                  <c:pt idx="12">
                    <c:v>2023</c:v>
                  </c:pt>
                  <c:pt idx="16">
                    <c:v>2024</c:v>
                  </c:pt>
                  <c:pt idx="20">
                    <c:v>2025</c:v>
                  </c:pt>
                  <c:pt idx="24">
                    <c:v>2026</c:v>
                  </c:pt>
                </c:lvl>
              </c:multiLvlStrCache>
            </c:multiLvlStrRef>
          </c:cat>
          <c:val>
            <c:numRef>
              <c:f>'Late-stage activity'!$AF$10:$BE$10</c:f>
              <c:numCache>
                <c:formatCode>General</c:formatCode>
                <c:ptCount val="26"/>
                <c:pt idx="0">
                  <c:v>1108</c:v>
                </c:pt>
                <c:pt idx="1">
                  <c:v>909</c:v>
                </c:pt>
                <c:pt idx="2">
                  <c:v>869</c:v>
                </c:pt>
                <c:pt idx="3">
                  <c:v>904</c:v>
                </c:pt>
                <c:pt idx="4">
                  <c:v>1481</c:v>
                </c:pt>
                <c:pt idx="5">
                  <c:v>1230</c:v>
                </c:pt>
                <c:pt idx="6">
                  <c:v>1242</c:v>
                </c:pt>
                <c:pt idx="7">
                  <c:v>1273</c:v>
                </c:pt>
                <c:pt idx="8">
                  <c:v>1570</c:v>
                </c:pt>
                <c:pt idx="9">
                  <c:v>1249</c:v>
                </c:pt>
                <c:pt idx="10">
                  <c:v>1034</c:v>
                </c:pt>
                <c:pt idx="11">
                  <c:v>992</c:v>
                </c:pt>
                <c:pt idx="12">
                  <c:v>1337</c:v>
                </c:pt>
                <c:pt idx="13">
                  <c:v>1067</c:v>
                </c:pt>
                <c:pt idx="14">
                  <c:v>1005</c:v>
                </c:pt>
                <c:pt idx="15">
                  <c:v>1003</c:v>
                </c:pt>
                <c:pt idx="16">
                  <c:v>1200</c:v>
                </c:pt>
                <c:pt idx="17">
                  <c:v>1085</c:v>
                </c:pt>
                <c:pt idx="18">
                  <c:v>969</c:v>
                </c:pt>
                <c:pt idx="19">
                  <c:v>962</c:v>
                </c:pt>
                <c:pt idx="20">
                  <c:v>1208</c:v>
                </c:pt>
                <c:pt idx="21">
                  <c:v>1048</c:v>
                </c:pt>
                <c:pt idx="22">
                  <c:v>999</c:v>
                </c:pt>
                <c:pt idx="23">
                  <c:v>993</c:v>
                </c:pt>
                <c:pt idx="24">
                  <c:v>1081</c:v>
                </c:pt>
                <c:pt idx="25">
                  <c:v>872</c:v>
                </c:pt>
              </c:numCache>
            </c:numRef>
          </c:val>
          <c:smooth val="0"/>
          <c:extLst>
            <c:ext xmlns:c16="http://schemas.microsoft.com/office/drawing/2014/chart" uri="{C3380CC4-5D6E-409C-BE32-E72D297353CC}">
              <c16:uniqueId val="{00000032-9C5C-4420-8011-F64E9B0555A3}"/>
            </c:ext>
          </c:extLst>
        </c:ser>
        <c:ser>
          <c:idx val="2"/>
          <c:order val="2"/>
          <c:tx>
            <c:strRef>
              <c:f>'Late-stage activity'!$O$11</c:f>
              <c:strCache>
                <c:ptCount val="1"/>
                <c:pt idx="0">
                  <c:v>Estimated deal count</c:v>
                </c:pt>
              </c:strCache>
            </c:strRef>
          </c:tx>
          <c:spPr>
            <a:ln>
              <a:noFill/>
            </a:ln>
          </c:spPr>
          <c:marker>
            <c:symbol val="circle"/>
            <c:size val="5"/>
            <c:spPr>
              <a:solidFill>
                <a:srgbClr val="F5C914"/>
              </a:solidFill>
              <a:ln>
                <a:noFill/>
              </a:ln>
            </c:spPr>
          </c:marker>
          <c:dPt>
            <c:idx val="21"/>
            <c:marker>
              <c:spPr>
                <a:noFill/>
                <a:ln>
                  <a:noFill/>
                </a:ln>
              </c:spPr>
            </c:marker>
            <c:bubble3D val="0"/>
            <c:extLst>
              <c:ext xmlns:c16="http://schemas.microsoft.com/office/drawing/2014/chart" uri="{C3380CC4-5D6E-409C-BE32-E72D297353CC}">
                <c16:uniqueId val="{00000034-9C5C-4420-8011-F64E9B0555A3}"/>
              </c:ext>
            </c:extLst>
          </c:dPt>
          <c:dPt>
            <c:idx val="35"/>
            <c:marker>
              <c:spPr>
                <a:noFill/>
                <a:ln>
                  <a:noFill/>
                </a:ln>
              </c:spPr>
            </c:marker>
            <c:bubble3D val="0"/>
            <c:extLst>
              <c:ext xmlns:c16="http://schemas.microsoft.com/office/drawing/2014/chart" uri="{C3380CC4-5D6E-409C-BE32-E72D297353CC}">
                <c16:uniqueId val="{00000035-9C5C-4420-8011-F64E9B0555A3}"/>
              </c:ext>
            </c:extLst>
          </c:dPt>
          <c:cat>
            <c:multiLvlStrRef>
              <c:f>'Late-stage activity'!$AF$7:$BE$8</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2020</c:v>
                  </c:pt>
                  <c:pt idx="4">
                    <c:v>2021</c:v>
                  </c:pt>
                  <c:pt idx="8">
                    <c:v>2022</c:v>
                  </c:pt>
                  <c:pt idx="12">
                    <c:v>2023</c:v>
                  </c:pt>
                  <c:pt idx="16">
                    <c:v>2024</c:v>
                  </c:pt>
                  <c:pt idx="20">
                    <c:v>2025</c:v>
                  </c:pt>
                  <c:pt idx="24">
                    <c:v>2026</c:v>
                  </c:pt>
                </c:lvl>
              </c:multiLvlStrCache>
            </c:multiLvlStrRef>
          </c:cat>
          <c:val>
            <c:numRef>
              <c:f>'Late-stage activity'!$AF$11:$BE$11</c:f>
              <c:numCache>
                <c:formatCode>General</c:formatCode>
                <c:ptCount val="26"/>
                <c:pt idx="21" formatCode="#,##0;;;">
                  <c:v>0</c:v>
                </c:pt>
                <c:pt idx="22" formatCode="#,##0;;;">
                  <c:v>1041.4663381335281</c:v>
                </c:pt>
                <c:pt idx="23" formatCode="#,##0;;;">
                  <c:v>1085.6694838958811</c:v>
                </c:pt>
                <c:pt idx="24" formatCode="#,##0;;;">
                  <c:v>1256.103835006867</c:v>
                </c:pt>
                <c:pt idx="25" formatCode="#,##0;;;">
                  <c:v>1203.408347906774</c:v>
                </c:pt>
              </c:numCache>
            </c:numRef>
          </c:val>
          <c:smooth val="0"/>
          <c:extLst>
            <c:ext xmlns:c16="http://schemas.microsoft.com/office/drawing/2014/chart" uri="{C3380CC4-5D6E-409C-BE32-E72D297353CC}">
              <c16:uniqueId val="{00000036-9C5C-4420-8011-F64E9B0555A3}"/>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General"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General"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'Late-stage activity'!$B$8</c:f>
              <c:strCache>
                <c:ptCount val="1"/>
                <c:pt idx="0">
                  <c:v>Deal value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'Late-stage activity'!$C$7:$M$7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'Late-stage activity'!$C$8:$M$8</c:f>
              <c:numCache>
                <c:formatCode>"$"#,##0.0</c:formatCode>
                <c:ptCount val="11"/>
                <c:pt idx="0">
                  <c:v>29.965455188625281</c:v>
                </c:pt>
                <c:pt idx="1">
                  <c:v>33.785232838547152</c:v>
                </c:pt>
                <c:pt idx="2">
                  <c:v>66.491529741468284</c:v>
                </c:pt>
                <c:pt idx="3">
                  <c:v>61.816046901265111</c:v>
                </c:pt>
                <c:pt idx="4">
                  <c:v>71.917616816587483</c:v>
                </c:pt>
                <c:pt idx="5">
                  <c:v>159.74315990284401</c:v>
                </c:pt>
                <c:pt idx="6">
                  <c:v>96.401471805366128</c:v>
                </c:pt>
                <c:pt idx="7">
                  <c:v>73.370025929942074</c:v>
                </c:pt>
                <c:pt idx="8">
                  <c:v>88.801305450686584</c:v>
                </c:pt>
                <c:pt idx="9">
                  <c:v>101.12032393831019</c:v>
                </c:pt>
                <c:pt idx="10">
                  <c:v>67.553629856355613</c:v>
                </c:pt>
              </c:numCache>
            </c:numRef>
          </c:val>
          <c:extLst>
            <c:ext xmlns:c16="http://schemas.microsoft.com/office/drawing/2014/chart" uri="{C3380CC4-5D6E-409C-BE32-E72D297353CC}">
              <c16:uniqueId val="{00000018-25C5-4189-A487-DAE88B7080E9}"/>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'Late-stage activity'!$B$9</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1A-25C5-4189-A487-DAE88B7080E9}"/>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1C-25C5-4189-A487-DAE88B7080E9}"/>
              </c:ext>
            </c:extLst>
          </c:dPt>
          <c:dPt>
            <c:idx val="11"/>
            <c:bubble3D val="0"/>
            <c:extLst>
              <c:ext xmlns:c16="http://schemas.microsoft.com/office/drawing/2014/chart" uri="{C3380CC4-5D6E-409C-BE32-E72D297353CC}">
                <c16:uniqueId val="{0000001D-25C5-4189-A487-DAE88B7080E9}"/>
              </c:ext>
            </c:extLst>
          </c:dPt>
          <c:dLbls>
            <c:dLbl>
              <c:idx val="9"/>
              <c:delete val="1"/>
              <c:extLst>
                <c:ext xmlns:c15="http://schemas.microsoft.com/office/drawing/2012/chart" uri="{CE6537A1-D6FC-4f65-9D91-7224C49458BB}"/>
                <c:ext xmlns:c16="http://schemas.microsoft.com/office/drawing/2014/chart" uri="{C3380CC4-5D6E-409C-BE32-E72D297353CC}">
                  <c16:uniqueId val="{0000001E-25C5-4189-A487-DAE88B7080E9}"/>
                </c:ext>
              </c:extLst>
            </c:dLbl>
            <c:dLbl>
              <c:idx val="10"/>
              <c:delete val="1"/>
              <c:extLst>
                <c:ext xmlns:c15="http://schemas.microsoft.com/office/drawing/2012/chart" uri="{CE6537A1-D6FC-4f65-9D91-7224C49458BB}"/>
                <c:ext xmlns:c16="http://schemas.microsoft.com/office/drawing/2014/chart" uri="{C3380CC4-5D6E-409C-BE32-E72D297353CC}">
                  <c16:uniqueId val="{0000001C-25C5-4189-A487-DAE88B7080E9}"/>
                </c:ext>
              </c:extLst>
            </c:dLbl>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'Late-stage activity'!$C$7:$M$7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'Late-stage activity'!$C$9:$M$9</c:f>
              <c:numCache>
                <c:formatCode>General</c:formatCode>
                <c:ptCount val="11"/>
                <c:pt idx="0">
                  <c:v>2560</c:v>
                </c:pt>
                <c:pt idx="1">
                  <c:v>2751</c:v>
                </c:pt>
                <c:pt idx="2">
                  <c:v>3142</c:v>
                </c:pt>
                <c:pt idx="3">
                  <c:v>3636</c:v>
                </c:pt>
                <c:pt idx="4">
                  <c:v>3790</c:v>
                </c:pt>
                <c:pt idx="5">
                  <c:v>5226</c:v>
                </c:pt>
                <c:pt idx="6">
                  <c:v>4845</c:v>
                </c:pt>
                <c:pt idx="7">
                  <c:v>4412</c:v>
                </c:pt>
                <c:pt idx="8">
                  <c:v>4216</c:v>
                </c:pt>
                <c:pt idx="9">
                  <c:v>4248</c:v>
                </c:pt>
                <c:pt idx="10">
                  <c:v>1953</c:v>
                </c:pt>
              </c:numCache>
            </c:numRef>
          </c:val>
          <c:smooth val="0"/>
          <c:extLst>
            <c:ext xmlns:c16="http://schemas.microsoft.com/office/drawing/2014/chart" uri="{C3380CC4-5D6E-409C-BE32-E72D297353CC}">
              <c16:uniqueId val="{0000001F-25C5-4189-A487-DAE88B7080E9}"/>
            </c:ext>
          </c:extLst>
        </c:ser>
        <c:ser>
          <c:idx val="2"/>
          <c:order val="2"/>
          <c:tx>
            <c:strRef>
              <c:f>'Late-stage activity'!$B$10</c:f>
              <c:strCache>
                <c:ptCount val="1"/>
                <c:pt idx="0">
                  <c:v>Estimated deal count</c:v>
                </c:pt>
              </c:strCache>
            </c:strRef>
          </c:tx>
          <c:spPr>
            <a:ln>
              <a:noFill/>
            </a:ln>
          </c:spPr>
          <c:marker>
            <c:symbol val="circle"/>
            <c:size val="5"/>
            <c:spPr>
              <a:solidFill>
                <a:srgbClr val="F5C914"/>
              </a:solidFill>
              <a:ln>
                <a:noFill/>
              </a:ln>
            </c:spPr>
          </c:marker>
          <c:dPt>
            <c:idx val="0"/>
            <c:bubble3D val="0"/>
            <c:extLst>
              <c:ext xmlns:c16="http://schemas.microsoft.com/office/drawing/2014/chart" uri="{C3380CC4-5D6E-409C-BE32-E72D297353CC}">
                <c16:uniqueId val="{00000021-25C5-4189-A487-DAE88B7080E9}"/>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25C5-4189-A487-DAE88B7080E9}"/>
                </c:ext>
              </c:extLst>
            </c:dLbl>
            <c:dLbl>
              <c:idx val="10"/>
              <c:spPr>
                <a:noFill/>
                <a:ln>
                  <a:noFill/>
                </a:ln>
                <a:effectLst/>
              </c:spPr>
              <c:txPr>
                <a:bodyPr wrap="square" lIns="38100" tIns="19050" rIns="38100" bIns="19050" anchor="ctr">
                  <a:spAutoFit/>
                </a:bodyPr>
                <a:lstStyle/>
                <a:p>
                  <a:pPr>
                    <a:defRPr>
                      <a:solidFill>
                        <a:schemeClr val="bg1"/>
                      </a:solidFill>
                    </a:defRPr>
                  </a:pPr>
                  <a:endParaRPr 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5C5-4189-A487-DAE88B7080E9}"/>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'Late-stage activity'!$C$7:$M$7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'Late-stage activity'!$C$10:$M$10</c:f>
              <c:numCache>
                <c:formatCode>General</c:formatCode>
                <c:ptCount val="11"/>
                <c:pt idx="9" formatCode="0">
                  <c:v>4383.1358220294096</c:v>
                </c:pt>
                <c:pt idx="10" formatCode="0">
                  <c:v>2459.512182913641</c:v>
                </c:pt>
              </c:numCache>
            </c:numRef>
          </c:val>
          <c:smooth val="0"/>
          <c:extLst>
            <c:ext xmlns:c16="http://schemas.microsoft.com/office/drawing/2014/chart" uri="{C3380CC4-5D6E-409C-BE32-E72D297353CC}">
              <c16:uniqueId val="{00000024-25C5-4189-A487-DAE88B7080E9}"/>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General"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040682414698169E-2"/>
          <c:y val="1.5740740740740739E-2"/>
          <c:w val="0.76292684568275115"/>
          <c:h val="0.92367988723631766"/>
        </c:manualLayout>
      </c:layout>
      <c:barChart>
        <c:barDir val="col"/>
        <c:grouping val="percentStacked"/>
        <c:varyColors val="0"/>
        <c:ser>
          <c:idx val="0"/>
          <c:order val="0"/>
          <c:tx>
            <c:strRef>
              <c:f>'Late stage x size'!$O$9</c:f>
              <c:strCache>
                <c:ptCount val="1"/>
                <c:pt idx="0">
                  <c:v>&lt;$1M</c:v>
                </c:pt>
              </c:strCache>
            </c:strRef>
          </c:tx>
          <c:spPr>
            <a:solidFill>
              <a:schemeClr val="accent1"/>
            </a:solidFill>
            <a:ln>
              <a:noFill/>
            </a:ln>
            <a:effectLst/>
          </c:spPr>
          <c:invertIfNegative val="0"/>
          <c:cat>
            <c:multiLvlStrRef>
              <c:f>'Late stage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'Late stage x size'!$P$9:$BE$9</c:f>
              <c:numCache>
                <c:formatCode>General</c:formatCode>
                <c:ptCount val="42"/>
                <c:pt idx="0">
                  <c:v>165</c:v>
                </c:pt>
                <c:pt idx="1">
                  <c:v>172</c:v>
                </c:pt>
                <c:pt idx="2">
                  <c:v>148</c:v>
                </c:pt>
                <c:pt idx="3">
                  <c:v>115</c:v>
                </c:pt>
                <c:pt idx="4">
                  <c:v>147</c:v>
                </c:pt>
                <c:pt idx="5">
                  <c:v>141</c:v>
                </c:pt>
                <c:pt idx="6">
                  <c:v>127</c:v>
                </c:pt>
                <c:pt idx="7">
                  <c:v>109</c:v>
                </c:pt>
                <c:pt idx="8">
                  <c:v>158</c:v>
                </c:pt>
                <c:pt idx="9">
                  <c:v>142</c:v>
                </c:pt>
                <c:pt idx="10">
                  <c:v>116</c:v>
                </c:pt>
                <c:pt idx="11">
                  <c:v>137</c:v>
                </c:pt>
                <c:pt idx="12">
                  <c:v>180</c:v>
                </c:pt>
                <c:pt idx="13">
                  <c:v>152</c:v>
                </c:pt>
                <c:pt idx="14">
                  <c:v>146</c:v>
                </c:pt>
                <c:pt idx="15">
                  <c:v>154</c:v>
                </c:pt>
                <c:pt idx="16">
                  <c:v>197</c:v>
                </c:pt>
                <c:pt idx="17">
                  <c:v>164</c:v>
                </c:pt>
                <c:pt idx="18">
                  <c:v>129</c:v>
                </c:pt>
                <c:pt idx="19">
                  <c:v>149</c:v>
                </c:pt>
                <c:pt idx="20">
                  <c:v>209</c:v>
                </c:pt>
                <c:pt idx="21">
                  <c:v>152</c:v>
                </c:pt>
                <c:pt idx="22">
                  <c:v>127</c:v>
                </c:pt>
                <c:pt idx="23">
                  <c:v>124</c:v>
                </c:pt>
                <c:pt idx="24">
                  <c:v>179</c:v>
                </c:pt>
                <c:pt idx="25">
                  <c:v>163</c:v>
                </c:pt>
                <c:pt idx="26">
                  <c:v>150</c:v>
                </c:pt>
                <c:pt idx="27">
                  <c:v>122</c:v>
                </c:pt>
                <c:pt idx="28">
                  <c:v>194</c:v>
                </c:pt>
                <c:pt idx="29">
                  <c:v>171</c:v>
                </c:pt>
                <c:pt idx="30">
                  <c:v>163</c:v>
                </c:pt>
                <c:pt idx="31">
                  <c:v>164</c:v>
                </c:pt>
                <c:pt idx="32">
                  <c:v>182</c:v>
                </c:pt>
                <c:pt idx="33">
                  <c:v>175</c:v>
                </c:pt>
                <c:pt idx="34">
                  <c:v>137</c:v>
                </c:pt>
                <c:pt idx="35">
                  <c:v>128</c:v>
                </c:pt>
                <c:pt idx="36">
                  <c:v>138</c:v>
                </c:pt>
                <c:pt idx="37">
                  <c:v>133</c:v>
                </c:pt>
                <c:pt idx="38">
                  <c:v>93</c:v>
                </c:pt>
                <c:pt idx="39">
                  <c:v>132</c:v>
                </c:pt>
                <c:pt idx="40">
                  <c:v>161</c:v>
                </c:pt>
                <c:pt idx="41">
                  <c:v>120</c:v>
                </c:pt>
              </c:numCache>
            </c:numRef>
          </c:val>
          <c:extLst>
            <c:ext xmlns:c16="http://schemas.microsoft.com/office/drawing/2014/chart" uri="{C3380CC4-5D6E-409C-BE32-E72D297353CC}">
              <c16:uniqueId val="{00000000-D9D8-4633-929B-351A52806219}"/>
            </c:ext>
          </c:extLst>
        </c:ser>
        <c:ser>
          <c:idx val="1"/>
          <c:order val="1"/>
          <c:tx>
            <c:strRef>
              <c:f>'Late stage x size'!$O$10</c:f>
              <c:strCache>
                <c:ptCount val="1"/>
                <c:pt idx="0">
                  <c:v>$1M-$5M</c:v>
                </c:pt>
              </c:strCache>
            </c:strRef>
          </c:tx>
          <c:spPr>
            <a:solidFill>
              <a:schemeClr val="accent2"/>
            </a:solidFill>
            <a:ln>
              <a:noFill/>
            </a:ln>
            <a:effectLst/>
          </c:spPr>
          <c:invertIfNegative val="0"/>
          <c:cat>
            <c:multiLvlStrRef>
              <c:f>'Late stage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'Late stage x size'!$P$10:$BE$10</c:f>
              <c:numCache>
                <c:formatCode>General</c:formatCode>
                <c:ptCount val="42"/>
                <c:pt idx="0">
                  <c:v>164</c:v>
                </c:pt>
                <c:pt idx="1">
                  <c:v>156</c:v>
                </c:pt>
                <c:pt idx="2">
                  <c:v>161</c:v>
                </c:pt>
                <c:pt idx="3">
                  <c:v>137</c:v>
                </c:pt>
                <c:pt idx="4">
                  <c:v>193</c:v>
                </c:pt>
                <c:pt idx="5">
                  <c:v>183</c:v>
                </c:pt>
                <c:pt idx="6">
                  <c:v>146</c:v>
                </c:pt>
                <c:pt idx="7">
                  <c:v>141</c:v>
                </c:pt>
                <c:pt idx="8">
                  <c:v>163</c:v>
                </c:pt>
                <c:pt idx="9">
                  <c:v>181</c:v>
                </c:pt>
                <c:pt idx="10">
                  <c:v>173</c:v>
                </c:pt>
                <c:pt idx="11">
                  <c:v>164</c:v>
                </c:pt>
                <c:pt idx="12">
                  <c:v>207</c:v>
                </c:pt>
                <c:pt idx="13">
                  <c:v>204</c:v>
                </c:pt>
                <c:pt idx="14">
                  <c:v>176</c:v>
                </c:pt>
                <c:pt idx="15">
                  <c:v>185</c:v>
                </c:pt>
                <c:pt idx="16">
                  <c:v>211</c:v>
                </c:pt>
                <c:pt idx="17">
                  <c:v>210</c:v>
                </c:pt>
                <c:pt idx="18">
                  <c:v>178</c:v>
                </c:pt>
                <c:pt idx="19">
                  <c:v>181</c:v>
                </c:pt>
                <c:pt idx="20">
                  <c:v>260</c:v>
                </c:pt>
                <c:pt idx="21">
                  <c:v>207</c:v>
                </c:pt>
                <c:pt idx="22">
                  <c:v>238</c:v>
                </c:pt>
                <c:pt idx="23">
                  <c:v>225</c:v>
                </c:pt>
                <c:pt idx="24">
                  <c:v>236</c:v>
                </c:pt>
                <c:pt idx="25">
                  <c:v>205</c:v>
                </c:pt>
                <c:pt idx="26">
                  <c:v>171</c:v>
                </c:pt>
                <c:pt idx="27">
                  <c:v>211</c:v>
                </c:pt>
                <c:pt idx="28">
                  <c:v>248</c:v>
                </c:pt>
                <c:pt idx="29">
                  <c:v>220</c:v>
                </c:pt>
                <c:pt idx="30">
                  <c:v>189</c:v>
                </c:pt>
                <c:pt idx="31">
                  <c:v>181</c:v>
                </c:pt>
                <c:pt idx="32">
                  <c:v>200</c:v>
                </c:pt>
                <c:pt idx="33">
                  <c:v>165</c:v>
                </c:pt>
                <c:pt idx="34">
                  <c:v>160</c:v>
                </c:pt>
                <c:pt idx="35">
                  <c:v>151</c:v>
                </c:pt>
                <c:pt idx="36">
                  <c:v>192</c:v>
                </c:pt>
                <c:pt idx="37">
                  <c:v>152</c:v>
                </c:pt>
                <c:pt idx="38">
                  <c:v>148</c:v>
                </c:pt>
                <c:pt idx="39">
                  <c:v>144</c:v>
                </c:pt>
                <c:pt idx="40">
                  <c:v>151</c:v>
                </c:pt>
                <c:pt idx="41">
                  <c:v>147</c:v>
                </c:pt>
              </c:numCache>
            </c:numRef>
          </c:val>
          <c:extLst>
            <c:ext xmlns:c16="http://schemas.microsoft.com/office/drawing/2014/chart" uri="{C3380CC4-5D6E-409C-BE32-E72D297353CC}">
              <c16:uniqueId val="{00000001-D9D8-4633-929B-351A52806219}"/>
            </c:ext>
          </c:extLst>
        </c:ser>
        <c:ser>
          <c:idx val="2"/>
          <c:order val="2"/>
          <c:tx>
            <c:strRef>
              <c:f>'Late stage x size'!$O$11</c:f>
              <c:strCache>
                <c:ptCount val="1"/>
                <c:pt idx="0">
                  <c:v>$5M-$10M</c:v>
                </c:pt>
              </c:strCache>
            </c:strRef>
          </c:tx>
          <c:spPr>
            <a:solidFill>
              <a:schemeClr val="accent3"/>
            </a:solidFill>
            <a:ln>
              <a:noFill/>
            </a:ln>
            <a:effectLst/>
          </c:spPr>
          <c:invertIfNegative val="0"/>
          <c:cat>
            <c:multiLvlStrRef>
              <c:f>'Late stage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'Late stage x size'!$P$11:$BE$11</c:f>
              <c:numCache>
                <c:formatCode>General</c:formatCode>
                <c:ptCount val="42"/>
                <c:pt idx="0">
                  <c:v>82</c:v>
                </c:pt>
                <c:pt idx="1">
                  <c:v>89</c:v>
                </c:pt>
                <c:pt idx="2">
                  <c:v>59</c:v>
                </c:pt>
                <c:pt idx="3">
                  <c:v>79</c:v>
                </c:pt>
                <c:pt idx="4">
                  <c:v>77</c:v>
                </c:pt>
                <c:pt idx="5">
                  <c:v>87</c:v>
                </c:pt>
                <c:pt idx="6">
                  <c:v>103</c:v>
                </c:pt>
                <c:pt idx="7">
                  <c:v>91</c:v>
                </c:pt>
                <c:pt idx="8">
                  <c:v>116</c:v>
                </c:pt>
                <c:pt idx="9">
                  <c:v>104</c:v>
                </c:pt>
                <c:pt idx="10">
                  <c:v>98</c:v>
                </c:pt>
                <c:pt idx="11">
                  <c:v>125</c:v>
                </c:pt>
                <c:pt idx="12">
                  <c:v>129</c:v>
                </c:pt>
                <c:pt idx="13">
                  <c:v>130</c:v>
                </c:pt>
                <c:pt idx="14">
                  <c:v>123</c:v>
                </c:pt>
                <c:pt idx="15">
                  <c:v>85</c:v>
                </c:pt>
                <c:pt idx="16">
                  <c:v>149</c:v>
                </c:pt>
                <c:pt idx="17">
                  <c:v>129</c:v>
                </c:pt>
                <c:pt idx="18">
                  <c:v>106</c:v>
                </c:pt>
                <c:pt idx="19">
                  <c:v>108</c:v>
                </c:pt>
                <c:pt idx="20">
                  <c:v>149</c:v>
                </c:pt>
                <c:pt idx="21">
                  <c:v>154</c:v>
                </c:pt>
                <c:pt idx="22">
                  <c:v>114</c:v>
                </c:pt>
                <c:pt idx="23">
                  <c:v>155</c:v>
                </c:pt>
                <c:pt idx="24">
                  <c:v>183</c:v>
                </c:pt>
                <c:pt idx="25">
                  <c:v>146</c:v>
                </c:pt>
                <c:pt idx="26">
                  <c:v>127</c:v>
                </c:pt>
                <c:pt idx="27">
                  <c:v>110</c:v>
                </c:pt>
                <c:pt idx="28">
                  <c:v>145</c:v>
                </c:pt>
                <c:pt idx="29">
                  <c:v>128</c:v>
                </c:pt>
                <c:pt idx="30">
                  <c:v>129</c:v>
                </c:pt>
                <c:pt idx="31">
                  <c:v>151</c:v>
                </c:pt>
                <c:pt idx="32">
                  <c:v>113</c:v>
                </c:pt>
                <c:pt idx="33">
                  <c:v>111</c:v>
                </c:pt>
                <c:pt idx="34">
                  <c:v>83</c:v>
                </c:pt>
                <c:pt idx="35">
                  <c:v>107</c:v>
                </c:pt>
                <c:pt idx="36">
                  <c:v>110</c:v>
                </c:pt>
                <c:pt idx="37">
                  <c:v>104</c:v>
                </c:pt>
                <c:pt idx="38">
                  <c:v>103</c:v>
                </c:pt>
                <c:pt idx="39">
                  <c:v>91</c:v>
                </c:pt>
                <c:pt idx="40">
                  <c:v>94</c:v>
                </c:pt>
                <c:pt idx="41">
                  <c:v>74</c:v>
                </c:pt>
              </c:numCache>
            </c:numRef>
          </c:val>
          <c:extLst>
            <c:ext xmlns:c16="http://schemas.microsoft.com/office/drawing/2014/chart" uri="{C3380CC4-5D6E-409C-BE32-E72D297353CC}">
              <c16:uniqueId val="{00000002-D9D8-4633-929B-351A52806219}"/>
            </c:ext>
          </c:extLst>
        </c:ser>
        <c:ser>
          <c:idx val="3"/>
          <c:order val="3"/>
          <c:tx>
            <c:strRef>
              <c:f>'Late stage x size'!$O$12</c:f>
              <c:strCache>
                <c:ptCount val="1"/>
                <c:pt idx="0">
                  <c:v>$10M-$25M</c:v>
                </c:pt>
              </c:strCache>
            </c:strRef>
          </c:tx>
          <c:spPr>
            <a:solidFill>
              <a:schemeClr val="accent4"/>
            </a:solidFill>
            <a:ln>
              <a:noFill/>
            </a:ln>
            <a:effectLst/>
          </c:spPr>
          <c:invertIfNegative val="0"/>
          <c:cat>
            <c:multiLvlStrRef>
              <c:f>'Late stage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'Late stage x size'!$P$12:$BE$12</c:f>
              <c:numCache>
                <c:formatCode>General</c:formatCode>
                <c:ptCount val="42"/>
                <c:pt idx="0">
                  <c:v>112</c:v>
                </c:pt>
                <c:pt idx="1">
                  <c:v>110</c:v>
                </c:pt>
                <c:pt idx="2">
                  <c:v>94</c:v>
                </c:pt>
                <c:pt idx="3">
                  <c:v>92</c:v>
                </c:pt>
                <c:pt idx="4">
                  <c:v>130</c:v>
                </c:pt>
                <c:pt idx="5">
                  <c:v>107</c:v>
                </c:pt>
                <c:pt idx="6">
                  <c:v>127</c:v>
                </c:pt>
                <c:pt idx="7">
                  <c:v>90</c:v>
                </c:pt>
                <c:pt idx="8">
                  <c:v>138</c:v>
                </c:pt>
                <c:pt idx="9">
                  <c:v>127</c:v>
                </c:pt>
                <c:pt idx="10">
                  <c:v>132</c:v>
                </c:pt>
                <c:pt idx="11">
                  <c:v>133</c:v>
                </c:pt>
                <c:pt idx="12">
                  <c:v>171</c:v>
                </c:pt>
                <c:pt idx="13">
                  <c:v>164</c:v>
                </c:pt>
                <c:pt idx="14">
                  <c:v>141</c:v>
                </c:pt>
                <c:pt idx="15">
                  <c:v>153</c:v>
                </c:pt>
                <c:pt idx="16">
                  <c:v>155</c:v>
                </c:pt>
                <c:pt idx="17">
                  <c:v>133</c:v>
                </c:pt>
                <c:pt idx="18">
                  <c:v>136</c:v>
                </c:pt>
                <c:pt idx="19">
                  <c:v>173</c:v>
                </c:pt>
                <c:pt idx="20">
                  <c:v>214</c:v>
                </c:pt>
                <c:pt idx="21">
                  <c:v>220</c:v>
                </c:pt>
                <c:pt idx="22">
                  <c:v>215</c:v>
                </c:pt>
                <c:pt idx="23">
                  <c:v>210</c:v>
                </c:pt>
                <c:pt idx="24">
                  <c:v>255</c:v>
                </c:pt>
                <c:pt idx="25">
                  <c:v>207</c:v>
                </c:pt>
                <c:pt idx="26">
                  <c:v>186</c:v>
                </c:pt>
                <c:pt idx="27">
                  <c:v>155</c:v>
                </c:pt>
                <c:pt idx="28">
                  <c:v>182</c:v>
                </c:pt>
                <c:pt idx="29">
                  <c:v>176</c:v>
                </c:pt>
                <c:pt idx="30">
                  <c:v>162</c:v>
                </c:pt>
                <c:pt idx="31">
                  <c:v>122</c:v>
                </c:pt>
                <c:pt idx="32">
                  <c:v>159</c:v>
                </c:pt>
                <c:pt idx="33">
                  <c:v>151</c:v>
                </c:pt>
                <c:pt idx="34">
                  <c:v>141</c:v>
                </c:pt>
                <c:pt idx="35">
                  <c:v>139</c:v>
                </c:pt>
                <c:pt idx="36">
                  <c:v>165</c:v>
                </c:pt>
                <c:pt idx="37">
                  <c:v>174</c:v>
                </c:pt>
                <c:pt idx="38">
                  <c:v>147</c:v>
                </c:pt>
                <c:pt idx="39">
                  <c:v>145</c:v>
                </c:pt>
                <c:pt idx="40">
                  <c:v>140</c:v>
                </c:pt>
                <c:pt idx="41">
                  <c:v>122</c:v>
                </c:pt>
              </c:numCache>
            </c:numRef>
          </c:val>
          <c:extLst>
            <c:ext xmlns:c16="http://schemas.microsoft.com/office/drawing/2014/chart" uri="{C3380CC4-5D6E-409C-BE32-E72D297353CC}">
              <c16:uniqueId val="{00000003-D9D8-4633-929B-351A52806219}"/>
            </c:ext>
          </c:extLst>
        </c:ser>
        <c:ser>
          <c:idx val="4"/>
          <c:order val="4"/>
          <c:tx>
            <c:strRef>
              <c:f>'Late stage x size'!$O$13</c:f>
              <c:strCache>
                <c:ptCount val="1"/>
                <c:pt idx="0">
                  <c:v>$25-$50M</c:v>
                </c:pt>
              </c:strCache>
            </c:strRef>
          </c:tx>
          <c:spPr>
            <a:solidFill>
              <a:schemeClr val="accent5"/>
            </a:solidFill>
            <a:ln>
              <a:noFill/>
            </a:ln>
            <a:effectLst/>
          </c:spPr>
          <c:invertIfNegative val="0"/>
          <c:cat>
            <c:multiLvlStrRef>
              <c:f>'Late stage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'Late stage x size'!$P$13:$BE$13</c:f>
              <c:numCache>
                <c:formatCode>General</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4-D9D8-4633-929B-351A52806219}"/>
            </c:ext>
          </c:extLst>
        </c:ser>
        <c:ser>
          <c:idx val="5"/>
          <c:order val="5"/>
          <c:tx>
            <c:strRef>
              <c:f>'Late stage x size'!$O$14</c:f>
              <c:strCache>
                <c:ptCount val="1"/>
                <c:pt idx="0">
                  <c:v>$50M+</c:v>
                </c:pt>
              </c:strCache>
            </c:strRef>
          </c:tx>
          <c:spPr>
            <a:solidFill>
              <a:schemeClr val="accent6"/>
            </a:solidFill>
            <a:ln>
              <a:noFill/>
            </a:ln>
            <a:effectLst/>
          </c:spPr>
          <c:invertIfNegative val="0"/>
          <c:cat>
            <c:multiLvlStrRef>
              <c:f>'Late stage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'Late stage x size'!$P$14:$BE$14</c:f>
              <c:numCache>
                <c:formatCode>General</c:formatCode>
                <c:ptCount val="42"/>
                <c:pt idx="0">
                  <c:v>41</c:v>
                </c:pt>
                <c:pt idx="1">
                  <c:v>34</c:v>
                </c:pt>
                <c:pt idx="2">
                  <c:v>30</c:v>
                </c:pt>
                <c:pt idx="3">
                  <c:v>24</c:v>
                </c:pt>
                <c:pt idx="4">
                  <c:v>34</c:v>
                </c:pt>
                <c:pt idx="5">
                  <c:v>41</c:v>
                </c:pt>
                <c:pt idx="6">
                  <c:v>40</c:v>
                </c:pt>
                <c:pt idx="7">
                  <c:v>38</c:v>
                </c:pt>
                <c:pt idx="8">
                  <c:v>66</c:v>
                </c:pt>
                <c:pt idx="9">
                  <c:v>65</c:v>
                </c:pt>
                <c:pt idx="10">
                  <c:v>64</c:v>
                </c:pt>
                <c:pt idx="11">
                  <c:v>57</c:v>
                </c:pt>
                <c:pt idx="12">
                  <c:v>65</c:v>
                </c:pt>
                <c:pt idx="13">
                  <c:v>75</c:v>
                </c:pt>
                <c:pt idx="14">
                  <c:v>71</c:v>
                </c:pt>
                <c:pt idx="15">
                  <c:v>63</c:v>
                </c:pt>
                <c:pt idx="16">
                  <c:v>86</c:v>
                </c:pt>
                <c:pt idx="17">
                  <c:v>79</c:v>
                </c:pt>
                <c:pt idx="18">
                  <c:v>93</c:v>
                </c:pt>
                <c:pt idx="19">
                  <c:v>97</c:v>
                </c:pt>
                <c:pt idx="20">
                  <c:v>196</c:v>
                </c:pt>
                <c:pt idx="21">
                  <c:v>201</c:v>
                </c:pt>
                <c:pt idx="22">
                  <c:v>189</c:v>
                </c:pt>
                <c:pt idx="23">
                  <c:v>200</c:v>
                </c:pt>
                <c:pt idx="24">
                  <c:v>184</c:v>
                </c:pt>
                <c:pt idx="25">
                  <c:v>155</c:v>
                </c:pt>
                <c:pt idx="26">
                  <c:v>84</c:v>
                </c:pt>
                <c:pt idx="27">
                  <c:v>83</c:v>
                </c:pt>
                <c:pt idx="28">
                  <c:v>70</c:v>
                </c:pt>
                <c:pt idx="29">
                  <c:v>71</c:v>
                </c:pt>
                <c:pt idx="30">
                  <c:v>64</c:v>
                </c:pt>
                <c:pt idx="31">
                  <c:v>64</c:v>
                </c:pt>
                <c:pt idx="32">
                  <c:v>87</c:v>
                </c:pt>
                <c:pt idx="33">
                  <c:v>79</c:v>
                </c:pt>
                <c:pt idx="34">
                  <c:v>91</c:v>
                </c:pt>
                <c:pt idx="35">
                  <c:v>97</c:v>
                </c:pt>
                <c:pt idx="36">
                  <c:v>104</c:v>
                </c:pt>
                <c:pt idx="37">
                  <c:v>112</c:v>
                </c:pt>
                <c:pt idx="38">
                  <c:v>117</c:v>
                </c:pt>
                <c:pt idx="39">
                  <c:v>109</c:v>
                </c:pt>
                <c:pt idx="40">
                  <c:v>127</c:v>
                </c:pt>
                <c:pt idx="41">
                  <c:v>98</c:v>
                </c:pt>
              </c:numCache>
            </c:numRef>
          </c:val>
          <c:extLst>
            <c:ext xmlns:c16="http://schemas.microsoft.com/office/drawing/2014/chart" uri="{C3380CC4-5D6E-409C-BE32-E72D297353CC}">
              <c16:uniqueId val="{00000005-D9D8-4633-929B-351A52806219}"/>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General"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plotArea>
    <c:legend>
      <c:legendPos val="tr"/>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no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040682414698169E-2"/>
          <c:y val="1.5740740740740739E-2"/>
          <c:w val="0.76292684568275115"/>
          <c:h val="0.92367988723631766"/>
        </c:manualLayout>
      </c:layout>
      <c:barChart>
        <c:barDir val="col"/>
        <c:grouping val="percentStacked"/>
        <c:varyColors val="0"/>
        <c:ser>
          <c:idx val="0"/>
          <c:order val="0"/>
          <c:tx>
            <c:strRef>
              <c:f>'Late stage x size'!$O$47</c:f>
              <c:strCache>
                <c:ptCount val="1"/>
                <c:pt idx="0">
                  <c:v>&lt;$1M</c:v>
                </c:pt>
              </c:strCache>
            </c:strRef>
          </c:tx>
          <c:spPr>
            <a:solidFill>
              <a:schemeClr val="accent1"/>
            </a:solidFill>
            <a:ln>
              <a:noFill/>
            </a:ln>
            <a:effectLst/>
          </c:spPr>
          <c:invertIfNegative val="0"/>
          <c:cat>
            <c:multiLvlStrRef>
              <c:f>'Late stage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'Late stage x size'!$P$47:$BE$47</c:f>
              <c:numCache>
                <c:formatCode>"$"#,##0.0</c:formatCode>
                <c:ptCount val="42"/>
                <c:pt idx="0">
                  <c:v>5.4610769000000003E-2</c:v>
                </c:pt>
                <c:pt idx="1">
                  <c:v>5.7116121999999998E-2</c:v>
                </c:pt>
                <c:pt idx="2">
                  <c:v>5.6292707999999997E-2</c:v>
                </c:pt>
                <c:pt idx="3">
                  <c:v>4.7378082000000002E-2</c:v>
                </c:pt>
                <c:pt idx="4">
                  <c:v>5.9447483000000002E-2</c:v>
                </c:pt>
                <c:pt idx="5">
                  <c:v>5.2442745893685673E-2</c:v>
                </c:pt>
                <c:pt idx="6">
                  <c:v>4.6081744000000001E-2</c:v>
                </c:pt>
                <c:pt idx="7">
                  <c:v>4.4567856000000003E-2</c:v>
                </c:pt>
                <c:pt idx="8">
                  <c:v>6.4682396000000003E-2</c:v>
                </c:pt>
                <c:pt idx="9">
                  <c:v>6.0280999000000002E-2</c:v>
                </c:pt>
                <c:pt idx="10">
                  <c:v>4.4369598000000003E-2</c:v>
                </c:pt>
                <c:pt idx="11">
                  <c:v>5.4310664000000002E-2</c:v>
                </c:pt>
                <c:pt idx="12">
                  <c:v>6.2636494102280171E-2</c:v>
                </c:pt>
                <c:pt idx="13">
                  <c:v>5.7906440000000003E-2</c:v>
                </c:pt>
                <c:pt idx="14">
                  <c:v>5.3634934000000002E-2</c:v>
                </c:pt>
                <c:pt idx="15">
                  <c:v>6.3307073653084481E-2</c:v>
                </c:pt>
                <c:pt idx="16">
                  <c:v>6.8940449189027572E-2</c:v>
                </c:pt>
                <c:pt idx="17">
                  <c:v>5.7084565601352569E-2</c:v>
                </c:pt>
                <c:pt idx="18">
                  <c:v>4.2721755E-2</c:v>
                </c:pt>
                <c:pt idx="19">
                  <c:v>5.0301527579349137E-2</c:v>
                </c:pt>
                <c:pt idx="20">
                  <c:v>7.3404778786320762E-2</c:v>
                </c:pt>
                <c:pt idx="21">
                  <c:v>5.3053103999999997E-2</c:v>
                </c:pt>
                <c:pt idx="22">
                  <c:v>4.6889144000000001E-2</c:v>
                </c:pt>
                <c:pt idx="23">
                  <c:v>5.2732657000000002E-2</c:v>
                </c:pt>
                <c:pt idx="24">
                  <c:v>5.9722989999999997E-2</c:v>
                </c:pt>
                <c:pt idx="25">
                  <c:v>6.2478055743290968E-2</c:v>
                </c:pt>
                <c:pt idx="26">
                  <c:v>4.9238199934680281E-2</c:v>
                </c:pt>
                <c:pt idx="27">
                  <c:v>4.5180753999999997E-2</c:v>
                </c:pt>
                <c:pt idx="28">
                  <c:v>6.5628539E-2</c:v>
                </c:pt>
                <c:pt idx="29">
                  <c:v>5.813383446975031E-2</c:v>
                </c:pt>
                <c:pt idx="30">
                  <c:v>5.7183507000000001E-2</c:v>
                </c:pt>
                <c:pt idx="31">
                  <c:v>6.2787461000000003E-2</c:v>
                </c:pt>
                <c:pt idx="32">
                  <c:v>6.4543780999999995E-2</c:v>
                </c:pt>
                <c:pt idx="33">
                  <c:v>6.3755976000000006E-2</c:v>
                </c:pt>
                <c:pt idx="34">
                  <c:v>4.7862288051360523E-2</c:v>
                </c:pt>
                <c:pt idx="35">
                  <c:v>4.3762052000000003E-2</c:v>
                </c:pt>
                <c:pt idx="36">
                  <c:v>4.7172588000000001E-2</c:v>
                </c:pt>
                <c:pt idx="37">
                  <c:v>4.926986363718714E-2</c:v>
                </c:pt>
                <c:pt idx="38">
                  <c:v>3.0810937E-2</c:v>
                </c:pt>
                <c:pt idx="39">
                  <c:v>4.9404023999999998E-2</c:v>
                </c:pt>
                <c:pt idx="40">
                  <c:v>5.5430594999999999E-2</c:v>
                </c:pt>
                <c:pt idx="41">
                  <c:v>3.8107307999999999E-2</c:v>
                </c:pt>
              </c:numCache>
            </c:numRef>
          </c:val>
          <c:extLst>
            <c:ext xmlns:c16="http://schemas.microsoft.com/office/drawing/2014/chart" uri="{C3380CC4-5D6E-409C-BE32-E72D297353CC}">
              <c16:uniqueId val="{00000000-40F9-40D6-AB7E-038C8F5BA0A2}"/>
            </c:ext>
          </c:extLst>
        </c:ser>
        <c:ser>
          <c:idx val="1"/>
          <c:order val="1"/>
          <c:tx>
            <c:strRef>
              <c:f>'Late stage x size'!$O$48</c:f>
              <c:strCache>
                <c:ptCount val="1"/>
                <c:pt idx="0">
                  <c:v>$1M-$5M</c:v>
                </c:pt>
              </c:strCache>
            </c:strRef>
          </c:tx>
          <c:spPr>
            <a:solidFill>
              <a:schemeClr val="accent2"/>
            </a:solidFill>
            <a:ln>
              <a:noFill/>
            </a:ln>
            <a:effectLst/>
          </c:spPr>
          <c:invertIfNegative val="0"/>
          <c:cat>
            <c:multiLvlStrRef>
              <c:f>'Late stage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'Late stage x size'!$P$48:$BE$48</c:f>
              <c:numCache>
                <c:formatCode>"$"#,##0.0</c:formatCode>
                <c:ptCount val="42"/>
                <c:pt idx="0">
                  <c:v>0.40867316599999998</c:v>
                </c:pt>
                <c:pt idx="1">
                  <c:v>0.426951472</c:v>
                </c:pt>
                <c:pt idx="2">
                  <c:v>0.408843393</c:v>
                </c:pt>
                <c:pt idx="3">
                  <c:v>0.35140590700000002</c:v>
                </c:pt>
                <c:pt idx="4">
                  <c:v>0.48545958700000003</c:v>
                </c:pt>
                <c:pt idx="5">
                  <c:v>0.48907230400000001</c:v>
                </c:pt>
                <c:pt idx="6">
                  <c:v>0.37630259500000002</c:v>
                </c:pt>
                <c:pt idx="7">
                  <c:v>0.35858641099999999</c:v>
                </c:pt>
                <c:pt idx="8">
                  <c:v>0.41257496700000001</c:v>
                </c:pt>
                <c:pt idx="9">
                  <c:v>0.46778916100000001</c:v>
                </c:pt>
                <c:pt idx="10">
                  <c:v>0.46708449499999999</c:v>
                </c:pt>
                <c:pt idx="11">
                  <c:v>0.45163045299999999</c:v>
                </c:pt>
                <c:pt idx="12">
                  <c:v>0.54795121300000005</c:v>
                </c:pt>
                <c:pt idx="13">
                  <c:v>0.52507401099999995</c:v>
                </c:pt>
                <c:pt idx="14">
                  <c:v>0.45193779000000001</c:v>
                </c:pt>
                <c:pt idx="15">
                  <c:v>0.47434133499999998</c:v>
                </c:pt>
                <c:pt idx="16">
                  <c:v>0.54503506800000001</c:v>
                </c:pt>
                <c:pt idx="17">
                  <c:v>0.55283508999999997</c:v>
                </c:pt>
                <c:pt idx="18">
                  <c:v>0.45509130599999997</c:v>
                </c:pt>
                <c:pt idx="19">
                  <c:v>0.457838627</c:v>
                </c:pt>
                <c:pt idx="20">
                  <c:v>0.62982329400000003</c:v>
                </c:pt>
                <c:pt idx="21">
                  <c:v>0.55551206100000006</c:v>
                </c:pt>
                <c:pt idx="22">
                  <c:v>0.61852321799999999</c:v>
                </c:pt>
                <c:pt idx="23">
                  <c:v>0.59340519199999997</c:v>
                </c:pt>
                <c:pt idx="24">
                  <c:v>0.605367247</c:v>
                </c:pt>
                <c:pt idx="25">
                  <c:v>0.50705444700000002</c:v>
                </c:pt>
                <c:pt idx="26">
                  <c:v>0.45909815100000001</c:v>
                </c:pt>
                <c:pt idx="27">
                  <c:v>0.55871888199999997</c:v>
                </c:pt>
                <c:pt idx="28">
                  <c:v>0.61707743999999998</c:v>
                </c:pt>
                <c:pt idx="29">
                  <c:v>0.54236452899999998</c:v>
                </c:pt>
                <c:pt idx="30">
                  <c:v>0.47937000600000002</c:v>
                </c:pt>
                <c:pt idx="31">
                  <c:v>0.43831797700000003</c:v>
                </c:pt>
                <c:pt idx="32">
                  <c:v>0.51097304399999999</c:v>
                </c:pt>
                <c:pt idx="33">
                  <c:v>0.450807126</c:v>
                </c:pt>
                <c:pt idx="34">
                  <c:v>0.38947280899999998</c:v>
                </c:pt>
                <c:pt idx="35">
                  <c:v>0.409520249</c:v>
                </c:pt>
                <c:pt idx="36">
                  <c:v>0.53390189799999999</c:v>
                </c:pt>
                <c:pt idx="37">
                  <c:v>0.37788454100000002</c:v>
                </c:pt>
                <c:pt idx="38">
                  <c:v>0.36927739300000001</c:v>
                </c:pt>
                <c:pt idx="39">
                  <c:v>0.38849971500000002</c:v>
                </c:pt>
                <c:pt idx="40">
                  <c:v>0.39309851600000001</c:v>
                </c:pt>
                <c:pt idx="41">
                  <c:v>0.38496023600000001</c:v>
                </c:pt>
              </c:numCache>
            </c:numRef>
          </c:val>
          <c:extLst>
            <c:ext xmlns:c16="http://schemas.microsoft.com/office/drawing/2014/chart" uri="{C3380CC4-5D6E-409C-BE32-E72D297353CC}">
              <c16:uniqueId val="{00000001-40F9-40D6-AB7E-038C8F5BA0A2}"/>
            </c:ext>
          </c:extLst>
        </c:ser>
        <c:ser>
          <c:idx val="2"/>
          <c:order val="2"/>
          <c:tx>
            <c:strRef>
              <c:f>'Late stage x size'!$O$49</c:f>
              <c:strCache>
                <c:ptCount val="1"/>
                <c:pt idx="0">
                  <c:v>$5M-$10M</c:v>
                </c:pt>
              </c:strCache>
            </c:strRef>
          </c:tx>
          <c:spPr>
            <a:solidFill>
              <a:schemeClr val="accent3"/>
            </a:solidFill>
            <a:ln>
              <a:noFill/>
            </a:ln>
            <a:effectLst/>
          </c:spPr>
          <c:invertIfNegative val="0"/>
          <c:cat>
            <c:multiLvlStrRef>
              <c:f>'Late stage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'Late stage x size'!$P$49:$BE$49</c:f>
              <c:numCache>
                <c:formatCode>"$"#,##0.0</c:formatCode>
                <c:ptCount val="42"/>
                <c:pt idx="0">
                  <c:v>0.55676538399999997</c:v>
                </c:pt>
                <c:pt idx="1">
                  <c:v>0.619373799</c:v>
                </c:pt>
                <c:pt idx="2">
                  <c:v>0.41400047000000001</c:v>
                </c:pt>
                <c:pt idx="3">
                  <c:v>0.56193289400000002</c:v>
                </c:pt>
                <c:pt idx="4">
                  <c:v>0.52555348000000002</c:v>
                </c:pt>
                <c:pt idx="5">
                  <c:v>0.60523387000000006</c:v>
                </c:pt>
                <c:pt idx="6">
                  <c:v>0.726009829</c:v>
                </c:pt>
                <c:pt idx="7">
                  <c:v>0.63800477300000003</c:v>
                </c:pt>
                <c:pt idx="8">
                  <c:v>0.78978617500000003</c:v>
                </c:pt>
                <c:pt idx="9">
                  <c:v>0.73284496300000002</c:v>
                </c:pt>
                <c:pt idx="10">
                  <c:v>0.68938675199999999</c:v>
                </c:pt>
                <c:pt idx="11">
                  <c:v>0.85717457600000002</c:v>
                </c:pt>
                <c:pt idx="12">
                  <c:v>0.93761082299999998</c:v>
                </c:pt>
                <c:pt idx="13">
                  <c:v>0.90172109599999994</c:v>
                </c:pt>
                <c:pt idx="14">
                  <c:v>0.859102272</c:v>
                </c:pt>
                <c:pt idx="15">
                  <c:v>0.59858591299999997</c:v>
                </c:pt>
                <c:pt idx="16">
                  <c:v>1.0482786580000001</c:v>
                </c:pt>
                <c:pt idx="17">
                  <c:v>0.89160218999999996</c:v>
                </c:pt>
                <c:pt idx="18">
                  <c:v>0.73433348499999995</c:v>
                </c:pt>
                <c:pt idx="19">
                  <c:v>0.74845467399999999</c:v>
                </c:pt>
                <c:pt idx="20">
                  <c:v>1.0762024969999999</c:v>
                </c:pt>
                <c:pt idx="21">
                  <c:v>1.1082341389999999</c:v>
                </c:pt>
                <c:pt idx="22">
                  <c:v>0.80800616199999997</c:v>
                </c:pt>
                <c:pt idx="23">
                  <c:v>1.0960038030000001</c:v>
                </c:pt>
                <c:pt idx="24">
                  <c:v>1.280103531</c:v>
                </c:pt>
                <c:pt idx="25">
                  <c:v>0.99669782299999998</c:v>
                </c:pt>
                <c:pt idx="26">
                  <c:v>0.900015554</c:v>
                </c:pt>
                <c:pt idx="27">
                  <c:v>0.80068046199999998</c:v>
                </c:pt>
                <c:pt idx="28">
                  <c:v>1.002732146</c:v>
                </c:pt>
                <c:pt idx="29">
                  <c:v>0.90043178400000001</c:v>
                </c:pt>
                <c:pt idx="30">
                  <c:v>0.89913656799999997</c:v>
                </c:pt>
                <c:pt idx="31">
                  <c:v>1.0642746910000001</c:v>
                </c:pt>
                <c:pt idx="32">
                  <c:v>0.78596123100000004</c:v>
                </c:pt>
                <c:pt idx="33">
                  <c:v>0.78154243400000001</c:v>
                </c:pt>
                <c:pt idx="34">
                  <c:v>0.57356720999999999</c:v>
                </c:pt>
                <c:pt idx="35">
                  <c:v>0.75409097899999999</c:v>
                </c:pt>
                <c:pt idx="36">
                  <c:v>0.74757830599999997</c:v>
                </c:pt>
                <c:pt idx="37">
                  <c:v>0.728407044</c:v>
                </c:pt>
                <c:pt idx="38">
                  <c:v>0.69390368400000002</c:v>
                </c:pt>
                <c:pt idx="39">
                  <c:v>0.62525088100000004</c:v>
                </c:pt>
                <c:pt idx="40">
                  <c:v>0.67675666499999998</c:v>
                </c:pt>
                <c:pt idx="41">
                  <c:v>0.51284994800000006</c:v>
                </c:pt>
              </c:numCache>
            </c:numRef>
          </c:val>
          <c:extLst>
            <c:ext xmlns:c16="http://schemas.microsoft.com/office/drawing/2014/chart" uri="{C3380CC4-5D6E-409C-BE32-E72D297353CC}">
              <c16:uniqueId val="{00000002-40F9-40D6-AB7E-038C8F5BA0A2}"/>
            </c:ext>
          </c:extLst>
        </c:ser>
        <c:ser>
          <c:idx val="3"/>
          <c:order val="3"/>
          <c:tx>
            <c:strRef>
              <c:f>'Late stage x size'!$O$50</c:f>
              <c:strCache>
                <c:ptCount val="1"/>
                <c:pt idx="0">
                  <c:v>$10M-$25M</c:v>
                </c:pt>
              </c:strCache>
            </c:strRef>
          </c:tx>
          <c:spPr>
            <a:solidFill>
              <a:schemeClr val="accent4"/>
            </a:solidFill>
            <a:ln>
              <a:noFill/>
            </a:ln>
            <a:effectLst/>
          </c:spPr>
          <c:invertIfNegative val="0"/>
          <c:cat>
            <c:multiLvlStrRef>
              <c:f>'Late stage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'Late stage x size'!$P$50:$BE$50</c:f>
              <c:numCache>
                <c:formatCode>"$"#,##0.0</c:formatCode>
                <c:ptCount val="42"/>
                <c:pt idx="0">
                  <c:v>1.725686872999999</c:v>
                </c:pt>
                <c:pt idx="1">
                  <c:v>1.6617206757673131</c:v>
                </c:pt>
                <c:pt idx="2">
                  <c:v>1.405726782857974</c:v>
                </c:pt>
                <c:pt idx="3">
                  <c:v>1.4054242279999991</c:v>
                </c:pt>
                <c:pt idx="4">
                  <c:v>1.958100149999999</c:v>
                </c:pt>
                <c:pt idx="5">
                  <c:v>1.574643736999999</c:v>
                </c:pt>
                <c:pt idx="6">
                  <c:v>1.8900222587309849</c:v>
                </c:pt>
                <c:pt idx="7">
                  <c:v>1.4312188659999989</c:v>
                </c:pt>
                <c:pt idx="8">
                  <c:v>2.1027729998279781</c:v>
                </c:pt>
                <c:pt idx="9">
                  <c:v>1.9602919355233781</c:v>
                </c:pt>
                <c:pt idx="10">
                  <c:v>1.9307094429999989</c:v>
                </c:pt>
                <c:pt idx="11">
                  <c:v>2.0943308533137812</c:v>
                </c:pt>
                <c:pt idx="12">
                  <c:v>2.6272003853786008</c:v>
                </c:pt>
                <c:pt idx="13">
                  <c:v>2.5720074570165781</c:v>
                </c:pt>
                <c:pt idx="14">
                  <c:v>2.1484235811102081</c:v>
                </c:pt>
                <c:pt idx="15">
                  <c:v>2.4784733033169939</c:v>
                </c:pt>
                <c:pt idx="16">
                  <c:v>2.4960588629999991</c:v>
                </c:pt>
                <c:pt idx="17">
                  <c:v>2.1373837171221668</c:v>
                </c:pt>
                <c:pt idx="18">
                  <c:v>2.0538398119999992</c:v>
                </c:pt>
                <c:pt idx="19">
                  <c:v>2.6707538424410768</c:v>
                </c:pt>
                <c:pt idx="20">
                  <c:v>3.4530105715969381</c:v>
                </c:pt>
                <c:pt idx="21">
                  <c:v>3.5202811407754822</c:v>
                </c:pt>
                <c:pt idx="22">
                  <c:v>3.3774059680637381</c:v>
                </c:pt>
                <c:pt idx="23">
                  <c:v>3.258174980999998</c:v>
                </c:pt>
                <c:pt idx="24">
                  <c:v>4.0462693177612632</c:v>
                </c:pt>
                <c:pt idx="25">
                  <c:v>3.2297513288967541</c:v>
                </c:pt>
                <c:pt idx="26">
                  <c:v>2.8998621134508031</c:v>
                </c:pt>
                <c:pt idx="27">
                  <c:v>2.402650587590287</c:v>
                </c:pt>
                <c:pt idx="28">
                  <c:v>2.8680650802589138</c:v>
                </c:pt>
                <c:pt idx="29">
                  <c:v>2.6470120784213398</c:v>
                </c:pt>
                <c:pt idx="30">
                  <c:v>2.502452342513164</c:v>
                </c:pt>
                <c:pt idx="31">
                  <c:v>1.8849334559999991</c:v>
                </c:pt>
                <c:pt idx="32">
                  <c:v>2.5805997836566452</c:v>
                </c:pt>
                <c:pt idx="33">
                  <c:v>2.3292350226522052</c:v>
                </c:pt>
                <c:pt idx="34">
                  <c:v>2.152799117999999</c:v>
                </c:pt>
                <c:pt idx="35">
                  <c:v>2.1244026703263832</c:v>
                </c:pt>
                <c:pt idx="36">
                  <c:v>2.6427729684600032</c:v>
                </c:pt>
                <c:pt idx="37">
                  <c:v>2.6897286419999982</c:v>
                </c:pt>
                <c:pt idx="38">
                  <c:v>2.4195923489999989</c:v>
                </c:pt>
                <c:pt idx="39">
                  <c:v>2.2836095524700228</c:v>
                </c:pt>
                <c:pt idx="40">
                  <c:v>2.2350574589999992</c:v>
                </c:pt>
                <c:pt idx="41">
                  <c:v>1.949180940533658</c:v>
                </c:pt>
              </c:numCache>
            </c:numRef>
          </c:val>
          <c:extLst>
            <c:ext xmlns:c16="http://schemas.microsoft.com/office/drawing/2014/chart" uri="{C3380CC4-5D6E-409C-BE32-E72D297353CC}">
              <c16:uniqueId val="{00000003-40F9-40D6-AB7E-038C8F5BA0A2}"/>
            </c:ext>
          </c:extLst>
        </c:ser>
        <c:ser>
          <c:idx val="4"/>
          <c:order val="4"/>
          <c:tx>
            <c:strRef>
              <c:f>'Late stage x size'!$O$51</c:f>
              <c:strCache>
                <c:ptCount val="1"/>
                <c:pt idx="0">
                  <c:v>$25-$50M</c:v>
                </c:pt>
              </c:strCache>
            </c:strRef>
          </c:tx>
          <c:spPr>
            <a:solidFill>
              <a:schemeClr val="accent5"/>
            </a:solidFill>
            <a:ln>
              <a:noFill/>
            </a:ln>
            <a:effectLst/>
          </c:spPr>
          <c:invertIfNegative val="0"/>
          <c:cat>
            <c:multiLvlStrRef>
              <c:f>'Late stage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'Late stage x size'!$P$51:$BE$51</c:f>
              <c:numCache>
                <c:formatCode>"$"#,##0.0</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4-40F9-40D6-AB7E-038C8F5BA0A2}"/>
            </c:ext>
          </c:extLst>
        </c:ser>
        <c:ser>
          <c:idx val="5"/>
          <c:order val="5"/>
          <c:tx>
            <c:strRef>
              <c:f>'Late stage x size'!$O$52</c:f>
              <c:strCache>
                <c:ptCount val="1"/>
                <c:pt idx="0">
                  <c:v>$50M+</c:v>
                </c:pt>
              </c:strCache>
            </c:strRef>
          </c:tx>
          <c:spPr>
            <a:solidFill>
              <a:schemeClr val="accent6"/>
            </a:solidFill>
            <a:ln>
              <a:noFill/>
            </a:ln>
            <a:effectLst/>
          </c:spPr>
          <c:invertIfNegative val="0"/>
          <c:cat>
            <c:multiLvlStrRef>
              <c:f>'Late stage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'Late stage x size'!$P$52:$BE$52</c:f>
              <c:numCache>
                <c:formatCode>"$"#,##0.0</c:formatCode>
                <c:ptCount val="42"/>
                <c:pt idx="0">
                  <c:v>4.2072349390000001</c:v>
                </c:pt>
                <c:pt idx="1">
                  <c:v>2.8146107090000001</c:v>
                </c:pt>
                <c:pt idx="2">
                  <c:v>3.6706877379999998</c:v>
                </c:pt>
                <c:pt idx="3">
                  <c:v>2.0913586930000001</c:v>
                </c:pt>
                <c:pt idx="4">
                  <c:v>2.7087795610000001</c:v>
                </c:pt>
                <c:pt idx="5">
                  <c:v>4.2590935529999996</c:v>
                </c:pt>
                <c:pt idx="6">
                  <c:v>3.6504844200000002</c:v>
                </c:pt>
                <c:pt idx="7">
                  <c:v>3.708856012741669</c:v>
                </c:pt>
                <c:pt idx="8">
                  <c:v>7.2449717699999994</c:v>
                </c:pt>
                <c:pt idx="9">
                  <c:v>6.7375573580000001</c:v>
                </c:pt>
                <c:pt idx="10">
                  <c:v>8.9042031259999987</c:v>
                </c:pt>
                <c:pt idx="11">
                  <c:v>21.026142416999999</c:v>
                </c:pt>
                <c:pt idx="12">
                  <c:v>7.7758108650000004</c:v>
                </c:pt>
                <c:pt idx="13">
                  <c:v>9.3566823153285963</c:v>
                </c:pt>
                <c:pt idx="14">
                  <c:v>8.2870920960000003</c:v>
                </c:pt>
                <c:pt idx="15">
                  <c:v>8.7428950449999991</c:v>
                </c:pt>
                <c:pt idx="16">
                  <c:v>10.612165057</c:v>
                </c:pt>
                <c:pt idx="17">
                  <c:v>10.866076825</c:v>
                </c:pt>
                <c:pt idx="18">
                  <c:v>11.551942824999999</c:v>
                </c:pt>
                <c:pt idx="19">
                  <c:v>11.098183011</c:v>
                </c:pt>
                <c:pt idx="20">
                  <c:v>25.595696899971539</c:v>
                </c:pt>
                <c:pt idx="21">
                  <c:v>31.079536311999998</c:v>
                </c:pt>
                <c:pt idx="22">
                  <c:v>30.816940321378748</c:v>
                </c:pt>
                <c:pt idx="23">
                  <c:v>33.270120569618022</c:v>
                </c:pt>
                <c:pt idx="24">
                  <c:v>21.847149462234199</c:v>
                </c:pt>
                <c:pt idx="25">
                  <c:v>20.696225076000001</c:v>
                </c:pt>
                <c:pt idx="26">
                  <c:v>10.011453461</c:v>
                </c:pt>
                <c:pt idx="27">
                  <c:v>8.412961806649772</c:v>
                </c:pt>
                <c:pt idx="28">
                  <c:v>16.659363212999999</c:v>
                </c:pt>
                <c:pt idx="29">
                  <c:v>8.7589489260000004</c:v>
                </c:pt>
                <c:pt idx="30">
                  <c:v>9.7388904919999995</c:v>
                </c:pt>
                <c:pt idx="31">
                  <c:v>11.502480505999999</c:v>
                </c:pt>
                <c:pt idx="32">
                  <c:v>9.4297002980000002</c:v>
                </c:pt>
                <c:pt idx="33">
                  <c:v>9.8681404739999987</c:v>
                </c:pt>
                <c:pt idx="34">
                  <c:v>11.722508746000001</c:v>
                </c:pt>
                <c:pt idx="35">
                  <c:v>32.095403191999999</c:v>
                </c:pt>
                <c:pt idx="36">
                  <c:v>13.304304721999999</c:v>
                </c:pt>
                <c:pt idx="37">
                  <c:v>25.901537956087409</c:v>
                </c:pt>
                <c:pt idx="38">
                  <c:v>16.919251184</c:v>
                </c:pt>
                <c:pt idx="39">
                  <c:v>18.563243888999999</c:v>
                </c:pt>
                <c:pt idx="40">
                  <c:v>40.308899821083642</c:v>
                </c:pt>
                <c:pt idx="41">
                  <c:v>15.060599399738329</c:v>
                </c:pt>
              </c:numCache>
            </c:numRef>
          </c:val>
          <c:extLst>
            <c:ext xmlns:c16="http://schemas.microsoft.com/office/drawing/2014/chart" uri="{C3380CC4-5D6E-409C-BE32-E72D297353CC}">
              <c16:uniqueId val="{00000005-40F9-40D6-AB7E-038C8F5BA0A2}"/>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General"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plotArea>
    <c:legend>
      <c:legendPos val="tr"/>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no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'Late stage x size'!$B$8</c:f>
              <c:strCache>
                <c:ptCount val="1"/>
                <c:pt idx="0">
                  <c:v>&lt;$1M</c:v>
                </c:pt>
              </c:strCache>
            </c:strRef>
          </c:tx>
          <c:spPr>
            <a:solidFill>
              <a:schemeClr val="accent1"/>
            </a:solidFill>
            <a:ln>
              <a:noFill/>
            </a:ln>
            <a:effectLst/>
          </c:spPr>
          <c:invertIfNegative val="0"/>
          <c:cat>
            <c:numRef>
              <c:f>'Late stage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'Late stage x size'!$C$8:$M$8</c:f>
              <c:numCache>
                <c:formatCode>General</c:formatCode>
                <c:ptCount val="11"/>
                <c:pt idx="0">
                  <c:v>600</c:v>
                </c:pt>
                <c:pt idx="1">
                  <c:v>524</c:v>
                </c:pt>
                <c:pt idx="2">
                  <c:v>553</c:v>
                </c:pt>
                <c:pt idx="3">
                  <c:v>632</c:v>
                </c:pt>
                <c:pt idx="4">
                  <c:v>639</c:v>
                </c:pt>
                <c:pt idx="5">
                  <c:v>612</c:v>
                </c:pt>
                <c:pt idx="6">
                  <c:v>614</c:v>
                </c:pt>
                <c:pt idx="7">
                  <c:v>692</c:v>
                </c:pt>
                <c:pt idx="8">
                  <c:v>622</c:v>
                </c:pt>
                <c:pt idx="9">
                  <c:v>496</c:v>
                </c:pt>
                <c:pt idx="10">
                  <c:v>281</c:v>
                </c:pt>
              </c:numCache>
            </c:numRef>
          </c:val>
          <c:extLst>
            <c:ext xmlns:c16="http://schemas.microsoft.com/office/drawing/2014/chart" uri="{C3380CC4-5D6E-409C-BE32-E72D297353CC}">
              <c16:uniqueId val="{00000000-9B96-4A29-9501-309BBB4C9B0D}"/>
            </c:ext>
          </c:extLst>
        </c:ser>
        <c:ser>
          <c:idx val="1"/>
          <c:order val="1"/>
          <c:tx>
            <c:strRef>
              <c:f>'Late stage x size'!$B$9</c:f>
              <c:strCache>
                <c:ptCount val="1"/>
                <c:pt idx="0">
                  <c:v>$1M-$5M</c:v>
                </c:pt>
              </c:strCache>
            </c:strRef>
          </c:tx>
          <c:spPr>
            <a:solidFill>
              <a:schemeClr val="accent2"/>
            </a:solidFill>
            <a:ln>
              <a:noFill/>
            </a:ln>
            <a:effectLst/>
          </c:spPr>
          <c:invertIfNegative val="0"/>
          <c:cat>
            <c:numRef>
              <c:f>'Late stage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'Late stage x size'!$C$9:$M$9</c:f>
              <c:numCache>
                <c:formatCode>General</c:formatCode>
                <c:ptCount val="11"/>
                <c:pt idx="0">
                  <c:v>618</c:v>
                </c:pt>
                <c:pt idx="1">
                  <c:v>663</c:v>
                </c:pt>
                <c:pt idx="2">
                  <c:v>681</c:v>
                </c:pt>
                <c:pt idx="3">
                  <c:v>772</c:v>
                </c:pt>
                <c:pt idx="4">
                  <c:v>780</c:v>
                </c:pt>
                <c:pt idx="5">
                  <c:v>930</c:v>
                </c:pt>
                <c:pt idx="6">
                  <c:v>823</c:v>
                </c:pt>
                <c:pt idx="7">
                  <c:v>838</c:v>
                </c:pt>
                <c:pt idx="8">
                  <c:v>676</c:v>
                </c:pt>
                <c:pt idx="9">
                  <c:v>636</c:v>
                </c:pt>
                <c:pt idx="10">
                  <c:v>298</c:v>
                </c:pt>
              </c:numCache>
            </c:numRef>
          </c:val>
          <c:extLst>
            <c:ext xmlns:c16="http://schemas.microsoft.com/office/drawing/2014/chart" uri="{C3380CC4-5D6E-409C-BE32-E72D297353CC}">
              <c16:uniqueId val="{00000001-9B96-4A29-9501-309BBB4C9B0D}"/>
            </c:ext>
          </c:extLst>
        </c:ser>
        <c:ser>
          <c:idx val="2"/>
          <c:order val="2"/>
          <c:tx>
            <c:strRef>
              <c:f>'Late stage x size'!$B$10</c:f>
              <c:strCache>
                <c:ptCount val="1"/>
                <c:pt idx="0">
                  <c:v>$5M-$10M</c:v>
                </c:pt>
              </c:strCache>
            </c:strRef>
          </c:tx>
          <c:spPr>
            <a:solidFill>
              <a:schemeClr val="accent3"/>
            </a:solidFill>
            <a:ln>
              <a:noFill/>
            </a:ln>
            <a:effectLst/>
          </c:spPr>
          <c:invertIfNegative val="0"/>
          <c:cat>
            <c:numRef>
              <c:f>'Late stage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'Late stage x size'!$C$10:$M$10</c:f>
              <c:numCache>
                <c:formatCode>General</c:formatCode>
                <c:ptCount val="11"/>
                <c:pt idx="0">
                  <c:v>309</c:v>
                </c:pt>
                <c:pt idx="1">
                  <c:v>358</c:v>
                </c:pt>
                <c:pt idx="2">
                  <c:v>443</c:v>
                </c:pt>
                <c:pt idx="3">
                  <c:v>467</c:v>
                </c:pt>
                <c:pt idx="4">
                  <c:v>492</c:v>
                </c:pt>
                <c:pt idx="5">
                  <c:v>572</c:v>
                </c:pt>
                <c:pt idx="6">
                  <c:v>566</c:v>
                </c:pt>
                <c:pt idx="7">
                  <c:v>553</c:v>
                </c:pt>
                <c:pt idx="8">
                  <c:v>414</c:v>
                </c:pt>
                <c:pt idx="9">
                  <c:v>408</c:v>
                </c:pt>
                <c:pt idx="10">
                  <c:v>168</c:v>
                </c:pt>
              </c:numCache>
            </c:numRef>
          </c:val>
          <c:extLst>
            <c:ext xmlns:c16="http://schemas.microsoft.com/office/drawing/2014/chart" uri="{C3380CC4-5D6E-409C-BE32-E72D297353CC}">
              <c16:uniqueId val="{00000002-9B96-4A29-9501-309BBB4C9B0D}"/>
            </c:ext>
          </c:extLst>
        </c:ser>
        <c:ser>
          <c:idx val="3"/>
          <c:order val="3"/>
          <c:tx>
            <c:strRef>
              <c:f>'Late stage x size'!$B$11</c:f>
              <c:strCache>
                <c:ptCount val="1"/>
                <c:pt idx="0">
                  <c:v>$10M-$25M</c:v>
                </c:pt>
              </c:strCache>
            </c:strRef>
          </c:tx>
          <c:spPr>
            <a:solidFill>
              <a:schemeClr val="accent4"/>
            </a:solidFill>
            <a:ln>
              <a:noFill/>
            </a:ln>
            <a:effectLst/>
          </c:spPr>
          <c:invertIfNegative val="0"/>
          <c:cat>
            <c:numRef>
              <c:f>'Late stage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'Late stage x size'!$C$11:$M$11</c:f>
              <c:numCache>
                <c:formatCode>General</c:formatCode>
                <c:ptCount val="11"/>
                <c:pt idx="0">
                  <c:v>408</c:v>
                </c:pt>
                <c:pt idx="1">
                  <c:v>454</c:v>
                </c:pt>
                <c:pt idx="2">
                  <c:v>530</c:v>
                </c:pt>
                <c:pt idx="3">
                  <c:v>629</c:v>
                </c:pt>
                <c:pt idx="4">
                  <c:v>597</c:v>
                </c:pt>
                <c:pt idx="5">
                  <c:v>859</c:v>
                </c:pt>
                <c:pt idx="6">
                  <c:v>803</c:v>
                </c:pt>
                <c:pt idx="7">
                  <c:v>642</c:v>
                </c:pt>
                <c:pt idx="8">
                  <c:v>590</c:v>
                </c:pt>
                <c:pt idx="9">
                  <c:v>631</c:v>
                </c:pt>
                <c:pt idx="10">
                  <c:v>262</c:v>
                </c:pt>
              </c:numCache>
            </c:numRef>
          </c:val>
          <c:extLst>
            <c:ext xmlns:c16="http://schemas.microsoft.com/office/drawing/2014/chart" uri="{C3380CC4-5D6E-409C-BE32-E72D297353CC}">
              <c16:uniqueId val="{00000003-9B96-4A29-9501-309BBB4C9B0D}"/>
            </c:ext>
          </c:extLst>
        </c:ser>
        <c:ser>
          <c:idx val="4"/>
          <c:order val="4"/>
          <c:tx>
            <c:strRef>
              <c:f>'Late stage x size'!$B$12</c:f>
              <c:strCache>
                <c:ptCount val="1"/>
                <c:pt idx="0">
                  <c:v>$25-$50M</c:v>
                </c:pt>
              </c:strCache>
            </c:strRef>
          </c:tx>
          <c:spPr>
            <a:solidFill>
              <a:schemeClr val="accent5"/>
            </a:solidFill>
            <a:ln>
              <a:noFill/>
            </a:ln>
            <a:effectLst/>
          </c:spPr>
          <c:invertIfNegative val="0"/>
          <c:cat>
            <c:numRef>
              <c:f>'Late stage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'Late stage x size'!$C$12:$M$12</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9B96-4A29-9501-309BBB4C9B0D}"/>
            </c:ext>
          </c:extLst>
        </c:ser>
        <c:ser>
          <c:idx val="5"/>
          <c:order val="5"/>
          <c:tx>
            <c:strRef>
              <c:f>'Late stage x size'!$B$13</c:f>
              <c:strCache>
                <c:ptCount val="1"/>
                <c:pt idx="0">
                  <c:v>$50M+</c:v>
                </c:pt>
              </c:strCache>
            </c:strRef>
          </c:tx>
          <c:spPr>
            <a:solidFill>
              <a:schemeClr val="accent6"/>
            </a:solidFill>
            <a:ln>
              <a:noFill/>
            </a:ln>
            <a:effectLst/>
          </c:spPr>
          <c:invertIfNegative val="0"/>
          <c:cat>
            <c:numRef>
              <c:f>'Late stage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'Late stage x size'!$C$13:$M$13</c:f>
              <c:numCache>
                <c:formatCode>General</c:formatCode>
                <c:ptCount val="11"/>
                <c:pt idx="0">
                  <c:v>129</c:v>
                </c:pt>
                <c:pt idx="1">
                  <c:v>153</c:v>
                </c:pt>
                <c:pt idx="2">
                  <c:v>252</c:v>
                </c:pt>
                <c:pt idx="3">
                  <c:v>274</c:v>
                </c:pt>
                <c:pt idx="4">
                  <c:v>355</c:v>
                </c:pt>
                <c:pt idx="5">
                  <c:v>786</c:v>
                </c:pt>
                <c:pt idx="6">
                  <c:v>506</c:v>
                </c:pt>
                <c:pt idx="7">
                  <c:v>269</c:v>
                </c:pt>
                <c:pt idx="8">
                  <c:v>354</c:v>
                </c:pt>
                <c:pt idx="9">
                  <c:v>442</c:v>
                </c:pt>
                <c:pt idx="10">
                  <c:v>225</c:v>
                </c:pt>
              </c:numCache>
            </c:numRef>
          </c:val>
          <c:extLst>
            <c:ext xmlns:c16="http://schemas.microsoft.com/office/drawing/2014/chart" uri="{C3380CC4-5D6E-409C-BE32-E72D297353CC}">
              <c16:uniqueId val="{00000005-9B96-4A29-9501-309BBB4C9B0D}"/>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5787826916892307"/>
          <c:y val="0"/>
          <c:w val="0.14212173083107696"/>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'Late stage x size'!$B$46</c:f>
              <c:strCache>
                <c:ptCount val="1"/>
                <c:pt idx="0">
                  <c:v>&lt;$1M</c:v>
                </c:pt>
              </c:strCache>
            </c:strRef>
          </c:tx>
          <c:spPr>
            <a:solidFill>
              <a:schemeClr val="accent1"/>
            </a:solidFill>
            <a:ln>
              <a:noFill/>
            </a:ln>
            <a:effectLst/>
          </c:spPr>
          <c:invertIfNegative val="0"/>
          <c:cat>
            <c:numRef>
              <c:f>'Late stage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'Late stage x size'!$C$46:$M$46</c:f>
              <c:numCache>
                <c:formatCode>"$"#,##0.0</c:formatCode>
                <c:ptCount val="11"/>
                <c:pt idx="0">
                  <c:v>0.21539768100000001</c:v>
                </c:pt>
                <c:pt idx="1">
                  <c:v>0.20253982889368571</c:v>
                </c:pt>
                <c:pt idx="2">
                  <c:v>0.223643657</c:v>
                </c:pt>
                <c:pt idx="3">
                  <c:v>0.23748494175536469</c:v>
                </c:pt>
                <c:pt idx="4">
                  <c:v>0.21904829736972931</c:v>
                </c:pt>
                <c:pt idx="5">
                  <c:v>0.22607968378632079</c:v>
                </c:pt>
                <c:pt idx="6">
                  <c:v>0.21661999967797119</c:v>
                </c:pt>
                <c:pt idx="7">
                  <c:v>0.24373334146975029</c:v>
                </c:pt>
                <c:pt idx="8">
                  <c:v>0.21992409705136051</c:v>
                </c:pt>
                <c:pt idx="9">
                  <c:v>0.17665741263718721</c:v>
                </c:pt>
                <c:pt idx="10">
                  <c:v>9.3537903000000006E-2</c:v>
                </c:pt>
              </c:numCache>
            </c:numRef>
          </c:val>
          <c:extLst>
            <c:ext xmlns:c16="http://schemas.microsoft.com/office/drawing/2014/chart" uri="{C3380CC4-5D6E-409C-BE32-E72D297353CC}">
              <c16:uniqueId val="{00000000-1583-4434-828B-DF369EB4DF72}"/>
            </c:ext>
          </c:extLst>
        </c:ser>
        <c:ser>
          <c:idx val="1"/>
          <c:order val="1"/>
          <c:tx>
            <c:strRef>
              <c:f>'Late stage x size'!$B$47</c:f>
              <c:strCache>
                <c:ptCount val="1"/>
                <c:pt idx="0">
                  <c:v>$1M-$5M</c:v>
                </c:pt>
              </c:strCache>
            </c:strRef>
          </c:tx>
          <c:spPr>
            <a:solidFill>
              <a:schemeClr val="accent2"/>
            </a:solidFill>
            <a:ln>
              <a:noFill/>
            </a:ln>
            <a:effectLst/>
          </c:spPr>
          <c:invertIfNegative val="0"/>
          <c:cat>
            <c:numRef>
              <c:f>'Late stage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'Late stage x size'!$C$47:$M$47</c:f>
              <c:numCache>
                <c:formatCode>"$"#,##0.0</c:formatCode>
                <c:ptCount val="11"/>
                <c:pt idx="0">
                  <c:v>1.595873938</c:v>
                </c:pt>
                <c:pt idx="1">
                  <c:v>1.709420897</c:v>
                </c:pt>
                <c:pt idx="2">
                  <c:v>1.7990790759999999</c:v>
                </c:pt>
                <c:pt idx="3">
                  <c:v>1.999304349</c:v>
                </c:pt>
                <c:pt idx="4">
                  <c:v>2.0108000910000001</c:v>
                </c:pt>
                <c:pt idx="5">
                  <c:v>2.3972637649999999</c:v>
                </c:pt>
                <c:pt idx="6">
                  <c:v>2.1302387270000001</c:v>
                </c:pt>
                <c:pt idx="7">
                  <c:v>2.0771299519999999</c:v>
                </c:pt>
                <c:pt idx="8">
                  <c:v>1.7607732279999999</c:v>
                </c:pt>
                <c:pt idx="9">
                  <c:v>1.6695635470000001</c:v>
                </c:pt>
                <c:pt idx="10">
                  <c:v>0.77805875199999996</c:v>
                </c:pt>
              </c:numCache>
            </c:numRef>
          </c:val>
          <c:extLst>
            <c:ext xmlns:c16="http://schemas.microsoft.com/office/drawing/2014/chart" uri="{C3380CC4-5D6E-409C-BE32-E72D297353CC}">
              <c16:uniqueId val="{00000001-1583-4434-828B-DF369EB4DF72}"/>
            </c:ext>
          </c:extLst>
        </c:ser>
        <c:ser>
          <c:idx val="2"/>
          <c:order val="2"/>
          <c:tx>
            <c:strRef>
              <c:f>'Late stage x size'!$B$48</c:f>
              <c:strCache>
                <c:ptCount val="1"/>
                <c:pt idx="0">
                  <c:v>$5M-$10M</c:v>
                </c:pt>
              </c:strCache>
            </c:strRef>
          </c:tx>
          <c:spPr>
            <a:solidFill>
              <a:schemeClr val="accent3"/>
            </a:solidFill>
            <a:ln>
              <a:noFill/>
            </a:ln>
            <a:effectLst/>
          </c:spPr>
          <c:invertIfNegative val="0"/>
          <c:cat>
            <c:numRef>
              <c:f>'Late stage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'Late stage x size'!$C$48:$M$48</c:f>
              <c:numCache>
                <c:formatCode>"$"#,##0.0</c:formatCode>
                <c:ptCount val="11"/>
                <c:pt idx="0">
                  <c:v>2.1520725469999999</c:v>
                </c:pt>
                <c:pt idx="1">
                  <c:v>2.494801952</c:v>
                </c:pt>
                <c:pt idx="2">
                  <c:v>3.0691924660000001</c:v>
                </c:pt>
                <c:pt idx="3">
                  <c:v>3.297020104</c:v>
                </c:pt>
                <c:pt idx="4">
                  <c:v>3.4226690070000001</c:v>
                </c:pt>
                <c:pt idx="5">
                  <c:v>4.0884466010000002</c:v>
                </c:pt>
                <c:pt idx="6">
                  <c:v>3.97749737</c:v>
                </c:pt>
                <c:pt idx="7">
                  <c:v>3.8665751890000002</c:v>
                </c:pt>
                <c:pt idx="8">
                  <c:v>2.8951618539999999</c:v>
                </c:pt>
                <c:pt idx="9">
                  <c:v>2.795139915</c:v>
                </c:pt>
                <c:pt idx="10">
                  <c:v>1.189606613</c:v>
                </c:pt>
              </c:numCache>
            </c:numRef>
          </c:val>
          <c:extLst>
            <c:ext xmlns:c16="http://schemas.microsoft.com/office/drawing/2014/chart" uri="{C3380CC4-5D6E-409C-BE32-E72D297353CC}">
              <c16:uniqueId val="{00000002-1583-4434-828B-DF369EB4DF72}"/>
            </c:ext>
          </c:extLst>
        </c:ser>
        <c:ser>
          <c:idx val="3"/>
          <c:order val="3"/>
          <c:tx>
            <c:strRef>
              <c:f>'Late stage x size'!$B$49</c:f>
              <c:strCache>
                <c:ptCount val="1"/>
                <c:pt idx="0">
                  <c:v>$10M-$25M</c:v>
                </c:pt>
              </c:strCache>
            </c:strRef>
          </c:tx>
          <c:spPr>
            <a:solidFill>
              <a:schemeClr val="accent4"/>
            </a:solidFill>
            <a:ln>
              <a:noFill/>
            </a:ln>
            <a:effectLst/>
          </c:spPr>
          <c:invertIfNegative val="0"/>
          <c:cat>
            <c:numRef>
              <c:f>'Late stage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'Late stage x size'!$C$49:$M$49</c:f>
              <c:numCache>
                <c:formatCode>"$"#,##0.0</c:formatCode>
                <c:ptCount val="11"/>
                <c:pt idx="0">
                  <c:v>6.1985585596252859</c:v>
                </c:pt>
                <c:pt idx="1">
                  <c:v>6.8539850117309822</c:v>
                </c:pt>
                <c:pt idx="2">
                  <c:v>8.0881052316651356</c:v>
                </c:pt>
                <c:pt idx="3">
                  <c:v>9.8261047268223809</c:v>
                </c:pt>
                <c:pt idx="4">
                  <c:v>9.3580362345632402</c:v>
                </c:pt>
                <c:pt idx="5">
                  <c:v>13.608872661436161</c:v>
                </c:pt>
                <c:pt idx="6">
                  <c:v>12.578533347699111</c:v>
                </c:pt>
                <c:pt idx="7">
                  <c:v>9.9024629571934177</c:v>
                </c:pt>
                <c:pt idx="8">
                  <c:v>9.1870365946352326</c:v>
                </c:pt>
                <c:pt idx="9">
                  <c:v>10.03570351193002</c:v>
                </c:pt>
                <c:pt idx="10">
                  <c:v>4.1842383995336574</c:v>
                </c:pt>
              </c:numCache>
            </c:numRef>
          </c:val>
          <c:extLst>
            <c:ext xmlns:c16="http://schemas.microsoft.com/office/drawing/2014/chart" uri="{C3380CC4-5D6E-409C-BE32-E72D297353CC}">
              <c16:uniqueId val="{00000003-1583-4434-828B-DF369EB4DF72}"/>
            </c:ext>
          </c:extLst>
        </c:ser>
        <c:ser>
          <c:idx val="4"/>
          <c:order val="4"/>
          <c:tx>
            <c:strRef>
              <c:f>'Late stage x size'!$B$50</c:f>
              <c:strCache>
                <c:ptCount val="1"/>
                <c:pt idx="0">
                  <c:v>$25-$50M</c:v>
                </c:pt>
              </c:strCache>
            </c:strRef>
          </c:tx>
          <c:spPr>
            <a:solidFill>
              <a:schemeClr val="accent5"/>
            </a:solidFill>
            <a:ln>
              <a:noFill/>
            </a:ln>
            <a:effectLst/>
          </c:spPr>
          <c:invertIfNegative val="0"/>
          <c:cat>
            <c:numRef>
              <c:f>'Late stage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'Late stage x size'!$C$50:$M$50</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1583-4434-828B-DF369EB4DF72}"/>
            </c:ext>
          </c:extLst>
        </c:ser>
        <c:ser>
          <c:idx val="5"/>
          <c:order val="5"/>
          <c:tx>
            <c:strRef>
              <c:f>'Late stage x size'!$B$51</c:f>
              <c:strCache>
                <c:ptCount val="1"/>
                <c:pt idx="0">
                  <c:v>$50M+</c:v>
                </c:pt>
              </c:strCache>
            </c:strRef>
          </c:tx>
          <c:spPr>
            <a:solidFill>
              <a:schemeClr val="accent6"/>
            </a:solidFill>
            <a:ln>
              <a:noFill/>
            </a:ln>
            <a:effectLst/>
          </c:spPr>
          <c:invertIfNegative val="0"/>
          <c:cat>
            <c:numRef>
              <c:f>'Late stage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'Late stage x size'!$C$51:$M$51</c:f>
              <c:numCache>
                <c:formatCode>"$"#,##0.0</c:formatCode>
                <c:ptCount val="11"/>
                <c:pt idx="0">
                  <c:v>12.783892078999999</c:v>
                </c:pt>
                <c:pt idx="1">
                  <c:v>14.327213546741669</c:v>
                </c:pt>
                <c:pt idx="2">
                  <c:v>43.912874670999997</c:v>
                </c:pt>
                <c:pt idx="3">
                  <c:v>34.162480321328587</c:v>
                </c:pt>
                <c:pt idx="4">
                  <c:v>44.128367718</c:v>
                </c:pt>
                <c:pt idx="5">
                  <c:v>120.7622941029683</c:v>
                </c:pt>
                <c:pt idx="6">
                  <c:v>60.967789805883967</c:v>
                </c:pt>
                <c:pt idx="7">
                  <c:v>46.659683137000002</c:v>
                </c:pt>
                <c:pt idx="8">
                  <c:v>63.115752710000002</c:v>
                </c:pt>
                <c:pt idx="9">
                  <c:v>74.688337751087403</c:v>
                </c:pt>
                <c:pt idx="10">
                  <c:v>55.369499220821957</c:v>
                </c:pt>
              </c:numCache>
            </c:numRef>
          </c:val>
          <c:extLst>
            <c:ext xmlns:c16="http://schemas.microsoft.com/office/drawing/2014/chart" uri="{C3380CC4-5D6E-409C-BE32-E72D297353CC}">
              <c16:uniqueId val="{00000005-1583-4434-828B-DF369EB4DF72}"/>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5787826916892307"/>
          <c:y val="0"/>
          <c:w val="0.14212173083107696"/>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'Venture-growth activity'!$O$9</c:f>
              <c:strCache>
                <c:ptCount val="1"/>
                <c:pt idx="0">
                  <c:v>Deal value ($B)</c:v>
                </c:pt>
              </c:strCache>
            </c:strRef>
          </c:tx>
          <c:spPr>
            <a:solidFill>
              <a:schemeClr val="accent1"/>
            </a:solidFill>
            <a:ln>
              <a:noFill/>
            </a:ln>
            <a:effectLst/>
          </c:spPr>
          <c:invertIfNegative val="0"/>
          <c:cat>
            <c:multiLvlStrRef>
              <c:f>'Venture-growth activity'!$AF$7:$BE$8</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2020</c:v>
                  </c:pt>
                  <c:pt idx="4">
                    <c:v>2021</c:v>
                  </c:pt>
                  <c:pt idx="8">
                    <c:v>2022</c:v>
                  </c:pt>
                  <c:pt idx="12">
                    <c:v>2023</c:v>
                  </c:pt>
                  <c:pt idx="16">
                    <c:v>2024</c:v>
                  </c:pt>
                  <c:pt idx="20">
                    <c:v>2025</c:v>
                  </c:pt>
                  <c:pt idx="24">
                    <c:v>2026</c:v>
                  </c:pt>
                </c:lvl>
              </c:multiLvlStrCache>
            </c:multiLvlStrRef>
          </c:cat>
          <c:val>
            <c:numRef>
              <c:f>'Venture-growth activity'!$AF$9:$BE$9</c:f>
              <c:numCache>
                <c:formatCode>"$"#,##0.0</c:formatCode>
                <c:ptCount val="26"/>
                <c:pt idx="0">
                  <c:v>8.0102753759999992</c:v>
                </c:pt>
                <c:pt idx="1">
                  <c:v>9.6691945663110399</c:v>
                </c:pt>
                <c:pt idx="2">
                  <c:v>16.275016907000001</c:v>
                </c:pt>
                <c:pt idx="3">
                  <c:v>12.1206015441022</c:v>
                </c:pt>
                <c:pt idx="4">
                  <c:v>23.98190949516388</c:v>
                </c:pt>
                <c:pt idx="5">
                  <c:v>20.615909798405909</c:v>
                </c:pt>
                <c:pt idx="6">
                  <c:v>22.858736257175298</c:v>
                </c:pt>
                <c:pt idx="7">
                  <c:v>23.386193909999999</c:v>
                </c:pt>
                <c:pt idx="8">
                  <c:v>15.900747313880579</c:v>
                </c:pt>
                <c:pt idx="9">
                  <c:v>12.907920081129189</c:v>
                </c:pt>
                <c:pt idx="10">
                  <c:v>7.8122685863017551</c:v>
                </c:pt>
                <c:pt idx="11">
                  <c:v>8.6177537569999991</c:v>
                </c:pt>
                <c:pt idx="12">
                  <c:v>15.396591752000001</c:v>
                </c:pt>
                <c:pt idx="13">
                  <c:v>5.5027256049999993</c:v>
                </c:pt>
                <c:pt idx="14">
                  <c:v>6.4091288407440148</c:v>
                </c:pt>
                <c:pt idx="15">
                  <c:v>7.7901480438815156</c:v>
                </c:pt>
                <c:pt idx="16">
                  <c:v>7.1680366799999993</c:v>
                </c:pt>
                <c:pt idx="17">
                  <c:v>7.9176499138344312</c:v>
                </c:pt>
                <c:pt idx="18">
                  <c:v>9.3788551719999997</c:v>
                </c:pt>
                <c:pt idx="19">
                  <c:v>29.309343553000001</c:v>
                </c:pt>
                <c:pt idx="20">
                  <c:v>52.777487471000001</c:v>
                </c:pt>
                <c:pt idx="21">
                  <c:v>32.168353175371017</c:v>
                </c:pt>
                <c:pt idx="22">
                  <c:v>27.577772739</c:v>
                </c:pt>
                <c:pt idx="23">
                  <c:v>14.831761617289571</c:v>
                </c:pt>
                <c:pt idx="24">
                  <c:v>195.654164549</c:v>
                </c:pt>
                <c:pt idx="25">
                  <c:v>84.615569693109222</c:v>
                </c:pt>
              </c:numCache>
            </c:numRef>
          </c:val>
          <c:extLst>
            <c:ext xmlns:c16="http://schemas.microsoft.com/office/drawing/2014/chart" uri="{C3380CC4-5D6E-409C-BE32-E72D297353CC}">
              <c16:uniqueId val="{0000001F-CFAB-47DD-9354-837A315F2B28}"/>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'Venture-growth activity'!$O$10</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21-CFAB-47DD-9354-837A315F2B28}"/>
              </c:ext>
            </c:extLst>
          </c:dPt>
          <c:dPt>
            <c:idx val="10"/>
            <c:bubble3D val="0"/>
            <c:extLst>
              <c:ext xmlns:c16="http://schemas.microsoft.com/office/drawing/2014/chart" uri="{C3380CC4-5D6E-409C-BE32-E72D297353CC}">
                <c16:uniqueId val="{00000022-CFAB-47DD-9354-837A315F2B28}"/>
              </c:ext>
            </c:extLst>
          </c:dPt>
          <c:dPt>
            <c:idx val="11"/>
            <c:bubble3D val="0"/>
            <c:extLst>
              <c:ext xmlns:c16="http://schemas.microsoft.com/office/drawing/2014/chart" uri="{C3380CC4-5D6E-409C-BE32-E72D297353CC}">
                <c16:uniqueId val="{00000023-CFAB-47DD-9354-837A315F2B28}"/>
              </c:ext>
            </c:extLst>
          </c:dPt>
          <c:cat>
            <c:multiLvlStrRef>
              <c:f>'Venture-growth activity'!$AF$7:$BE$8</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2020</c:v>
                  </c:pt>
                  <c:pt idx="4">
                    <c:v>2021</c:v>
                  </c:pt>
                  <c:pt idx="8">
                    <c:v>2022</c:v>
                  </c:pt>
                  <c:pt idx="12">
                    <c:v>2023</c:v>
                  </c:pt>
                  <c:pt idx="16">
                    <c:v>2024</c:v>
                  </c:pt>
                  <c:pt idx="20">
                    <c:v>2025</c:v>
                  </c:pt>
                  <c:pt idx="24">
                    <c:v>2026</c:v>
                  </c:pt>
                </c:lvl>
              </c:multiLvlStrCache>
            </c:multiLvlStrRef>
          </c:cat>
          <c:val>
            <c:numRef>
              <c:f>'Venture-growth activity'!$AF$10:$BE$10</c:f>
              <c:numCache>
                <c:formatCode>General</c:formatCode>
                <c:ptCount val="26"/>
                <c:pt idx="0">
                  <c:v>203</c:v>
                </c:pt>
                <c:pt idx="1">
                  <c:v>173</c:v>
                </c:pt>
                <c:pt idx="2">
                  <c:v>194</c:v>
                </c:pt>
                <c:pt idx="3">
                  <c:v>192</c:v>
                </c:pt>
                <c:pt idx="4">
                  <c:v>239</c:v>
                </c:pt>
                <c:pt idx="5">
                  <c:v>249</c:v>
                </c:pt>
                <c:pt idx="6">
                  <c:v>232</c:v>
                </c:pt>
                <c:pt idx="7">
                  <c:v>223</c:v>
                </c:pt>
                <c:pt idx="8">
                  <c:v>239</c:v>
                </c:pt>
                <c:pt idx="9">
                  <c:v>191</c:v>
                </c:pt>
                <c:pt idx="10">
                  <c:v>162</c:v>
                </c:pt>
                <c:pt idx="11">
                  <c:v>185</c:v>
                </c:pt>
                <c:pt idx="12">
                  <c:v>202</c:v>
                </c:pt>
                <c:pt idx="13">
                  <c:v>180</c:v>
                </c:pt>
                <c:pt idx="14">
                  <c:v>159</c:v>
                </c:pt>
                <c:pt idx="15">
                  <c:v>164</c:v>
                </c:pt>
                <c:pt idx="16">
                  <c:v>205</c:v>
                </c:pt>
                <c:pt idx="17">
                  <c:v>203</c:v>
                </c:pt>
                <c:pt idx="18">
                  <c:v>193</c:v>
                </c:pt>
                <c:pt idx="19">
                  <c:v>180</c:v>
                </c:pt>
                <c:pt idx="20">
                  <c:v>261</c:v>
                </c:pt>
                <c:pt idx="21">
                  <c:v>226</c:v>
                </c:pt>
                <c:pt idx="22">
                  <c:v>228</c:v>
                </c:pt>
                <c:pt idx="23">
                  <c:v>212</c:v>
                </c:pt>
                <c:pt idx="24">
                  <c:v>242</c:v>
                </c:pt>
                <c:pt idx="25">
                  <c:v>176</c:v>
                </c:pt>
              </c:numCache>
            </c:numRef>
          </c:val>
          <c:smooth val="0"/>
          <c:extLst>
            <c:ext xmlns:c16="http://schemas.microsoft.com/office/drawing/2014/chart" uri="{C3380CC4-5D6E-409C-BE32-E72D297353CC}">
              <c16:uniqueId val="{00000024-CFAB-47DD-9354-837A315F2B28}"/>
            </c:ext>
          </c:extLst>
        </c:ser>
        <c:ser>
          <c:idx val="2"/>
          <c:order val="2"/>
          <c:tx>
            <c:strRef>
              <c:f>'Venture-growth activity'!$O$11</c:f>
              <c:strCache>
                <c:ptCount val="1"/>
                <c:pt idx="0">
                  <c:v>Estimated deal count</c:v>
                </c:pt>
              </c:strCache>
            </c:strRef>
          </c:tx>
          <c:spPr>
            <a:ln>
              <a:noFill/>
            </a:ln>
          </c:spPr>
          <c:marker>
            <c:symbol val="circle"/>
            <c:size val="5"/>
            <c:spPr>
              <a:solidFill>
                <a:srgbClr val="F5C914"/>
              </a:solidFill>
              <a:ln>
                <a:noFill/>
              </a:ln>
            </c:spPr>
          </c:marker>
          <c:dPt>
            <c:idx val="21"/>
            <c:marker>
              <c:spPr>
                <a:noFill/>
                <a:ln>
                  <a:noFill/>
                </a:ln>
              </c:spPr>
            </c:marker>
            <c:bubble3D val="0"/>
            <c:extLst>
              <c:ext xmlns:c16="http://schemas.microsoft.com/office/drawing/2014/chart" uri="{C3380CC4-5D6E-409C-BE32-E72D297353CC}">
                <c16:uniqueId val="{00000026-CFAB-47DD-9354-837A315F2B28}"/>
              </c:ext>
            </c:extLst>
          </c:dPt>
          <c:dPt>
            <c:idx val="33"/>
            <c:marker>
              <c:spPr>
                <a:noFill/>
                <a:ln>
                  <a:noFill/>
                </a:ln>
              </c:spPr>
            </c:marker>
            <c:bubble3D val="0"/>
            <c:extLst>
              <c:ext xmlns:c16="http://schemas.microsoft.com/office/drawing/2014/chart" uri="{C3380CC4-5D6E-409C-BE32-E72D297353CC}">
                <c16:uniqueId val="{00000027-CFAB-47DD-9354-837A315F2B28}"/>
              </c:ext>
            </c:extLst>
          </c:dPt>
          <c:cat>
            <c:multiLvlStrRef>
              <c:f>'Venture-growth activity'!$AF$7:$BE$8</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2020</c:v>
                  </c:pt>
                  <c:pt idx="4">
                    <c:v>2021</c:v>
                  </c:pt>
                  <c:pt idx="8">
                    <c:v>2022</c:v>
                  </c:pt>
                  <c:pt idx="12">
                    <c:v>2023</c:v>
                  </c:pt>
                  <c:pt idx="16">
                    <c:v>2024</c:v>
                  </c:pt>
                  <c:pt idx="20">
                    <c:v>2025</c:v>
                  </c:pt>
                  <c:pt idx="24">
                    <c:v>2026</c:v>
                  </c:pt>
                </c:lvl>
              </c:multiLvlStrCache>
            </c:multiLvlStrRef>
          </c:cat>
          <c:val>
            <c:numRef>
              <c:f>'Venture-growth activity'!$AF$11:$BE$11</c:f>
              <c:numCache>
                <c:formatCode>General</c:formatCode>
                <c:ptCount val="26"/>
                <c:pt idx="21" formatCode="#,##0;;;">
                  <c:v>0</c:v>
                </c:pt>
                <c:pt idx="22" formatCode="#,##0;;;">
                  <c:v>234.49409469943629</c:v>
                </c:pt>
                <c:pt idx="23" formatCode="#,##0;;;">
                  <c:v>223.66036071212719</c:v>
                </c:pt>
                <c:pt idx="24" formatCode="#,##0;;;">
                  <c:v>270.0752440398137</c:v>
                </c:pt>
                <c:pt idx="25" formatCode="#,##0;;;">
                  <c:v>224.7599155229413</c:v>
                </c:pt>
              </c:numCache>
            </c:numRef>
          </c:val>
          <c:smooth val="0"/>
          <c:extLst>
            <c:ext xmlns:c16="http://schemas.microsoft.com/office/drawing/2014/chart" uri="{C3380CC4-5D6E-409C-BE32-E72D297353CC}">
              <c16:uniqueId val="{00000028-CFAB-47DD-9354-837A315F2B28}"/>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General"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General"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'Venture-growth activity'!$B$8</c:f>
              <c:strCache>
                <c:ptCount val="1"/>
                <c:pt idx="0">
                  <c:v>Deal value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'Venture-growth activity'!$C$7:$M$7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'Venture-growth activity'!$C$8:$M$8</c:f>
              <c:numCache>
                <c:formatCode>"$"#,##0.0</c:formatCode>
                <c:ptCount val="11"/>
                <c:pt idx="0">
                  <c:v>21.497693639000001</c:v>
                </c:pt>
                <c:pt idx="1">
                  <c:v>22.227709291</c:v>
                </c:pt>
                <c:pt idx="2">
                  <c:v>30.68769789704638</c:v>
                </c:pt>
                <c:pt idx="3">
                  <c:v>39.243436653478767</c:v>
                </c:pt>
                <c:pt idx="4">
                  <c:v>46.075088393413232</c:v>
                </c:pt>
                <c:pt idx="5">
                  <c:v>90.842749460745083</c:v>
                </c:pt>
                <c:pt idx="6">
                  <c:v>45.238689738311521</c:v>
                </c:pt>
                <c:pt idx="7">
                  <c:v>35.098594241625527</c:v>
                </c:pt>
                <c:pt idx="8">
                  <c:v>53.773885318834417</c:v>
                </c:pt>
                <c:pt idx="9">
                  <c:v>127.35537500266059</c:v>
                </c:pt>
                <c:pt idx="10">
                  <c:v>280.26973424210922</c:v>
                </c:pt>
              </c:numCache>
            </c:numRef>
          </c:val>
          <c:extLst>
            <c:ext xmlns:c16="http://schemas.microsoft.com/office/drawing/2014/chart" uri="{C3380CC4-5D6E-409C-BE32-E72D297353CC}">
              <c16:uniqueId val="{00000018-E164-4227-BD42-DCB6515DA500}"/>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'Venture-growth activity'!$B$9</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1A-E164-4227-BD42-DCB6515DA500}"/>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1C-E164-4227-BD42-DCB6515DA500}"/>
              </c:ext>
            </c:extLst>
          </c:dPt>
          <c:dPt>
            <c:idx val="11"/>
            <c:bubble3D val="0"/>
            <c:extLst>
              <c:ext xmlns:c16="http://schemas.microsoft.com/office/drawing/2014/chart" uri="{C3380CC4-5D6E-409C-BE32-E72D297353CC}">
                <c16:uniqueId val="{0000001D-E164-4227-BD42-DCB6515DA500}"/>
              </c:ext>
            </c:extLst>
          </c:dPt>
          <c:dLbls>
            <c:dLbl>
              <c:idx val="9"/>
              <c:delete val="1"/>
              <c:extLst>
                <c:ext xmlns:c15="http://schemas.microsoft.com/office/drawing/2012/chart" uri="{CE6537A1-D6FC-4f65-9D91-7224C49458BB}"/>
                <c:ext xmlns:c16="http://schemas.microsoft.com/office/drawing/2014/chart" uri="{C3380CC4-5D6E-409C-BE32-E72D297353CC}">
                  <c16:uniqueId val="{0000001E-E164-4227-BD42-DCB6515DA500}"/>
                </c:ext>
              </c:extLst>
            </c:dLbl>
            <c:dLbl>
              <c:idx val="10"/>
              <c:delete val="1"/>
              <c:extLst>
                <c:ext xmlns:c15="http://schemas.microsoft.com/office/drawing/2012/chart" uri="{CE6537A1-D6FC-4f65-9D91-7224C49458BB}"/>
                <c:ext xmlns:c16="http://schemas.microsoft.com/office/drawing/2014/chart" uri="{C3380CC4-5D6E-409C-BE32-E72D297353CC}">
                  <c16:uniqueId val="{0000001C-E164-4227-BD42-DCB6515DA500}"/>
                </c:ext>
              </c:extLst>
            </c:dLbl>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'Venture-growth activity'!$C$7:$M$7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'Venture-growth activity'!$C$9:$M$9</c:f>
              <c:numCache>
                <c:formatCode>General</c:formatCode>
                <c:ptCount val="11"/>
                <c:pt idx="0">
                  <c:v>502</c:v>
                </c:pt>
                <c:pt idx="1">
                  <c:v>523</c:v>
                </c:pt>
                <c:pt idx="2">
                  <c:v>624</c:v>
                </c:pt>
                <c:pt idx="3">
                  <c:v>670</c:v>
                </c:pt>
                <c:pt idx="4">
                  <c:v>762</c:v>
                </c:pt>
                <c:pt idx="5">
                  <c:v>943</c:v>
                </c:pt>
                <c:pt idx="6">
                  <c:v>777</c:v>
                </c:pt>
                <c:pt idx="7">
                  <c:v>705</c:v>
                </c:pt>
                <c:pt idx="8">
                  <c:v>781</c:v>
                </c:pt>
                <c:pt idx="9">
                  <c:v>927</c:v>
                </c:pt>
                <c:pt idx="10">
                  <c:v>418</c:v>
                </c:pt>
              </c:numCache>
            </c:numRef>
          </c:val>
          <c:smooth val="0"/>
          <c:extLst>
            <c:ext xmlns:c16="http://schemas.microsoft.com/office/drawing/2014/chart" uri="{C3380CC4-5D6E-409C-BE32-E72D297353CC}">
              <c16:uniqueId val="{0000001F-E164-4227-BD42-DCB6515DA500}"/>
            </c:ext>
          </c:extLst>
        </c:ser>
        <c:ser>
          <c:idx val="2"/>
          <c:order val="2"/>
          <c:tx>
            <c:strRef>
              <c:f>'Venture-growth activity'!$B$10</c:f>
              <c:strCache>
                <c:ptCount val="1"/>
                <c:pt idx="0">
                  <c:v>Estimated deal count</c:v>
                </c:pt>
              </c:strCache>
            </c:strRef>
          </c:tx>
          <c:spPr>
            <a:ln>
              <a:noFill/>
            </a:ln>
          </c:spPr>
          <c:marker>
            <c:symbol val="circle"/>
            <c:size val="5"/>
            <c:spPr>
              <a:solidFill>
                <a:srgbClr val="F5C914"/>
              </a:solidFill>
              <a:ln>
                <a:noFill/>
              </a:ln>
            </c:spPr>
          </c:marker>
          <c:dPt>
            <c:idx val="0"/>
            <c:bubble3D val="0"/>
            <c:extLst>
              <c:ext xmlns:c16="http://schemas.microsoft.com/office/drawing/2014/chart" uri="{C3380CC4-5D6E-409C-BE32-E72D297353CC}">
                <c16:uniqueId val="{00000021-E164-4227-BD42-DCB6515DA500}"/>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E164-4227-BD42-DCB6515DA500}"/>
                </c:ext>
              </c:extLst>
            </c:dLbl>
            <c:dLbl>
              <c:idx val="10"/>
              <c:spPr>
                <a:noFill/>
                <a:ln>
                  <a:noFill/>
                </a:ln>
                <a:effectLst/>
              </c:spPr>
              <c:txPr>
                <a:bodyPr wrap="square" lIns="38100" tIns="19050" rIns="38100" bIns="19050" anchor="ctr">
                  <a:spAutoFit/>
                </a:bodyPr>
                <a:lstStyle/>
                <a:p>
                  <a:pPr>
                    <a:defRPr>
                      <a:solidFill>
                        <a:schemeClr val="bg1"/>
                      </a:solidFill>
                    </a:defRPr>
                  </a:pPr>
                  <a:endParaRPr 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E164-4227-BD42-DCB6515DA500}"/>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'Venture-growth activity'!$C$7:$M$7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'Venture-growth activity'!$C$10:$M$10</c:f>
              <c:numCache>
                <c:formatCode>General</c:formatCode>
                <c:ptCount val="11"/>
                <c:pt idx="9" formatCode="0">
                  <c:v>945.1544554115635</c:v>
                </c:pt>
                <c:pt idx="10" formatCode="0">
                  <c:v>494.83515956275511</c:v>
                </c:pt>
              </c:numCache>
            </c:numRef>
          </c:val>
          <c:smooth val="0"/>
          <c:extLst>
            <c:ext xmlns:c16="http://schemas.microsoft.com/office/drawing/2014/chart" uri="{C3380CC4-5D6E-409C-BE32-E72D297353CC}">
              <c16:uniqueId val="{00000024-E164-4227-BD42-DCB6515DA500}"/>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General"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040682414698169E-2"/>
          <c:y val="1.5740740740740739E-2"/>
          <c:w val="0.76292684568275115"/>
          <c:h val="0.92367988723631766"/>
        </c:manualLayout>
      </c:layout>
      <c:barChart>
        <c:barDir val="col"/>
        <c:grouping val="percentStacked"/>
        <c:varyColors val="0"/>
        <c:ser>
          <c:idx val="0"/>
          <c:order val="0"/>
          <c:tx>
            <c:strRef>
              <c:f>'Venture growth x size'!$O$9</c:f>
              <c:strCache>
                <c:ptCount val="1"/>
                <c:pt idx="0">
                  <c:v>&lt;$1M</c:v>
                </c:pt>
              </c:strCache>
            </c:strRef>
          </c:tx>
          <c:spPr>
            <a:solidFill>
              <a:schemeClr val="accent1"/>
            </a:solidFill>
            <a:ln>
              <a:noFill/>
            </a:ln>
            <a:effectLst/>
          </c:spPr>
          <c:invertIfNegative val="0"/>
          <c:cat>
            <c:multiLvlStrRef>
              <c:f>'Venture growth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'Venture growth x size'!$P$9:$BE$9</c:f>
              <c:numCache>
                <c:formatCode>General</c:formatCode>
                <c:ptCount val="42"/>
                <c:pt idx="0">
                  <c:v>19</c:v>
                </c:pt>
                <c:pt idx="1">
                  <c:v>13</c:v>
                </c:pt>
                <c:pt idx="2">
                  <c:v>10</c:v>
                </c:pt>
                <c:pt idx="3">
                  <c:v>13</c:v>
                </c:pt>
                <c:pt idx="4">
                  <c:v>8</c:v>
                </c:pt>
                <c:pt idx="5">
                  <c:v>18</c:v>
                </c:pt>
                <c:pt idx="6">
                  <c:v>5</c:v>
                </c:pt>
                <c:pt idx="7">
                  <c:v>15</c:v>
                </c:pt>
                <c:pt idx="8">
                  <c:v>10</c:v>
                </c:pt>
                <c:pt idx="9">
                  <c:v>15</c:v>
                </c:pt>
                <c:pt idx="10">
                  <c:v>16</c:v>
                </c:pt>
                <c:pt idx="11">
                  <c:v>12</c:v>
                </c:pt>
                <c:pt idx="12">
                  <c:v>13</c:v>
                </c:pt>
                <c:pt idx="13">
                  <c:v>22</c:v>
                </c:pt>
                <c:pt idx="14">
                  <c:v>14</c:v>
                </c:pt>
                <c:pt idx="15">
                  <c:v>14</c:v>
                </c:pt>
                <c:pt idx="16">
                  <c:v>17</c:v>
                </c:pt>
                <c:pt idx="17">
                  <c:v>17</c:v>
                </c:pt>
                <c:pt idx="18">
                  <c:v>12</c:v>
                </c:pt>
                <c:pt idx="19">
                  <c:v>15</c:v>
                </c:pt>
                <c:pt idx="20">
                  <c:v>12</c:v>
                </c:pt>
                <c:pt idx="21">
                  <c:v>13</c:v>
                </c:pt>
                <c:pt idx="22">
                  <c:v>17</c:v>
                </c:pt>
                <c:pt idx="23">
                  <c:v>10</c:v>
                </c:pt>
                <c:pt idx="24">
                  <c:v>19</c:v>
                </c:pt>
                <c:pt idx="25">
                  <c:v>14</c:v>
                </c:pt>
                <c:pt idx="26">
                  <c:v>10</c:v>
                </c:pt>
                <c:pt idx="27">
                  <c:v>13</c:v>
                </c:pt>
                <c:pt idx="28">
                  <c:v>12</c:v>
                </c:pt>
                <c:pt idx="29">
                  <c:v>22</c:v>
                </c:pt>
                <c:pt idx="30">
                  <c:v>9</c:v>
                </c:pt>
                <c:pt idx="31">
                  <c:v>14</c:v>
                </c:pt>
                <c:pt idx="32">
                  <c:v>16</c:v>
                </c:pt>
                <c:pt idx="33">
                  <c:v>21</c:v>
                </c:pt>
                <c:pt idx="34">
                  <c:v>12</c:v>
                </c:pt>
                <c:pt idx="35">
                  <c:v>15</c:v>
                </c:pt>
                <c:pt idx="36">
                  <c:v>15</c:v>
                </c:pt>
                <c:pt idx="37">
                  <c:v>14</c:v>
                </c:pt>
                <c:pt idx="38">
                  <c:v>18</c:v>
                </c:pt>
                <c:pt idx="39">
                  <c:v>16</c:v>
                </c:pt>
                <c:pt idx="40">
                  <c:v>22</c:v>
                </c:pt>
                <c:pt idx="41">
                  <c:v>20</c:v>
                </c:pt>
              </c:numCache>
            </c:numRef>
          </c:val>
          <c:extLst>
            <c:ext xmlns:c16="http://schemas.microsoft.com/office/drawing/2014/chart" uri="{C3380CC4-5D6E-409C-BE32-E72D297353CC}">
              <c16:uniqueId val="{00000000-549E-420C-BE35-B2C7DA059E6E}"/>
            </c:ext>
          </c:extLst>
        </c:ser>
        <c:ser>
          <c:idx val="1"/>
          <c:order val="1"/>
          <c:tx>
            <c:strRef>
              <c:f>'Venture growth x size'!$O$10</c:f>
              <c:strCache>
                <c:ptCount val="1"/>
                <c:pt idx="0">
                  <c:v>$1M-$5M</c:v>
                </c:pt>
              </c:strCache>
            </c:strRef>
          </c:tx>
          <c:spPr>
            <a:solidFill>
              <a:schemeClr val="accent2"/>
            </a:solidFill>
            <a:ln>
              <a:noFill/>
            </a:ln>
            <a:effectLst/>
          </c:spPr>
          <c:invertIfNegative val="0"/>
          <c:cat>
            <c:multiLvlStrRef>
              <c:f>'Venture growth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'Venture growth x size'!$P$10:$BE$10</c:f>
              <c:numCache>
                <c:formatCode>General</c:formatCode>
                <c:ptCount val="42"/>
                <c:pt idx="0">
                  <c:v>37</c:v>
                </c:pt>
                <c:pt idx="1">
                  <c:v>20</c:v>
                </c:pt>
                <c:pt idx="2">
                  <c:v>27</c:v>
                </c:pt>
                <c:pt idx="3">
                  <c:v>21</c:v>
                </c:pt>
                <c:pt idx="4">
                  <c:v>35</c:v>
                </c:pt>
                <c:pt idx="5">
                  <c:v>28</c:v>
                </c:pt>
                <c:pt idx="6">
                  <c:v>16</c:v>
                </c:pt>
                <c:pt idx="7">
                  <c:v>21</c:v>
                </c:pt>
                <c:pt idx="8">
                  <c:v>30</c:v>
                </c:pt>
                <c:pt idx="9">
                  <c:v>16</c:v>
                </c:pt>
                <c:pt idx="10">
                  <c:v>20</c:v>
                </c:pt>
                <c:pt idx="11">
                  <c:v>20</c:v>
                </c:pt>
                <c:pt idx="12">
                  <c:v>27</c:v>
                </c:pt>
                <c:pt idx="13">
                  <c:v>27</c:v>
                </c:pt>
                <c:pt idx="14">
                  <c:v>31</c:v>
                </c:pt>
                <c:pt idx="15">
                  <c:v>25</c:v>
                </c:pt>
                <c:pt idx="16">
                  <c:v>38</c:v>
                </c:pt>
                <c:pt idx="17">
                  <c:v>29</c:v>
                </c:pt>
                <c:pt idx="18">
                  <c:v>23</c:v>
                </c:pt>
                <c:pt idx="19">
                  <c:v>27</c:v>
                </c:pt>
                <c:pt idx="20">
                  <c:v>29</c:v>
                </c:pt>
                <c:pt idx="21">
                  <c:v>28</c:v>
                </c:pt>
                <c:pt idx="22">
                  <c:v>22</c:v>
                </c:pt>
                <c:pt idx="23">
                  <c:v>24</c:v>
                </c:pt>
                <c:pt idx="24">
                  <c:v>21</c:v>
                </c:pt>
                <c:pt idx="25">
                  <c:v>32</c:v>
                </c:pt>
                <c:pt idx="26">
                  <c:v>22</c:v>
                </c:pt>
                <c:pt idx="27">
                  <c:v>33</c:v>
                </c:pt>
                <c:pt idx="28">
                  <c:v>29</c:v>
                </c:pt>
                <c:pt idx="29">
                  <c:v>31</c:v>
                </c:pt>
                <c:pt idx="30">
                  <c:v>26</c:v>
                </c:pt>
                <c:pt idx="31">
                  <c:v>30</c:v>
                </c:pt>
                <c:pt idx="32">
                  <c:v>34</c:v>
                </c:pt>
                <c:pt idx="33">
                  <c:v>37</c:v>
                </c:pt>
                <c:pt idx="34">
                  <c:v>26</c:v>
                </c:pt>
                <c:pt idx="35">
                  <c:v>35</c:v>
                </c:pt>
                <c:pt idx="36">
                  <c:v>40</c:v>
                </c:pt>
                <c:pt idx="37">
                  <c:v>35</c:v>
                </c:pt>
                <c:pt idx="38">
                  <c:v>31</c:v>
                </c:pt>
                <c:pt idx="39">
                  <c:v>32</c:v>
                </c:pt>
                <c:pt idx="40">
                  <c:v>27</c:v>
                </c:pt>
                <c:pt idx="41">
                  <c:v>18</c:v>
                </c:pt>
              </c:numCache>
            </c:numRef>
          </c:val>
          <c:extLst>
            <c:ext xmlns:c16="http://schemas.microsoft.com/office/drawing/2014/chart" uri="{C3380CC4-5D6E-409C-BE32-E72D297353CC}">
              <c16:uniqueId val="{00000001-549E-420C-BE35-B2C7DA059E6E}"/>
            </c:ext>
          </c:extLst>
        </c:ser>
        <c:ser>
          <c:idx val="2"/>
          <c:order val="2"/>
          <c:tx>
            <c:strRef>
              <c:f>'Venture growth x size'!$O$11</c:f>
              <c:strCache>
                <c:ptCount val="1"/>
                <c:pt idx="0">
                  <c:v>$5M-$10M</c:v>
                </c:pt>
              </c:strCache>
            </c:strRef>
          </c:tx>
          <c:spPr>
            <a:solidFill>
              <a:schemeClr val="accent3"/>
            </a:solidFill>
            <a:ln>
              <a:noFill/>
            </a:ln>
            <a:effectLst/>
          </c:spPr>
          <c:invertIfNegative val="0"/>
          <c:cat>
            <c:multiLvlStrRef>
              <c:f>'Venture growth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'Venture growth x size'!$P$11:$BE$11</c:f>
              <c:numCache>
                <c:formatCode>General</c:formatCode>
                <c:ptCount val="42"/>
                <c:pt idx="0">
                  <c:v>21</c:v>
                </c:pt>
                <c:pt idx="1">
                  <c:v>14</c:v>
                </c:pt>
                <c:pt idx="2">
                  <c:v>7</c:v>
                </c:pt>
                <c:pt idx="3">
                  <c:v>21</c:v>
                </c:pt>
                <c:pt idx="4">
                  <c:v>20</c:v>
                </c:pt>
                <c:pt idx="5">
                  <c:v>7</c:v>
                </c:pt>
                <c:pt idx="6">
                  <c:v>15</c:v>
                </c:pt>
                <c:pt idx="7">
                  <c:v>18</c:v>
                </c:pt>
                <c:pt idx="8">
                  <c:v>22</c:v>
                </c:pt>
                <c:pt idx="9">
                  <c:v>22</c:v>
                </c:pt>
                <c:pt idx="10">
                  <c:v>19</c:v>
                </c:pt>
                <c:pt idx="11">
                  <c:v>19</c:v>
                </c:pt>
                <c:pt idx="12">
                  <c:v>18</c:v>
                </c:pt>
                <c:pt idx="13">
                  <c:v>17</c:v>
                </c:pt>
                <c:pt idx="14">
                  <c:v>23</c:v>
                </c:pt>
                <c:pt idx="15">
                  <c:v>15</c:v>
                </c:pt>
                <c:pt idx="16">
                  <c:v>19</c:v>
                </c:pt>
                <c:pt idx="17">
                  <c:v>21</c:v>
                </c:pt>
                <c:pt idx="18">
                  <c:v>25</c:v>
                </c:pt>
                <c:pt idx="19">
                  <c:v>13</c:v>
                </c:pt>
                <c:pt idx="20">
                  <c:v>13</c:v>
                </c:pt>
                <c:pt idx="21">
                  <c:v>18</c:v>
                </c:pt>
                <c:pt idx="22">
                  <c:v>17</c:v>
                </c:pt>
                <c:pt idx="23">
                  <c:v>23</c:v>
                </c:pt>
                <c:pt idx="24">
                  <c:v>23</c:v>
                </c:pt>
                <c:pt idx="25">
                  <c:v>18</c:v>
                </c:pt>
                <c:pt idx="26">
                  <c:v>15</c:v>
                </c:pt>
                <c:pt idx="27">
                  <c:v>25</c:v>
                </c:pt>
                <c:pt idx="28">
                  <c:v>21</c:v>
                </c:pt>
                <c:pt idx="29">
                  <c:v>20</c:v>
                </c:pt>
                <c:pt idx="30">
                  <c:v>12</c:v>
                </c:pt>
                <c:pt idx="31">
                  <c:v>14</c:v>
                </c:pt>
                <c:pt idx="32">
                  <c:v>23</c:v>
                </c:pt>
                <c:pt idx="33">
                  <c:v>19</c:v>
                </c:pt>
                <c:pt idx="34">
                  <c:v>20</c:v>
                </c:pt>
                <c:pt idx="35">
                  <c:v>12</c:v>
                </c:pt>
                <c:pt idx="36">
                  <c:v>18</c:v>
                </c:pt>
                <c:pt idx="37">
                  <c:v>21</c:v>
                </c:pt>
                <c:pt idx="38">
                  <c:v>17</c:v>
                </c:pt>
                <c:pt idx="39">
                  <c:v>18</c:v>
                </c:pt>
                <c:pt idx="40">
                  <c:v>20</c:v>
                </c:pt>
                <c:pt idx="41">
                  <c:v>20</c:v>
                </c:pt>
              </c:numCache>
            </c:numRef>
          </c:val>
          <c:extLst>
            <c:ext xmlns:c16="http://schemas.microsoft.com/office/drawing/2014/chart" uri="{C3380CC4-5D6E-409C-BE32-E72D297353CC}">
              <c16:uniqueId val="{00000002-549E-420C-BE35-B2C7DA059E6E}"/>
            </c:ext>
          </c:extLst>
        </c:ser>
        <c:ser>
          <c:idx val="3"/>
          <c:order val="3"/>
          <c:tx>
            <c:strRef>
              <c:f>'Venture growth x size'!$O$12</c:f>
              <c:strCache>
                <c:ptCount val="1"/>
                <c:pt idx="0">
                  <c:v>$10M-$25M</c:v>
                </c:pt>
              </c:strCache>
            </c:strRef>
          </c:tx>
          <c:spPr>
            <a:solidFill>
              <a:schemeClr val="accent4"/>
            </a:solidFill>
            <a:ln>
              <a:noFill/>
            </a:ln>
            <a:effectLst/>
          </c:spPr>
          <c:invertIfNegative val="0"/>
          <c:cat>
            <c:multiLvlStrRef>
              <c:f>'Venture growth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'Venture growth x size'!$P$12:$BE$12</c:f>
              <c:numCache>
                <c:formatCode>General</c:formatCode>
                <c:ptCount val="42"/>
                <c:pt idx="0">
                  <c:v>16</c:v>
                </c:pt>
                <c:pt idx="1">
                  <c:v>22</c:v>
                </c:pt>
                <c:pt idx="2">
                  <c:v>29</c:v>
                </c:pt>
                <c:pt idx="3">
                  <c:v>32</c:v>
                </c:pt>
                <c:pt idx="4">
                  <c:v>27</c:v>
                </c:pt>
                <c:pt idx="5">
                  <c:v>32</c:v>
                </c:pt>
                <c:pt idx="6">
                  <c:v>21</c:v>
                </c:pt>
                <c:pt idx="7">
                  <c:v>29</c:v>
                </c:pt>
                <c:pt idx="8">
                  <c:v>33</c:v>
                </c:pt>
                <c:pt idx="9">
                  <c:v>26</c:v>
                </c:pt>
                <c:pt idx="10">
                  <c:v>29</c:v>
                </c:pt>
                <c:pt idx="11">
                  <c:v>30</c:v>
                </c:pt>
                <c:pt idx="12">
                  <c:v>31</c:v>
                </c:pt>
                <c:pt idx="13">
                  <c:v>33</c:v>
                </c:pt>
                <c:pt idx="14">
                  <c:v>34</c:v>
                </c:pt>
                <c:pt idx="15">
                  <c:v>26</c:v>
                </c:pt>
                <c:pt idx="16">
                  <c:v>39</c:v>
                </c:pt>
                <c:pt idx="17">
                  <c:v>22</c:v>
                </c:pt>
                <c:pt idx="18">
                  <c:v>30</c:v>
                </c:pt>
                <c:pt idx="19">
                  <c:v>33</c:v>
                </c:pt>
                <c:pt idx="20">
                  <c:v>33</c:v>
                </c:pt>
                <c:pt idx="21">
                  <c:v>34</c:v>
                </c:pt>
                <c:pt idx="22">
                  <c:v>39</c:v>
                </c:pt>
                <c:pt idx="23">
                  <c:v>22</c:v>
                </c:pt>
                <c:pt idx="24">
                  <c:v>19</c:v>
                </c:pt>
                <c:pt idx="25">
                  <c:v>25</c:v>
                </c:pt>
                <c:pt idx="26">
                  <c:v>24</c:v>
                </c:pt>
                <c:pt idx="27">
                  <c:v>26</c:v>
                </c:pt>
                <c:pt idx="28">
                  <c:v>30</c:v>
                </c:pt>
                <c:pt idx="29">
                  <c:v>27</c:v>
                </c:pt>
                <c:pt idx="30">
                  <c:v>30</c:v>
                </c:pt>
                <c:pt idx="31">
                  <c:v>23</c:v>
                </c:pt>
                <c:pt idx="32">
                  <c:v>17</c:v>
                </c:pt>
                <c:pt idx="33">
                  <c:v>27</c:v>
                </c:pt>
                <c:pt idx="34">
                  <c:v>25</c:v>
                </c:pt>
                <c:pt idx="35">
                  <c:v>22</c:v>
                </c:pt>
                <c:pt idx="36">
                  <c:v>34</c:v>
                </c:pt>
                <c:pt idx="37">
                  <c:v>28</c:v>
                </c:pt>
                <c:pt idx="38">
                  <c:v>25</c:v>
                </c:pt>
                <c:pt idx="39">
                  <c:v>31</c:v>
                </c:pt>
                <c:pt idx="40">
                  <c:v>37</c:v>
                </c:pt>
                <c:pt idx="41">
                  <c:v>22</c:v>
                </c:pt>
              </c:numCache>
            </c:numRef>
          </c:val>
          <c:extLst>
            <c:ext xmlns:c16="http://schemas.microsoft.com/office/drawing/2014/chart" uri="{C3380CC4-5D6E-409C-BE32-E72D297353CC}">
              <c16:uniqueId val="{00000003-549E-420C-BE35-B2C7DA059E6E}"/>
            </c:ext>
          </c:extLst>
        </c:ser>
        <c:ser>
          <c:idx val="4"/>
          <c:order val="4"/>
          <c:tx>
            <c:strRef>
              <c:f>'Venture growth x size'!$O$13</c:f>
              <c:strCache>
                <c:ptCount val="1"/>
                <c:pt idx="0">
                  <c:v>$25-$50M</c:v>
                </c:pt>
              </c:strCache>
            </c:strRef>
          </c:tx>
          <c:spPr>
            <a:solidFill>
              <a:schemeClr val="accent5"/>
            </a:solidFill>
            <a:ln>
              <a:noFill/>
            </a:ln>
            <a:effectLst/>
          </c:spPr>
          <c:invertIfNegative val="0"/>
          <c:cat>
            <c:multiLvlStrRef>
              <c:f>'Venture growth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'Venture growth x size'!$P$13:$BE$13</c:f>
              <c:numCache>
                <c:formatCode>General</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4-549E-420C-BE35-B2C7DA059E6E}"/>
            </c:ext>
          </c:extLst>
        </c:ser>
        <c:ser>
          <c:idx val="5"/>
          <c:order val="5"/>
          <c:tx>
            <c:strRef>
              <c:f>'Venture growth x size'!$O$14</c:f>
              <c:strCache>
                <c:ptCount val="1"/>
                <c:pt idx="0">
                  <c:v>$50M+</c:v>
                </c:pt>
              </c:strCache>
            </c:strRef>
          </c:tx>
          <c:spPr>
            <a:solidFill>
              <a:schemeClr val="accent6"/>
            </a:solidFill>
            <a:ln>
              <a:noFill/>
            </a:ln>
            <a:effectLst/>
          </c:spPr>
          <c:invertIfNegative val="0"/>
          <c:cat>
            <c:multiLvlStrRef>
              <c:f>'Venture growth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'Venture growth x size'!$P$14:$BE$14</c:f>
              <c:numCache>
                <c:formatCode>General</c:formatCode>
                <c:ptCount val="42"/>
                <c:pt idx="0">
                  <c:v>17</c:v>
                </c:pt>
                <c:pt idx="1">
                  <c:v>16</c:v>
                </c:pt>
                <c:pt idx="2">
                  <c:v>15</c:v>
                </c:pt>
                <c:pt idx="3">
                  <c:v>13</c:v>
                </c:pt>
                <c:pt idx="4">
                  <c:v>19</c:v>
                </c:pt>
                <c:pt idx="5">
                  <c:v>26</c:v>
                </c:pt>
                <c:pt idx="6">
                  <c:v>24</c:v>
                </c:pt>
                <c:pt idx="7">
                  <c:v>19</c:v>
                </c:pt>
                <c:pt idx="8">
                  <c:v>24</c:v>
                </c:pt>
                <c:pt idx="9">
                  <c:v>37</c:v>
                </c:pt>
                <c:pt idx="10">
                  <c:v>44</c:v>
                </c:pt>
                <c:pt idx="11">
                  <c:v>41</c:v>
                </c:pt>
                <c:pt idx="12">
                  <c:v>35</c:v>
                </c:pt>
                <c:pt idx="13">
                  <c:v>43</c:v>
                </c:pt>
                <c:pt idx="14">
                  <c:v>46</c:v>
                </c:pt>
                <c:pt idx="15">
                  <c:v>27</c:v>
                </c:pt>
                <c:pt idx="16">
                  <c:v>32</c:v>
                </c:pt>
                <c:pt idx="17">
                  <c:v>49</c:v>
                </c:pt>
                <c:pt idx="18">
                  <c:v>71</c:v>
                </c:pt>
                <c:pt idx="19">
                  <c:v>65</c:v>
                </c:pt>
                <c:pt idx="20">
                  <c:v>88</c:v>
                </c:pt>
                <c:pt idx="21">
                  <c:v>104</c:v>
                </c:pt>
                <c:pt idx="22">
                  <c:v>88</c:v>
                </c:pt>
                <c:pt idx="23">
                  <c:v>96</c:v>
                </c:pt>
                <c:pt idx="24">
                  <c:v>81</c:v>
                </c:pt>
                <c:pt idx="25">
                  <c:v>51</c:v>
                </c:pt>
                <c:pt idx="26">
                  <c:v>48</c:v>
                </c:pt>
                <c:pt idx="27">
                  <c:v>43</c:v>
                </c:pt>
                <c:pt idx="28">
                  <c:v>33</c:v>
                </c:pt>
                <c:pt idx="29">
                  <c:v>26</c:v>
                </c:pt>
                <c:pt idx="30">
                  <c:v>40</c:v>
                </c:pt>
                <c:pt idx="31">
                  <c:v>31</c:v>
                </c:pt>
                <c:pt idx="32">
                  <c:v>44</c:v>
                </c:pt>
                <c:pt idx="33">
                  <c:v>32</c:v>
                </c:pt>
                <c:pt idx="34">
                  <c:v>45</c:v>
                </c:pt>
                <c:pt idx="35">
                  <c:v>43</c:v>
                </c:pt>
                <c:pt idx="36">
                  <c:v>51</c:v>
                </c:pt>
                <c:pt idx="37">
                  <c:v>61</c:v>
                </c:pt>
                <c:pt idx="38">
                  <c:v>63</c:v>
                </c:pt>
                <c:pt idx="39">
                  <c:v>48</c:v>
                </c:pt>
                <c:pt idx="40">
                  <c:v>63</c:v>
                </c:pt>
                <c:pt idx="41">
                  <c:v>50</c:v>
                </c:pt>
              </c:numCache>
            </c:numRef>
          </c:val>
          <c:extLst>
            <c:ext xmlns:c16="http://schemas.microsoft.com/office/drawing/2014/chart" uri="{C3380CC4-5D6E-409C-BE32-E72D297353CC}">
              <c16:uniqueId val="{00000005-549E-420C-BE35-B2C7DA059E6E}"/>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General"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plotArea>
    <c:legend>
      <c:legendPos val="tr"/>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no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by size'!$B$57</c:f>
              <c:strCache>
                <c:ptCount val="1"/>
                <c:pt idx="0">
                  <c:v>&lt;$1M</c:v>
                </c:pt>
              </c:strCache>
            </c:strRef>
          </c:tx>
          <c:spPr>
            <a:solidFill>
              <a:schemeClr val="accent1"/>
            </a:solidFill>
            <a:ln>
              <a:noFill/>
            </a:ln>
            <a:effectLst/>
          </c:spPr>
          <c:invertIfNegative val="0"/>
          <c:cat>
            <c:numRef>
              <c:f>'VC deals by size'!$C$56:$M$56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size'!$C$57:$M$57</c:f>
              <c:numCache>
                <c:formatCode>#,##0</c:formatCode>
                <c:ptCount val="11"/>
                <c:pt idx="0">
                  <c:v>3578</c:v>
                </c:pt>
                <c:pt idx="1">
                  <c:v>3467</c:v>
                </c:pt>
                <c:pt idx="2">
                  <c:v>3316</c:v>
                </c:pt>
                <c:pt idx="3">
                  <c:v>3588</c:v>
                </c:pt>
                <c:pt idx="4">
                  <c:v>3439</c:v>
                </c:pt>
                <c:pt idx="5">
                  <c:v>3608</c:v>
                </c:pt>
                <c:pt idx="6">
                  <c:v>3305</c:v>
                </c:pt>
                <c:pt idx="7">
                  <c:v>2919</c:v>
                </c:pt>
                <c:pt idx="8">
                  <c:v>2694</c:v>
                </c:pt>
                <c:pt idx="9">
                  <c:v>2397</c:v>
                </c:pt>
                <c:pt idx="10">
                  <c:v>1489</c:v>
                </c:pt>
              </c:numCache>
            </c:numRef>
          </c:val>
          <c:extLst>
            <c:ext xmlns:c16="http://schemas.microsoft.com/office/drawing/2014/chart" uri="{C3380CC4-5D6E-409C-BE32-E72D297353CC}">
              <c16:uniqueId val="{0000000C-E85A-4514-8C3C-2DF400A06D0A}"/>
            </c:ext>
          </c:extLst>
        </c:ser>
        <c:ser>
          <c:idx val="1"/>
          <c:order val="1"/>
          <c:tx>
            <c:strRef>
              <c:f>'VC deals by size'!$B$58</c:f>
              <c:strCache>
                <c:ptCount val="1"/>
                <c:pt idx="0">
                  <c:v>$1M-$5M</c:v>
                </c:pt>
              </c:strCache>
            </c:strRef>
          </c:tx>
          <c:spPr>
            <a:solidFill>
              <a:schemeClr val="accent2"/>
            </a:solidFill>
            <a:ln>
              <a:noFill/>
            </a:ln>
            <a:effectLst/>
          </c:spPr>
          <c:invertIfNegative val="0"/>
          <c:cat>
            <c:numRef>
              <c:f>'VC deals by size'!$C$56:$M$56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size'!$C$58:$M$58</c:f>
              <c:numCache>
                <c:formatCode>#,##0</c:formatCode>
                <c:ptCount val="11"/>
                <c:pt idx="0">
                  <c:v>3424</c:v>
                </c:pt>
                <c:pt idx="1">
                  <c:v>3724</c:v>
                </c:pt>
                <c:pt idx="2">
                  <c:v>3763</c:v>
                </c:pt>
                <c:pt idx="3">
                  <c:v>4040</c:v>
                </c:pt>
                <c:pt idx="4">
                  <c:v>4017</c:v>
                </c:pt>
                <c:pt idx="5">
                  <c:v>5341</c:v>
                </c:pt>
                <c:pt idx="6">
                  <c:v>4759</c:v>
                </c:pt>
                <c:pt idx="7">
                  <c:v>4019</c:v>
                </c:pt>
                <c:pt idx="8">
                  <c:v>3637</c:v>
                </c:pt>
                <c:pt idx="9">
                  <c:v>3270</c:v>
                </c:pt>
                <c:pt idx="10">
                  <c:v>1355</c:v>
                </c:pt>
              </c:numCache>
            </c:numRef>
          </c:val>
          <c:extLst>
            <c:ext xmlns:c16="http://schemas.microsoft.com/office/drawing/2014/chart" uri="{C3380CC4-5D6E-409C-BE32-E72D297353CC}">
              <c16:uniqueId val="{0000000E-E85A-4514-8C3C-2DF400A06D0A}"/>
            </c:ext>
          </c:extLst>
        </c:ser>
        <c:ser>
          <c:idx val="2"/>
          <c:order val="2"/>
          <c:tx>
            <c:strRef>
              <c:f>'VC deals by size'!$B$59</c:f>
              <c:strCache>
                <c:ptCount val="1"/>
                <c:pt idx="0">
                  <c:v>$5M-$10M</c:v>
                </c:pt>
              </c:strCache>
            </c:strRef>
          </c:tx>
          <c:spPr>
            <a:solidFill>
              <a:schemeClr val="accent3"/>
            </a:solidFill>
            <a:ln>
              <a:noFill/>
            </a:ln>
            <a:effectLst/>
          </c:spPr>
          <c:invertIfNegative val="0"/>
          <c:cat>
            <c:numRef>
              <c:f>'VC deals by size'!$C$56:$M$56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size'!$C$59:$M$59</c:f>
              <c:numCache>
                <c:formatCode>#,##0</c:formatCode>
                <c:ptCount val="11"/>
                <c:pt idx="0">
                  <c:v>1098</c:v>
                </c:pt>
                <c:pt idx="1">
                  <c:v>1264</c:v>
                </c:pt>
                <c:pt idx="2">
                  <c:v>1434</c:v>
                </c:pt>
                <c:pt idx="3">
                  <c:v>1464</c:v>
                </c:pt>
                <c:pt idx="4">
                  <c:v>1520</c:v>
                </c:pt>
                <c:pt idx="5">
                  <c:v>2081</c:v>
                </c:pt>
                <c:pt idx="6">
                  <c:v>2123</c:v>
                </c:pt>
                <c:pt idx="7">
                  <c:v>1801</c:v>
                </c:pt>
                <c:pt idx="8">
                  <c:v>1599</c:v>
                </c:pt>
                <c:pt idx="9">
                  <c:v>1689</c:v>
                </c:pt>
                <c:pt idx="10">
                  <c:v>688</c:v>
                </c:pt>
              </c:numCache>
            </c:numRef>
          </c:val>
          <c:extLst>
            <c:ext xmlns:c16="http://schemas.microsoft.com/office/drawing/2014/chart" uri="{C3380CC4-5D6E-409C-BE32-E72D297353CC}">
              <c16:uniqueId val="{00000010-E85A-4514-8C3C-2DF400A06D0A}"/>
            </c:ext>
          </c:extLst>
        </c:ser>
        <c:ser>
          <c:idx val="3"/>
          <c:order val="3"/>
          <c:tx>
            <c:strRef>
              <c:f>'VC deals by size'!$B$60</c:f>
              <c:strCache>
                <c:ptCount val="1"/>
                <c:pt idx="0">
                  <c:v>$10M-$25M</c:v>
                </c:pt>
              </c:strCache>
            </c:strRef>
          </c:tx>
          <c:spPr>
            <a:solidFill>
              <a:schemeClr val="accent4"/>
            </a:solidFill>
            <a:ln>
              <a:noFill/>
            </a:ln>
            <a:effectLst/>
          </c:spPr>
          <c:invertIfNegative val="0"/>
          <c:cat>
            <c:numRef>
              <c:f>'VC deals by size'!$C$56:$M$56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size'!$C$60:$M$60</c:f>
              <c:numCache>
                <c:formatCode>#,##0</c:formatCode>
                <c:ptCount val="11"/>
                <c:pt idx="0">
                  <c:v>1040</c:v>
                </c:pt>
                <c:pt idx="1">
                  <c:v>1181</c:v>
                </c:pt>
                <c:pt idx="2">
                  <c:v>1378</c:v>
                </c:pt>
                <c:pt idx="3">
                  <c:v>1508</c:v>
                </c:pt>
                <c:pt idx="4">
                  <c:v>1468</c:v>
                </c:pt>
                <c:pt idx="5">
                  <c:v>2196</c:v>
                </c:pt>
                <c:pt idx="6">
                  <c:v>2029</c:v>
                </c:pt>
                <c:pt idx="7">
                  <c:v>1539</c:v>
                </c:pt>
                <c:pt idx="8">
                  <c:v>1567</c:v>
                </c:pt>
                <c:pt idx="9">
                  <c:v>1711</c:v>
                </c:pt>
                <c:pt idx="10">
                  <c:v>771</c:v>
                </c:pt>
              </c:numCache>
            </c:numRef>
          </c:val>
          <c:extLst>
            <c:ext xmlns:c16="http://schemas.microsoft.com/office/drawing/2014/chart" uri="{C3380CC4-5D6E-409C-BE32-E72D297353CC}">
              <c16:uniqueId val="{00000012-E85A-4514-8C3C-2DF400A06D0A}"/>
            </c:ext>
          </c:extLst>
        </c:ser>
        <c:ser>
          <c:idx val="4"/>
          <c:order val="4"/>
          <c:tx>
            <c:strRef>
              <c:f>'VC deals by size'!$B$61</c:f>
              <c:strCache>
                <c:ptCount val="1"/>
                <c:pt idx="0">
                  <c:v>$25M-$50M</c:v>
                </c:pt>
              </c:strCache>
            </c:strRef>
          </c:tx>
          <c:spPr>
            <a:solidFill>
              <a:schemeClr val="accent5"/>
            </a:solidFill>
            <a:ln>
              <a:noFill/>
            </a:ln>
            <a:effectLst/>
          </c:spPr>
          <c:invertIfNegative val="0"/>
          <c:cat>
            <c:numRef>
              <c:f>'VC deals by size'!$C$56:$M$56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size'!$C$61:$M$61</c:f>
              <c:numCache>
                <c:formatCode>#,##0</c:formatCode>
                <c:ptCount val="11"/>
                <c:pt idx="0">
                  <c:v>415</c:v>
                </c:pt>
                <c:pt idx="1">
                  <c:v>488</c:v>
                </c:pt>
                <c:pt idx="2">
                  <c:v>596</c:v>
                </c:pt>
                <c:pt idx="3">
                  <c:v>671</c:v>
                </c:pt>
                <c:pt idx="4">
                  <c:v>741</c:v>
                </c:pt>
                <c:pt idx="5">
                  <c:v>1175</c:v>
                </c:pt>
                <c:pt idx="6">
                  <c:v>995</c:v>
                </c:pt>
                <c:pt idx="7">
                  <c:v>639</c:v>
                </c:pt>
                <c:pt idx="8">
                  <c:v>675</c:v>
                </c:pt>
                <c:pt idx="9">
                  <c:v>780</c:v>
                </c:pt>
                <c:pt idx="10">
                  <c:v>405</c:v>
                </c:pt>
              </c:numCache>
            </c:numRef>
          </c:val>
          <c:extLst>
            <c:ext xmlns:c16="http://schemas.microsoft.com/office/drawing/2014/chart" uri="{C3380CC4-5D6E-409C-BE32-E72D297353CC}">
              <c16:uniqueId val="{00000014-E85A-4514-8C3C-2DF400A06D0A}"/>
            </c:ext>
          </c:extLst>
        </c:ser>
        <c:ser>
          <c:idx val="5"/>
          <c:order val="5"/>
          <c:tx>
            <c:strRef>
              <c:f>'VC deals by size'!$B$62</c:f>
              <c:strCache>
                <c:ptCount val="1"/>
                <c:pt idx="0">
                  <c:v>$50M+</c:v>
                </c:pt>
              </c:strCache>
            </c:strRef>
          </c:tx>
          <c:spPr>
            <a:solidFill>
              <a:schemeClr val="accent6"/>
            </a:solidFill>
            <a:ln>
              <a:noFill/>
            </a:ln>
            <a:effectLst/>
          </c:spPr>
          <c:invertIfNegative val="0"/>
          <c:cat>
            <c:numRef>
              <c:f>'VC deals by size'!$C$56:$M$56</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size'!$C$62:$M$62</c:f>
              <c:numCache>
                <c:formatCode>#,##0</c:formatCode>
                <c:ptCount val="11"/>
                <c:pt idx="0">
                  <c:v>259</c:v>
                </c:pt>
                <c:pt idx="1">
                  <c:v>334</c:v>
                </c:pt>
                <c:pt idx="2">
                  <c:v>555</c:v>
                </c:pt>
                <c:pt idx="3">
                  <c:v>607</c:v>
                </c:pt>
                <c:pt idx="4">
                  <c:v>760</c:v>
                </c:pt>
                <c:pt idx="5">
                  <c:v>1591</c:v>
                </c:pt>
                <c:pt idx="6">
                  <c:v>1064</c:v>
                </c:pt>
                <c:pt idx="7">
                  <c:v>597</c:v>
                </c:pt>
                <c:pt idx="8">
                  <c:v>753</c:v>
                </c:pt>
                <c:pt idx="9">
                  <c:v>957</c:v>
                </c:pt>
                <c:pt idx="10">
                  <c:v>573</c:v>
                </c:pt>
              </c:numCache>
            </c:numRef>
          </c:val>
          <c:extLst>
            <c:ext xmlns:c16="http://schemas.microsoft.com/office/drawing/2014/chart" uri="{C3380CC4-5D6E-409C-BE32-E72D297353CC}">
              <c16:uniqueId val="{00000016-E85A-4514-8C3C-2DF400A06D0A}"/>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040682414698169E-2"/>
          <c:y val="1.5740740740740739E-2"/>
          <c:w val="0.76292684568275115"/>
          <c:h val="0.92367988723631766"/>
        </c:manualLayout>
      </c:layout>
      <c:barChart>
        <c:barDir val="col"/>
        <c:grouping val="percentStacked"/>
        <c:varyColors val="0"/>
        <c:ser>
          <c:idx val="0"/>
          <c:order val="0"/>
          <c:tx>
            <c:strRef>
              <c:f>'Venture growth x size'!$O$47</c:f>
              <c:strCache>
                <c:ptCount val="1"/>
                <c:pt idx="0">
                  <c:v>&lt;$1M</c:v>
                </c:pt>
              </c:strCache>
            </c:strRef>
          </c:tx>
          <c:spPr>
            <a:solidFill>
              <a:schemeClr val="accent1"/>
            </a:solidFill>
            <a:ln>
              <a:noFill/>
            </a:ln>
            <a:effectLst/>
          </c:spPr>
          <c:invertIfNegative val="0"/>
          <c:cat>
            <c:multiLvlStrRef>
              <c:f>'Venture growth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'Venture growth x size'!$P$47:$BE$47</c:f>
              <c:numCache>
                <c:formatCode>"$"#,##0.0</c:formatCode>
                <c:ptCount val="42"/>
                <c:pt idx="0">
                  <c:v>7.0238929999999998E-3</c:v>
                </c:pt>
                <c:pt idx="1">
                  <c:v>6.9148930000000001E-3</c:v>
                </c:pt>
                <c:pt idx="2">
                  <c:v>4.2877940000000002E-3</c:v>
                </c:pt>
                <c:pt idx="3">
                  <c:v>5.3494019999999996E-3</c:v>
                </c:pt>
                <c:pt idx="4">
                  <c:v>2.5254790000000002E-3</c:v>
                </c:pt>
                <c:pt idx="5">
                  <c:v>5.3967750000000004E-3</c:v>
                </c:pt>
                <c:pt idx="6">
                  <c:v>2.4999990000000001E-3</c:v>
                </c:pt>
                <c:pt idx="7">
                  <c:v>5.2993049999999998E-3</c:v>
                </c:pt>
                <c:pt idx="8">
                  <c:v>3.339088E-3</c:v>
                </c:pt>
                <c:pt idx="9">
                  <c:v>4.9393420000000002E-3</c:v>
                </c:pt>
                <c:pt idx="10">
                  <c:v>5.7656692823625944E-3</c:v>
                </c:pt>
                <c:pt idx="11">
                  <c:v>3.7276739999999998E-3</c:v>
                </c:pt>
                <c:pt idx="12">
                  <c:v>4.0457643337224996E-3</c:v>
                </c:pt>
                <c:pt idx="13">
                  <c:v>8.556457E-3</c:v>
                </c:pt>
                <c:pt idx="14">
                  <c:v>5.2740210000000003E-3</c:v>
                </c:pt>
                <c:pt idx="15">
                  <c:v>5.9763999999999998E-3</c:v>
                </c:pt>
                <c:pt idx="16">
                  <c:v>7.4428080000000004E-3</c:v>
                </c:pt>
                <c:pt idx="17">
                  <c:v>6.5922639999999996E-3</c:v>
                </c:pt>
                <c:pt idx="18">
                  <c:v>4.5685320000000001E-3</c:v>
                </c:pt>
                <c:pt idx="19">
                  <c:v>7.6093649999999999E-3</c:v>
                </c:pt>
                <c:pt idx="20">
                  <c:v>3.5207089999999999E-3</c:v>
                </c:pt>
                <c:pt idx="21">
                  <c:v>5.3697929999999986E-3</c:v>
                </c:pt>
                <c:pt idx="22">
                  <c:v>8.6297909999999995E-3</c:v>
                </c:pt>
                <c:pt idx="23">
                  <c:v>2.8789760000000001E-3</c:v>
                </c:pt>
                <c:pt idx="24">
                  <c:v>7.7442149999999996E-3</c:v>
                </c:pt>
                <c:pt idx="25">
                  <c:v>4.8739120000000002E-3</c:v>
                </c:pt>
                <c:pt idx="26">
                  <c:v>2.7246829999999999E-3</c:v>
                </c:pt>
                <c:pt idx="27">
                  <c:v>4.7068479999999996E-3</c:v>
                </c:pt>
                <c:pt idx="28">
                  <c:v>5.4917730000000001E-3</c:v>
                </c:pt>
                <c:pt idx="29">
                  <c:v>9.2229559999999992E-3</c:v>
                </c:pt>
                <c:pt idx="30">
                  <c:v>3.3680400000000001E-3</c:v>
                </c:pt>
                <c:pt idx="31">
                  <c:v>5.471872E-3</c:v>
                </c:pt>
                <c:pt idx="32">
                  <c:v>7.5616199999999998E-3</c:v>
                </c:pt>
                <c:pt idx="33">
                  <c:v>8.8172340000000002E-3</c:v>
                </c:pt>
                <c:pt idx="34">
                  <c:v>5.1000960000000001E-3</c:v>
                </c:pt>
                <c:pt idx="35">
                  <c:v>6.967081E-3</c:v>
                </c:pt>
                <c:pt idx="36">
                  <c:v>3.9532500000000002E-3</c:v>
                </c:pt>
                <c:pt idx="37">
                  <c:v>3.6364819999999999E-3</c:v>
                </c:pt>
                <c:pt idx="38">
                  <c:v>7.5215739999999996E-3</c:v>
                </c:pt>
                <c:pt idx="39">
                  <c:v>8.3784440000000005E-3</c:v>
                </c:pt>
                <c:pt idx="40">
                  <c:v>1.0606483E-2</c:v>
                </c:pt>
                <c:pt idx="41">
                  <c:v>7.571642E-3</c:v>
                </c:pt>
              </c:numCache>
            </c:numRef>
          </c:val>
          <c:extLst>
            <c:ext xmlns:c16="http://schemas.microsoft.com/office/drawing/2014/chart" uri="{C3380CC4-5D6E-409C-BE32-E72D297353CC}">
              <c16:uniqueId val="{00000000-52A2-48DB-BF63-3D529DCAF3F9}"/>
            </c:ext>
          </c:extLst>
        </c:ser>
        <c:ser>
          <c:idx val="1"/>
          <c:order val="1"/>
          <c:tx>
            <c:strRef>
              <c:f>'Venture growth x size'!$O$48</c:f>
              <c:strCache>
                <c:ptCount val="1"/>
                <c:pt idx="0">
                  <c:v>$1M-$5M</c:v>
                </c:pt>
              </c:strCache>
            </c:strRef>
          </c:tx>
          <c:spPr>
            <a:solidFill>
              <a:schemeClr val="accent2"/>
            </a:solidFill>
            <a:ln>
              <a:noFill/>
            </a:ln>
            <a:effectLst/>
          </c:spPr>
          <c:invertIfNegative val="0"/>
          <c:cat>
            <c:multiLvlStrRef>
              <c:f>'Venture growth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'Venture growth x size'!$P$48:$BE$48</c:f>
              <c:numCache>
                <c:formatCode>"$"#,##0.0</c:formatCode>
                <c:ptCount val="42"/>
                <c:pt idx="0">
                  <c:v>0.10928260099999999</c:v>
                </c:pt>
                <c:pt idx="1">
                  <c:v>5.7072299999999999E-2</c:v>
                </c:pt>
                <c:pt idx="2">
                  <c:v>6.8822390999999997E-2</c:v>
                </c:pt>
                <c:pt idx="3">
                  <c:v>6.5059685000000006E-2</c:v>
                </c:pt>
                <c:pt idx="4">
                  <c:v>9.7416138999999999E-2</c:v>
                </c:pt>
                <c:pt idx="5">
                  <c:v>6.8916943999999994E-2</c:v>
                </c:pt>
                <c:pt idx="6">
                  <c:v>5.2620954999999997E-2</c:v>
                </c:pt>
                <c:pt idx="7">
                  <c:v>4.8199466000000003E-2</c:v>
                </c:pt>
                <c:pt idx="8">
                  <c:v>8.8136248E-2</c:v>
                </c:pt>
                <c:pt idx="9">
                  <c:v>4.8023564999999997E-2</c:v>
                </c:pt>
                <c:pt idx="10">
                  <c:v>5.5991738999999999E-2</c:v>
                </c:pt>
                <c:pt idx="11">
                  <c:v>5.3373993000000002E-2</c:v>
                </c:pt>
                <c:pt idx="12">
                  <c:v>7.1550282000000007E-2</c:v>
                </c:pt>
                <c:pt idx="13">
                  <c:v>6.9884498000000003E-2</c:v>
                </c:pt>
                <c:pt idx="14">
                  <c:v>7.6995501999999993E-2</c:v>
                </c:pt>
                <c:pt idx="15">
                  <c:v>6.0812507000000002E-2</c:v>
                </c:pt>
                <c:pt idx="16">
                  <c:v>0.11416132800000001</c:v>
                </c:pt>
                <c:pt idx="17">
                  <c:v>8.0254171999999999E-2</c:v>
                </c:pt>
                <c:pt idx="18">
                  <c:v>5.8311217999999998E-2</c:v>
                </c:pt>
                <c:pt idx="19">
                  <c:v>7.2842685000000004E-2</c:v>
                </c:pt>
                <c:pt idx="20">
                  <c:v>7.5512259999999998E-2</c:v>
                </c:pt>
                <c:pt idx="21">
                  <c:v>6.7687135999999995E-2</c:v>
                </c:pt>
                <c:pt idx="22">
                  <c:v>6.0872208999999997E-2</c:v>
                </c:pt>
                <c:pt idx="23">
                  <c:v>6.8387565999999997E-2</c:v>
                </c:pt>
                <c:pt idx="24">
                  <c:v>5.6682124E-2</c:v>
                </c:pt>
                <c:pt idx="25">
                  <c:v>8.7471731999999996E-2</c:v>
                </c:pt>
                <c:pt idx="26">
                  <c:v>5.2158340999999997E-2</c:v>
                </c:pt>
                <c:pt idx="27">
                  <c:v>9.4515094000000008E-2</c:v>
                </c:pt>
                <c:pt idx="28">
                  <c:v>8.6528198000000001E-2</c:v>
                </c:pt>
                <c:pt idx="29">
                  <c:v>7.9135838999999999E-2</c:v>
                </c:pt>
                <c:pt idx="30">
                  <c:v>7.1330238000000004E-2</c:v>
                </c:pt>
                <c:pt idx="31">
                  <c:v>8.4145596000000003E-2</c:v>
                </c:pt>
                <c:pt idx="32">
                  <c:v>8.9514046999999999E-2</c:v>
                </c:pt>
                <c:pt idx="33">
                  <c:v>0.10182250399999999</c:v>
                </c:pt>
                <c:pt idx="34">
                  <c:v>8.0265145999999996E-2</c:v>
                </c:pt>
                <c:pt idx="35">
                  <c:v>0.106542259</c:v>
                </c:pt>
                <c:pt idx="36">
                  <c:v>9.8953023000000001E-2</c:v>
                </c:pt>
                <c:pt idx="37">
                  <c:v>9.3629324E-2</c:v>
                </c:pt>
                <c:pt idx="38">
                  <c:v>8.4551008999999996E-2</c:v>
                </c:pt>
                <c:pt idx="39">
                  <c:v>8.0658433000000002E-2</c:v>
                </c:pt>
                <c:pt idx="40">
                  <c:v>6.8200633999999996E-2</c:v>
                </c:pt>
                <c:pt idx="41">
                  <c:v>4.6053482999999999E-2</c:v>
                </c:pt>
              </c:numCache>
            </c:numRef>
          </c:val>
          <c:extLst>
            <c:ext xmlns:c16="http://schemas.microsoft.com/office/drawing/2014/chart" uri="{C3380CC4-5D6E-409C-BE32-E72D297353CC}">
              <c16:uniqueId val="{00000001-52A2-48DB-BF63-3D529DCAF3F9}"/>
            </c:ext>
          </c:extLst>
        </c:ser>
        <c:ser>
          <c:idx val="2"/>
          <c:order val="2"/>
          <c:tx>
            <c:strRef>
              <c:f>'Venture growth x size'!$O$49</c:f>
              <c:strCache>
                <c:ptCount val="1"/>
                <c:pt idx="0">
                  <c:v>$5M-$10M</c:v>
                </c:pt>
              </c:strCache>
            </c:strRef>
          </c:tx>
          <c:spPr>
            <a:solidFill>
              <a:schemeClr val="accent3"/>
            </a:solidFill>
            <a:ln>
              <a:noFill/>
            </a:ln>
            <a:effectLst/>
          </c:spPr>
          <c:invertIfNegative val="0"/>
          <c:cat>
            <c:multiLvlStrRef>
              <c:f>'Venture growth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'Venture growth x size'!$P$49:$BE$49</c:f>
              <c:numCache>
                <c:formatCode>"$"#,##0.0</c:formatCode>
                <c:ptCount val="42"/>
                <c:pt idx="0">
                  <c:v>0.131050952</c:v>
                </c:pt>
                <c:pt idx="1">
                  <c:v>9.4904715000000001E-2</c:v>
                </c:pt>
                <c:pt idx="2">
                  <c:v>4.5158154999999998E-2</c:v>
                </c:pt>
                <c:pt idx="3">
                  <c:v>0.13621804500000001</c:v>
                </c:pt>
                <c:pt idx="4">
                  <c:v>0.138369411</c:v>
                </c:pt>
                <c:pt idx="5">
                  <c:v>5.3738451999999999E-2</c:v>
                </c:pt>
                <c:pt idx="6">
                  <c:v>0.108884627</c:v>
                </c:pt>
                <c:pt idx="7">
                  <c:v>0.121129505</c:v>
                </c:pt>
                <c:pt idx="8">
                  <c:v>0.154337483</c:v>
                </c:pt>
                <c:pt idx="9">
                  <c:v>0.15376432700000001</c:v>
                </c:pt>
                <c:pt idx="10">
                  <c:v>0.13294083200000001</c:v>
                </c:pt>
                <c:pt idx="11">
                  <c:v>0.13402745299999999</c:v>
                </c:pt>
                <c:pt idx="12">
                  <c:v>0.12671101700000001</c:v>
                </c:pt>
                <c:pt idx="13">
                  <c:v>0.116972834</c:v>
                </c:pt>
                <c:pt idx="14">
                  <c:v>0.165021535</c:v>
                </c:pt>
                <c:pt idx="15">
                  <c:v>0.106509692</c:v>
                </c:pt>
                <c:pt idx="16">
                  <c:v>0.136944804</c:v>
                </c:pt>
                <c:pt idx="17">
                  <c:v>0.15419492600000001</c:v>
                </c:pt>
                <c:pt idx="18">
                  <c:v>0.179493758</c:v>
                </c:pt>
                <c:pt idx="19">
                  <c:v>8.3768618000000003E-2</c:v>
                </c:pt>
                <c:pt idx="20">
                  <c:v>9.6040972000000002E-2</c:v>
                </c:pt>
                <c:pt idx="21">
                  <c:v>0.120397294</c:v>
                </c:pt>
                <c:pt idx="22">
                  <c:v>0.117670249</c:v>
                </c:pt>
                <c:pt idx="23">
                  <c:v>0.151882404</c:v>
                </c:pt>
                <c:pt idx="24">
                  <c:v>0.159055788</c:v>
                </c:pt>
                <c:pt idx="25">
                  <c:v>0.113180765</c:v>
                </c:pt>
                <c:pt idx="26">
                  <c:v>9.9473153999999994E-2</c:v>
                </c:pt>
                <c:pt idx="27">
                  <c:v>0.167032721</c:v>
                </c:pt>
                <c:pt idx="28">
                  <c:v>0.1392022</c:v>
                </c:pt>
                <c:pt idx="29">
                  <c:v>0.14194685500000001</c:v>
                </c:pt>
                <c:pt idx="30">
                  <c:v>8.6723677999999998E-2</c:v>
                </c:pt>
                <c:pt idx="31">
                  <c:v>9.0248424999999993E-2</c:v>
                </c:pt>
                <c:pt idx="32">
                  <c:v>0.160339814</c:v>
                </c:pt>
                <c:pt idx="33">
                  <c:v>0.11909654</c:v>
                </c:pt>
                <c:pt idx="34">
                  <c:v>0.12822525300000001</c:v>
                </c:pt>
                <c:pt idx="35">
                  <c:v>9.0617752999999995E-2</c:v>
                </c:pt>
                <c:pt idx="36">
                  <c:v>0.13124677000000001</c:v>
                </c:pt>
                <c:pt idx="37">
                  <c:v>0.146517603</c:v>
                </c:pt>
                <c:pt idx="38">
                  <c:v>0.123415206</c:v>
                </c:pt>
                <c:pt idx="39">
                  <c:v>0.133095035</c:v>
                </c:pt>
                <c:pt idx="40">
                  <c:v>0.13850433400000001</c:v>
                </c:pt>
                <c:pt idx="41">
                  <c:v>0.140699661</c:v>
                </c:pt>
              </c:numCache>
            </c:numRef>
          </c:val>
          <c:extLst>
            <c:ext xmlns:c16="http://schemas.microsoft.com/office/drawing/2014/chart" uri="{C3380CC4-5D6E-409C-BE32-E72D297353CC}">
              <c16:uniqueId val="{00000002-52A2-48DB-BF63-3D529DCAF3F9}"/>
            </c:ext>
          </c:extLst>
        </c:ser>
        <c:ser>
          <c:idx val="3"/>
          <c:order val="3"/>
          <c:tx>
            <c:strRef>
              <c:f>'Venture growth x size'!$O$50</c:f>
              <c:strCache>
                <c:ptCount val="1"/>
                <c:pt idx="0">
                  <c:v>$10M-$25M</c:v>
                </c:pt>
              </c:strCache>
            </c:strRef>
          </c:tx>
          <c:spPr>
            <a:solidFill>
              <a:schemeClr val="accent4"/>
            </a:solidFill>
            <a:ln>
              <a:noFill/>
            </a:ln>
            <a:effectLst/>
          </c:spPr>
          <c:invertIfNegative val="0"/>
          <c:cat>
            <c:multiLvlStrRef>
              <c:f>'Venture growth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'Venture growth x size'!$P$50:$BE$50</c:f>
              <c:numCache>
                <c:formatCode>"$"#,##0.0</c:formatCode>
                <c:ptCount val="42"/>
                <c:pt idx="0">
                  <c:v>0.2460458239999998</c:v>
                </c:pt>
                <c:pt idx="1">
                  <c:v>0.34356303799999999</c:v>
                </c:pt>
                <c:pt idx="2">
                  <c:v>0.46364123499999987</c:v>
                </c:pt>
                <c:pt idx="3">
                  <c:v>0.4877943569999999</c:v>
                </c:pt>
                <c:pt idx="4">
                  <c:v>0.38577253399999989</c:v>
                </c:pt>
                <c:pt idx="5">
                  <c:v>0.4903204679999999</c:v>
                </c:pt>
                <c:pt idx="6">
                  <c:v>0.34416590899999983</c:v>
                </c:pt>
                <c:pt idx="7">
                  <c:v>0.50716709799999982</c:v>
                </c:pt>
                <c:pt idx="8">
                  <c:v>0.53400997099999958</c:v>
                </c:pt>
                <c:pt idx="9">
                  <c:v>0.38879603199999979</c:v>
                </c:pt>
                <c:pt idx="10">
                  <c:v>0.46332247199999987</c:v>
                </c:pt>
                <c:pt idx="11">
                  <c:v>0.52215426576402491</c:v>
                </c:pt>
                <c:pt idx="12">
                  <c:v>0.52273842099999945</c:v>
                </c:pt>
                <c:pt idx="13">
                  <c:v>0.52217711799999988</c:v>
                </c:pt>
                <c:pt idx="14">
                  <c:v>0.53657774399999958</c:v>
                </c:pt>
                <c:pt idx="15">
                  <c:v>0.42410178499999968</c:v>
                </c:pt>
                <c:pt idx="16">
                  <c:v>0.61240803899999952</c:v>
                </c:pt>
                <c:pt idx="17">
                  <c:v>0.36059857231103981</c:v>
                </c:pt>
                <c:pt idx="18">
                  <c:v>0.4249225019999997</c:v>
                </c:pt>
                <c:pt idx="19">
                  <c:v>0.54905271267979727</c:v>
                </c:pt>
                <c:pt idx="20">
                  <c:v>0.53200259172713382</c:v>
                </c:pt>
                <c:pt idx="21">
                  <c:v>0.49408793899999981</c:v>
                </c:pt>
                <c:pt idx="22">
                  <c:v>0.6666813539999995</c:v>
                </c:pt>
                <c:pt idx="23">
                  <c:v>0.33929905099999969</c:v>
                </c:pt>
                <c:pt idx="24">
                  <c:v>0.322759511</c:v>
                </c:pt>
                <c:pt idx="25">
                  <c:v>0.38980047199999951</c:v>
                </c:pt>
                <c:pt idx="26">
                  <c:v>0.42070274899999999</c:v>
                </c:pt>
                <c:pt idx="27">
                  <c:v>0.42641375399999998</c:v>
                </c:pt>
                <c:pt idx="28">
                  <c:v>0.50380378199999964</c:v>
                </c:pt>
                <c:pt idx="29">
                  <c:v>0.45813873899999979</c:v>
                </c:pt>
                <c:pt idx="30">
                  <c:v>0.45505722999999948</c:v>
                </c:pt>
                <c:pt idx="31">
                  <c:v>0.35715883188151643</c:v>
                </c:pt>
                <c:pt idx="32">
                  <c:v>0.23517715099999981</c:v>
                </c:pt>
                <c:pt idx="33">
                  <c:v>0.45683156183443102</c:v>
                </c:pt>
                <c:pt idx="34">
                  <c:v>0.37937579499999941</c:v>
                </c:pt>
                <c:pt idx="35">
                  <c:v>0.33980798499999981</c:v>
                </c:pt>
                <c:pt idx="36">
                  <c:v>0.55357827799999981</c:v>
                </c:pt>
                <c:pt idx="37">
                  <c:v>0.43646565437101958</c:v>
                </c:pt>
                <c:pt idx="38">
                  <c:v>0.38076273099999991</c:v>
                </c:pt>
                <c:pt idx="39">
                  <c:v>0.51703972399999987</c:v>
                </c:pt>
                <c:pt idx="40">
                  <c:v>0.63422105599999978</c:v>
                </c:pt>
                <c:pt idx="41">
                  <c:v>0.40050999581847457</c:v>
                </c:pt>
              </c:numCache>
            </c:numRef>
          </c:val>
          <c:extLst>
            <c:ext xmlns:c16="http://schemas.microsoft.com/office/drawing/2014/chart" uri="{C3380CC4-5D6E-409C-BE32-E72D297353CC}">
              <c16:uniqueId val="{00000003-52A2-48DB-BF63-3D529DCAF3F9}"/>
            </c:ext>
          </c:extLst>
        </c:ser>
        <c:ser>
          <c:idx val="4"/>
          <c:order val="4"/>
          <c:tx>
            <c:strRef>
              <c:f>'Venture growth x size'!$O$51</c:f>
              <c:strCache>
                <c:ptCount val="1"/>
                <c:pt idx="0">
                  <c:v>$25-$50M</c:v>
                </c:pt>
              </c:strCache>
            </c:strRef>
          </c:tx>
          <c:spPr>
            <a:solidFill>
              <a:schemeClr val="accent5"/>
            </a:solidFill>
            <a:ln>
              <a:noFill/>
            </a:ln>
            <a:effectLst/>
          </c:spPr>
          <c:invertIfNegative val="0"/>
          <c:cat>
            <c:multiLvlStrRef>
              <c:f>'Venture growth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'Venture growth x size'!$P$51:$BE$51</c:f>
              <c:numCache>
                <c:formatCode>"$"#,##0.0</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4-52A2-48DB-BF63-3D529DCAF3F9}"/>
            </c:ext>
          </c:extLst>
        </c:ser>
        <c:ser>
          <c:idx val="5"/>
          <c:order val="5"/>
          <c:tx>
            <c:strRef>
              <c:f>'Venture growth x size'!$O$52</c:f>
              <c:strCache>
                <c:ptCount val="1"/>
                <c:pt idx="0">
                  <c:v>$50M+</c:v>
                </c:pt>
              </c:strCache>
            </c:strRef>
          </c:tx>
          <c:spPr>
            <a:solidFill>
              <a:schemeClr val="accent6"/>
            </a:solidFill>
            <a:ln>
              <a:noFill/>
            </a:ln>
            <a:effectLst/>
          </c:spPr>
          <c:invertIfNegative val="0"/>
          <c:cat>
            <c:multiLvlStrRef>
              <c:f>'Venture growth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'Venture growth x size'!$P$52:$BE$52</c:f>
              <c:numCache>
                <c:formatCode>"$"#,##0.0</c:formatCode>
                <c:ptCount val="42"/>
                <c:pt idx="0">
                  <c:v>3.1147581209999999</c:v>
                </c:pt>
                <c:pt idx="1">
                  <c:v>8.9722545490000005</c:v>
                </c:pt>
                <c:pt idx="2">
                  <c:v>2.5458364609999999</c:v>
                </c:pt>
                <c:pt idx="3">
                  <c:v>1.7481688580000001</c:v>
                </c:pt>
                <c:pt idx="4">
                  <c:v>2.0482812460000002</c:v>
                </c:pt>
                <c:pt idx="5">
                  <c:v>3.78054763</c:v>
                </c:pt>
                <c:pt idx="6">
                  <c:v>8.4140694099999997</c:v>
                </c:pt>
                <c:pt idx="7">
                  <c:v>2.8071385200000001</c:v>
                </c:pt>
                <c:pt idx="8">
                  <c:v>4.4926172470000001</c:v>
                </c:pt>
                <c:pt idx="9">
                  <c:v>4.2358493709999996</c:v>
                </c:pt>
                <c:pt idx="10">
                  <c:v>7.4947189209999996</c:v>
                </c:pt>
                <c:pt idx="11">
                  <c:v>8.6204404310000005</c:v>
                </c:pt>
                <c:pt idx="12">
                  <c:v>11.247605113000001</c:v>
                </c:pt>
                <c:pt idx="13">
                  <c:v>8.1002135129999999</c:v>
                </c:pt>
                <c:pt idx="14">
                  <c:v>7.6479694934010336</c:v>
                </c:pt>
                <c:pt idx="15">
                  <c:v>6.4889427669999993</c:v>
                </c:pt>
                <c:pt idx="16">
                  <c:v>6.0680121720000004</c:v>
                </c:pt>
                <c:pt idx="17">
                  <c:v>8.3490086950000002</c:v>
                </c:pt>
                <c:pt idx="18">
                  <c:v>14.940603305</c:v>
                </c:pt>
                <c:pt idx="19">
                  <c:v>10.6339996324224</c:v>
                </c:pt>
                <c:pt idx="20">
                  <c:v>22.179124255000001</c:v>
                </c:pt>
                <c:pt idx="21">
                  <c:v>18.873774450405911</c:v>
                </c:pt>
                <c:pt idx="22">
                  <c:v>20.981950689000001</c:v>
                </c:pt>
                <c:pt idx="23">
                  <c:v>21.777744039000002</c:v>
                </c:pt>
                <c:pt idx="24">
                  <c:v>14.321759494880579</c:v>
                </c:pt>
                <c:pt idx="25">
                  <c:v>11.46327374358575</c:v>
                </c:pt>
                <c:pt idx="26">
                  <c:v>6.3525907853017554</c:v>
                </c:pt>
                <c:pt idx="27">
                  <c:v>7.1664904229999999</c:v>
                </c:pt>
                <c:pt idx="28">
                  <c:v>13.680442822</c:v>
                </c:pt>
                <c:pt idx="29">
                  <c:v>4.2124251170000004</c:v>
                </c:pt>
                <c:pt idx="30">
                  <c:v>5.1899330987440164</c:v>
                </c:pt>
                <c:pt idx="31">
                  <c:v>6.553468187</c:v>
                </c:pt>
                <c:pt idx="32">
                  <c:v>6.0404748699999997</c:v>
                </c:pt>
                <c:pt idx="33">
                  <c:v>6.5004380919999996</c:v>
                </c:pt>
                <c:pt idx="34">
                  <c:v>8.2662927629999992</c:v>
                </c:pt>
                <c:pt idx="35">
                  <c:v>28.147115114000002</c:v>
                </c:pt>
                <c:pt idx="36">
                  <c:v>50.924318397</c:v>
                </c:pt>
                <c:pt idx="37">
                  <c:v>30.881864652000001</c:v>
                </c:pt>
                <c:pt idx="38">
                  <c:v>26.356331700999998</c:v>
                </c:pt>
                <c:pt idx="39">
                  <c:v>13.56277116328957</c:v>
                </c:pt>
                <c:pt idx="40">
                  <c:v>194.17746345</c:v>
                </c:pt>
                <c:pt idx="41">
                  <c:v>83.324266608290742</c:v>
                </c:pt>
              </c:numCache>
            </c:numRef>
          </c:val>
          <c:extLst>
            <c:ext xmlns:c16="http://schemas.microsoft.com/office/drawing/2014/chart" uri="{C3380CC4-5D6E-409C-BE32-E72D297353CC}">
              <c16:uniqueId val="{00000005-52A2-48DB-BF63-3D529DCAF3F9}"/>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General"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plotArea>
    <c:legend>
      <c:legendPos val="tr"/>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no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'Venture growth x size'!$B$8</c:f>
              <c:strCache>
                <c:ptCount val="1"/>
                <c:pt idx="0">
                  <c:v>&lt;$1M</c:v>
                </c:pt>
              </c:strCache>
            </c:strRef>
          </c:tx>
          <c:spPr>
            <a:solidFill>
              <a:schemeClr val="accent1"/>
            </a:solidFill>
            <a:ln>
              <a:noFill/>
            </a:ln>
            <a:effectLst/>
          </c:spPr>
          <c:invertIfNegative val="0"/>
          <c:cat>
            <c:numRef>
              <c:f>'Venture growth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'Venture growth x size'!$C$8:$M$8</c:f>
              <c:numCache>
                <c:formatCode>General</c:formatCode>
                <c:ptCount val="11"/>
                <c:pt idx="0">
                  <c:v>55</c:v>
                </c:pt>
                <c:pt idx="1">
                  <c:v>46</c:v>
                </c:pt>
                <c:pt idx="2">
                  <c:v>53</c:v>
                </c:pt>
                <c:pt idx="3">
                  <c:v>63</c:v>
                </c:pt>
                <c:pt idx="4">
                  <c:v>61</c:v>
                </c:pt>
                <c:pt idx="5">
                  <c:v>52</c:v>
                </c:pt>
                <c:pt idx="6">
                  <c:v>56</c:v>
                </c:pt>
                <c:pt idx="7">
                  <c:v>57</c:v>
                </c:pt>
                <c:pt idx="8">
                  <c:v>64</c:v>
                </c:pt>
                <c:pt idx="9">
                  <c:v>63</c:v>
                </c:pt>
                <c:pt idx="10">
                  <c:v>42</c:v>
                </c:pt>
              </c:numCache>
            </c:numRef>
          </c:val>
          <c:extLst>
            <c:ext xmlns:c16="http://schemas.microsoft.com/office/drawing/2014/chart" uri="{C3380CC4-5D6E-409C-BE32-E72D297353CC}">
              <c16:uniqueId val="{00000000-46FD-41B4-BAC8-77D9358C5832}"/>
            </c:ext>
          </c:extLst>
        </c:ser>
        <c:ser>
          <c:idx val="1"/>
          <c:order val="1"/>
          <c:tx>
            <c:strRef>
              <c:f>'Venture growth x size'!$B$9</c:f>
              <c:strCache>
                <c:ptCount val="1"/>
                <c:pt idx="0">
                  <c:v>$1M-$5M</c:v>
                </c:pt>
              </c:strCache>
            </c:strRef>
          </c:tx>
          <c:spPr>
            <a:solidFill>
              <a:schemeClr val="accent2"/>
            </a:solidFill>
            <a:ln>
              <a:noFill/>
            </a:ln>
            <a:effectLst/>
          </c:spPr>
          <c:invertIfNegative val="0"/>
          <c:cat>
            <c:numRef>
              <c:f>'Venture growth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'Venture growth x size'!$C$9:$M$9</c:f>
              <c:numCache>
                <c:formatCode>General</c:formatCode>
                <c:ptCount val="11"/>
                <c:pt idx="0">
                  <c:v>105</c:v>
                </c:pt>
                <c:pt idx="1">
                  <c:v>100</c:v>
                </c:pt>
                <c:pt idx="2">
                  <c:v>86</c:v>
                </c:pt>
                <c:pt idx="3">
                  <c:v>110</c:v>
                </c:pt>
                <c:pt idx="4">
                  <c:v>117</c:v>
                </c:pt>
                <c:pt idx="5">
                  <c:v>103</c:v>
                </c:pt>
                <c:pt idx="6">
                  <c:v>108</c:v>
                </c:pt>
                <c:pt idx="7">
                  <c:v>116</c:v>
                </c:pt>
                <c:pt idx="8">
                  <c:v>132</c:v>
                </c:pt>
                <c:pt idx="9">
                  <c:v>138</c:v>
                </c:pt>
                <c:pt idx="10">
                  <c:v>45</c:v>
                </c:pt>
              </c:numCache>
            </c:numRef>
          </c:val>
          <c:extLst>
            <c:ext xmlns:c16="http://schemas.microsoft.com/office/drawing/2014/chart" uri="{C3380CC4-5D6E-409C-BE32-E72D297353CC}">
              <c16:uniqueId val="{00000001-46FD-41B4-BAC8-77D9358C5832}"/>
            </c:ext>
          </c:extLst>
        </c:ser>
        <c:ser>
          <c:idx val="2"/>
          <c:order val="2"/>
          <c:tx>
            <c:strRef>
              <c:f>'Venture growth x size'!$B$10</c:f>
              <c:strCache>
                <c:ptCount val="1"/>
                <c:pt idx="0">
                  <c:v>$5M-$10M</c:v>
                </c:pt>
              </c:strCache>
            </c:strRef>
          </c:tx>
          <c:spPr>
            <a:solidFill>
              <a:schemeClr val="accent3"/>
            </a:solidFill>
            <a:ln>
              <a:noFill/>
            </a:ln>
            <a:effectLst/>
          </c:spPr>
          <c:invertIfNegative val="0"/>
          <c:cat>
            <c:numRef>
              <c:f>'Venture growth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'Venture growth x size'!$C$10:$M$10</c:f>
              <c:numCache>
                <c:formatCode>General</c:formatCode>
                <c:ptCount val="11"/>
                <c:pt idx="0">
                  <c:v>63</c:v>
                </c:pt>
                <c:pt idx="1">
                  <c:v>60</c:v>
                </c:pt>
                <c:pt idx="2">
                  <c:v>82</c:v>
                </c:pt>
                <c:pt idx="3">
                  <c:v>73</c:v>
                </c:pt>
                <c:pt idx="4">
                  <c:v>78</c:v>
                </c:pt>
                <c:pt idx="5">
                  <c:v>71</c:v>
                </c:pt>
                <c:pt idx="6">
                  <c:v>81</c:v>
                </c:pt>
                <c:pt idx="7">
                  <c:v>67</c:v>
                </c:pt>
                <c:pt idx="8">
                  <c:v>74</c:v>
                </c:pt>
                <c:pt idx="9">
                  <c:v>74</c:v>
                </c:pt>
                <c:pt idx="10">
                  <c:v>40</c:v>
                </c:pt>
              </c:numCache>
            </c:numRef>
          </c:val>
          <c:extLst>
            <c:ext xmlns:c16="http://schemas.microsoft.com/office/drawing/2014/chart" uri="{C3380CC4-5D6E-409C-BE32-E72D297353CC}">
              <c16:uniqueId val="{00000002-46FD-41B4-BAC8-77D9358C5832}"/>
            </c:ext>
          </c:extLst>
        </c:ser>
        <c:ser>
          <c:idx val="3"/>
          <c:order val="3"/>
          <c:tx>
            <c:strRef>
              <c:f>'Venture growth x size'!$B$11</c:f>
              <c:strCache>
                <c:ptCount val="1"/>
                <c:pt idx="0">
                  <c:v>$10M-$25M</c:v>
                </c:pt>
              </c:strCache>
            </c:strRef>
          </c:tx>
          <c:spPr>
            <a:solidFill>
              <a:schemeClr val="accent4"/>
            </a:solidFill>
            <a:ln>
              <a:noFill/>
            </a:ln>
            <a:effectLst/>
          </c:spPr>
          <c:invertIfNegative val="0"/>
          <c:cat>
            <c:numRef>
              <c:f>'Venture growth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'Venture growth x size'!$C$11:$M$11</c:f>
              <c:numCache>
                <c:formatCode>General</c:formatCode>
                <c:ptCount val="11"/>
                <c:pt idx="0">
                  <c:v>99</c:v>
                </c:pt>
                <c:pt idx="1">
                  <c:v>109</c:v>
                </c:pt>
                <c:pt idx="2">
                  <c:v>118</c:v>
                </c:pt>
                <c:pt idx="3">
                  <c:v>124</c:v>
                </c:pt>
                <c:pt idx="4">
                  <c:v>124</c:v>
                </c:pt>
                <c:pt idx="5">
                  <c:v>128</c:v>
                </c:pt>
                <c:pt idx="6">
                  <c:v>94</c:v>
                </c:pt>
                <c:pt idx="7">
                  <c:v>110</c:v>
                </c:pt>
                <c:pt idx="8">
                  <c:v>91</c:v>
                </c:pt>
                <c:pt idx="9">
                  <c:v>118</c:v>
                </c:pt>
                <c:pt idx="10">
                  <c:v>59</c:v>
                </c:pt>
              </c:numCache>
            </c:numRef>
          </c:val>
          <c:extLst>
            <c:ext xmlns:c16="http://schemas.microsoft.com/office/drawing/2014/chart" uri="{C3380CC4-5D6E-409C-BE32-E72D297353CC}">
              <c16:uniqueId val="{00000003-46FD-41B4-BAC8-77D9358C5832}"/>
            </c:ext>
          </c:extLst>
        </c:ser>
        <c:ser>
          <c:idx val="4"/>
          <c:order val="4"/>
          <c:tx>
            <c:strRef>
              <c:f>'Venture growth x size'!$B$12</c:f>
              <c:strCache>
                <c:ptCount val="1"/>
                <c:pt idx="0">
                  <c:v>$25-$50M</c:v>
                </c:pt>
              </c:strCache>
            </c:strRef>
          </c:tx>
          <c:spPr>
            <a:solidFill>
              <a:schemeClr val="accent5"/>
            </a:solidFill>
            <a:ln>
              <a:noFill/>
            </a:ln>
            <a:effectLst/>
          </c:spPr>
          <c:invertIfNegative val="0"/>
          <c:cat>
            <c:numRef>
              <c:f>'Venture growth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'Venture growth x size'!$C$12:$M$12</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46FD-41B4-BAC8-77D9358C5832}"/>
            </c:ext>
          </c:extLst>
        </c:ser>
        <c:ser>
          <c:idx val="5"/>
          <c:order val="5"/>
          <c:tx>
            <c:strRef>
              <c:f>'Venture growth x size'!$B$13</c:f>
              <c:strCache>
                <c:ptCount val="1"/>
                <c:pt idx="0">
                  <c:v>$50M+</c:v>
                </c:pt>
              </c:strCache>
            </c:strRef>
          </c:tx>
          <c:spPr>
            <a:solidFill>
              <a:schemeClr val="accent6"/>
            </a:solidFill>
            <a:ln>
              <a:noFill/>
            </a:ln>
            <a:effectLst/>
          </c:spPr>
          <c:invertIfNegative val="0"/>
          <c:cat>
            <c:numRef>
              <c:f>'Venture growth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'Venture growth x size'!$C$13:$M$13</c:f>
              <c:numCache>
                <c:formatCode>General</c:formatCode>
                <c:ptCount val="11"/>
                <c:pt idx="0">
                  <c:v>61</c:v>
                </c:pt>
                <c:pt idx="1">
                  <c:v>88</c:v>
                </c:pt>
                <c:pt idx="2">
                  <c:v>146</c:v>
                </c:pt>
                <c:pt idx="3">
                  <c:v>151</c:v>
                </c:pt>
                <c:pt idx="4">
                  <c:v>217</c:v>
                </c:pt>
                <c:pt idx="5">
                  <c:v>376</c:v>
                </c:pt>
                <c:pt idx="6">
                  <c:v>223</c:v>
                </c:pt>
                <c:pt idx="7">
                  <c:v>130</c:v>
                </c:pt>
                <c:pt idx="8">
                  <c:v>164</c:v>
                </c:pt>
                <c:pt idx="9">
                  <c:v>223</c:v>
                </c:pt>
                <c:pt idx="10">
                  <c:v>113</c:v>
                </c:pt>
              </c:numCache>
            </c:numRef>
          </c:val>
          <c:extLst>
            <c:ext xmlns:c16="http://schemas.microsoft.com/office/drawing/2014/chart" uri="{C3380CC4-5D6E-409C-BE32-E72D297353CC}">
              <c16:uniqueId val="{00000005-46FD-41B4-BAC8-77D9358C5832}"/>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5787826916892307"/>
          <c:y val="0"/>
          <c:w val="0.14212173083107696"/>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'Venture growth x size'!$B$46</c:f>
              <c:strCache>
                <c:ptCount val="1"/>
                <c:pt idx="0">
                  <c:v>&lt;$1M</c:v>
                </c:pt>
              </c:strCache>
            </c:strRef>
          </c:tx>
          <c:spPr>
            <a:solidFill>
              <a:schemeClr val="accent1"/>
            </a:solidFill>
            <a:ln>
              <a:noFill/>
            </a:ln>
            <a:effectLst/>
          </c:spPr>
          <c:invertIfNegative val="0"/>
          <c:cat>
            <c:numRef>
              <c:f>'Venture growth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'Venture growth x size'!$C$46:$M$46</c:f>
              <c:numCache>
                <c:formatCode>"$"#,##0.0</c:formatCode>
                <c:ptCount val="11"/>
                <c:pt idx="0">
                  <c:v>2.3575981999999999E-2</c:v>
                </c:pt>
                <c:pt idx="1">
                  <c:v>1.5721558E-2</c:v>
                </c:pt>
                <c:pt idx="2">
                  <c:v>1.77717732823626E-2</c:v>
                </c:pt>
                <c:pt idx="3">
                  <c:v>2.3852642333722501E-2</c:v>
                </c:pt>
                <c:pt idx="4">
                  <c:v>2.6212968999999999E-2</c:v>
                </c:pt>
                <c:pt idx="5">
                  <c:v>2.0399269000000001E-2</c:v>
                </c:pt>
                <c:pt idx="6">
                  <c:v>2.0049658000000001E-2</c:v>
                </c:pt>
                <c:pt idx="7">
                  <c:v>2.3554641000000001E-2</c:v>
                </c:pt>
                <c:pt idx="8">
                  <c:v>2.8446031E-2</c:v>
                </c:pt>
                <c:pt idx="9">
                  <c:v>2.348975E-2</c:v>
                </c:pt>
                <c:pt idx="10">
                  <c:v>1.8178125E-2</c:v>
                </c:pt>
              </c:numCache>
            </c:numRef>
          </c:val>
          <c:extLst>
            <c:ext xmlns:c16="http://schemas.microsoft.com/office/drawing/2014/chart" uri="{C3380CC4-5D6E-409C-BE32-E72D297353CC}">
              <c16:uniqueId val="{00000000-FC98-47DC-9237-7F36A74EAF48}"/>
            </c:ext>
          </c:extLst>
        </c:ser>
        <c:ser>
          <c:idx val="1"/>
          <c:order val="1"/>
          <c:tx>
            <c:strRef>
              <c:f>'Venture growth x size'!$B$47</c:f>
              <c:strCache>
                <c:ptCount val="1"/>
                <c:pt idx="0">
                  <c:v>$1M-$5M</c:v>
                </c:pt>
              </c:strCache>
            </c:strRef>
          </c:tx>
          <c:spPr>
            <a:solidFill>
              <a:schemeClr val="accent2"/>
            </a:solidFill>
            <a:ln>
              <a:noFill/>
            </a:ln>
            <a:effectLst/>
          </c:spPr>
          <c:invertIfNegative val="0"/>
          <c:cat>
            <c:numRef>
              <c:f>'Venture growth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'Venture growth x size'!$C$47:$M$47</c:f>
              <c:numCache>
                <c:formatCode>"$"#,##0.0</c:formatCode>
                <c:ptCount val="11"/>
                <c:pt idx="0">
                  <c:v>0.30023697700000002</c:v>
                </c:pt>
                <c:pt idx="1">
                  <c:v>0.26715350399999999</c:v>
                </c:pt>
                <c:pt idx="2">
                  <c:v>0.24552554500000001</c:v>
                </c:pt>
                <c:pt idx="3">
                  <c:v>0.27924278899999999</c:v>
                </c:pt>
                <c:pt idx="4">
                  <c:v>0.32556940299999998</c:v>
                </c:pt>
                <c:pt idx="5">
                  <c:v>0.272459171</c:v>
                </c:pt>
                <c:pt idx="6">
                  <c:v>0.29082729099999999</c:v>
                </c:pt>
                <c:pt idx="7">
                  <c:v>0.32113987100000002</c:v>
                </c:pt>
                <c:pt idx="8">
                  <c:v>0.378143956</c:v>
                </c:pt>
                <c:pt idx="9">
                  <c:v>0.35779178900000003</c:v>
                </c:pt>
                <c:pt idx="10">
                  <c:v>0.114254117</c:v>
                </c:pt>
              </c:numCache>
            </c:numRef>
          </c:val>
          <c:extLst>
            <c:ext xmlns:c16="http://schemas.microsoft.com/office/drawing/2014/chart" uri="{C3380CC4-5D6E-409C-BE32-E72D297353CC}">
              <c16:uniqueId val="{00000001-FC98-47DC-9237-7F36A74EAF48}"/>
            </c:ext>
          </c:extLst>
        </c:ser>
        <c:ser>
          <c:idx val="2"/>
          <c:order val="2"/>
          <c:tx>
            <c:strRef>
              <c:f>'Venture growth x size'!$B$48</c:f>
              <c:strCache>
                <c:ptCount val="1"/>
                <c:pt idx="0">
                  <c:v>$5M-$10M</c:v>
                </c:pt>
              </c:strCache>
            </c:strRef>
          </c:tx>
          <c:spPr>
            <a:solidFill>
              <a:schemeClr val="accent3"/>
            </a:solidFill>
            <a:ln>
              <a:noFill/>
            </a:ln>
            <a:effectLst/>
          </c:spPr>
          <c:invertIfNegative val="0"/>
          <c:cat>
            <c:numRef>
              <c:f>'Venture growth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'Venture growth x size'!$C$48:$M$48</c:f>
              <c:numCache>
                <c:formatCode>"$"#,##0.0</c:formatCode>
                <c:ptCount val="11"/>
                <c:pt idx="0">
                  <c:v>0.40733186700000001</c:v>
                </c:pt>
                <c:pt idx="1">
                  <c:v>0.42212199500000003</c:v>
                </c:pt>
                <c:pt idx="2">
                  <c:v>0.57507009499999995</c:v>
                </c:pt>
                <c:pt idx="3">
                  <c:v>0.51521507799999999</c:v>
                </c:pt>
                <c:pt idx="4">
                  <c:v>0.55440210599999995</c:v>
                </c:pt>
                <c:pt idx="5">
                  <c:v>0.48599091900000002</c:v>
                </c:pt>
                <c:pt idx="6">
                  <c:v>0.53874242800000005</c:v>
                </c:pt>
                <c:pt idx="7">
                  <c:v>0.45812115799999997</c:v>
                </c:pt>
                <c:pt idx="8">
                  <c:v>0.49827936</c:v>
                </c:pt>
                <c:pt idx="9">
                  <c:v>0.53427461399999998</c:v>
                </c:pt>
                <c:pt idx="10">
                  <c:v>0.27920399499999998</c:v>
                </c:pt>
              </c:numCache>
            </c:numRef>
          </c:val>
          <c:extLst>
            <c:ext xmlns:c16="http://schemas.microsoft.com/office/drawing/2014/chart" uri="{C3380CC4-5D6E-409C-BE32-E72D297353CC}">
              <c16:uniqueId val="{00000002-FC98-47DC-9237-7F36A74EAF48}"/>
            </c:ext>
          </c:extLst>
        </c:ser>
        <c:ser>
          <c:idx val="3"/>
          <c:order val="3"/>
          <c:tx>
            <c:strRef>
              <c:f>'Venture growth x size'!$B$49</c:f>
              <c:strCache>
                <c:ptCount val="1"/>
                <c:pt idx="0">
                  <c:v>$10M-$25M</c:v>
                </c:pt>
              </c:strCache>
            </c:strRef>
          </c:tx>
          <c:spPr>
            <a:solidFill>
              <a:schemeClr val="accent4"/>
            </a:solidFill>
            <a:ln>
              <a:noFill/>
            </a:ln>
            <a:effectLst/>
          </c:spPr>
          <c:invertIfNegative val="0"/>
          <c:cat>
            <c:numRef>
              <c:f>'Venture growth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'Venture growth x size'!$C$49:$M$49</c:f>
              <c:numCache>
                <c:formatCode>"$"#,##0.0</c:formatCode>
                <c:ptCount val="11"/>
                <c:pt idx="0">
                  <c:v>1.5410444539999999</c:v>
                </c:pt>
                <c:pt idx="1">
                  <c:v>1.7274260089999991</c:v>
                </c:pt>
                <c:pt idx="2">
                  <c:v>1.9082827407640239</c:v>
                </c:pt>
                <c:pt idx="3">
                  <c:v>2.005595067999999</c:v>
                </c:pt>
                <c:pt idx="4">
                  <c:v>1.946981825990836</c:v>
                </c:pt>
                <c:pt idx="5">
                  <c:v>2.0320709357271332</c:v>
                </c:pt>
                <c:pt idx="6">
                  <c:v>1.559676485999999</c:v>
                </c:pt>
                <c:pt idx="7">
                  <c:v>1.774158582881515</c:v>
                </c:pt>
                <c:pt idx="8">
                  <c:v>1.4111924928344299</c:v>
                </c:pt>
                <c:pt idx="9">
                  <c:v>1.887846387371019</c:v>
                </c:pt>
                <c:pt idx="10">
                  <c:v>1.034731051818474</c:v>
                </c:pt>
              </c:numCache>
            </c:numRef>
          </c:val>
          <c:extLst>
            <c:ext xmlns:c16="http://schemas.microsoft.com/office/drawing/2014/chart" uri="{C3380CC4-5D6E-409C-BE32-E72D297353CC}">
              <c16:uniqueId val="{00000003-FC98-47DC-9237-7F36A74EAF48}"/>
            </c:ext>
          </c:extLst>
        </c:ser>
        <c:ser>
          <c:idx val="4"/>
          <c:order val="4"/>
          <c:tx>
            <c:strRef>
              <c:f>'Venture growth x size'!$B$50</c:f>
              <c:strCache>
                <c:ptCount val="1"/>
                <c:pt idx="0">
                  <c:v>$25-$50M</c:v>
                </c:pt>
              </c:strCache>
            </c:strRef>
          </c:tx>
          <c:spPr>
            <a:solidFill>
              <a:schemeClr val="accent5"/>
            </a:solidFill>
            <a:ln>
              <a:noFill/>
            </a:ln>
            <a:effectLst/>
          </c:spPr>
          <c:invertIfNegative val="0"/>
          <c:cat>
            <c:numRef>
              <c:f>'Venture growth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'Venture growth x size'!$C$50:$M$50</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FC98-47DC-9237-7F36A74EAF48}"/>
            </c:ext>
          </c:extLst>
        </c:ser>
        <c:ser>
          <c:idx val="5"/>
          <c:order val="5"/>
          <c:tx>
            <c:strRef>
              <c:f>'Venture growth x size'!$B$51</c:f>
              <c:strCache>
                <c:ptCount val="1"/>
                <c:pt idx="0">
                  <c:v>$50M+</c:v>
                </c:pt>
              </c:strCache>
            </c:strRef>
          </c:tx>
          <c:spPr>
            <a:solidFill>
              <a:schemeClr val="accent6"/>
            </a:solidFill>
            <a:ln>
              <a:noFill/>
            </a:ln>
            <a:effectLst/>
          </c:spPr>
          <c:invertIfNegative val="0"/>
          <c:cat>
            <c:numRef>
              <c:f>'Venture growth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'Venture growth x size'!$C$51:$M$51</c:f>
              <c:numCache>
                <c:formatCode>"$"#,##0.0</c:formatCode>
                <c:ptCount val="11"/>
                <c:pt idx="0">
                  <c:v>16.381017989</c:v>
                </c:pt>
                <c:pt idx="1">
                  <c:v>17.050036806000001</c:v>
                </c:pt>
                <c:pt idx="2">
                  <c:v>24.843625970000002</c:v>
                </c:pt>
                <c:pt idx="3">
                  <c:v>33.484730886401032</c:v>
                </c:pt>
                <c:pt idx="4">
                  <c:v>39.991623804422403</c:v>
                </c:pt>
                <c:pt idx="5">
                  <c:v>83.812593433405908</c:v>
                </c:pt>
                <c:pt idx="6">
                  <c:v>39.304114446768082</c:v>
                </c:pt>
                <c:pt idx="7">
                  <c:v>29.636269224744019</c:v>
                </c:pt>
                <c:pt idx="8">
                  <c:v>48.954320838999998</c:v>
                </c:pt>
                <c:pt idx="9">
                  <c:v>121.7252859132896</c:v>
                </c:pt>
                <c:pt idx="10">
                  <c:v>277.50173005829072</c:v>
                </c:pt>
              </c:numCache>
            </c:numRef>
          </c:val>
          <c:extLst>
            <c:ext xmlns:c16="http://schemas.microsoft.com/office/drawing/2014/chart" uri="{C3380CC4-5D6E-409C-BE32-E72D297353CC}">
              <c16:uniqueId val="{00000005-FC98-47DC-9237-7F36A74EAF48}"/>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5787826916892307"/>
          <c:y val="0"/>
          <c:w val="0.14212173083107696"/>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4.5923542711282954E-2"/>
          <c:y val="2.3978733427552325E-2"/>
          <c:w val="0.90500669495166153"/>
          <c:h val="0.78798304058146573"/>
        </c:manualLayout>
      </c:layout>
      <c:barChart>
        <c:barDir val="col"/>
        <c:grouping val="clustered"/>
        <c:varyColors val="0"/>
        <c:ser>
          <c:idx val="0"/>
          <c:order val="0"/>
          <c:tx>
            <c:strRef>
              <c:f>'Angel activity'!$O$9</c:f>
              <c:strCache>
                <c:ptCount val="1"/>
                <c:pt idx="0">
                  <c:v>Deal value ($B)</c:v>
                </c:pt>
              </c:strCache>
            </c:strRef>
          </c:tx>
          <c:spPr>
            <a:solidFill>
              <a:schemeClr val="accent1"/>
            </a:solidFill>
            <a:ln>
              <a:noFill/>
            </a:ln>
            <a:effectLst/>
          </c:spPr>
          <c:invertIfNegative val="0"/>
          <c:cat>
            <c:multiLvlStrRef>
              <c:f>'Angel activity'!$AF$7:$BE$8</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2020</c:v>
                  </c:pt>
                  <c:pt idx="4">
                    <c:v>2021</c:v>
                  </c:pt>
                  <c:pt idx="8">
                    <c:v>2022</c:v>
                  </c:pt>
                  <c:pt idx="12">
                    <c:v>2023</c:v>
                  </c:pt>
                  <c:pt idx="16">
                    <c:v>2024</c:v>
                  </c:pt>
                  <c:pt idx="20">
                    <c:v>2025</c:v>
                  </c:pt>
                  <c:pt idx="24">
                    <c:v>2026</c:v>
                  </c:pt>
                </c:lvl>
              </c:multiLvlStrCache>
            </c:multiLvlStrRef>
          </c:cat>
          <c:val>
            <c:numRef>
              <c:f>'Angel activity'!$AF$9:$BE$9</c:f>
              <c:numCache>
                <c:formatCode>"$"#,##0.0</c:formatCode>
                <c:ptCount val="26"/>
                <c:pt idx="0">
                  <c:v>0.18899284799999999</c:v>
                </c:pt>
                <c:pt idx="1">
                  <c:v>0.21467379634281969</c:v>
                </c:pt>
                <c:pt idx="2">
                  <c:v>0.12806363281189179</c:v>
                </c:pt>
                <c:pt idx="3">
                  <c:v>0.18650331084982219</c:v>
                </c:pt>
                <c:pt idx="4">
                  <c:v>0.23083028661424779</c:v>
                </c:pt>
                <c:pt idx="5">
                  <c:v>0.1908205352516042</c:v>
                </c:pt>
                <c:pt idx="6">
                  <c:v>0.16901138187843781</c:v>
                </c:pt>
                <c:pt idx="7">
                  <c:v>0.20391567599999999</c:v>
                </c:pt>
                <c:pt idx="8">
                  <c:v>0.35264499474527722</c:v>
                </c:pt>
                <c:pt idx="9">
                  <c:v>0.42879868599999998</c:v>
                </c:pt>
                <c:pt idx="10">
                  <c:v>9.5283552999999993E-2</c:v>
                </c:pt>
                <c:pt idx="11">
                  <c:v>0.17156092000000001</c:v>
                </c:pt>
                <c:pt idx="12">
                  <c:v>0.14934236669728959</c:v>
                </c:pt>
                <c:pt idx="13">
                  <c:v>0.216534531</c:v>
                </c:pt>
                <c:pt idx="14">
                  <c:v>0.1652137814831747</c:v>
                </c:pt>
                <c:pt idx="15">
                  <c:v>8.3735140999999999E-2</c:v>
                </c:pt>
                <c:pt idx="16">
                  <c:v>0.13204792744568389</c:v>
                </c:pt>
                <c:pt idx="17">
                  <c:v>0.17523148999999999</c:v>
                </c:pt>
                <c:pt idx="18">
                  <c:v>0.187505485</c:v>
                </c:pt>
                <c:pt idx="19">
                  <c:v>0.11205218178973229</c:v>
                </c:pt>
                <c:pt idx="20">
                  <c:v>0.138344562</c:v>
                </c:pt>
                <c:pt idx="21">
                  <c:v>0.1730437586371871</c:v>
                </c:pt>
                <c:pt idx="22">
                  <c:v>0.1160650041211148</c:v>
                </c:pt>
                <c:pt idx="23">
                  <c:v>0.185164937</c:v>
                </c:pt>
                <c:pt idx="24">
                  <c:v>0.123130766</c:v>
                </c:pt>
                <c:pt idx="25">
                  <c:v>0.10374536600000001</c:v>
                </c:pt>
              </c:numCache>
            </c:numRef>
          </c:val>
          <c:extLst>
            <c:ext xmlns:c16="http://schemas.microsoft.com/office/drawing/2014/chart" uri="{C3380CC4-5D6E-409C-BE32-E72D297353CC}">
              <c16:uniqueId val="{00000000-FE21-48BB-B415-9277EC39194D}"/>
            </c:ext>
          </c:extLst>
        </c:ser>
        <c:dLbls>
          <c:showLegendKey val="0"/>
          <c:showVal val="0"/>
          <c:showCatName val="0"/>
          <c:showSerName val="0"/>
          <c:showPercent val="0"/>
          <c:showBubbleSize val="0"/>
        </c:dLbls>
        <c:gapWidth val="50"/>
        <c:axId val="2014545024"/>
        <c:axId val="2014547776"/>
      </c:barChart>
      <c:lineChart>
        <c:grouping val="stacked"/>
        <c:varyColors val="0"/>
        <c:ser>
          <c:idx val="1"/>
          <c:order val="1"/>
          <c:tx>
            <c:strRef>
              <c:f>'Angel activity'!$O$10</c:f>
              <c:strCache>
                <c:ptCount val="1"/>
                <c:pt idx="0">
                  <c:v>Deal count</c:v>
                </c:pt>
              </c:strCache>
            </c:strRef>
          </c:tx>
          <c:spPr>
            <a:ln w="19050" cap="rnd" cmpd="sng" algn="ctr">
              <a:solidFill>
                <a:schemeClr val="accent3"/>
              </a:solidFill>
              <a:prstDash val="solid"/>
              <a:round/>
            </a:ln>
            <a:effectLst/>
          </c:spPr>
          <c:marker>
            <c:symbol val="none"/>
          </c:marker>
          <c:cat>
            <c:multiLvlStrRef>
              <c:f>'Angel activity'!$AF$7:$BE$8</c:f>
              <c:multiLvlStrCache>
                <c:ptCount val="2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lvl>
                <c:lvl>
                  <c:pt idx="0">
                    <c:v>2020</c:v>
                  </c:pt>
                  <c:pt idx="4">
                    <c:v>2021</c:v>
                  </c:pt>
                  <c:pt idx="8">
                    <c:v>2022</c:v>
                  </c:pt>
                  <c:pt idx="12">
                    <c:v>2023</c:v>
                  </c:pt>
                  <c:pt idx="16">
                    <c:v>2024</c:v>
                  </c:pt>
                  <c:pt idx="20">
                    <c:v>2025</c:v>
                  </c:pt>
                  <c:pt idx="24">
                    <c:v>2026</c:v>
                  </c:pt>
                </c:lvl>
              </c:multiLvlStrCache>
            </c:multiLvlStrRef>
          </c:cat>
          <c:val>
            <c:numRef>
              <c:f>'Angel activity'!$AF$10:$BE$10</c:f>
              <c:numCache>
                <c:formatCode>General</c:formatCode>
                <c:ptCount val="26"/>
                <c:pt idx="0">
                  <c:v>468</c:v>
                </c:pt>
                <c:pt idx="1">
                  <c:v>301</c:v>
                </c:pt>
                <c:pt idx="2">
                  <c:v>318</c:v>
                </c:pt>
                <c:pt idx="3">
                  <c:v>342</c:v>
                </c:pt>
                <c:pt idx="4">
                  <c:v>444</c:v>
                </c:pt>
                <c:pt idx="5">
                  <c:v>334</c:v>
                </c:pt>
                <c:pt idx="6">
                  <c:v>349</c:v>
                </c:pt>
                <c:pt idx="7">
                  <c:v>343</c:v>
                </c:pt>
                <c:pt idx="8">
                  <c:v>356</c:v>
                </c:pt>
                <c:pt idx="9">
                  <c:v>237</c:v>
                </c:pt>
                <c:pt idx="10">
                  <c:v>248</c:v>
                </c:pt>
                <c:pt idx="11">
                  <c:v>278</c:v>
                </c:pt>
                <c:pt idx="12">
                  <c:v>327</c:v>
                </c:pt>
                <c:pt idx="13">
                  <c:v>267</c:v>
                </c:pt>
                <c:pt idx="14">
                  <c:v>275</c:v>
                </c:pt>
                <c:pt idx="15">
                  <c:v>254</c:v>
                </c:pt>
                <c:pt idx="16">
                  <c:v>302</c:v>
                </c:pt>
                <c:pt idx="17">
                  <c:v>271</c:v>
                </c:pt>
                <c:pt idx="18">
                  <c:v>239</c:v>
                </c:pt>
                <c:pt idx="19">
                  <c:v>254</c:v>
                </c:pt>
                <c:pt idx="20">
                  <c:v>254</c:v>
                </c:pt>
                <c:pt idx="21">
                  <c:v>190</c:v>
                </c:pt>
                <c:pt idx="22">
                  <c:v>252</c:v>
                </c:pt>
                <c:pt idx="23">
                  <c:v>319</c:v>
                </c:pt>
                <c:pt idx="24">
                  <c:v>348</c:v>
                </c:pt>
                <c:pt idx="25">
                  <c:v>432</c:v>
                </c:pt>
              </c:numCache>
            </c:numRef>
          </c:val>
          <c:smooth val="0"/>
          <c:extLst>
            <c:ext xmlns:c16="http://schemas.microsoft.com/office/drawing/2014/chart" uri="{C3380CC4-5D6E-409C-BE32-E72D297353CC}">
              <c16:uniqueId val="{00000001-FE21-48BB-B415-9277EC39194D}"/>
            </c:ext>
          </c:extLst>
        </c:ser>
        <c:dLbls>
          <c:showLegendKey val="0"/>
          <c:showVal val="0"/>
          <c:showCatName val="0"/>
          <c:showSerName val="0"/>
          <c:showPercent val="0"/>
          <c:showBubbleSize val="0"/>
        </c:dLbls>
        <c:marker val="1"/>
        <c:smooth val="0"/>
        <c:axId val="2014553248"/>
        <c:axId val="2014550256"/>
      </c:lineChart>
      <c:catAx>
        <c:axId val="2014545024"/>
        <c:scaling>
          <c:orientation val="minMax"/>
        </c:scaling>
        <c:delete val="0"/>
        <c:axPos val="b"/>
        <c:numFmt formatCode="General" sourceLinked="1"/>
        <c:majorTickMark val="out"/>
        <c:minorTickMark val="none"/>
        <c:tickLblPos val="nextTo"/>
        <c:spPr>
          <a:noFill/>
          <a:ln w="6350" cap="flat" cmpd="sng" algn="ctr">
            <a:noFill/>
            <a:prstDash val="solid"/>
            <a:round/>
          </a:ln>
          <a:effectLst/>
        </c:spPr>
        <c:txPr>
          <a:bodyPr rot="0"/>
          <a:lstStyle/>
          <a:p>
            <a:pPr>
              <a:defRPr/>
            </a:pPr>
            <a:endParaRPr lang="en-US"/>
          </a:p>
        </c:txPr>
        <c:crossAx val="2014547776"/>
        <c:crosses val="autoZero"/>
        <c:auto val="1"/>
        <c:lblAlgn val="ctr"/>
        <c:lblOffset val="100"/>
        <c:noMultiLvlLbl val="0"/>
      </c:catAx>
      <c:valAx>
        <c:axId val="2014547776"/>
        <c:scaling>
          <c:orientation val="minMax"/>
        </c:scaling>
        <c:delete val="0"/>
        <c:axPos val="l"/>
        <c:numFmt formatCode="&quot;$&quot;#,##0.00" sourceLinked="0"/>
        <c:majorTickMark val="out"/>
        <c:minorTickMark val="none"/>
        <c:tickLblPos val="nextTo"/>
        <c:spPr>
          <a:noFill/>
          <a:ln w="6350" cap="flat" cmpd="sng" algn="ctr">
            <a:noFill/>
            <a:prstDash val="solid"/>
            <a:round/>
          </a:ln>
          <a:effectLst/>
        </c:spPr>
        <c:txPr>
          <a:bodyPr rot="-60000000" vert="horz"/>
          <a:lstStyle/>
          <a:p>
            <a:pPr algn="ctr" rtl="0">
              <a:defRPr/>
            </a:pPr>
            <a:endParaRPr lang="en-US"/>
          </a:p>
        </c:txPr>
        <c:crossAx val="2014545024"/>
        <c:crosses val="autoZero"/>
        <c:crossBetween val="between"/>
      </c:valAx>
      <c:valAx>
        <c:axId val="2014550256"/>
        <c:scaling>
          <c:orientation val="minMax"/>
        </c:scaling>
        <c:delete val="0"/>
        <c:axPos val="r"/>
        <c:numFmt formatCode="#,##0" sourceLinked="0"/>
        <c:majorTickMark val="out"/>
        <c:minorTickMark val="none"/>
        <c:tickLblPos val="nextTo"/>
        <c:spPr>
          <a:noFill/>
          <a:ln w="6350" cap="flat" cmpd="sng" algn="ctr">
            <a:noFill/>
            <a:prstDash val="solid"/>
            <a:round/>
          </a:ln>
          <a:effectLst/>
        </c:spPr>
        <c:txPr>
          <a:bodyPr rot="-60000000" vert="horz"/>
          <a:lstStyle/>
          <a:p>
            <a:pPr algn="ctr" rtl="0">
              <a:defRPr/>
            </a:pPr>
            <a:endParaRPr lang="en-US"/>
          </a:p>
        </c:txPr>
        <c:crossAx val="2014553248"/>
        <c:crosses val="max"/>
        <c:crossBetween val="between"/>
      </c:valAx>
      <c:catAx>
        <c:axId val="2014553248"/>
        <c:scaling>
          <c:orientation val="minMax"/>
        </c:scaling>
        <c:delete val="1"/>
        <c:axPos val="b"/>
        <c:numFmt formatCode="General" sourceLinked="1"/>
        <c:majorTickMark val="out"/>
        <c:minorTickMark val="none"/>
        <c:tickLblPos val="nextTo"/>
        <c:crossAx val="2014550256"/>
        <c:crosses val="autoZero"/>
        <c:auto val="1"/>
        <c:lblAlgn val="ctr"/>
        <c:lblOffset val="100"/>
        <c:noMultiLvlLbl val="0"/>
      </c:catAx>
      <c:spPr>
        <a:ln>
          <a:noFill/>
        </a:ln>
        <a:effectLst/>
      </c:spPr>
    </c:plotArea>
    <c:legend>
      <c:legendPos val="b"/>
      <c:layout>
        <c:manualLayout>
          <c:xMode val="edge"/>
          <c:yMode val="edge"/>
          <c:x val="0.25288247302420536"/>
          <c:y val="0.94644762907411195"/>
          <c:w val="0.49065806357538649"/>
          <c:h val="5.0026611256926208E-2"/>
        </c:manualLayout>
      </c:layout>
      <c:overlay val="0"/>
      <c:spPr>
        <a:noFill/>
        <a:ln>
          <a:noFill/>
        </a:ln>
        <a:effectLst/>
      </c:spPr>
      <c:txPr>
        <a:bodyPr rot="0" vert="horz"/>
        <a:lstStyle/>
        <a:p>
          <a:pPr>
            <a:defRPr/>
          </a:pPr>
          <a:endParaRPr lang="en-US"/>
        </a:p>
      </c:txPr>
    </c:legend>
    <c:plotVisOnly val="1"/>
    <c:dispBlanksAs val="gap"/>
    <c:showDLblsOverMax val="0"/>
  </c:chart>
  <c:spPr>
    <a:ln w="6350" cap="flat" cmpd="sng" algn="ctr">
      <a:noFill/>
      <a:prstDash val="solid"/>
      <a:round/>
    </a:ln>
    <a:effectLst/>
  </c:spPr>
  <c:txPr>
    <a:bodyPr/>
    <a:lstStyle/>
    <a:p>
      <a:pPr>
        <a:defRPr sz="900">
          <a:solidFill>
            <a:sysClr val="windowText" lastClr="000000"/>
          </a:solidFill>
          <a:latin typeface="+mj-lt"/>
          <a:ea typeface="Lato Light" panose="020F0502020204030203" pitchFamily="34" charset="0"/>
          <a:cs typeface="Lato Light" panose="020F0502020204030203" pitchFamily="34" charset="0"/>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986679530671321E-2"/>
          <c:y val="1.8572653980549827E-2"/>
          <c:w val="0.85239280860643407"/>
          <c:h val="0.82653985357093518"/>
        </c:manualLayout>
      </c:layout>
      <c:barChart>
        <c:barDir val="col"/>
        <c:grouping val="clustered"/>
        <c:varyColors val="0"/>
        <c:ser>
          <c:idx val="0"/>
          <c:order val="0"/>
          <c:tx>
            <c:strRef>
              <c:f>'Angel activity'!$B$8</c:f>
              <c:strCache>
                <c:ptCount val="1"/>
                <c:pt idx="0">
                  <c:v>Deal value ($B)</c:v>
                </c:pt>
              </c:strCache>
            </c:strRef>
          </c:tx>
          <c:spPr>
            <a:solidFill>
              <a:schemeClr val="accent1"/>
            </a:solidFill>
            <a:ln>
              <a:noFill/>
            </a:ln>
            <a:effectLst/>
          </c:spPr>
          <c:invertIfNegative val="0"/>
          <c:dLbls>
            <c:spPr>
              <a:noFill/>
              <a:ln>
                <a:noFill/>
              </a:ln>
              <a:effectLst/>
            </c:spPr>
            <c:txPr>
              <a:bodyPr rot="-5400000" vert="horz" wrap="square" lIns="38100" tIns="19050" rIns="38100" bIns="19050" anchor="ctr">
                <a:spAutoFit/>
              </a:bodyPr>
              <a:lstStyle/>
              <a:p>
                <a:pPr>
                  <a:defRPr>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'Angel activity'!$C$7:$M$7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'Angel activity'!$C$8:$M$8</c:f>
              <c:numCache>
                <c:formatCode>"$"#,##0.0</c:formatCode>
                <c:ptCount val="11"/>
                <c:pt idx="0">
                  <c:v>0.94868505785857571</c:v>
                </c:pt>
                <c:pt idx="1">
                  <c:v>1.003004647049984</c:v>
                </c:pt>
                <c:pt idx="2">
                  <c:v>1.072323476585288</c:v>
                </c:pt>
                <c:pt idx="3">
                  <c:v>1.007904309548624</c:v>
                </c:pt>
                <c:pt idx="4">
                  <c:v>0.71823358800453374</c:v>
                </c:pt>
                <c:pt idx="5">
                  <c:v>0.79457787974428973</c:v>
                </c:pt>
                <c:pt idx="6">
                  <c:v>1.0482881537452771</c:v>
                </c:pt>
                <c:pt idx="7">
                  <c:v>0.61482582018046428</c:v>
                </c:pt>
                <c:pt idx="8">
                  <c:v>0.60683708423541616</c:v>
                </c:pt>
                <c:pt idx="9">
                  <c:v>0.61261826175830192</c:v>
                </c:pt>
                <c:pt idx="10">
                  <c:v>0.22687613200000001</c:v>
                </c:pt>
              </c:numCache>
            </c:numRef>
          </c:val>
          <c:extLst>
            <c:ext xmlns:c16="http://schemas.microsoft.com/office/drawing/2014/chart" uri="{C3380CC4-5D6E-409C-BE32-E72D297353CC}">
              <c16:uniqueId val="{00000000-EB81-4E86-B536-D31DFC2938E9}"/>
            </c:ext>
          </c:extLst>
        </c:ser>
        <c:dLbls>
          <c:showLegendKey val="0"/>
          <c:showVal val="1"/>
          <c:showCatName val="0"/>
          <c:showSerName val="0"/>
          <c:showPercent val="0"/>
          <c:showBubbleSize val="0"/>
        </c:dLbls>
        <c:gapWidth val="50"/>
        <c:axId val="1993389984"/>
        <c:axId val="1993391856"/>
      </c:barChart>
      <c:lineChart>
        <c:grouping val="stacked"/>
        <c:varyColors val="0"/>
        <c:ser>
          <c:idx val="1"/>
          <c:order val="1"/>
          <c:tx>
            <c:strRef>
              <c:f>'Angel activity'!$B$9</c:f>
              <c:strCache>
                <c:ptCount val="1"/>
                <c:pt idx="0">
                  <c:v>Deal count</c:v>
                </c:pt>
              </c:strCache>
            </c:strRef>
          </c:tx>
          <c:spPr>
            <a:ln w="19050" cap="rnd" cmpd="sng" algn="ctr">
              <a:solidFill>
                <a:schemeClr val="accent3"/>
              </a:solidFill>
              <a:prstDash val="solid"/>
              <a:round/>
            </a:ln>
            <a:effectLst/>
          </c:spPr>
          <c:marker>
            <c:symbol val="none"/>
          </c:marker>
          <c:dPt>
            <c:idx val="2"/>
            <c:bubble3D val="0"/>
            <c:extLst>
              <c:ext xmlns:c16="http://schemas.microsoft.com/office/drawing/2014/chart" uri="{C3380CC4-5D6E-409C-BE32-E72D297353CC}">
                <c16:uniqueId val="{00000001-EB81-4E86-B536-D31DFC2938E9}"/>
              </c:ext>
            </c:extLst>
          </c:dPt>
          <c:dPt>
            <c:idx val="3"/>
            <c:bubble3D val="0"/>
            <c:spPr>
              <a:ln w="19050" cap="rnd" cmpd="sng" algn="ctr">
                <a:solidFill>
                  <a:schemeClr val="accent3"/>
                </a:solidFill>
                <a:prstDash val="solid"/>
                <a:round/>
              </a:ln>
              <a:effectLst/>
            </c:spPr>
            <c:extLst>
              <c:ext xmlns:c16="http://schemas.microsoft.com/office/drawing/2014/chart" uri="{C3380CC4-5D6E-409C-BE32-E72D297353CC}">
                <c16:uniqueId val="{00000003-EB81-4E86-B536-D31DFC2938E9}"/>
              </c:ext>
            </c:extLst>
          </c:dPt>
          <c:dPt>
            <c:idx val="4"/>
            <c:bubble3D val="0"/>
            <c:spPr>
              <a:ln w="19050" cap="rnd" cmpd="sng" algn="ctr">
                <a:solidFill>
                  <a:schemeClr val="accent3"/>
                </a:solidFill>
                <a:prstDash val="solid"/>
                <a:round/>
              </a:ln>
              <a:effectLst/>
            </c:spPr>
            <c:extLst>
              <c:ext xmlns:c16="http://schemas.microsoft.com/office/drawing/2014/chart" uri="{C3380CC4-5D6E-409C-BE32-E72D297353CC}">
                <c16:uniqueId val="{00000005-EB81-4E86-B536-D31DFC2938E9}"/>
              </c:ext>
            </c:extLst>
          </c:dPt>
          <c:dPt>
            <c:idx val="5"/>
            <c:bubble3D val="0"/>
            <c:extLst>
              <c:ext xmlns:c16="http://schemas.microsoft.com/office/drawing/2014/chart" uri="{C3380CC4-5D6E-409C-BE32-E72D297353CC}">
                <c16:uniqueId val="{00000006-EB81-4E86-B536-D31DFC2938E9}"/>
              </c:ext>
            </c:extLst>
          </c:dPt>
          <c:dPt>
            <c:idx val="8"/>
            <c:bubble3D val="0"/>
            <c:extLst>
              <c:ext xmlns:c16="http://schemas.microsoft.com/office/drawing/2014/chart" uri="{C3380CC4-5D6E-409C-BE32-E72D297353CC}">
                <c16:uniqueId val="{00000007-EB81-4E86-B536-D31DFC2938E9}"/>
              </c:ext>
            </c:extLst>
          </c:dPt>
          <c:dPt>
            <c:idx val="9"/>
            <c:bubble3D val="0"/>
            <c:spPr>
              <a:ln w="19050" cap="rnd" cmpd="sng" algn="ctr">
                <a:solidFill>
                  <a:schemeClr val="accent3"/>
                </a:solidFill>
                <a:prstDash val="solid"/>
                <a:round/>
              </a:ln>
              <a:effectLst/>
            </c:spPr>
            <c:extLst>
              <c:ext xmlns:c16="http://schemas.microsoft.com/office/drawing/2014/chart" uri="{C3380CC4-5D6E-409C-BE32-E72D297353CC}">
                <c16:uniqueId val="{00000009-EB81-4E86-B536-D31DFC2938E9}"/>
              </c:ext>
            </c:extLst>
          </c:dPt>
          <c:dPt>
            <c:idx val="10"/>
            <c:marker>
              <c:symbol val="circle"/>
              <c:size val="5"/>
              <c:spPr>
                <a:solidFill>
                  <a:schemeClr val="accent3"/>
                </a:solidFill>
                <a:ln>
                  <a:noFill/>
                </a:ln>
              </c:spPr>
            </c:marker>
            <c:bubble3D val="0"/>
            <c:spPr>
              <a:ln w="28575" cap="rnd" cmpd="sng" algn="ctr">
                <a:noFill/>
                <a:prstDash val="solid"/>
                <a:round/>
              </a:ln>
              <a:effectLst/>
            </c:spPr>
            <c:extLst>
              <c:ext xmlns:c16="http://schemas.microsoft.com/office/drawing/2014/chart" uri="{C3380CC4-5D6E-409C-BE32-E72D297353CC}">
                <c16:uniqueId val="{0000000B-EB81-4E86-B536-D31DFC2938E9}"/>
              </c:ext>
            </c:extLst>
          </c:dPt>
          <c:dPt>
            <c:idx val="16"/>
            <c:bubble3D val="0"/>
            <c:extLst>
              <c:ext xmlns:c16="http://schemas.microsoft.com/office/drawing/2014/chart" uri="{C3380CC4-5D6E-409C-BE32-E72D297353CC}">
                <c16:uniqueId val="{0000000C-EB81-4E86-B536-D31DFC2938E9}"/>
              </c:ext>
            </c:extLst>
          </c:dPt>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'Angel activity'!$C$7:$M$7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'Angel activity'!$C$9:$M$9</c:f>
              <c:numCache>
                <c:formatCode>General</c:formatCode>
                <c:ptCount val="11"/>
                <c:pt idx="0">
                  <c:v>1875</c:v>
                </c:pt>
                <c:pt idx="1">
                  <c:v>1774</c:v>
                </c:pt>
                <c:pt idx="2">
                  <c:v>1533</c:v>
                </c:pt>
                <c:pt idx="3">
                  <c:v>1540</c:v>
                </c:pt>
                <c:pt idx="4">
                  <c:v>1429</c:v>
                </c:pt>
                <c:pt idx="5">
                  <c:v>1470</c:v>
                </c:pt>
                <c:pt idx="6">
                  <c:v>1119</c:v>
                </c:pt>
                <c:pt idx="7">
                  <c:v>1123</c:v>
                </c:pt>
                <c:pt idx="8">
                  <c:v>1066</c:v>
                </c:pt>
                <c:pt idx="9">
                  <c:v>1015</c:v>
                </c:pt>
                <c:pt idx="10">
                  <c:v>780</c:v>
                </c:pt>
              </c:numCache>
            </c:numRef>
          </c:val>
          <c:smooth val="0"/>
          <c:extLst>
            <c:ext xmlns:c16="http://schemas.microsoft.com/office/drawing/2014/chart" uri="{C3380CC4-5D6E-409C-BE32-E72D297353CC}">
              <c16:uniqueId val="{0000000D-EB81-4E86-B536-D31DFC2938E9}"/>
            </c:ext>
          </c:extLst>
        </c:ser>
        <c:dLbls>
          <c:showLegendKey val="0"/>
          <c:showVal val="1"/>
          <c:showCatName val="0"/>
          <c:showSerName val="0"/>
          <c:showPercent val="0"/>
          <c:showBubbleSize val="0"/>
        </c:dLbls>
        <c:marker val="1"/>
        <c:smooth val="0"/>
        <c:axId val="1993395408"/>
        <c:axId val="1993393632"/>
      </c:lineChart>
      <c:catAx>
        <c:axId val="1993389984"/>
        <c:scaling>
          <c:orientation val="minMax"/>
        </c:scaling>
        <c:delete val="0"/>
        <c:axPos val="b"/>
        <c:numFmt formatCode="0" sourceLinked="1"/>
        <c:majorTickMark val="none"/>
        <c:minorTickMark val="none"/>
        <c:tickLblPos val="nextTo"/>
        <c:spPr>
          <a:noFill/>
          <a:ln w="9525" cap="flat" cmpd="sng" algn="ctr">
            <a:solidFill>
              <a:schemeClr val="bg1">
                <a:lumMod val="85000"/>
              </a:schemeClr>
            </a:solidFill>
            <a:prstDash val="solid"/>
            <a:round/>
          </a:ln>
          <a:effectLst/>
        </c:spPr>
        <c:txPr>
          <a:bodyPr rot="-60000000" vert="horz"/>
          <a:lstStyle/>
          <a:p>
            <a:pPr>
              <a:defRPr/>
            </a:pPr>
            <a:endParaRPr lang="en-US"/>
          </a:p>
        </c:txPr>
        <c:crossAx val="1993391856"/>
        <c:crosses val="autoZero"/>
        <c:auto val="1"/>
        <c:lblAlgn val="ctr"/>
        <c:lblOffset val="100"/>
        <c:noMultiLvlLbl val="0"/>
      </c:catAx>
      <c:valAx>
        <c:axId val="1993391856"/>
        <c:scaling>
          <c:orientation val="minMax"/>
        </c:scaling>
        <c:delete val="0"/>
        <c:axPos val="l"/>
        <c:numFmt formatCode="&quot;$&quot;#,##0.0" sourceLinked="0"/>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1993389984"/>
        <c:crosses val="autoZero"/>
        <c:crossBetween val="between"/>
      </c:valAx>
      <c:valAx>
        <c:axId val="1993393632"/>
        <c:scaling>
          <c:orientation val="minMax"/>
        </c:scaling>
        <c:delete val="0"/>
        <c:axPos val="r"/>
        <c:numFmt formatCode="General" sourceLinked="1"/>
        <c:majorTickMark val="out"/>
        <c:minorTickMark val="none"/>
        <c:tickLblPos val="nextTo"/>
        <c:spPr>
          <a:noFill/>
          <a:ln w="6350" cap="flat" cmpd="sng" algn="ctr">
            <a:noFill/>
            <a:prstDash val="solid"/>
            <a:round/>
          </a:ln>
          <a:effectLst/>
        </c:spPr>
        <c:txPr>
          <a:bodyPr rot="-60000000" vert="horz"/>
          <a:lstStyle/>
          <a:p>
            <a:pPr>
              <a:defRPr/>
            </a:pPr>
            <a:endParaRPr lang="en-US"/>
          </a:p>
        </c:txPr>
        <c:crossAx val="1993395408"/>
        <c:crosses val="max"/>
        <c:crossBetween val="between"/>
      </c:valAx>
      <c:catAx>
        <c:axId val="1993395408"/>
        <c:scaling>
          <c:orientation val="minMax"/>
        </c:scaling>
        <c:delete val="1"/>
        <c:axPos val="b"/>
        <c:numFmt formatCode="0" sourceLinked="1"/>
        <c:majorTickMark val="out"/>
        <c:minorTickMark val="none"/>
        <c:tickLblPos val="nextTo"/>
        <c:crossAx val="1993393632"/>
        <c:crosses val="autoZero"/>
        <c:auto val="1"/>
        <c:lblAlgn val="ctr"/>
        <c:lblOffset val="100"/>
        <c:noMultiLvlLbl val="0"/>
      </c:catAx>
      <c:spPr>
        <a:ln>
          <a:noFill/>
        </a:ln>
        <a:effectLst/>
      </c:spPr>
    </c:plotArea>
    <c:legend>
      <c:legendPos val="b"/>
      <c:layout>
        <c:manualLayout>
          <c:xMode val="edge"/>
          <c:yMode val="edge"/>
          <c:x val="5.9521140259477627E-2"/>
          <c:y val="0.90913108851343327"/>
          <c:w val="0.88095749965927628"/>
          <c:h val="9.0868911486566686E-2"/>
        </c:manualLayout>
      </c:layout>
      <c:overlay val="0"/>
      <c:spPr>
        <a:noFill/>
        <a:ln>
          <a:noFill/>
        </a:ln>
        <a:effectLst/>
      </c:spPr>
      <c:txPr>
        <a:bodyPr rot="0" vert="horz"/>
        <a:lstStyle/>
        <a:p>
          <a:pPr>
            <a:defRPr/>
          </a:pPr>
          <a:endParaRPr lang="en-US"/>
        </a:p>
      </c:txPr>
    </c:legend>
    <c:plotVisOnly val="1"/>
    <c:dispBlanksAs val="gap"/>
    <c:showDLblsOverMax val="0"/>
  </c:chart>
  <c:spPr>
    <a:ln w="9525" cap="flat" cmpd="sng" algn="ctr">
      <a:noFill/>
      <a:prstDash val="solid"/>
      <a:round/>
    </a:ln>
    <a:effectLst/>
  </c:spPr>
  <c:txPr>
    <a:bodyPr/>
    <a:lstStyle/>
    <a:p>
      <a:pPr>
        <a:defRPr sz="800">
          <a:solidFill>
            <a:sysClr val="windowText" lastClr="000000"/>
          </a:solidFill>
          <a:latin typeface="+mj-lt"/>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040682414698169E-2"/>
          <c:y val="1.5740740740740739E-2"/>
          <c:w val="0.76292684568275115"/>
          <c:h val="0.92367988723631766"/>
        </c:manualLayout>
      </c:layout>
      <c:barChart>
        <c:barDir val="col"/>
        <c:grouping val="percentStacked"/>
        <c:varyColors val="0"/>
        <c:ser>
          <c:idx val="0"/>
          <c:order val="0"/>
          <c:tx>
            <c:strRef>
              <c:f>'Angel x size'!$O$9</c:f>
              <c:strCache>
                <c:ptCount val="1"/>
                <c:pt idx="0">
                  <c:v>&lt;$500K</c:v>
                </c:pt>
              </c:strCache>
            </c:strRef>
          </c:tx>
          <c:spPr>
            <a:solidFill>
              <a:schemeClr val="accent1"/>
            </a:solidFill>
            <a:ln>
              <a:noFill/>
            </a:ln>
            <a:effectLst/>
          </c:spPr>
          <c:invertIfNegative val="0"/>
          <c:cat>
            <c:multiLvlStrRef>
              <c:f>'Angel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'Angel x size'!$P$9:$BE$9</c:f>
              <c:numCache>
                <c:formatCode>General</c:formatCode>
                <c:ptCount val="42"/>
                <c:pt idx="0">
                  <c:v>327</c:v>
                </c:pt>
                <c:pt idx="1">
                  <c:v>335</c:v>
                </c:pt>
                <c:pt idx="2">
                  <c:v>267</c:v>
                </c:pt>
                <c:pt idx="3">
                  <c:v>256</c:v>
                </c:pt>
                <c:pt idx="4">
                  <c:v>303</c:v>
                </c:pt>
                <c:pt idx="5">
                  <c:v>285</c:v>
                </c:pt>
                <c:pt idx="6">
                  <c:v>278</c:v>
                </c:pt>
                <c:pt idx="7">
                  <c:v>266</c:v>
                </c:pt>
                <c:pt idx="8">
                  <c:v>270</c:v>
                </c:pt>
                <c:pt idx="9">
                  <c:v>234</c:v>
                </c:pt>
                <c:pt idx="10">
                  <c:v>206</c:v>
                </c:pt>
                <c:pt idx="11">
                  <c:v>227</c:v>
                </c:pt>
                <c:pt idx="12">
                  <c:v>224</c:v>
                </c:pt>
                <c:pt idx="13">
                  <c:v>222</c:v>
                </c:pt>
                <c:pt idx="14">
                  <c:v>231</c:v>
                </c:pt>
                <c:pt idx="15">
                  <c:v>238</c:v>
                </c:pt>
                <c:pt idx="16">
                  <c:v>270</c:v>
                </c:pt>
                <c:pt idx="17">
                  <c:v>166</c:v>
                </c:pt>
                <c:pt idx="18">
                  <c:v>198</c:v>
                </c:pt>
                <c:pt idx="19">
                  <c:v>214</c:v>
                </c:pt>
                <c:pt idx="20">
                  <c:v>255</c:v>
                </c:pt>
                <c:pt idx="21">
                  <c:v>191</c:v>
                </c:pt>
                <c:pt idx="22">
                  <c:v>208</c:v>
                </c:pt>
                <c:pt idx="23">
                  <c:v>180</c:v>
                </c:pt>
                <c:pt idx="24">
                  <c:v>197</c:v>
                </c:pt>
                <c:pt idx="25">
                  <c:v>135</c:v>
                </c:pt>
                <c:pt idx="26">
                  <c:v>154</c:v>
                </c:pt>
                <c:pt idx="27">
                  <c:v>166</c:v>
                </c:pt>
                <c:pt idx="28">
                  <c:v>194</c:v>
                </c:pt>
                <c:pt idx="29">
                  <c:v>160</c:v>
                </c:pt>
                <c:pt idx="30">
                  <c:v>174</c:v>
                </c:pt>
                <c:pt idx="31">
                  <c:v>159</c:v>
                </c:pt>
                <c:pt idx="32">
                  <c:v>182</c:v>
                </c:pt>
                <c:pt idx="33">
                  <c:v>162</c:v>
                </c:pt>
                <c:pt idx="34">
                  <c:v>160</c:v>
                </c:pt>
                <c:pt idx="35">
                  <c:v>165</c:v>
                </c:pt>
                <c:pt idx="36">
                  <c:v>154</c:v>
                </c:pt>
                <c:pt idx="37">
                  <c:v>115</c:v>
                </c:pt>
                <c:pt idx="38">
                  <c:v>169</c:v>
                </c:pt>
                <c:pt idx="39">
                  <c:v>230</c:v>
                </c:pt>
                <c:pt idx="40">
                  <c:v>250</c:v>
                </c:pt>
                <c:pt idx="41">
                  <c:v>351</c:v>
                </c:pt>
              </c:numCache>
            </c:numRef>
          </c:val>
          <c:extLst>
            <c:ext xmlns:c16="http://schemas.microsoft.com/office/drawing/2014/chart" uri="{C3380CC4-5D6E-409C-BE32-E72D297353CC}">
              <c16:uniqueId val="{00000000-B5C0-4EDE-8D9F-BF53380FD5F1}"/>
            </c:ext>
          </c:extLst>
        </c:ser>
        <c:ser>
          <c:idx val="1"/>
          <c:order val="1"/>
          <c:tx>
            <c:strRef>
              <c:f>'Angel x size'!$O$10</c:f>
              <c:strCache>
                <c:ptCount val="1"/>
                <c:pt idx="0">
                  <c:v>$500K-$1M</c:v>
                </c:pt>
              </c:strCache>
            </c:strRef>
          </c:tx>
          <c:spPr>
            <a:solidFill>
              <a:schemeClr val="accent2"/>
            </a:solidFill>
            <a:ln>
              <a:noFill/>
            </a:ln>
            <a:effectLst/>
          </c:spPr>
          <c:invertIfNegative val="0"/>
          <c:cat>
            <c:multiLvlStrRef>
              <c:f>'Angel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'Angel x size'!$P$10:$BE$10</c:f>
              <c:numCache>
                <c:formatCode>General</c:formatCode>
                <c:ptCount val="42"/>
                <c:pt idx="0">
                  <c:v>91</c:v>
                </c:pt>
                <c:pt idx="1">
                  <c:v>82</c:v>
                </c:pt>
                <c:pt idx="2">
                  <c:v>78</c:v>
                </c:pt>
                <c:pt idx="3">
                  <c:v>69</c:v>
                </c:pt>
                <c:pt idx="4">
                  <c:v>82</c:v>
                </c:pt>
                <c:pt idx="5">
                  <c:v>76</c:v>
                </c:pt>
                <c:pt idx="6">
                  <c:v>99</c:v>
                </c:pt>
                <c:pt idx="7">
                  <c:v>74</c:v>
                </c:pt>
                <c:pt idx="8">
                  <c:v>84</c:v>
                </c:pt>
                <c:pt idx="9">
                  <c:v>78</c:v>
                </c:pt>
                <c:pt idx="10">
                  <c:v>57</c:v>
                </c:pt>
                <c:pt idx="11">
                  <c:v>72</c:v>
                </c:pt>
                <c:pt idx="12">
                  <c:v>87</c:v>
                </c:pt>
                <c:pt idx="13">
                  <c:v>76</c:v>
                </c:pt>
                <c:pt idx="14">
                  <c:v>54</c:v>
                </c:pt>
                <c:pt idx="15">
                  <c:v>83</c:v>
                </c:pt>
                <c:pt idx="16">
                  <c:v>78</c:v>
                </c:pt>
                <c:pt idx="17">
                  <c:v>65</c:v>
                </c:pt>
                <c:pt idx="18">
                  <c:v>61</c:v>
                </c:pt>
                <c:pt idx="19">
                  <c:v>64</c:v>
                </c:pt>
                <c:pt idx="20">
                  <c:v>64</c:v>
                </c:pt>
                <c:pt idx="21">
                  <c:v>68</c:v>
                </c:pt>
                <c:pt idx="22">
                  <c:v>59</c:v>
                </c:pt>
                <c:pt idx="23">
                  <c:v>77</c:v>
                </c:pt>
                <c:pt idx="24">
                  <c:v>43</c:v>
                </c:pt>
                <c:pt idx="25">
                  <c:v>46</c:v>
                </c:pt>
                <c:pt idx="26">
                  <c:v>40</c:v>
                </c:pt>
                <c:pt idx="27">
                  <c:v>43</c:v>
                </c:pt>
                <c:pt idx="28">
                  <c:v>43</c:v>
                </c:pt>
                <c:pt idx="29">
                  <c:v>43</c:v>
                </c:pt>
                <c:pt idx="30">
                  <c:v>48</c:v>
                </c:pt>
                <c:pt idx="31">
                  <c:v>42</c:v>
                </c:pt>
                <c:pt idx="32">
                  <c:v>39</c:v>
                </c:pt>
                <c:pt idx="33">
                  <c:v>33</c:v>
                </c:pt>
                <c:pt idx="34">
                  <c:v>27</c:v>
                </c:pt>
                <c:pt idx="35">
                  <c:v>32</c:v>
                </c:pt>
                <c:pt idx="36">
                  <c:v>34</c:v>
                </c:pt>
                <c:pt idx="37">
                  <c:v>26</c:v>
                </c:pt>
                <c:pt idx="38">
                  <c:v>31</c:v>
                </c:pt>
                <c:pt idx="39">
                  <c:v>50</c:v>
                </c:pt>
                <c:pt idx="40">
                  <c:v>58</c:v>
                </c:pt>
                <c:pt idx="41">
                  <c:v>50</c:v>
                </c:pt>
              </c:numCache>
            </c:numRef>
          </c:val>
          <c:extLst>
            <c:ext xmlns:c16="http://schemas.microsoft.com/office/drawing/2014/chart" uri="{C3380CC4-5D6E-409C-BE32-E72D297353CC}">
              <c16:uniqueId val="{00000001-B5C0-4EDE-8D9F-BF53380FD5F1}"/>
            </c:ext>
          </c:extLst>
        </c:ser>
        <c:ser>
          <c:idx val="2"/>
          <c:order val="2"/>
          <c:tx>
            <c:strRef>
              <c:f>'Angel x size'!$O$11</c:f>
              <c:strCache>
                <c:ptCount val="1"/>
                <c:pt idx="0">
                  <c:v>$1M-$5M</c:v>
                </c:pt>
              </c:strCache>
            </c:strRef>
          </c:tx>
          <c:spPr>
            <a:solidFill>
              <a:schemeClr val="accent3"/>
            </a:solidFill>
            <a:ln>
              <a:noFill/>
            </a:ln>
            <a:effectLst/>
          </c:spPr>
          <c:invertIfNegative val="0"/>
          <c:cat>
            <c:multiLvlStrRef>
              <c:f>'Angel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'Angel x size'!$P$11:$BE$11</c:f>
              <c:numCache>
                <c:formatCode>General</c:formatCode>
                <c:ptCount val="42"/>
                <c:pt idx="0">
                  <c:v>54</c:v>
                </c:pt>
                <c:pt idx="1">
                  <c:v>30</c:v>
                </c:pt>
                <c:pt idx="2">
                  <c:v>32</c:v>
                </c:pt>
                <c:pt idx="3">
                  <c:v>20</c:v>
                </c:pt>
                <c:pt idx="4">
                  <c:v>41</c:v>
                </c:pt>
                <c:pt idx="5">
                  <c:v>20</c:v>
                </c:pt>
                <c:pt idx="6">
                  <c:v>28</c:v>
                </c:pt>
                <c:pt idx="7">
                  <c:v>29</c:v>
                </c:pt>
                <c:pt idx="8">
                  <c:v>44</c:v>
                </c:pt>
                <c:pt idx="9">
                  <c:v>27</c:v>
                </c:pt>
                <c:pt idx="10">
                  <c:v>17</c:v>
                </c:pt>
                <c:pt idx="11">
                  <c:v>29</c:v>
                </c:pt>
                <c:pt idx="12">
                  <c:v>29</c:v>
                </c:pt>
                <c:pt idx="13">
                  <c:v>29</c:v>
                </c:pt>
                <c:pt idx="14">
                  <c:v>22</c:v>
                </c:pt>
                <c:pt idx="15">
                  <c:v>31</c:v>
                </c:pt>
                <c:pt idx="16">
                  <c:v>34</c:v>
                </c:pt>
                <c:pt idx="17">
                  <c:v>24</c:v>
                </c:pt>
                <c:pt idx="18">
                  <c:v>26</c:v>
                </c:pt>
                <c:pt idx="19">
                  <c:v>22</c:v>
                </c:pt>
                <c:pt idx="20">
                  <c:v>41</c:v>
                </c:pt>
                <c:pt idx="21">
                  <c:v>25</c:v>
                </c:pt>
                <c:pt idx="22">
                  <c:v>33</c:v>
                </c:pt>
                <c:pt idx="23">
                  <c:v>33</c:v>
                </c:pt>
                <c:pt idx="24">
                  <c:v>27</c:v>
                </c:pt>
                <c:pt idx="25">
                  <c:v>25</c:v>
                </c:pt>
                <c:pt idx="26">
                  <c:v>14</c:v>
                </c:pt>
                <c:pt idx="27">
                  <c:v>23</c:v>
                </c:pt>
                <c:pt idx="28">
                  <c:v>17</c:v>
                </c:pt>
                <c:pt idx="29">
                  <c:v>24</c:v>
                </c:pt>
                <c:pt idx="30">
                  <c:v>16</c:v>
                </c:pt>
                <c:pt idx="31">
                  <c:v>15</c:v>
                </c:pt>
                <c:pt idx="32">
                  <c:v>22</c:v>
                </c:pt>
                <c:pt idx="33">
                  <c:v>20</c:v>
                </c:pt>
                <c:pt idx="34">
                  <c:v>21</c:v>
                </c:pt>
                <c:pt idx="35">
                  <c:v>20</c:v>
                </c:pt>
                <c:pt idx="36">
                  <c:v>17</c:v>
                </c:pt>
                <c:pt idx="37">
                  <c:v>16</c:v>
                </c:pt>
                <c:pt idx="38">
                  <c:v>18</c:v>
                </c:pt>
                <c:pt idx="39">
                  <c:v>8</c:v>
                </c:pt>
                <c:pt idx="40">
                  <c:v>11</c:v>
                </c:pt>
                <c:pt idx="41">
                  <c:v>3</c:v>
                </c:pt>
              </c:numCache>
            </c:numRef>
          </c:val>
          <c:extLst>
            <c:ext xmlns:c16="http://schemas.microsoft.com/office/drawing/2014/chart" uri="{C3380CC4-5D6E-409C-BE32-E72D297353CC}">
              <c16:uniqueId val="{00000002-B5C0-4EDE-8D9F-BF53380FD5F1}"/>
            </c:ext>
          </c:extLst>
        </c:ser>
        <c:ser>
          <c:idx val="3"/>
          <c:order val="3"/>
          <c:tx>
            <c:strRef>
              <c:f>'Angel x size'!$O$12</c:f>
              <c:strCache>
                <c:ptCount val="1"/>
                <c:pt idx="0">
                  <c:v>$5M-$10M</c:v>
                </c:pt>
              </c:strCache>
            </c:strRef>
          </c:tx>
          <c:spPr>
            <a:solidFill>
              <a:schemeClr val="accent4"/>
            </a:solidFill>
            <a:ln>
              <a:noFill/>
            </a:ln>
            <a:effectLst/>
          </c:spPr>
          <c:invertIfNegative val="0"/>
          <c:cat>
            <c:multiLvlStrRef>
              <c:f>'Angel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'Angel x size'!$P$12:$BE$12</c:f>
              <c:numCache>
                <c:formatCode>General</c:formatCode>
                <c:ptCount val="42"/>
                <c:pt idx="0">
                  <c:v>10</c:v>
                </c:pt>
                <c:pt idx="1">
                  <c:v>5</c:v>
                </c:pt>
                <c:pt idx="2">
                  <c:v>5</c:v>
                </c:pt>
                <c:pt idx="3">
                  <c:v>6</c:v>
                </c:pt>
                <c:pt idx="4">
                  <c:v>6</c:v>
                </c:pt>
                <c:pt idx="5">
                  <c:v>2</c:v>
                </c:pt>
                <c:pt idx="6">
                  <c:v>1</c:v>
                </c:pt>
                <c:pt idx="7">
                  <c:v>4</c:v>
                </c:pt>
                <c:pt idx="8">
                  <c:v>3</c:v>
                </c:pt>
                <c:pt idx="9">
                  <c:v>4</c:v>
                </c:pt>
                <c:pt idx="10">
                  <c:v>4</c:v>
                </c:pt>
                <c:pt idx="11">
                  <c:v>4</c:v>
                </c:pt>
                <c:pt idx="12">
                  <c:v>6</c:v>
                </c:pt>
                <c:pt idx="13">
                  <c:v>5</c:v>
                </c:pt>
                <c:pt idx="14">
                  <c:v>9</c:v>
                </c:pt>
                <c:pt idx="15">
                  <c:v>2</c:v>
                </c:pt>
                <c:pt idx="16">
                  <c:v>5</c:v>
                </c:pt>
                <c:pt idx="17">
                  <c:v>3</c:v>
                </c:pt>
                <c:pt idx="18">
                  <c:v>1</c:v>
                </c:pt>
                <c:pt idx="19">
                  <c:v>3</c:v>
                </c:pt>
                <c:pt idx="20">
                  <c:v>2</c:v>
                </c:pt>
                <c:pt idx="21">
                  <c:v>6</c:v>
                </c:pt>
                <c:pt idx="22">
                  <c:v>1</c:v>
                </c:pt>
                <c:pt idx="23">
                  <c:v>7</c:v>
                </c:pt>
                <c:pt idx="24">
                  <c:v>4</c:v>
                </c:pt>
                <c:pt idx="25">
                  <c:v>2</c:v>
                </c:pt>
                <c:pt idx="26">
                  <c:v>1</c:v>
                </c:pt>
                <c:pt idx="27">
                  <c:v>2</c:v>
                </c:pt>
                <c:pt idx="28">
                  <c:v>3</c:v>
                </c:pt>
                <c:pt idx="29">
                  <c:v>4</c:v>
                </c:pt>
                <c:pt idx="30">
                  <c:v>1</c:v>
                </c:pt>
                <c:pt idx="31">
                  <c:v>2</c:v>
                </c:pt>
                <c:pt idx="32">
                  <c:v>5</c:v>
                </c:pt>
                <c:pt idx="33">
                  <c:v>4</c:v>
                </c:pt>
                <c:pt idx="34">
                  <c:v>3</c:v>
                </c:pt>
                <c:pt idx="35">
                  <c:v>2</c:v>
                </c:pt>
                <c:pt idx="36">
                  <c:v>1</c:v>
                </c:pt>
                <c:pt idx="37">
                  <c:v>3</c:v>
                </c:pt>
                <c:pt idx="38">
                  <c:v>3</c:v>
                </c:pt>
                <c:pt idx="39">
                  <c:v>2</c:v>
                </c:pt>
                <c:pt idx="40">
                  <c:v>2</c:v>
                </c:pt>
                <c:pt idx="41">
                  <c:v>1</c:v>
                </c:pt>
              </c:numCache>
            </c:numRef>
          </c:val>
          <c:extLst>
            <c:ext xmlns:c16="http://schemas.microsoft.com/office/drawing/2014/chart" uri="{C3380CC4-5D6E-409C-BE32-E72D297353CC}">
              <c16:uniqueId val="{00000003-B5C0-4EDE-8D9F-BF53380FD5F1}"/>
            </c:ext>
          </c:extLst>
        </c:ser>
        <c:ser>
          <c:idx val="4"/>
          <c:order val="4"/>
          <c:tx>
            <c:strRef>
              <c:f>'Angel x size'!$O$13</c:f>
              <c:strCache>
                <c:ptCount val="1"/>
                <c:pt idx="0">
                  <c:v>$10M-$25M</c:v>
                </c:pt>
              </c:strCache>
            </c:strRef>
          </c:tx>
          <c:spPr>
            <a:solidFill>
              <a:schemeClr val="accent5"/>
            </a:solidFill>
            <a:ln>
              <a:noFill/>
            </a:ln>
            <a:effectLst/>
          </c:spPr>
          <c:invertIfNegative val="0"/>
          <c:cat>
            <c:multiLvlStrRef>
              <c:f>'Angel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'Angel x size'!$P$13:$BE$13</c:f>
              <c:numCache>
                <c:formatCode>General</c:formatCode>
                <c:ptCount val="42"/>
                <c:pt idx="0">
                  <c:v>2</c:v>
                </c:pt>
                <c:pt idx="1">
                  <c:v>0</c:v>
                </c:pt>
                <c:pt idx="2">
                  <c:v>0</c:v>
                </c:pt>
                <c:pt idx="3">
                  <c:v>3</c:v>
                </c:pt>
                <c:pt idx="4">
                  <c:v>5</c:v>
                </c:pt>
                <c:pt idx="5">
                  <c:v>0</c:v>
                </c:pt>
                <c:pt idx="6">
                  <c:v>3</c:v>
                </c:pt>
                <c:pt idx="7">
                  <c:v>0</c:v>
                </c:pt>
                <c:pt idx="8">
                  <c:v>2</c:v>
                </c:pt>
                <c:pt idx="9">
                  <c:v>3</c:v>
                </c:pt>
                <c:pt idx="10">
                  <c:v>3</c:v>
                </c:pt>
                <c:pt idx="11">
                  <c:v>4</c:v>
                </c:pt>
                <c:pt idx="12">
                  <c:v>0</c:v>
                </c:pt>
                <c:pt idx="13">
                  <c:v>2</c:v>
                </c:pt>
                <c:pt idx="14">
                  <c:v>4</c:v>
                </c:pt>
                <c:pt idx="15">
                  <c:v>6</c:v>
                </c:pt>
                <c:pt idx="16">
                  <c:v>0</c:v>
                </c:pt>
                <c:pt idx="17">
                  <c:v>5</c:v>
                </c:pt>
                <c:pt idx="18">
                  <c:v>0</c:v>
                </c:pt>
                <c:pt idx="19">
                  <c:v>4</c:v>
                </c:pt>
                <c:pt idx="20">
                  <c:v>4</c:v>
                </c:pt>
                <c:pt idx="21">
                  <c:v>2</c:v>
                </c:pt>
                <c:pt idx="22">
                  <c:v>0</c:v>
                </c:pt>
                <c:pt idx="23">
                  <c:v>1</c:v>
                </c:pt>
                <c:pt idx="24">
                  <c:v>2</c:v>
                </c:pt>
                <c:pt idx="25">
                  <c:v>1</c:v>
                </c:pt>
                <c:pt idx="26">
                  <c:v>1</c:v>
                </c:pt>
                <c:pt idx="27">
                  <c:v>1</c:v>
                </c:pt>
                <c:pt idx="28">
                  <c:v>2</c:v>
                </c:pt>
                <c:pt idx="29">
                  <c:v>4</c:v>
                </c:pt>
                <c:pt idx="30">
                  <c:v>3</c:v>
                </c:pt>
                <c:pt idx="31">
                  <c:v>0</c:v>
                </c:pt>
                <c:pt idx="32">
                  <c:v>0</c:v>
                </c:pt>
                <c:pt idx="33">
                  <c:v>0</c:v>
                </c:pt>
                <c:pt idx="34">
                  <c:v>1</c:v>
                </c:pt>
                <c:pt idx="35">
                  <c:v>1</c:v>
                </c:pt>
                <c:pt idx="36">
                  <c:v>1</c:v>
                </c:pt>
                <c:pt idx="37">
                  <c:v>1</c:v>
                </c:pt>
                <c:pt idx="38">
                  <c:v>1</c:v>
                </c:pt>
                <c:pt idx="39">
                  <c:v>2</c:v>
                </c:pt>
                <c:pt idx="40">
                  <c:v>1</c:v>
                </c:pt>
                <c:pt idx="41">
                  <c:v>1</c:v>
                </c:pt>
              </c:numCache>
            </c:numRef>
          </c:val>
          <c:extLst>
            <c:ext xmlns:c16="http://schemas.microsoft.com/office/drawing/2014/chart" uri="{C3380CC4-5D6E-409C-BE32-E72D297353CC}">
              <c16:uniqueId val="{00000004-B5C0-4EDE-8D9F-BF53380FD5F1}"/>
            </c:ext>
          </c:extLst>
        </c:ser>
        <c:ser>
          <c:idx val="5"/>
          <c:order val="5"/>
          <c:tx>
            <c:strRef>
              <c:f>'Angel x size'!$O$14</c:f>
              <c:strCache>
                <c:ptCount val="1"/>
                <c:pt idx="0">
                  <c:v>$25M+</c:v>
                </c:pt>
              </c:strCache>
            </c:strRef>
          </c:tx>
          <c:spPr>
            <a:solidFill>
              <a:schemeClr val="accent6"/>
            </a:solidFill>
            <a:ln>
              <a:noFill/>
            </a:ln>
            <a:effectLst/>
          </c:spPr>
          <c:invertIfNegative val="0"/>
          <c:cat>
            <c:multiLvlStrRef>
              <c:f>'Angel x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'Angel x size'!$P$14:$BE$14</c:f>
              <c:numCache>
                <c:formatCode>General</c:formatCode>
                <c:ptCount val="42"/>
                <c:pt idx="0">
                  <c:v>0</c:v>
                </c:pt>
                <c:pt idx="1">
                  <c:v>0</c:v>
                </c:pt>
                <c:pt idx="2">
                  <c:v>1</c:v>
                </c:pt>
                <c:pt idx="3">
                  <c:v>0</c:v>
                </c:pt>
                <c:pt idx="4">
                  <c:v>1</c:v>
                </c:pt>
                <c:pt idx="5">
                  <c:v>0</c:v>
                </c:pt>
                <c:pt idx="6">
                  <c:v>0</c:v>
                </c:pt>
                <c:pt idx="7">
                  <c:v>2</c:v>
                </c:pt>
                <c:pt idx="8">
                  <c:v>1</c:v>
                </c:pt>
                <c:pt idx="9">
                  <c:v>0</c:v>
                </c:pt>
                <c:pt idx="10">
                  <c:v>0</c:v>
                </c:pt>
                <c:pt idx="11">
                  <c:v>2</c:v>
                </c:pt>
                <c:pt idx="12">
                  <c:v>1</c:v>
                </c:pt>
                <c:pt idx="13">
                  <c:v>0</c:v>
                </c:pt>
                <c:pt idx="14">
                  <c:v>1</c:v>
                </c:pt>
                <c:pt idx="15">
                  <c:v>1</c:v>
                </c:pt>
                <c:pt idx="16">
                  <c:v>0</c:v>
                </c:pt>
                <c:pt idx="17">
                  <c:v>1</c:v>
                </c:pt>
                <c:pt idx="18">
                  <c:v>0</c:v>
                </c:pt>
                <c:pt idx="19">
                  <c:v>0</c:v>
                </c:pt>
                <c:pt idx="20">
                  <c:v>0</c:v>
                </c:pt>
                <c:pt idx="21">
                  <c:v>0</c:v>
                </c:pt>
                <c:pt idx="22">
                  <c:v>1</c:v>
                </c:pt>
                <c:pt idx="23">
                  <c:v>0</c:v>
                </c:pt>
                <c:pt idx="24">
                  <c:v>1</c:v>
                </c:pt>
                <c:pt idx="25">
                  <c:v>2</c:v>
                </c:pt>
                <c:pt idx="26">
                  <c:v>0</c:v>
                </c:pt>
                <c:pt idx="27">
                  <c:v>1</c:v>
                </c:pt>
                <c:pt idx="28">
                  <c:v>1</c:v>
                </c:pt>
                <c:pt idx="29">
                  <c:v>1</c:v>
                </c:pt>
                <c:pt idx="30">
                  <c:v>1</c:v>
                </c:pt>
                <c:pt idx="31">
                  <c:v>0</c:v>
                </c:pt>
                <c:pt idx="32">
                  <c:v>0</c:v>
                </c:pt>
                <c:pt idx="33">
                  <c:v>1</c:v>
                </c:pt>
                <c:pt idx="34">
                  <c:v>1</c:v>
                </c:pt>
                <c:pt idx="35">
                  <c:v>0</c:v>
                </c:pt>
                <c:pt idx="36">
                  <c:v>1</c:v>
                </c:pt>
                <c:pt idx="37">
                  <c:v>1</c:v>
                </c:pt>
                <c:pt idx="38">
                  <c:v>0</c:v>
                </c:pt>
                <c:pt idx="39">
                  <c:v>1</c:v>
                </c:pt>
                <c:pt idx="40">
                  <c:v>0</c:v>
                </c:pt>
                <c:pt idx="41">
                  <c:v>0</c:v>
                </c:pt>
              </c:numCache>
            </c:numRef>
          </c:val>
          <c:extLst>
            <c:ext xmlns:c16="http://schemas.microsoft.com/office/drawing/2014/chart" uri="{C3380CC4-5D6E-409C-BE32-E72D297353CC}">
              <c16:uniqueId val="{00000005-B5C0-4EDE-8D9F-BF53380FD5F1}"/>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General"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plotArea>
    <c:legend>
      <c:legendPos val="tr"/>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no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040682414698169E-2"/>
          <c:y val="1.5740740740740739E-2"/>
          <c:w val="0.76292684568275115"/>
          <c:h val="0.92367988723631766"/>
        </c:manualLayout>
      </c:layout>
      <c:barChart>
        <c:barDir val="col"/>
        <c:grouping val="percentStacked"/>
        <c:varyColors val="0"/>
        <c:ser>
          <c:idx val="0"/>
          <c:order val="0"/>
          <c:tx>
            <c:strRef>
              <c:f>'Angel x size'!$O$47</c:f>
              <c:strCache>
                <c:ptCount val="1"/>
                <c:pt idx="0">
                  <c:v>&lt;$500K</c:v>
                </c:pt>
              </c:strCache>
            </c:strRef>
          </c:tx>
          <c:spPr>
            <a:solidFill>
              <a:schemeClr val="accent1"/>
            </a:solidFill>
            <a:ln>
              <a:noFill/>
            </a:ln>
            <a:effectLst/>
          </c:spPr>
          <c:invertIfNegative val="0"/>
          <c:cat>
            <c:multiLvlStrRef>
              <c:f>'Angel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'Angel x size'!$P$47:$BE$47</c:f>
              <c:numCache>
                <c:formatCode>"$"#,##0.0</c:formatCode>
                <c:ptCount val="42"/>
                <c:pt idx="0">
                  <c:v>5.3257112059159471E-2</c:v>
                </c:pt>
                <c:pt idx="1">
                  <c:v>5.6020862999999997E-2</c:v>
                </c:pt>
                <c:pt idx="2">
                  <c:v>4.0936793975200239E-2</c:v>
                </c:pt>
                <c:pt idx="3">
                  <c:v>4.3438926824216031E-2</c:v>
                </c:pt>
                <c:pt idx="4">
                  <c:v>5.0143721000000002E-2</c:v>
                </c:pt>
                <c:pt idx="5">
                  <c:v>4.8378040846404888E-2</c:v>
                </c:pt>
                <c:pt idx="6">
                  <c:v>4.4787893801982413E-2</c:v>
                </c:pt>
                <c:pt idx="7">
                  <c:v>4.5158095401597008E-2</c:v>
                </c:pt>
                <c:pt idx="8">
                  <c:v>5.0759877873772077E-2</c:v>
                </c:pt>
                <c:pt idx="9">
                  <c:v>4.0773979000000002E-2</c:v>
                </c:pt>
                <c:pt idx="10">
                  <c:v>3.3597691999999998E-2</c:v>
                </c:pt>
                <c:pt idx="11">
                  <c:v>3.9023674711515632E-2</c:v>
                </c:pt>
                <c:pt idx="12">
                  <c:v>3.8932399999999999E-2</c:v>
                </c:pt>
                <c:pt idx="13">
                  <c:v>3.6637198548623538E-2</c:v>
                </c:pt>
                <c:pt idx="14">
                  <c:v>4.1706154000000002E-2</c:v>
                </c:pt>
                <c:pt idx="15">
                  <c:v>3.9370220999999997E-2</c:v>
                </c:pt>
                <c:pt idx="16">
                  <c:v>4.9214218999999997E-2</c:v>
                </c:pt>
                <c:pt idx="17">
                  <c:v>2.8926703342819729E-2</c:v>
                </c:pt>
                <c:pt idx="18">
                  <c:v>3.186150481189181E-2</c:v>
                </c:pt>
                <c:pt idx="19">
                  <c:v>3.384649384982219E-2</c:v>
                </c:pt>
                <c:pt idx="20">
                  <c:v>4.1652742614247798E-2</c:v>
                </c:pt>
                <c:pt idx="21">
                  <c:v>3.2557793251604177E-2</c:v>
                </c:pt>
                <c:pt idx="22">
                  <c:v>3.6360746878437759E-2</c:v>
                </c:pt>
                <c:pt idx="23">
                  <c:v>3.0709967000000001E-2</c:v>
                </c:pt>
                <c:pt idx="24">
                  <c:v>3.240474674527713E-2</c:v>
                </c:pt>
                <c:pt idx="25">
                  <c:v>2.2797600000000001E-2</c:v>
                </c:pt>
                <c:pt idx="26">
                  <c:v>2.5635676E-2</c:v>
                </c:pt>
                <c:pt idx="27">
                  <c:v>2.7298910999999999E-2</c:v>
                </c:pt>
                <c:pt idx="28">
                  <c:v>3.3819270697289662E-2</c:v>
                </c:pt>
                <c:pt idx="29">
                  <c:v>2.883753E-2</c:v>
                </c:pt>
                <c:pt idx="30">
                  <c:v>2.700856348317467E-2</c:v>
                </c:pt>
                <c:pt idx="31">
                  <c:v>2.3613305000000001E-2</c:v>
                </c:pt>
                <c:pt idx="32">
                  <c:v>2.7301533445683871E-2</c:v>
                </c:pt>
                <c:pt idx="33">
                  <c:v>2.7316172999999999E-2</c:v>
                </c:pt>
                <c:pt idx="34">
                  <c:v>2.6091436999999999E-2</c:v>
                </c:pt>
                <c:pt idx="35">
                  <c:v>2.5168143789732311E-2</c:v>
                </c:pt>
                <c:pt idx="36">
                  <c:v>2.1981234999999998E-2</c:v>
                </c:pt>
                <c:pt idx="37">
                  <c:v>1.9050229637187142E-2</c:v>
                </c:pt>
                <c:pt idx="38">
                  <c:v>2.420616512111478E-2</c:v>
                </c:pt>
                <c:pt idx="39">
                  <c:v>3.2862022999999997E-2</c:v>
                </c:pt>
                <c:pt idx="40">
                  <c:v>3.3543762999999997E-2</c:v>
                </c:pt>
                <c:pt idx="41">
                  <c:v>4.8472973000000003E-2</c:v>
                </c:pt>
              </c:numCache>
            </c:numRef>
          </c:val>
          <c:extLst>
            <c:ext xmlns:c16="http://schemas.microsoft.com/office/drawing/2014/chart" uri="{C3380CC4-5D6E-409C-BE32-E72D297353CC}">
              <c16:uniqueId val="{00000000-3341-476A-B8D2-C2337611E1F4}"/>
            </c:ext>
          </c:extLst>
        </c:ser>
        <c:ser>
          <c:idx val="1"/>
          <c:order val="1"/>
          <c:tx>
            <c:strRef>
              <c:f>'Angel x size'!$O$48</c:f>
              <c:strCache>
                <c:ptCount val="1"/>
                <c:pt idx="0">
                  <c:v>$500K-$1M</c:v>
                </c:pt>
              </c:strCache>
            </c:strRef>
          </c:tx>
          <c:spPr>
            <a:solidFill>
              <a:schemeClr val="accent2"/>
            </a:solidFill>
            <a:ln>
              <a:noFill/>
            </a:ln>
            <a:effectLst/>
          </c:spPr>
          <c:invertIfNegative val="0"/>
          <c:cat>
            <c:multiLvlStrRef>
              <c:f>'Angel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'Angel x size'!$P$48:$BE$48</c:f>
              <c:numCache>
                <c:formatCode>"$"#,##0.0</c:formatCode>
                <c:ptCount val="42"/>
                <c:pt idx="0">
                  <c:v>6.3286116000000003E-2</c:v>
                </c:pt>
                <c:pt idx="1">
                  <c:v>5.4959303000000001E-2</c:v>
                </c:pt>
                <c:pt idx="2">
                  <c:v>4.9883588E-2</c:v>
                </c:pt>
                <c:pt idx="3">
                  <c:v>4.6079671000000003E-2</c:v>
                </c:pt>
                <c:pt idx="4">
                  <c:v>5.1810151999999998E-2</c:v>
                </c:pt>
                <c:pt idx="5">
                  <c:v>4.9959302999999997E-2</c:v>
                </c:pt>
                <c:pt idx="6">
                  <c:v>6.4157407E-2</c:v>
                </c:pt>
                <c:pt idx="7">
                  <c:v>4.9903792000000002E-2</c:v>
                </c:pt>
                <c:pt idx="8">
                  <c:v>5.4502560999999998E-2</c:v>
                </c:pt>
                <c:pt idx="9">
                  <c:v>5.1880676000000001E-2</c:v>
                </c:pt>
                <c:pt idx="10">
                  <c:v>3.7720847000000002E-2</c:v>
                </c:pt>
                <c:pt idx="11">
                  <c:v>4.8612521999999998E-2</c:v>
                </c:pt>
                <c:pt idx="12">
                  <c:v>5.8133878E-2</c:v>
                </c:pt>
                <c:pt idx="13">
                  <c:v>5.1385769999999997E-2</c:v>
                </c:pt>
                <c:pt idx="14">
                  <c:v>3.6783517000000002E-2</c:v>
                </c:pt>
                <c:pt idx="15">
                  <c:v>5.6302077999999998E-2</c:v>
                </c:pt>
                <c:pt idx="16">
                  <c:v>5.1315444000000002E-2</c:v>
                </c:pt>
                <c:pt idx="17">
                  <c:v>4.2126051999999997E-2</c:v>
                </c:pt>
                <c:pt idx="18">
                  <c:v>3.9106127999999997E-2</c:v>
                </c:pt>
                <c:pt idx="19">
                  <c:v>4.1435751999999999E-2</c:v>
                </c:pt>
                <c:pt idx="20">
                  <c:v>4.2616471000000003E-2</c:v>
                </c:pt>
                <c:pt idx="21">
                  <c:v>4.5319648999999997E-2</c:v>
                </c:pt>
                <c:pt idx="22">
                  <c:v>3.7722761E-2</c:v>
                </c:pt>
                <c:pt idx="23">
                  <c:v>5.4700472E-2</c:v>
                </c:pt>
                <c:pt idx="24">
                  <c:v>2.6967794999999999E-2</c:v>
                </c:pt>
                <c:pt idx="25">
                  <c:v>2.9901082999999998E-2</c:v>
                </c:pt>
                <c:pt idx="26">
                  <c:v>2.4983841E-2</c:v>
                </c:pt>
                <c:pt idx="27">
                  <c:v>2.8350700999999999E-2</c:v>
                </c:pt>
                <c:pt idx="28">
                  <c:v>2.7963096E-2</c:v>
                </c:pt>
                <c:pt idx="29">
                  <c:v>2.7389987000000001E-2</c:v>
                </c:pt>
                <c:pt idx="30">
                  <c:v>3.0949218000000001E-2</c:v>
                </c:pt>
                <c:pt idx="31">
                  <c:v>2.6331836000000001E-2</c:v>
                </c:pt>
                <c:pt idx="32">
                  <c:v>2.5758290999999999E-2</c:v>
                </c:pt>
                <c:pt idx="33">
                  <c:v>2.0798753E-2</c:v>
                </c:pt>
                <c:pt idx="34">
                  <c:v>1.7089020999999999E-2</c:v>
                </c:pt>
                <c:pt idx="35">
                  <c:v>2.1763718000000001E-2</c:v>
                </c:pt>
                <c:pt idx="36">
                  <c:v>2.1479426999999999E-2</c:v>
                </c:pt>
                <c:pt idx="37">
                  <c:v>1.6343066999999999E-2</c:v>
                </c:pt>
                <c:pt idx="38">
                  <c:v>2.0095739000000001E-2</c:v>
                </c:pt>
                <c:pt idx="39">
                  <c:v>3.2046632999999998E-2</c:v>
                </c:pt>
                <c:pt idx="40">
                  <c:v>3.8658104999999998E-2</c:v>
                </c:pt>
                <c:pt idx="41">
                  <c:v>3.3770311999999997E-2</c:v>
                </c:pt>
              </c:numCache>
            </c:numRef>
          </c:val>
          <c:extLst>
            <c:ext xmlns:c16="http://schemas.microsoft.com/office/drawing/2014/chart" uri="{C3380CC4-5D6E-409C-BE32-E72D297353CC}">
              <c16:uniqueId val="{00000001-3341-476A-B8D2-C2337611E1F4}"/>
            </c:ext>
          </c:extLst>
        </c:ser>
        <c:ser>
          <c:idx val="2"/>
          <c:order val="2"/>
          <c:tx>
            <c:strRef>
              <c:f>'Angel x size'!$O$49</c:f>
              <c:strCache>
                <c:ptCount val="1"/>
                <c:pt idx="0">
                  <c:v>$1M-$5M</c:v>
                </c:pt>
              </c:strCache>
            </c:strRef>
          </c:tx>
          <c:spPr>
            <a:solidFill>
              <a:schemeClr val="accent3"/>
            </a:solidFill>
            <a:ln>
              <a:noFill/>
            </a:ln>
            <a:effectLst/>
          </c:spPr>
          <c:invertIfNegative val="0"/>
          <c:cat>
            <c:multiLvlStrRef>
              <c:f>'Angel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'Angel x size'!$P$49:$BE$49</c:f>
              <c:numCache>
                <c:formatCode>"$"#,##0.0</c:formatCode>
                <c:ptCount val="42"/>
                <c:pt idx="0">
                  <c:v>9.5734496000000002E-2</c:v>
                </c:pt>
                <c:pt idx="1">
                  <c:v>6.0812046000000002E-2</c:v>
                </c:pt>
                <c:pt idx="2">
                  <c:v>5.5052982E-2</c:v>
                </c:pt>
                <c:pt idx="3">
                  <c:v>3.7071502999999999E-2</c:v>
                </c:pt>
                <c:pt idx="4">
                  <c:v>7.6385923999999994E-2</c:v>
                </c:pt>
                <c:pt idx="5">
                  <c:v>2.9604999999999999E-2</c:v>
                </c:pt>
                <c:pt idx="6">
                  <c:v>4.9752874000000002E-2</c:v>
                </c:pt>
                <c:pt idx="7">
                  <c:v>5.5967349999999999E-2</c:v>
                </c:pt>
                <c:pt idx="8">
                  <c:v>8.6049428999999997E-2</c:v>
                </c:pt>
                <c:pt idx="9">
                  <c:v>4.6912856000000003E-2</c:v>
                </c:pt>
                <c:pt idx="10">
                  <c:v>3.1003543000000001E-2</c:v>
                </c:pt>
                <c:pt idx="11">
                  <c:v>6.1429048999999999E-2</c:v>
                </c:pt>
                <c:pt idx="12">
                  <c:v>6.2870569000000001E-2</c:v>
                </c:pt>
                <c:pt idx="13">
                  <c:v>5.6475988999999997E-2</c:v>
                </c:pt>
                <c:pt idx="14">
                  <c:v>4.1813864999999999E-2</c:v>
                </c:pt>
                <c:pt idx="15">
                  <c:v>6.5965067000000002E-2</c:v>
                </c:pt>
                <c:pt idx="16">
                  <c:v>5.8867977000000002E-2</c:v>
                </c:pt>
                <c:pt idx="17">
                  <c:v>3.7896482000000002E-2</c:v>
                </c:pt>
                <c:pt idx="18">
                  <c:v>5.2096000000000003E-2</c:v>
                </c:pt>
                <c:pt idx="19">
                  <c:v>3.7982191999999998E-2</c:v>
                </c:pt>
                <c:pt idx="20">
                  <c:v>7.3026072999999997E-2</c:v>
                </c:pt>
                <c:pt idx="21">
                  <c:v>4.9478593000000001E-2</c:v>
                </c:pt>
                <c:pt idx="22">
                  <c:v>5.2427873999999999E-2</c:v>
                </c:pt>
                <c:pt idx="23">
                  <c:v>6.4417901999999999E-2</c:v>
                </c:pt>
                <c:pt idx="24">
                  <c:v>4.6617451999999997E-2</c:v>
                </c:pt>
                <c:pt idx="25">
                  <c:v>4.7500002999999999E-2</c:v>
                </c:pt>
                <c:pt idx="26">
                  <c:v>2.9664036000000001E-2</c:v>
                </c:pt>
                <c:pt idx="27">
                  <c:v>4.8661308E-2</c:v>
                </c:pt>
                <c:pt idx="28">
                  <c:v>2.716E-2</c:v>
                </c:pt>
                <c:pt idx="29">
                  <c:v>4.1707014000000001E-2</c:v>
                </c:pt>
                <c:pt idx="30">
                  <c:v>2.5256000000000001E-2</c:v>
                </c:pt>
                <c:pt idx="31">
                  <c:v>2.3789999999999999E-2</c:v>
                </c:pt>
                <c:pt idx="32">
                  <c:v>4.8283102000000001E-2</c:v>
                </c:pt>
                <c:pt idx="33">
                  <c:v>4.3516564000000001E-2</c:v>
                </c:pt>
                <c:pt idx="34">
                  <c:v>4.0325026999999999E-2</c:v>
                </c:pt>
                <c:pt idx="35">
                  <c:v>3.8946757999999998E-2</c:v>
                </c:pt>
                <c:pt idx="36">
                  <c:v>3.18839E-2</c:v>
                </c:pt>
                <c:pt idx="37">
                  <c:v>2.6840002000000002E-2</c:v>
                </c:pt>
                <c:pt idx="38">
                  <c:v>4.0063099999999997E-2</c:v>
                </c:pt>
                <c:pt idx="39">
                  <c:v>1.4506275000000001E-2</c:v>
                </c:pt>
                <c:pt idx="40">
                  <c:v>1.8928898E-2</c:v>
                </c:pt>
                <c:pt idx="41">
                  <c:v>6.5020809999999998E-3</c:v>
                </c:pt>
              </c:numCache>
            </c:numRef>
          </c:val>
          <c:extLst>
            <c:ext xmlns:c16="http://schemas.microsoft.com/office/drawing/2014/chart" uri="{C3380CC4-5D6E-409C-BE32-E72D297353CC}">
              <c16:uniqueId val="{00000002-3341-476A-B8D2-C2337611E1F4}"/>
            </c:ext>
          </c:extLst>
        </c:ser>
        <c:ser>
          <c:idx val="3"/>
          <c:order val="3"/>
          <c:tx>
            <c:strRef>
              <c:f>'Angel x size'!$O$50</c:f>
              <c:strCache>
                <c:ptCount val="1"/>
                <c:pt idx="0">
                  <c:v>$5M-$10M</c:v>
                </c:pt>
              </c:strCache>
            </c:strRef>
          </c:tx>
          <c:spPr>
            <a:solidFill>
              <a:schemeClr val="accent4"/>
            </a:solidFill>
            <a:ln>
              <a:noFill/>
            </a:ln>
            <a:effectLst/>
          </c:spPr>
          <c:invertIfNegative val="0"/>
          <c:cat>
            <c:multiLvlStrRef>
              <c:f>'Angel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'Angel x size'!$P$50:$BE$50</c:f>
              <c:numCache>
                <c:formatCode>"$"#,##0.0</c:formatCode>
                <c:ptCount val="42"/>
                <c:pt idx="0">
                  <c:v>6.2799999999999995E-2</c:v>
                </c:pt>
                <c:pt idx="1">
                  <c:v>2.75E-2</c:v>
                </c:pt>
                <c:pt idx="2">
                  <c:v>3.1398468999999998E-2</c:v>
                </c:pt>
                <c:pt idx="3">
                  <c:v>4.0053185999999998E-2</c:v>
                </c:pt>
                <c:pt idx="4">
                  <c:v>3.9207845999999998E-2</c:v>
                </c:pt>
                <c:pt idx="5">
                  <c:v>1.0500000000000001E-2</c:v>
                </c:pt>
                <c:pt idx="6">
                  <c:v>7.0000000000000001E-3</c:v>
                </c:pt>
                <c:pt idx="7">
                  <c:v>2.5317940000000001E-2</c:v>
                </c:pt>
                <c:pt idx="8">
                  <c:v>2.0129999999999999E-2</c:v>
                </c:pt>
                <c:pt idx="9">
                  <c:v>2.7699999999999999E-2</c:v>
                </c:pt>
                <c:pt idx="10">
                  <c:v>2.341E-2</c:v>
                </c:pt>
                <c:pt idx="11">
                  <c:v>2.8766770000000001E-2</c:v>
                </c:pt>
                <c:pt idx="12">
                  <c:v>3.5374999999999997E-2</c:v>
                </c:pt>
                <c:pt idx="13">
                  <c:v>3.4905957000000001E-2</c:v>
                </c:pt>
                <c:pt idx="14">
                  <c:v>5.8549999999999998E-2</c:v>
                </c:pt>
                <c:pt idx="15">
                  <c:v>1.3000001000000001E-2</c:v>
                </c:pt>
                <c:pt idx="16">
                  <c:v>2.9595208000000001E-2</c:v>
                </c:pt>
                <c:pt idx="17">
                  <c:v>1.9E-2</c:v>
                </c:pt>
                <c:pt idx="18">
                  <c:v>5.0000000000000001E-3</c:v>
                </c:pt>
                <c:pt idx="19">
                  <c:v>1.95E-2</c:v>
                </c:pt>
                <c:pt idx="20">
                  <c:v>1.2999999999999999E-2</c:v>
                </c:pt>
                <c:pt idx="21">
                  <c:v>4.1964500000000002E-2</c:v>
                </c:pt>
                <c:pt idx="22">
                  <c:v>7.4999999999999997E-3</c:v>
                </c:pt>
                <c:pt idx="23">
                  <c:v>4.4087334999999998E-2</c:v>
                </c:pt>
                <c:pt idx="24">
                  <c:v>2.6655001000000001E-2</c:v>
                </c:pt>
                <c:pt idx="25">
                  <c:v>1.06E-2</c:v>
                </c:pt>
                <c:pt idx="26">
                  <c:v>5.0000000000000001E-3</c:v>
                </c:pt>
                <c:pt idx="27">
                  <c:v>1.325E-2</c:v>
                </c:pt>
                <c:pt idx="28">
                  <c:v>1.54E-2</c:v>
                </c:pt>
                <c:pt idx="29">
                  <c:v>2.5499999999999998E-2</c:v>
                </c:pt>
                <c:pt idx="30">
                  <c:v>5.0000000000000001E-3</c:v>
                </c:pt>
                <c:pt idx="31">
                  <c:v>0.01</c:v>
                </c:pt>
                <c:pt idx="32">
                  <c:v>3.0705000999999999E-2</c:v>
                </c:pt>
                <c:pt idx="33">
                  <c:v>3.0599999999999999E-2</c:v>
                </c:pt>
                <c:pt idx="34">
                  <c:v>1.7000000000000001E-2</c:v>
                </c:pt>
                <c:pt idx="35">
                  <c:v>1.2673561999999999E-2</c:v>
                </c:pt>
                <c:pt idx="36">
                  <c:v>8.0000000000000002E-3</c:v>
                </c:pt>
                <c:pt idx="37">
                  <c:v>2.0810459999999999E-2</c:v>
                </c:pt>
                <c:pt idx="38">
                  <c:v>1.77E-2</c:v>
                </c:pt>
                <c:pt idx="39">
                  <c:v>0.01</c:v>
                </c:pt>
                <c:pt idx="40">
                  <c:v>1.7000000000000001E-2</c:v>
                </c:pt>
                <c:pt idx="41">
                  <c:v>5.0000000000000001E-3</c:v>
                </c:pt>
              </c:numCache>
            </c:numRef>
          </c:val>
          <c:extLst>
            <c:ext xmlns:c16="http://schemas.microsoft.com/office/drawing/2014/chart" uri="{C3380CC4-5D6E-409C-BE32-E72D297353CC}">
              <c16:uniqueId val="{00000003-3341-476A-B8D2-C2337611E1F4}"/>
            </c:ext>
          </c:extLst>
        </c:ser>
        <c:ser>
          <c:idx val="4"/>
          <c:order val="4"/>
          <c:tx>
            <c:strRef>
              <c:f>'Angel x size'!$O$51</c:f>
              <c:strCache>
                <c:ptCount val="1"/>
                <c:pt idx="0">
                  <c:v>$10M-$25M</c:v>
                </c:pt>
              </c:strCache>
            </c:strRef>
          </c:tx>
          <c:spPr>
            <a:solidFill>
              <a:schemeClr val="accent5"/>
            </a:solidFill>
            <a:ln>
              <a:noFill/>
            </a:ln>
            <a:effectLst/>
          </c:spPr>
          <c:invertIfNegative val="0"/>
          <c:cat>
            <c:multiLvlStrRef>
              <c:f>'Angel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'Angel x size'!$P$51:$BE$51</c:f>
              <c:numCache>
                <c:formatCode>"$"#,##0.0</c:formatCode>
                <c:ptCount val="42"/>
                <c:pt idx="0">
                  <c:v>3.9E-2</c:v>
                </c:pt>
                <c:pt idx="1">
                  <c:v>0</c:v>
                </c:pt>
                <c:pt idx="2">
                  <c:v>0</c:v>
                </c:pt>
                <c:pt idx="3">
                  <c:v>3.6400002000000001E-2</c:v>
                </c:pt>
                <c:pt idx="4">
                  <c:v>6.1469308E-2</c:v>
                </c:pt>
                <c:pt idx="5">
                  <c:v>0</c:v>
                </c:pt>
                <c:pt idx="6">
                  <c:v>3.2500000000000001E-2</c:v>
                </c:pt>
                <c:pt idx="7">
                  <c:v>0</c:v>
                </c:pt>
                <c:pt idx="8">
                  <c:v>2.5000000000000001E-2</c:v>
                </c:pt>
                <c:pt idx="9">
                  <c:v>4.3749999999999997E-2</c:v>
                </c:pt>
                <c:pt idx="10">
                  <c:v>3.7600000000000001E-2</c:v>
                </c:pt>
                <c:pt idx="11">
                  <c:v>5.7700000000000001E-2</c:v>
                </c:pt>
                <c:pt idx="12">
                  <c:v>0</c:v>
                </c:pt>
                <c:pt idx="13">
                  <c:v>2.3734999999999899E-2</c:v>
                </c:pt>
                <c:pt idx="14">
                  <c:v>7.6361645000000006E-2</c:v>
                </c:pt>
                <c:pt idx="15">
                  <c:v>7.9600000000000004E-2</c:v>
                </c:pt>
                <c:pt idx="16">
                  <c:v>0</c:v>
                </c:pt>
                <c:pt idx="17">
                  <c:v>6.1724559000000012E-2</c:v>
                </c:pt>
                <c:pt idx="18">
                  <c:v>0</c:v>
                </c:pt>
                <c:pt idx="19">
                  <c:v>5.3738873E-2</c:v>
                </c:pt>
                <c:pt idx="20">
                  <c:v>6.0534999999999999E-2</c:v>
                </c:pt>
                <c:pt idx="21">
                  <c:v>2.1499999999999998E-2</c:v>
                </c:pt>
                <c:pt idx="22">
                  <c:v>0</c:v>
                </c:pt>
                <c:pt idx="23">
                  <c:v>0.01</c:v>
                </c:pt>
                <c:pt idx="24">
                  <c:v>0.02</c:v>
                </c:pt>
                <c:pt idx="25">
                  <c:v>1.2999999999999999E-2</c:v>
                </c:pt>
                <c:pt idx="26">
                  <c:v>0.01</c:v>
                </c:pt>
                <c:pt idx="27">
                  <c:v>0.01</c:v>
                </c:pt>
                <c:pt idx="28">
                  <c:v>0.02</c:v>
                </c:pt>
                <c:pt idx="29">
                  <c:v>6.5000000000000002E-2</c:v>
                </c:pt>
                <c:pt idx="30">
                  <c:v>5.1999999999999998E-2</c:v>
                </c:pt>
                <c:pt idx="31">
                  <c:v>0</c:v>
                </c:pt>
                <c:pt idx="32">
                  <c:v>0</c:v>
                </c:pt>
                <c:pt idx="33">
                  <c:v>0</c:v>
                </c:pt>
                <c:pt idx="34">
                  <c:v>1.2E-2</c:v>
                </c:pt>
                <c:pt idx="35">
                  <c:v>1.35E-2</c:v>
                </c:pt>
                <c:pt idx="36">
                  <c:v>0.01</c:v>
                </c:pt>
                <c:pt idx="37">
                  <c:v>0.01</c:v>
                </c:pt>
                <c:pt idx="38">
                  <c:v>1.4E-2</c:v>
                </c:pt>
                <c:pt idx="39">
                  <c:v>3.5750006000000001E-2</c:v>
                </c:pt>
                <c:pt idx="40">
                  <c:v>1.4999999999999999E-2</c:v>
                </c:pt>
                <c:pt idx="41">
                  <c:v>0.01</c:v>
                </c:pt>
              </c:numCache>
            </c:numRef>
          </c:val>
          <c:extLst>
            <c:ext xmlns:c16="http://schemas.microsoft.com/office/drawing/2014/chart" uri="{C3380CC4-5D6E-409C-BE32-E72D297353CC}">
              <c16:uniqueId val="{00000004-3341-476A-B8D2-C2337611E1F4}"/>
            </c:ext>
          </c:extLst>
        </c:ser>
        <c:ser>
          <c:idx val="5"/>
          <c:order val="5"/>
          <c:tx>
            <c:strRef>
              <c:f>'Angel x size'!$O$52</c:f>
              <c:strCache>
                <c:ptCount val="1"/>
                <c:pt idx="0">
                  <c:v>$25M+</c:v>
                </c:pt>
              </c:strCache>
            </c:strRef>
          </c:tx>
          <c:spPr>
            <a:solidFill>
              <a:schemeClr val="accent6"/>
            </a:solidFill>
            <a:ln>
              <a:noFill/>
            </a:ln>
            <a:effectLst/>
          </c:spPr>
          <c:invertIfNegative val="0"/>
          <c:cat>
            <c:multiLvlStrRef>
              <c:f>'Angel x size'!$P$45:$BE$46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'Angel x size'!$P$52:$BE$52</c:f>
              <c:numCache>
                <c:formatCode>"$"#,##0.0</c:formatCode>
                <c:ptCount val="42"/>
                <c:pt idx="0">
                  <c:v>0</c:v>
                </c:pt>
                <c:pt idx="1">
                  <c:v>0</c:v>
                </c:pt>
                <c:pt idx="2">
                  <c:v>5.5E-2</c:v>
                </c:pt>
                <c:pt idx="3">
                  <c:v>0</c:v>
                </c:pt>
                <c:pt idx="4">
                  <c:v>0.04</c:v>
                </c:pt>
                <c:pt idx="5">
                  <c:v>0</c:v>
                </c:pt>
                <c:pt idx="6">
                  <c:v>0</c:v>
                </c:pt>
                <c:pt idx="7">
                  <c:v>0.17100000000000001</c:v>
                </c:pt>
                <c:pt idx="8">
                  <c:v>6.0999999999999999E-2</c:v>
                </c:pt>
                <c:pt idx="9">
                  <c:v>0</c:v>
                </c:pt>
                <c:pt idx="10">
                  <c:v>0</c:v>
                </c:pt>
                <c:pt idx="11">
                  <c:v>0.16500000000000001</c:v>
                </c:pt>
                <c:pt idx="12">
                  <c:v>2.5000000000000001E-2</c:v>
                </c:pt>
                <c:pt idx="13">
                  <c:v>0</c:v>
                </c:pt>
                <c:pt idx="14">
                  <c:v>2.5000000000000001E-2</c:v>
                </c:pt>
                <c:pt idx="15">
                  <c:v>0.05</c:v>
                </c:pt>
                <c:pt idx="16">
                  <c:v>0</c:v>
                </c:pt>
                <c:pt idx="17">
                  <c:v>2.5000000000000001E-2</c:v>
                </c:pt>
                <c:pt idx="18">
                  <c:v>0</c:v>
                </c:pt>
                <c:pt idx="19">
                  <c:v>0</c:v>
                </c:pt>
                <c:pt idx="20">
                  <c:v>0</c:v>
                </c:pt>
                <c:pt idx="21">
                  <c:v>0</c:v>
                </c:pt>
                <c:pt idx="22">
                  <c:v>3.5000000000000003E-2</c:v>
                </c:pt>
                <c:pt idx="23">
                  <c:v>0</c:v>
                </c:pt>
                <c:pt idx="24">
                  <c:v>0.2</c:v>
                </c:pt>
                <c:pt idx="25">
                  <c:v>0.30499999999999999</c:v>
                </c:pt>
                <c:pt idx="26">
                  <c:v>0</c:v>
                </c:pt>
                <c:pt idx="27">
                  <c:v>4.3999999999999997E-2</c:v>
                </c:pt>
                <c:pt idx="28">
                  <c:v>2.5000000000000001E-2</c:v>
                </c:pt>
                <c:pt idx="29">
                  <c:v>2.81E-2</c:v>
                </c:pt>
                <c:pt idx="30">
                  <c:v>2.5000000000000001E-2</c:v>
                </c:pt>
                <c:pt idx="31">
                  <c:v>0</c:v>
                </c:pt>
                <c:pt idx="32">
                  <c:v>0</c:v>
                </c:pt>
                <c:pt idx="33">
                  <c:v>5.2999999999999999E-2</c:v>
                </c:pt>
                <c:pt idx="34">
                  <c:v>7.4999999999999997E-2</c:v>
                </c:pt>
                <c:pt idx="35">
                  <c:v>0</c:v>
                </c:pt>
                <c:pt idx="36">
                  <c:v>4.4999999999999998E-2</c:v>
                </c:pt>
                <c:pt idx="37">
                  <c:v>0.08</c:v>
                </c:pt>
                <c:pt idx="38">
                  <c:v>0</c:v>
                </c:pt>
                <c:pt idx="39">
                  <c:v>0.06</c:v>
                </c:pt>
                <c:pt idx="40">
                  <c:v>0</c:v>
                </c:pt>
                <c:pt idx="41">
                  <c:v>0</c:v>
                </c:pt>
              </c:numCache>
            </c:numRef>
          </c:val>
          <c:extLst>
            <c:ext xmlns:c16="http://schemas.microsoft.com/office/drawing/2014/chart" uri="{C3380CC4-5D6E-409C-BE32-E72D297353CC}">
              <c16:uniqueId val="{00000005-3341-476A-B8D2-C2337611E1F4}"/>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General"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plotArea>
    <c:legend>
      <c:legendPos val="tr"/>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no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'Angel x size'!$B$8</c:f>
              <c:strCache>
                <c:ptCount val="1"/>
                <c:pt idx="0">
                  <c:v>&lt;$500K</c:v>
                </c:pt>
              </c:strCache>
            </c:strRef>
          </c:tx>
          <c:spPr>
            <a:solidFill>
              <a:schemeClr val="accent1"/>
            </a:solidFill>
            <a:ln>
              <a:noFill/>
            </a:ln>
            <a:effectLst/>
          </c:spPr>
          <c:invertIfNegative val="0"/>
          <c:cat>
            <c:numRef>
              <c:f>'Angel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'Angel x size'!$C$8:$M$8</c:f>
              <c:numCache>
                <c:formatCode>General</c:formatCode>
                <c:ptCount val="11"/>
                <c:pt idx="0">
                  <c:v>1185</c:v>
                </c:pt>
                <c:pt idx="1">
                  <c:v>1132</c:v>
                </c:pt>
                <c:pt idx="2">
                  <c:v>937</c:v>
                </c:pt>
                <c:pt idx="3">
                  <c:v>915</c:v>
                </c:pt>
                <c:pt idx="4">
                  <c:v>848</c:v>
                </c:pt>
                <c:pt idx="5">
                  <c:v>834</c:v>
                </c:pt>
                <c:pt idx="6">
                  <c:v>652</c:v>
                </c:pt>
                <c:pt idx="7">
                  <c:v>687</c:v>
                </c:pt>
                <c:pt idx="8">
                  <c:v>669</c:v>
                </c:pt>
                <c:pt idx="9">
                  <c:v>668</c:v>
                </c:pt>
                <c:pt idx="10">
                  <c:v>601</c:v>
                </c:pt>
              </c:numCache>
            </c:numRef>
          </c:val>
          <c:extLst>
            <c:ext xmlns:c16="http://schemas.microsoft.com/office/drawing/2014/chart" uri="{C3380CC4-5D6E-409C-BE32-E72D297353CC}">
              <c16:uniqueId val="{00000000-2F16-435F-B8A4-521164A9B1F0}"/>
            </c:ext>
          </c:extLst>
        </c:ser>
        <c:ser>
          <c:idx val="1"/>
          <c:order val="1"/>
          <c:tx>
            <c:strRef>
              <c:f>'Angel x size'!$B$9</c:f>
              <c:strCache>
                <c:ptCount val="1"/>
                <c:pt idx="0">
                  <c:v>$500K-$1M</c:v>
                </c:pt>
              </c:strCache>
            </c:strRef>
          </c:tx>
          <c:spPr>
            <a:solidFill>
              <a:schemeClr val="accent2"/>
            </a:solidFill>
            <a:ln>
              <a:noFill/>
            </a:ln>
            <a:effectLst/>
          </c:spPr>
          <c:invertIfNegative val="0"/>
          <c:cat>
            <c:numRef>
              <c:f>'Angel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'Angel x size'!$C$9:$M$9</c:f>
              <c:numCache>
                <c:formatCode>General</c:formatCode>
                <c:ptCount val="11"/>
                <c:pt idx="0">
                  <c:v>320</c:v>
                </c:pt>
                <c:pt idx="1">
                  <c:v>331</c:v>
                </c:pt>
                <c:pt idx="2">
                  <c:v>291</c:v>
                </c:pt>
                <c:pt idx="3">
                  <c:v>300</c:v>
                </c:pt>
                <c:pt idx="4">
                  <c:v>268</c:v>
                </c:pt>
                <c:pt idx="5">
                  <c:v>268</c:v>
                </c:pt>
                <c:pt idx="6">
                  <c:v>172</c:v>
                </c:pt>
                <c:pt idx="7">
                  <c:v>176</c:v>
                </c:pt>
                <c:pt idx="8">
                  <c:v>131</c:v>
                </c:pt>
                <c:pt idx="9">
                  <c:v>141</c:v>
                </c:pt>
                <c:pt idx="10">
                  <c:v>108</c:v>
                </c:pt>
              </c:numCache>
            </c:numRef>
          </c:val>
          <c:extLst>
            <c:ext xmlns:c16="http://schemas.microsoft.com/office/drawing/2014/chart" uri="{C3380CC4-5D6E-409C-BE32-E72D297353CC}">
              <c16:uniqueId val="{00000001-2F16-435F-B8A4-521164A9B1F0}"/>
            </c:ext>
          </c:extLst>
        </c:ser>
        <c:ser>
          <c:idx val="2"/>
          <c:order val="2"/>
          <c:tx>
            <c:strRef>
              <c:f>'Angel x size'!$B$10</c:f>
              <c:strCache>
                <c:ptCount val="1"/>
                <c:pt idx="0">
                  <c:v>$1M-$5M</c:v>
                </c:pt>
              </c:strCache>
            </c:strRef>
          </c:tx>
          <c:spPr>
            <a:solidFill>
              <a:schemeClr val="accent3"/>
            </a:solidFill>
            <a:ln>
              <a:noFill/>
            </a:ln>
            <a:effectLst/>
          </c:spPr>
          <c:invertIfNegative val="0"/>
          <c:cat>
            <c:numRef>
              <c:f>'Angel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'Angel x size'!$C$10:$M$10</c:f>
              <c:numCache>
                <c:formatCode>General</c:formatCode>
                <c:ptCount val="11"/>
                <c:pt idx="0">
                  <c:v>136</c:v>
                </c:pt>
                <c:pt idx="1">
                  <c:v>118</c:v>
                </c:pt>
                <c:pt idx="2">
                  <c:v>117</c:v>
                </c:pt>
                <c:pt idx="3">
                  <c:v>111</c:v>
                </c:pt>
                <c:pt idx="4">
                  <c:v>106</c:v>
                </c:pt>
                <c:pt idx="5">
                  <c:v>132</c:v>
                </c:pt>
                <c:pt idx="6">
                  <c:v>89</c:v>
                </c:pt>
                <c:pt idx="7">
                  <c:v>72</c:v>
                </c:pt>
                <c:pt idx="8">
                  <c:v>83</c:v>
                </c:pt>
                <c:pt idx="9">
                  <c:v>59</c:v>
                </c:pt>
                <c:pt idx="10">
                  <c:v>14</c:v>
                </c:pt>
              </c:numCache>
            </c:numRef>
          </c:val>
          <c:extLst>
            <c:ext xmlns:c16="http://schemas.microsoft.com/office/drawing/2014/chart" uri="{C3380CC4-5D6E-409C-BE32-E72D297353CC}">
              <c16:uniqueId val="{00000002-2F16-435F-B8A4-521164A9B1F0}"/>
            </c:ext>
          </c:extLst>
        </c:ser>
        <c:ser>
          <c:idx val="3"/>
          <c:order val="3"/>
          <c:tx>
            <c:strRef>
              <c:f>'Angel x size'!$B$11</c:f>
              <c:strCache>
                <c:ptCount val="1"/>
                <c:pt idx="0">
                  <c:v>$5M-$10M</c:v>
                </c:pt>
              </c:strCache>
            </c:strRef>
          </c:tx>
          <c:spPr>
            <a:solidFill>
              <a:schemeClr val="accent4"/>
            </a:solidFill>
            <a:ln>
              <a:noFill/>
            </a:ln>
            <a:effectLst/>
          </c:spPr>
          <c:invertIfNegative val="0"/>
          <c:cat>
            <c:numRef>
              <c:f>'Angel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'Angel x size'!$C$11:$M$11</c:f>
              <c:numCache>
                <c:formatCode>General</c:formatCode>
                <c:ptCount val="11"/>
                <c:pt idx="0">
                  <c:v>26</c:v>
                </c:pt>
                <c:pt idx="1">
                  <c:v>13</c:v>
                </c:pt>
                <c:pt idx="2">
                  <c:v>15</c:v>
                </c:pt>
                <c:pt idx="3">
                  <c:v>22</c:v>
                </c:pt>
                <c:pt idx="4">
                  <c:v>12</c:v>
                </c:pt>
                <c:pt idx="5">
                  <c:v>16</c:v>
                </c:pt>
                <c:pt idx="6">
                  <c:v>9</c:v>
                </c:pt>
                <c:pt idx="7">
                  <c:v>10</c:v>
                </c:pt>
                <c:pt idx="8">
                  <c:v>14</c:v>
                </c:pt>
                <c:pt idx="9">
                  <c:v>9</c:v>
                </c:pt>
                <c:pt idx="10">
                  <c:v>3</c:v>
                </c:pt>
              </c:numCache>
            </c:numRef>
          </c:val>
          <c:extLst>
            <c:ext xmlns:c16="http://schemas.microsoft.com/office/drawing/2014/chart" uri="{C3380CC4-5D6E-409C-BE32-E72D297353CC}">
              <c16:uniqueId val="{00000003-2F16-435F-B8A4-521164A9B1F0}"/>
            </c:ext>
          </c:extLst>
        </c:ser>
        <c:ser>
          <c:idx val="4"/>
          <c:order val="4"/>
          <c:tx>
            <c:strRef>
              <c:f>'Angel x size'!$B$12</c:f>
              <c:strCache>
                <c:ptCount val="1"/>
                <c:pt idx="0">
                  <c:v>$10M-$25M</c:v>
                </c:pt>
              </c:strCache>
            </c:strRef>
          </c:tx>
          <c:spPr>
            <a:solidFill>
              <a:schemeClr val="accent5"/>
            </a:solidFill>
            <a:ln>
              <a:noFill/>
            </a:ln>
            <a:effectLst/>
          </c:spPr>
          <c:invertIfNegative val="0"/>
          <c:cat>
            <c:numRef>
              <c:f>'Angel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'Angel x size'!$C$12:$M$12</c:f>
              <c:numCache>
                <c:formatCode>General</c:formatCode>
                <c:ptCount val="11"/>
                <c:pt idx="0">
                  <c:v>5</c:v>
                </c:pt>
                <c:pt idx="1">
                  <c:v>8</c:v>
                </c:pt>
                <c:pt idx="2">
                  <c:v>12</c:v>
                </c:pt>
                <c:pt idx="3">
                  <c:v>12</c:v>
                </c:pt>
                <c:pt idx="4">
                  <c:v>9</c:v>
                </c:pt>
                <c:pt idx="5">
                  <c:v>7</c:v>
                </c:pt>
                <c:pt idx="6">
                  <c:v>5</c:v>
                </c:pt>
                <c:pt idx="7">
                  <c:v>9</c:v>
                </c:pt>
                <c:pt idx="8">
                  <c:v>2</c:v>
                </c:pt>
                <c:pt idx="9">
                  <c:v>5</c:v>
                </c:pt>
                <c:pt idx="10">
                  <c:v>2</c:v>
                </c:pt>
              </c:numCache>
            </c:numRef>
          </c:val>
          <c:extLst>
            <c:ext xmlns:c16="http://schemas.microsoft.com/office/drawing/2014/chart" uri="{C3380CC4-5D6E-409C-BE32-E72D297353CC}">
              <c16:uniqueId val="{00000004-2F16-435F-B8A4-521164A9B1F0}"/>
            </c:ext>
          </c:extLst>
        </c:ser>
        <c:ser>
          <c:idx val="5"/>
          <c:order val="5"/>
          <c:tx>
            <c:strRef>
              <c:f>'Angel x size'!$B$13</c:f>
              <c:strCache>
                <c:ptCount val="1"/>
                <c:pt idx="0">
                  <c:v>$25M+</c:v>
                </c:pt>
              </c:strCache>
            </c:strRef>
          </c:tx>
          <c:spPr>
            <a:solidFill>
              <a:schemeClr val="accent6"/>
            </a:solidFill>
            <a:ln>
              <a:noFill/>
            </a:ln>
            <a:effectLst/>
          </c:spPr>
          <c:invertIfNegative val="0"/>
          <c:cat>
            <c:numRef>
              <c:f>'Angel x size'!$C$7:$M$7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'Angel x size'!$C$13:$M$13</c:f>
              <c:numCache>
                <c:formatCode>General</c:formatCode>
                <c:ptCount val="11"/>
                <c:pt idx="0">
                  <c:v>1</c:v>
                </c:pt>
                <c:pt idx="1">
                  <c:v>3</c:v>
                </c:pt>
                <c:pt idx="2">
                  <c:v>3</c:v>
                </c:pt>
                <c:pt idx="3">
                  <c:v>3</c:v>
                </c:pt>
                <c:pt idx="4">
                  <c:v>1</c:v>
                </c:pt>
                <c:pt idx="5">
                  <c:v>1</c:v>
                </c:pt>
                <c:pt idx="6">
                  <c:v>4</c:v>
                </c:pt>
                <c:pt idx="7">
                  <c:v>3</c:v>
                </c:pt>
                <c:pt idx="8">
                  <c:v>2</c:v>
                </c:pt>
                <c:pt idx="9">
                  <c:v>3</c:v>
                </c:pt>
                <c:pt idx="10">
                  <c:v>0</c:v>
                </c:pt>
              </c:numCache>
            </c:numRef>
          </c:val>
          <c:extLst>
            <c:ext xmlns:c16="http://schemas.microsoft.com/office/drawing/2014/chart" uri="{C3380CC4-5D6E-409C-BE32-E72D297353CC}">
              <c16:uniqueId val="{00000005-2F16-435F-B8A4-521164A9B1F0}"/>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5787826916892307"/>
          <c:y val="0"/>
          <c:w val="0.14212173083107696"/>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'Angel x size'!$B$46</c:f>
              <c:strCache>
                <c:ptCount val="1"/>
                <c:pt idx="0">
                  <c:v>&lt;$500K</c:v>
                </c:pt>
              </c:strCache>
            </c:strRef>
          </c:tx>
          <c:spPr>
            <a:solidFill>
              <a:schemeClr val="accent1"/>
            </a:solidFill>
            <a:ln>
              <a:noFill/>
            </a:ln>
            <a:effectLst/>
          </c:spPr>
          <c:invertIfNegative val="0"/>
          <c:cat>
            <c:numRef>
              <c:f>'Angel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'Angel x size'!$C$46:$M$46</c:f>
              <c:numCache>
                <c:formatCode>"$"#,##0.0</c:formatCode>
                <c:ptCount val="11"/>
                <c:pt idx="0">
                  <c:v>0.19365369585857581</c:v>
                </c:pt>
                <c:pt idx="1">
                  <c:v>0.18846775104998431</c:v>
                </c:pt>
                <c:pt idx="2">
                  <c:v>0.1641552235852877</c:v>
                </c:pt>
                <c:pt idx="3">
                  <c:v>0.1566459735486235</c:v>
                </c:pt>
                <c:pt idx="4">
                  <c:v>0.1438489210045337</c:v>
                </c:pt>
                <c:pt idx="5">
                  <c:v>0.14128124974428971</c:v>
                </c:pt>
                <c:pt idx="6">
                  <c:v>0.10813693374527709</c:v>
                </c:pt>
                <c:pt idx="7">
                  <c:v>0.11327866918046429</c:v>
                </c:pt>
                <c:pt idx="8">
                  <c:v>0.1058772872354162</c:v>
                </c:pt>
                <c:pt idx="9">
                  <c:v>9.8099652758301917E-2</c:v>
                </c:pt>
                <c:pt idx="10">
                  <c:v>8.2016736000000007E-2</c:v>
                </c:pt>
              </c:numCache>
            </c:numRef>
          </c:val>
          <c:extLst>
            <c:ext xmlns:c16="http://schemas.microsoft.com/office/drawing/2014/chart" uri="{C3380CC4-5D6E-409C-BE32-E72D297353CC}">
              <c16:uniqueId val="{00000000-0762-4E21-9703-1C89B6FE25AA}"/>
            </c:ext>
          </c:extLst>
        </c:ser>
        <c:ser>
          <c:idx val="1"/>
          <c:order val="1"/>
          <c:tx>
            <c:strRef>
              <c:f>'Angel x size'!$B$47</c:f>
              <c:strCache>
                <c:ptCount val="1"/>
                <c:pt idx="0">
                  <c:v>$500K-$1M</c:v>
                </c:pt>
              </c:strCache>
            </c:strRef>
          </c:tx>
          <c:spPr>
            <a:solidFill>
              <a:schemeClr val="accent2"/>
            </a:solidFill>
            <a:ln>
              <a:noFill/>
            </a:ln>
            <a:effectLst/>
          </c:spPr>
          <c:invertIfNegative val="0"/>
          <c:cat>
            <c:numRef>
              <c:f>'Angel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'Angel x size'!$C$47:$M$47</c:f>
              <c:numCache>
                <c:formatCode>"$"#,##0.0</c:formatCode>
                <c:ptCount val="11"/>
                <c:pt idx="0">
                  <c:v>0.21420867800000001</c:v>
                </c:pt>
                <c:pt idx="1">
                  <c:v>0.21583065400000001</c:v>
                </c:pt>
                <c:pt idx="2">
                  <c:v>0.19271660600000001</c:v>
                </c:pt>
                <c:pt idx="3">
                  <c:v>0.20260524299999999</c:v>
                </c:pt>
                <c:pt idx="4">
                  <c:v>0.173983376</c:v>
                </c:pt>
                <c:pt idx="5">
                  <c:v>0.180359353</c:v>
                </c:pt>
                <c:pt idx="6">
                  <c:v>0.11020342</c:v>
                </c:pt>
                <c:pt idx="7">
                  <c:v>0.112634137</c:v>
                </c:pt>
                <c:pt idx="8">
                  <c:v>8.5409783000000003E-2</c:v>
                </c:pt>
                <c:pt idx="9">
                  <c:v>8.9964866000000004E-2</c:v>
                </c:pt>
                <c:pt idx="10">
                  <c:v>7.2428416999999995E-2</c:v>
                </c:pt>
              </c:numCache>
            </c:numRef>
          </c:val>
          <c:extLst>
            <c:ext xmlns:c16="http://schemas.microsoft.com/office/drawing/2014/chart" uri="{C3380CC4-5D6E-409C-BE32-E72D297353CC}">
              <c16:uniqueId val="{00000001-0762-4E21-9703-1C89B6FE25AA}"/>
            </c:ext>
          </c:extLst>
        </c:ser>
        <c:ser>
          <c:idx val="2"/>
          <c:order val="2"/>
          <c:tx>
            <c:strRef>
              <c:f>'Angel x size'!$B$48</c:f>
              <c:strCache>
                <c:ptCount val="1"/>
                <c:pt idx="0">
                  <c:v>$1M-$5M</c:v>
                </c:pt>
              </c:strCache>
            </c:strRef>
          </c:tx>
          <c:spPr>
            <a:solidFill>
              <a:schemeClr val="accent3"/>
            </a:solidFill>
            <a:ln>
              <a:noFill/>
            </a:ln>
            <a:effectLst/>
          </c:spPr>
          <c:invertIfNegative val="0"/>
          <c:cat>
            <c:numRef>
              <c:f>'Angel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'Angel x size'!$C$48:$M$48</c:f>
              <c:numCache>
                <c:formatCode>"$"#,##0.0</c:formatCode>
                <c:ptCount val="11"/>
                <c:pt idx="0">
                  <c:v>0.24867102699999999</c:v>
                </c:pt>
                <c:pt idx="1">
                  <c:v>0.21171114799999999</c:v>
                </c:pt>
                <c:pt idx="2">
                  <c:v>0.22539487699999999</c:v>
                </c:pt>
                <c:pt idx="3">
                  <c:v>0.22712549000000001</c:v>
                </c:pt>
                <c:pt idx="4">
                  <c:v>0.186842651</c:v>
                </c:pt>
                <c:pt idx="5">
                  <c:v>0.239350442</c:v>
                </c:pt>
                <c:pt idx="6">
                  <c:v>0.17244279900000001</c:v>
                </c:pt>
                <c:pt idx="7">
                  <c:v>0.117913014</c:v>
                </c:pt>
                <c:pt idx="8">
                  <c:v>0.17107145100000001</c:v>
                </c:pt>
                <c:pt idx="9">
                  <c:v>0.113293277</c:v>
                </c:pt>
                <c:pt idx="10">
                  <c:v>2.5430978999999999E-2</c:v>
                </c:pt>
              </c:numCache>
            </c:numRef>
          </c:val>
          <c:extLst>
            <c:ext xmlns:c16="http://schemas.microsoft.com/office/drawing/2014/chart" uri="{C3380CC4-5D6E-409C-BE32-E72D297353CC}">
              <c16:uniqueId val="{00000002-0762-4E21-9703-1C89B6FE25AA}"/>
            </c:ext>
          </c:extLst>
        </c:ser>
        <c:ser>
          <c:idx val="3"/>
          <c:order val="3"/>
          <c:tx>
            <c:strRef>
              <c:f>'Angel x size'!$B$49</c:f>
              <c:strCache>
                <c:ptCount val="1"/>
                <c:pt idx="0">
                  <c:v>$5M-$10M</c:v>
                </c:pt>
              </c:strCache>
            </c:strRef>
          </c:tx>
          <c:spPr>
            <a:solidFill>
              <a:schemeClr val="accent4"/>
            </a:solidFill>
            <a:ln>
              <a:noFill/>
            </a:ln>
            <a:effectLst/>
          </c:spPr>
          <c:invertIfNegative val="0"/>
          <c:cat>
            <c:numRef>
              <c:f>'Angel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'Angel x size'!$C$49:$M$49</c:f>
              <c:numCache>
                <c:formatCode>"$"#,##0.0</c:formatCode>
                <c:ptCount val="11"/>
                <c:pt idx="0">
                  <c:v>0.16175165499999999</c:v>
                </c:pt>
                <c:pt idx="1">
                  <c:v>8.2025786000000003E-2</c:v>
                </c:pt>
                <c:pt idx="2">
                  <c:v>0.10000676999999999</c:v>
                </c:pt>
                <c:pt idx="3">
                  <c:v>0.14183095800000001</c:v>
                </c:pt>
                <c:pt idx="4">
                  <c:v>7.3095207999999995E-2</c:v>
                </c:pt>
                <c:pt idx="5">
                  <c:v>0.106551835</c:v>
                </c:pt>
                <c:pt idx="6">
                  <c:v>5.5505000999999998E-2</c:v>
                </c:pt>
                <c:pt idx="7">
                  <c:v>5.5899999999999998E-2</c:v>
                </c:pt>
                <c:pt idx="8">
                  <c:v>9.0978562999999998E-2</c:v>
                </c:pt>
                <c:pt idx="9">
                  <c:v>5.6510459999999998E-2</c:v>
                </c:pt>
                <c:pt idx="10">
                  <c:v>2.1999999999999999E-2</c:v>
                </c:pt>
              </c:numCache>
            </c:numRef>
          </c:val>
          <c:extLst>
            <c:ext xmlns:c16="http://schemas.microsoft.com/office/drawing/2014/chart" uri="{C3380CC4-5D6E-409C-BE32-E72D297353CC}">
              <c16:uniqueId val="{00000003-0762-4E21-9703-1C89B6FE25AA}"/>
            </c:ext>
          </c:extLst>
        </c:ser>
        <c:ser>
          <c:idx val="4"/>
          <c:order val="4"/>
          <c:tx>
            <c:strRef>
              <c:f>'Angel x size'!$B$50</c:f>
              <c:strCache>
                <c:ptCount val="1"/>
                <c:pt idx="0">
                  <c:v>$10M-$25M</c:v>
                </c:pt>
              </c:strCache>
            </c:strRef>
          </c:tx>
          <c:spPr>
            <a:solidFill>
              <a:schemeClr val="accent5"/>
            </a:solidFill>
            <a:ln>
              <a:noFill/>
            </a:ln>
            <a:effectLst/>
          </c:spPr>
          <c:invertIfNegative val="0"/>
          <c:cat>
            <c:numRef>
              <c:f>'Angel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'Angel x size'!$C$50:$M$50</c:f>
              <c:numCache>
                <c:formatCode>"$"#,##0.0</c:formatCode>
                <c:ptCount val="11"/>
                <c:pt idx="0">
                  <c:v>7.5400001999999994E-2</c:v>
                </c:pt>
                <c:pt idx="1">
                  <c:v>9.3969308000000001E-2</c:v>
                </c:pt>
                <c:pt idx="2">
                  <c:v>0.16405</c:v>
                </c:pt>
                <c:pt idx="3">
                  <c:v>0.1796966449999999</c:v>
                </c:pt>
                <c:pt idx="4">
                  <c:v>0.115463432</c:v>
                </c:pt>
                <c:pt idx="5">
                  <c:v>9.2035000000000006E-2</c:v>
                </c:pt>
                <c:pt idx="6">
                  <c:v>5.2999999999999999E-2</c:v>
                </c:pt>
                <c:pt idx="7">
                  <c:v>0.13700000000000001</c:v>
                </c:pt>
                <c:pt idx="8">
                  <c:v>2.5499999999999998E-2</c:v>
                </c:pt>
                <c:pt idx="9">
                  <c:v>6.9750006000000003E-2</c:v>
                </c:pt>
                <c:pt idx="10">
                  <c:v>2.5000000000000001E-2</c:v>
                </c:pt>
              </c:numCache>
            </c:numRef>
          </c:val>
          <c:extLst>
            <c:ext xmlns:c16="http://schemas.microsoft.com/office/drawing/2014/chart" uri="{C3380CC4-5D6E-409C-BE32-E72D297353CC}">
              <c16:uniqueId val="{00000004-0762-4E21-9703-1C89B6FE25AA}"/>
            </c:ext>
          </c:extLst>
        </c:ser>
        <c:ser>
          <c:idx val="5"/>
          <c:order val="5"/>
          <c:tx>
            <c:strRef>
              <c:f>'Angel x size'!$B$51</c:f>
              <c:strCache>
                <c:ptCount val="1"/>
                <c:pt idx="0">
                  <c:v>$25M+</c:v>
                </c:pt>
              </c:strCache>
            </c:strRef>
          </c:tx>
          <c:spPr>
            <a:solidFill>
              <a:schemeClr val="accent6"/>
            </a:solidFill>
            <a:ln>
              <a:noFill/>
            </a:ln>
            <a:effectLst/>
          </c:spPr>
          <c:invertIfNegative val="0"/>
          <c:cat>
            <c:numRef>
              <c:f>'Angel x size'!$C$45:$M$45</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'Angel x size'!$C$51:$M$51</c:f>
              <c:numCache>
                <c:formatCode>"$"#,##0.0</c:formatCode>
                <c:ptCount val="11"/>
                <c:pt idx="0">
                  <c:v>5.5E-2</c:v>
                </c:pt>
                <c:pt idx="1">
                  <c:v>0.21099999999999999</c:v>
                </c:pt>
                <c:pt idx="2">
                  <c:v>0.22600000000000001</c:v>
                </c:pt>
                <c:pt idx="3">
                  <c:v>0.1</c:v>
                </c:pt>
                <c:pt idx="4">
                  <c:v>2.5000000000000001E-2</c:v>
                </c:pt>
                <c:pt idx="5">
                  <c:v>3.5000000000000003E-2</c:v>
                </c:pt>
                <c:pt idx="6">
                  <c:v>0.54899999999999993</c:v>
                </c:pt>
                <c:pt idx="7">
                  <c:v>7.8100000000000003E-2</c:v>
                </c:pt>
                <c:pt idx="8">
                  <c:v>0.128</c:v>
                </c:pt>
                <c:pt idx="9">
                  <c:v>0.185</c:v>
                </c:pt>
                <c:pt idx="10">
                  <c:v>0</c:v>
                </c:pt>
              </c:numCache>
            </c:numRef>
          </c:val>
          <c:extLst>
            <c:ext xmlns:c16="http://schemas.microsoft.com/office/drawing/2014/chart" uri="{C3380CC4-5D6E-409C-BE32-E72D297353CC}">
              <c16:uniqueId val="{00000005-0762-4E21-9703-1C89B6FE25AA}"/>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spPr>
        <a:solidFill>
          <a:schemeClr val="bg1"/>
        </a:solidFill>
        <a:ln>
          <a:noFill/>
        </a:ln>
        <a:effectLst/>
      </c:spPr>
    </c:plotArea>
    <c:legend>
      <c:legendPos val="tr"/>
      <c:layout>
        <c:manualLayout>
          <c:xMode val="edge"/>
          <c:yMode val="edge"/>
          <c:x val="0.85787826916892307"/>
          <c:y val="0"/>
          <c:w val="0.14212173083107696"/>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43580932071755E-2"/>
          <c:y val="2.0946463883795344E-2"/>
          <c:w val="0.90428935058227322"/>
          <c:h val="0.79815971788541618"/>
        </c:manualLayout>
      </c:layout>
      <c:barChart>
        <c:barDir val="col"/>
        <c:grouping val="clustered"/>
        <c:varyColors val="0"/>
        <c:ser>
          <c:idx val="0"/>
          <c:order val="0"/>
          <c:tx>
            <c:strRef>
              <c:f>'First financings'!$O$9</c:f>
              <c:strCache>
                <c:ptCount val="1"/>
                <c:pt idx="0">
                  <c:v>Deal value ($B)</c:v>
                </c:pt>
              </c:strCache>
            </c:strRef>
          </c:tx>
          <c:spPr>
            <a:solidFill>
              <a:schemeClr val="accent1"/>
            </a:solidFill>
            <a:ln>
              <a:noFill/>
            </a:ln>
            <a:effectLst/>
          </c:spPr>
          <c:invertIfNegative val="0"/>
          <c:cat>
            <c:multiLvlStrRef>
              <c:f>'First financings'!$P$7:$BE$8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'First financings'!$P$9:$BE$9</c:f>
              <c:numCache>
                <c:formatCode>"$"#,##0.0</c:formatCode>
                <c:ptCount val="42"/>
                <c:pt idx="0">
                  <c:v>3.7206656599083541</c:v>
                </c:pt>
                <c:pt idx="1">
                  <c:v>2.7909430533021369</c:v>
                </c:pt>
                <c:pt idx="2">
                  <c:v>3.561679407221646</c:v>
                </c:pt>
                <c:pt idx="3">
                  <c:v>3.4112218538713091</c:v>
                </c:pt>
                <c:pt idx="4">
                  <c:v>4.2301425713909699</c:v>
                </c:pt>
                <c:pt idx="5">
                  <c:v>3.621975398284166</c:v>
                </c:pt>
                <c:pt idx="6">
                  <c:v>3.9836998878108458</c:v>
                </c:pt>
                <c:pt idx="7">
                  <c:v>4.0413013158212054</c:v>
                </c:pt>
                <c:pt idx="8">
                  <c:v>6.3557106372496968</c:v>
                </c:pt>
                <c:pt idx="9">
                  <c:v>6.2224843779762873</c:v>
                </c:pt>
                <c:pt idx="10">
                  <c:v>4.6360499842514296</c:v>
                </c:pt>
                <c:pt idx="11">
                  <c:v>6.218329147527486</c:v>
                </c:pt>
                <c:pt idx="12">
                  <c:v>5.518407488696897</c:v>
                </c:pt>
                <c:pt idx="13">
                  <c:v>6.350371984977663</c:v>
                </c:pt>
                <c:pt idx="14">
                  <c:v>6.2830897556686853</c:v>
                </c:pt>
                <c:pt idx="15">
                  <c:v>4.332685098999999</c:v>
                </c:pt>
                <c:pt idx="16">
                  <c:v>5.6824644461525509</c:v>
                </c:pt>
                <c:pt idx="17">
                  <c:v>7.7282840982987224</c:v>
                </c:pt>
                <c:pt idx="18">
                  <c:v>4.885250200885336</c:v>
                </c:pt>
                <c:pt idx="19">
                  <c:v>7.7443861835258909</c:v>
                </c:pt>
                <c:pt idx="20">
                  <c:v>9.0062076124168478</c:v>
                </c:pt>
                <c:pt idx="21">
                  <c:v>9.7856528361848074</c:v>
                </c:pt>
                <c:pt idx="22">
                  <c:v>9.3302739432243378</c:v>
                </c:pt>
                <c:pt idx="23">
                  <c:v>12.258615983664621</c:v>
                </c:pt>
                <c:pt idx="24">
                  <c:v>12.944167669265999</c:v>
                </c:pt>
                <c:pt idx="25">
                  <c:v>9.8382972134549256</c:v>
                </c:pt>
                <c:pt idx="26">
                  <c:v>7.8647611158189417</c:v>
                </c:pt>
                <c:pt idx="27">
                  <c:v>6.1751779270246736</c:v>
                </c:pt>
                <c:pt idx="28">
                  <c:v>6.3032273791746283</c:v>
                </c:pt>
                <c:pt idx="29">
                  <c:v>6.6217598544637664</c:v>
                </c:pt>
                <c:pt idx="30">
                  <c:v>5.3825405906489587</c:v>
                </c:pt>
                <c:pt idx="31">
                  <c:v>5.6724825724542889</c:v>
                </c:pt>
                <c:pt idx="32">
                  <c:v>6.0096885732744791</c:v>
                </c:pt>
                <c:pt idx="33">
                  <c:v>6.3028148862984352</c:v>
                </c:pt>
                <c:pt idx="34">
                  <c:v>6.7338878200455579</c:v>
                </c:pt>
                <c:pt idx="35">
                  <c:v>6.9872905304828503</c:v>
                </c:pt>
                <c:pt idx="36">
                  <c:v>7.5587416949999993</c:v>
                </c:pt>
                <c:pt idx="37">
                  <c:v>10.056836513</c:v>
                </c:pt>
                <c:pt idx="38">
                  <c:v>7.310912442121114</c:v>
                </c:pt>
                <c:pt idx="39">
                  <c:v>15.957701144</c:v>
                </c:pt>
                <c:pt idx="40">
                  <c:v>12.36095773686568</c:v>
                </c:pt>
                <c:pt idx="41">
                  <c:v>9.7733658409999986</c:v>
                </c:pt>
              </c:numCache>
            </c:numRef>
          </c:val>
          <c:extLst>
            <c:ext xmlns:c16="http://schemas.microsoft.com/office/drawing/2014/chart" uri="{C3380CC4-5D6E-409C-BE32-E72D297353CC}">
              <c16:uniqueId val="{00000000-1F94-44FA-B716-5D8F3DE111B3}"/>
            </c:ext>
          </c:extLst>
        </c:ser>
        <c:dLbls>
          <c:showLegendKey val="0"/>
          <c:showVal val="0"/>
          <c:showCatName val="0"/>
          <c:showSerName val="0"/>
          <c:showPercent val="0"/>
          <c:showBubbleSize val="0"/>
        </c:dLbls>
        <c:gapWidth val="50"/>
        <c:axId val="2014545024"/>
        <c:axId val="2014547776"/>
      </c:barChart>
      <c:lineChart>
        <c:grouping val="standard"/>
        <c:varyColors val="0"/>
        <c:ser>
          <c:idx val="1"/>
          <c:order val="1"/>
          <c:tx>
            <c:strRef>
              <c:f>'First financings'!$O$10</c:f>
              <c:strCache>
                <c:ptCount val="1"/>
                <c:pt idx="0">
                  <c:v>Deal count</c:v>
                </c:pt>
              </c:strCache>
            </c:strRef>
          </c:tx>
          <c:spPr>
            <a:ln w="19050" cap="rnd" cmpd="sng" algn="ctr">
              <a:solidFill>
                <a:schemeClr val="accent3"/>
              </a:solidFill>
              <a:prstDash val="solid"/>
              <a:round/>
            </a:ln>
            <a:effectLst/>
          </c:spPr>
          <c:marker>
            <c:symbol val="none"/>
          </c:marker>
          <c:cat>
            <c:multiLvlStrRef>
              <c:f>'First financings'!$P$7:$BE$8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'First financings'!$P$10:$BE$10</c:f>
              <c:numCache>
                <c:formatCode>General</c:formatCode>
                <c:ptCount val="42"/>
                <c:pt idx="0">
                  <c:v>1665</c:v>
                </c:pt>
                <c:pt idx="1">
                  <c:v>1262</c:v>
                </c:pt>
                <c:pt idx="2">
                  <c:v>1224</c:v>
                </c:pt>
                <c:pt idx="3">
                  <c:v>1165</c:v>
                </c:pt>
                <c:pt idx="4">
                  <c:v>1630</c:v>
                </c:pt>
                <c:pt idx="5">
                  <c:v>1320</c:v>
                </c:pt>
                <c:pt idx="6">
                  <c:v>1311</c:v>
                </c:pt>
                <c:pt idx="7">
                  <c:v>1371</c:v>
                </c:pt>
                <c:pt idx="8">
                  <c:v>1711</c:v>
                </c:pt>
                <c:pt idx="9">
                  <c:v>1325</c:v>
                </c:pt>
                <c:pt idx="10">
                  <c:v>1266</c:v>
                </c:pt>
                <c:pt idx="11">
                  <c:v>1425</c:v>
                </c:pt>
                <c:pt idx="12">
                  <c:v>1795</c:v>
                </c:pt>
                <c:pt idx="13">
                  <c:v>1402</c:v>
                </c:pt>
                <c:pt idx="14">
                  <c:v>1527</c:v>
                </c:pt>
                <c:pt idx="15">
                  <c:v>1408</c:v>
                </c:pt>
                <c:pt idx="16">
                  <c:v>1908</c:v>
                </c:pt>
                <c:pt idx="17">
                  <c:v>1259</c:v>
                </c:pt>
                <c:pt idx="18">
                  <c:v>1395</c:v>
                </c:pt>
                <c:pt idx="19">
                  <c:v>1628</c:v>
                </c:pt>
                <c:pt idx="20">
                  <c:v>2422</c:v>
                </c:pt>
                <c:pt idx="21">
                  <c:v>1936</c:v>
                </c:pt>
                <c:pt idx="22">
                  <c:v>1984</c:v>
                </c:pt>
                <c:pt idx="23">
                  <c:v>2142</c:v>
                </c:pt>
                <c:pt idx="24">
                  <c:v>2557</c:v>
                </c:pt>
                <c:pt idx="25">
                  <c:v>1970</c:v>
                </c:pt>
                <c:pt idx="26">
                  <c:v>1792</c:v>
                </c:pt>
                <c:pt idx="27">
                  <c:v>1633</c:v>
                </c:pt>
                <c:pt idx="28">
                  <c:v>2004</c:v>
                </c:pt>
                <c:pt idx="29">
                  <c:v>1651</c:v>
                </c:pt>
                <c:pt idx="30">
                  <c:v>1620</c:v>
                </c:pt>
                <c:pt idx="31">
                  <c:v>1611</c:v>
                </c:pt>
                <c:pt idx="32">
                  <c:v>2004</c:v>
                </c:pt>
                <c:pt idx="33">
                  <c:v>1832</c:v>
                </c:pt>
                <c:pt idx="34">
                  <c:v>1591</c:v>
                </c:pt>
                <c:pt idx="35">
                  <c:v>1598</c:v>
                </c:pt>
                <c:pt idx="36">
                  <c:v>2063</c:v>
                </c:pt>
                <c:pt idx="37">
                  <c:v>1618</c:v>
                </c:pt>
                <c:pt idx="38">
                  <c:v>1725</c:v>
                </c:pt>
                <c:pt idx="39">
                  <c:v>1921</c:v>
                </c:pt>
                <c:pt idx="40">
                  <c:v>1918</c:v>
                </c:pt>
                <c:pt idx="41">
                  <c:v>2071</c:v>
                </c:pt>
              </c:numCache>
            </c:numRef>
          </c:val>
          <c:smooth val="0"/>
          <c:extLst>
            <c:ext xmlns:c16="http://schemas.microsoft.com/office/drawing/2014/chart" uri="{C3380CC4-5D6E-409C-BE32-E72D297353CC}">
              <c16:uniqueId val="{00000001-1F94-44FA-B716-5D8F3DE111B3}"/>
            </c:ext>
          </c:extLst>
        </c:ser>
        <c:ser>
          <c:idx val="2"/>
          <c:order val="2"/>
          <c:tx>
            <c:strRef>
              <c:f>'First financings'!$O$12</c:f>
              <c:strCache>
                <c:ptCount val="1"/>
                <c:pt idx="0">
                  <c:v>Actual + estimated deal count</c:v>
                </c:pt>
              </c:strCache>
            </c:strRef>
          </c:tx>
          <c:spPr>
            <a:ln w="19050" cap="rnd" cmpd="sng" algn="ctr">
              <a:solidFill>
                <a:schemeClr val="accent5"/>
              </a:solidFill>
              <a:prstDash val="solid"/>
              <a:round/>
            </a:ln>
            <a:effectLst/>
          </c:spPr>
          <c:marker>
            <c:symbol val="none"/>
          </c:marker>
          <c:dPt>
            <c:idx val="37"/>
            <c:marker>
              <c:symbol val="circle"/>
              <c:size val="5"/>
              <c:spPr>
                <a:solidFill>
                  <a:schemeClr val="accent5"/>
                </a:solidFill>
                <a:ln w="6350" cap="flat" cmpd="sng" algn="ctr">
                  <a:noFill/>
                  <a:prstDash val="solid"/>
                  <a:round/>
                </a:ln>
                <a:effectLst/>
              </c:spPr>
            </c:marker>
            <c:bubble3D val="0"/>
            <c:spPr>
              <a:ln w="19050" cap="rnd" cmpd="sng" algn="ctr">
                <a:noFill/>
                <a:prstDash val="solid"/>
                <a:round/>
              </a:ln>
              <a:effectLst/>
            </c:spPr>
            <c:extLst>
              <c:ext xmlns:c16="http://schemas.microsoft.com/office/drawing/2014/chart" uri="{C3380CC4-5D6E-409C-BE32-E72D297353CC}">
                <c16:uniqueId val="{00000008-C46D-4FBE-B4E5-EF5277E1B015}"/>
              </c:ext>
            </c:extLst>
          </c:dPt>
          <c:dPt>
            <c:idx val="38"/>
            <c:marker>
              <c:symbol val="circle"/>
              <c:size val="5"/>
              <c:spPr>
                <a:solidFill>
                  <a:schemeClr val="accent5"/>
                </a:solidFill>
                <a:ln w="6350" cap="flat" cmpd="sng" algn="ctr">
                  <a:noFill/>
                  <a:prstDash val="solid"/>
                  <a:round/>
                </a:ln>
                <a:effectLst/>
              </c:spPr>
            </c:marker>
            <c:bubble3D val="0"/>
            <c:spPr>
              <a:ln w="19050" cap="rnd" cmpd="sng" algn="ctr">
                <a:noFill/>
                <a:prstDash val="solid"/>
                <a:round/>
              </a:ln>
              <a:effectLst/>
            </c:spPr>
            <c:extLst>
              <c:ext xmlns:c16="http://schemas.microsoft.com/office/drawing/2014/chart" uri="{C3380CC4-5D6E-409C-BE32-E72D297353CC}">
                <c16:uniqueId val="{00000009-C46D-4FBE-B4E5-EF5277E1B015}"/>
              </c:ext>
            </c:extLst>
          </c:dPt>
          <c:dPt>
            <c:idx val="39"/>
            <c:marker>
              <c:symbol val="circle"/>
              <c:size val="5"/>
              <c:spPr>
                <a:solidFill>
                  <a:schemeClr val="accent5"/>
                </a:solidFill>
                <a:ln w="6350" cap="flat" cmpd="sng" algn="ctr">
                  <a:noFill/>
                  <a:prstDash val="solid"/>
                  <a:round/>
                </a:ln>
                <a:effectLst/>
              </c:spPr>
            </c:marker>
            <c:bubble3D val="0"/>
            <c:spPr>
              <a:ln w="19050" cap="rnd" cmpd="sng" algn="ctr">
                <a:noFill/>
                <a:prstDash val="solid"/>
                <a:round/>
              </a:ln>
              <a:effectLst/>
            </c:spPr>
            <c:extLst>
              <c:ext xmlns:c16="http://schemas.microsoft.com/office/drawing/2014/chart" uri="{C3380CC4-5D6E-409C-BE32-E72D297353CC}">
                <c16:uniqueId val="{0000000A-C46D-4FBE-B4E5-EF5277E1B015}"/>
              </c:ext>
            </c:extLst>
          </c:dPt>
          <c:dPt>
            <c:idx val="40"/>
            <c:marker>
              <c:symbol val="circle"/>
              <c:size val="5"/>
              <c:spPr>
                <a:solidFill>
                  <a:schemeClr val="accent5"/>
                </a:solidFill>
                <a:ln w="6350" cap="flat" cmpd="sng" algn="ctr">
                  <a:noFill/>
                  <a:prstDash val="solid"/>
                  <a:round/>
                </a:ln>
                <a:effectLst/>
              </c:spPr>
            </c:marker>
            <c:bubble3D val="0"/>
            <c:spPr>
              <a:ln w="19050" cap="rnd" cmpd="sng" algn="ctr">
                <a:noFill/>
                <a:prstDash val="solid"/>
                <a:round/>
              </a:ln>
              <a:effectLst/>
            </c:spPr>
            <c:extLst>
              <c:ext xmlns:c16="http://schemas.microsoft.com/office/drawing/2014/chart" uri="{C3380CC4-5D6E-409C-BE32-E72D297353CC}">
                <c16:uniqueId val="{00000003-1F94-44FA-B716-5D8F3DE111B3}"/>
              </c:ext>
            </c:extLst>
          </c:dPt>
          <c:dPt>
            <c:idx val="41"/>
            <c:marker>
              <c:symbol val="circle"/>
              <c:size val="5"/>
              <c:spPr>
                <a:solidFill>
                  <a:schemeClr val="accent5"/>
                </a:solidFill>
                <a:ln w="6350" cap="flat" cmpd="sng" algn="ctr">
                  <a:noFill/>
                  <a:prstDash val="solid"/>
                  <a:round/>
                </a:ln>
                <a:effectLst/>
              </c:spPr>
            </c:marker>
            <c:bubble3D val="0"/>
            <c:spPr>
              <a:ln w="19050" cap="rnd" cmpd="sng" algn="ctr">
                <a:noFill/>
                <a:prstDash val="solid"/>
                <a:round/>
              </a:ln>
              <a:effectLst/>
            </c:spPr>
            <c:extLst>
              <c:ext xmlns:c16="http://schemas.microsoft.com/office/drawing/2014/chart" uri="{C3380CC4-5D6E-409C-BE32-E72D297353CC}">
                <c16:uniqueId val="{00000005-1F94-44FA-B716-5D8F3DE111B3}"/>
              </c:ext>
            </c:extLst>
          </c:dPt>
          <c:cat>
            <c:multiLvlStrRef>
              <c:f>'First financings'!$P$7:$BE$8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'First financings'!$P$12:$BE$12</c:f>
              <c:numCache>
                <c:formatCode>0</c:formatCode>
                <c:ptCount val="42"/>
                <c:pt idx="38">
                  <c:v>1864.4442771635024</c:v>
                </c:pt>
                <c:pt idx="39">
                  <c:v>2283.2874068567412</c:v>
                </c:pt>
                <c:pt idx="40">
                  <c:v>2521.3056128476487</c:v>
                </c:pt>
                <c:pt idx="41">
                  <c:v>3152.405076217663</c:v>
                </c:pt>
              </c:numCache>
            </c:numRef>
          </c:val>
          <c:smooth val="0"/>
          <c:extLst>
            <c:ext xmlns:c16="http://schemas.microsoft.com/office/drawing/2014/chart" uri="{C3380CC4-5D6E-409C-BE32-E72D297353CC}">
              <c16:uniqueId val="{0000000A-1F94-44FA-B716-5D8F3DE111B3}"/>
            </c:ext>
          </c:extLst>
        </c:ser>
        <c:dLbls>
          <c:showLegendKey val="0"/>
          <c:showVal val="0"/>
          <c:showCatName val="0"/>
          <c:showSerName val="0"/>
          <c:showPercent val="0"/>
          <c:showBubbleSize val="0"/>
        </c:dLbls>
        <c:marker val="1"/>
        <c:smooth val="0"/>
        <c:axId val="2014553248"/>
        <c:axId val="2014550256"/>
      </c:lineChart>
      <c:catAx>
        <c:axId val="2014545024"/>
        <c:scaling>
          <c:orientation val="minMax"/>
        </c:scaling>
        <c:delete val="0"/>
        <c:axPos val="b"/>
        <c:numFmt formatCode="General" sourceLinked="1"/>
        <c:majorTickMark val="out"/>
        <c:minorTickMark val="none"/>
        <c:tickLblPos val="nextTo"/>
        <c:spPr>
          <a:noFill/>
          <a:ln w="6350" cap="flat" cmpd="sng" algn="ctr">
            <a:noFill/>
            <a:prstDash val="solid"/>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Lato Light" panose="020F0502020204030203" pitchFamily="34" charset="0"/>
                <a:cs typeface="Lato Light" panose="020F0502020204030203" pitchFamily="34" charset="0"/>
              </a:defRPr>
            </a:pPr>
            <a:endParaRPr lang="en-US"/>
          </a:p>
        </c:txPr>
        <c:crossAx val="2014547776"/>
        <c:crosses val="autoZero"/>
        <c:auto val="1"/>
        <c:lblAlgn val="ctr"/>
        <c:lblOffset val="100"/>
        <c:noMultiLvlLbl val="0"/>
      </c:catAx>
      <c:valAx>
        <c:axId val="2014547776"/>
        <c:scaling>
          <c:orientation val="minMax"/>
        </c:scaling>
        <c:delete val="0"/>
        <c:axPos val="l"/>
        <c:numFmt formatCode="&quot;$&quot;#,##0" sourceLinked="0"/>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ysClr val="windowText" lastClr="000000"/>
                </a:solidFill>
                <a:latin typeface="+mn-lt"/>
                <a:ea typeface="Lato Light" panose="020F0502020204030203" pitchFamily="34" charset="0"/>
                <a:cs typeface="Lato Light" panose="020F0502020204030203" pitchFamily="34" charset="0"/>
              </a:defRPr>
            </a:pPr>
            <a:endParaRPr lang="en-US"/>
          </a:p>
        </c:txPr>
        <c:crossAx val="2014545024"/>
        <c:crosses val="autoZero"/>
        <c:crossBetween val="between"/>
        <c:majorUnit val="1"/>
      </c:valAx>
      <c:valAx>
        <c:axId val="2014550256"/>
        <c:scaling>
          <c:orientation val="minMax"/>
        </c:scaling>
        <c:delete val="0"/>
        <c:axPos val="r"/>
        <c:numFmt formatCode="#,##0" sourceLinked="0"/>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ysClr val="windowText" lastClr="000000"/>
                </a:solidFill>
                <a:latin typeface="+mn-lt"/>
                <a:ea typeface="Lato Light" panose="020F0502020204030203" pitchFamily="34" charset="0"/>
                <a:cs typeface="Lato Light" panose="020F0502020204030203" pitchFamily="34" charset="0"/>
              </a:defRPr>
            </a:pPr>
            <a:endParaRPr lang="en-US"/>
          </a:p>
        </c:txPr>
        <c:crossAx val="2014553248"/>
        <c:crosses val="max"/>
        <c:crossBetween val="between"/>
      </c:valAx>
      <c:catAx>
        <c:axId val="2014553248"/>
        <c:scaling>
          <c:orientation val="minMax"/>
        </c:scaling>
        <c:delete val="1"/>
        <c:axPos val="b"/>
        <c:numFmt formatCode="General" sourceLinked="1"/>
        <c:majorTickMark val="out"/>
        <c:minorTickMark val="none"/>
        <c:tickLblPos val="nextTo"/>
        <c:crossAx val="2014550256"/>
        <c:crosses val="autoZero"/>
        <c:auto val="1"/>
        <c:lblAlgn val="ctr"/>
        <c:lblOffset val="100"/>
        <c:noMultiLvlLbl val="0"/>
      </c:catAx>
      <c:spPr>
        <a:solidFill>
          <a:schemeClr val="bg1"/>
        </a:solidFill>
        <a:ln>
          <a:noFill/>
        </a:ln>
        <a:effectLst/>
      </c:spPr>
    </c:plotArea>
    <c:legend>
      <c:legendPos val="b"/>
      <c:layout>
        <c:manualLayout>
          <c:xMode val="edge"/>
          <c:yMode val="edge"/>
          <c:x val="0"/>
          <c:y val="0.94173688562902236"/>
          <c:w val="1"/>
          <c:h val="5.659157034001487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Lato Light" panose="020F0502020204030203" pitchFamily="34" charset="0"/>
              <a:cs typeface="Lato Light" panose="020F0502020204030203" pitchFamily="34" charset="0"/>
            </a:defRPr>
          </a:pPr>
          <a:endParaRPr lang="en-US"/>
        </a:p>
      </c:txPr>
    </c:legend>
    <c:plotVisOnly val="1"/>
    <c:dispBlanksAs val="gap"/>
    <c:showDLblsOverMax val="0"/>
  </c:chart>
  <c:spPr>
    <a:solidFill>
      <a:schemeClr val="bg1"/>
    </a:solidFill>
    <a:ln w="6350" cap="flat" cmpd="sng" algn="ctr">
      <a:noFill/>
      <a:prstDash val="solid"/>
      <a:round/>
    </a:ln>
    <a:effectLst/>
  </c:spPr>
  <c:txPr>
    <a:bodyPr/>
    <a:lstStyle/>
    <a:p>
      <a:pPr>
        <a:defRPr sz="900">
          <a:solidFill>
            <a:sysClr val="windowText" lastClr="000000"/>
          </a:solidFill>
          <a:latin typeface="+mn-lt"/>
          <a:ea typeface="Lato Light" panose="020F0502020204030203" pitchFamily="34" charset="0"/>
          <a:cs typeface="Lato Light" panose="020F0502020204030203"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by size'!$O$9</c:f>
              <c:strCache>
                <c:ptCount val="1"/>
                <c:pt idx="0">
                  <c:v>&lt;$1M</c:v>
                </c:pt>
              </c:strCache>
            </c:strRef>
          </c:tx>
          <c:spPr>
            <a:solidFill>
              <a:schemeClr val="accent1"/>
            </a:solidFill>
            <a:ln>
              <a:noFill/>
            </a:ln>
            <a:effectLst/>
          </c:spPr>
          <c:invertIfNegative val="0"/>
          <c:cat>
            <c:multiLvlStrRef>
              <c:f>'VC deals by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size'!$P$9:$BE$9</c:f>
              <c:numCache>
                <c:formatCode>"$"#,##0.0</c:formatCode>
                <c:ptCount val="42"/>
                <c:pt idx="0">
                  <c:v>0.35915712290835428</c:v>
                </c:pt>
                <c:pt idx="1">
                  <c:v>0.31102603157617059</c:v>
                </c:pt>
                <c:pt idx="2">
                  <c:v>0.28330847922164681</c:v>
                </c:pt>
                <c:pt idx="3">
                  <c:v>0.26816262916275269</c:v>
                </c:pt>
                <c:pt idx="4">
                  <c:v>0.31306377212540831</c:v>
                </c:pt>
                <c:pt idx="5">
                  <c:v>0.28886236641057689</c:v>
                </c:pt>
                <c:pt idx="6">
                  <c:v>0.29613964602927928</c:v>
                </c:pt>
                <c:pt idx="7">
                  <c:v>0.28868858382120599</c:v>
                </c:pt>
                <c:pt idx="8">
                  <c:v>0.31790814126629241</c:v>
                </c:pt>
                <c:pt idx="9">
                  <c:v>0.30549788997628791</c:v>
                </c:pt>
                <c:pt idx="10">
                  <c:v>0.25418307390886358</c:v>
                </c:pt>
                <c:pt idx="11">
                  <c:v>0.30247840738443449</c:v>
                </c:pt>
                <c:pt idx="12">
                  <c:v>0.34754206201354909</c:v>
                </c:pt>
                <c:pt idx="13">
                  <c:v>0.30824670030695811</c:v>
                </c:pt>
                <c:pt idx="14">
                  <c:v>0.30934098266868659</c:v>
                </c:pt>
                <c:pt idx="15">
                  <c:v>0.32020466165308448</c:v>
                </c:pt>
                <c:pt idx="16">
                  <c:v>0.35661662361002822</c:v>
                </c:pt>
                <c:pt idx="17">
                  <c:v>0.26793661600634361</c:v>
                </c:pt>
                <c:pt idx="18">
                  <c:v>0.25829761088533659</c:v>
                </c:pt>
                <c:pt idx="19">
                  <c:v>0.31752452510524098</c:v>
                </c:pt>
                <c:pt idx="20">
                  <c:v>0.34820557382212591</c:v>
                </c:pt>
                <c:pt idx="21">
                  <c:v>0.32506594418480772</c:v>
                </c:pt>
                <c:pt idx="22">
                  <c:v>0.32169002711190342</c:v>
                </c:pt>
                <c:pt idx="23">
                  <c:v>0.33167737434624861</c:v>
                </c:pt>
                <c:pt idx="24">
                  <c:v>0.34215711138824761</c:v>
                </c:pt>
                <c:pt idx="25">
                  <c:v>0.29571734502160868</c:v>
                </c:pt>
                <c:pt idx="26">
                  <c:v>0.26734518773770027</c:v>
                </c:pt>
                <c:pt idx="27">
                  <c:v>0.25876507773781787</c:v>
                </c:pt>
                <c:pt idx="28">
                  <c:v>0.26493851417462883</c:v>
                </c:pt>
                <c:pt idx="29">
                  <c:v>0.2559917967879401</c:v>
                </c:pt>
                <c:pt idx="30">
                  <c:v>0.22293499964895969</c:v>
                </c:pt>
                <c:pt idx="31">
                  <c:v>0.23656403185833791</c:v>
                </c:pt>
                <c:pt idx="32">
                  <c:v>0.25609128944568388</c:v>
                </c:pt>
                <c:pt idx="33">
                  <c:v>0.2319059542984358</c:v>
                </c:pt>
                <c:pt idx="34">
                  <c:v>0.20148543133946961</c:v>
                </c:pt>
                <c:pt idx="35">
                  <c:v>0.1994542147897323</c:v>
                </c:pt>
                <c:pt idx="36">
                  <c:v>0.1910112488527099</c:v>
                </c:pt>
                <c:pt idx="37">
                  <c:v>0.18614692863718721</c:v>
                </c:pt>
                <c:pt idx="38">
                  <c:v>0.17094529002075551</c:v>
                </c:pt>
                <c:pt idx="39">
                  <c:v>0.217645584</c:v>
                </c:pt>
                <c:pt idx="40">
                  <c:v>0.22795294986568129</c:v>
                </c:pt>
                <c:pt idx="41">
                  <c:v>0.21857269400000001</c:v>
                </c:pt>
              </c:numCache>
            </c:numRef>
          </c:val>
          <c:extLst>
            <c:ext xmlns:c16="http://schemas.microsoft.com/office/drawing/2014/chart" uri="{C3380CC4-5D6E-409C-BE32-E72D297353CC}">
              <c16:uniqueId val="{0000000B-E59E-46CB-BE61-7B8C1009A757}"/>
            </c:ext>
          </c:extLst>
        </c:ser>
        <c:ser>
          <c:idx val="1"/>
          <c:order val="1"/>
          <c:tx>
            <c:strRef>
              <c:f>'VC deals by size'!$O$10</c:f>
              <c:strCache>
                <c:ptCount val="1"/>
                <c:pt idx="0">
                  <c:v>$1M-$5M</c:v>
                </c:pt>
              </c:strCache>
            </c:strRef>
          </c:tx>
          <c:spPr>
            <a:solidFill>
              <a:schemeClr val="accent2"/>
            </a:solidFill>
            <a:ln>
              <a:noFill/>
            </a:ln>
            <a:effectLst/>
          </c:spPr>
          <c:invertIfNegative val="0"/>
          <c:cat>
            <c:multiLvlStrRef>
              <c:f>'VC deals by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size'!$P$10:$BE$10</c:f>
              <c:numCache>
                <c:formatCode>"$"#,##0.0</c:formatCode>
                <c:ptCount val="42"/>
                <c:pt idx="0">
                  <c:v>2.2108388749999999</c:v>
                </c:pt>
                <c:pt idx="1">
                  <c:v>1.982943269</c:v>
                </c:pt>
                <c:pt idx="2">
                  <c:v>1.988727602</c:v>
                </c:pt>
                <c:pt idx="3">
                  <c:v>1.905445134</c:v>
                </c:pt>
                <c:pt idx="4">
                  <c:v>2.3605113210000002</c:v>
                </c:pt>
                <c:pt idx="5">
                  <c:v>2.1534896290000001</c:v>
                </c:pt>
                <c:pt idx="6">
                  <c:v>2.1431182259999999</c:v>
                </c:pt>
                <c:pt idx="7">
                  <c:v>2.1203701540000002</c:v>
                </c:pt>
                <c:pt idx="8">
                  <c:v>2.302266634</c:v>
                </c:pt>
                <c:pt idx="9">
                  <c:v>2.3438204709999999</c:v>
                </c:pt>
                <c:pt idx="10">
                  <c:v>2.1219313280000001</c:v>
                </c:pt>
                <c:pt idx="11">
                  <c:v>2.382780795</c:v>
                </c:pt>
                <c:pt idx="12">
                  <c:v>2.5172354709999998</c:v>
                </c:pt>
                <c:pt idx="13">
                  <c:v>2.555580553</c:v>
                </c:pt>
                <c:pt idx="14">
                  <c:v>2.3236905989999999</c:v>
                </c:pt>
                <c:pt idx="15">
                  <c:v>2.4996752440000001</c:v>
                </c:pt>
                <c:pt idx="16">
                  <c:v>2.547566555</c:v>
                </c:pt>
                <c:pt idx="17">
                  <c:v>2.259665671</c:v>
                </c:pt>
                <c:pt idx="18">
                  <c:v>2.3519924240000001</c:v>
                </c:pt>
                <c:pt idx="19">
                  <c:v>2.7137797140000002</c:v>
                </c:pt>
                <c:pt idx="20">
                  <c:v>3.1834431360000002</c:v>
                </c:pt>
                <c:pt idx="21">
                  <c:v>3.3982054740000001</c:v>
                </c:pt>
                <c:pt idx="22">
                  <c:v>3.326423524</c:v>
                </c:pt>
                <c:pt idx="23">
                  <c:v>3.4967410320000001</c:v>
                </c:pt>
                <c:pt idx="24">
                  <c:v>3.4693426590000001</c:v>
                </c:pt>
                <c:pt idx="25">
                  <c:v>3.2003961209999998</c:v>
                </c:pt>
                <c:pt idx="26">
                  <c:v>2.7161228240000002</c:v>
                </c:pt>
                <c:pt idx="27">
                  <c:v>2.7710582459999999</c:v>
                </c:pt>
                <c:pt idx="28">
                  <c:v>2.61451747</c:v>
                </c:pt>
                <c:pt idx="29">
                  <c:v>2.7140247350000002</c:v>
                </c:pt>
                <c:pt idx="30">
                  <c:v>2.4426445000000001</c:v>
                </c:pt>
                <c:pt idx="31">
                  <c:v>2.386200766</c:v>
                </c:pt>
                <c:pt idx="32">
                  <c:v>2.398992663</c:v>
                </c:pt>
                <c:pt idx="33">
                  <c:v>2.4302105410000001</c:v>
                </c:pt>
                <c:pt idx="34">
                  <c:v>2.2591026570000001</c:v>
                </c:pt>
                <c:pt idx="35">
                  <c:v>2.3110321900000002</c:v>
                </c:pt>
                <c:pt idx="36">
                  <c:v>2.3522336940000002</c:v>
                </c:pt>
                <c:pt idx="37">
                  <c:v>1.985785803</c:v>
                </c:pt>
                <c:pt idx="38">
                  <c:v>2.1078252150000001</c:v>
                </c:pt>
                <c:pt idx="39">
                  <c:v>2.1041195240000001</c:v>
                </c:pt>
                <c:pt idx="40">
                  <c:v>1.6940371910000001</c:v>
                </c:pt>
                <c:pt idx="41">
                  <c:v>1.722969341</c:v>
                </c:pt>
              </c:numCache>
            </c:numRef>
          </c:val>
          <c:extLst>
            <c:ext xmlns:c16="http://schemas.microsoft.com/office/drawing/2014/chart" uri="{C3380CC4-5D6E-409C-BE32-E72D297353CC}">
              <c16:uniqueId val="{0000000D-E59E-46CB-BE61-7B8C1009A757}"/>
            </c:ext>
          </c:extLst>
        </c:ser>
        <c:ser>
          <c:idx val="2"/>
          <c:order val="2"/>
          <c:tx>
            <c:strRef>
              <c:f>'VC deals by size'!$O$11</c:f>
              <c:strCache>
                <c:ptCount val="1"/>
                <c:pt idx="0">
                  <c:v>$5M-$10M</c:v>
                </c:pt>
              </c:strCache>
            </c:strRef>
          </c:tx>
          <c:spPr>
            <a:solidFill>
              <a:schemeClr val="accent3"/>
            </a:solidFill>
            <a:ln>
              <a:noFill/>
            </a:ln>
            <a:effectLst/>
          </c:spPr>
          <c:invertIfNegative val="0"/>
          <c:cat>
            <c:multiLvlStrRef>
              <c:f>'VC deals by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size'!$P$11:$BE$11</c:f>
              <c:numCache>
                <c:formatCode>"$"#,##0.0</c:formatCode>
                <c:ptCount val="42"/>
                <c:pt idx="0">
                  <c:v>1.765056489</c:v>
                </c:pt>
                <c:pt idx="1">
                  <c:v>1.8761509810000001</c:v>
                </c:pt>
                <c:pt idx="2">
                  <c:v>1.9140416010000001</c:v>
                </c:pt>
                <c:pt idx="3">
                  <c:v>1.878673993</c:v>
                </c:pt>
                <c:pt idx="4">
                  <c:v>1.9177946429999999</c:v>
                </c:pt>
                <c:pt idx="5">
                  <c:v>2.1941666199999998</c:v>
                </c:pt>
                <c:pt idx="6">
                  <c:v>2.2700457959999998</c:v>
                </c:pt>
                <c:pt idx="7">
                  <c:v>2.2643017570000001</c:v>
                </c:pt>
                <c:pt idx="8">
                  <c:v>2.3872648409999999</c:v>
                </c:pt>
                <c:pt idx="9">
                  <c:v>2.5725070510000001</c:v>
                </c:pt>
                <c:pt idx="10">
                  <c:v>2.3304353259999999</c:v>
                </c:pt>
                <c:pt idx="11">
                  <c:v>2.6166963569999999</c:v>
                </c:pt>
                <c:pt idx="12">
                  <c:v>2.4800057689999999</c:v>
                </c:pt>
                <c:pt idx="13">
                  <c:v>2.6303100320000001</c:v>
                </c:pt>
                <c:pt idx="14">
                  <c:v>2.546561208</c:v>
                </c:pt>
                <c:pt idx="15">
                  <c:v>2.3810796440000002</c:v>
                </c:pt>
                <c:pt idx="16">
                  <c:v>2.6735721610000001</c:v>
                </c:pt>
                <c:pt idx="17">
                  <c:v>2.6077180590000002</c:v>
                </c:pt>
                <c:pt idx="18">
                  <c:v>2.4328276390000001</c:v>
                </c:pt>
                <c:pt idx="19">
                  <c:v>2.6877027610000002</c:v>
                </c:pt>
                <c:pt idx="20">
                  <c:v>3.2582629509999999</c:v>
                </c:pt>
                <c:pt idx="21">
                  <c:v>3.623672236</c:v>
                </c:pt>
                <c:pt idx="22">
                  <c:v>3.496937634</c:v>
                </c:pt>
                <c:pt idx="23">
                  <c:v>3.9651482740000001</c:v>
                </c:pt>
                <c:pt idx="24">
                  <c:v>4.0662489849999996</c:v>
                </c:pt>
                <c:pt idx="25">
                  <c:v>3.8415937910000002</c:v>
                </c:pt>
                <c:pt idx="26">
                  <c:v>3.5293942089999999</c:v>
                </c:pt>
                <c:pt idx="27">
                  <c:v>3.0162736940000001</c:v>
                </c:pt>
                <c:pt idx="28">
                  <c:v>3.2840136910000002</c:v>
                </c:pt>
                <c:pt idx="29">
                  <c:v>2.8847145159999998</c:v>
                </c:pt>
                <c:pt idx="30">
                  <c:v>2.9249717120000001</c:v>
                </c:pt>
                <c:pt idx="31">
                  <c:v>3.2093034359999999</c:v>
                </c:pt>
                <c:pt idx="32">
                  <c:v>2.8565103610000002</c:v>
                </c:pt>
                <c:pt idx="33">
                  <c:v>2.7936176060000002</c:v>
                </c:pt>
                <c:pt idx="34">
                  <c:v>2.5181523299999999</c:v>
                </c:pt>
                <c:pt idx="35">
                  <c:v>2.7054594189999999</c:v>
                </c:pt>
                <c:pt idx="36">
                  <c:v>2.8444156939999998</c:v>
                </c:pt>
                <c:pt idx="37">
                  <c:v>2.8906627</c:v>
                </c:pt>
                <c:pt idx="38">
                  <c:v>3.0091171449999998</c:v>
                </c:pt>
                <c:pt idx="39">
                  <c:v>2.782719717</c:v>
                </c:pt>
                <c:pt idx="40">
                  <c:v>2.5526883859999998</c:v>
                </c:pt>
                <c:pt idx="41">
                  <c:v>2.209004207</c:v>
                </c:pt>
              </c:numCache>
            </c:numRef>
          </c:val>
          <c:extLst>
            <c:ext xmlns:c16="http://schemas.microsoft.com/office/drawing/2014/chart" uri="{C3380CC4-5D6E-409C-BE32-E72D297353CC}">
              <c16:uniqueId val="{0000000F-E59E-46CB-BE61-7B8C1009A757}"/>
            </c:ext>
          </c:extLst>
        </c:ser>
        <c:ser>
          <c:idx val="3"/>
          <c:order val="3"/>
          <c:tx>
            <c:strRef>
              <c:f>'VC deals by size'!$O$12</c:f>
              <c:strCache>
                <c:ptCount val="1"/>
                <c:pt idx="0">
                  <c:v>$10M-$25M</c:v>
                </c:pt>
              </c:strCache>
            </c:strRef>
          </c:tx>
          <c:spPr>
            <a:solidFill>
              <a:schemeClr val="accent4"/>
            </a:solidFill>
            <a:ln>
              <a:noFill/>
            </a:ln>
            <a:effectLst/>
          </c:spPr>
          <c:invertIfNegative val="0"/>
          <c:cat>
            <c:multiLvlStrRef>
              <c:f>'VC deals by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size'!$P$12:$BE$12</c:f>
              <c:numCache>
                <c:formatCode>"$"#,##0.0</c:formatCode>
                <c:ptCount val="42"/>
                <c:pt idx="0">
                  <c:v>3.8079750215829109</c:v>
                </c:pt>
                <c:pt idx="1">
                  <c:v>4.1334067659458684</c:v>
                </c:pt>
                <c:pt idx="2">
                  <c:v>3.6685432631041288</c:v>
                </c:pt>
                <c:pt idx="3">
                  <c:v>4.0485912939999977</c:v>
                </c:pt>
                <c:pt idx="4">
                  <c:v>4.3034173234256414</c:v>
                </c:pt>
                <c:pt idx="5">
                  <c:v>4.4751547513297067</c:v>
                </c:pt>
                <c:pt idx="6">
                  <c:v>4.4727852227309839</c:v>
                </c:pt>
                <c:pt idx="7">
                  <c:v>4.4695143756574396</c:v>
                </c:pt>
                <c:pt idx="8">
                  <c:v>5.2879595093810119</c:v>
                </c:pt>
                <c:pt idx="9">
                  <c:v>4.9539932755233762</c:v>
                </c:pt>
                <c:pt idx="10">
                  <c:v>5.0177858646249272</c:v>
                </c:pt>
                <c:pt idx="11">
                  <c:v>5.6428933666253549</c:v>
                </c:pt>
                <c:pt idx="12">
                  <c:v>5.8696414416088452</c:v>
                </c:pt>
                <c:pt idx="13">
                  <c:v>5.7866577239321861</c:v>
                </c:pt>
                <c:pt idx="14">
                  <c:v>5.7903047628397877</c:v>
                </c:pt>
                <c:pt idx="15">
                  <c:v>5.7250300943169918</c:v>
                </c:pt>
                <c:pt idx="16">
                  <c:v>5.8606348701001139</c:v>
                </c:pt>
                <c:pt idx="17">
                  <c:v>4.7219259576851931</c:v>
                </c:pt>
                <c:pt idx="18">
                  <c:v>5.2853073199349199</c:v>
                </c:pt>
                <c:pt idx="19">
                  <c:v>6.6043565563268096</c:v>
                </c:pt>
                <c:pt idx="20">
                  <c:v>7.6858608100535957</c:v>
                </c:pt>
                <c:pt idx="21">
                  <c:v>9.1409473307108211</c:v>
                </c:pt>
                <c:pt idx="22">
                  <c:v>8.5530247469726355</c:v>
                </c:pt>
                <c:pt idx="23">
                  <c:v>8.9165757029371608</c:v>
                </c:pt>
                <c:pt idx="24">
                  <c:v>9.2214968987542409</c:v>
                </c:pt>
                <c:pt idx="25">
                  <c:v>8.7039504212090097</c:v>
                </c:pt>
                <c:pt idx="26">
                  <c:v>7.2515106396640094</c:v>
                </c:pt>
                <c:pt idx="27">
                  <c:v>6.3322341963602398</c:v>
                </c:pt>
                <c:pt idx="28">
                  <c:v>6.5488316022589119</c:v>
                </c:pt>
                <c:pt idx="29">
                  <c:v>6.1735271544213388</c:v>
                </c:pt>
                <c:pt idx="30">
                  <c:v>5.6458198455131621</c:v>
                </c:pt>
                <c:pt idx="31">
                  <c:v>5.0824689014059627</c:v>
                </c:pt>
                <c:pt idx="32">
                  <c:v>5.5259754305981676</c:v>
                </c:pt>
                <c:pt idx="33">
                  <c:v>6.1208034096076824</c:v>
                </c:pt>
                <c:pt idx="34">
                  <c:v>6.0113794007574466</c:v>
                </c:pt>
                <c:pt idx="35">
                  <c:v>6.0786343662860922</c:v>
                </c:pt>
                <c:pt idx="36">
                  <c:v>6.5266061320445674</c:v>
                </c:pt>
                <c:pt idx="37">
                  <c:v>6.7664137909848154</c:v>
                </c:pt>
                <c:pt idx="38">
                  <c:v>6.1967069729999977</c:v>
                </c:pt>
                <c:pt idx="39">
                  <c:v>6.9546544704700208</c:v>
                </c:pt>
                <c:pt idx="40">
                  <c:v>6.1502100329999978</c:v>
                </c:pt>
                <c:pt idx="41">
                  <c:v>6.0337961117221903</c:v>
                </c:pt>
              </c:numCache>
            </c:numRef>
          </c:val>
          <c:extLst>
            <c:ext xmlns:c16="http://schemas.microsoft.com/office/drawing/2014/chart" uri="{C3380CC4-5D6E-409C-BE32-E72D297353CC}">
              <c16:uniqueId val="{00000011-E59E-46CB-BE61-7B8C1009A757}"/>
            </c:ext>
          </c:extLst>
        </c:ser>
        <c:ser>
          <c:idx val="4"/>
          <c:order val="4"/>
          <c:tx>
            <c:strRef>
              <c:f>'VC deals by size'!$O$13</c:f>
              <c:strCache>
                <c:ptCount val="1"/>
                <c:pt idx="0">
                  <c:v>$25M-$50M</c:v>
                </c:pt>
              </c:strCache>
            </c:strRef>
          </c:tx>
          <c:spPr>
            <a:solidFill>
              <a:schemeClr val="accent5"/>
            </a:solidFill>
            <a:ln>
              <a:noFill/>
            </a:ln>
            <a:effectLst/>
          </c:spPr>
          <c:invertIfNegative val="0"/>
          <c:cat>
            <c:multiLvlStrRef>
              <c:f>'VC deals by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size'!$P$13:$BE$13</c:f>
              <c:numCache>
                <c:formatCode>"$"#,##0.0</c:formatCode>
                <c:ptCount val="42"/>
                <c:pt idx="0">
                  <c:v>4.2492128598767058</c:v>
                </c:pt>
                <c:pt idx="1">
                  <c:v>3.3082314099999999</c:v>
                </c:pt>
                <c:pt idx="2">
                  <c:v>3.2746073369999991</c:v>
                </c:pt>
                <c:pt idx="3">
                  <c:v>3.5373164807085562</c:v>
                </c:pt>
                <c:pt idx="4">
                  <c:v>3.7770019149999992</c:v>
                </c:pt>
                <c:pt idx="5">
                  <c:v>4.3940985819999989</c:v>
                </c:pt>
                <c:pt idx="6">
                  <c:v>4.1436581431808106</c:v>
                </c:pt>
                <c:pt idx="7">
                  <c:v>4.2700947657982926</c:v>
                </c:pt>
                <c:pt idx="8">
                  <c:v>4.6716892119496798</c:v>
                </c:pt>
                <c:pt idx="9">
                  <c:v>5.0691110273341176</c:v>
                </c:pt>
                <c:pt idx="10">
                  <c:v>5.1587740613701909</c:v>
                </c:pt>
                <c:pt idx="11">
                  <c:v>5.240500400853465</c:v>
                </c:pt>
                <c:pt idx="12">
                  <c:v>5.5456442497440124</c:v>
                </c:pt>
                <c:pt idx="13">
                  <c:v>5.875257765999998</c:v>
                </c:pt>
                <c:pt idx="14">
                  <c:v>6.0388899543587744</c:v>
                </c:pt>
                <c:pt idx="15">
                  <c:v>5.6997679619999992</c:v>
                </c:pt>
                <c:pt idx="16">
                  <c:v>6.4033827993781607</c:v>
                </c:pt>
                <c:pt idx="17">
                  <c:v>5.6283445671525802</c:v>
                </c:pt>
                <c:pt idx="18">
                  <c:v>6.4863492519999983</c:v>
                </c:pt>
                <c:pt idx="19">
                  <c:v>6.9967197786545139</c:v>
                </c:pt>
                <c:pt idx="20">
                  <c:v>8.6197153079897451</c:v>
                </c:pt>
                <c:pt idx="21">
                  <c:v>9.4723594798243695</c:v>
                </c:pt>
                <c:pt idx="22">
                  <c:v>11.52901409813278</c:v>
                </c:pt>
                <c:pt idx="23">
                  <c:v>11.396735926318369</c:v>
                </c:pt>
                <c:pt idx="24">
                  <c:v>11.403962951717039</c:v>
                </c:pt>
                <c:pt idx="25">
                  <c:v>10.02883470856862</c:v>
                </c:pt>
                <c:pt idx="26">
                  <c:v>6.8747016720961938</c:v>
                </c:pt>
                <c:pt idx="27">
                  <c:v>6.0881441049999987</c:v>
                </c:pt>
                <c:pt idx="28">
                  <c:v>6.0113723989999981</c:v>
                </c:pt>
                <c:pt idx="29">
                  <c:v>5.1654466699999988</c:v>
                </c:pt>
                <c:pt idx="30">
                  <c:v>5.0725956289999976</c:v>
                </c:pt>
                <c:pt idx="31">
                  <c:v>5.3368726142789056</c:v>
                </c:pt>
                <c:pt idx="32">
                  <c:v>5.5493484249999989</c:v>
                </c:pt>
                <c:pt idx="33">
                  <c:v>5.8720137179999981</c:v>
                </c:pt>
                <c:pt idx="34">
                  <c:v>5.8894620139999976</c:v>
                </c:pt>
                <c:pt idx="35">
                  <c:v>5.976680232999998</c:v>
                </c:pt>
                <c:pt idx="36">
                  <c:v>6.3856797459999983</c:v>
                </c:pt>
                <c:pt idx="37">
                  <c:v>5.8993038529999993</c:v>
                </c:pt>
                <c:pt idx="38">
                  <c:v>6.7794003916555798</c:v>
                </c:pt>
                <c:pt idx="39">
                  <c:v>7.4821112849999976</c:v>
                </c:pt>
                <c:pt idx="40">
                  <c:v>7.0858919559999984</c:v>
                </c:pt>
                <c:pt idx="41">
                  <c:v>6.9361640279999976</c:v>
                </c:pt>
              </c:numCache>
            </c:numRef>
          </c:val>
          <c:extLst>
            <c:ext xmlns:c16="http://schemas.microsoft.com/office/drawing/2014/chart" uri="{C3380CC4-5D6E-409C-BE32-E72D297353CC}">
              <c16:uniqueId val="{00000013-E59E-46CB-BE61-7B8C1009A757}"/>
            </c:ext>
          </c:extLst>
        </c:ser>
        <c:ser>
          <c:idx val="5"/>
          <c:order val="5"/>
          <c:tx>
            <c:strRef>
              <c:f>'VC deals by size'!$O$14</c:f>
              <c:strCache>
                <c:ptCount val="1"/>
                <c:pt idx="0">
                  <c:v>$50M+</c:v>
                </c:pt>
              </c:strCache>
            </c:strRef>
          </c:tx>
          <c:spPr>
            <a:solidFill>
              <a:schemeClr val="accent6"/>
            </a:solidFill>
            <a:ln>
              <a:noFill/>
            </a:ln>
            <a:effectLst/>
          </c:spPr>
          <c:invertIfNegative val="0"/>
          <c:cat>
            <c:multiLvlStrRef>
              <c:f>'VC deals by size'!$P$7:$BE$8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size'!$P$14:$BE$14</c:f>
              <c:numCache>
                <c:formatCode>"$"#,##0.0</c:formatCode>
                <c:ptCount val="42"/>
                <c:pt idx="0">
                  <c:v>9.5587076079999989</c:v>
                </c:pt>
                <c:pt idx="1">
                  <c:v>14.366367668000001</c:v>
                </c:pt>
                <c:pt idx="2">
                  <c:v>7.7190318219999998</c:v>
                </c:pt>
                <c:pt idx="3">
                  <c:v>5.3287051099999996</c:v>
                </c:pt>
                <c:pt idx="4">
                  <c:v>6.9021485560000002</c:v>
                </c:pt>
                <c:pt idx="5">
                  <c:v>9.6671466949999996</c:v>
                </c:pt>
                <c:pt idx="6">
                  <c:v>13.990428389</c:v>
                </c:pt>
                <c:pt idx="7">
                  <c:v>10.18660512774167</c:v>
                </c:pt>
                <c:pt idx="8">
                  <c:v>17.052152216</c:v>
                </c:pt>
                <c:pt idx="9">
                  <c:v>16.773247165000001</c:v>
                </c:pt>
                <c:pt idx="10">
                  <c:v>20.648311473</c:v>
                </c:pt>
                <c:pt idx="11">
                  <c:v>33.915963353353469</c:v>
                </c:pt>
                <c:pt idx="12">
                  <c:v>25.682030316999999</c:v>
                </c:pt>
                <c:pt idx="13">
                  <c:v>22.310829622328601</c:v>
                </c:pt>
                <c:pt idx="14">
                  <c:v>21.951433315401029</c:v>
                </c:pt>
                <c:pt idx="15">
                  <c:v>18.779708554999999</c:v>
                </c:pt>
                <c:pt idx="16">
                  <c:v>21.874140923999999</c:v>
                </c:pt>
                <c:pt idx="17">
                  <c:v>23.734339640999998</c:v>
                </c:pt>
                <c:pt idx="18">
                  <c:v>32.099512570999998</c:v>
                </c:pt>
                <c:pt idx="19">
                  <c:v>28.932778561422399</c:v>
                </c:pt>
                <c:pt idx="20">
                  <c:v>57.720480821680397</c:v>
                </c:pt>
                <c:pt idx="21">
                  <c:v>61.130120931405912</c:v>
                </c:pt>
                <c:pt idx="22">
                  <c:v>63.002066695378751</c:v>
                </c:pt>
                <c:pt idx="23">
                  <c:v>72.394991679618016</c:v>
                </c:pt>
                <c:pt idx="24">
                  <c:v>51.413996595114767</c:v>
                </c:pt>
                <c:pt idx="25">
                  <c:v>45.18178764158575</c:v>
                </c:pt>
                <c:pt idx="26">
                  <c:v>25.205696806301759</c:v>
                </c:pt>
                <c:pt idx="27">
                  <c:v>21.11116491864977</c:v>
                </c:pt>
                <c:pt idx="28">
                  <c:v>36.767666110999997</c:v>
                </c:pt>
                <c:pt idx="29">
                  <c:v>19.311495505</c:v>
                </c:pt>
                <c:pt idx="30">
                  <c:v>19.945654348744011</c:v>
                </c:pt>
                <c:pt idx="31">
                  <c:v>21.682711192999999</c:v>
                </c:pt>
                <c:pt idx="32">
                  <c:v>22.214319999000001</c:v>
                </c:pt>
                <c:pt idx="33">
                  <c:v>30.65435403</c:v>
                </c:pt>
                <c:pt idx="34">
                  <c:v>26.887656652</c:v>
                </c:pt>
                <c:pt idx="35">
                  <c:v>67.236984790999998</c:v>
                </c:pt>
                <c:pt idx="36">
                  <c:v>71.493653226999996</c:v>
                </c:pt>
                <c:pt idx="37">
                  <c:v>68.111764724087408</c:v>
                </c:pt>
                <c:pt idx="38">
                  <c:v>51.907785359000002</c:v>
                </c:pt>
                <c:pt idx="39">
                  <c:v>53.850032653289567</c:v>
                </c:pt>
                <c:pt idx="40">
                  <c:v>251.16442722208359</c:v>
                </c:pt>
                <c:pt idx="41">
                  <c:v>126.7370154603656</c:v>
                </c:pt>
              </c:numCache>
            </c:numRef>
          </c:val>
          <c:extLst>
            <c:ext xmlns:c16="http://schemas.microsoft.com/office/drawing/2014/chart" uri="{C3380CC4-5D6E-409C-BE32-E72D297353CC}">
              <c16:uniqueId val="{00000015-E59E-46CB-BE61-7B8C1009A757}"/>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4861763821024349E-2"/>
          <c:y val="1.5648656390111593E-2"/>
          <c:w val="0.86596827570466739"/>
          <c:h val="0.90213960448707819"/>
        </c:manualLayout>
      </c:layout>
      <c:barChart>
        <c:barDir val="col"/>
        <c:grouping val="clustered"/>
        <c:varyColors val="0"/>
        <c:ser>
          <c:idx val="0"/>
          <c:order val="0"/>
          <c:tx>
            <c:strRef>
              <c:f>'First financings'!$B$8</c:f>
              <c:strCache>
                <c:ptCount val="1"/>
                <c:pt idx="0">
                  <c:v>Deal value ($B)</c:v>
                </c:pt>
              </c:strCache>
            </c:strRef>
          </c:tx>
          <c:spPr>
            <a:solidFill>
              <a:schemeClr val="accent1"/>
            </a:solidFill>
            <a:ln>
              <a:noFill/>
            </a:ln>
            <a:effectLst/>
          </c:spPr>
          <c:invertIfNegative val="0"/>
          <c:dLbls>
            <c:numFmt formatCode="&quot;$&quot;#,##0.0" sourceLinked="0"/>
            <c:spPr>
              <a:noFill/>
              <a:ln>
                <a:noFill/>
              </a:ln>
              <a:effectLst/>
            </c:spPr>
            <c:txPr>
              <a:bodyPr rot="-5400000" vert="horz"/>
              <a:lstStyle/>
              <a:p>
                <a:pPr>
                  <a:defRPr>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'First financings'!$C$7:$M$7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'First financings'!$C$8:$M$8</c:f>
              <c:numCache>
                <c:formatCode>"$"#,##0.0</c:formatCode>
                <c:ptCount val="11"/>
                <c:pt idx="0">
                  <c:v>13.48450997430345</c:v>
                </c:pt>
                <c:pt idx="1">
                  <c:v>15.877119173307189</c:v>
                </c:pt>
                <c:pt idx="2">
                  <c:v>23.4325741470049</c:v>
                </c:pt>
                <c:pt idx="3">
                  <c:v>22.48455432834324</c:v>
                </c:pt>
                <c:pt idx="4">
                  <c:v>26.040384928862501</c:v>
                </c:pt>
                <c:pt idx="5">
                  <c:v>40.380750375490607</c:v>
                </c:pt>
                <c:pt idx="6">
                  <c:v>36.822403925564537</c:v>
                </c:pt>
                <c:pt idx="7">
                  <c:v>23.98001039674164</c:v>
                </c:pt>
                <c:pt idx="8">
                  <c:v>26.033681810101321</c:v>
                </c:pt>
                <c:pt idx="9">
                  <c:v>40.884191794121122</c:v>
                </c:pt>
                <c:pt idx="10">
                  <c:v>22.134323577865679</c:v>
                </c:pt>
              </c:numCache>
            </c:numRef>
          </c:val>
          <c:extLst>
            <c:ext xmlns:c16="http://schemas.microsoft.com/office/drawing/2014/chart" uri="{C3380CC4-5D6E-409C-BE32-E72D297353CC}">
              <c16:uniqueId val="{00000000-39AF-42A8-AB58-6FCB0D262F66}"/>
            </c:ext>
          </c:extLst>
        </c:ser>
        <c:dLbls>
          <c:showLegendKey val="0"/>
          <c:showVal val="0"/>
          <c:showCatName val="0"/>
          <c:showSerName val="0"/>
          <c:showPercent val="0"/>
          <c:showBubbleSize val="0"/>
        </c:dLbls>
        <c:gapWidth val="50"/>
        <c:axId val="1993389984"/>
        <c:axId val="1993391856"/>
      </c:barChart>
      <c:lineChart>
        <c:grouping val="stacked"/>
        <c:varyColors val="0"/>
        <c:ser>
          <c:idx val="1"/>
          <c:order val="1"/>
          <c:tx>
            <c:strRef>
              <c:f>'First financings'!$B$9</c:f>
              <c:strCache>
                <c:ptCount val="1"/>
                <c:pt idx="0">
                  <c:v>Deal count</c:v>
                </c:pt>
              </c:strCache>
            </c:strRef>
          </c:tx>
          <c:spPr>
            <a:ln w="19050" cap="rnd" cmpd="sng" algn="ctr">
              <a:solidFill>
                <a:schemeClr val="accent3"/>
              </a:solidFill>
              <a:prstDash val="solid"/>
              <a:round/>
            </a:ln>
            <a:effectLst/>
          </c:spPr>
          <c:marker>
            <c:symbol val="none"/>
          </c:marker>
          <c:dPt>
            <c:idx val="2"/>
            <c:bubble3D val="0"/>
            <c:extLst>
              <c:ext xmlns:c16="http://schemas.microsoft.com/office/drawing/2014/chart" uri="{C3380CC4-5D6E-409C-BE32-E72D297353CC}">
                <c16:uniqueId val="{00000001-39AF-42A8-AB58-6FCB0D262F66}"/>
              </c:ext>
            </c:extLst>
          </c:dPt>
          <c:dPt>
            <c:idx val="3"/>
            <c:bubble3D val="0"/>
            <c:spPr>
              <a:ln w="19050" cap="rnd" cmpd="sng" algn="ctr">
                <a:solidFill>
                  <a:schemeClr val="accent3"/>
                </a:solidFill>
                <a:prstDash val="solid"/>
                <a:round/>
              </a:ln>
              <a:effectLst/>
            </c:spPr>
            <c:extLst>
              <c:ext xmlns:c16="http://schemas.microsoft.com/office/drawing/2014/chart" uri="{C3380CC4-5D6E-409C-BE32-E72D297353CC}">
                <c16:uniqueId val="{00000003-39AF-42A8-AB58-6FCB0D262F66}"/>
              </c:ext>
            </c:extLst>
          </c:dPt>
          <c:dPt>
            <c:idx val="4"/>
            <c:bubble3D val="0"/>
            <c:spPr>
              <a:ln w="19050" cap="rnd" cmpd="sng" algn="ctr">
                <a:solidFill>
                  <a:schemeClr val="accent3"/>
                </a:solidFill>
                <a:prstDash val="solid"/>
                <a:round/>
              </a:ln>
              <a:effectLst/>
            </c:spPr>
            <c:extLst>
              <c:ext xmlns:c16="http://schemas.microsoft.com/office/drawing/2014/chart" uri="{C3380CC4-5D6E-409C-BE32-E72D297353CC}">
                <c16:uniqueId val="{00000005-39AF-42A8-AB58-6FCB0D262F66}"/>
              </c:ext>
            </c:extLst>
          </c:dPt>
          <c:dPt>
            <c:idx val="5"/>
            <c:bubble3D val="0"/>
            <c:extLst>
              <c:ext xmlns:c16="http://schemas.microsoft.com/office/drawing/2014/chart" uri="{C3380CC4-5D6E-409C-BE32-E72D297353CC}">
                <c16:uniqueId val="{00000006-39AF-42A8-AB58-6FCB0D262F66}"/>
              </c:ext>
            </c:extLst>
          </c:dPt>
          <c:dPt>
            <c:idx val="8"/>
            <c:bubble3D val="0"/>
            <c:extLst>
              <c:ext xmlns:c16="http://schemas.microsoft.com/office/drawing/2014/chart" uri="{C3380CC4-5D6E-409C-BE32-E72D297353CC}">
                <c16:uniqueId val="{00000007-39AF-42A8-AB58-6FCB0D262F66}"/>
              </c:ext>
            </c:extLst>
          </c:dPt>
          <c:dPt>
            <c:idx val="9"/>
            <c:bubble3D val="0"/>
            <c:spPr>
              <a:ln w="19050" cap="rnd" cmpd="sng" algn="ctr">
                <a:solidFill>
                  <a:schemeClr val="accent3"/>
                </a:solidFill>
                <a:prstDash val="solid"/>
                <a:round/>
              </a:ln>
              <a:effectLst/>
            </c:spPr>
            <c:extLst>
              <c:ext xmlns:c16="http://schemas.microsoft.com/office/drawing/2014/chart" uri="{C3380CC4-5D6E-409C-BE32-E72D297353CC}">
                <c16:uniqueId val="{00000009-39AF-42A8-AB58-6FCB0D262F66}"/>
              </c:ext>
            </c:extLst>
          </c:dPt>
          <c:dPt>
            <c:idx val="10"/>
            <c:marker>
              <c:symbol val="circle"/>
              <c:size val="5"/>
              <c:spPr>
                <a:solidFill>
                  <a:schemeClr val="accent3"/>
                </a:solidFill>
                <a:ln>
                  <a:noFill/>
                </a:ln>
              </c:spPr>
            </c:marker>
            <c:bubble3D val="0"/>
            <c:spPr>
              <a:ln w="28575" cap="rnd" cmpd="sng" algn="ctr">
                <a:noFill/>
                <a:prstDash val="solid"/>
                <a:round/>
              </a:ln>
              <a:effectLst/>
            </c:spPr>
            <c:extLst>
              <c:ext xmlns:c16="http://schemas.microsoft.com/office/drawing/2014/chart" uri="{C3380CC4-5D6E-409C-BE32-E72D297353CC}">
                <c16:uniqueId val="{0000000B-39AF-42A8-AB58-6FCB0D262F66}"/>
              </c:ext>
            </c:extLst>
          </c:dPt>
          <c:dPt>
            <c:idx val="16"/>
            <c:bubble3D val="0"/>
            <c:extLst>
              <c:ext xmlns:c16="http://schemas.microsoft.com/office/drawing/2014/chart" uri="{C3380CC4-5D6E-409C-BE32-E72D297353CC}">
                <c16:uniqueId val="{0000000C-39AF-42A8-AB58-6FCB0D262F66}"/>
              </c:ext>
            </c:extLst>
          </c:dPt>
          <c:dLbls>
            <c:dLbl>
              <c:idx val="9"/>
              <c:numFmt formatCode="#,##0" sourceLinked="0"/>
              <c:spPr>
                <a:noFill/>
                <a:ln>
                  <a:noFill/>
                </a:ln>
                <a:effectLst/>
              </c:spPr>
              <c:txPr>
                <a:bodyPr rot="0" vert="horz"/>
                <a:lstStyle/>
                <a:p>
                  <a:pPr>
                    <a:defRPr>
                      <a:solidFill>
                        <a:schemeClr val="bg1"/>
                      </a:solidFill>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9-39AF-42A8-AB58-6FCB0D262F66}"/>
                </c:ext>
              </c:extLst>
            </c:dLbl>
            <c:dLbl>
              <c:idx val="10"/>
              <c:layout>
                <c:manualLayout>
                  <c:x val="-4.8618392991354793E-2"/>
                  <c:y val="-3.2810748382688083E-2"/>
                </c:manualLayout>
              </c:layout>
              <c:numFmt formatCode="#,##0" sourceLinked="0"/>
              <c:spPr>
                <a:noFill/>
                <a:ln>
                  <a:noFill/>
                </a:ln>
                <a:effectLst/>
              </c:spPr>
              <c:txPr>
                <a:bodyPr rot="0" vert="horz"/>
                <a:lstStyle/>
                <a:p>
                  <a:pPr>
                    <a:defRPr>
                      <a:solidFill>
                        <a:schemeClr val="bg1"/>
                      </a:solidFil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9AF-42A8-AB58-6FCB0D262F66}"/>
                </c:ext>
              </c:extLst>
            </c:dLbl>
            <c:numFmt formatCode="#,##0" sourceLinked="0"/>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'First financings'!$C$7:$M$7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'First financings'!$C$9:$M$9</c:f>
              <c:numCache>
                <c:formatCode>General</c:formatCode>
                <c:ptCount val="11"/>
                <c:pt idx="0">
                  <c:v>5316</c:v>
                </c:pt>
                <c:pt idx="1">
                  <c:v>5632</c:v>
                </c:pt>
                <c:pt idx="2">
                  <c:v>5727</c:v>
                </c:pt>
                <c:pt idx="3">
                  <c:v>6132</c:v>
                </c:pt>
                <c:pt idx="4">
                  <c:v>6190</c:v>
                </c:pt>
                <c:pt idx="5">
                  <c:v>8484</c:v>
                </c:pt>
                <c:pt idx="6">
                  <c:v>7952</c:v>
                </c:pt>
                <c:pt idx="7">
                  <c:v>6886</c:v>
                </c:pt>
                <c:pt idx="8">
                  <c:v>7025</c:v>
                </c:pt>
                <c:pt idx="9">
                  <c:v>7327</c:v>
                </c:pt>
                <c:pt idx="10">
                  <c:v>3989</c:v>
                </c:pt>
              </c:numCache>
            </c:numRef>
          </c:val>
          <c:smooth val="0"/>
          <c:extLst>
            <c:ext xmlns:c16="http://schemas.microsoft.com/office/drawing/2014/chart" uri="{C3380CC4-5D6E-409C-BE32-E72D297353CC}">
              <c16:uniqueId val="{0000000D-39AF-42A8-AB58-6FCB0D262F66}"/>
            </c:ext>
          </c:extLst>
        </c:ser>
        <c:ser>
          <c:idx val="2"/>
          <c:order val="2"/>
          <c:tx>
            <c:strRef>
              <c:f>'First financings'!$B$10</c:f>
              <c:strCache>
                <c:ptCount val="1"/>
                <c:pt idx="0">
                  <c:v>Estimated deal count</c:v>
                </c:pt>
              </c:strCache>
            </c:strRef>
          </c:tx>
          <c:spPr>
            <a:ln>
              <a:solidFill>
                <a:srgbClr val="F5C914"/>
              </a:solidFill>
            </a:ln>
          </c:spPr>
          <c:marker>
            <c:symbol val="none"/>
          </c:marker>
          <c:dPt>
            <c:idx val="0"/>
            <c:bubble3D val="0"/>
            <c:spPr>
              <a:ln>
                <a:noFill/>
              </a:ln>
            </c:spPr>
            <c:extLst>
              <c:ext xmlns:c16="http://schemas.microsoft.com/office/drawing/2014/chart" uri="{C3380CC4-5D6E-409C-BE32-E72D297353CC}">
                <c16:uniqueId val="{0000000F-39AF-42A8-AB58-6FCB0D262F66}"/>
              </c:ext>
            </c:extLst>
          </c:dPt>
          <c:dPt>
            <c:idx val="1"/>
            <c:bubble3D val="0"/>
            <c:spPr>
              <a:ln>
                <a:noFill/>
              </a:ln>
            </c:spPr>
            <c:extLst>
              <c:ext xmlns:c16="http://schemas.microsoft.com/office/drawing/2014/chart" uri="{C3380CC4-5D6E-409C-BE32-E72D297353CC}">
                <c16:uniqueId val="{00000011-39AF-42A8-AB58-6FCB0D262F66}"/>
              </c:ext>
            </c:extLst>
          </c:dPt>
          <c:dPt>
            <c:idx val="2"/>
            <c:bubble3D val="0"/>
            <c:spPr>
              <a:ln>
                <a:noFill/>
              </a:ln>
            </c:spPr>
            <c:extLst>
              <c:ext xmlns:c16="http://schemas.microsoft.com/office/drawing/2014/chart" uri="{C3380CC4-5D6E-409C-BE32-E72D297353CC}">
                <c16:uniqueId val="{00000013-39AF-42A8-AB58-6FCB0D262F66}"/>
              </c:ext>
            </c:extLst>
          </c:dPt>
          <c:dPt>
            <c:idx val="3"/>
            <c:bubble3D val="0"/>
            <c:spPr>
              <a:ln>
                <a:noFill/>
              </a:ln>
            </c:spPr>
            <c:extLst>
              <c:ext xmlns:c16="http://schemas.microsoft.com/office/drawing/2014/chart" uri="{C3380CC4-5D6E-409C-BE32-E72D297353CC}">
                <c16:uniqueId val="{00000015-39AF-42A8-AB58-6FCB0D262F66}"/>
              </c:ext>
            </c:extLst>
          </c:dPt>
          <c:dPt>
            <c:idx val="4"/>
            <c:bubble3D val="0"/>
            <c:spPr>
              <a:ln>
                <a:noFill/>
              </a:ln>
            </c:spPr>
            <c:extLst>
              <c:ext xmlns:c16="http://schemas.microsoft.com/office/drawing/2014/chart" uri="{C3380CC4-5D6E-409C-BE32-E72D297353CC}">
                <c16:uniqueId val="{00000017-39AF-42A8-AB58-6FCB0D262F66}"/>
              </c:ext>
            </c:extLst>
          </c:dPt>
          <c:dPt>
            <c:idx val="5"/>
            <c:bubble3D val="0"/>
            <c:spPr>
              <a:ln>
                <a:noFill/>
              </a:ln>
            </c:spPr>
            <c:extLst>
              <c:ext xmlns:c16="http://schemas.microsoft.com/office/drawing/2014/chart" uri="{C3380CC4-5D6E-409C-BE32-E72D297353CC}">
                <c16:uniqueId val="{00000019-39AF-42A8-AB58-6FCB0D262F66}"/>
              </c:ext>
            </c:extLst>
          </c:dPt>
          <c:dPt>
            <c:idx val="6"/>
            <c:bubble3D val="0"/>
            <c:spPr>
              <a:ln>
                <a:noFill/>
              </a:ln>
            </c:spPr>
            <c:extLst>
              <c:ext xmlns:c16="http://schemas.microsoft.com/office/drawing/2014/chart" uri="{C3380CC4-5D6E-409C-BE32-E72D297353CC}">
                <c16:uniqueId val="{0000001B-39AF-42A8-AB58-6FCB0D262F66}"/>
              </c:ext>
            </c:extLst>
          </c:dPt>
          <c:dPt>
            <c:idx val="7"/>
            <c:bubble3D val="0"/>
            <c:spPr>
              <a:ln>
                <a:noFill/>
              </a:ln>
            </c:spPr>
            <c:extLst>
              <c:ext xmlns:c16="http://schemas.microsoft.com/office/drawing/2014/chart" uri="{C3380CC4-5D6E-409C-BE32-E72D297353CC}">
                <c16:uniqueId val="{0000001D-39AF-42A8-AB58-6FCB0D262F66}"/>
              </c:ext>
            </c:extLst>
          </c:dPt>
          <c:dPt>
            <c:idx val="8"/>
            <c:bubble3D val="0"/>
            <c:spPr>
              <a:ln>
                <a:noFill/>
              </a:ln>
            </c:spPr>
            <c:extLst>
              <c:ext xmlns:c16="http://schemas.microsoft.com/office/drawing/2014/chart" uri="{C3380CC4-5D6E-409C-BE32-E72D297353CC}">
                <c16:uniqueId val="{0000001F-39AF-42A8-AB58-6FCB0D262F66}"/>
              </c:ext>
            </c:extLst>
          </c:dPt>
          <c:dPt>
            <c:idx val="9"/>
            <c:bubble3D val="0"/>
            <c:spPr>
              <a:ln>
                <a:noFill/>
              </a:ln>
            </c:spPr>
            <c:extLst>
              <c:ext xmlns:c16="http://schemas.microsoft.com/office/drawing/2014/chart" uri="{C3380CC4-5D6E-409C-BE32-E72D297353CC}">
                <c16:uniqueId val="{00000021-39AF-42A8-AB58-6FCB0D262F66}"/>
              </c:ext>
            </c:extLst>
          </c:dPt>
          <c:dPt>
            <c:idx val="10"/>
            <c:marker>
              <c:symbol val="circle"/>
              <c:size val="5"/>
              <c:spPr>
                <a:solidFill>
                  <a:srgbClr val="F5C914"/>
                </a:solidFill>
                <a:ln>
                  <a:noFill/>
                </a:ln>
              </c:spPr>
            </c:marker>
            <c:bubble3D val="0"/>
            <c:spPr>
              <a:ln>
                <a:noFill/>
              </a:ln>
            </c:spPr>
            <c:extLst>
              <c:ext xmlns:c16="http://schemas.microsoft.com/office/drawing/2014/chart" uri="{C3380CC4-5D6E-409C-BE32-E72D297353CC}">
                <c16:uniqueId val="{00000023-39AF-42A8-AB58-6FCB0D262F66}"/>
              </c:ext>
            </c:extLst>
          </c:dPt>
          <c:dLbls>
            <c:dLbl>
              <c:idx val="10"/>
              <c:tx>
                <c:rich>
                  <a:bodyPr/>
                  <a:lstStyle/>
                  <a:p>
                    <a:fld id="{6368A779-6C90-494A-A642-59A7771824BA}" type="CELLREF">
                      <a:rPr lang="en-US"/>
                      <a:pPr/>
                      <a:t>[CELLREF]</a:t>
                    </a:fld>
                    <a:endParaRPr lang="en-US"/>
                  </a:p>
                </c:rich>
              </c:tx>
              <c:dLblPos val="t"/>
              <c:showLegendKey val="0"/>
              <c:showVal val="1"/>
              <c:showCatName val="0"/>
              <c:showSerName val="0"/>
              <c:showPercent val="0"/>
              <c:showBubbleSize val="0"/>
              <c:extLst>
                <c:ext xmlns:c15="http://schemas.microsoft.com/office/drawing/2012/chart" uri="{CE6537A1-D6FC-4f65-9D91-7224C49458BB}">
                  <c15:dlblFieldTable>
                    <c15:dlblFTEntry>
                      <c15:txfldGUID>{6368A779-6C90-494A-A642-59A7771824BA}</c15:txfldGUID>
                      <c15:f>'First financings'!$M$11</c15:f>
                      <c15:dlblFieldTableCache>
                        <c:ptCount val="1"/>
                        <c:pt idx="0">
                          <c:v>5674</c:v>
                        </c:pt>
                      </c15:dlblFieldTableCache>
                    </c15:dlblFTEntry>
                  </c15:dlblFieldTable>
                  <c15:showDataLabelsRange val="0"/>
                </c:ext>
                <c:ext xmlns:c16="http://schemas.microsoft.com/office/drawing/2014/chart" uri="{C3380CC4-5D6E-409C-BE32-E72D297353CC}">
                  <c16:uniqueId val="{00000023-39AF-42A8-AB58-6FCB0D262F6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'First financings'!$C$7:$M$7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'First financings'!$C$10:$M$10</c:f>
              <c:numCache>
                <c:formatCode>0</c:formatCode>
                <c:ptCount val="11"/>
                <c:pt idx="9">
                  <c:v>501.73168402024362</c:v>
                </c:pt>
                <c:pt idx="10">
                  <c:v>1684.7106890653117</c:v>
                </c:pt>
              </c:numCache>
            </c:numRef>
          </c:val>
          <c:smooth val="0"/>
          <c:extLst>
            <c:ext xmlns:c16="http://schemas.microsoft.com/office/drawing/2014/chart" uri="{C3380CC4-5D6E-409C-BE32-E72D297353CC}">
              <c16:uniqueId val="{00000024-39AF-42A8-AB58-6FCB0D262F66}"/>
            </c:ext>
          </c:extLst>
        </c:ser>
        <c:dLbls>
          <c:showLegendKey val="0"/>
          <c:showVal val="0"/>
          <c:showCatName val="0"/>
          <c:showSerName val="0"/>
          <c:showPercent val="0"/>
          <c:showBubbleSize val="0"/>
        </c:dLbls>
        <c:marker val="1"/>
        <c:smooth val="0"/>
        <c:axId val="1993395408"/>
        <c:axId val="1993393632"/>
      </c:lineChart>
      <c:catAx>
        <c:axId val="1993389984"/>
        <c:scaling>
          <c:orientation val="minMax"/>
        </c:scaling>
        <c:delete val="0"/>
        <c:axPos val="b"/>
        <c:numFmt formatCode="General" sourceLinked="1"/>
        <c:majorTickMark val="none"/>
        <c:minorTickMark val="none"/>
        <c:tickLblPos val="nextTo"/>
        <c:spPr>
          <a:noFill/>
          <a:ln w="9525" cap="flat" cmpd="sng" algn="ctr">
            <a:solidFill>
              <a:schemeClr val="bg1">
                <a:lumMod val="85000"/>
              </a:schemeClr>
            </a:solidFill>
            <a:prstDash val="solid"/>
            <a:round/>
          </a:ln>
          <a:effectLst/>
        </c:spPr>
        <c:txPr>
          <a:bodyPr rot="-60000000" vert="horz"/>
          <a:lstStyle/>
          <a:p>
            <a:pPr>
              <a:defRPr/>
            </a:pPr>
            <a:endParaRPr lang="en-US"/>
          </a:p>
        </c:txPr>
        <c:crossAx val="1993391856"/>
        <c:crosses val="autoZero"/>
        <c:auto val="1"/>
        <c:lblAlgn val="ctr"/>
        <c:lblOffset val="100"/>
        <c:noMultiLvlLbl val="0"/>
      </c:catAx>
      <c:valAx>
        <c:axId val="1993391856"/>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1993389984"/>
        <c:crosses val="autoZero"/>
        <c:crossBetween val="between"/>
      </c:valAx>
      <c:valAx>
        <c:axId val="1993393632"/>
        <c:scaling>
          <c:orientation val="minMax"/>
        </c:scaling>
        <c:delete val="0"/>
        <c:axPos val="r"/>
        <c:numFmt formatCode="General" sourceLinked="1"/>
        <c:majorTickMark val="out"/>
        <c:minorTickMark val="none"/>
        <c:tickLblPos val="nextTo"/>
        <c:spPr>
          <a:noFill/>
          <a:ln w="6350" cap="flat" cmpd="sng" algn="ctr">
            <a:noFill/>
            <a:prstDash val="solid"/>
            <a:round/>
          </a:ln>
          <a:effectLst/>
        </c:spPr>
        <c:txPr>
          <a:bodyPr rot="-60000000" vert="horz"/>
          <a:lstStyle/>
          <a:p>
            <a:pPr>
              <a:defRPr/>
            </a:pPr>
            <a:endParaRPr lang="en-US"/>
          </a:p>
        </c:txPr>
        <c:crossAx val="1993395408"/>
        <c:crosses val="max"/>
        <c:crossBetween val="between"/>
      </c:valAx>
      <c:catAx>
        <c:axId val="1993395408"/>
        <c:scaling>
          <c:orientation val="minMax"/>
        </c:scaling>
        <c:delete val="1"/>
        <c:axPos val="b"/>
        <c:numFmt formatCode="General" sourceLinked="1"/>
        <c:majorTickMark val="out"/>
        <c:minorTickMark val="none"/>
        <c:tickLblPos val="nextTo"/>
        <c:crossAx val="1993393632"/>
        <c:crosses val="autoZero"/>
        <c:auto val="1"/>
        <c:lblAlgn val="ctr"/>
        <c:lblOffset val="100"/>
        <c:noMultiLvlLbl val="0"/>
      </c:catAx>
      <c:spPr>
        <a:noFill/>
        <a:ln>
          <a:noFill/>
        </a:ln>
        <a:effectLst/>
      </c:spPr>
    </c:plotArea>
    <c:legend>
      <c:legendPos val="b"/>
      <c:layout>
        <c:manualLayout>
          <c:xMode val="edge"/>
          <c:yMode val="edge"/>
          <c:x val="5.9521140259477627E-2"/>
          <c:y val="0.96147902990186274"/>
          <c:w val="0.7364293711013008"/>
          <c:h val="3.8520873748483404E-2"/>
        </c:manualLayout>
      </c:layout>
      <c:overlay val="0"/>
      <c:spPr>
        <a:noFill/>
        <a:ln>
          <a:noFill/>
        </a:ln>
        <a:effectLst/>
      </c:spPr>
      <c:txPr>
        <a:bodyPr rot="0" vert="horz"/>
        <a:lstStyle/>
        <a:p>
          <a:pPr>
            <a:defRPr/>
          </a:pPr>
          <a:endParaRPr lang="en-US"/>
        </a:p>
      </c:txPr>
    </c:legend>
    <c:plotVisOnly val="1"/>
    <c:dispBlanksAs val="gap"/>
    <c:showDLblsOverMax val="0"/>
  </c:chart>
  <c:spPr>
    <a:noFill/>
    <a:ln w="9525" cap="flat" cmpd="sng" algn="ctr">
      <a:noFill/>
      <a:prstDash val="solid"/>
      <a:round/>
    </a:ln>
    <a:effectLst/>
  </c:spPr>
  <c:txPr>
    <a:bodyPr/>
    <a:lstStyle/>
    <a:p>
      <a:pPr>
        <a:defRPr sz="850">
          <a:solidFill>
            <a:sysClr val="windowText" lastClr="000000"/>
          </a:solidFill>
          <a:latin typeface="Whitney Cond SSm Light" pitchFamily="50" charset="0"/>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986679530671321E-2"/>
          <c:y val="1.8572653980549827E-2"/>
          <c:w val="0.85239280860643407"/>
          <c:h val="0.82653985357093518"/>
        </c:manualLayout>
      </c:layout>
      <c:barChart>
        <c:barDir val="col"/>
        <c:grouping val="clustered"/>
        <c:varyColors val="0"/>
        <c:ser>
          <c:idx val="0"/>
          <c:order val="0"/>
          <c:tx>
            <c:strRef>
              <c:f>'VC deals mega-rounds (&gt;$100m)'!$B$9</c:f>
              <c:strCache>
                <c:ptCount val="1"/>
                <c:pt idx="0">
                  <c:v>Deal value ($B)</c:v>
                </c:pt>
              </c:strCache>
            </c:strRef>
          </c:tx>
          <c:spPr>
            <a:solidFill>
              <a:schemeClr val="accent1"/>
            </a:solidFill>
            <a:ln>
              <a:noFill/>
            </a:ln>
            <a:effectLst/>
          </c:spPr>
          <c:invertIfNegative val="0"/>
          <c:dLbls>
            <c:spPr>
              <a:noFill/>
              <a:ln>
                <a:noFill/>
              </a:ln>
              <a:effectLst/>
            </c:spPr>
            <c:txPr>
              <a:bodyPr rot="-5400000" vert="horz" wrap="square" lIns="38100" tIns="19050" rIns="38100" bIns="19050" anchor="ctr">
                <a:spAutoFit/>
              </a:bodyPr>
              <a:lstStyle/>
              <a:p>
                <a:pPr>
                  <a:defRPr>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deals mega-rounds (&gt;$100m)'!$C$8:$M$8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mega-rounds (&gt;$100m)'!$C$9:$M$9</c:f>
              <c:numCache>
                <c:formatCode>"$"#,##0.0</c:formatCode>
                <c:ptCount val="11"/>
                <c:pt idx="0">
                  <c:v>25.859485854999999</c:v>
                </c:pt>
                <c:pt idx="1">
                  <c:v>26.790307247000001</c:v>
                </c:pt>
                <c:pt idx="2">
                  <c:v>66.550460790353469</c:v>
                </c:pt>
                <c:pt idx="3">
                  <c:v>66.863820902401031</c:v>
                </c:pt>
                <c:pt idx="4">
                  <c:v>79.091196772422393</c:v>
                </c:pt>
                <c:pt idx="5">
                  <c:v>205.67693606446511</c:v>
                </c:pt>
                <c:pt idx="6">
                  <c:v>108.1096221540023</c:v>
                </c:pt>
                <c:pt idx="7">
                  <c:v>76.05459960674402</c:v>
                </c:pt>
                <c:pt idx="8">
                  <c:v>120.921751601</c:v>
                </c:pt>
                <c:pt idx="9">
                  <c:v>213.68846820472169</c:v>
                </c:pt>
                <c:pt idx="10">
                  <c:v>361.32199285111273</c:v>
                </c:pt>
              </c:numCache>
            </c:numRef>
          </c:val>
          <c:extLst>
            <c:ext xmlns:c16="http://schemas.microsoft.com/office/drawing/2014/chart" uri="{C3380CC4-5D6E-409C-BE32-E72D297353CC}">
              <c16:uniqueId val="{0000000B-78B0-43B2-B31C-DDDDF115F115}"/>
            </c:ext>
          </c:extLst>
        </c:ser>
        <c:dLbls>
          <c:showLegendKey val="0"/>
          <c:showVal val="1"/>
          <c:showCatName val="0"/>
          <c:showSerName val="0"/>
          <c:showPercent val="0"/>
          <c:showBubbleSize val="0"/>
        </c:dLbls>
        <c:gapWidth val="50"/>
        <c:axId val="1993389984"/>
        <c:axId val="1993391856"/>
      </c:barChart>
      <c:lineChart>
        <c:grouping val="stacked"/>
        <c:varyColors val="0"/>
        <c:ser>
          <c:idx val="1"/>
          <c:order val="1"/>
          <c:tx>
            <c:strRef>
              <c:f>'VC deals mega-rounds (&gt;$100m)'!$B$10</c:f>
              <c:strCache>
                <c:ptCount val="1"/>
                <c:pt idx="0">
                  <c:v>Deal count</c:v>
                </c:pt>
              </c:strCache>
            </c:strRef>
          </c:tx>
          <c:spPr>
            <a:ln w="19050" cap="rnd" cmpd="sng" algn="ctr">
              <a:solidFill>
                <a:schemeClr val="accent3"/>
              </a:solidFill>
              <a:prstDash val="solid"/>
              <a:round/>
            </a:ln>
            <a:effectLst/>
          </c:spPr>
          <c:marker>
            <c:symbol val="none"/>
          </c:marker>
          <c:dPt>
            <c:idx val="2"/>
            <c:bubble3D val="0"/>
            <c:extLst>
              <c:ext xmlns:c16="http://schemas.microsoft.com/office/drawing/2014/chart" uri="{C3380CC4-5D6E-409C-BE32-E72D297353CC}">
                <c16:uniqueId val="{0000000D-78B0-43B2-B31C-DDDDF115F115}"/>
              </c:ext>
            </c:extLst>
          </c:dPt>
          <c:dPt>
            <c:idx val="3"/>
            <c:bubble3D val="0"/>
            <c:spPr>
              <a:ln w="19050" cap="rnd" cmpd="sng" algn="ctr">
                <a:solidFill>
                  <a:schemeClr val="accent3"/>
                </a:solidFill>
                <a:prstDash val="solid"/>
                <a:round/>
              </a:ln>
              <a:effectLst/>
            </c:spPr>
            <c:extLst>
              <c:ext xmlns:c16="http://schemas.microsoft.com/office/drawing/2014/chart" uri="{C3380CC4-5D6E-409C-BE32-E72D297353CC}">
                <c16:uniqueId val="{0000000F-78B0-43B2-B31C-DDDDF115F115}"/>
              </c:ext>
            </c:extLst>
          </c:dPt>
          <c:dPt>
            <c:idx val="4"/>
            <c:bubble3D val="0"/>
            <c:spPr>
              <a:ln w="19050" cap="rnd" cmpd="sng" algn="ctr">
                <a:solidFill>
                  <a:schemeClr val="accent3"/>
                </a:solidFill>
                <a:prstDash val="solid"/>
                <a:round/>
              </a:ln>
              <a:effectLst/>
            </c:spPr>
            <c:extLst>
              <c:ext xmlns:c16="http://schemas.microsoft.com/office/drawing/2014/chart" uri="{C3380CC4-5D6E-409C-BE32-E72D297353CC}">
                <c16:uniqueId val="{00000011-78B0-43B2-B31C-DDDDF115F115}"/>
              </c:ext>
            </c:extLst>
          </c:dPt>
          <c:dPt>
            <c:idx val="5"/>
            <c:bubble3D val="0"/>
            <c:extLst>
              <c:ext xmlns:c16="http://schemas.microsoft.com/office/drawing/2014/chart" uri="{C3380CC4-5D6E-409C-BE32-E72D297353CC}">
                <c16:uniqueId val="{00000012-78B0-43B2-B31C-DDDDF115F115}"/>
              </c:ext>
            </c:extLst>
          </c:dPt>
          <c:dPt>
            <c:idx val="8"/>
            <c:bubble3D val="0"/>
            <c:extLst>
              <c:ext xmlns:c16="http://schemas.microsoft.com/office/drawing/2014/chart" uri="{C3380CC4-5D6E-409C-BE32-E72D297353CC}">
                <c16:uniqueId val="{00000013-78B0-43B2-B31C-DDDDF115F115}"/>
              </c:ext>
            </c:extLst>
          </c:dPt>
          <c:dPt>
            <c:idx val="9"/>
            <c:bubble3D val="0"/>
            <c:spPr>
              <a:ln w="19050" cap="rnd" cmpd="sng" algn="ctr">
                <a:solidFill>
                  <a:schemeClr val="accent3"/>
                </a:solidFill>
                <a:prstDash val="solid"/>
                <a:round/>
              </a:ln>
              <a:effectLst/>
            </c:spPr>
            <c:extLst>
              <c:ext xmlns:c16="http://schemas.microsoft.com/office/drawing/2014/chart" uri="{C3380CC4-5D6E-409C-BE32-E72D297353CC}">
                <c16:uniqueId val="{00000015-78B0-43B2-B31C-DDDDF115F115}"/>
              </c:ext>
            </c:extLst>
          </c:dPt>
          <c:dPt>
            <c:idx val="10"/>
            <c:marker>
              <c:symbol val="circle"/>
              <c:size val="5"/>
              <c:spPr>
                <a:solidFill>
                  <a:schemeClr val="accent3"/>
                </a:solidFill>
                <a:ln>
                  <a:noFill/>
                </a:ln>
              </c:spPr>
            </c:marker>
            <c:bubble3D val="0"/>
            <c:spPr>
              <a:ln w="28575" cap="rnd" cmpd="sng" algn="ctr">
                <a:noFill/>
                <a:prstDash val="solid"/>
                <a:round/>
              </a:ln>
              <a:effectLst/>
            </c:spPr>
            <c:extLst>
              <c:ext xmlns:c16="http://schemas.microsoft.com/office/drawing/2014/chart" uri="{C3380CC4-5D6E-409C-BE32-E72D297353CC}">
                <c16:uniqueId val="{00000017-78B0-43B2-B31C-DDDDF115F115}"/>
              </c:ext>
            </c:extLst>
          </c:dPt>
          <c:dPt>
            <c:idx val="16"/>
            <c:bubble3D val="0"/>
            <c:extLst>
              <c:ext xmlns:c16="http://schemas.microsoft.com/office/drawing/2014/chart" uri="{C3380CC4-5D6E-409C-BE32-E72D297353CC}">
                <c16:uniqueId val="{00000018-78B0-43B2-B31C-DDDDF115F115}"/>
              </c:ext>
            </c:extLst>
          </c:dPt>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'VC deals mega-rounds (&gt;$100m)'!$C$8:$M$8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mega-rounds (&gt;$100m)'!$C$10:$M$10</c:f>
              <c:numCache>
                <c:formatCode>General</c:formatCode>
                <c:ptCount val="11"/>
                <c:pt idx="0">
                  <c:v>82</c:v>
                </c:pt>
                <c:pt idx="1">
                  <c:v>115</c:v>
                </c:pt>
                <c:pt idx="2">
                  <c:v>222</c:v>
                </c:pt>
                <c:pt idx="3">
                  <c:v>267</c:v>
                </c:pt>
                <c:pt idx="4">
                  <c:v>346</c:v>
                </c:pt>
                <c:pt idx="5">
                  <c:v>864</c:v>
                </c:pt>
                <c:pt idx="6">
                  <c:v>536</c:v>
                </c:pt>
                <c:pt idx="7">
                  <c:v>268</c:v>
                </c:pt>
                <c:pt idx="8">
                  <c:v>366</c:v>
                </c:pt>
                <c:pt idx="9">
                  <c:v>478</c:v>
                </c:pt>
                <c:pt idx="10">
                  <c:v>324</c:v>
                </c:pt>
              </c:numCache>
            </c:numRef>
          </c:val>
          <c:smooth val="0"/>
          <c:extLst>
            <c:ext xmlns:c16="http://schemas.microsoft.com/office/drawing/2014/chart" uri="{C3380CC4-5D6E-409C-BE32-E72D297353CC}">
              <c16:uniqueId val="{00000019-78B0-43B2-B31C-DDDDF115F115}"/>
            </c:ext>
          </c:extLst>
        </c:ser>
        <c:dLbls>
          <c:showLegendKey val="0"/>
          <c:showVal val="1"/>
          <c:showCatName val="0"/>
          <c:showSerName val="0"/>
          <c:showPercent val="0"/>
          <c:showBubbleSize val="0"/>
        </c:dLbls>
        <c:marker val="1"/>
        <c:smooth val="0"/>
        <c:axId val="1993395408"/>
        <c:axId val="1993393632"/>
      </c:lineChart>
      <c:catAx>
        <c:axId val="1993389984"/>
        <c:scaling>
          <c:orientation val="minMax"/>
        </c:scaling>
        <c:delete val="0"/>
        <c:axPos val="b"/>
        <c:numFmt formatCode="0" sourceLinked="1"/>
        <c:majorTickMark val="none"/>
        <c:minorTickMark val="none"/>
        <c:tickLblPos val="nextTo"/>
        <c:spPr>
          <a:noFill/>
          <a:ln w="9525" cap="flat" cmpd="sng" algn="ctr">
            <a:solidFill>
              <a:schemeClr val="bg1">
                <a:lumMod val="85000"/>
              </a:schemeClr>
            </a:solidFill>
            <a:prstDash val="solid"/>
            <a:round/>
          </a:ln>
          <a:effectLst/>
        </c:spPr>
        <c:txPr>
          <a:bodyPr rot="-60000000" vert="horz"/>
          <a:lstStyle/>
          <a:p>
            <a:pPr>
              <a:defRPr/>
            </a:pPr>
            <a:endParaRPr lang="en-US"/>
          </a:p>
        </c:txPr>
        <c:crossAx val="1993391856"/>
        <c:crosses val="autoZero"/>
        <c:auto val="1"/>
        <c:lblAlgn val="ctr"/>
        <c:lblOffset val="100"/>
        <c:noMultiLvlLbl val="0"/>
      </c:catAx>
      <c:valAx>
        <c:axId val="1993391856"/>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1993389984"/>
        <c:crosses val="autoZero"/>
        <c:crossBetween val="between"/>
      </c:valAx>
      <c:valAx>
        <c:axId val="1993393632"/>
        <c:scaling>
          <c:orientation val="minMax"/>
        </c:scaling>
        <c:delete val="0"/>
        <c:axPos val="r"/>
        <c:numFmt formatCode="General" sourceLinked="1"/>
        <c:majorTickMark val="out"/>
        <c:minorTickMark val="none"/>
        <c:tickLblPos val="nextTo"/>
        <c:spPr>
          <a:noFill/>
          <a:ln w="6350" cap="flat" cmpd="sng" algn="ctr">
            <a:noFill/>
            <a:prstDash val="solid"/>
            <a:round/>
          </a:ln>
          <a:effectLst/>
        </c:spPr>
        <c:txPr>
          <a:bodyPr rot="-60000000" vert="horz"/>
          <a:lstStyle/>
          <a:p>
            <a:pPr>
              <a:defRPr/>
            </a:pPr>
            <a:endParaRPr lang="en-US"/>
          </a:p>
        </c:txPr>
        <c:crossAx val="1993395408"/>
        <c:crosses val="max"/>
        <c:crossBetween val="between"/>
      </c:valAx>
      <c:catAx>
        <c:axId val="1993395408"/>
        <c:scaling>
          <c:orientation val="minMax"/>
        </c:scaling>
        <c:delete val="1"/>
        <c:axPos val="b"/>
        <c:numFmt formatCode="0" sourceLinked="1"/>
        <c:majorTickMark val="out"/>
        <c:minorTickMark val="none"/>
        <c:tickLblPos val="nextTo"/>
        <c:crossAx val="1993393632"/>
        <c:crosses val="autoZero"/>
        <c:auto val="1"/>
        <c:lblAlgn val="ctr"/>
        <c:lblOffset val="100"/>
        <c:noMultiLvlLbl val="0"/>
      </c:catAx>
      <c:spPr>
        <a:ln>
          <a:noFill/>
        </a:ln>
        <a:effectLst/>
      </c:spPr>
    </c:plotArea>
    <c:legend>
      <c:legendPos val="b"/>
      <c:layout>
        <c:manualLayout>
          <c:xMode val="edge"/>
          <c:yMode val="edge"/>
          <c:x val="5.9521140259477627E-2"/>
          <c:y val="0.90913108851343327"/>
          <c:w val="0.88095749965927628"/>
          <c:h val="9.0868911486566686E-2"/>
        </c:manualLayout>
      </c:layout>
      <c:overlay val="0"/>
      <c:spPr>
        <a:noFill/>
        <a:ln>
          <a:noFill/>
        </a:ln>
        <a:effectLst/>
      </c:spPr>
      <c:txPr>
        <a:bodyPr rot="0" vert="horz"/>
        <a:lstStyle/>
        <a:p>
          <a:pPr>
            <a:defRPr/>
          </a:pPr>
          <a:endParaRPr lang="en-US"/>
        </a:p>
      </c:txPr>
    </c:legend>
    <c:plotVisOnly val="1"/>
    <c:dispBlanksAs val="gap"/>
    <c:showDLblsOverMax val="0"/>
  </c:chart>
  <c:spPr>
    <a:ln w="9525" cap="flat" cmpd="sng" algn="ctr">
      <a:noFill/>
      <a:prstDash val="solid"/>
      <a:round/>
    </a:ln>
    <a:effectLst/>
  </c:spPr>
  <c:txPr>
    <a:bodyPr/>
    <a:lstStyle/>
    <a:p>
      <a:pPr>
        <a:defRPr sz="800">
          <a:solidFill>
            <a:sysClr val="windowText" lastClr="000000"/>
          </a:solidFill>
          <a:latin typeface="+mj-lt"/>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mega-rounds (&gt;$100m)'!$B$46</c:f>
              <c:strCache>
                <c:ptCount val="1"/>
                <c:pt idx="0">
                  <c:v>Pre-seed/seed</c:v>
                </c:pt>
              </c:strCache>
            </c:strRef>
          </c:tx>
          <c:invertIfNegative val="0"/>
          <c:cat>
            <c:numRef>
              <c:f>'VC deals mega-rounds (&gt;$100m)'!$C$45:$M$45</c:f>
              <c:numCache>
                <c:formatCode>0</c:formatCode>
                <c:ptCount val="11"/>
                <c:pt idx="0">
                  <c:v>2015</c:v>
                </c:pt>
                <c:pt idx="1">
                  <c:v>2016</c:v>
                </c:pt>
                <c:pt idx="2">
                  <c:v>2017</c:v>
                </c:pt>
                <c:pt idx="3">
                  <c:v>2018</c:v>
                </c:pt>
                <c:pt idx="4">
                  <c:v>2019</c:v>
                </c:pt>
                <c:pt idx="5">
                  <c:v>2020</c:v>
                </c:pt>
                <c:pt idx="6">
                  <c:v>2021</c:v>
                </c:pt>
                <c:pt idx="7">
                  <c:v>2022</c:v>
                </c:pt>
                <c:pt idx="8">
                  <c:v>2023</c:v>
                </c:pt>
                <c:pt idx="9">
                  <c:v>2024</c:v>
                </c:pt>
                <c:pt idx="10" formatCode="General">
                  <c:v>2025</c:v>
                </c:pt>
              </c:numCache>
            </c:numRef>
          </c:cat>
          <c:val>
            <c:numRef>
              <c:f>'VC deals mega-rounds (&gt;$100m)'!$C$46:$M$46</c:f>
              <c:numCache>
                <c:formatCode>0.0%</c:formatCode>
                <c:ptCount val="11"/>
                <c:pt idx="0">
                  <c:v>0</c:v>
                </c:pt>
                <c:pt idx="1">
                  <c:v>8.6956521739130436E-3</c:v>
                </c:pt>
                <c:pt idx="2">
                  <c:v>1.8099547511312219E-2</c:v>
                </c:pt>
                <c:pt idx="3">
                  <c:v>0</c:v>
                </c:pt>
                <c:pt idx="4">
                  <c:v>8.670520231213872E-3</c:v>
                </c:pt>
                <c:pt idx="5">
                  <c:v>3.472222222222222E-3</c:v>
                </c:pt>
                <c:pt idx="6">
                  <c:v>2.2388059701492536E-2</c:v>
                </c:pt>
                <c:pt idx="7">
                  <c:v>7.462686567164179E-3</c:v>
                </c:pt>
                <c:pt idx="8">
                  <c:v>1.092896174863388E-2</c:v>
                </c:pt>
                <c:pt idx="9">
                  <c:v>2.3012552301255231E-2</c:v>
                </c:pt>
                <c:pt idx="10">
                  <c:v>4.3209876543209874E-2</c:v>
                </c:pt>
              </c:numCache>
            </c:numRef>
          </c:val>
          <c:extLst>
            <c:ext xmlns:c16="http://schemas.microsoft.com/office/drawing/2014/chart" uri="{C3380CC4-5D6E-409C-BE32-E72D297353CC}">
              <c16:uniqueId val="{00000005-4EB1-4B80-B27C-9FCD39800AB2}"/>
            </c:ext>
          </c:extLst>
        </c:ser>
        <c:ser>
          <c:idx val="1"/>
          <c:order val="1"/>
          <c:tx>
            <c:strRef>
              <c:f>'VC deals mega-rounds (&gt;$100m)'!$B$47</c:f>
              <c:strCache>
                <c:ptCount val="1"/>
                <c:pt idx="0">
                  <c:v>Early-stage VC</c:v>
                </c:pt>
              </c:strCache>
            </c:strRef>
          </c:tx>
          <c:invertIfNegative val="0"/>
          <c:cat>
            <c:numRef>
              <c:f>'VC deals mega-rounds (&gt;$100m)'!$C$45:$M$45</c:f>
              <c:numCache>
                <c:formatCode>0</c:formatCode>
                <c:ptCount val="11"/>
                <c:pt idx="0">
                  <c:v>2015</c:v>
                </c:pt>
                <c:pt idx="1">
                  <c:v>2016</c:v>
                </c:pt>
                <c:pt idx="2">
                  <c:v>2017</c:v>
                </c:pt>
                <c:pt idx="3">
                  <c:v>2018</c:v>
                </c:pt>
                <c:pt idx="4">
                  <c:v>2019</c:v>
                </c:pt>
                <c:pt idx="5">
                  <c:v>2020</c:v>
                </c:pt>
                <c:pt idx="6">
                  <c:v>2021</c:v>
                </c:pt>
                <c:pt idx="7">
                  <c:v>2022</c:v>
                </c:pt>
                <c:pt idx="8">
                  <c:v>2023</c:v>
                </c:pt>
                <c:pt idx="9">
                  <c:v>2024</c:v>
                </c:pt>
                <c:pt idx="10" formatCode="General">
                  <c:v>2025</c:v>
                </c:pt>
              </c:numCache>
            </c:numRef>
          </c:cat>
          <c:val>
            <c:numRef>
              <c:f>'VC deals mega-rounds (&gt;$100m)'!$C$47:$M$47</c:f>
              <c:numCache>
                <c:formatCode>0.0%</c:formatCode>
                <c:ptCount val="11"/>
                <c:pt idx="0">
                  <c:v>0.25609756097560976</c:v>
                </c:pt>
                <c:pt idx="1">
                  <c:v>0.2608695652173913</c:v>
                </c:pt>
                <c:pt idx="2">
                  <c:v>0.19457013574660634</c:v>
                </c:pt>
                <c:pt idx="3">
                  <c:v>0.22846441947565543</c:v>
                </c:pt>
                <c:pt idx="4">
                  <c:v>0.21098265895953758</c:v>
                </c:pt>
                <c:pt idx="5">
                  <c:v>0.19560185185185186</c:v>
                </c:pt>
                <c:pt idx="6">
                  <c:v>0.22201492537313433</c:v>
                </c:pt>
                <c:pt idx="7">
                  <c:v>0.27985074626865669</c:v>
                </c:pt>
                <c:pt idx="8">
                  <c:v>0.24590163934426229</c:v>
                </c:pt>
                <c:pt idx="9">
                  <c:v>0.2384937238493724</c:v>
                </c:pt>
                <c:pt idx="10">
                  <c:v>0.32098765432098764</c:v>
                </c:pt>
              </c:numCache>
            </c:numRef>
          </c:val>
          <c:extLst>
            <c:ext xmlns:c16="http://schemas.microsoft.com/office/drawing/2014/chart" uri="{C3380CC4-5D6E-409C-BE32-E72D297353CC}">
              <c16:uniqueId val="{00000007-4EB1-4B80-B27C-9FCD39800AB2}"/>
            </c:ext>
          </c:extLst>
        </c:ser>
        <c:ser>
          <c:idx val="2"/>
          <c:order val="2"/>
          <c:tx>
            <c:strRef>
              <c:f>'VC deals mega-rounds (&gt;$100m)'!$B$48</c:f>
              <c:strCache>
                <c:ptCount val="1"/>
                <c:pt idx="0">
                  <c:v>Late-stage VC</c:v>
                </c:pt>
              </c:strCache>
            </c:strRef>
          </c:tx>
          <c:invertIfNegative val="0"/>
          <c:cat>
            <c:numRef>
              <c:f>'VC deals mega-rounds (&gt;$100m)'!$C$45:$M$45</c:f>
              <c:numCache>
                <c:formatCode>0</c:formatCode>
                <c:ptCount val="11"/>
                <c:pt idx="0">
                  <c:v>2015</c:v>
                </c:pt>
                <c:pt idx="1">
                  <c:v>2016</c:v>
                </c:pt>
                <c:pt idx="2">
                  <c:v>2017</c:v>
                </c:pt>
                <c:pt idx="3">
                  <c:v>2018</c:v>
                </c:pt>
                <c:pt idx="4">
                  <c:v>2019</c:v>
                </c:pt>
                <c:pt idx="5">
                  <c:v>2020</c:v>
                </c:pt>
                <c:pt idx="6">
                  <c:v>2021</c:v>
                </c:pt>
                <c:pt idx="7">
                  <c:v>2022</c:v>
                </c:pt>
                <c:pt idx="8">
                  <c:v>2023</c:v>
                </c:pt>
                <c:pt idx="9">
                  <c:v>2024</c:v>
                </c:pt>
                <c:pt idx="10" formatCode="General">
                  <c:v>2025</c:v>
                </c:pt>
              </c:numCache>
            </c:numRef>
          </c:cat>
          <c:val>
            <c:numRef>
              <c:f>'VC deals mega-rounds (&gt;$100m)'!$C$48:$M$48</c:f>
              <c:numCache>
                <c:formatCode>0.0%</c:formatCode>
                <c:ptCount val="11"/>
                <c:pt idx="0">
                  <c:v>0.5</c:v>
                </c:pt>
                <c:pt idx="1">
                  <c:v>0.38260869565217392</c:v>
                </c:pt>
                <c:pt idx="2">
                  <c:v>0.42533936651583709</c:v>
                </c:pt>
                <c:pt idx="3">
                  <c:v>0.40074906367041196</c:v>
                </c:pt>
                <c:pt idx="4">
                  <c:v>0.40751445086705201</c:v>
                </c:pt>
                <c:pt idx="5">
                  <c:v>0.48842592592592593</c:v>
                </c:pt>
                <c:pt idx="6">
                  <c:v>0.47574626865671643</c:v>
                </c:pt>
                <c:pt idx="7">
                  <c:v>0.42910447761194032</c:v>
                </c:pt>
                <c:pt idx="8">
                  <c:v>0.46994535519125685</c:v>
                </c:pt>
                <c:pt idx="9">
                  <c:v>0.45188284518828453</c:v>
                </c:pt>
                <c:pt idx="10">
                  <c:v>0.36728395061728397</c:v>
                </c:pt>
              </c:numCache>
            </c:numRef>
          </c:val>
          <c:extLst>
            <c:ext xmlns:c16="http://schemas.microsoft.com/office/drawing/2014/chart" uri="{C3380CC4-5D6E-409C-BE32-E72D297353CC}">
              <c16:uniqueId val="{00000009-4EB1-4B80-B27C-9FCD39800AB2}"/>
            </c:ext>
          </c:extLst>
        </c:ser>
        <c:ser>
          <c:idx val="3"/>
          <c:order val="3"/>
          <c:tx>
            <c:strRef>
              <c:f>'VC deals mega-rounds (&gt;$100m)'!$B$49</c:f>
              <c:strCache>
                <c:ptCount val="1"/>
                <c:pt idx="0">
                  <c:v>Venture growth</c:v>
                </c:pt>
              </c:strCache>
            </c:strRef>
          </c:tx>
          <c:spPr>
            <a:solidFill>
              <a:srgbClr val="F5C914"/>
            </a:solidFill>
          </c:spPr>
          <c:invertIfNegative val="0"/>
          <c:cat>
            <c:numRef>
              <c:f>'VC deals mega-rounds (&gt;$100m)'!$C$45:$M$45</c:f>
              <c:numCache>
                <c:formatCode>0</c:formatCode>
                <c:ptCount val="11"/>
                <c:pt idx="0">
                  <c:v>2015</c:v>
                </c:pt>
                <c:pt idx="1">
                  <c:v>2016</c:v>
                </c:pt>
                <c:pt idx="2">
                  <c:v>2017</c:v>
                </c:pt>
                <c:pt idx="3">
                  <c:v>2018</c:v>
                </c:pt>
                <c:pt idx="4">
                  <c:v>2019</c:v>
                </c:pt>
                <c:pt idx="5">
                  <c:v>2020</c:v>
                </c:pt>
                <c:pt idx="6">
                  <c:v>2021</c:v>
                </c:pt>
                <c:pt idx="7">
                  <c:v>2022</c:v>
                </c:pt>
                <c:pt idx="8">
                  <c:v>2023</c:v>
                </c:pt>
                <c:pt idx="9">
                  <c:v>2024</c:v>
                </c:pt>
                <c:pt idx="10" formatCode="General">
                  <c:v>2025</c:v>
                </c:pt>
              </c:numCache>
            </c:numRef>
          </c:cat>
          <c:val>
            <c:numRef>
              <c:f>'VC deals mega-rounds (&gt;$100m)'!$C$49:$M$49</c:f>
              <c:numCache>
                <c:formatCode>0.0%</c:formatCode>
                <c:ptCount val="11"/>
                <c:pt idx="0">
                  <c:v>0.24390243902439024</c:v>
                </c:pt>
                <c:pt idx="1">
                  <c:v>0.34782608695652173</c:v>
                </c:pt>
                <c:pt idx="2">
                  <c:v>0.36199095022624433</c:v>
                </c:pt>
                <c:pt idx="3">
                  <c:v>0.3707865168539326</c:v>
                </c:pt>
                <c:pt idx="4">
                  <c:v>0.37283236994219654</c:v>
                </c:pt>
                <c:pt idx="5">
                  <c:v>0.3125</c:v>
                </c:pt>
                <c:pt idx="6">
                  <c:v>0.27985074626865669</c:v>
                </c:pt>
                <c:pt idx="7">
                  <c:v>0.28358208955223879</c:v>
                </c:pt>
                <c:pt idx="8">
                  <c:v>0.27322404371584702</c:v>
                </c:pt>
                <c:pt idx="9">
                  <c:v>0.28661087866108786</c:v>
                </c:pt>
                <c:pt idx="10">
                  <c:v>0.26851851851851855</c:v>
                </c:pt>
              </c:numCache>
            </c:numRef>
          </c:val>
          <c:extLst>
            <c:ext xmlns:c16="http://schemas.microsoft.com/office/drawing/2014/chart" uri="{C3380CC4-5D6E-409C-BE32-E72D297353CC}">
              <c16:uniqueId val="{0000000B-4EB1-4B80-B27C-9FCD39800AB2}"/>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ea typeface="Roboto" panose="02000000000000000000" pitchFamily="2" charset="0"/>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7905775376424471E-2"/>
          <c:y val="1.7285454032306555E-2"/>
          <c:w val="0.93067234798351295"/>
          <c:h val="0.72555949259020702"/>
        </c:manualLayout>
      </c:layout>
      <c:barChart>
        <c:barDir val="col"/>
        <c:grouping val="clustered"/>
        <c:varyColors val="0"/>
        <c:ser>
          <c:idx val="0"/>
          <c:order val="0"/>
          <c:tx>
            <c:strRef>
              <c:f>'VC deals mega-rounds (&gt;$100m)'!$O$9</c:f>
              <c:strCache>
                <c:ptCount val="1"/>
                <c:pt idx="0">
                  <c:v>Deal value ($B)</c:v>
                </c:pt>
              </c:strCache>
            </c:strRef>
          </c:tx>
          <c:spPr>
            <a:solidFill>
              <a:schemeClr val="accent1"/>
            </a:solidFill>
            <a:ln>
              <a:noFill/>
            </a:ln>
            <a:effectLst/>
          </c:spPr>
          <c:invertIfNegative val="0"/>
          <c:cat>
            <c:multiLvlStrRef>
              <c:f>'VC deals mega-rounds (&gt;$100m)'!$P$7:$BE$8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mega-rounds (&gt;$100m)'!$P$9:$BE$9</c:f>
              <c:numCache>
                <c:formatCode>"$"#,##0.0</c:formatCode>
                <c:ptCount val="42"/>
                <c:pt idx="0">
                  <c:v>5.8603849319999997</c:v>
                </c:pt>
                <c:pt idx="1">
                  <c:v>11.632165694999999</c:v>
                </c:pt>
                <c:pt idx="2">
                  <c:v>5.1294351709999999</c:v>
                </c:pt>
                <c:pt idx="3">
                  <c:v>3.2375000570000001</c:v>
                </c:pt>
                <c:pt idx="4">
                  <c:v>3.3441909980000002</c:v>
                </c:pt>
                <c:pt idx="5">
                  <c:v>5.8845410610000002</c:v>
                </c:pt>
                <c:pt idx="6">
                  <c:v>10.469303845000001</c:v>
                </c:pt>
                <c:pt idx="7">
                  <c:v>7.0922713430000002</c:v>
                </c:pt>
                <c:pt idx="8">
                  <c:v>11.718175434000001</c:v>
                </c:pt>
                <c:pt idx="9">
                  <c:v>10.993813439</c:v>
                </c:pt>
                <c:pt idx="10">
                  <c:v>15.087778854</c:v>
                </c:pt>
                <c:pt idx="11">
                  <c:v>28.75069306335347</c:v>
                </c:pt>
                <c:pt idx="12">
                  <c:v>20.168654601</c:v>
                </c:pt>
                <c:pt idx="13">
                  <c:v>16.629792825999999</c:v>
                </c:pt>
                <c:pt idx="14">
                  <c:v>17.05346831140103</c:v>
                </c:pt>
                <c:pt idx="15">
                  <c:v>13.011905164</c:v>
                </c:pt>
                <c:pt idx="16">
                  <c:v>16.515879208000001</c:v>
                </c:pt>
                <c:pt idx="17">
                  <c:v>17.914983846999998</c:v>
                </c:pt>
                <c:pt idx="18">
                  <c:v>23.260492196000001</c:v>
                </c:pt>
                <c:pt idx="19">
                  <c:v>21.399841521422399</c:v>
                </c:pt>
                <c:pt idx="20">
                  <c:v>46.024670896680398</c:v>
                </c:pt>
                <c:pt idx="21">
                  <c:v>48.35539333440591</c:v>
                </c:pt>
                <c:pt idx="22">
                  <c:v>50.798492333378753</c:v>
                </c:pt>
                <c:pt idx="23">
                  <c:v>60.498379499999999</c:v>
                </c:pt>
                <c:pt idx="24">
                  <c:v>38.888999930114771</c:v>
                </c:pt>
                <c:pt idx="25">
                  <c:v>36.075716448585752</c:v>
                </c:pt>
                <c:pt idx="26">
                  <c:v>18.72371554030175</c:v>
                </c:pt>
                <c:pt idx="27">
                  <c:v>14.421190234999999</c:v>
                </c:pt>
                <c:pt idx="28">
                  <c:v>30.509523088000002</c:v>
                </c:pt>
                <c:pt idx="29">
                  <c:v>14.068801355</c:v>
                </c:pt>
                <c:pt idx="30">
                  <c:v>14.247215137744019</c:v>
                </c:pt>
                <c:pt idx="31">
                  <c:v>17.229060025999999</c:v>
                </c:pt>
                <c:pt idx="32">
                  <c:v>15.364676803</c:v>
                </c:pt>
                <c:pt idx="33">
                  <c:v>24.730966399</c:v>
                </c:pt>
                <c:pt idx="34">
                  <c:v>19.754941990999999</c:v>
                </c:pt>
                <c:pt idx="35">
                  <c:v>61.071166408000003</c:v>
                </c:pt>
                <c:pt idx="36">
                  <c:v>64.073062101000005</c:v>
                </c:pt>
                <c:pt idx="37">
                  <c:v>59.72339524643214</c:v>
                </c:pt>
                <c:pt idx="38">
                  <c:v>43.625423550999997</c:v>
                </c:pt>
                <c:pt idx="39">
                  <c:v>46.266587306289573</c:v>
                </c:pt>
                <c:pt idx="40">
                  <c:v>242.5117123710836</c:v>
                </c:pt>
                <c:pt idx="41">
                  <c:v>118.81028048002911</c:v>
                </c:pt>
              </c:numCache>
            </c:numRef>
          </c:val>
          <c:extLst>
            <c:ext xmlns:c16="http://schemas.microsoft.com/office/drawing/2014/chart" uri="{C3380CC4-5D6E-409C-BE32-E72D297353CC}">
              <c16:uniqueId val="{00000000-AD06-4B4C-85DC-1CC9B36DA08B}"/>
            </c:ext>
          </c:extLst>
        </c:ser>
        <c:dLbls>
          <c:showLegendKey val="0"/>
          <c:showVal val="0"/>
          <c:showCatName val="0"/>
          <c:showSerName val="0"/>
          <c:showPercent val="0"/>
          <c:showBubbleSize val="0"/>
        </c:dLbls>
        <c:gapWidth val="50"/>
        <c:axId val="2014545024"/>
        <c:axId val="2014547776"/>
      </c:barChart>
      <c:lineChart>
        <c:grouping val="standard"/>
        <c:varyColors val="0"/>
        <c:ser>
          <c:idx val="1"/>
          <c:order val="1"/>
          <c:tx>
            <c:strRef>
              <c:f>'VC deals mega-rounds (&gt;$100m)'!$O$10</c:f>
              <c:strCache>
                <c:ptCount val="1"/>
                <c:pt idx="0">
                  <c:v>Deal count</c:v>
                </c:pt>
              </c:strCache>
            </c:strRef>
          </c:tx>
          <c:spPr>
            <a:ln w="19050" cap="rnd" cmpd="sng" algn="ctr">
              <a:solidFill>
                <a:schemeClr val="accent3"/>
              </a:solidFill>
              <a:prstDash val="solid"/>
              <a:round/>
            </a:ln>
            <a:effectLst/>
          </c:spPr>
          <c:marker>
            <c:symbol val="none"/>
          </c:marker>
          <c:cat>
            <c:multiLvlStrRef>
              <c:f>'VC deals mega-rounds (&gt;$100m)'!$P$7:$BE$8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mega-rounds (&gt;$100m)'!$P$10:$BE$10</c:f>
              <c:numCache>
                <c:formatCode>#,##0;;;</c:formatCode>
                <c:ptCount val="42"/>
                <c:pt idx="0">
                  <c:v>21</c:v>
                </c:pt>
                <c:pt idx="1">
                  <c:v>22</c:v>
                </c:pt>
                <c:pt idx="2">
                  <c:v>22</c:v>
                </c:pt>
                <c:pt idx="3">
                  <c:v>17</c:v>
                </c:pt>
                <c:pt idx="4">
                  <c:v>19</c:v>
                </c:pt>
                <c:pt idx="5">
                  <c:v>29</c:v>
                </c:pt>
                <c:pt idx="6">
                  <c:v>31</c:v>
                </c:pt>
                <c:pt idx="7">
                  <c:v>36</c:v>
                </c:pt>
                <c:pt idx="8">
                  <c:v>51</c:v>
                </c:pt>
                <c:pt idx="9">
                  <c:v>48</c:v>
                </c:pt>
                <c:pt idx="10">
                  <c:v>62</c:v>
                </c:pt>
                <c:pt idx="11">
                  <c:v>61</c:v>
                </c:pt>
                <c:pt idx="12">
                  <c:v>62</c:v>
                </c:pt>
                <c:pt idx="13">
                  <c:v>72</c:v>
                </c:pt>
                <c:pt idx="14">
                  <c:v>86</c:v>
                </c:pt>
                <c:pt idx="15">
                  <c:v>47</c:v>
                </c:pt>
                <c:pt idx="16">
                  <c:v>68</c:v>
                </c:pt>
                <c:pt idx="17">
                  <c:v>79</c:v>
                </c:pt>
                <c:pt idx="18">
                  <c:v>93</c:v>
                </c:pt>
                <c:pt idx="19">
                  <c:v>106</c:v>
                </c:pt>
                <c:pt idx="20">
                  <c:v>199</c:v>
                </c:pt>
                <c:pt idx="21">
                  <c:v>215</c:v>
                </c:pt>
                <c:pt idx="22">
                  <c:v>207</c:v>
                </c:pt>
                <c:pt idx="23">
                  <c:v>243</c:v>
                </c:pt>
                <c:pt idx="24">
                  <c:v>196</c:v>
                </c:pt>
                <c:pt idx="25">
                  <c:v>158</c:v>
                </c:pt>
                <c:pt idx="26">
                  <c:v>101</c:v>
                </c:pt>
                <c:pt idx="27">
                  <c:v>81</c:v>
                </c:pt>
                <c:pt idx="28">
                  <c:v>60</c:v>
                </c:pt>
                <c:pt idx="29">
                  <c:v>67</c:v>
                </c:pt>
                <c:pt idx="30">
                  <c:v>73</c:v>
                </c:pt>
                <c:pt idx="31">
                  <c:v>68</c:v>
                </c:pt>
                <c:pt idx="32">
                  <c:v>90</c:v>
                </c:pt>
                <c:pt idx="33">
                  <c:v>88</c:v>
                </c:pt>
                <c:pt idx="34">
                  <c:v>85</c:v>
                </c:pt>
                <c:pt idx="35">
                  <c:v>103</c:v>
                </c:pt>
                <c:pt idx="36">
                  <c:v>104</c:v>
                </c:pt>
                <c:pt idx="37">
                  <c:v>119</c:v>
                </c:pt>
                <c:pt idx="38">
                  <c:v>127</c:v>
                </c:pt>
                <c:pt idx="39">
                  <c:v>128</c:v>
                </c:pt>
                <c:pt idx="40">
                  <c:v>181</c:v>
                </c:pt>
                <c:pt idx="41">
                  <c:v>143</c:v>
                </c:pt>
              </c:numCache>
            </c:numRef>
          </c:val>
          <c:smooth val="0"/>
          <c:extLst>
            <c:ext xmlns:c16="http://schemas.microsoft.com/office/drawing/2014/chart" uri="{C3380CC4-5D6E-409C-BE32-E72D297353CC}">
              <c16:uniqueId val="{00000001-AD06-4B4C-85DC-1CC9B36DA08B}"/>
            </c:ext>
          </c:extLst>
        </c:ser>
        <c:ser>
          <c:idx val="2"/>
          <c:order val="2"/>
          <c:tx>
            <c:strRef>
              <c:f>'VC deals mega-rounds (&gt;$100m)'!$O$11</c:f>
              <c:strCache>
                <c:ptCount val="1"/>
                <c:pt idx="0">
                  <c:v>Pre-seed/seed deal count</c:v>
                </c:pt>
              </c:strCache>
            </c:strRef>
          </c:tx>
          <c:spPr>
            <a:ln w="19050" cap="rnd" cmpd="sng" algn="ctr">
              <a:solidFill>
                <a:schemeClr val="accent5"/>
              </a:solidFill>
              <a:prstDash val="solid"/>
              <a:round/>
            </a:ln>
            <a:effectLst/>
          </c:spPr>
          <c:marker>
            <c:symbol val="none"/>
          </c:marker>
          <c:cat>
            <c:multiLvlStrRef>
              <c:f>'VC deals mega-rounds (&gt;$100m)'!$P$7:$BE$8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mega-rounds (&gt;$100m)'!$P$11:$BE$11</c:f>
              <c:numCache>
                <c:formatCode>General</c:formatCode>
                <c:ptCount val="42"/>
                <c:pt idx="0">
                  <c:v>0</c:v>
                </c:pt>
                <c:pt idx="1">
                  <c:v>0</c:v>
                </c:pt>
                <c:pt idx="2">
                  <c:v>0</c:v>
                </c:pt>
                <c:pt idx="3">
                  <c:v>0</c:v>
                </c:pt>
                <c:pt idx="4">
                  <c:v>1</c:v>
                </c:pt>
                <c:pt idx="5">
                  <c:v>0</c:v>
                </c:pt>
                <c:pt idx="6">
                  <c:v>0</c:v>
                </c:pt>
                <c:pt idx="7">
                  <c:v>0</c:v>
                </c:pt>
                <c:pt idx="8">
                  <c:v>1</c:v>
                </c:pt>
                <c:pt idx="9">
                  <c:v>1</c:v>
                </c:pt>
                <c:pt idx="10">
                  <c:v>2</c:v>
                </c:pt>
                <c:pt idx="11">
                  <c:v>0</c:v>
                </c:pt>
                <c:pt idx="12">
                  <c:v>0</c:v>
                </c:pt>
                <c:pt idx="13">
                  <c:v>0</c:v>
                </c:pt>
                <c:pt idx="14">
                  <c:v>0</c:v>
                </c:pt>
                <c:pt idx="15">
                  <c:v>0</c:v>
                </c:pt>
                <c:pt idx="16">
                  <c:v>2</c:v>
                </c:pt>
                <c:pt idx="17">
                  <c:v>1</c:v>
                </c:pt>
                <c:pt idx="18">
                  <c:v>0</c:v>
                </c:pt>
                <c:pt idx="19">
                  <c:v>0</c:v>
                </c:pt>
                <c:pt idx="20">
                  <c:v>1</c:v>
                </c:pt>
                <c:pt idx="21">
                  <c:v>1</c:v>
                </c:pt>
                <c:pt idx="22">
                  <c:v>1</c:v>
                </c:pt>
                <c:pt idx="23">
                  <c:v>0</c:v>
                </c:pt>
                <c:pt idx="24">
                  <c:v>4</c:v>
                </c:pt>
                <c:pt idx="25">
                  <c:v>5</c:v>
                </c:pt>
                <c:pt idx="26">
                  <c:v>3</c:v>
                </c:pt>
                <c:pt idx="27">
                  <c:v>0</c:v>
                </c:pt>
                <c:pt idx="28">
                  <c:v>1</c:v>
                </c:pt>
                <c:pt idx="29">
                  <c:v>0</c:v>
                </c:pt>
                <c:pt idx="30">
                  <c:v>1</c:v>
                </c:pt>
                <c:pt idx="31">
                  <c:v>0</c:v>
                </c:pt>
                <c:pt idx="32">
                  <c:v>1</c:v>
                </c:pt>
                <c:pt idx="33">
                  <c:v>2</c:v>
                </c:pt>
                <c:pt idx="34">
                  <c:v>0</c:v>
                </c:pt>
                <c:pt idx="35">
                  <c:v>1</c:v>
                </c:pt>
                <c:pt idx="36">
                  <c:v>1</c:v>
                </c:pt>
                <c:pt idx="37">
                  <c:v>3</c:v>
                </c:pt>
                <c:pt idx="38">
                  <c:v>4</c:v>
                </c:pt>
                <c:pt idx="39">
                  <c:v>3</c:v>
                </c:pt>
                <c:pt idx="40">
                  <c:v>8</c:v>
                </c:pt>
                <c:pt idx="41">
                  <c:v>6</c:v>
                </c:pt>
              </c:numCache>
            </c:numRef>
          </c:val>
          <c:smooth val="0"/>
          <c:extLst>
            <c:ext xmlns:c16="http://schemas.microsoft.com/office/drawing/2014/chart" uri="{C3380CC4-5D6E-409C-BE32-E72D297353CC}">
              <c16:uniqueId val="{00000002-AD06-4B4C-85DC-1CC9B36DA08B}"/>
            </c:ext>
          </c:extLst>
        </c:ser>
        <c:ser>
          <c:idx val="3"/>
          <c:order val="3"/>
          <c:tx>
            <c:strRef>
              <c:f>'VC deals mega-rounds (&gt;$100m)'!$O$12</c:f>
              <c:strCache>
                <c:ptCount val="1"/>
                <c:pt idx="0">
                  <c:v>Early-stage VC deal count</c:v>
                </c:pt>
              </c:strCache>
            </c:strRef>
          </c:tx>
          <c:spPr>
            <a:ln w="19050" cap="rnd" cmpd="sng" algn="ctr">
              <a:solidFill>
                <a:schemeClr val="accent1">
                  <a:lumMod val="60000"/>
                </a:schemeClr>
              </a:solidFill>
              <a:prstDash val="solid"/>
              <a:round/>
            </a:ln>
            <a:effectLst/>
          </c:spPr>
          <c:marker>
            <c:symbol val="none"/>
          </c:marker>
          <c:cat>
            <c:multiLvlStrRef>
              <c:f>'VC deals mega-rounds (&gt;$100m)'!$P$7:$BE$8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mega-rounds (&gt;$100m)'!$P$12:$BE$12</c:f>
              <c:numCache>
                <c:formatCode>General</c:formatCode>
                <c:ptCount val="42"/>
                <c:pt idx="0">
                  <c:v>6</c:v>
                </c:pt>
                <c:pt idx="1">
                  <c:v>6</c:v>
                </c:pt>
                <c:pt idx="2">
                  <c:v>4</c:v>
                </c:pt>
                <c:pt idx="3">
                  <c:v>5</c:v>
                </c:pt>
                <c:pt idx="4">
                  <c:v>7</c:v>
                </c:pt>
                <c:pt idx="5">
                  <c:v>4</c:v>
                </c:pt>
                <c:pt idx="6">
                  <c:v>7</c:v>
                </c:pt>
                <c:pt idx="7">
                  <c:v>12</c:v>
                </c:pt>
                <c:pt idx="8">
                  <c:v>17</c:v>
                </c:pt>
                <c:pt idx="9">
                  <c:v>7</c:v>
                </c:pt>
                <c:pt idx="10">
                  <c:v>9</c:v>
                </c:pt>
                <c:pt idx="11">
                  <c:v>10</c:v>
                </c:pt>
                <c:pt idx="12">
                  <c:v>16</c:v>
                </c:pt>
                <c:pt idx="13">
                  <c:v>12</c:v>
                </c:pt>
                <c:pt idx="14">
                  <c:v>24</c:v>
                </c:pt>
                <c:pt idx="15">
                  <c:v>9</c:v>
                </c:pt>
                <c:pt idx="16">
                  <c:v>16</c:v>
                </c:pt>
                <c:pt idx="17">
                  <c:v>17</c:v>
                </c:pt>
                <c:pt idx="18">
                  <c:v>17</c:v>
                </c:pt>
                <c:pt idx="19">
                  <c:v>23</c:v>
                </c:pt>
                <c:pt idx="20">
                  <c:v>36</c:v>
                </c:pt>
                <c:pt idx="21">
                  <c:v>39</c:v>
                </c:pt>
                <c:pt idx="22">
                  <c:v>43</c:v>
                </c:pt>
                <c:pt idx="23">
                  <c:v>51</c:v>
                </c:pt>
                <c:pt idx="24">
                  <c:v>37</c:v>
                </c:pt>
                <c:pt idx="25">
                  <c:v>36</c:v>
                </c:pt>
                <c:pt idx="26">
                  <c:v>24</c:v>
                </c:pt>
                <c:pt idx="27">
                  <c:v>22</c:v>
                </c:pt>
                <c:pt idx="28">
                  <c:v>21</c:v>
                </c:pt>
                <c:pt idx="29">
                  <c:v>21</c:v>
                </c:pt>
                <c:pt idx="30">
                  <c:v>19</c:v>
                </c:pt>
                <c:pt idx="31">
                  <c:v>14</c:v>
                </c:pt>
                <c:pt idx="32">
                  <c:v>21</c:v>
                </c:pt>
                <c:pt idx="33">
                  <c:v>27</c:v>
                </c:pt>
                <c:pt idx="34">
                  <c:v>21</c:v>
                </c:pt>
                <c:pt idx="35">
                  <c:v>21</c:v>
                </c:pt>
                <c:pt idx="36">
                  <c:v>25</c:v>
                </c:pt>
                <c:pt idx="37">
                  <c:v>26</c:v>
                </c:pt>
                <c:pt idx="38">
                  <c:v>23</c:v>
                </c:pt>
                <c:pt idx="39">
                  <c:v>40</c:v>
                </c:pt>
                <c:pt idx="40">
                  <c:v>50</c:v>
                </c:pt>
                <c:pt idx="41">
                  <c:v>54</c:v>
                </c:pt>
              </c:numCache>
            </c:numRef>
          </c:val>
          <c:smooth val="0"/>
          <c:extLst>
            <c:ext xmlns:c16="http://schemas.microsoft.com/office/drawing/2014/chart" uri="{C3380CC4-5D6E-409C-BE32-E72D297353CC}">
              <c16:uniqueId val="{00000003-AD06-4B4C-85DC-1CC9B36DA08B}"/>
            </c:ext>
          </c:extLst>
        </c:ser>
        <c:ser>
          <c:idx val="4"/>
          <c:order val="4"/>
          <c:tx>
            <c:strRef>
              <c:f>'VC deals mega-rounds (&gt;$100m)'!$O$13</c:f>
              <c:strCache>
                <c:ptCount val="1"/>
                <c:pt idx="0">
                  <c:v>Late-stage VC deal count</c:v>
                </c:pt>
              </c:strCache>
            </c:strRef>
          </c:tx>
          <c:spPr>
            <a:ln w="19050" cap="rnd" cmpd="sng" algn="ctr">
              <a:solidFill>
                <a:schemeClr val="accent3">
                  <a:lumMod val="60000"/>
                </a:schemeClr>
              </a:solidFill>
              <a:prstDash val="solid"/>
              <a:round/>
            </a:ln>
            <a:effectLst/>
          </c:spPr>
          <c:marker>
            <c:symbol val="none"/>
          </c:marker>
          <c:cat>
            <c:multiLvlStrRef>
              <c:f>'VC deals mega-rounds (&gt;$100m)'!$P$7:$BE$8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mega-rounds (&gt;$100m)'!$P$13:$BE$13</c:f>
              <c:numCache>
                <c:formatCode>General</c:formatCode>
                <c:ptCount val="42"/>
                <c:pt idx="0">
                  <c:v>10</c:v>
                </c:pt>
                <c:pt idx="1">
                  <c:v>11</c:v>
                </c:pt>
                <c:pt idx="2">
                  <c:v>13</c:v>
                </c:pt>
                <c:pt idx="3">
                  <c:v>7</c:v>
                </c:pt>
                <c:pt idx="4">
                  <c:v>5</c:v>
                </c:pt>
                <c:pt idx="5">
                  <c:v>13</c:v>
                </c:pt>
                <c:pt idx="6">
                  <c:v>12</c:v>
                </c:pt>
                <c:pt idx="7">
                  <c:v>14</c:v>
                </c:pt>
                <c:pt idx="8">
                  <c:v>21</c:v>
                </c:pt>
                <c:pt idx="9">
                  <c:v>21</c:v>
                </c:pt>
                <c:pt idx="10">
                  <c:v>25</c:v>
                </c:pt>
                <c:pt idx="11">
                  <c:v>27</c:v>
                </c:pt>
                <c:pt idx="12">
                  <c:v>25</c:v>
                </c:pt>
                <c:pt idx="13">
                  <c:v>31</c:v>
                </c:pt>
                <c:pt idx="14">
                  <c:v>31</c:v>
                </c:pt>
                <c:pt idx="15">
                  <c:v>20</c:v>
                </c:pt>
                <c:pt idx="16">
                  <c:v>28</c:v>
                </c:pt>
                <c:pt idx="17">
                  <c:v>34</c:v>
                </c:pt>
                <c:pt idx="18">
                  <c:v>37</c:v>
                </c:pt>
                <c:pt idx="19">
                  <c:v>42</c:v>
                </c:pt>
                <c:pt idx="20">
                  <c:v>108</c:v>
                </c:pt>
                <c:pt idx="21">
                  <c:v>100</c:v>
                </c:pt>
                <c:pt idx="22">
                  <c:v>99</c:v>
                </c:pt>
                <c:pt idx="23">
                  <c:v>115</c:v>
                </c:pt>
                <c:pt idx="24">
                  <c:v>96</c:v>
                </c:pt>
                <c:pt idx="25">
                  <c:v>81</c:v>
                </c:pt>
                <c:pt idx="26">
                  <c:v>45</c:v>
                </c:pt>
                <c:pt idx="27">
                  <c:v>33</c:v>
                </c:pt>
                <c:pt idx="28">
                  <c:v>19</c:v>
                </c:pt>
                <c:pt idx="29">
                  <c:v>30</c:v>
                </c:pt>
                <c:pt idx="30">
                  <c:v>33</c:v>
                </c:pt>
                <c:pt idx="31">
                  <c:v>33</c:v>
                </c:pt>
                <c:pt idx="32">
                  <c:v>44</c:v>
                </c:pt>
                <c:pt idx="33">
                  <c:v>38</c:v>
                </c:pt>
                <c:pt idx="34">
                  <c:v>40</c:v>
                </c:pt>
                <c:pt idx="35">
                  <c:v>50</c:v>
                </c:pt>
                <c:pt idx="36">
                  <c:v>47</c:v>
                </c:pt>
                <c:pt idx="37">
                  <c:v>54</c:v>
                </c:pt>
                <c:pt idx="38">
                  <c:v>63</c:v>
                </c:pt>
                <c:pt idx="39">
                  <c:v>52</c:v>
                </c:pt>
                <c:pt idx="40">
                  <c:v>73</c:v>
                </c:pt>
                <c:pt idx="41">
                  <c:v>46</c:v>
                </c:pt>
              </c:numCache>
            </c:numRef>
          </c:val>
          <c:smooth val="0"/>
          <c:extLst>
            <c:ext xmlns:c16="http://schemas.microsoft.com/office/drawing/2014/chart" uri="{C3380CC4-5D6E-409C-BE32-E72D297353CC}">
              <c16:uniqueId val="{00000004-AD06-4B4C-85DC-1CC9B36DA08B}"/>
            </c:ext>
          </c:extLst>
        </c:ser>
        <c:ser>
          <c:idx val="5"/>
          <c:order val="5"/>
          <c:tx>
            <c:strRef>
              <c:f>'VC deals mega-rounds (&gt;$100m)'!$O$14</c:f>
              <c:strCache>
                <c:ptCount val="1"/>
                <c:pt idx="0">
                  <c:v>Venture-growth deal count</c:v>
                </c:pt>
              </c:strCache>
            </c:strRef>
          </c:tx>
          <c:spPr>
            <a:ln w="19050" cap="rnd" cmpd="sng" algn="ctr">
              <a:solidFill>
                <a:schemeClr val="accent5">
                  <a:lumMod val="60000"/>
                </a:schemeClr>
              </a:solidFill>
              <a:prstDash val="solid"/>
              <a:round/>
            </a:ln>
            <a:effectLst/>
          </c:spPr>
          <c:marker>
            <c:symbol val="none"/>
          </c:marker>
          <c:cat>
            <c:multiLvlStrRef>
              <c:f>'VC deals mega-rounds (&gt;$100m)'!$P$7:$BE$8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mega-rounds (&gt;$100m)'!$P$14:$BE$14</c:f>
              <c:numCache>
                <c:formatCode>General</c:formatCode>
                <c:ptCount val="42"/>
                <c:pt idx="0">
                  <c:v>5</c:v>
                </c:pt>
                <c:pt idx="1">
                  <c:v>5</c:v>
                </c:pt>
                <c:pt idx="2">
                  <c:v>5</c:v>
                </c:pt>
                <c:pt idx="3">
                  <c:v>5</c:v>
                </c:pt>
                <c:pt idx="4">
                  <c:v>6</c:v>
                </c:pt>
                <c:pt idx="5">
                  <c:v>12</c:v>
                </c:pt>
                <c:pt idx="6">
                  <c:v>12</c:v>
                </c:pt>
                <c:pt idx="7">
                  <c:v>10</c:v>
                </c:pt>
                <c:pt idx="8">
                  <c:v>12</c:v>
                </c:pt>
                <c:pt idx="9">
                  <c:v>19</c:v>
                </c:pt>
                <c:pt idx="10">
                  <c:v>26</c:v>
                </c:pt>
                <c:pt idx="11">
                  <c:v>23</c:v>
                </c:pt>
                <c:pt idx="12">
                  <c:v>21</c:v>
                </c:pt>
                <c:pt idx="13">
                  <c:v>29</c:v>
                </c:pt>
                <c:pt idx="14">
                  <c:v>31</c:v>
                </c:pt>
                <c:pt idx="15">
                  <c:v>18</c:v>
                </c:pt>
                <c:pt idx="16">
                  <c:v>22</c:v>
                </c:pt>
                <c:pt idx="17">
                  <c:v>27</c:v>
                </c:pt>
                <c:pt idx="18">
                  <c:v>39</c:v>
                </c:pt>
                <c:pt idx="19">
                  <c:v>41</c:v>
                </c:pt>
                <c:pt idx="20">
                  <c:v>54</c:v>
                </c:pt>
                <c:pt idx="21">
                  <c:v>75</c:v>
                </c:pt>
                <c:pt idx="22">
                  <c:v>64</c:v>
                </c:pt>
                <c:pt idx="23">
                  <c:v>77</c:v>
                </c:pt>
                <c:pt idx="24">
                  <c:v>59</c:v>
                </c:pt>
                <c:pt idx="25">
                  <c:v>36</c:v>
                </c:pt>
                <c:pt idx="26">
                  <c:v>29</c:v>
                </c:pt>
                <c:pt idx="27">
                  <c:v>26</c:v>
                </c:pt>
                <c:pt idx="28">
                  <c:v>19</c:v>
                </c:pt>
                <c:pt idx="29">
                  <c:v>16</c:v>
                </c:pt>
                <c:pt idx="30">
                  <c:v>20</c:v>
                </c:pt>
                <c:pt idx="31">
                  <c:v>21</c:v>
                </c:pt>
                <c:pt idx="32">
                  <c:v>24</c:v>
                </c:pt>
                <c:pt idx="33">
                  <c:v>21</c:v>
                </c:pt>
                <c:pt idx="34">
                  <c:v>24</c:v>
                </c:pt>
                <c:pt idx="35">
                  <c:v>31</c:v>
                </c:pt>
                <c:pt idx="36">
                  <c:v>31</c:v>
                </c:pt>
                <c:pt idx="37">
                  <c:v>36</c:v>
                </c:pt>
                <c:pt idx="38">
                  <c:v>37</c:v>
                </c:pt>
                <c:pt idx="39">
                  <c:v>33</c:v>
                </c:pt>
                <c:pt idx="40">
                  <c:v>50</c:v>
                </c:pt>
                <c:pt idx="41">
                  <c:v>37</c:v>
                </c:pt>
              </c:numCache>
            </c:numRef>
          </c:val>
          <c:smooth val="0"/>
          <c:extLst>
            <c:ext xmlns:c16="http://schemas.microsoft.com/office/drawing/2014/chart" uri="{C3380CC4-5D6E-409C-BE32-E72D297353CC}">
              <c16:uniqueId val="{00000005-AD06-4B4C-85DC-1CC9B36DA08B}"/>
            </c:ext>
          </c:extLst>
        </c:ser>
        <c:dLbls>
          <c:showLegendKey val="0"/>
          <c:showVal val="0"/>
          <c:showCatName val="0"/>
          <c:showSerName val="0"/>
          <c:showPercent val="0"/>
          <c:showBubbleSize val="0"/>
        </c:dLbls>
        <c:marker val="1"/>
        <c:smooth val="0"/>
        <c:axId val="2014553248"/>
        <c:axId val="2014550256"/>
      </c:lineChart>
      <c:catAx>
        <c:axId val="2014545024"/>
        <c:scaling>
          <c:orientation val="minMax"/>
        </c:scaling>
        <c:delete val="0"/>
        <c:axPos val="b"/>
        <c:numFmt formatCode="General" sourceLinked="1"/>
        <c:majorTickMark val="out"/>
        <c:minorTickMark val="none"/>
        <c:tickLblPos val="nextTo"/>
        <c:spPr>
          <a:noFill/>
          <a:ln w="6350" cap="flat" cmpd="sng" algn="ctr">
            <a:noFill/>
            <a:prstDash val="solid"/>
            <a:round/>
          </a:ln>
          <a:effectLst/>
        </c:spPr>
        <c:txPr>
          <a:bodyPr rot="0" spcFirstLastPara="1" vertOverflow="ellipsis" wrap="square" anchor="ctr" anchorCtr="1"/>
          <a:lstStyle/>
          <a:p>
            <a:pPr>
              <a:defRPr sz="900" b="0" i="0" u="none" strike="noStrike" kern="1200" baseline="0">
                <a:solidFill>
                  <a:sysClr val="windowText" lastClr="000000"/>
                </a:solidFill>
                <a:latin typeface="+mj-lt"/>
                <a:ea typeface="Lato Light" panose="020F0502020204030203" pitchFamily="34" charset="0"/>
                <a:cs typeface="Lato Light" panose="020F0502020204030203" pitchFamily="34" charset="0"/>
              </a:defRPr>
            </a:pPr>
            <a:endParaRPr lang="en-US"/>
          </a:p>
        </c:txPr>
        <c:crossAx val="2014547776"/>
        <c:crosses val="autoZero"/>
        <c:auto val="1"/>
        <c:lblAlgn val="ctr"/>
        <c:lblOffset val="100"/>
        <c:noMultiLvlLbl val="0"/>
      </c:catAx>
      <c:valAx>
        <c:axId val="2014547776"/>
        <c:scaling>
          <c:orientation val="minMax"/>
        </c:scaling>
        <c:delete val="0"/>
        <c:axPos val="l"/>
        <c:numFmt formatCode="&quot;$&quot;#,##0" sourceLinked="0"/>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ysClr val="windowText" lastClr="000000"/>
                </a:solidFill>
                <a:latin typeface="+mj-lt"/>
                <a:ea typeface="Lato Light" panose="020F0502020204030203" pitchFamily="34" charset="0"/>
                <a:cs typeface="Lato Light" panose="020F0502020204030203" pitchFamily="34" charset="0"/>
              </a:defRPr>
            </a:pPr>
            <a:endParaRPr lang="en-US"/>
          </a:p>
        </c:txPr>
        <c:crossAx val="2014545024"/>
        <c:crosses val="autoZero"/>
        <c:crossBetween val="between"/>
      </c:valAx>
      <c:valAx>
        <c:axId val="2014550256"/>
        <c:scaling>
          <c:orientation val="minMax"/>
        </c:scaling>
        <c:delete val="0"/>
        <c:axPos val="r"/>
        <c:numFmt formatCode="#,##0" sourceLinked="0"/>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lgn="ctr" rtl="0">
              <a:defRPr sz="900" b="0" i="0" u="none" strike="noStrike" kern="1200" baseline="0">
                <a:solidFill>
                  <a:sysClr val="windowText" lastClr="000000"/>
                </a:solidFill>
                <a:latin typeface="+mj-lt"/>
                <a:ea typeface="Lato Light" panose="020F0502020204030203" pitchFamily="34" charset="0"/>
                <a:cs typeface="Lato Light" panose="020F0502020204030203" pitchFamily="34" charset="0"/>
              </a:defRPr>
            </a:pPr>
            <a:endParaRPr lang="en-US"/>
          </a:p>
        </c:txPr>
        <c:crossAx val="2014553248"/>
        <c:crosses val="max"/>
        <c:crossBetween val="between"/>
      </c:valAx>
      <c:catAx>
        <c:axId val="2014553248"/>
        <c:scaling>
          <c:orientation val="minMax"/>
        </c:scaling>
        <c:delete val="1"/>
        <c:axPos val="b"/>
        <c:numFmt formatCode="General" sourceLinked="1"/>
        <c:majorTickMark val="out"/>
        <c:minorTickMark val="none"/>
        <c:tickLblPos val="nextTo"/>
        <c:crossAx val="2014550256"/>
        <c:crosses val="autoZero"/>
        <c:auto val="1"/>
        <c:lblAlgn val="ctr"/>
        <c:lblOffset val="100"/>
        <c:noMultiLvlLbl val="0"/>
      </c:cat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j-lt"/>
              <a:ea typeface="Lato Light" panose="020F0502020204030203" pitchFamily="34" charset="0"/>
              <a:cs typeface="Lato Light" panose="020F0502020204030203" pitchFamily="34" charset="0"/>
            </a:defRPr>
          </a:pPr>
          <a:endParaRPr lang="en-US"/>
        </a:p>
      </c:txPr>
    </c:legend>
    <c:plotVisOnly val="1"/>
    <c:dispBlanksAs val="gap"/>
    <c:showDLblsOverMax val="0"/>
  </c:chart>
  <c:spPr>
    <a:solidFill>
      <a:schemeClr val="bg1"/>
    </a:solidFill>
    <a:ln w="6350" cap="flat" cmpd="sng" algn="ctr">
      <a:noFill/>
      <a:prstDash val="solid"/>
      <a:round/>
    </a:ln>
    <a:effectLst/>
  </c:spPr>
  <c:txPr>
    <a:bodyPr/>
    <a:lstStyle/>
    <a:p>
      <a:pPr>
        <a:defRPr sz="900">
          <a:solidFill>
            <a:sysClr val="windowText" lastClr="000000"/>
          </a:solidFill>
          <a:latin typeface="+mj-lt"/>
          <a:ea typeface="Lato Light" panose="020F0502020204030203" pitchFamily="34" charset="0"/>
          <a:cs typeface="Lato Light" panose="020F0502020204030203" pitchFamily="34" charset="0"/>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3881016793264308E-2"/>
          <c:y val="1.7182616596002422E-2"/>
          <c:w val="0.9379967895694532"/>
          <c:h val="0.85050423985463353"/>
        </c:manualLayout>
      </c:layout>
      <c:barChart>
        <c:barDir val="col"/>
        <c:grouping val="clustered"/>
        <c:varyColors val="0"/>
        <c:ser>
          <c:idx val="0"/>
          <c:order val="0"/>
          <c:tx>
            <c:strRef>
              <c:f>'VC deals mega-rounds (&gt;$100m)'!$O$9</c:f>
              <c:strCache>
                <c:ptCount val="1"/>
                <c:pt idx="0">
                  <c:v>Deal value ($B)</c:v>
                </c:pt>
              </c:strCache>
            </c:strRef>
          </c:tx>
          <c:spPr>
            <a:solidFill>
              <a:schemeClr val="accent1"/>
            </a:solidFill>
            <a:ln>
              <a:noFill/>
            </a:ln>
            <a:effectLst/>
          </c:spPr>
          <c:invertIfNegative val="0"/>
          <c:cat>
            <c:multiLvlStrRef>
              <c:f>'VC deals mega-rounds (&gt;$100m)'!$P$7:$BE$8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mega-rounds (&gt;$100m)'!$P$9:$BE$9</c:f>
              <c:numCache>
                <c:formatCode>"$"#,##0.0</c:formatCode>
                <c:ptCount val="42"/>
                <c:pt idx="0">
                  <c:v>5.8603849319999997</c:v>
                </c:pt>
                <c:pt idx="1">
                  <c:v>11.632165694999999</c:v>
                </c:pt>
                <c:pt idx="2">
                  <c:v>5.1294351709999999</c:v>
                </c:pt>
                <c:pt idx="3">
                  <c:v>3.2375000570000001</c:v>
                </c:pt>
                <c:pt idx="4">
                  <c:v>3.3441909980000002</c:v>
                </c:pt>
                <c:pt idx="5">
                  <c:v>5.8845410610000002</c:v>
                </c:pt>
                <c:pt idx="6">
                  <c:v>10.469303845000001</c:v>
                </c:pt>
                <c:pt idx="7">
                  <c:v>7.0922713430000002</c:v>
                </c:pt>
                <c:pt idx="8">
                  <c:v>11.718175434000001</c:v>
                </c:pt>
                <c:pt idx="9">
                  <c:v>10.993813439</c:v>
                </c:pt>
                <c:pt idx="10">
                  <c:v>15.087778854</c:v>
                </c:pt>
                <c:pt idx="11">
                  <c:v>28.75069306335347</c:v>
                </c:pt>
                <c:pt idx="12">
                  <c:v>20.168654601</c:v>
                </c:pt>
                <c:pt idx="13">
                  <c:v>16.629792825999999</c:v>
                </c:pt>
                <c:pt idx="14">
                  <c:v>17.05346831140103</c:v>
                </c:pt>
                <c:pt idx="15">
                  <c:v>13.011905164</c:v>
                </c:pt>
                <c:pt idx="16">
                  <c:v>16.515879208000001</c:v>
                </c:pt>
                <c:pt idx="17">
                  <c:v>17.914983846999998</c:v>
                </c:pt>
                <c:pt idx="18">
                  <c:v>23.260492196000001</c:v>
                </c:pt>
                <c:pt idx="19">
                  <c:v>21.399841521422399</c:v>
                </c:pt>
                <c:pt idx="20">
                  <c:v>46.024670896680398</c:v>
                </c:pt>
                <c:pt idx="21">
                  <c:v>48.35539333440591</c:v>
                </c:pt>
                <c:pt idx="22">
                  <c:v>50.798492333378753</c:v>
                </c:pt>
                <c:pt idx="23">
                  <c:v>60.498379499999999</c:v>
                </c:pt>
                <c:pt idx="24">
                  <c:v>38.888999930114771</c:v>
                </c:pt>
                <c:pt idx="25">
                  <c:v>36.075716448585752</c:v>
                </c:pt>
                <c:pt idx="26">
                  <c:v>18.72371554030175</c:v>
                </c:pt>
                <c:pt idx="27">
                  <c:v>14.421190234999999</c:v>
                </c:pt>
                <c:pt idx="28">
                  <c:v>30.509523088000002</c:v>
                </c:pt>
                <c:pt idx="29">
                  <c:v>14.068801355</c:v>
                </c:pt>
                <c:pt idx="30">
                  <c:v>14.247215137744019</c:v>
                </c:pt>
                <c:pt idx="31">
                  <c:v>17.229060025999999</c:v>
                </c:pt>
                <c:pt idx="32">
                  <c:v>15.364676803</c:v>
                </c:pt>
                <c:pt idx="33">
                  <c:v>24.730966399</c:v>
                </c:pt>
                <c:pt idx="34">
                  <c:v>19.754941990999999</c:v>
                </c:pt>
                <c:pt idx="35">
                  <c:v>61.071166408000003</c:v>
                </c:pt>
                <c:pt idx="36">
                  <c:v>64.073062101000005</c:v>
                </c:pt>
                <c:pt idx="37">
                  <c:v>59.72339524643214</c:v>
                </c:pt>
                <c:pt idx="38">
                  <c:v>43.625423550999997</c:v>
                </c:pt>
                <c:pt idx="39">
                  <c:v>46.266587306289573</c:v>
                </c:pt>
                <c:pt idx="40">
                  <c:v>242.5117123710836</c:v>
                </c:pt>
                <c:pt idx="41">
                  <c:v>118.81028048002911</c:v>
                </c:pt>
              </c:numCache>
            </c:numRef>
          </c:val>
          <c:extLst>
            <c:ext xmlns:c16="http://schemas.microsoft.com/office/drawing/2014/chart" uri="{C3380CC4-5D6E-409C-BE32-E72D297353CC}">
              <c16:uniqueId val="{00000000-0DE3-48D1-A7BB-F1551E52355C}"/>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deals mega-rounds (&gt;$100m)'!$O$10</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1-0DE3-48D1-A7BB-F1551E52355C}"/>
              </c:ext>
            </c:extLst>
          </c:dPt>
          <c:dPt>
            <c:idx val="10"/>
            <c:bubble3D val="0"/>
            <c:extLst>
              <c:ext xmlns:c16="http://schemas.microsoft.com/office/drawing/2014/chart" uri="{C3380CC4-5D6E-409C-BE32-E72D297353CC}">
                <c16:uniqueId val="{00000002-0DE3-48D1-A7BB-F1551E52355C}"/>
              </c:ext>
            </c:extLst>
          </c:dPt>
          <c:dPt>
            <c:idx val="11"/>
            <c:bubble3D val="0"/>
            <c:extLst>
              <c:ext xmlns:c16="http://schemas.microsoft.com/office/drawing/2014/chart" uri="{C3380CC4-5D6E-409C-BE32-E72D297353CC}">
                <c16:uniqueId val="{00000003-0DE3-48D1-A7BB-F1551E52355C}"/>
              </c:ext>
            </c:extLst>
          </c:dPt>
          <c:cat>
            <c:multiLvlStrRef>
              <c:f>'VC deals mega-rounds (&gt;$100m)'!$P$7:$BE$8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mega-rounds (&gt;$100m)'!$P$10:$BE$10</c:f>
              <c:numCache>
                <c:formatCode>#,##0;;;</c:formatCode>
                <c:ptCount val="42"/>
                <c:pt idx="0">
                  <c:v>21</c:v>
                </c:pt>
                <c:pt idx="1">
                  <c:v>22</c:v>
                </c:pt>
                <c:pt idx="2">
                  <c:v>22</c:v>
                </c:pt>
                <c:pt idx="3">
                  <c:v>17</c:v>
                </c:pt>
                <c:pt idx="4">
                  <c:v>19</c:v>
                </c:pt>
                <c:pt idx="5">
                  <c:v>29</c:v>
                </c:pt>
                <c:pt idx="6">
                  <c:v>31</c:v>
                </c:pt>
                <c:pt idx="7">
                  <c:v>36</c:v>
                </c:pt>
                <c:pt idx="8">
                  <c:v>51</c:v>
                </c:pt>
                <c:pt idx="9">
                  <c:v>48</c:v>
                </c:pt>
                <c:pt idx="10">
                  <c:v>62</c:v>
                </c:pt>
                <c:pt idx="11">
                  <c:v>61</c:v>
                </c:pt>
                <c:pt idx="12">
                  <c:v>62</c:v>
                </c:pt>
                <c:pt idx="13">
                  <c:v>72</c:v>
                </c:pt>
                <c:pt idx="14">
                  <c:v>86</c:v>
                </c:pt>
                <c:pt idx="15">
                  <c:v>47</c:v>
                </c:pt>
                <c:pt idx="16">
                  <c:v>68</c:v>
                </c:pt>
                <c:pt idx="17">
                  <c:v>79</c:v>
                </c:pt>
                <c:pt idx="18">
                  <c:v>93</c:v>
                </c:pt>
                <c:pt idx="19">
                  <c:v>106</c:v>
                </c:pt>
                <c:pt idx="20">
                  <c:v>199</c:v>
                </c:pt>
                <c:pt idx="21">
                  <c:v>215</c:v>
                </c:pt>
                <c:pt idx="22">
                  <c:v>207</c:v>
                </c:pt>
                <c:pt idx="23">
                  <c:v>243</c:v>
                </c:pt>
                <c:pt idx="24">
                  <c:v>196</c:v>
                </c:pt>
                <c:pt idx="25">
                  <c:v>158</c:v>
                </c:pt>
                <c:pt idx="26">
                  <c:v>101</c:v>
                </c:pt>
                <c:pt idx="27">
                  <c:v>81</c:v>
                </c:pt>
                <c:pt idx="28">
                  <c:v>60</c:v>
                </c:pt>
                <c:pt idx="29">
                  <c:v>67</c:v>
                </c:pt>
                <c:pt idx="30">
                  <c:v>73</c:v>
                </c:pt>
                <c:pt idx="31">
                  <c:v>68</c:v>
                </c:pt>
                <c:pt idx="32">
                  <c:v>90</c:v>
                </c:pt>
                <c:pt idx="33">
                  <c:v>88</c:v>
                </c:pt>
                <c:pt idx="34">
                  <c:v>85</c:v>
                </c:pt>
                <c:pt idx="35">
                  <c:v>103</c:v>
                </c:pt>
                <c:pt idx="36">
                  <c:v>104</c:v>
                </c:pt>
                <c:pt idx="37">
                  <c:v>119</c:v>
                </c:pt>
                <c:pt idx="38">
                  <c:v>127</c:v>
                </c:pt>
                <c:pt idx="39">
                  <c:v>128</c:v>
                </c:pt>
                <c:pt idx="40">
                  <c:v>181</c:v>
                </c:pt>
                <c:pt idx="41">
                  <c:v>143</c:v>
                </c:pt>
              </c:numCache>
            </c:numRef>
          </c:val>
          <c:smooth val="0"/>
          <c:extLst>
            <c:ext xmlns:c16="http://schemas.microsoft.com/office/drawing/2014/chart" uri="{C3380CC4-5D6E-409C-BE32-E72D297353CC}">
              <c16:uniqueId val="{00000004-0DE3-48D1-A7BB-F1551E52355C}"/>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General"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'VC deals by region'!$B$9</c:f>
              <c:strCache>
                <c:ptCount val="1"/>
                <c:pt idx="0">
                  <c:v>Great Lakes</c:v>
                </c:pt>
              </c:strCache>
            </c:strRef>
          </c:tx>
          <c:spPr>
            <a:solidFill>
              <a:schemeClr val="accent1"/>
            </a:solidFill>
            <a:ln>
              <a:noFill/>
            </a:ln>
            <a:effectLst/>
          </c:spPr>
          <c:invertIfNegative val="0"/>
          <c:cat>
            <c:numRef>
              <c:f>'VC deals by region'!$C$8:$M$8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region'!$C$9:$M$9</c:f>
              <c:numCache>
                <c:formatCode>"$"#,##0.0</c:formatCode>
                <c:ptCount val="11"/>
                <c:pt idx="0">
                  <c:v>3.3282885909999989</c:v>
                </c:pt>
                <c:pt idx="1">
                  <c:v>4.1519004009999989</c:v>
                </c:pt>
                <c:pt idx="2">
                  <c:v>5.9469870963534666</c:v>
                </c:pt>
                <c:pt idx="3">
                  <c:v>6.9975747223337219</c:v>
                </c:pt>
                <c:pt idx="4">
                  <c:v>9.1932564597010007</c:v>
                </c:pt>
                <c:pt idx="5">
                  <c:v>16.273926063000001</c:v>
                </c:pt>
                <c:pt idx="6">
                  <c:v>12.37789750688396</c:v>
                </c:pt>
                <c:pt idx="7">
                  <c:v>8.9843428259999989</c:v>
                </c:pt>
                <c:pt idx="8">
                  <c:v>8.3403591366522036</c:v>
                </c:pt>
                <c:pt idx="9">
                  <c:v>7.1734713659999993</c:v>
                </c:pt>
                <c:pt idx="10">
                  <c:v>4.4379292539999993</c:v>
                </c:pt>
              </c:numCache>
            </c:numRef>
          </c:val>
          <c:extLst>
            <c:ext xmlns:c16="http://schemas.microsoft.com/office/drawing/2014/chart" uri="{C3380CC4-5D6E-409C-BE32-E72D297353CC}">
              <c16:uniqueId val="{00000001-ABBA-41A8-8819-1CC1295A9163}"/>
            </c:ext>
          </c:extLst>
        </c:ser>
        <c:ser>
          <c:idx val="1"/>
          <c:order val="1"/>
          <c:tx>
            <c:strRef>
              <c:f>'VC deals by region'!$B$10</c:f>
              <c:strCache>
                <c:ptCount val="1"/>
                <c:pt idx="0">
                  <c:v>Mid-Atlantic</c:v>
                </c:pt>
              </c:strCache>
            </c:strRef>
          </c:tx>
          <c:spPr>
            <a:solidFill>
              <a:schemeClr val="accent2"/>
            </a:solidFill>
            <a:ln>
              <a:noFill/>
            </a:ln>
            <a:effectLst/>
          </c:spPr>
          <c:invertIfNegative val="0"/>
          <c:cat>
            <c:numRef>
              <c:f>'VC deals by region'!$C$8:$M$8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region'!$C$10:$M$10</c:f>
              <c:numCache>
                <c:formatCode>"$"#,##0.0</c:formatCode>
                <c:ptCount val="11"/>
                <c:pt idx="0">
                  <c:v>14.7203588928515</c:v>
                </c:pt>
                <c:pt idx="1">
                  <c:v>18.052539397943061</c:v>
                </c:pt>
                <c:pt idx="2">
                  <c:v>36.895957360731558</c:v>
                </c:pt>
                <c:pt idx="3">
                  <c:v>34.931020878061389</c:v>
                </c:pt>
                <c:pt idx="4">
                  <c:v>28.461480323466869</c:v>
                </c:pt>
                <c:pt idx="5">
                  <c:v>74.413118572844724</c:v>
                </c:pt>
                <c:pt idx="6">
                  <c:v>44.687536929714668</c:v>
                </c:pt>
                <c:pt idx="7">
                  <c:v>30.21894140727948</c:v>
                </c:pt>
                <c:pt idx="8">
                  <c:v>40.956754230019357</c:v>
                </c:pt>
                <c:pt idx="9">
                  <c:v>44.549379223990989</c:v>
                </c:pt>
                <c:pt idx="10">
                  <c:v>33.17824244042248</c:v>
                </c:pt>
              </c:numCache>
            </c:numRef>
          </c:val>
          <c:extLst>
            <c:ext xmlns:c16="http://schemas.microsoft.com/office/drawing/2014/chart" uri="{C3380CC4-5D6E-409C-BE32-E72D297353CC}">
              <c16:uniqueId val="{00000003-ABBA-41A8-8819-1CC1295A9163}"/>
            </c:ext>
          </c:extLst>
        </c:ser>
        <c:ser>
          <c:idx val="2"/>
          <c:order val="2"/>
          <c:tx>
            <c:strRef>
              <c:f>'VC deals by region'!$B$11</c:f>
              <c:strCache>
                <c:ptCount val="1"/>
                <c:pt idx="0">
                  <c:v>Midwest</c:v>
                </c:pt>
              </c:strCache>
            </c:strRef>
          </c:tx>
          <c:spPr>
            <a:solidFill>
              <a:schemeClr val="accent3"/>
            </a:solidFill>
            <a:ln>
              <a:noFill/>
            </a:ln>
            <a:effectLst/>
          </c:spPr>
          <c:invertIfNegative val="0"/>
          <c:cat>
            <c:numRef>
              <c:f>'VC deals by region'!$C$8:$M$8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region'!$C$11:$M$11</c:f>
              <c:numCache>
                <c:formatCode>"$"#,##0.0</c:formatCode>
                <c:ptCount val="11"/>
                <c:pt idx="0">
                  <c:v>0.61390875699999981</c:v>
                </c:pt>
                <c:pt idx="1">
                  <c:v>0.8951353099999998</c:v>
                </c:pt>
                <c:pt idx="2">
                  <c:v>1.3928655860000001</c:v>
                </c:pt>
                <c:pt idx="3">
                  <c:v>0.90538730696050573</c:v>
                </c:pt>
                <c:pt idx="4">
                  <c:v>1.363196496</c:v>
                </c:pt>
                <c:pt idx="5">
                  <c:v>2.6530931949999998</c:v>
                </c:pt>
                <c:pt idx="6">
                  <c:v>2.257178686</c:v>
                </c:pt>
                <c:pt idx="7">
                  <c:v>1.982394599</c:v>
                </c:pt>
                <c:pt idx="8">
                  <c:v>1.105204180014447</c:v>
                </c:pt>
                <c:pt idx="9">
                  <c:v>2.7416494249999999</c:v>
                </c:pt>
                <c:pt idx="10">
                  <c:v>0.6424636279999999</c:v>
                </c:pt>
              </c:numCache>
            </c:numRef>
          </c:val>
          <c:extLst>
            <c:ext xmlns:c16="http://schemas.microsoft.com/office/drawing/2014/chart" uri="{C3380CC4-5D6E-409C-BE32-E72D297353CC}">
              <c16:uniqueId val="{00000005-ABBA-41A8-8819-1CC1295A9163}"/>
            </c:ext>
          </c:extLst>
        </c:ser>
        <c:ser>
          <c:idx val="3"/>
          <c:order val="3"/>
          <c:tx>
            <c:strRef>
              <c:f>'VC deals by region'!$B$12</c:f>
              <c:strCache>
                <c:ptCount val="1"/>
                <c:pt idx="0">
                  <c:v>Mountain</c:v>
                </c:pt>
              </c:strCache>
            </c:strRef>
          </c:tx>
          <c:spPr>
            <a:solidFill>
              <a:schemeClr val="accent4"/>
            </a:solidFill>
            <a:ln>
              <a:noFill/>
            </a:ln>
            <a:effectLst/>
          </c:spPr>
          <c:invertIfNegative val="0"/>
          <c:cat>
            <c:numRef>
              <c:f>'VC deals by region'!$C$8:$M$8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region'!$C$12:$M$12</c:f>
              <c:numCache>
                <c:formatCode>"$"#,##0.0</c:formatCode>
                <c:ptCount val="11"/>
                <c:pt idx="0">
                  <c:v>4.6825284342145839</c:v>
                </c:pt>
                <c:pt idx="1">
                  <c:v>4.3765893817065518</c:v>
                </c:pt>
                <c:pt idx="2">
                  <c:v>7.1479217051672483</c:v>
                </c:pt>
                <c:pt idx="3">
                  <c:v>7.1955531523951821</c:v>
                </c:pt>
                <c:pt idx="4">
                  <c:v>8.0551791514656266</c:v>
                </c:pt>
                <c:pt idx="5">
                  <c:v>16.982119288287649</c:v>
                </c:pt>
                <c:pt idx="6">
                  <c:v>13.6932081739876</c:v>
                </c:pt>
                <c:pt idx="7">
                  <c:v>8.7827632651130116</c:v>
                </c:pt>
                <c:pt idx="8">
                  <c:v>9.6045694124456826</c:v>
                </c:pt>
                <c:pt idx="9">
                  <c:v>16.438735867999998</c:v>
                </c:pt>
                <c:pt idx="10">
                  <c:v>5.5941402999999994</c:v>
                </c:pt>
              </c:numCache>
            </c:numRef>
          </c:val>
          <c:extLst>
            <c:ext xmlns:c16="http://schemas.microsoft.com/office/drawing/2014/chart" uri="{C3380CC4-5D6E-409C-BE32-E72D297353CC}">
              <c16:uniqueId val="{00000007-ABBA-41A8-8819-1CC1295A9163}"/>
            </c:ext>
          </c:extLst>
        </c:ser>
        <c:ser>
          <c:idx val="4"/>
          <c:order val="4"/>
          <c:tx>
            <c:strRef>
              <c:f>'VC deals by region'!$B$13</c:f>
              <c:strCache>
                <c:ptCount val="1"/>
                <c:pt idx="0">
                  <c:v>New England</c:v>
                </c:pt>
              </c:strCache>
            </c:strRef>
          </c:tx>
          <c:spPr>
            <a:solidFill>
              <a:schemeClr val="accent5"/>
            </a:solidFill>
            <a:ln>
              <a:noFill/>
            </a:ln>
            <a:effectLst/>
          </c:spPr>
          <c:invertIfNegative val="0"/>
          <c:cat>
            <c:numRef>
              <c:f>'VC deals by region'!$C$8:$M$8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region'!$C$13:$M$13</c:f>
              <c:numCache>
                <c:formatCode>"$"#,##0.0</c:formatCode>
                <c:ptCount val="11"/>
                <c:pt idx="0">
                  <c:v>8.697027859267795</c:v>
                </c:pt>
                <c:pt idx="1">
                  <c:v>10.871853565</c:v>
                </c:pt>
                <c:pt idx="2">
                  <c:v>14.51870173255532</c:v>
                </c:pt>
                <c:pt idx="3">
                  <c:v>13.63697287658402</c:v>
                </c:pt>
                <c:pt idx="4">
                  <c:v>19.432051161440562</c:v>
                </c:pt>
                <c:pt idx="5">
                  <c:v>39.933618784405908</c:v>
                </c:pt>
                <c:pt idx="6">
                  <c:v>23.811882574109369</c:v>
                </c:pt>
                <c:pt idx="7">
                  <c:v>16.880532697827761</c:v>
                </c:pt>
                <c:pt idx="8">
                  <c:v>17.029896353521909</c:v>
                </c:pt>
                <c:pt idx="9">
                  <c:v>19.864659219655579</c:v>
                </c:pt>
                <c:pt idx="10">
                  <c:v>10.983685137453699</c:v>
                </c:pt>
              </c:numCache>
            </c:numRef>
          </c:val>
          <c:extLst>
            <c:ext xmlns:c16="http://schemas.microsoft.com/office/drawing/2014/chart" uri="{C3380CC4-5D6E-409C-BE32-E72D297353CC}">
              <c16:uniqueId val="{00000009-ABBA-41A8-8819-1CC1295A9163}"/>
            </c:ext>
          </c:extLst>
        </c:ser>
        <c:ser>
          <c:idx val="5"/>
          <c:order val="5"/>
          <c:tx>
            <c:strRef>
              <c:f>'VC deals by region'!$B$14</c:f>
              <c:strCache>
                <c:ptCount val="1"/>
                <c:pt idx="0">
                  <c:v>South</c:v>
                </c:pt>
              </c:strCache>
            </c:strRef>
          </c:tx>
          <c:spPr>
            <a:solidFill>
              <a:schemeClr val="accent6"/>
            </a:solidFill>
            <a:ln>
              <a:noFill/>
            </a:ln>
            <a:effectLst/>
          </c:spPr>
          <c:invertIfNegative val="0"/>
          <c:cat>
            <c:numRef>
              <c:f>'VC deals by region'!$C$8:$M$8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region'!$C$14:$M$14</c:f>
              <c:numCache>
                <c:formatCode>"$"#,##0.0</c:formatCode>
                <c:ptCount val="11"/>
                <c:pt idx="0">
                  <c:v>4.0337381845237887</c:v>
                </c:pt>
                <c:pt idx="1">
                  <c:v>5.0669838049999987</c:v>
                </c:pt>
                <c:pt idx="2">
                  <c:v>6.3864035276095956</c:v>
                </c:pt>
                <c:pt idx="3">
                  <c:v>9.5320141629999977</c:v>
                </c:pt>
                <c:pt idx="4">
                  <c:v>10.472099004300791</c:v>
                </c:pt>
                <c:pt idx="5">
                  <c:v>17.080315995610949</c:v>
                </c:pt>
                <c:pt idx="6">
                  <c:v>17.349616316441399</c:v>
                </c:pt>
                <c:pt idx="7">
                  <c:v>11.32892699488151</c:v>
                </c:pt>
                <c:pt idx="8">
                  <c:v>8.9583187738857912</c:v>
                </c:pt>
                <c:pt idx="9">
                  <c:v>14.135090297</c:v>
                </c:pt>
                <c:pt idx="10">
                  <c:v>9.5997310200000001</c:v>
                </c:pt>
              </c:numCache>
            </c:numRef>
          </c:val>
          <c:extLst>
            <c:ext xmlns:c16="http://schemas.microsoft.com/office/drawing/2014/chart" uri="{C3380CC4-5D6E-409C-BE32-E72D297353CC}">
              <c16:uniqueId val="{0000000B-ABBA-41A8-8819-1CC1295A9163}"/>
            </c:ext>
          </c:extLst>
        </c:ser>
        <c:ser>
          <c:idx val="6"/>
          <c:order val="6"/>
          <c:tx>
            <c:strRef>
              <c:f>'VC deals by region'!$B$15</c:f>
              <c:strCache>
                <c:ptCount val="1"/>
                <c:pt idx="0">
                  <c:v>Southeast</c:v>
                </c:pt>
              </c:strCache>
            </c:strRef>
          </c:tx>
          <c:invertIfNegative val="0"/>
          <c:cat>
            <c:numRef>
              <c:f>'VC deals by region'!$C$8:$M$8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region'!$C$15:$M$15</c:f>
              <c:numCache>
                <c:formatCode>"$"#,##0.0</c:formatCode>
                <c:ptCount val="11"/>
                <c:pt idx="0">
                  <c:v>3.9516149377946368</c:v>
                </c:pt>
                <c:pt idx="1">
                  <c:v>4.6382235379016041</c:v>
                </c:pt>
                <c:pt idx="2">
                  <c:v>7.9627074410564962</c:v>
                </c:pt>
                <c:pt idx="3">
                  <c:v>8.0994062846161352</c:v>
                </c:pt>
                <c:pt idx="4">
                  <c:v>9.2151334170435639</c:v>
                </c:pt>
                <c:pt idx="5">
                  <c:v>18.492225175036751</c:v>
                </c:pt>
                <c:pt idx="6">
                  <c:v>18.985896689082949</c:v>
                </c:pt>
                <c:pt idx="7">
                  <c:v>8.0225032449999993</c:v>
                </c:pt>
                <c:pt idx="8">
                  <c:v>10.612113283999999</c:v>
                </c:pt>
                <c:pt idx="9">
                  <c:v>10.03656721934264</c:v>
                </c:pt>
                <c:pt idx="10">
                  <c:v>7.8704524502907383</c:v>
                </c:pt>
              </c:numCache>
            </c:numRef>
          </c:val>
          <c:extLst>
            <c:ext xmlns:c16="http://schemas.microsoft.com/office/drawing/2014/chart" uri="{C3380CC4-5D6E-409C-BE32-E72D297353CC}">
              <c16:uniqueId val="{0000000C-ABBA-41A8-8819-1CC1295A9163}"/>
            </c:ext>
          </c:extLst>
        </c:ser>
        <c:ser>
          <c:idx val="7"/>
          <c:order val="7"/>
          <c:tx>
            <c:strRef>
              <c:f>'VC deals by region'!$B$16</c:f>
              <c:strCache>
                <c:ptCount val="1"/>
                <c:pt idx="0">
                  <c:v>West Coast</c:v>
                </c:pt>
              </c:strCache>
            </c:strRef>
          </c:tx>
          <c:invertIfNegative val="0"/>
          <c:cat>
            <c:numRef>
              <c:f>'VC deals by region'!$C$8:$M$8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region'!$C$16:$M$16</c:f>
              <c:numCache>
                <c:formatCode>"$"#,##0.0</c:formatCode>
                <c:ptCount val="11"/>
                <c:pt idx="0">
                  <c:v>43.70076642978831</c:v>
                </c:pt>
                <c:pt idx="1">
                  <c:v>45.5743894766998</c:v>
                </c:pt>
                <c:pt idx="2">
                  <c:v>69.330626780077779</c:v>
                </c:pt>
                <c:pt idx="3">
                  <c:v>74.961637276221552</c:v>
                </c:pt>
                <c:pt idx="4">
                  <c:v>89.808657605843223</c:v>
                </c:pt>
                <c:pt idx="5">
                  <c:v>172.74458024230171</c:v>
                </c:pt>
                <c:pt idx="6">
                  <c:v>103.2509347993754</c:v>
                </c:pt>
                <c:pt idx="7">
                  <c:v>79.726562336990398</c:v>
                </c:pt>
                <c:pt idx="8">
                  <c:v>118.3752330545833</c:v>
                </c:pt>
                <c:pt idx="9">
                  <c:v>203.46840232605339</c:v>
                </c:pt>
                <c:pt idx="10">
                  <c:v>340.33241137987022</c:v>
                </c:pt>
              </c:numCache>
            </c:numRef>
          </c:val>
          <c:extLst>
            <c:ext xmlns:c16="http://schemas.microsoft.com/office/drawing/2014/chart" uri="{C3380CC4-5D6E-409C-BE32-E72D297353CC}">
              <c16:uniqueId val="{0000000D-ABBA-41A8-8819-1CC1295A9163}"/>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plotArea>
    <c:legend>
      <c:legendPos val="tr"/>
      <c:layout>
        <c:manualLayout>
          <c:xMode val="edge"/>
          <c:yMode val="edge"/>
          <c:x val="0.85787826916892307"/>
          <c:y val="0"/>
          <c:w val="0.14212173083107696"/>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040682414698169E-2"/>
          <c:y val="1.5740740740740739E-2"/>
          <c:w val="0.78593611569304822"/>
          <c:h val="0.91464210324313955"/>
        </c:manualLayout>
      </c:layout>
      <c:barChart>
        <c:barDir val="col"/>
        <c:grouping val="percentStacked"/>
        <c:varyColors val="0"/>
        <c:ser>
          <c:idx val="0"/>
          <c:order val="0"/>
          <c:tx>
            <c:strRef>
              <c:f>'VC deals by region'!$B$59</c:f>
              <c:strCache>
                <c:ptCount val="1"/>
                <c:pt idx="0">
                  <c:v>Great Lakes</c:v>
                </c:pt>
              </c:strCache>
            </c:strRef>
          </c:tx>
          <c:spPr>
            <a:solidFill>
              <a:schemeClr val="accent1"/>
            </a:solidFill>
            <a:ln>
              <a:noFill/>
            </a:ln>
            <a:effectLst/>
          </c:spPr>
          <c:invertIfNegative val="0"/>
          <c:cat>
            <c:numRef>
              <c:f>'VC deals by region'!$C$58:$M$58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region'!$C$59:$M$59</c:f>
              <c:numCache>
                <c:formatCode>#,##0;;;</c:formatCode>
                <c:ptCount val="11"/>
                <c:pt idx="0">
                  <c:v>974</c:v>
                </c:pt>
                <c:pt idx="1">
                  <c:v>949</c:v>
                </c:pt>
                <c:pt idx="2">
                  <c:v>1091</c:v>
                </c:pt>
                <c:pt idx="3">
                  <c:v>1109</c:v>
                </c:pt>
                <c:pt idx="4">
                  <c:v>1129</c:v>
                </c:pt>
                <c:pt idx="5">
                  <c:v>1432</c:v>
                </c:pt>
                <c:pt idx="6">
                  <c:v>1376</c:v>
                </c:pt>
                <c:pt idx="7">
                  <c:v>1238</c:v>
                </c:pt>
                <c:pt idx="8">
                  <c:v>1209</c:v>
                </c:pt>
                <c:pt idx="9">
                  <c:v>1097</c:v>
                </c:pt>
                <c:pt idx="10">
                  <c:v>529</c:v>
                </c:pt>
              </c:numCache>
            </c:numRef>
          </c:val>
          <c:extLst>
            <c:ext xmlns:c16="http://schemas.microsoft.com/office/drawing/2014/chart" uri="{C3380CC4-5D6E-409C-BE32-E72D297353CC}">
              <c16:uniqueId val="{00000001-8581-4929-9610-3F52E4A0FCE8}"/>
            </c:ext>
          </c:extLst>
        </c:ser>
        <c:ser>
          <c:idx val="1"/>
          <c:order val="1"/>
          <c:tx>
            <c:strRef>
              <c:f>'VC deals by region'!$B$60</c:f>
              <c:strCache>
                <c:ptCount val="1"/>
                <c:pt idx="0">
                  <c:v>Mid-Atlantic</c:v>
                </c:pt>
              </c:strCache>
            </c:strRef>
          </c:tx>
          <c:spPr>
            <a:solidFill>
              <a:schemeClr val="accent2"/>
            </a:solidFill>
            <a:ln>
              <a:noFill/>
            </a:ln>
            <a:effectLst/>
          </c:spPr>
          <c:invertIfNegative val="0"/>
          <c:cat>
            <c:numRef>
              <c:f>'VC deals by region'!$C$58:$M$58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region'!$C$60:$M$60</c:f>
              <c:numCache>
                <c:formatCode>#,##0;;;</c:formatCode>
                <c:ptCount val="11"/>
                <c:pt idx="0">
                  <c:v>2324</c:v>
                </c:pt>
                <c:pt idx="1">
                  <c:v>2480</c:v>
                </c:pt>
                <c:pt idx="2">
                  <c:v>2710</c:v>
                </c:pt>
                <c:pt idx="3">
                  <c:v>3058</c:v>
                </c:pt>
                <c:pt idx="4">
                  <c:v>3090</c:v>
                </c:pt>
                <c:pt idx="5">
                  <c:v>4646</c:v>
                </c:pt>
                <c:pt idx="6">
                  <c:v>4421</c:v>
                </c:pt>
                <c:pt idx="7">
                  <c:v>3883</c:v>
                </c:pt>
                <c:pt idx="8">
                  <c:v>3809</c:v>
                </c:pt>
                <c:pt idx="9">
                  <c:v>3936</c:v>
                </c:pt>
                <c:pt idx="10">
                  <c:v>1960</c:v>
                </c:pt>
              </c:numCache>
            </c:numRef>
          </c:val>
          <c:extLst>
            <c:ext xmlns:c16="http://schemas.microsoft.com/office/drawing/2014/chart" uri="{C3380CC4-5D6E-409C-BE32-E72D297353CC}">
              <c16:uniqueId val="{00000003-8581-4929-9610-3F52E4A0FCE8}"/>
            </c:ext>
          </c:extLst>
        </c:ser>
        <c:ser>
          <c:idx val="2"/>
          <c:order val="2"/>
          <c:tx>
            <c:strRef>
              <c:f>'VC deals by region'!$B$61</c:f>
              <c:strCache>
                <c:ptCount val="1"/>
                <c:pt idx="0">
                  <c:v>Midwest</c:v>
                </c:pt>
              </c:strCache>
            </c:strRef>
          </c:tx>
          <c:spPr>
            <a:solidFill>
              <a:schemeClr val="accent3"/>
            </a:solidFill>
            <a:ln>
              <a:noFill/>
            </a:ln>
            <a:effectLst/>
          </c:spPr>
          <c:invertIfNegative val="0"/>
          <c:cat>
            <c:numRef>
              <c:f>'VC deals by region'!$C$58:$M$58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region'!$C$61:$M$61</c:f>
              <c:numCache>
                <c:formatCode>#,##0;;;</c:formatCode>
                <c:ptCount val="11"/>
                <c:pt idx="0">
                  <c:v>221</c:v>
                </c:pt>
                <c:pt idx="1">
                  <c:v>214</c:v>
                </c:pt>
                <c:pt idx="2">
                  <c:v>220</c:v>
                </c:pt>
                <c:pt idx="3">
                  <c:v>217</c:v>
                </c:pt>
                <c:pt idx="4">
                  <c:v>246</c:v>
                </c:pt>
                <c:pt idx="5">
                  <c:v>319</c:v>
                </c:pt>
                <c:pt idx="6">
                  <c:v>270</c:v>
                </c:pt>
                <c:pt idx="7">
                  <c:v>304</c:v>
                </c:pt>
                <c:pt idx="8">
                  <c:v>249</c:v>
                </c:pt>
                <c:pt idx="9">
                  <c:v>245</c:v>
                </c:pt>
                <c:pt idx="10">
                  <c:v>134</c:v>
                </c:pt>
              </c:numCache>
            </c:numRef>
          </c:val>
          <c:extLst>
            <c:ext xmlns:c16="http://schemas.microsoft.com/office/drawing/2014/chart" uri="{C3380CC4-5D6E-409C-BE32-E72D297353CC}">
              <c16:uniqueId val="{00000005-8581-4929-9610-3F52E4A0FCE8}"/>
            </c:ext>
          </c:extLst>
        </c:ser>
        <c:ser>
          <c:idx val="3"/>
          <c:order val="3"/>
          <c:tx>
            <c:strRef>
              <c:f>'VC deals by region'!$B$62</c:f>
              <c:strCache>
                <c:ptCount val="1"/>
                <c:pt idx="0">
                  <c:v>Mountain</c:v>
                </c:pt>
              </c:strCache>
            </c:strRef>
          </c:tx>
          <c:spPr>
            <a:solidFill>
              <a:schemeClr val="accent4"/>
            </a:solidFill>
            <a:ln>
              <a:noFill/>
            </a:ln>
            <a:effectLst/>
          </c:spPr>
          <c:invertIfNegative val="0"/>
          <c:cat>
            <c:numRef>
              <c:f>'VC deals by region'!$C$58:$M$58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region'!$C$62:$M$62</c:f>
              <c:numCache>
                <c:formatCode>#,##0;;;</c:formatCode>
                <c:ptCount val="11"/>
                <c:pt idx="0">
                  <c:v>772</c:v>
                </c:pt>
                <c:pt idx="1">
                  <c:v>876</c:v>
                </c:pt>
                <c:pt idx="2">
                  <c:v>861</c:v>
                </c:pt>
                <c:pt idx="3">
                  <c:v>1062</c:v>
                </c:pt>
                <c:pt idx="4">
                  <c:v>1044</c:v>
                </c:pt>
                <c:pt idx="5">
                  <c:v>1343</c:v>
                </c:pt>
                <c:pt idx="6">
                  <c:v>1256</c:v>
                </c:pt>
                <c:pt idx="7">
                  <c:v>1012</c:v>
                </c:pt>
                <c:pt idx="8">
                  <c:v>963</c:v>
                </c:pt>
                <c:pt idx="9">
                  <c:v>1028</c:v>
                </c:pt>
                <c:pt idx="10">
                  <c:v>510</c:v>
                </c:pt>
              </c:numCache>
            </c:numRef>
          </c:val>
          <c:extLst>
            <c:ext xmlns:c16="http://schemas.microsoft.com/office/drawing/2014/chart" uri="{C3380CC4-5D6E-409C-BE32-E72D297353CC}">
              <c16:uniqueId val="{00000007-8581-4929-9610-3F52E4A0FCE8}"/>
            </c:ext>
          </c:extLst>
        </c:ser>
        <c:ser>
          <c:idx val="4"/>
          <c:order val="4"/>
          <c:tx>
            <c:strRef>
              <c:f>'VC deals by region'!$B$63</c:f>
              <c:strCache>
                <c:ptCount val="1"/>
                <c:pt idx="0">
                  <c:v>New England</c:v>
                </c:pt>
              </c:strCache>
            </c:strRef>
          </c:tx>
          <c:spPr>
            <a:solidFill>
              <a:schemeClr val="accent5"/>
            </a:solidFill>
            <a:ln>
              <a:noFill/>
            </a:ln>
            <a:effectLst/>
          </c:spPr>
          <c:invertIfNegative val="0"/>
          <c:cat>
            <c:numRef>
              <c:f>'VC deals by region'!$C$58:$M$58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region'!$C$63:$M$63</c:f>
              <c:numCache>
                <c:formatCode>#,##0;;;</c:formatCode>
                <c:ptCount val="11"/>
                <c:pt idx="0">
                  <c:v>922</c:v>
                </c:pt>
                <c:pt idx="1">
                  <c:v>1027</c:v>
                </c:pt>
                <c:pt idx="2">
                  <c:v>1097</c:v>
                </c:pt>
                <c:pt idx="3">
                  <c:v>1116</c:v>
                </c:pt>
                <c:pt idx="4">
                  <c:v>1195</c:v>
                </c:pt>
                <c:pt idx="5">
                  <c:v>1533</c:v>
                </c:pt>
                <c:pt idx="6">
                  <c:v>1349</c:v>
                </c:pt>
                <c:pt idx="7">
                  <c:v>1141</c:v>
                </c:pt>
                <c:pt idx="8">
                  <c:v>1118</c:v>
                </c:pt>
                <c:pt idx="9">
                  <c:v>1129</c:v>
                </c:pt>
                <c:pt idx="10">
                  <c:v>504</c:v>
                </c:pt>
              </c:numCache>
            </c:numRef>
          </c:val>
          <c:extLst>
            <c:ext xmlns:c16="http://schemas.microsoft.com/office/drawing/2014/chart" uri="{C3380CC4-5D6E-409C-BE32-E72D297353CC}">
              <c16:uniqueId val="{00000009-8581-4929-9610-3F52E4A0FCE8}"/>
            </c:ext>
          </c:extLst>
        </c:ser>
        <c:ser>
          <c:idx val="5"/>
          <c:order val="5"/>
          <c:tx>
            <c:strRef>
              <c:f>'VC deals by region'!$B$64</c:f>
              <c:strCache>
                <c:ptCount val="1"/>
                <c:pt idx="0">
                  <c:v>South</c:v>
                </c:pt>
              </c:strCache>
            </c:strRef>
          </c:tx>
          <c:spPr>
            <a:solidFill>
              <a:schemeClr val="accent6"/>
            </a:solidFill>
            <a:ln>
              <a:noFill/>
            </a:ln>
            <a:effectLst/>
          </c:spPr>
          <c:invertIfNegative val="0"/>
          <c:cat>
            <c:numRef>
              <c:f>'VC deals by region'!$C$58:$M$58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region'!$C$64:$M$64</c:f>
              <c:numCache>
                <c:formatCode>#,##0;;;</c:formatCode>
                <c:ptCount val="11"/>
                <c:pt idx="0">
                  <c:v>989</c:v>
                </c:pt>
                <c:pt idx="1">
                  <c:v>1027</c:v>
                </c:pt>
                <c:pt idx="2">
                  <c:v>1037</c:v>
                </c:pt>
                <c:pt idx="3">
                  <c:v>1153</c:v>
                </c:pt>
                <c:pt idx="4">
                  <c:v>1166</c:v>
                </c:pt>
                <c:pt idx="5">
                  <c:v>1502</c:v>
                </c:pt>
                <c:pt idx="6">
                  <c:v>1477</c:v>
                </c:pt>
                <c:pt idx="7">
                  <c:v>1348</c:v>
                </c:pt>
                <c:pt idx="8">
                  <c:v>1226</c:v>
                </c:pt>
                <c:pt idx="9">
                  <c:v>1279</c:v>
                </c:pt>
                <c:pt idx="10">
                  <c:v>673</c:v>
                </c:pt>
              </c:numCache>
            </c:numRef>
          </c:val>
          <c:extLst>
            <c:ext xmlns:c16="http://schemas.microsoft.com/office/drawing/2014/chart" uri="{C3380CC4-5D6E-409C-BE32-E72D297353CC}">
              <c16:uniqueId val="{0000000B-8581-4929-9610-3F52E4A0FCE8}"/>
            </c:ext>
          </c:extLst>
        </c:ser>
        <c:ser>
          <c:idx val="6"/>
          <c:order val="6"/>
          <c:tx>
            <c:strRef>
              <c:f>'VC deals by region'!$B$65</c:f>
              <c:strCache>
                <c:ptCount val="1"/>
                <c:pt idx="0">
                  <c:v>Southeast</c:v>
                </c:pt>
              </c:strCache>
            </c:strRef>
          </c:tx>
          <c:invertIfNegative val="0"/>
          <c:cat>
            <c:numRef>
              <c:f>'VC deals by region'!$C$58:$M$58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region'!$C$65:$M$65</c:f>
              <c:numCache>
                <c:formatCode>#,##0;;;</c:formatCode>
                <c:ptCount val="11"/>
                <c:pt idx="0">
                  <c:v>865</c:v>
                </c:pt>
                <c:pt idx="1">
                  <c:v>942</c:v>
                </c:pt>
                <c:pt idx="2">
                  <c:v>1019</c:v>
                </c:pt>
                <c:pt idx="3">
                  <c:v>1082</c:v>
                </c:pt>
                <c:pt idx="4">
                  <c:v>1128</c:v>
                </c:pt>
                <c:pt idx="5">
                  <c:v>1698</c:v>
                </c:pt>
                <c:pt idx="6">
                  <c:v>1632</c:v>
                </c:pt>
                <c:pt idx="7">
                  <c:v>1363</c:v>
                </c:pt>
                <c:pt idx="8">
                  <c:v>1335</c:v>
                </c:pt>
                <c:pt idx="9">
                  <c:v>1289</c:v>
                </c:pt>
                <c:pt idx="10">
                  <c:v>648</c:v>
                </c:pt>
              </c:numCache>
            </c:numRef>
          </c:val>
          <c:extLst>
            <c:ext xmlns:c16="http://schemas.microsoft.com/office/drawing/2014/chart" uri="{C3380CC4-5D6E-409C-BE32-E72D297353CC}">
              <c16:uniqueId val="{0000000D-8581-4929-9610-3F52E4A0FCE8}"/>
            </c:ext>
          </c:extLst>
        </c:ser>
        <c:ser>
          <c:idx val="7"/>
          <c:order val="7"/>
          <c:tx>
            <c:strRef>
              <c:f>'VC deals by region'!$B$66</c:f>
              <c:strCache>
                <c:ptCount val="1"/>
                <c:pt idx="0">
                  <c:v>West Coast</c:v>
                </c:pt>
              </c:strCache>
            </c:strRef>
          </c:tx>
          <c:invertIfNegative val="0"/>
          <c:cat>
            <c:numRef>
              <c:f>'VC deals by region'!$C$58:$M$58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region'!$C$66:$M$66</c:f>
              <c:numCache>
                <c:formatCode>#,##0;;;</c:formatCode>
                <c:ptCount val="11"/>
                <c:pt idx="0">
                  <c:v>4253</c:v>
                </c:pt>
                <c:pt idx="1">
                  <c:v>4597</c:v>
                </c:pt>
                <c:pt idx="2">
                  <c:v>4893</c:v>
                </c:pt>
                <c:pt idx="3">
                  <c:v>5196</c:v>
                </c:pt>
                <c:pt idx="4">
                  <c:v>5192</c:v>
                </c:pt>
                <c:pt idx="5">
                  <c:v>7178</c:v>
                </c:pt>
                <c:pt idx="6">
                  <c:v>6449</c:v>
                </c:pt>
                <c:pt idx="7">
                  <c:v>5130</c:v>
                </c:pt>
                <c:pt idx="8">
                  <c:v>5416</c:v>
                </c:pt>
                <c:pt idx="9">
                  <c:v>5645</c:v>
                </c:pt>
                <c:pt idx="10">
                  <c:v>2528</c:v>
                </c:pt>
              </c:numCache>
            </c:numRef>
          </c:val>
          <c:extLst>
            <c:ext xmlns:c16="http://schemas.microsoft.com/office/drawing/2014/chart" uri="{C3380CC4-5D6E-409C-BE32-E72D297353CC}">
              <c16:uniqueId val="{0000000F-8581-4929-9610-3F52E4A0FCE8}"/>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0"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plotArea>
    <c:legend>
      <c:legendPos val="tr"/>
      <c:layout>
        <c:manualLayout>
          <c:xMode val="edge"/>
          <c:yMode val="edge"/>
          <c:x val="0.85787826916892307"/>
          <c:y val="0"/>
          <c:w val="0.14212173083107696"/>
          <c:h val="0.3707070294969605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040682414698169E-2"/>
          <c:y val="1.5740740740740739E-2"/>
          <c:w val="0.76292684568275115"/>
          <c:h val="0.92367988723631766"/>
        </c:manualLayout>
      </c:layout>
      <c:barChart>
        <c:barDir val="col"/>
        <c:grouping val="percentStacked"/>
        <c:varyColors val="0"/>
        <c:ser>
          <c:idx val="0"/>
          <c:order val="0"/>
          <c:tx>
            <c:strRef>
              <c:f>'VC deals by region'!$O$9</c:f>
              <c:strCache>
                <c:ptCount val="1"/>
                <c:pt idx="0">
                  <c:v>Great Lakes</c:v>
                </c:pt>
              </c:strCache>
            </c:strRef>
          </c:tx>
          <c:spPr>
            <a:solidFill>
              <a:schemeClr val="accent1"/>
            </a:solidFill>
            <a:ln>
              <a:noFill/>
            </a:ln>
            <a:effectLst/>
          </c:spPr>
          <c:invertIfNegative val="0"/>
          <c:cat>
            <c:multiLvlStrRef>
              <c:f>'VC deals by region'!$P$7:$BE$8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region'!$P$9:$BE$9</c:f>
              <c:numCache>
                <c:formatCode>"$"#,##0.0</c:formatCode>
                <c:ptCount val="42"/>
                <c:pt idx="0">
                  <c:v>0.83512865999999975</c:v>
                </c:pt>
                <c:pt idx="1">
                  <c:v>1.0979915899999999</c:v>
                </c:pt>
                <c:pt idx="2">
                  <c:v>0.65722108899999987</c:v>
                </c:pt>
                <c:pt idx="3">
                  <c:v>0.73794725199999978</c:v>
                </c:pt>
                <c:pt idx="4">
                  <c:v>0.60585952499999995</c:v>
                </c:pt>
                <c:pt idx="5">
                  <c:v>1.648465692</c:v>
                </c:pt>
                <c:pt idx="6">
                  <c:v>0.95480429899999963</c:v>
                </c:pt>
                <c:pt idx="7">
                  <c:v>0.94277088499999995</c:v>
                </c:pt>
                <c:pt idx="8">
                  <c:v>1.209293374</c:v>
                </c:pt>
                <c:pt idx="9">
                  <c:v>1.1692404439999999</c:v>
                </c:pt>
                <c:pt idx="10">
                  <c:v>1.639616489999999</c:v>
                </c:pt>
                <c:pt idx="11">
                  <c:v>1.9288367883534681</c:v>
                </c:pt>
                <c:pt idx="12">
                  <c:v>2.1735577063337219</c:v>
                </c:pt>
                <c:pt idx="13">
                  <c:v>1.481907238</c:v>
                </c:pt>
                <c:pt idx="14">
                  <c:v>1.6252137790000001</c:v>
                </c:pt>
                <c:pt idx="15">
                  <c:v>1.7168959989999999</c:v>
                </c:pt>
                <c:pt idx="16">
                  <c:v>1.282580563</c:v>
                </c:pt>
                <c:pt idx="17">
                  <c:v>1.639522583</c:v>
                </c:pt>
                <c:pt idx="18">
                  <c:v>1.2271529587010019</c:v>
                </c:pt>
                <c:pt idx="19">
                  <c:v>5.0440003549999997</c:v>
                </c:pt>
                <c:pt idx="20">
                  <c:v>3.457247309</c:v>
                </c:pt>
                <c:pt idx="21">
                  <c:v>3.544871798</c:v>
                </c:pt>
                <c:pt idx="22">
                  <c:v>3.7983778449999992</c:v>
                </c:pt>
                <c:pt idx="23">
                  <c:v>5.4734291109999997</c:v>
                </c:pt>
                <c:pt idx="24">
                  <c:v>3.8149803032341949</c:v>
                </c:pt>
                <c:pt idx="25">
                  <c:v>3.071588373</c:v>
                </c:pt>
                <c:pt idx="26">
                  <c:v>2.239876038999999</c:v>
                </c:pt>
                <c:pt idx="27">
                  <c:v>3.251452791649772</c:v>
                </c:pt>
                <c:pt idx="28">
                  <c:v>2.4158382309999999</c:v>
                </c:pt>
                <c:pt idx="29">
                  <c:v>1.9994226850000001</c:v>
                </c:pt>
                <c:pt idx="30">
                  <c:v>1.2936961929999991</c:v>
                </c:pt>
                <c:pt idx="31">
                  <c:v>3.2753857169999998</c:v>
                </c:pt>
                <c:pt idx="32">
                  <c:v>2.153608502</c:v>
                </c:pt>
                <c:pt idx="33">
                  <c:v>2.5308324426522049</c:v>
                </c:pt>
                <c:pt idx="34">
                  <c:v>1.427181289</c:v>
                </c:pt>
                <c:pt idx="35">
                  <c:v>2.2287369029999988</c:v>
                </c:pt>
                <c:pt idx="36">
                  <c:v>1.8442420230000001</c:v>
                </c:pt>
                <c:pt idx="37">
                  <c:v>1.8022065119999999</c:v>
                </c:pt>
                <c:pt idx="38">
                  <c:v>2.0691585790000002</c:v>
                </c:pt>
                <c:pt idx="39">
                  <c:v>1.4578642519999989</c:v>
                </c:pt>
                <c:pt idx="40">
                  <c:v>2.240337679</c:v>
                </c:pt>
                <c:pt idx="41">
                  <c:v>2.1975915749999988</c:v>
                </c:pt>
              </c:numCache>
            </c:numRef>
          </c:val>
          <c:extLst>
            <c:ext xmlns:c16="http://schemas.microsoft.com/office/drawing/2014/chart" uri="{C3380CC4-5D6E-409C-BE32-E72D297353CC}">
              <c16:uniqueId val="{00000001-4017-47CB-813B-D7B8CA716816}"/>
            </c:ext>
          </c:extLst>
        </c:ser>
        <c:ser>
          <c:idx val="1"/>
          <c:order val="1"/>
          <c:tx>
            <c:strRef>
              <c:f>'VC deals by region'!$O$10</c:f>
              <c:strCache>
                <c:ptCount val="1"/>
                <c:pt idx="0">
                  <c:v>Mid-Atlantic</c:v>
                </c:pt>
              </c:strCache>
            </c:strRef>
          </c:tx>
          <c:spPr>
            <a:solidFill>
              <a:schemeClr val="accent2"/>
            </a:solidFill>
            <a:ln>
              <a:noFill/>
            </a:ln>
            <a:effectLst/>
          </c:spPr>
          <c:invertIfNegative val="0"/>
          <c:cat>
            <c:multiLvlStrRef>
              <c:f>'VC deals by region'!$P$7:$BE$8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region'!$P$10:$BE$10</c:f>
              <c:numCache>
                <c:formatCode>"$"#,##0.0</c:formatCode>
                <c:ptCount val="42"/>
                <c:pt idx="0">
                  <c:v>3.7323638884898278</c:v>
                </c:pt>
                <c:pt idx="1">
                  <c:v>2.945531839711609</c:v>
                </c:pt>
                <c:pt idx="2">
                  <c:v>3.5570510666500641</c:v>
                </c:pt>
                <c:pt idx="3">
                  <c:v>4.4854120979999994</c:v>
                </c:pt>
                <c:pt idx="4">
                  <c:v>2.656314882700836</c:v>
                </c:pt>
                <c:pt idx="5">
                  <c:v>3.646169678670486</c:v>
                </c:pt>
                <c:pt idx="6">
                  <c:v>6.9766176510088638</c:v>
                </c:pt>
                <c:pt idx="7">
                  <c:v>4.7734371855628748</c:v>
                </c:pt>
                <c:pt idx="8">
                  <c:v>5.6649020214338996</c:v>
                </c:pt>
                <c:pt idx="9">
                  <c:v>5.3371394184555134</c:v>
                </c:pt>
                <c:pt idx="10">
                  <c:v>7.278694936640167</c:v>
                </c:pt>
                <c:pt idx="11">
                  <c:v>18.615220984201979</c:v>
                </c:pt>
                <c:pt idx="12">
                  <c:v>11.983288208457569</c:v>
                </c:pt>
                <c:pt idx="13">
                  <c:v>7.9603926495486226</c:v>
                </c:pt>
                <c:pt idx="14">
                  <c:v>7.5340975880851149</c:v>
                </c:pt>
                <c:pt idx="15">
                  <c:v>7.4532424319700779</c:v>
                </c:pt>
                <c:pt idx="16">
                  <c:v>6.667382145339662</c:v>
                </c:pt>
                <c:pt idx="17">
                  <c:v>5.9280884786640753</c:v>
                </c:pt>
                <c:pt idx="18">
                  <c:v>7.0509189714408214</c:v>
                </c:pt>
                <c:pt idx="19">
                  <c:v>8.8150907280223159</c:v>
                </c:pt>
                <c:pt idx="20">
                  <c:v>15.5742072309304</c:v>
                </c:pt>
                <c:pt idx="21">
                  <c:v>18.086503421470621</c:v>
                </c:pt>
                <c:pt idx="22">
                  <c:v>19.476443942825689</c:v>
                </c:pt>
                <c:pt idx="23">
                  <c:v>21.275963977618019</c:v>
                </c:pt>
                <c:pt idx="24">
                  <c:v>13.634755704532781</c:v>
                </c:pt>
                <c:pt idx="25">
                  <c:v>14.25149640084029</c:v>
                </c:pt>
                <c:pt idx="26">
                  <c:v>8.8467913227983725</c:v>
                </c:pt>
                <c:pt idx="27">
                  <c:v>7.9544935015432259</c:v>
                </c:pt>
                <c:pt idx="28">
                  <c:v>8.6701604065383666</c:v>
                </c:pt>
                <c:pt idx="29">
                  <c:v>8.6057200929824571</c:v>
                </c:pt>
                <c:pt idx="30">
                  <c:v>7.3184879037931276</c:v>
                </c:pt>
                <c:pt idx="31">
                  <c:v>5.6245730039655228</c:v>
                </c:pt>
                <c:pt idx="32">
                  <c:v>8.6463091109415231</c:v>
                </c:pt>
                <c:pt idx="33">
                  <c:v>10.362329458</c:v>
                </c:pt>
                <c:pt idx="34">
                  <c:v>8.9409637202881083</c:v>
                </c:pt>
                <c:pt idx="35">
                  <c:v>13.007151940789729</c:v>
                </c:pt>
                <c:pt idx="36">
                  <c:v>6.606580221584565</c:v>
                </c:pt>
                <c:pt idx="37">
                  <c:v>10.643713671269071</c:v>
                </c:pt>
                <c:pt idx="38">
                  <c:v>11.578579765137359</c:v>
                </c:pt>
                <c:pt idx="39">
                  <c:v>15.720505566</c:v>
                </c:pt>
                <c:pt idx="40">
                  <c:v>18.12950529686568</c:v>
                </c:pt>
                <c:pt idx="41">
                  <c:v>15.048737143556799</c:v>
                </c:pt>
              </c:numCache>
            </c:numRef>
          </c:val>
          <c:extLst>
            <c:ext xmlns:c16="http://schemas.microsoft.com/office/drawing/2014/chart" uri="{C3380CC4-5D6E-409C-BE32-E72D297353CC}">
              <c16:uniqueId val="{00000003-4017-47CB-813B-D7B8CA716816}"/>
            </c:ext>
          </c:extLst>
        </c:ser>
        <c:ser>
          <c:idx val="2"/>
          <c:order val="2"/>
          <c:tx>
            <c:strRef>
              <c:f>'VC deals by region'!$O$11</c:f>
              <c:strCache>
                <c:ptCount val="1"/>
                <c:pt idx="0">
                  <c:v>Midwest</c:v>
                </c:pt>
              </c:strCache>
            </c:strRef>
          </c:tx>
          <c:spPr>
            <a:solidFill>
              <a:schemeClr val="accent3"/>
            </a:solidFill>
            <a:ln>
              <a:noFill/>
            </a:ln>
            <a:effectLst/>
          </c:spPr>
          <c:invertIfNegative val="0"/>
          <c:cat>
            <c:multiLvlStrRef>
              <c:f>'VC deals by region'!$P$7:$BE$8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region'!$P$11:$BE$11</c:f>
              <c:numCache>
                <c:formatCode>"$"#,##0.0</c:formatCode>
                <c:ptCount val="42"/>
                <c:pt idx="0">
                  <c:v>0.26513669400000001</c:v>
                </c:pt>
                <c:pt idx="1">
                  <c:v>8.1895139000000006E-2</c:v>
                </c:pt>
                <c:pt idx="2">
                  <c:v>0.15314610899999989</c:v>
                </c:pt>
                <c:pt idx="3">
                  <c:v>0.1137308149999999</c:v>
                </c:pt>
                <c:pt idx="4">
                  <c:v>0.320595136</c:v>
                </c:pt>
                <c:pt idx="5">
                  <c:v>0.12755513099999999</c:v>
                </c:pt>
                <c:pt idx="6">
                  <c:v>0.24274731799999991</c:v>
                </c:pt>
                <c:pt idx="7">
                  <c:v>0.2042377249999999</c:v>
                </c:pt>
                <c:pt idx="8">
                  <c:v>0.40638416300000002</c:v>
                </c:pt>
                <c:pt idx="9">
                  <c:v>0.115364973</c:v>
                </c:pt>
                <c:pt idx="10">
                  <c:v>0.51332467299999995</c:v>
                </c:pt>
                <c:pt idx="11">
                  <c:v>0.35779177699999992</c:v>
                </c:pt>
                <c:pt idx="12">
                  <c:v>0.15161332696050581</c:v>
                </c:pt>
                <c:pt idx="13">
                  <c:v>0.12116371500000001</c:v>
                </c:pt>
                <c:pt idx="14">
                  <c:v>0.34796058499999988</c:v>
                </c:pt>
                <c:pt idx="15">
                  <c:v>0.28464968000000002</c:v>
                </c:pt>
                <c:pt idx="16">
                  <c:v>0.30037747599999992</c:v>
                </c:pt>
                <c:pt idx="17">
                  <c:v>0.183653441</c:v>
                </c:pt>
                <c:pt idx="18">
                  <c:v>0.34176432699999998</c:v>
                </c:pt>
                <c:pt idx="19">
                  <c:v>0.537401252</c:v>
                </c:pt>
                <c:pt idx="20">
                  <c:v>0.36656029600000001</c:v>
                </c:pt>
                <c:pt idx="21">
                  <c:v>0.69817601699999998</c:v>
                </c:pt>
                <c:pt idx="22">
                  <c:v>0.44065845599999981</c:v>
                </c:pt>
                <c:pt idx="23">
                  <c:v>1.147698426</c:v>
                </c:pt>
                <c:pt idx="24">
                  <c:v>0.85966809399999999</c:v>
                </c:pt>
                <c:pt idx="25">
                  <c:v>0.23647385600000001</c:v>
                </c:pt>
                <c:pt idx="26">
                  <c:v>0.79704204999999995</c:v>
                </c:pt>
                <c:pt idx="27">
                  <c:v>0.36399468600000001</c:v>
                </c:pt>
                <c:pt idx="28">
                  <c:v>0.3703792649999999</c:v>
                </c:pt>
                <c:pt idx="29">
                  <c:v>0.55307574799999992</c:v>
                </c:pt>
                <c:pt idx="30">
                  <c:v>0.74421483399999999</c:v>
                </c:pt>
                <c:pt idx="31">
                  <c:v>0.314724752</c:v>
                </c:pt>
                <c:pt idx="32">
                  <c:v>0.2672368780144474</c:v>
                </c:pt>
                <c:pt idx="33">
                  <c:v>0.22390731699999999</c:v>
                </c:pt>
                <c:pt idx="34">
                  <c:v>0.36431036900000002</c:v>
                </c:pt>
                <c:pt idx="35">
                  <c:v>0.24974961599999981</c:v>
                </c:pt>
                <c:pt idx="36">
                  <c:v>0.489971133</c:v>
                </c:pt>
                <c:pt idx="37">
                  <c:v>0.38808799899999991</c:v>
                </c:pt>
                <c:pt idx="38">
                  <c:v>0.88320697299999995</c:v>
                </c:pt>
                <c:pt idx="39">
                  <c:v>0.98038331999999995</c:v>
                </c:pt>
                <c:pt idx="40">
                  <c:v>0.3969602009999999</c:v>
                </c:pt>
                <c:pt idx="41">
                  <c:v>0.245503427</c:v>
                </c:pt>
              </c:numCache>
            </c:numRef>
          </c:val>
          <c:extLst>
            <c:ext xmlns:c16="http://schemas.microsoft.com/office/drawing/2014/chart" uri="{C3380CC4-5D6E-409C-BE32-E72D297353CC}">
              <c16:uniqueId val="{00000005-4017-47CB-813B-D7B8CA716816}"/>
            </c:ext>
          </c:extLst>
        </c:ser>
        <c:ser>
          <c:idx val="3"/>
          <c:order val="3"/>
          <c:tx>
            <c:strRef>
              <c:f>'VC deals by region'!$O$12</c:f>
              <c:strCache>
                <c:ptCount val="1"/>
                <c:pt idx="0">
                  <c:v>Mountain</c:v>
                </c:pt>
              </c:strCache>
            </c:strRef>
          </c:tx>
          <c:spPr>
            <a:solidFill>
              <a:schemeClr val="accent4"/>
            </a:solidFill>
            <a:ln>
              <a:noFill/>
            </a:ln>
            <a:effectLst/>
          </c:spPr>
          <c:invertIfNegative val="0"/>
          <c:cat>
            <c:multiLvlStrRef>
              <c:f>'VC deals by region'!$P$7:$BE$8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region'!$P$12:$BE$12</c:f>
              <c:numCache>
                <c:formatCode>"$"#,##0.0</c:formatCode>
                <c:ptCount val="42"/>
                <c:pt idx="0">
                  <c:v>2.048817828940551</c:v>
                </c:pt>
                <c:pt idx="1">
                  <c:v>0.62720913627403285</c:v>
                </c:pt>
                <c:pt idx="2">
                  <c:v>1.09922908</c:v>
                </c:pt>
                <c:pt idx="3">
                  <c:v>0.90727238899999973</c:v>
                </c:pt>
                <c:pt idx="4">
                  <c:v>1.299966170706552</c:v>
                </c:pt>
                <c:pt idx="5">
                  <c:v>0.89004763099999995</c:v>
                </c:pt>
                <c:pt idx="6">
                  <c:v>1.114874685</c:v>
                </c:pt>
                <c:pt idx="7">
                  <c:v>1.071700895</c:v>
                </c:pt>
                <c:pt idx="8">
                  <c:v>0.75200738999999994</c:v>
                </c:pt>
                <c:pt idx="9">
                  <c:v>1.454733123</c:v>
                </c:pt>
                <c:pt idx="10">
                  <c:v>3.2721349649999998</c:v>
                </c:pt>
                <c:pt idx="11">
                  <c:v>1.669046227167249</c:v>
                </c:pt>
                <c:pt idx="12">
                  <c:v>1.4296327579999999</c:v>
                </c:pt>
                <c:pt idx="13">
                  <c:v>2.2293027200000002</c:v>
                </c:pt>
                <c:pt idx="14">
                  <c:v>1.8891461433951831</c:v>
                </c:pt>
                <c:pt idx="15">
                  <c:v>1.6474715310000001</c:v>
                </c:pt>
                <c:pt idx="16">
                  <c:v>1.8522674050000001</c:v>
                </c:pt>
                <c:pt idx="17">
                  <c:v>1.576488041</c:v>
                </c:pt>
                <c:pt idx="18">
                  <c:v>2.1518369590000002</c:v>
                </c:pt>
                <c:pt idx="19">
                  <c:v>2.474586746465627</c:v>
                </c:pt>
                <c:pt idx="20">
                  <c:v>3.9326737101214801</c:v>
                </c:pt>
                <c:pt idx="21">
                  <c:v>3.594041343999999</c:v>
                </c:pt>
                <c:pt idx="22">
                  <c:v>3.8480694861661711</c:v>
                </c:pt>
                <c:pt idx="23">
                  <c:v>5.6073347480000004</c:v>
                </c:pt>
                <c:pt idx="24">
                  <c:v>4.4446480784805198</c:v>
                </c:pt>
                <c:pt idx="25">
                  <c:v>3.8927403790000001</c:v>
                </c:pt>
                <c:pt idx="26">
                  <c:v>2.9832159815070818</c:v>
                </c:pt>
                <c:pt idx="27">
                  <c:v>2.3726037349999989</c:v>
                </c:pt>
                <c:pt idx="28">
                  <c:v>2.274365414</c:v>
                </c:pt>
                <c:pt idx="29">
                  <c:v>1.998639184</c:v>
                </c:pt>
                <c:pt idx="30">
                  <c:v>3.0829528841130118</c:v>
                </c:pt>
                <c:pt idx="31">
                  <c:v>1.426805783</c:v>
                </c:pt>
                <c:pt idx="32">
                  <c:v>2.0489914064456829</c:v>
                </c:pt>
                <c:pt idx="33">
                  <c:v>2.2710424759999999</c:v>
                </c:pt>
                <c:pt idx="34">
                  <c:v>2.7229484589999999</c:v>
                </c:pt>
                <c:pt idx="35">
                  <c:v>2.5615870709999999</c:v>
                </c:pt>
                <c:pt idx="36">
                  <c:v>2.034610413999999</c:v>
                </c:pt>
                <c:pt idx="37">
                  <c:v>5.6108148</c:v>
                </c:pt>
                <c:pt idx="38">
                  <c:v>3.0864207549999998</c:v>
                </c:pt>
                <c:pt idx="39">
                  <c:v>5.7068898989999992</c:v>
                </c:pt>
                <c:pt idx="40">
                  <c:v>2.994788486</c:v>
                </c:pt>
                <c:pt idx="41">
                  <c:v>2.5993518139999998</c:v>
                </c:pt>
              </c:numCache>
            </c:numRef>
          </c:val>
          <c:extLst>
            <c:ext xmlns:c16="http://schemas.microsoft.com/office/drawing/2014/chart" uri="{C3380CC4-5D6E-409C-BE32-E72D297353CC}">
              <c16:uniqueId val="{00000007-4017-47CB-813B-D7B8CA716816}"/>
            </c:ext>
          </c:extLst>
        </c:ser>
        <c:ser>
          <c:idx val="4"/>
          <c:order val="4"/>
          <c:tx>
            <c:strRef>
              <c:f>'VC deals by region'!$O$13</c:f>
              <c:strCache>
                <c:ptCount val="1"/>
                <c:pt idx="0">
                  <c:v>New England</c:v>
                </c:pt>
              </c:strCache>
            </c:strRef>
          </c:tx>
          <c:spPr>
            <a:solidFill>
              <a:schemeClr val="accent5"/>
            </a:solidFill>
            <a:ln>
              <a:noFill/>
            </a:ln>
            <a:effectLst/>
          </c:spPr>
          <c:invertIfNegative val="0"/>
          <c:cat>
            <c:multiLvlStrRef>
              <c:f>'VC deals by region'!$P$7:$BE$8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region'!$P$13:$BE$13</c:f>
              <c:numCache>
                <c:formatCode>"$"#,##0.0</c:formatCode>
                <c:ptCount val="42"/>
                <c:pt idx="0">
                  <c:v>2.252230557999999</c:v>
                </c:pt>
                <c:pt idx="1">
                  <c:v>2.3769919159999988</c:v>
                </c:pt>
                <c:pt idx="2">
                  <c:v>2.4213816162677961</c:v>
                </c:pt>
                <c:pt idx="3">
                  <c:v>1.6464237690000001</c:v>
                </c:pt>
                <c:pt idx="4">
                  <c:v>2.5823870050000002</c:v>
                </c:pt>
                <c:pt idx="5">
                  <c:v>2.2446804109999992</c:v>
                </c:pt>
                <c:pt idx="6">
                  <c:v>2.923105780999999</c:v>
                </c:pt>
                <c:pt idx="7">
                  <c:v>3.1216803679999998</c:v>
                </c:pt>
                <c:pt idx="8">
                  <c:v>3.2702760564113551</c:v>
                </c:pt>
                <c:pt idx="9">
                  <c:v>3.5930217753341189</c:v>
                </c:pt>
                <c:pt idx="10">
                  <c:v>3.752712066809845</c:v>
                </c:pt>
                <c:pt idx="11">
                  <c:v>3.9026918340000001</c:v>
                </c:pt>
                <c:pt idx="12">
                  <c:v>3.450654258584021</c:v>
                </c:pt>
                <c:pt idx="13">
                  <c:v>3.4148839829999988</c:v>
                </c:pt>
                <c:pt idx="14">
                  <c:v>3.838695089999999</c:v>
                </c:pt>
                <c:pt idx="15">
                  <c:v>2.932739545</c:v>
                </c:pt>
                <c:pt idx="16">
                  <c:v>4.5437451783080691</c:v>
                </c:pt>
                <c:pt idx="17">
                  <c:v>5.2600814378062637</c:v>
                </c:pt>
                <c:pt idx="18">
                  <c:v>5.2393202669999992</c:v>
                </c:pt>
                <c:pt idx="19">
                  <c:v>4.388904278326228</c:v>
                </c:pt>
                <c:pt idx="20">
                  <c:v>9.1620852209999999</c:v>
                </c:pt>
                <c:pt idx="21">
                  <c:v>10.276740397405909</c:v>
                </c:pt>
                <c:pt idx="22">
                  <c:v>9.5312974690000001</c:v>
                </c:pt>
                <c:pt idx="23">
                  <c:v>10.963495697000001</c:v>
                </c:pt>
                <c:pt idx="24">
                  <c:v>7.2076933022554881</c:v>
                </c:pt>
                <c:pt idx="25">
                  <c:v>7.2284070048168498</c:v>
                </c:pt>
                <c:pt idx="26">
                  <c:v>4.2830381209999997</c:v>
                </c:pt>
                <c:pt idx="27">
                  <c:v>5.0927441460370328</c:v>
                </c:pt>
                <c:pt idx="28">
                  <c:v>4.0838024422589161</c:v>
                </c:pt>
                <c:pt idx="29">
                  <c:v>3.8980293700000002</c:v>
                </c:pt>
                <c:pt idx="30">
                  <c:v>4.9423644379999994</c:v>
                </c:pt>
                <c:pt idx="31">
                  <c:v>3.956336447568841</c:v>
                </c:pt>
                <c:pt idx="32">
                  <c:v>4.0398567958287961</c:v>
                </c:pt>
                <c:pt idx="33">
                  <c:v>4.6214213380000002</c:v>
                </c:pt>
                <c:pt idx="34">
                  <c:v>4.2943206469999993</c:v>
                </c:pt>
                <c:pt idx="35">
                  <c:v>4.0742975726931183</c:v>
                </c:pt>
                <c:pt idx="36">
                  <c:v>5.1529367309999996</c:v>
                </c:pt>
                <c:pt idx="37">
                  <c:v>3.8807310669999988</c:v>
                </c:pt>
                <c:pt idx="38">
                  <c:v>5.5623514326555803</c:v>
                </c:pt>
                <c:pt idx="39">
                  <c:v>5.2686399890000004</c:v>
                </c:pt>
                <c:pt idx="40">
                  <c:v>5.6933552170836368</c:v>
                </c:pt>
                <c:pt idx="41">
                  <c:v>5.2903299203700609</c:v>
                </c:pt>
              </c:numCache>
            </c:numRef>
          </c:val>
          <c:extLst>
            <c:ext xmlns:c16="http://schemas.microsoft.com/office/drawing/2014/chart" uri="{C3380CC4-5D6E-409C-BE32-E72D297353CC}">
              <c16:uniqueId val="{00000009-4017-47CB-813B-D7B8CA716816}"/>
            </c:ext>
          </c:extLst>
        </c:ser>
        <c:ser>
          <c:idx val="5"/>
          <c:order val="5"/>
          <c:tx>
            <c:strRef>
              <c:f>'VC deals by region'!$O$14</c:f>
              <c:strCache>
                <c:ptCount val="1"/>
                <c:pt idx="0">
                  <c:v>South</c:v>
                </c:pt>
              </c:strCache>
            </c:strRef>
          </c:tx>
          <c:spPr>
            <a:solidFill>
              <a:schemeClr val="accent6"/>
            </a:solidFill>
            <a:ln>
              <a:noFill/>
            </a:ln>
            <a:effectLst/>
          </c:spPr>
          <c:invertIfNegative val="0"/>
          <c:cat>
            <c:multiLvlStrRef>
              <c:f>'VC deals by region'!$P$7:$BE$8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region'!$P$14:$BE$14</c:f>
              <c:numCache>
                <c:formatCode>"$"#,##0.0</c:formatCode>
                <c:ptCount val="42"/>
                <c:pt idx="0">
                  <c:v>1.032129831523789</c:v>
                </c:pt>
                <c:pt idx="1">
                  <c:v>0.85339427099999976</c:v>
                </c:pt>
                <c:pt idx="2">
                  <c:v>1.0679818729999999</c:v>
                </c:pt>
                <c:pt idx="3">
                  <c:v>1.0802322090000001</c:v>
                </c:pt>
                <c:pt idx="4">
                  <c:v>1.071831564</c:v>
                </c:pt>
                <c:pt idx="5">
                  <c:v>1.5151188889999989</c:v>
                </c:pt>
                <c:pt idx="6">
                  <c:v>1.086263121</c:v>
                </c:pt>
                <c:pt idx="7">
                  <c:v>1.393770231</c:v>
                </c:pt>
                <c:pt idx="8">
                  <c:v>1.8406556540000001</c:v>
                </c:pt>
                <c:pt idx="9">
                  <c:v>1.8255636440441529</c:v>
                </c:pt>
                <c:pt idx="10">
                  <c:v>1.0620109668014179</c:v>
                </c:pt>
                <c:pt idx="11">
                  <c:v>1.6581732627640251</c:v>
                </c:pt>
                <c:pt idx="12">
                  <c:v>2.168270267</c:v>
                </c:pt>
                <c:pt idx="13">
                  <c:v>3.4666337649999992</c:v>
                </c:pt>
                <c:pt idx="14">
                  <c:v>2.1442784919999989</c:v>
                </c:pt>
                <c:pt idx="15">
                  <c:v>1.7528316390000001</c:v>
                </c:pt>
                <c:pt idx="16">
                  <c:v>2.871099568</c:v>
                </c:pt>
                <c:pt idx="17">
                  <c:v>1.808344529</c:v>
                </c:pt>
                <c:pt idx="18">
                  <c:v>3.6822326182339209</c:v>
                </c:pt>
                <c:pt idx="19">
                  <c:v>2.1104222890668698</c:v>
                </c:pt>
                <c:pt idx="20">
                  <c:v>3.4357310606189571</c:v>
                </c:pt>
                <c:pt idx="21">
                  <c:v>5.2528059519999992</c:v>
                </c:pt>
                <c:pt idx="22">
                  <c:v>3.0749876866457488</c:v>
                </c:pt>
                <c:pt idx="23">
                  <c:v>5.3167912963462483</c:v>
                </c:pt>
                <c:pt idx="24">
                  <c:v>5.4362007944413966</c:v>
                </c:pt>
                <c:pt idx="25">
                  <c:v>4.8894846019999996</c:v>
                </c:pt>
                <c:pt idx="26">
                  <c:v>4.6735161459999999</c:v>
                </c:pt>
                <c:pt idx="27">
                  <c:v>2.350414773999999</c:v>
                </c:pt>
                <c:pt idx="28">
                  <c:v>3.483420736999999</c:v>
                </c:pt>
                <c:pt idx="29">
                  <c:v>2.709883048</c:v>
                </c:pt>
                <c:pt idx="30">
                  <c:v>2.3594730570000002</c:v>
                </c:pt>
                <c:pt idx="31">
                  <c:v>2.7761501528815158</c:v>
                </c:pt>
                <c:pt idx="32">
                  <c:v>1.774652683</c:v>
                </c:pt>
                <c:pt idx="33">
                  <c:v>2.4019114498344312</c:v>
                </c:pt>
                <c:pt idx="34">
                  <c:v>2.34065980705136</c:v>
                </c:pt>
                <c:pt idx="35">
                  <c:v>2.4410948339999998</c:v>
                </c:pt>
                <c:pt idx="36">
                  <c:v>3.948676461999999</c:v>
                </c:pt>
                <c:pt idx="37">
                  <c:v>2.5181703319999991</c:v>
                </c:pt>
                <c:pt idx="38">
                  <c:v>3.926954925</c:v>
                </c:pt>
                <c:pt idx="39">
                  <c:v>3.7412885779999998</c:v>
                </c:pt>
                <c:pt idx="40">
                  <c:v>6.8365021659999998</c:v>
                </c:pt>
                <c:pt idx="41">
                  <c:v>2.7632288539999998</c:v>
                </c:pt>
              </c:numCache>
            </c:numRef>
          </c:val>
          <c:extLst>
            <c:ext xmlns:c16="http://schemas.microsoft.com/office/drawing/2014/chart" uri="{C3380CC4-5D6E-409C-BE32-E72D297353CC}">
              <c16:uniqueId val="{0000000B-4017-47CB-813B-D7B8CA716816}"/>
            </c:ext>
          </c:extLst>
        </c:ser>
        <c:ser>
          <c:idx val="6"/>
          <c:order val="6"/>
          <c:tx>
            <c:strRef>
              <c:f>'VC deals by region'!$O$15</c:f>
              <c:strCache>
                <c:ptCount val="1"/>
                <c:pt idx="0">
                  <c:v>Southeast</c:v>
                </c:pt>
              </c:strCache>
            </c:strRef>
          </c:tx>
          <c:spPr>
            <a:solidFill>
              <a:schemeClr val="accent1"/>
            </a:solidFill>
            <a:ln>
              <a:noFill/>
            </a:ln>
            <a:effectLst/>
          </c:spPr>
          <c:invertIfNegative val="0"/>
          <c:cat>
            <c:multiLvlStrRef>
              <c:f>'VC deals by region'!$P$7:$BE$8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region'!$P$15:$BE$15</c:f>
              <c:numCache>
                <c:formatCode>"$"#,##0.0</c:formatCode>
                <c:ptCount val="42"/>
                <c:pt idx="0">
                  <c:v>1.675213067404693</c:v>
                </c:pt>
                <c:pt idx="1">
                  <c:v>0.72150471759052781</c:v>
                </c:pt>
                <c:pt idx="2">
                  <c:v>0.68522046397520009</c:v>
                </c:pt>
                <c:pt idx="3">
                  <c:v>0.86967668882421589</c:v>
                </c:pt>
                <c:pt idx="4">
                  <c:v>1.133688397</c:v>
                </c:pt>
                <c:pt idx="5">
                  <c:v>1.308653319329709</c:v>
                </c:pt>
                <c:pt idx="6">
                  <c:v>1.3074558124234961</c:v>
                </c:pt>
                <c:pt idx="7">
                  <c:v>0.88842600914839975</c:v>
                </c:pt>
                <c:pt idx="8">
                  <c:v>2.1784295436863039</c:v>
                </c:pt>
                <c:pt idx="9">
                  <c:v>1.1457741889999999</c:v>
                </c:pt>
                <c:pt idx="10">
                  <c:v>1.2142688363701919</c:v>
                </c:pt>
                <c:pt idx="11">
                  <c:v>3.424234872</c:v>
                </c:pt>
                <c:pt idx="12">
                  <c:v>2.0030013635499722</c:v>
                </c:pt>
                <c:pt idx="13">
                  <c:v>2.249468850244206</c:v>
                </c:pt>
                <c:pt idx="14">
                  <c:v>1.7881828938219571</c:v>
                </c:pt>
                <c:pt idx="15">
                  <c:v>2.0587531769999998</c:v>
                </c:pt>
                <c:pt idx="16">
                  <c:v>1.6060244533456249</c:v>
                </c:pt>
                <c:pt idx="17">
                  <c:v>2.1752584816979388</c:v>
                </c:pt>
                <c:pt idx="18">
                  <c:v>3.4220092319999988</c:v>
                </c:pt>
                <c:pt idx="19">
                  <c:v>2.0118412499999989</c:v>
                </c:pt>
                <c:pt idx="20">
                  <c:v>4.3299676160057299</c:v>
                </c:pt>
                <c:pt idx="21">
                  <c:v>3.7112491717754841</c:v>
                </c:pt>
                <c:pt idx="22">
                  <c:v>5.5398260719999994</c:v>
                </c:pt>
                <c:pt idx="23">
                  <c:v>4.9111823152555329</c:v>
                </c:pt>
                <c:pt idx="24">
                  <c:v>5.6942221288849142</c:v>
                </c:pt>
                <c:pt idx="25">
                  <c:v>8.1238329220000001</c:v>
                </c:pt>
                <c:pt idx="26">
                  <c:v>2.991159353716589</c:v>
                </c:pt>
                <c:pt idx="27">
                  <c:v>2.1766822844814491</c:v>
                </c:pt>
                <c:pt idx="28">
                  <c:v>2.202580121</c:v>
                </c:pt>
                <c:pt idx="29">
                  <c:v>1.6876563579999999</c:v>
                </c:pt>
                <c:pt idx="30">
                  <c:v>1.918877334</c:v>
                </c:pt>
                <c:pt idx="31">
                  <c:v>2.213389432</c:v>
                </c:pt>
                <c:pt idx="32">
                  <c:v>2.8464435159999999</c:v>
                </c:pt>
                <c:pt idx="33">
                  <c:v>1.708201295999999</c:v>
                </c:pt>
                <c:pt idx="34">
                  <c:v>2.121645515</c:v>
                </c:pt>
                <c:pt idx="35">
                  <c:v>3.9358229570000001</c:v>
                </c:pt>
                <c:pt idx="36">
                  <c:v>3.1995351869999999</c:v>
                </c:pt>
                <c:pt idx="37">
                  <c:v>2.535695633432141</c:v>
                </c:pt>
                <c:pt idx="38">
                  <c:v>2.2682619150000001</c:v>
                </c:pt>
                <c:pt idx="39">
                  <c:v>2.0330744839104962</c:v>
                </c:pt>
                <c:pt idx="40">
                  <c:v>2.80664056</c:v>
                </c:pt>
                <c:pt idx="41">
                  <c:v>5.0638118902907383</c:v>
                </c:pt>
              </c:numCache>
            </c:numRef>
          </c:val>
          <c:extLst>
            <c:ext xmlns:c16="http://schemas.microsoft.com/office/drawing/2014/chart" uri="{C3380CC4-5D6E-409C-BE32-E72D297353CC}">
              <c16:uniqueId val="{0000000C-4017-47CB-813B-D7B8CA716816}"/>
            </c:ext>
          </c:extLst>
        </c:ser>
        <c:ser>
          <c:idx val="7"/>
          <c:order val="7"/>
          <c:tx>
            <c:strRef>
              <c:f>'VC deals by region'!$O$16</c:f>
              <c:strCache>
                <c:ptCount val="1"/>
                <c:pt idx="0">
                  <c:v>West Coast</c:v>
                </c:pt>
              </c:strCache>
            </c:strRef>
          </c:tx>
          <c:spPr>
            <a:solidFill>
              <a:schemeClr val="accent2"/>
            </a:solidFill>
            <a:ln>
              <a:noFill/>
            </a:ln>
            <a:effectLst/>
          </c:spPr>
          <c:invertIfNegative val="0"/>
          <c:cat>
            <c:multiLvlStrRef>
              <c:f>'VC deals by region'!$P$7:$BE$8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region'!$P$16:$BE$16</c:f>
              <c:numCache>
                <c:formatCode>"$"#,##0.0</c:formatCode>
                <c:ptCount val="42"/>
                <c:pt idx="0">
                  <c:v>10.10050618736263</c:v>
                </c:pt>
                <c:pt idx="1">
                  <c:v>17.272352515945869</c:v>
                </c:pt>
                <c:pt idx="2">
                  <c:v>9.2019088064327157</c:v>
                </c:pt>
                <c:pt idx="3">
                  <c:v>7.125998920047091</c:v>
                </c:pt>
                <c:pt idx="4">
                  <c:v>9.9019948491436605</c:v>
                </c:pt>
                <c:pt idx="5">
                  <c:v>11.78862789174009</c:v>
                </c:pt>
                <c:pt idx="6">
                  <c:v>12.680455270508711</c:v>
                </c:pt>
                <c:pt idx="7">
                  <c:v>11.20331146530734</c:v>
                </c:pt>
                <c:pt idx="8">
                  <c:v>16.69266235106543</c:v>
                </c:pt>
                <c:pt idx="9">
                  <c:v>17.297889302000002</c:v>
                </c:pt>
                <c:pt idx="10">
                  <c:v>16.797758192282359</c:v>
                </c:pt>
                <c:pt idx="11">
                  <c:v>18.54231693473</c:v>
                </c:pt>
                <c:pt idx="12">
                  <c:v>19.077245071480611</c:v>
                </c:pt>
                <c:pt idx="13">
                  <c:v>18.54297947677491</c:v>
                </c:pt>
                <c:pt idx="14">
                  <c:v>19.783900569966029</c:v>
                </c:pt>
                <c:pt idx="15">
                  <c:v>17.557512158000002</c:v>
                </c:pt>
                <c:pt idx="16">
                  <c:v>20.588195519094949</c:v>
                </c:pt>
                <c:pt idx="17">
                  <c:v>20.569199220675841</c:v>
                </c:pt>
                <c:pt idx="18">
                  <c:v>25.79655148344451</c:v>
                </c:pt>
                <c:pt idx="19">
                  <c:v>22.854711382627919</c:v>
                </c:pt>
                <c:pt idx="20">
                  <c:v>40.547971791869308</c:v>
                </c:pt>
                <c:pt idx="21">
                  <c:v>41.916483264473896</c:v>
                </c:pt>
                <c:pt idx="22">
                  <c:v>44.499620767958469</c:v>
                </c:pt>
                <c:pt idx="23">
                  <c:v>45.780504417999992</c:v>
                </c:pt>
                <c:pt idx="24">
                  <c:v>38.763991860833549</c:v>
                </c:pt>
                <c:pt idx="25">
                  <c:v>29.484334398727849</c:v>
                </c:pt>
                <c:pt idx="26">
                  <c:v>19.003709324777621</c:v>
                </c:pt>
                <c:pt idx="27">
                  <c:v>15.998899215036349</c:v>
                </c:pt>
                <c:pt idx="28">
                  <c:v>31.902785433636261</c:v>
                </c:pt>
                <c:pt idx="29">
                  <c:v>14.923287892226821</c:v>
                </c:pt>
                <c:pt idx="30">
                  <c:v>14.564504391</c:v>
                </c:pt>
                <c:pt idx="31">
                  <c:v>18.335984620127331</c:v>
                </c:pt>
                <c:pt idx="32">
                  <c:v>16.984407818813398</c:v>
                </c:pt>
                <c:pt idx="33">
                  <c:v>23.905359481419481</c:v>
                </c:pt>
                <c:pt idx="34">
                  <c:v>21.507346434757451</c:v>
                </c:pt>
                <c:pt idx="35">
                  <c:v>55.97811931959297</c:v>
                </c:pt>
                <c:pt idx="36">
                  <c:v>66.117872570312713</c:v>
                </c:pt>
                <c:pt idx="37">
                  <c:v>58.269150516008203</c:v>
                </c:pt>
                <c:pt idx="38">
                  <c:v>40.742568029883387</c:v>
                </c:pt>
                <c:pt idx="39">
                  <c:v>38.338811209849098</c:v>
                </c:pt>
                <c:pt idx="40">
                  <c:v>229.72871416199999</c:v>
                </c:pt>
                <c:pt idx="41">
                  <c:v>110.60369721787021</c:v>
                </c:pt>
              </c:numCache>
            </c:numRef>
          </c:val>
          <c:extLst>
            <c:ext xmlns:c16="http://schemas.microsoft.com/office/drawing/2014/chart" uri="{C3380CC4-5D6E-409C-BE32-E72D297353CC}">
              <c16:uniqueId val="{0000000D-4017-47CB-813B-D7B8CA716816}"/>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General"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plotArea>
    <c:legend>
      <c:legendPos val="tr"/>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no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040682414698169E-2"/>
          <c:y val="1.5740740740740739E-2"/>
          <c:w val="0.76292684568275115"/>
          <c:h val="0.92367988723631766"/>
        </c:manualLayout>
      </c:layout>
      <c:barChart>
        <c:barDir val="col"/>
        <c:grouping val="percentStacked"/>
        <c:varyColors val="0"/>
        <c:ser>
          <c:idx val="0"/>
          <c:order val="0"/>
          <c:tx>
            <c:strRef>
              <c:f>'VC deals by region'!$O$59</c:f>
              <c:strCache>
                <c:ptCount val="1"/>
                <c:pt idx="0">
                  <c:v>Great Lakes</c:v>
                </c:pt>
              </c:strCache>
            </c:strRef>
          </c:tx>
          <c:spPr>
            <a:solidFill>
              <a:schemeClr val="accent1"/>
            </a:solidFill>
            <a:ln>
              <a:noFill/>
            </a:ln>
            <a:effectLst/>
          </c:spPr>
          <c:invertIfNegative val="0"/>
          <c:cat>
            <c:multiLvlStrRef>
              <c:f>'VC deals by region'!$P$57:$BE$58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region'!$P$59:$BE$59</c:f>
              <c:numCache>
                <c:formatCode>#,##0;;;</c:formatCode>
                <c:ptCount val="42"/>
                <c:pt idx="0">
                  <c:v>292</c:v>
                </c:pt>
                <c:pt idx="1">
                  <c:v>259</c:v>
                </c:pt>
                <c:pt idx="2">
                  <c:v>214</c:v>
                </c:pt>
                <c:pt idx="3">
                  <c:v>209</c:v>
                </c:pt>
                <c:pt idx="4">
                  <c:v>249</c:v>
                </c:pt>
                <c:pt idx="5">
                  <c:v>263</c:v>
                </c:pt>
                <c:pt idx="6">
                  <c:v>234</c:v>
                </c:pt>
                <c:pt idx="7">
                  <c:v>203</c:v>
                </c:pt>
                <c:pt idx="8">
                  <c:v>295</c:v>
                </c:pt>
                <c:pt idx="9">
                  <c:v>245</c:v>
                </c:pt>
                <c:pt idx="10">
                  <c:v>268</c:v>
                </c:pt>
                <c:pt idx="11">
                  <c:v>283</c:v>
                </c:pt>
                <c:pt idx="12">
                  <c:v>312</c:v>
                </c:pt>
                <c:pt idx="13">
                  <c:v>252</c:v>
                </c:pt>
                <c:pt idx="14">
                  <c:v>252</c:v>
                </c:pt>
                <c:pt idx="15">
                  <c:v>293</c:v>
                </c:pt>
                <c:pt idx="16">
                  <c:v>337</c:v>
                </c:pt>
                <c:pt idx="17">
                  <c:v>263</c:v>
                </c:pt>
                <c:pt idx="18">
                  <c:v>214</c:v>
                </c:pt>
                <c:pt idx="19">
                  <c:v>315</c:v>
                </c:pt>
                <c:pt idx="20">
                  <c:v>390</c:v>
                </c:pt>
                <c:pt idx="21">
                  <c:v>300</c:v>
                </c:pt>
                <c:pt idx="22">
                  <c:v>350</c:v>
                </c:pt>
                <c:pt idx="23">
                  <c:v>392</c:v>
                </c:pt>
                <c:pt idx="24">
                  <c:v>399</c:v>
                </c:pt>
                <c:pt idx="25">
                  <c:v>321</c:v>
                </c:pt>
                <c:pt idx="26">
                  <c:v>336</c:v>
                </c:pt>
                <c:pt idx="27">
                  <c:v>320</c:v>
                </c:pt>
                <c:pt idx="28">
                  <c:v>386</c:v>
                </c:pt>
                <c:pt idx="29">
                  <c:v>307</c:v>
                </c:pt>
                <c:pt idx="30">
                  <c:v>268</c:v>
                </c:pt>
                <c:pt idx="31">
                  <c:v>277</c:v>
                </c:pt>
                <c:pt idx="32">
                  <c:v>324</c:v>
                </c:pt>
                <c:pt idx="33">
                  <c:v>321</c:v>
                </c:pt>
                <c:pt idx="34">
                  <c:v>254</c:v>
                </c:pt>
                <c:pt idx="35">
                  <c:v>310</c:v>
                </c:pt>
                <c:pt idx="36">
                  <c:v>286</c:v>
                </c:pt>
                <c:pt idx="37">
                  <c:v>259</c:v>
                </c:pt>
                <c:pt idx="38">
                  <c:v>278</c:v>
                </c:pt>
                <c:pt idx="39">
                  <c:v>274</c:v>
                </c:pt>
                <c:pt idx="40">
                  <c:v>257</c:v>
                </c:pt>
                <c:pt idx="41">
                  <c:v>272</c:v>
                </c:pt>
              </c:numCache>
            </c:numRef>
          </c:val>
          <c:extLst>
            <c:ext xmlns:c16="http://schemas.microsoft.com/office/drawing/2014/chart" uri="{C3380CC4-5D6E-409C-BE32-E72D297353CC}">
              <c16:uniqueId val="{00000001-F0D0-4A40-8212-5D98BC56BA2C}"/>
            </c:ext>
          </c:extLst>
        </c:ser>
        <c:ser>
          <c:idx val="1"/>
          <c:order val="1"/>
          <c:tx>
            <c:strRef>
              <c:f>'VC deals by region'!$O$60</c:f>
              <c:strCache>
                <c:ptCount val="1"/>
                <c:pt idx="0">
                  <c:v>Mid-Atlantic</c:v>
                </c:pt>
              </c:strCache>
            </c:strRef>
          </c:tx>
          <c:spPr>
            <a:solidFill>
              <a:schemeClr val="accent2"/>
            </a:solidFill>
            <a:ln>
              <a:noFill/>
            </a:ln>
            <a:effectLst/>
          </c:spPr>
          <c:invertIfNegative val="0"/>
          <c:cat>
            <c:multiLvlStrRef>
              <c:f>'VC deals by region'!$P$57:$BE$58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region'!$P$60:$BE$60</c:f>
              <c:numCache>
                <c:formatCode>#,##0;;;</c:formatCode>
                <c:ptCount val="42"/>
                <c:pt idx="0">
                  <c:v>707</c:v>
                </c:pt>
                <c:pt idx="1">
                  <c:v>543</c:v>
                </c:pt>
                <c:pt idx="2">
                  <c:v>529</c:v>
                </c:pt>
                <c:pt idx="3">
                  <c:v>545</c:v>
                </c:pt>
                <c:pt idx="4">
                  <c:v>674</c:v>
                </c:pt>
                <c:pt idx="5">
                  <c:v>585</c:v>
                </c:pt>
                <c:pt idx="6">
                  <c:v>608</c:v>
                </c:pt>
                <c:pt idx="7">
                  <c:v>613</c:v>
                </c:pt>
                <c:pt idx="8">
                  <c:v>755</c:v>
                </c:pt>
                <c:pt idx="9">
                  <c:v>628</c:v>
                </c:pt>
                <c:pt idx="10">
                  <c:v>622</c:v>
                </c:pt>
                <c:pt idx="11">
                  <c:v>705</c:v>
                </c:pt>
                <c:pt idx="12">
                  <c:v>832</c:v>
                </c:pt>
                <c:pt idx="13">
                  <c:v>766</c:v>
                </c:pt>
                <c:pt idx="14">
                  <c:v>740</c:v>
                </c:pt>
                <c:pt idx="15">
                  <c:v>720</c:v>
                </c:pt>
                <c:pt idx="16">
                  <c:v>895</c:v>
                </c:pt>
                <c:pt idx="17">
                  <c:v>680</c:v>
                </c:pt>
                <c:pt idx="18">
                  <c:v>730</c:v>
                </c:pt>
                <c:pt idx="19">
                  <c:v>785</c:v>
                </c:pt>
                <c:pt idx="20">
                  <c:v>1226</c:v>
                </c:pt>
                <c:pt idx="21">
                  <c:v>1121</c:v>
                </c:pt>
                <c:pt idx="22">
                  <c:v>1149</c:v>
                </c:pt>
                <c:pt idx="23">
                  <c:v>1150</c:v>
                </c:pt>
                <c:pt idx="24">
                  <c:v>1390</c:v>
                </c:pt>
                <c:pt idx="25">
                  <c:v>1124</c:v>
                </c:pt>
                <c:pt idx="26">
                  <c:v>987</c:v>
                </c:pt>
                <c:pt idx="27">
                  <c:v>920</c:v>
                </c:pt>
                <c:pt idx="28">
                  <c:v>1120</c:v>
                </c:pt>
                <c:pt idx="29">
                  <c:v>967</c:v>
                </c:pt>
                <c:pt idx="30">
                  <c:v>890</c:v>
                </c:pt>
                <c:pt idx="31">
                  <c:v>906</c:v>
                </c:pt>
                <c:pt idx="32">
                  <c:v>1046</c:v>
                </c:pt>
                <c:pt idx="33">
                  <c:v>952</c:v>
                </c:pt>
                <c:pt idx="34">
                  <c:v>899</c:v>
                </c:pt>
                <c:pt idx="35">
                  <c:v>912</c:v>
                </c:pt>
                <c:pt idx="36">
                  <c:v>1081</c:v>
                </c:pt>
                <c:pt idx="37">
                  <c:v>939</c:v>
                </c:pt>
                <c:pt idx="38">
                  <c:v>938</c:v>
                </c:pt>
                <c:pt idx="39">
                  <c:v>978</c:v>
                </c:pt>
                <c:pt idx="40">
                  <c:v>1018</c:v>
                </c:pt>
                <c:pt idx="41">
                  <c:v>942</c:v>
                </c:pt>
              </c:numCache>
            </c:numRef>
          </c:val>
          <c:extLst>
            <c:ext xmlns:c16="http://schemas.microsoft.com/office/drawing/2014/chart" uri="{C3380CC4-5D6E-409C-BE32-E72D297353CC}">
              <c16:uniqueId val="{00000003-F0D0-4A40-8212-5D98BC56BA2C}"/>
            </c:ext>
          </c:extLst>
        </c:ser>
        <c:ser>
          <c:idx val="2"/>
          <c:order val="2"/>
          <c:tx>
            <c:strRef>
              <c:f>'VC deals by region'!$O$61</c:f>
              <c:strCache>
                <c:ptCount val="1"/>
                <c:pt idx="0">
                  <c:v>Midwest</c:v>
                </c:pt>
              </c:strCache>
            </c:strRef>
          </c:tx>
          <c:spPr>
            <a:solidFill>
              <a:schemeClr val="accent3"/>
            </a:solidFill>
            <a:ln>
              <a:noFill/>
            </a:ln>
            <a:effectLst/>
          </c:spPr>
          <c:invertIfNegative val="0"/>
          <c:cat>
            <c:multiLvlStrRef>
              <c:f>'VC deals by region'!$P$57:$BE$58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region'!$P$61:$BE$61</c:f>
              <c:numCache>
                <c:formatCode>#,##0;;;</c:formatCode>
                <c:ptCount val="42"/>
                <c:pt idx="0">
                  <c:v>81</c:v>
                </c:pt>
                <c:pt idx="1">
                  <c:v>49</c:v>
                </c:pt>
                <c:pt idx="2">
                  <c:v>45</c:v>
                </c:pt>
                <c:pt idx="3">
                  <c:v>46</c:v>
                </c:pt>
                <c:pt idx="4">
                  <c:v>59</c:v>
                </c:pt>
                <c:pt idx="5">
                  <c:v>60</c:v>
                </c:pt>
                <c:pt idx="6">
                  <c:v>40</c:v>
                </c:pt>
                <c:pt idx="7">
                  <c:v>55</c:v>
                </c:pt>
                <c:pt idx="8">
                  <c:v>59</c:v>
                </c:pt>
                <c:pt idx="9">
                  <c:v>47</c:v>
                </c:pt>
                <c:pt idx="10">
                  <c:v>56</c:v>
                </c:pt>
                <c:pt idx="11">
                  <c:v>58</c:v>
                </c:pt>
                <c:pt idx="12">
                  <c:v>61</c:v>
                </c:pt>
                <c:pt idx="13">
                  <c:v>35</c:v>
                </c:pt>
                <c:pt idx="14">
                  <c:v>60</c:v>
                </c:pt>
                <c:pt idx="15">
                  <c:v>61</c:v>
                </c:pt>
                <c:pt idx="16">
                  <c:v>65</c:v>
                </c:pt>
                <c:pt idx="17">
                  <c:v>58</c:v>
                </c:pt>
                <c:pt idx="18">
                  <c:v>64</c:v>
                </c:pt>
                <c:pt idx="19">
                  <c:v>59</c:v>
                </c:pt>
                <c:pt idx="20">
                  <c:v>88</c:v>
                </c:pt>
                <c:pt idx="21">
                  <c:v>75</c:v>
                </c:pt>
                <c:pt idx="22">
                  <c:v>66</c:v>
                </c:pt>
                <c:pt idx="23">
                  <c:v>90</c:v>
                </c:pt>
                <c:pt idx="24">
                  <c:v>75</c:v>
                </c:pt>
                <c:pt idx="25">
                  <c:v>65</c:v>
                </c:pt>
                <c:pt idx="26">
                  <c:v>66</c:v>
                </c:pt>
                <c:pt idx="27">
                  <c:v>64</c:v>
                </c:pt>
                <c:pt idx="28">
                  <c:v>76</c:v>
                </c:pt>
                <c:pt idx="29">
                  <c:v>74</c:v>
                </c:pt>
                <c:pt idx="30">
                  <c:v>84</c:v>
                </c:pt>
                <c:pt idx="31">
                  <c:v>70</c:v>
                </c:pt>
                <c:pt idx="32">
                  <c:v>68</c:v>
                </c:pt>
                <c:pt idx="33">
                  <c:v>56</c:v>
                </c:pt>
                <c:pt idx="34">
                  <c:v>48</c:v>
                </c:pt>
                <c:pt idx="35">
                  <c:v>77</c:v>
                </c:pt>
                <c:pt idx="36">
                  <c:v>69</c:v>
                </c:pt>
                <c:pt idx="37">
                  <c:v>55</c:v>
                </c:pt>
                <c:pt idx="38">
                  <c:v>59</c:v>
                </c:pt>
                <c:pt idx="39">
                  <c:v>62</c:v>
                </c:pt>
                <c:pt idx="40">
                  <c:v>53</c:v>
                </c:pt>
                <c:pt idx="41">
                  <c:v>81</c:v>
                </c:pt>
              </c:numCache>
            </c:numRef>
          </c:val>
          <c:extLst>
            <c:ext xmlns:c16="http://schemas.microsoft.com/office/drawing/2014/chart" uri="{C3380CC4-5D6E-409C-BE32-E72D297353CC}">
              <c16:uniqueId val="{00000005-F0D0-4A40-8212-5D98BC56BA2C}"/>
            </c:ext>
          </c:extLst>
        </c:ser>
        <c:ser>
          <c:idx val="3"/>
          <c:order val="3"/>
          <c:tx>
            <c:strRef>
              <c:f>'VC deals by region'!$O$62</c:f>
              <c:strCache>
                <c:ptCount val="1"/>
                <c:pt idx="0">
                  <c:v>Mountain</c:v>
                </c:pt>
              </c:strCache>
            </c:strRef>
          </c:tx>
          <c:spPr>
            <a:solidFill>
              <a:schemeClr val="accent4"/>
            </a:solidFill>
            <a:ln>
              <a:noFill/>
            </a:ln>
            <a:effectLst/>
          </c:spPr>
          <c:invertIfNegative val="0"/>
          <c:cat>
            <c:multiLvlStrRef>
              <c:f>'VC deals by region'!$P$57:$BE$58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region'!$P$62:$BE$62</c:f>
              <c:numCache>
                <c:formatCode>#,##0;;;</c:formatCode>
                <c:ptCount val="42"/>
                <c:pt idx="0">
                  <c:v>242</c:v>
                </c:pt>
                <c:pt idx="1">
                  <c:v>183</c:v>
                </c:pt>
                <c:pt idx="2">
                  <c:v>163</c:v>
                </c:pt>
                <c:pt idx="3">
                  <c:v>184</c:v>
                </c:pt>
                <c:pt idx="4">
                  <c:v>255</c:v>
                </c:pt>
                <c:pt idx="5">
                  <c:v>211</c:v>
                </c:pt>
                <c:pt idx="6">
                  <c:v>201</c:v>
                </c:pt>
                <c:pt idx="7">
                  <c:v>209</c:v>
                </c:pt>
                <c:pt idx="8">
                  <c:v>225</c:v>
                </c:pt>
                <c:pt idx="9">
                  <c:v>211</c:v>
                </c:pt>
                <c:pt idx="10">
                  <c:v>227</c:v>
                </c:pt>
                <c:pt idx="11">
                  <c:v>198</c:v>
                </c:pt>
                <c:pt idx="12">
                  <c:v>300</c:v>
                </c:pt>
                <c:pt idx="13">
                  <c:v>243</c:v>
                </c:pt>
                <c:pt idx="14">
                  <c:v>259</c:v>
                </c:pt>
                <c:pt idx="15">
                  <c:v>260</c:v>
                </c:pt>
                <c:pt idx="16">
                  <c:v>287</c:v>
                </c:pt>
                <c:pt idx="17">
                  <c:v>226</c:v>
                </c:pt>
                <c:pt idx="18">
                  <c:v>253</c:v>
                </c:pt>
                <c:pt idx="19">
                  <c:v>278</c:v>
                </c:pt>
                <c:pt idx="20">
                  <c:v>357</c:v>
                </c:pt>
                <c:pt idx="21">
                  <c:v>340</c:v>
                </c:pt>
                <c:pt idx="22">
                  <c:v>313</c:v>
                </c:pt>
                <c:pt idx="23">
                  <c:v>333</c:v>
                </c:pt>
                <c:pt idx="24">
                  <c:v>366</c:v>
                </c:pt>
                <c:pt idx="25">
                  <c:v>348</c:v>
                </c:pt>
                <c:pt idx="26">
                  <c:v>301</c:v>
                </c:pt>
                <c:pt idx="27">
                  <c:v>241</c:v>
                </c:pt>
                <c:pt idx="28">
                  <c:v>314</c:v>
                </c:pt>
                <c:pt idx="29">
                  <c:v>231</c:v>
                </c:pt>
                <c:pt idx="30">
                  <c:v>236</c:v>
                </c:pt>
                <c:pt idx="31">
                  <c:v>231</c:v>
                </c:pt>
                <c:pt idx="32">
                  <c:v>259</c:v>
                </c:pt>
                <c:pt idx="33">
                  <c:v>273</c:v>
                </c:pt>
                <c:pt idx="34">
                  <c:v>239</c:v>
                </c:pt>
                <c:pt idx="35">
                  <c:v>192</c:v>
                </c:pt>
                <c:pt idx="36">
                  <c:v>260</c:v>
                </c:pt>
                <c:pt idx="37">
                  <c:v>265</c:v>
                </c:pt>
                <c:pt idx="38">
                  <c:v>260</c:v>
                </c:pt>
                <c:pt idx="39">
                  <c:v>243</c:v>
                </c:pt>
                <c:pt idx="40">
                  <c:v>255</c:v>
                </c:pt>
                <c:pt idx="41">
                  <c:v>255</c:v>
                </c:pt>
              </c:numCache>
            </c:numRef>
          </c:val>
          <c:extLst>
            <c:ext xmlns:c16="http://schemas.microsoft.com/office/drawing/2014/chart" uri="{C3380CC4-5D6E-409C-BE32-E72D297353CC}">
              <c16:uniqueId val="{00000007-F0D0-4A40-8212-5D98BC56BA2C}"/>
            </c:ext>
          </c:extLst>
        </c:ser>
        <c:ser>
          <c:idx val="4"/>
          <c:order val="4"/>
          <c:tx>
            <c:strRef>
              <c:f>'VC deals by region'!$O$63</c:f>
              <c:strCache>
                <c:ptCount val="1"/>
                <c:pt idx="0">
                  <c:v>New England</c:v>
                </c:pt>
              </c:strCache>
            </c:strRef>
          </c:tx>
          <c:spPr>
            <a:solidFill>
              <a:schemeClr val="accent5"/>
            </a:solidFill>
            <a:ln>
              <a:noFill/>
            </a:ln>
            <a:effectLst/>
          </c:spPr>
          <c:invertIfNegative val="0"/>
          <c:cat>
            <c:multiLvlStrRef>
              <c:f>'VC deals by region'!$P$57:$BE$58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region'!$P$63:$BE$63</c:f>
              <c:numCache>
                <c:formatCode>#,##0;;;</c:formatCode>
                <c:ptCount val="42"/>
                <c:pt idx="0">
                  <c:v>254</c:v>
                </c:pt>
                <c:pt idx="1">
                  <c:v>234</c:v>
                </c:pt>
                <c:pt idx="2">
                  <c:v>229</c:v>
                </c:pt>
                <c:pt idx="3">
                  <c:v>205</c:v>
                </c:pt>
                <c:pt idx="4">
                  <c:v>282</c:v>
                </c:pt>
                <c:pt idx="5">
                  <c:v>259</c:v>
                </c:pt>
                <c:pt idx="6">
                  <c:v>250</c:v>
                </c:pt>
                <c:pt idx="7">
                  <c:v>236</c:v>
                </c:pt>
                <c:pt idx="8">
                  <c:v>297</c:v>
                </c:pt>
                <c:pt idx="9">
                  <c:v>258</c:v>
                </c:pt>
                <c:pt idx="10">
                  <c:v>268</c:v>
                </c:pt>
                <c:pt idx="11">
                  <c:v>274</c:v>
                </c:pt>
                <c:pt idx="12">
                  <c:v>301</c:v>
                </c:pt>
                <c:pt idx="13">
                  <c:v>248</c:v>
                </c:pt>
                <c:pt idx="14">
                  <c:v>289</c:v>
                </c:pt>
                <c:pt idx="15">
                  <c:v>278</c:v>
                </c:pt>
                <c:pt idx="16">
                  <c:v>354</c:v>
                </c:pt>
                <c:pt idx="17">
                  <c:v>288</c:v>
                </c:pt>
                <c:pt idx="18">
                  <c:v>271</c:v>
                </c:pt>
                <c:pt idx="19">
                  <c:v>282</c:v>
                </c:pt>
                <c:pt idx="20">
                  <c:v>401</c:v>
                </c:pt>
                <c:pt idx="21">
                  <c:v>394</c:v>
                </c:pt>
                <c:pt idx="22">
                  <c:v>367</c:v>
                </c:pt>
                <c:pt idx="23">
                  <c:v>371</c:v>
                </c:pt>
                <c:pt idx="24">
                  <c:v>420</c:v>
                </c:pt>
                <c:pt idx="25">
                  <c:v>333</c:v>
                </c:pt>
                <c:pt idx="26">
                  <c:v>290</c:v>
                </c:pt>
                <c:pt idx="27">
                  <c:v>306</c:v>
                </c:pt>
                <c:pt idx="28">
                  <c:v>316</c:v>
                </c:pt>
                <c:pt idx="29">
                  <c:v>289</c:v>
                </c:pt>
                <c:pt idx="30">
                  <c:v>253</c:v>
                </c:pt>
                <c:pt idx="31">
                  <c:v>283</c:v>
                </c:pt>
                <c:pt idx="32">
                  <c:v>286</c:v>
                </c:pt>
                <c:pt idx="33">
                  <c:v>288</c:v>
                </c:pt>
                <c:pt idx="34">
                  <c:v>275</c:v>
                </c:pt>
                <c:pt idx="35">
                  <c:v>269</c:v>
                </c:pt>
                <c:pt idx="36">
                  <c:v>304</c:v>
                </c:pt>
                <c:pt idx="37">
                  <c:v>238</c:v>
                </c:pt>
                <c:pt idx="38">
                  <c:v>278</c:v>
                </c:pt>
                <c:pt idx="39">
                  <c:v>309</c:v>
                </c:pt>
                <c:pt idx="40">
                  <c:v>258</c:v>
                </c:pt>
                <c:pt idx="41">
                  <c:v>246</c:v>
                </c:pt>
              </c:numCache>
            </c:numRef>
          </c:val>
          <c:extLst>
            <c:ext xmlns:c16="http://schemas.microsoft.com/office/drawing/2014/chart" uri="{C3380CC4-5D6E-409C-BE32-E72D297353CC}">
              <c16:uniqueId val="{00000009-F0D0-4A40-8212-5D98BC56BA2C}"/>
            </c:ext>
          </c:extLst>
        </c:ser>
        <c:ser>
          <c:idx val="5"/>
          <c:order val="5"/>
          <c:tx>
            <c:strRef>
              <c:f>'VC deals by region'!$O$64</c:f>
              <c:strCache>
                <c:ptCount val="1"/>
                <c:pt idx="0">
                  <c:v>South</c:v>
                </c:pt>
              </c:strCache>
            </c:strRef>
          </c:tx>
          <c:spPr>
            <a:solidFill>
              <a:schemeClr val="accent6"/>
            </a:solidFill>
            <a:ln>
              <a:noFill/>
            </a:ln>
            <a:effectLst/>
          </c:spPr>
          <c:invertIfNegative val="0"/>
          <c:cat>
            <c:multiLvlStrRef>
              <c:f>'VC deals by region'!$P$57:$BE$58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region'!$P$64:$BE$64</c:f>
              <c:numCache>
                <c:formatCode>#,##0;;;</c:formatCode>
                <c:ptCount val="42"/>
                <c:pt idx="0">
                  <c:v>285</c:v>
                </c:pt>
                <c:pt idx="1">
                  <c:v>249</c:v>
                </c:pt>
                <c:pt idx="2">
                  <c:v>232</c:v>
                </c:pt>
                <c:pt idx="3">
                  <c:v>223</c:v>
                </c:pt>
                <c:pt idx="4">
                  <c:v>296</c:v>
                </c:pt>
                <c:pt idx="5">
                  <c:v>245</c:v>
                </c:pt>
                <c:pt idx="6">
                  <c:v>236</c:v>
                </c:pt>
                <c:pt idx="7">
                  <c:v>250</c:v>
                </c:pt>
                <c:pt idx="8">
                  <c:v>311</c:v>
                </c:pt>
                <c:pt idx="9">
                  <c:v>267</c:v>
                </c:pt>
                <c:pt idx="10">
                  <c:v>207</c:v>
                </c:pt>
                <c:pt idx="11">
                  <c:v>252</c:v>
                </c:pt>
                <c:pt idx="12">
                  <c:v>336</c:v>
                </c:pt>
                <c:pt idx="13">
                  <c:v>300</c:v>
                </c:pt>
                <c:pt idx="14">
                  <c:v>262</c:v>
                </c:pt>
                <c:pt idx="15">
                  <c:v>255</c:v>
                </c:pt>
                <c:pt idx="16">
                  <c:v>358</c:v>
                </c:pt>
                <c:pt idx="17">
                  <c:v>244</c:v>
                </c:pt>
                <c:pt idx="18">
                  <c:v>261</c:v>
                </c:pt>
                <c:pt idx="19">
                  <c:v>303</c:v>
                </c:pt>
                <c:pt idx="20">
                  <c:v>426</c:v>
                </c:pt>
                <c:pt idx="21">
                  <c:v>339</c:v>
                </c:pt>
                <c:pt idx="22">
                  <c:v>344</c:v>
                </c:pt>
                <c:pt idx="23">
                  <c:v>393</c:v>
                </c:pt>
                <c:pt idx="24">
                  <c:v>452</c:v>
                </c:pt>
                <c:pt idx="25">
                  <c:v>349</c:v>
                </c:pt>
                <c:pt idx="26">
                  <c:v>335</c:v>
                </c:pt>
                <c:pt idx="27">
                  <c:v>341</c:v>
                </c:pt>
                <c:pt idx="28">
                  <c:v>352</c:v>
                </c:pt>
                <c:pt idx="29">
                  <c:v>324</c:v>
                </c:pt>
                <c:pt idx="30">
                  <c:v>312</c:v>
                </c:pt>
                <c:pt idx="31">
                  <c:v>360</c:v>
                </c:pt>
                <c:pt idx="32">
                  <c:v>351</c:v>
                </c:pt>
                <c:pt idx="33">
                  <c:v>315</c:v>
                </c:pt>
                <c:pt idx="34">
                  <c:v>307</c:v>
                </c:pt>
                <c:pt idx="35">
                  <c:v>253</c:v>
                </c:pt>
                <c:pt idx="36">
                  <c:v>347</c:v>
                </c:pt>
                <c:pt idx="37">
                  <c:v>278</c:v>
                </c:pt>
                <c:pt idx="38">
                  <c:v>308</c:v>
                </c:pt>
                <c:pt idx="39">
                  <c:v>346</c:v>
                </c:pt>
                <c:pt idx="40">
                  <c:v>364</c:v>
                </c:pt>
                <c:pt idx="41">
                  <c:v>309</c:v>
                </c:pt>
              </c:numCache>
            </c:numRef>
          </c:val>
          <c:extLst>
            <c:ext xmlns:c16="http://schemas.microsoft.com/office/drawing/2014/chart" uri="{C3380CC4-5D6E-409C-BE32-E72D297353CC}">
              <c16:uniqueId val="{0000000B-F0D0-4A40-8212-5D98BC56BA2C}"/>
            </c:ext>
          </c:extLst>
        </c:ser>
        <c:ser>
          <c:idx val="6"/>
          <c:order val="6"/>
          <c:tx>
            <c:strRef>
              <c:f>'VC deals by region'!$O$65</c:f>
              <c:strCache>
                <c:ptCount val="1"/>
                <c:pt idx="0">
                  <c:v>Southeast</c:v>
                </c:pt>
              </c:strCache>
            </c:strRef>
          </c:tx>
          <c:spPr>
            <a:solidFill>
              <a:schemeClr val="accent1"/>
            </a:solidFill>
            <a:ln>
              <a:noFill/>
            </a:ln>
            <a:effectLst/>
          </c:spPr>
          <c:invertIfNegative val="0"/>
          <c:cat>
            <c:multiLvlStrRef>
              <c:f>'VC deals by region'!$P$57:$BE$58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region'!$P$65:$BE$65</c:f>
              <c:numCache>
                <c:formatCode>#,##0;;;</c:formatCode>
                <c:ptCount val="42"/>
                <c:pt idx="0">
                  <c:v>270</c:v>
                </c:pt>
                <c:pt idx="1">
                  <c:v>201</c:v>
                </c:pt>
                <c:pt idx="2">
                  <c:v>212</c:v>
                </c:pt>
                <c:pt idx="3">
                  <c:v>182</c:v>
                </c:pt>
                <c:pt idx="4">
                  <c:v>259</c:v>
                </c:pt>
                <c:pt idx="5">
                  <c:v>213</c:v>
                </c:pt>
                <c:pt idx="6">
                  <c:v>241</c:v>
                </c:pt>
                <c:pt idx="7">
                  <c:v>229</c:v>
                </c:pt>
                <c:pt idx="8">
                  <c:v>266</c:v>
                </c:pt>
                <c:pt idx="9">
                  <c:v>228</c:v>
                </c:pt>
                <c:pt idx="10">
                  <c:v>240</c:v>
                </c:pt>
                <c:pt idx="11">
                  <c:v>285</c:v>
                </c:pt>
                <c:pt idx="12">
                  <c:v>295</c:v>
                </c:pt>
                <c:pt idx="13">
                  <c:v>276</c:v>
                </c:pt>
                <c:pt idx="14">
                  <c:v>247</c:v>
                </c:pt>
                <c:pt idx="15">
                  <c:v>264</c:v>
                </c:pt>
                <c:pt idx="16">
                  <c:v>335</c:v>
                </c:pt>
                <c:pt idx="17">
                  <c:v>253</c:v>
                </c:pt>
                <c:pt idx="18">
                  <c:v>265</c:v>
                </c:pt>
                <c:pt idx="19">
                  <c:v>275</c:v>
                </c:pt>
                <c:pt idx="20">
                  <c:v>488</c:v>
                </c:pt>
                <c:pt idx="21">
                  <c:v>377</c:v>
                </c:pt>
                <c:pt idx="22">
                  <c:v>408</c:v>
                </c:pt>
                <c:pt idx="23">
                  <c:v>425</c:v>
                </c:pt>
                <c:pt idx="24">
                  <c:v>481</c:v>
                </c:pt>
                <c:pt idx="25">
                  <c:v>424</c:v>
                </c:pt>
                <c:pt idx="26">
                  <c:v>351</c:v>
                </c:pt>
                <c:pt idx="27">
                  <c:v>376</c:v>
                </c:pt>
                <c:pt idx="28">
                  <c:v>409</c:v>
                </c:pt>
                <c:pt idx="29">
                  <c:v>314</c:v>
                </c:pt>
                <c:pt idx="30">
                  <c:v>317</c:v>
                </c:pt>
                <c:pt idx="31">
                  <c:v>323</c:v>
                </c:pt>
                <c:pt idx="32">
                  <c:v>401</c:v>
                </c:pt>
                <c:pt idx="33">
                  <c:v>359</c:v>
                </c:pt>
                <c:pt idx="34">
                  <c:v>303</c:v>
                </c:pt>
                <c:pt idx="35">
                  <c:v>272</c:v>
                </c:pt>
                <c:pt idx="36">
                  <c:v>359</c:v>
                </c:pt>
                <c:pt idx="37">
                  <c:v>282</c:v>
                </c:pt>
                <c:pt idx="38">
                  <c:v>320</c:v>
                </c:pt>
                <c:pt idx="39">
                  <c:v>328</c:v>
                </c:pt>
                <c:pt idx="40">
                  <c:v>338</c:v>
                </c:pt>
                <c:pt idx="41">
                  <c:v>310</c:v>
                </c:pt>
              </c:numCache>
            </c:numRef>
          </c:val>
          <c:extLst>
            <c:ext xmlns:c16="http://schemas.microsoft.com/office/drawing/2014/chart" uri="{C3380CC4-5D6E-409C-BE32-E72D297353CC}">
              <c16:uniqueId val="{0000000C-F0D0-4A40-8212-5D98BC56BA2C}"/>
            </c:ext>
          </c:extLst>
        </c:ser>
        <c:ser>
          <c:idx val="7"/>
          <c:order val="7"/>
          <c:tx>
            <c:strRef>
              <c:f>'VC deals by region'!$O$66</c:f>
              <c:strCache>
                <c:ptCount val="1"/>
                <c:pt idx="0">
                  <c:v>West Coast</c:v>
                </c:pt>
              </c:strCache>
            </c:strRef>
          </c:tx>
          <c:spPr>
            <a:solidFill>
              <a:schemeClr val="accent2"/>
            </a:solidFill>
            <a:ln>
              <a:noFill/>
            </a:ln>
            <a:effectLst/>
          </c:spPr>
          <c:invertIfNegative val="0"/>
          <c:cat>
            <c:multiLvlStrRef>
              <c:f>'VC deals by region'!$P$57:$BE$58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region'!$P$66:$BE$66</c:f>
              <c:numCache>
                <c:formatCode>#,##0;;;</c:formatCode>
                <c:ptCount val="42"/>
                <c:pt idx="0">
                  <c:v>1222</c:v>
                </c:pt>
                <c:pt idx="1">
                  <c:v>1048</c:v>
                </c:pt>
                <c:pt idx="2">
                  <c:v>1023</c:v>
                </c:pt>
                <c:pt idx="3">
                  <c:v>960</c:v>
                </c:pt>
                <c:pt idx="4">
                  <c:v>1257</c:v>
                </c:pt>
                <c:pt idx="5">
                  <c:v>1154</c:v>
                </c:pt>
                <c:pt idx="6">
                  <c:v>1088</c:v>
                </c:pt>
                <c:pt idx="7">
                  <c:v>1098</c:v>
                </c:pt>
                <c:pt idx="8">
                  <c:v>1374</c:v>
                </c:pt>
                <c:pt idx="9">
                  <c:v>1209</c:v>
                </c:pt>
                <c:pt idx="10">
                  <c:v>1106</c:v>
                </c:pt>
                <c:pt idx="11">
                  <c:v>1204</c:v>
                </c:pt>
                <c:pt idx="12">
                  <c:v>1427</c:v>
                </c:pt>
                <c:pt idx="13">
                  <c:v>1271</c:v>
                </c:pt>
                <c:pt idx="14">
                  <c:v>1285</c:v>
                </c:pt>
                <c:pt idx="15">
                  <c:v>1213</c:v>
                </c:pt>
                <c:pt idx="16">
                  <c:v>1451</c:v>
                </c:pt>
                <c:pt idx="17">
                  <c:v>1081</c:v>
                </c:pt>
                <c:pt idx="18">
                  <c:v>1266</c:v>
                </c:pt>
                <c:pt idx="19">
                  <c:v>1394</c:v>
                </c:pt>
                <c:pt idx="20">
                  <c:v>1822</c:v>
                </c:pt>
                <c:pt idx="21">
                  <c:v>1762</c:v>
                </c:pt>
                <c:pt idx="22">
                  <c:v>1770</c:v>
                </c:pt>
                <c:pt idx="23">
                  <c:v>1824</c:v>
                </c:pt>
                <c:pt idx="24">
                  <c:v>2077</c:v>
                </c:pt>
                <c:pt idx="25">
                  <c:v>1703</c:v>
                </c:pt>
                <c:pt idx="26">
                  <c:v>1385</c:v>
                </c:pt>
                <c:pt idx="27">
                  <c:v>1284</c:v>
                </c:pt>
                <c:pt idx="28">
                  <c:v>1471</c:v>
                </c:pt>
                <c:pt idx="29">
                  <c:v>1269</c:v>
                </c:pt>
                <c:pt idx="30">
                  <c:v>1241</c:v>
                </c:pt>
                <c:pt idx="31">
                  <c:v>1149</c:v>
                </c:pt>
                <c:pt idx="32">
                  <c:v>1522</c:v>
                </c:pt>
                <c:pt idx="33">
                  <c:v>1356</c:v>
                </c:pt>
                <c:pt idx="34">
                  <c:v>1250</c:v>
                </c:pt>
                <c:pt idx="35">
                  <c:v>1288</c:v>
                </c:pt>
                <c:pt idx="36">
                  <c:v>1622</c:v>
                </c:pt>
                <c:pt idx="37">
                  <c:v>1312</c:v>
                </c:pt>
                <c:pt idx="38">
                  <c:v>1300</c:v>
                </c:pt>
                <c:pt idx="39">
                  <c:v>1411</c:v>
                </c:pt>
                <c:pt idx="40">
                  <c:v>1317</c:v>
                </c:pt>
                <c:pt idx="41">
                  <c:v>1211</c:v>
                </c:pt>
              </c:numCache>
            </c:numRef>
          </c:val>
          <c:extLst>
            <c:ext xmlns:c16="http://schemas.microsoft.com/office/drawing/2014/chart" uri="{C3380CC4-5D6E-409C-BE32-E72D297353CC}">
              <c16:uniqueId val="{0000000D-F0D0-4A40-8212-5D98BC56BA2C}"/>
            </c:ext>
          </c:extLst>
        </c:ser>
        <c:dLbls>
          <c:showLegendKey val="0"/>
          <c:showVal val="0"/>
          <c:showCatName val="0"/>
          <c:showSerName val="0"/>
          <c:showPercent val="0"/>
          <c:showBubbleSize val="0"/>
        </c:dLbls>
        <c:gapWidth val="60"/>
        <c:overlap val="100"/>
        <c:axId val="152690176"/>
        <c:axId val="152537344"/>
      </c:barChart>
      <c:catAx>
        <c:axId val="152690176"/>
        <c:scaling>
          <c:orientation val="minMax"/>
        </c:scaling>
        <c:delete val="0"/>
        <c:axPos val="b"/>
        <c:numFmt formatCode="General" sourceLinked="1"/>
        <c:majorTickMark val="none"/>
        <c:minorTickMark val="none"/>
        <c:tickLblPos val="nextTo"/>
        <c:spPr>
          <a:noFill/>
          <a:ln w="6350" cap="flat" cmpd="sng" algn="ctr">
            <a:solidFill>
              <a:srgbClr val="C0BCB2"/>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crossAx val="152690176"/>
        <c:crosses val="autoZero"/>
        <c:crossBetween val="between"/>
      </c:valAx>
    </c:plotArea>
    <c:legend>
      <c:legendPos val="tr"/>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Whitney Cond SSm Light" pitchFamily="2" charset="0"/>
              <a:ea typeface="+mn-ea"/>
              <a:cs typeface="+mn-cs"/>
            </a:defRPr>
          </a:pPr>
          <a:endParaRPr lang="en-US"/>
        </a:p>
      </c:txPr>
    </c:legend>
    <c:plotVisOnly val="1"/>
    <c:dispBlanksAs val="gap"/>
    <c:showDLblsOverMax val="0"/>
  </c:chart>
  <c:spPr>
    <a:noFill/>
    <a:ln w="9525" cap="flat" cmpd="sng" algn="ctr">
      <a:noFill/>
      <a:prstDash val="solid"/>
      <a:round/>
    </a:ln>
    <a:effectLst/>
  </c:spPr>
  <c:txPr>
    <a:bodyPr/>
    <a:lstStyle/>
    <a:p>
      <a:pPr>
        <a:defRPr sz="850" b="0" i="0">
          <a:solidFill>
            <a:sysClr val="windowText" lastClr="000000"/>
          </a:solidFill>
          <a:latin typeface="Whitney Cond SSm Light" pitchFamily="2" charset="0"/>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0052468980106138E-2"/>
          <c:y val="1.759532931307797E-2"/>
          <c:w val="0.69421333393941986"/>
          <c:h val="0.86843790199635329"/>
        </c:manualLayout>
      </c:layout>
      <c:barChart>
        <c:barDir val="col"/>
        <c:grouping val="percentStacked"/>
        <c:varyColors val="0"/>
        <c:ser>
          <c:idx val="0"/>
          <c:order val="0"/>
          <c:tx>
            <c:strRef>
              <c:f>'Deals x CSA'!$O$9</c:f>
              <c:strCache>
                <c:ptCount val="1"/>
                <c:pt idx="0">
                  <c:v>San Jose-San Francisco-Oakland, CA</c:v>
                </c:pt>
              </c:strCache>
            </c:strRef>
          </c:tx>
          <c:spPr>
            <a:solidFill>
              <a:srgbClr val="051C38"/>
            </a:solidFill>
            <a:ln>
              <a:noFill/>
            </a:ln>
            <a:effectLst/>
          </c:spPr>
          <c:invertIfNegative val="0"/>
          <c:cat>
            <c:multiLvlStrRef>
              <c:f>'Deals x CSA'!$P$7:$BE$8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'Deals x CSA'!$P$9:$BE$9</c:f>
              <c:numCache>
                <c:formatCode>General</c:formatCode>
                <c:ptCount val="42"/>
                <c:pt idx="0">
                  <c:v>714</c:v>
                </c:pt>
                <c:pt idx="1">
                  <c:v>613</c:v>
                </c:pt>
                <c:pt idx="2">
                  <c:v>593</c:v>
                </c:pt>
                <c:pt idx="3">
                  <c:v>549</c:v>
                </c:pt>
                <c:pt idx="4">
                  <c:v>727</c:v>
                </c:pt>
                <c:pt idx="5">
                  <c:v>653</c:v>
                </c:pt>
                <c:pt idx="6">
                  <c:v>606</c:v>
                </c:pt>
                <c:pt idx="7">
                  <c:v>618</c:v>
                </c:pt>
                <c:pt idx="8">
                  <c:v>829</c:v>
                </c:pt>
                <c:pt idx="9">
                  <c:v>714</c:v>
                </c:pt>
                <c:pt idx="10">
                  <c:v>673</c:v>
                </c:pt>
                <c:pt idx="11">
                  <c:v>673</c:v>
                </c:pt>
                <c:pt idx="12">
                  <c:v>825</c:v>
                </c:pt>
                <c:pt idx="13">
                  <c:v>762</c:v>
                </c:pt>
                <c:pt idx="14">
                  <c:v>752</c:v>
                </c:pt>
                <c:pt idx="15">
                  <c:v>660</c:v>
                </c:pt>
                <c:pt idx="16">
                  <c:v>816</c:v>
                </c:pt>
                <c:pt idx="17">
                  <c:v>647</c:v>
                </c:pt>
                <c:pt idx="18">
                  <c:v>696</c:v>
                </c:pt>
                <c:pt idx="19">
                  <c:v>808</c:v>
                </c:pt>
                <c:pt idx="20">
                  <c:v>1019</c:v>
                </c:pt>
                <c:pt idx="21">
                  <c:v>1020</c:v>
                </c:pt>
                <c:pt idx="22">
                  <c:v>1032</c:v>
                </c:pt>
                <c:pt idx="23">
                  <c:v>1025</c:v>
                </c:pt>
                <c:pt idx="24">
                  <c:v>1241</c:v>
                </c:pt>
                <c:pt idx="25">
                  <c:v>968</c:v>
                </c:pt>
                <c:pt idx="26">
                  <c:v>767</c:v>
                </c:pt>
                <c:pt idx="27">
                  <c:v>691</c:v>
                </c:pt>
                <c:pt idx="28">
                  <c:v>857</c:v>
                </c:pt>
                <c:pt idx="29">
                  <c:v>710</c:v>
                </c:pt>
                <c:pt idx="30">
                  <c:v>715</c:v>
                </c:pt>
                <c:pt idx="31">
                  <c:v>637</c:v>
                </c:pt>
                <c:pt idx="32">
                  <c:v>934</c:v>
                </c:pt>
                <c:pt idx="33">
                  <c:v>810</c:v>
                </c:pt>
                <c:pt idx="34">
                  <c:v>761</c:v>
                </c:pt>
                <c:pt idx="35">
                  <c:v>811</c:v>
                </c:pt>
                <c:pt idx="36">
                  <c:v>1054</c:v>
                </c:pt>
                <c:pt idx="37">
                  <c:v>824</c:v>
                </c:pt>
                <c:pt idx="38">
                  <c:v>868</c:v>
                </c:pt>
                <c:pt idx="39">
                  <c:v>896</c:v>
                </c:pt>
                <c:pt idx="40">
                  <c:v>866</c:v>
                </c:pt>
                <c:pt idx="41">
                  <c:v>761</c:v>
                </c:pt>
              </c:numCache>
            </c:numRef>
          </c:val>
          <c:extLst>
            <c:ext xmlns:c16="http://schemas.microsoft.com/office/drawing/2014/chart" uri="{C3380CC4-5D6E-409C-BE32-E72D297353CC}">
              <c16:uniqueId val="{00000000-07BE-4CF3-9621-29EEC57A1586}"/>
            </c:ext>
          </c:extLst>
        </c:ser>
        <c:ser>
          <c:idx val="1"/>
          <c:order val="1"/>
          <c:tx>
            <c:strRef>
              <c:f>'Deals x CSA'!$O$10</c:f>
              <c:strCache>
                <c:ptCount val="1"/>
                <c:pt idx="0">
                  <c:v>New York-Newark, NY-NJ-CT-PA</c:v>
                </c:pt>
              </c:strCache>
            </c:strRef>
          </c:tx>
          <c:spPr>
            <a:solidFill>
              <a:schemeClr val="accent1"/>
            </a:solidFill>
            <a:ln>
              <a:noFill/>
            </a:ln>
            <a:effectLst/>
          </c:spPr>
          <c:invertIfNegative val="0"/>
          <c:cat>
            <c:multiLvlStrRef>
              <c:f>'Deals x CSA'!$P$7:$BE$8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'Deals x CSA'!$P$10:$BE$10</c:f>
              <c:numCache>
                <c:formatCode>General</c:formatCode>
                <c:ptCount val="42"/>
                <c:pt idx="0">
                  <c:v>435</c:v>
                </c:pt>
                <c:pt idx="1">
                  <c:v>326</c:v>
                </c:pt>
                <c:pt idx="2">
                  <c:v>333</c:v>
                </c:pt>
                <c:pt idx="3">
                  <c:v>335</c:v>
                </c:pt>
                <c:pt idx="4">
                  <c:v>402</c:v>
                </c:pt>
                <c:pt idx="5">
                  <c:v>357</c:v>
                </c:pt>
                <c:pt idx="6">
                  <c:v>387</c:v>
                </c:pt>
                <c:pt idx="7">
                  <c:v>401</c:v>
                </c:pt>
                <c:pt idx="8">
                  <c:v>474</c:v>
                </c:pt>
                <c:pt idx="9">
                  <c:v>407</c:v>
                </c:pt>
                <c:pt idx="10">
                  <c:v>395</c:v>
                </c:pt>
                <c:pt idx="11">
                  <c:v>436</c:v>
                </c:pt>
                <c:pt idx="12">
                  <c:v>518</c:v>
                </c:pt>
                <c:pt idx="13">
                  <c:v>483</c:v>
                </c:pt>
                <c:pt idx="14">
                  <c:v>468</c:v>
                </c:pt>
                <c:pt idx="15">
                  <c:v>467</c:v>
                </c:pt>
                <c:pt idx="16">
                  <c:v>558</c:v>
                </c:pt>
                <c:pt idx="17">
                  <c:v>399</c:v>
                </c:pt>
                <c:pt idx="18">
                  <c:v>455</c:v>
                </c:pt>
                <c:pt idx="19">
                  <c:v>501</c:v>
                </c:pt>
                <c:pt idx="20">
                  <c:v>759</c:v>
                </c:pt>
                <c:pt idx="21">
                  <c:v>744</c:v>
                </c:pt>
                <c:pt idx="22">
                  <c:v>738</c:v>
                </c:pt>
                <c:pt idx="23">
                  <c:v>727</c:v>
                </c:pt>
                <c:pt idx="24">
                  <c:v>817</c:v>
                </c:pt>
                <c:pt idx="25">
                  <c:v>702</c:v>
                </c:pt>
                <c:pt idx="26">
                  <c:v>597</c:v>
                </c:pt>
                <c:pt idx="27">
                  <c:v>554</c:v>
                </c:pt>
                <c:pt idx="28">
                  <c:v>678</c:v>
                </c:pt>
                <c:pt idx="29">
                  <c:v>566</c:v>
                </c:pt>
                <c:pt idx="30">
                  <c:v>520</c:v>
                </c:pt>
                <c:pt idx="31">
                  <c:v>528</c:v>
                </c:pt>
                <c:pt idx="32">
                  <c:v>631</c:v>
                </c:pt>
                <c:pt idx="33">
                  <c:v>583</c:v>
                </c:pt>
                <c:pt idx="34">
                  <c:v>534</c:v>
                </c:pt>
                <c:pt idx="35">
                  <c:v>539</c:v>
                </c:pt>
                <c:pt idx="36">
                  <c:v>640</c:v>
                </c:pt>
                <c:pt idx="37">
                  <c:v>538</c:v>
                </c:pt>
                <c:pt idx="38">
                  <c:v>539</c:v>
                </c:pt>
                <c:pt idx="39">
                  <c:v>556</c:v>
                </c:pt>
                <c:pt idx="40">
                  <c:v>550</c:v>
                </c:pt>
                <c:pt idx="41">
                  <c:v>523</c:v>
                </c:pt>
              </c:numCache>
            </c:numRef>
          </c:val>
          <c:extLst>
            <c:ext xmlns:c16="http://schemas.microsoft.com/office/drawing/2014/chart" uri="{C3380CC4-5D6E-409C-BE32-E72D297353CC}">
              <c16:uniqueId val="{00000001-07BE-4CF3-9621-29EEC57A1586}"/>
            </c:ext>
          </c:extLst>
        </c:ser>
        <c:ser>
          <c:idx val="2"/>
          <c:order val="2"/>
          <c:tx>
            <c:strRef>
              <c:f>'Deals x CSA'!$O$11</c:f>
              <c:strCache>
                <c:ptCount val="1"/>
                <c:pt idx="0">
                  <c:v>Los Angeles-Long Beach, CA</c:v>
                </c:pt>
              </c:strCache>
            </c:strRef>
          </c:tx>
          <c:spPr>
            <a:solidFill>
              <a:schemeClr val="accent2"/>
            </a:solidFill>
            <a:ln>
              <a:noFill/>
            </a:ln>
            <a:effectLst/>
          </c:spPr>
          <c:invertIfNegative val="0"/>
          <c:cat>
            <c:multiLvlStrRef>
              <c:f>'Deals x CSA'!$P$7:$BE$8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'Deals x CSA'!$P$11:$BE$11</c:f>
              <c:numCache>
                <c:formatCode>General</c:formatCode>
                <c:ptCount val="42"/>
                <c:pt idx="0">
                  <c:v>258</c:v>
                </c:pt>
                <c:pt idx="1">
                  <c:v>210</c:v>
                </c:pt>
                <c:pt idx="2">
                  <c:v>196</c:v>
                </c:pt>
                <c:pt idx="3">
                  <c:v>207</c:v>
                </c:pt>
                <c:pt idx="4">
                  <c:v>283</c:v>
                </c:pt>
                <c:pt idx="5">
                  <c:v>242</c:v>
                </c:pt>
                <c:pt idx="6">
                  <c:v>252</c:v>
                </c:pt>
                <c:pt idx="7">
                  <c:v>233</c:v>
                </c:pt>
                <c:pt idx="8">
                  <c:v>284</c:v>
                </c:pt>
                <c:pt idx="9">
                  <c:v>265</c:v>
                </c:pt>
                <c:pt idx="10">
                  <c:v>217</c:v>
                </c:pt>
                <c:pt idx="11">
                  <c:v>283</c:v>
                </c:pt>
                <c:pt idx="12">
                  <c:v>326</c:v>
                </c:pt>
                <c:pt idx="13">
                  <c:v>255</c:v>
                </c:pt>
                <c:pt idx="14">
                  <c:v>275</c:v>
                </c:pt>
                <c:pt idx="15">
                  <c:v>274</c:v>
                </c:pt>
                <c:pt idx="16">
                  <c:v>351</c:v>
                </c:pt>
                <c:pt idx="17">
                  <c:v>236</c:v>
                </c:pt>
                <c:pt idx="18">
                  <c:v>304</c:v>
                </c:pt>
                <c:pt idx="19">
                  <c:v>300</c:v>
                </c:pt>
                <c:pt idx="20">
                  <c:v>420</c:v>
                </c:pt>
                <c:pt idx="21">
                  <c:v>388</c:v>
                </c:pt>
                <c:pt idx="22">
                  <c:v>388</c:v>
                </c:pt>
                <c:pt idx="23">
                  <c:v>427</c:v>
                </c:pt>
                <c:pt idx="24">
                  <c:v>478</c:v>
                </c:pt>
                <c:pt idx="25">
                  <c:v>408</c:v>
                </c:pt>
                <c:pt idx="26">
                  <c:v>318</c:v>
                </c:pt>
                <c:pt idx="27">
                  <c:v>312</c:v>
                </c:pt>
                <c:pt idx="28">
                  <c:v>342</c:v>
                </c:pt>
                <c:pt idx="29">
                  <c:v>280</c:v>
                </c:pt>
                <c:pt idx="30">
                  <c:v>268</c:v>
                </c:pt>
                <c:pt idx="31">
                  <c:v>263</c:v>
                </c:pt>
                <c:pt idx="32">
                  <c:v>320</c:v>
                </c:pt>
                <c:pt idx="33">
                  <c:v>260</c:v>
                </c:pt>
                <c:pt idx="34">
                  <c:v>235</c:v>
                </c:pt>
                <c:pt idx="35">
                  <c:v>238</c:v>
                </c:pt>
                <c:pt idx="36">
                  <c:v>286</c:v>
                </c:pt>
                <c:pt idx="37">
                  <c:v>222</c:v>
                </c:pt>
                <c:pt idx="38">
                  <c:v>229</c:v>
                </c:pt>
                <c:pt idx="39">
                  <c:v>241</c:v>
                </c:pt>
                <c:pt idx="40">
                  <c:v>217</c:v>
                </c:pt>
                <c:pt idx="41">
                  <c:v>228</c:v>
                </c:pt>
              </c:numCache>
            </c:numRef>
          </c:val>
          <c:extLst>
            <c:ext xmlns:c16="http://schemas.microsoft.com/office/drawing/2014/chart" uri="{C3380CC4-5D6E-409C-BE32-E72D297353CC}">
              <c16:uniqueId val="{00000002-07BE-4CF3-9621-29EEC57A1586}"/>
            </c:ext>
          </c:extLst>
        </c:ser>
        <c:ser>
          <c:idx val="3"/>
          <c:order val="3"/>
          <c:tx>
            <c:strRef>
              <c:f>'Deals x CSA'!$O$12</c:f>
              <c:strCache>
                <c:ptCount val="1"/>
                <c:pt idx="0">
                  <c:v>Boston-Worcester-Providence, MA-RI-NH-CT</c:v>
                </c:pt>
              </c:strCache>
            </c:strRef>
          </c:tx>
          <c:spPr>
            <a:solidFill>
              <a:srgbClr val="267479"/>
            </a:solidFill>
            <a:ln>
              <a:noFill/>
            </a:ln>
            <a:effectLst/>
          </c:spPr>
          <c:invertIfNegative val="0"/>
          <c:cat>
            <c:multiLvlStrRef>
              <c:f>'Deals x CSA'!$P$7:$BE$8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'Deals x CSA'!$P$12:$BE$12</c:f>
              <c:numCache>
                <c:formatCode>General</c:formatCode>
                <c:ptCount val="42"/>
                <c:pt idx="0">
                  <c:v>199</c:v>
                </c:pt>
                <c:pt idx="1">
                  <c:v>186</c:v>
                </c:pt>
                <c:pt idx="2">
                  <c:v>188</c:v>
                </c:pt>
                <c:pt idx="3">
                  <c:v>177</c:v>
                </c:pt>
                <c:pt idx="4">
                  <c:v>240</c:v>
                </c:pt>
                <c:pt idx="5">
                  <c:v>206</c:v>
                </c:pt>
                <c:pt idx="6">
                  <c:v>196</c:v>
                </c:pt>
                <c:pt idx="7">
                  <c:v>195</c:v>
                </c:pt>
                <c:pt idx="8">
                  <c:v>233</c:v>
                </c:pt>
                <c:pt idx="9">
                  <c:v>218</c:v>
                </c:pt>
                <c:pt idx="10">
                  <c:v>214</c:v>
                </c:pt>
                <c:pt idx="11">
                  <c:v>219</c:v>
                </c:pt>
                <c:pt idx="12">
                  <c:v>238</c:v>
                </c:pt>
                <c:pt idx="13">
                  <c:v>209</c:v>
                </c:pt>
                <c:pt idx="14">
                  <c:v>231</c:v>
                </c:pt>
                <c:pt idx="15">
                  <c:v>219</c:v>
                </c:pt>
                <c:pt idx="16">
                  <c:v>287</c:v>
                </c:pt>
                <c:pt idx="17">
                  <c:v>225</c:v>
                </c:pt>
                <c:pt idx="18">
                  <c:v>211</c:v>
                </c:pt>
                <c:pt idx="19">
                  <c:v>222</c:v>
                </c:pt>
                <c:pt idx="20">
                  <c:v>327</c:v>
                </c:pt>
                <c:pt idx="21">
                  <c:v>311</c:v>
                </c:pt>
                <c:pt idx="22">
                  <c:v>291</c:v>
                </c:pt>
                <c:pt idx="23">
                  <c:v>288</c:v>
                </c:pt>
                <c:pt idx="24">
                  <c:v>342</c:v>
                </c:pt>
                <c:pt idx="25">
                  <c:v>265</c:v>
                </c:pt>
                <c:pt idx="26">
                  <c:v>228</c:v>
                </c:pt>
                <c:pt idx="27">
                  <c:v>247</c:v>
                </c:pt>
                <c:pt idx="28">
                  <c:v>231</c:v>
                </c:pt>
                <c:pt idx="29">
                  <c:v>217</c:v>
                </c:pt>
                <c:pt idx="30">
                  <c:v>179</c:v>
                </c:pt>
                <c:pt idx="31">
                  <c:v>234</c:v>
                </c:pt>
                <c:pt idx="32">
                  <c:v>231</c:v>
                </c:pt>
                <c:pt idx="33">
                  <c:v>236</c:v>
                </c:pt>
                <c:pt idx="34">
                  <c:v>221</c:v>
                </c:pt>
                <c:pt idx="35">
                  <c:v>212</c:v>
                </c:pt>
                <c:pt idx="36">
                  <c:v>245</c:v>
                </c:pt>
                <c:pt idx="37">
                  <c:v>192</c:v>
                </c:pt>
                <c:pt idx="38">
                  <c:v>205</c:v>
                </c:pt>
                <c:pt idx="39">
                  <c:v>250</c:v>
                </c:pt>
                <c:pt idx="40">
                  <c:v>205</c:v>
                </c:pt>
                <c:pt idx="41">
                  <c:v>202</c:v>
                </c:pt>
              </c:numCache>
            </c:numRef>
          </c:val>
          <c:extLst>
            <c:ext xmlns:c16="http://schemas.microsoft.com/office/drawing/2014/chart" uri="{C3380CC4-5D6E-409C-BE32-E72D297353CC}">
              <c16:uniqueId val="{00000003-07BE-4CF3-9621-29EEC57A1586}"/>
            </c:ext>
          </c:extLst>
        </c:ser>
        <c:ser>
          <c:idx val="4"/>
          <c:order val="4"/>
          <c:tx>
            <c:strRef>
              <c:f>'Deals x CSA'!$O$13</c:f>
              <c:strCache>
                <c:ptCount val="1"/>
                <c:pt idx="0">
                  <c:v>Philadelphia-Reading-Camden, PA-NJ-DE-MD</c:v>
                </c:pt>
              </c:strCache>
            </c:strRef>
          </c:tx>
          <c:spPr>
            <a:solidFill>
              <a:srgbClr val="40C2C9"/>
            </a:solidFill>
            <a:ln>
              <a:noFill/>
            </a:ln>
            <a:effectLst/>
          </c:spPr>
          <c:invertIfNegative val="0"/>
          <c:cat>
            <c:multiLvlStrRef>
              <c:f>'Deals x CSA'!$P$7:$BE$8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'Deals x CSA'!$P$13:$BE$13</c:f>
              <c:numCache>
                <c:formatCode>General</c:formatCode>
                <c:ptCount val="42"/>
                <c:pt idx="0">
                  <c:v>95</c:v>
                </c:pt>
                <c:pt idx="1">
                  <c:v>64</c:v>
                </c:pt>
                <c:pt idx="2">
                  <c:v>65</c:v>
                </c:pt>
                <c:pt idx="3">
                  <c:v>67</c:v>
                </c:pt>
                <c:pt idx="4">
                  <c:v>82</c:v>
                </c:pt>
                <c:pt idx="5">
                  <c:v>79</c:v>
                </c:pt>
                <c:pt idx="6">
                  <c:v>69</c:v>
                </c:pt>
                <c:pt idx="7">
                  <c:v>83</c:v>
                </c:pt>
                <c:pt idx="8">
                  <c:v>84</c:v>
                </c:pt>
                <c:pt idx="9">
                  <c:v>76</c:v>
                </c:pt>
                <c:pt idx="10">
                  <c:v>75</c:v>
                </c:pt>
                <c:pt idx="11">
                  <c:v>101</c:v>
                </c:pt>
                <c:pt idx="12">
                  <c:v>116</c:v>
                </c:pt>
                <c:pt idx="13">
                  <c:v>98</c:v>
                </c:pt>
                <c:pt idx="14">
                  <c:v>104</c:v>
                </c:pt>
                <c:pt idx="15">
                  <c:v>93</c:v>
                </c:pt>
                <c:pt idx="16">
                  <c:v>132</c:v>
                </c:pt>
                <c:pt idx="17">
                  <c:v>122</c:v>
                </c:pt>
                <c:pt idx="18">
                  <c:v>119</c:v>
                </c:pt>
                <c:pt idx="19">
                  <c:v>123</c:v>
                </c:pt>
                <c:pt idx="20">
                  <c:v>194</c:v>
                </c:pt>
                <c:pt idx="21">
                  <c:v>156</c:v>
                </c:pt>
                <c:pt idx="22">
                  <c:v>194</c:v>
                </c:pt>
                <c:pt idx="23">
                  <c:v>192</c:v>
                </c:pt>
                <c:pt idx="24">
                  <c:v>280</c:v>
                </c:pt>
                <c:pt idx="25">
                  <c:v>211</c:v>
                </c:pt>
                <c:pt idx="26">
                  <c:v>168</c:v>
                </c:pt>
                <c:pt idx="27">
                  <c:v>156</c:v>
                </c:pt>
                <c:pt idx="28">
                  <c:v>199</c:v>
                </c:pt>
                <c:pt idx="29">
                  <c:v>157</c:v>
                </c:pt>
                <c:pt idx="30">
                  <c:v>187</c:v>
                </c:pt>
                <c:pt idx="31">
                  <c:v>165</c:v>
                </c:pt>
                <c:pt idx="32">
                  <c:v>198</c:v>
                </c:pt>
                <c:pt idx="33">
                  <c:v>166</c:v>
                </c:pt>
                <c:pt idx="34">
                  <c:v>189</c:v>
                </c:pt>
                <c:pt idx="35">
                  <c:v>183</c:v>
                </c:pt>
                <c:pt idx="36">
                  <c:v>198</c:v>
                </c:pt>
                <c:pt idx="37">
                  <c:v>173</c:v>
                </c:pt>
                <c:pt idx="38">
                  <c:v>169</c:v>
                </c:pt>
                <c:pt idx="39">
                  <c:v>199</c:v>
                </c:pt>
                <c:pt idx="40">
                  <c:v>229</c:v>
                </c:pt>
                <c:pt idx="41">
                  <c:v>211</c:v>
                </c:pt>
              </c:numCache>
            </c:numRef>
          </c:val>
          <c:extLst>
            <c:ext xmlns:c16="http://schemas.microsoft.com/office/drawing/2014/chart" uri="{C3380CC4-5D6E-409C-BE32-E72D297353CC}">
              <c16:uniqueId val="{00000004-07BE-4CF3-9621-29EEC57A1586}"/>
            </c:ext>
          </c:extLst>
        </c:ser>
        <c:ser>
          <c:idx val="5"/>
          <c:order val="5"/>
          <c:tx>
            <c:strRef>
              <c:f>'Deals x CSA'!$O$14</c:f>
              <c:strCache>
                <c:ptCount val="1"/>
                <c:pt idx="0">
                  <c:v>Miami-Port St. Lucie-Fort Lauderdale, FL</c:v>
                </c:pt>
              </c:strCache>
            </c:strRef>
          </c:tx>
          <c:spPr>
            <a:solidFill>
              <a:srgbClr val="C4EDEB"/>
            </a:solidFill>
            <a:ln>
              <a:noFill/>
            </a:ln>
            <a:effectLst/>
          </c:spPr>
          <c:invertIfNegative val="0"/>
          <c:cat>
            <c:multiLvlStrRef>
              <c:f>'Deals x CSA'!$P$7:$BE$8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'Deals x CSA'!$P$14:$BE$14</c:f>
              <c:numCache>
                <c:formatCode>General</c:formatCode>
                <c:ptCount val="42"/>
                <c:pt idx="0">
                  <c:v>60</c:v>
                </c:pt>
                <c:pt idx="1">
                  <c:v>45</c:v>
                </c:pt>
                <c:pt idx="2">
                  <c:v>58</c:v>
                </c:pt>
                <c:pt idx="3">
                  <c:v>38</c:v>
                </c:pt>
                <c:pt idx="4">
                  <c:v>51</c:v>
                </c:pt>
                <c:pt idx="5">
                  <c:v>54</c:v>
                </c:pt>
                <c:pt idx="6">
                  <c:v>58</c:v>
                </c:pt>
                <c:pt idx="7">
                  <c:v>60</c:v>
                </c:pt>
                <c:pt idx="8">
                  <c:v>67</c:v>
                </c:pt>
                <c:pt idx="9">
                  <c:v>58</c:v>
                </c:pt>
                <c:pt idx="10">
                  <c:v>65</c:v>
                </c:pt>
                <c:pt idx="11">
                  <c:v>83</c:v>
                </c:pt>
                <c:pt idx="12">
                  <c:v>80</c:v>
                </c:pt>
                <c:pt idx="13">
                  <c:v>61</c:v>
                </c:pt>
                <c:pt idx="14">
                  <c:v>55</c:v>
                </c:pt>
                <c:pt idx="15">
                  <c:v>74</c:v>
                </c:pt>
                <c:pt idx="16">
                  <c:v>92</c:v>
                </c:pt>
                <c:pt idx="17">
                  <c:v>69</c:v>
                </c:pt>
                <c:pt idx="18">
                  <c:v>66</c:v>
                </c:pt>
                <c:pt idx="19">
                  <c:v>75</c:v>
                </c:pt>
                <c:pt idx="20">
                  <c:v>136</c:v>
                </c:pt>
                <c:pt idx="21">
                  <c:v>114</c:v>
                </c:pt>
                <c:pt idx="22">
                  <c:v>130</c:v>
                </c:pt>
                <c:pt idx="23">
                  <c:v>150</c:v>
                </c:pt>
                <c:pt idx="24">
                  <c:v>180</c:v>
                </c:pt>
                <c:pt idx="25">
                  <c:v>158</c:v>
                </c:pt>
                <c:pt idx="26">
                  <c:v>110</c:v>
                </c:pt>
                <c:pt idx="27">
                  <c:v>113</c:v>
                </c:pt>
                <c:pt idx="28">
                  <c:v>143</c:v>
                </c:pt>
                <c:pt idx="29">
                  <c:v>109</c:v>
                </c:pt>
                <c:pt idx="30">
                  <c:v>100</c:v>
                </c:pt>
                <c:pt idx="31">
                  <c:v>104</c:v>
                </c:pt>
                <c:pt idx="32">
                  <c:v>131</c:v>
                </c:pt>
                <c:pt idx="33">
                  <c:v>112</c:v>
                </c:pt>
                <c:pt idx="34">
                  <c:v>99</c:v>
                </c:pt>
                <c:pt idx="35">
                  <c:v>89</c:v>
                </c:pt>
                <c:pt idx="36">
                  <c:v>111</c:v>
                </c:pt>
                <c:pt idx="37">
                  <c:v>82</c:v>
                </c:pt>
                <c:pt idx="38">
                  <c:v>108</c:v>
                </c:pt>
                <c:pt idx="39">
                  <c:v>113</c:v>
                </c:pt>
                <c:pt idx="40">
                  <c:v>107</c:v>
                </c:pt>
                <c:pt idx="41">
                  <c:v>100</c:v>
                </c:pt>
              </c:numCache>
            </c:numRef>
          </c:val>
          <c:extLst>
            <c:ext xmlns:c16="http://schemas.microsoft.com/office/drawing/2014/chart" uri="{C3380CC4-5D6E-409C-BE32-E72D297353CC}">
              <c16:uniqueId val="{00000005-07BE-4CF3-9621-29EEC57A1586}"/>
            </c:ext>
          </c:extLst>
        </c:ser>
        <c:ser>
          <c:idx val="6"/>
          <c:order val="6"/>
          <c:tx>
            <c:strRef>
              <c:f>'Deals x CSA'!$O$15</c:f>
              <c:strCache>
                <c:ptCount val="1"/>
                <c:pt idx="0">
                  <c:v>Washington-Baltimore-Arlington, DC-MD-VA-WV-PA</c:v>
                </c:pt>
              </c:strCache>
            </c:strRef>
          </c:tx>
          <c:spPr>
            <a:solidFill>
              <a:srgbClr val="F5C914"/>
            </a:solidFill>
            <a:ln>
              <a:noFill/>
            </a:ln>
            <a:effectLst/>
          </c:spPr>
          <c:invertIfNegative val="0"/>
          <c:cat>
            <c:multiLvlStrRef>
              <c:f>'Deals x CSA'!$P$7:$BE$8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'Deals x CSA'!$P$15:$BE$15</c:f>
              <c:numCache>
                <c:formatCode>General</c:formatCode>
                <c:ptCount val="42"/>
                <c:pt idx="0">
                  <c:v>103</c:v>
                </c:pt>
                <c:pt idx="1">
                  <c:v>100</c:v>
                </c:pt>
                <c:pt idx="2">
                  <c:v>85</c:v>
                </c:pt>
                <c:pt idx="3">
                  <c:v>88</c:v>
                </c:pt>
                <c:pt idx="4">
                  <c:v>118</c:v>
                </c:pt>
                <c:pt idx="5">
                  <c:v>87</c:v>
                </c:pt>
                <c:pt idx="6">
                  <c:v>95</c:v>
                </c:pt>
                <c:pt idx="7">
                  <c:v>91</c:v>
                </c:pt>
                <c:pt idx="8">
                  <c:v>116</c:v>
                </c:pt>
                <c:pt idx="9">
                  <c:v>94</c:v>
                </c:pt>
                <c:pt idx="10">
                  <c:v>104</c:v>
                </c:pt>
                <c:pt idx="11">
                  <c:v>96</c:v>
                </c:pt>
                <c:pt idx="12">
                  <c:v>117</c:v>
                </c:pt>
                <c:pt idx="13">
                  <c:v>103</c:v>
                </c:pt>
                <c:pt idx="14">
                  <c:v>92</c:v>
                </c:pt>
                <c:pt idx="15">
                  <c:v>104</c:v>
                </c:pt>
                <c:pt idx="16">
                  <c:v>122</c:v>
                </c:pt>
                <c:pt idx="17">
                  <c:v>82</c:v>
                </c:pt>
                <c:pt idx="18">
                  <c:v>93</c:v>
                </c:pt>
                <c:pt idx="19">
                  <c:v>86</c:v>
                </c:pt>
                <c:pt idx="20">
                  <c:v>151</c:v>
                </c:pt>
                <c:pt idx="21">
                  <c:v>140</c:v>
                </c:pt>
                <c:pt idx="22">
                  <c:v>132</c:v>
                </c:pt>
                <c:pt idx="23">
                  <c:v>129</c:v>
                </c:pt>
                <c:pt idx="24">
                  <c:v>157</c:v>
                </c:pt>
                <c:pt idx="25">
                  <c:v>116</c:v>
                </c:pt>
                <c:pt idx="26">
                  <c:v>112</c:v>
                </c:pt>
                <c:pt idx="27">
                  <c:v>106</c:v>
                </c:pt>
                <c:pt idx="28">
                  <c:v>136</c:v>
                </c:pt>
                <c:pt idx="29">
                  <c:v>133</c:v>
                </c:pt>
                <c:pt idx="30">
                  <c:v>105</c:v>
                </c:pt>
                <c:pt idx="31">
                  <c:v>100</c:v>
                </c:pt>
                <c:pt idx="32">
                  <c:v>103</c:v>
                </c:pt>
                <c:pt idx="33">
                  <c:v>101</c:v>
                </c:pt>
                <c:pt idx="34">
                  <c:v>73</c:v>
                </c:pt>
                <c:pt idx="35">
                  <c:v>90</c:v>
                </c:pt>
                <c:pt idx="36">
                  <c:v>98</c:v>
                </c:pt>
                <c:pt idx="37">
                  <c:v>108</c:v>
                </c:pt>
                <c:pt idx="38">
                  <c:v>109</c:v>
                </c:pt>
                <c:pt idx="39">
                  <c:v>113</c:v>
                </c:pt>
                <c:pt idx="40">
                  <c:v>103</c:v>
                </c:pt>
                <c:pt idx="41">
                  <c:v>97</c:v>
                </c:pt>
              </c:numCache>
            </c:numRef>
          </c:val>
          <c:extLst>
            <c:ext xmlns:c16="http://schemas.microsoft.com/office/drawing/2014/chart" uri="{C3380CC4-5D6E-409C-BE32-E72D297353CC}">
              <c16:uniqueId val="{00000006-07BE-4CF3-9621-29EEC57A1586}"/>
            </c:ext>
          </c:extLst>
        </c:ser>
        <c:ser>
          <c:idx val="7"/>
          <c:order val="7"/>
          <c:tx>
            <c:strRef>
              <c:f>'Deals x CSA'!$O$16</c:f>
              <c:strCache>
                <c:ptCount val="1"/>
                <c:pt idx="0">
                  <c:v>Seattle-Tacoma, WA</c:v>
                </c:pt>
              </c:strCache>
            </c:strRef>
          </c:tx>
          <c:spPr>
            <a:solidFill>
              <a:schemeClr val="accent6"/>
            </a:solidFill>
            <a:ln>
              <a:noFill/>
            </a:ln>
            <a:effectLst/>
          </c:spPr>
          <c:invertIfNegative val="0"/>
          <c:cat>
            <c:multiLvlStrRef>
              <c:f>'Deals x CSA'!$P$7:$BE$8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'Deals x CSA'!$P$16:$BE$16</c:f>
              <c:numCache>
                <c:formatCode>General</c:formatCode>
                <c:ptCount val="42"/>
                <c:pt idx="0">
                  <c:v>76</c:v>
                </c:pt>
                <c:pt idx="1">
                  <c:v>85</c:v>
                </c:pt>
                <c:pt idx="2">
                  <c:v>91</c:v>
                </c:pt>
                <c:pt idx="3">
                  <c:v>75</c:v>
                </c:pt>
                <c:pt idx="4">
                  <c:v>97</c:v>
                </c:pt>
                <c:pt idx="5">
                  <c:v>99</c:v>
                </c:pt>
                <c:pt idx="6">
                  <c:v>98</c:v>
                </c:pt>
                <c:pt idx="7">
                  <c:v>89</c:v>
                </c:pt>
                <c:pt idx="8">
                  <c:v>102</c:v>
                </c:pt>
                <c:pt idx="9">
                  <c:v>99</c:v>
                </c:pt>
                <c:pt idx="10">
                  <c:v>92</c:v>
                </c:pt>
                <c:pt idx="11">
                  <c:v>92</c:v>
                </c:pt>
                <c:pt idx="12">
                  <c:v>98</c:v>
                </c:pt>
                <c:pt idx="13">
                  <c:v>107</c:v>
                </c:pt>
                <c:pt idx="14">
                  <c:v>100</c:v>
                </c:pt>
                <c:pt idx="15">
                  <c:v>102</c:v>
                </c:pt>
                <c:pt idx="16">
                  <c:v>102</c:v>
                </c:pt>
                <c:pt idx="17">
                  <c:v>67</c:v>
                </c:pt>
                <c:pt idx="18">
                  <c:v>102</c:v>
                </c:pt>
                <c:pt idx="19">
                  <c:v>108</c:v>
                </c:pt>
                <c:pt idx="20">
                  <c:v>124</c:v>
                </c:pt>
                <c:pt idx="21">
                  <c:v>132</c:v>
                </c:pt>
                <c:pt idx="22">
                  <c:v>116</c:v>
                </c:pt>
                <c:pt idx="23">
                  <c:v>152</c:v>
                </c:pt>
                <c:pt idx="24">
                  <c:v>163</c:v>
                </c:pt>
                <c:pt idx="25">
                  <c:v>111</c:v>
                </c:pt>
                <c:pt idx="26">
                  <c:v>122</c:v>
                </c:pt>
                <c:pt idx="27">
                  <c:v>111</c:v>
                </c:pt>
                <c:pt idx="28">
                  <c:v>100</c:v>
                </c:pt>
                <c:pt idx="29">
                  <c:v>114</c:v>
                </c:pt>
                <c:pt idx="30">
                  <c:v>102</c:v>
                </c:pt>
                <c:pt idx="31">
                  <c:v>94</c:v>
                </c:pt>
                <c:pt idx="32">
                  <c:v>94</c:v>
                </c:pt>
                <c:pt idx="33">
                  <c:v>103</c:v>
                </c:pt>
                <c:pt idx="34">
                  <c:v>96</c:v>
                </c:pt>
                <c:pt idx="35">
                  <c:v>87</c:v>
                </c:pt>
                <c:pt idx="36">
                  <c:v>109</c:v>
                </c:pt>
                <c:pt idx="37">
                  <c:v>101</c:v>
                </c:pt>
                <c:pt idx="38">
                  <c:v>71</c:v>
                </c:pt>
                <c:pt idx="39">
                  <c:v>104</c:v>
                </c:pt>
                <c:pt idx="40">
                  <c:v>78</c:v>
                </c:pt>
                <c:pt idx="41">
                  <c:v>85</c:v>
                </c:pt>
              </c:numCache>
            </c:numRef>
          </c:val>
          <c:extLst>
            <c:ext xmlns:c16="http://schemas.microsoft.com/office/drawing/2014/chart" uri="{C3380CC4-5D6E-409C-BE32-E72D297353CC}">
              <c16:uniqueId val="{00000007-07BE-4CF3-9621-29EEC57A1586}"/>
            </c:ext>
          </c:extLst>
        </c:ser>
        <c:ser>
          <c:idx val="8"/>
          <c:order val="8"/>
          <c:tx>
            <c:strRef>
              <c:f>'Deals x CSA'!$O$17</c:f>
              <c:strCache>
                <c:ptCount val="1"/>
                <c:pt idx="0">
                  <c:v>Denver-Aurora, CO</c:v>
                </c:pt>
              </c:strCache>
            </c:strRef>
          </c:tx>
          <c:spPr>
            <a:solidFill>
              <a:srgbClr val="FAF56B"/>
            </a:solidFill>
            <a:ln>
              <a:noFill/>
            </a:ln>
            <a:effectLst/>
          </c:spPr>
          <c:invertIfNegative val="0"/>
          <c:cat>
            <c:multiLvlStrRef>
              <c:f>'Deals x CSA'!$P$7:$BE$8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'Deals x CSA'!$P$17:$BE$17</c:f>
              <c:numCache>
                <c:formatCode>General</c:formatCode>
                <c:ptCount val="42"/>
                <c:pt idx="0">
                  <c:v>95</c:v>
                </c:pt>
                <c:pt idx="1">
                  <c:v>57</c:v>
                </c:pt>
                <c:pt idx="2">
                  <c:v>61</c:v>
                </c:pt>
                <c:pt idx="3">
                  <c:v>70</c:v>
                </c:pt>
                <c:pt idx="4">
                  <c:v>94</c:v>
                </c:pt>
                <c:pt idx="5">
                  <c:v>90</c:v>
                </c:pt>
                <c:pt idx="6">
                  <c:v>80</c:v>
                </c:pt>
                <c:pt idx="7">
                  <c:v>84</c:v>
                </c:pt>
                <c:pt idx="8">
                  <c:v>83</c:v>
                </c:pt>
                <c:pt idx="9">
                  <c:v>86</c:v>
                </c:pt>
                <c:pt idx="10">
                  <c:v>84</c:v>
                </c:pt>
                <c:pt idx="11">
                  <c:v>87</c:v>
                </c:pt>
                <c:pt idx="12">
                  <c:v>116</c:v>
                </c:pt>
                <c:pt idx="13">
                  <c:v>92</c:v>
                </c:pt>
                <c:pt idx="14">
                  <c:v>95</c:v>
                </c:pt>
                <c:pt idx="15">
                  <c:v>109</c:v>
                </c:pt>
                <c:pt idx="16">
                  <c:v>115</c:v>
                </c:pt>
                <c:pt idx="17">
                  <c:v>86</c:v>
                </c:pt>
                <c:pt idx="18">
                  <c:v>93</c:v>
                </c:pt>
                <c:pt idx="19">
                  <c:v>96</c:v>
                </c:pt>
                <c:pt idx="20">
                  <c:v>143</c:v>
                </c:pt>
                <c:pt idx="21">
                  <c:v>136</c:v>
                </c:pt>
                <c:pt idx="22">
                  <c:v>105</c:v>
                </c:pt>
                <c:pt idx="23">
                  <c:v>119</c:v>
                </c:pt>
                <c:pt idx="24">
                  <c:v>129</c:v>
                </c:pt>
                <c:pt idx="25">
                  <c:v>129</c:v>
                </c:pt>
                <c:pt idx="26">
                  <c:v>100</c:v>
                </c:pt>
                <c:pt idx="27">
                  <c:v>82</c:v>
                </c:pt>
                <c:pt idx="28">
                  <c:v>104</c:v>
                </c:pt>
                <c:pt idx="29">
                  <c:v>83</c:v>
                </c:pt>
                <c:pt idx="30">
                  <c:v>96</c:v>
                </c:pt>
                <c:pt idx="31">
                  <c:v>78</c:v>
                </c:pt>
                <c:pt idx="32">
                  <c:v>79</c:v>
                </c:pt>
                <c:pt idx="33">
                  <c:v>90</c:v>
                </c:pt>
                <c:pt idx="34">
                  <c:v>90</c:v>
                </c:pt>
                <c:pt idx="35">
                  <c:v>74</c:v>
                </c:pt>
                <c:pt idx="36">
                  <c:v>77</c:v>
                </c:pt>
                <c:pt idx="37">
                  <c:v>79</c:v>
                </c:pt>
                <c:pt idx="38">
                  <c:v>97</c:v>
                </c:pt>
                <c:pt idx="39">
                  <c:v>80</c:v>
                </c:pt>
                <c:pt idx="40">
                  <c:v>100</c:v>
                </c:pt>
                <c:pt idx="41">
                  <c:v>75</c:v>
                </c:pt>
              </c:numCache>
            </c:numRef>
          </c:val>
          <c:extLst>
            <c:ext xmlns:c16="http://schemas.microsoft.com/office/drawing/2014/chart" uri="{C3380CC4-5D6E-409C-BE32-E72D297353CC}">
              <c16:uniqueId val="{00000008-07BE-4CF3-9621-29EEC57A1586}"/>
            </c:ext>
          </c:extLst>
        </c:ser>
        <c:ser>
          <c:idx val="9"/>
          <c:order val="9"/>
          <c:tx>
            <c:strRef>
              <c:f>'Deals x CSA'!$O$18</c:f>
              <c:strCache>
                <c:ptCount val="1"/>
                <c:pt idx="0">
                  <c:v>Austin-Round Rock, TX MSA</c:v>
                </c:pt>
              </c:strCache>
            </c:strRef>
          </c:tx>
          <c:spPr>
            <a:solidFill>
              <a:srgbClr val="C0BCB2"/>
            </a:solidFill>
            <a:ln>
              <a:noFill/>
            </a:ln>
            <a:effectLst/>
          </c:spPr>
          <c:invertIfNegative val="0"/>
          <c:cat>
            <c:multiLvlStrRef>
              <c:f>'Deals x CSA'!$P$7:$BE$8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'Deals x CSA'!$P$18:$BE$18</c:f>
              <c:numCache>
                <c:formatCode>General</c:formatCode>
                <c:ptCount val="42"/>
                <c:pt idx="0">
                  <c:v>80</c:v>
                </c:pt>
                <c:pt idx="1">
                  <c:v>70</c:v>
                </c:pt>
                <c:pt idx="2">
                  <c:v>64</c:v>
                </c:pt>
                <c:pt idx="3">
                  <c:v>73</c:v>
                </c:pt>
                <c:pt idx="4">
                  <c:v>96</c:v>
                </c:pt>
                <c:pt idx="5">
                  <c:v>94</c:v>
                </c:pt>
                <c:pt idx="6">
                  <c:v>75</c:v>
                </c:pt>
                <c:pt idx="7">
                  <c:v>98</c:v>
                </c:pt>
                <c:pt idx="8">
                  <c:v>114</c:v>
                </c:pt>
                <c:pt idx="9">
                  <c:v>87</c:v>
                </c:pt>
                <c:pt idx="10">
                  <c:v>76</c:v>
                </c:pt>
                <c:pt idx="11">
                  <c:v>95</c:v>
                </c:pt>
                <c:pt idx="12">
                  <c:v>126</c:v>
                </c:pt>
                <c:pt idx="13">
                  <c:v>111</c:v>
                </c:pt>
                <c:pt idx="14">
                  <c:v>94</c:v>
                </c:pt>
                <c:pt idx="15">
                  <c:v>74</c:v>
                </c:pt>
                <c:pt idx="16">
                  <c:v>120</c:v>
                </c:pt>
                <c:pt idx="17">
                  <c:v>92</c:v>
                </c:pt>
                <c:pt idx="18">
                  <c:v>75</c:v>
                </c:pt>
                <c:pt idx="19">
                  <c:v>92</c:v>
                </c:pt>
                <c:pt idx="20">
                  <c:v>161</c:v>
                </c:pt>
                <c:pt idx="21">
                  <c:v>135</c:v>
                </c:pt>
                <c:pt idx="22">
                  <c:v>121</c:v>
                </c:pt>
                <c:pt idx="23">
                  <c:v>132</c:v>
                </c:pt>
                <c:pt idx="24">
                  <c:v>189</c:v>
                </c:pt>
                <c:pt idx="25">
                  <c:v>123</c:v>
                </c:pt>
                <c:pt idx="26">
                  <c:v>109</c:v>
                </c:pt>
                <c:pt idx="27">
                  <c:v>117</c:v>
                </c:pt>
                <c:pt idx="28">
                  <c:v>120</c:v>
                </c:pt>
                <c:pt idx="29">
                  <c:v>117</c:v>
                </c:pt>
                <c:pt idx="30">
                  <c:v>111</c:v>
                </c:pt>
                <c:pt idx="31">
                  <c:v>126</c:v>
                </c:pt>
                <c:pt idx="32">
                  <c:v>129</c:v>
                </c:pt>
                <c:pt idx="33">
                  <c:v>99</c:v>
                </c:pt>
                <c:pt idx="34">
                  <c:v>106</c:v>
                </c:pt>
                <c:pt idx="35">
                  <c:v>96</c:v>
                </c:pt>
                <c:pt idx="36">
                  <c:v>123</c:v>
                </c:pt>
                <c:pt idx="37">
                  <c:v>91</c:v>
                </c:pt>
                <c:pt idx="38">
                  <c:v>106</c:v>
                </c:pt>
                <c:pt idx="39">
                  <c:v>94</c:v>
                </c:pt>
                <c:pt idx="40">
                  <c:v>122</c:v>
                </c:pt>
                <c:pt idx="41">
                  <c:v>100</c:v>
                </c:pt>
              </c:numCache>
            </c:numRef>
          </c:val>
          <c:extLst>
            <c:ext xmlns:c16="http://schemas.microsoft.com/office/drawing/2014/chart" uri="{C3380CC4-5D6E-409C-BE32-E72D297353CC}">
              <c16:uniqueId val="{00000009-07BE-4CF3-9621-29EEC57A1586}"/>
            </c:ext>
          </c:extLst>
        </c:ser>
        <c:dLbls>
          <c:showLegendKey val="0"/>
          <c:showVal val="0"/>
          <c:showCatName val="0"/>
          <c:showSerName val="0"/>
          <c:showPercent val="0"/>
          <c:showBubbleSize val="0"/>
        </c:dLbls>
        <c:gapWidth val="60"/>
        <c:overlap val="100"/>
        <c:axId val="151859712"/>
        <c:axId val="152353536"/>
      </c:barChart>
      <c:catAx>
        <c:axId val="151859712"/>
        <c:scaling>
          <c:orientation val="minMax"/>
        </c:scaling>
        <c:delete val="0"/>
        <c:axPos val="b"/>
        <c:numFmt formatCode="General" sourceLinked="1"/>
        <c:majorTickMark val="none"/>
        <c:minorTickMark val="none"/>
        <c:tickLblPos val="nextTo"/>
        <c:spPr>
          <a:noFill/>
          <a:ln w="9525" cap="flat" cmpd="sng" algn="ctr">
            <a:solidFill>
              <a:sysClr val="window" lastClr="FFFFFF">
                <a:lumMod val="85000"/>
              </a:sysClr>
            </a:solidFill>
            <a:round/>
          </a:ln>
          <a:effectLst/>
        </c:spPr>
        <c:txPr>
          <a:bodyPr rot="0" vert="horz"/>
          <a:lstStyle/>
          <a:p>
            <a:pPr>
              <a:defRPr/>
            </a:pPr>
            <a:endParaRPr lang="en-US"/>
          </a:p>
        </c:txPr>
        <c:crossAx val="152353536"/>
        <c:crosses val="autoZero"/>
        <c:auto val="1"/>
        <c:lblAlgn val="ctr"/>
        <c:lblOffset val="100"/>
        <c:noMultiLvlLbl val="0"/>
      </c:catAx>
      <c:valAx>
        <c:axId val="152353536"/>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51859712"/>
        <c:crosses val="autoZero"/>
        <c:crossBetween val="between"/>
      </c:valAx>
      <c:spPr>
        <a:noFill/>
      </c:spPr>
    </c:plotArea>
    <c:legend>
      <c:legendPos val="tr"/>
      <c:layout>
        <c:manualLayout>
          <c:xMode val="edge"/>
          <c:yMode val="edge"/>
          <c:x val="0.76452772027575189"/>
          <c:y val="3.015075376884422E-2"/>
          <c:w val="0.22728227153424005"/>
          <c:h val="0.86709077159639392"/>
        </c:manualLayout>
      </c:layout>
      <c:overlay val="0"/>
      <c:spPr>
        <a:noFill/>
        <a:ln>
          <a:noFill/>
        </a:ln>
        <a:effectLst/>
      </c:spPr>
      <c:txPr>
        <a:bodyPr rot="0" vert="horz"/>
        <a:lstStyle/>
        <a:p>
          <a:pPr>
            <a:defRPr/>
          </a:pPr>
          <a:endParaRPr lang="en-US"/>
        </a:p>
      </c:txPr>
    </c:legend>
    <c:plotVisOnly val="1"/>
    <c:dispBlanksAs val="gap"/>
    <c:showDLblsOverMax val="0"/>
  </c:chart>
  <c:spPr>
    <a:noFill/>
    <a:ln w="9525" cap="flat" cmpd="sng" algn="ctr">
      <a:noFill/>
      <a:round/>
    </a:ln>
    <a:effectLst/>
  </c:spPr>
  <c:txPr>
    <a:bodyPr/>
    <a:lstStyle/>
    <a:p>
      <a:pPr>
        <a:defRPr sz="850" b="0" i="0">
          <a:solidFill>
            <a:srgbClr val="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by size'!$O$57</c:f>
              <c:strCache>
                <c:ptCount val="1"/>
                <c:pt idx="0">
                  <c:v>&lt;$1M</c:v>
                </c:pt>
              </c:strCache>
            </c:strRef>
          </c:tx>
          <c:spPr>
            <a:solidFill>
              <a:schemeClr val="accent1"/>
            </a:solidFill>
            <a:ln>
              <a:noFill/>
            </a:ln>
            <a:effectLst/>
          </c:spPr>
          <c:invertIfNegative val="0"/>
          <c:cat>
            <c:multiLvlStrRef>
              <c:f>'VC deals by size'!$P$55:$BE$56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size'!$P$57:$BE$57</c:f>
              <c:numCache>
                <c:formatCode>#,##0</c:formatCode>
                <c:ptCount val="42"/>
                <c:pt idx="0">
                  <c:v>1046</c:v>
                </c:pt>
                <c:pt idx="1">
                  <c:v>948</c:v>
                </c:pt>
                <c:pt idx="2">
                  <c:v>822</c:v>
                </c:pt>
                <c:pt idx="3">
                  <c:v>762</c:v>
                </c:pt>
                <c:pt idx="4">
                  <c:v>927</c:v>
                </c:pt>
                <c:pt idx="5">
                  <c:v>883</c:v>
                </c:pt>
                <c:pt idx="6">
                  <c:v>842</c:v>
                </c:pt>
                <c:pt idx="7">
                  <c:v>815</c:v>
                </c:pt>
                <c:pt idx="8">
                  <c:v>908</c:v>
                </c:pt>
                <c:pt idx="9">
                  <c:v>802</c:v>
                </c:pt>
                <c:pt idx="10">
                  <c:v>742</c:v>
                </c:pt>
                <c:pt idx="11">
                  <c:v>864</c:v>
                </c:pt>
                <c:pt idx="12">
                  <c:v>970</c:v>
                </c:pt>
                <c:pt idx="13">
                  <c:v>878</c:v>
                </c:pt>
                <c:pt idx="14">
                  <c:v>881</c:v>
                </c:pt>
                <c:pt idx="15">
                  <c:v>859</c:v>
                </c:pt>
                <c:pt idx="16">
                  <c:v>1026</c:v>
                </c:pt>
                <c:pt idx="17">
                  <c:v>778</c:v>
                </c:pt>
                <c:pt idx="18">
                  <c:v>764</c:v>
                </c:pt>
                <c:pt idx="19">
                  <c:v>871</c:v>
                </c:pt>
                <c:pt idx="20">
                  <c:v>990</c:v>
                </c:pt>
                <c:pt idx="21">
                  <c:v>881</c:v>
                </c:pt>
                <c:pt idx="22">
                  <c:v>883</c:v>
                </c:pt>
                <c:pt idx="23">
                  <c:v>854</c:v>
                </c:pt>
                <c:pt idx="24">
                  <c:v>1000</c:v>
                </c:pt>
                <c:pt idx="25">
                  <c:v>816</c:v>
                </c:pt>
                <c:pt idx="26">
                  <c:v>774</c:v>
                </c:pt>
                <c:pt idx="27">
                  <c:v>715</c:v>
                </c:pt>
                <c:pt idx="28">
                  <c:v>787</c:v>
                </c:pt>
                <c:pt idx="29">
                  <c:v>755</c:v>
                </c:pt>
                <c:pt idx="30">
                  <c:v>700</c:v>
                </c:pt>
                <c:pt idx="31">
                  <c:v>677</c:v>
                </c:pt>
                <c:pt idx="32">
                  <c:v>768</c:v>
                </c:pt>
                <c:pt idx="33">
                  <c:v>705</c:v>
                </c:pt>
                <c:pt idx="34">
                  <c:v>621</c:v>
                </c:pt>
                <c:pt idx="35">
                  <c:v>600</c:v>
                </c:pt>
                <c:pt idx="36">
                  <c:v>606</c:v>
                </c:pt>
                <c:pt idx="37">
                  <c:v>536</c:v>
                </c:pt>
                <c:pt idx="38">
                  <c:v>552</c:v>
                </c:pt>
                <c:pt idx="39">
                  <c:v>703</c:v>
                </c:pt>
                <c:pt idx="40">
                  <c:v>701</c:v>
                </c:pt>
                <c:pt idx="41">
                  <c:v>788</c:v>
                </c:pt>
              </c:numCache>
            </c:numRef>
          </c:val>
          <c:extLst>
            <c:ext xmlns:c16="http://schemas.microsoft.com/office/drawing/2014/chart" uri="{C3380CC4-5D6E-409C-BE32-E72D297353CC}">
              <c16:uniqueId val="{0000000B-3C60-4705-B714-7ABC21D513DD}"/>
            </c:ext>
          </c:extLst>
        </c:ser>
        <c:ser>
          <c:idx val="1"/>
          <c:order val="1"/>
          <c:tx>
            <c:strRef>
              <c:f>'VC deals by size'!$O$58</c:f>
              <c:strCache>
                <c:ptCount val="1"/>
                <c:pt idx="0">
                  <c:v>$1M-$5M</c:v>
                </c:pt>
              </c:strCache>
            </c:strRef>
          </c:tx>
          <c:spPr>
            <a:solidFill>
              <a:schemeClr val="accent2"/>
            </a:solidFill>
            <a:ln>
              <a:noFill/>
            </a:ln>
            <a:effectLst/>
          </c:spPr>
          <c:invertIfNegative val="0"/>
          <c:cat>
            <c:multiLvlStrRef>
              <c:f>'VC deals by size'!$P$55:$BE$56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size'!$P$58:$BE$58</c:f>
              <c:numCache>
                <c:formatCode>#,##0</c:formatCode>
                <c:ptCount val="42"/>
                <c:pt idx="0">
                  <c:v>951</c:v>
                </c:pt>
                <c:pt idx="1">
                  <c:v>840</c:v>
                </c:pt>
                <c:pt idx="2">
                  <c:v>845</c:v>
                </c:pt>
                <c:pt idx="3">
                  <c:v>788</c:v>
                </c:pt>
                <c:pt idx="4">
                  <c:v>1003</c:v>
                </c:pt>
                <c:pt idx="5">
                  <c:v>899</c:v>
                </c:pt>
                <c:pt idx="6">
                  <c:v>897</c:v>
                </c:pt>
                <c:pt idx="7">
                  <c:v>925</c:v>
                </c:pt>
                <c:pt idx="8">
                  <c:v>968</c:v>
                </c:pt>
                <c:pt idx="9">
                  <c:v>948</c:v>
                </c:pt>
                <c:pt idx="10">
                  <c:v>876</c:v>
                </c:pt>
                <c:pt idx="11">
                  <c:v>971</c:v>
                </c:pt>
                <c:pt idx="12">
                  <c:v>1011</c:v>
                </c:pt>
                <c:pt idx="13">
                  <c:v>1024</c:v>
                </c:pt>
                <c:pt idx="14">
                  <c:v>976</c:v>
                </c:pt>
                <c:pt idx="15">
                  <c:v>1029</c:v>
                </c:pt>
                <c:pt idx="16">
                  <c:v>1052</c:v>
                </c:pt>
                <c:pt idx="17">
                  <c:v>909</c:v>
                </c:pt>
                <c:pt idx="18">
                  <c:v>960</c:v>
                </c:pt>
                <c:pt idx="19">
                  <c:v>1096</c:v>
                </c:pt>
                <c:pt idx="20">
                  <c:v>1317</c:v>
                </c:pt>
                <c:pt idx="21">
                  <c:v>1323</c:v>
                </c:pt>
                <c:pt idx="22">
                  <c:v>1334</c:v>
                </c:pt>
                <c:pt idx="23">
                  <c:v>1367</c:v>
                </c:pt>
                <c:pt idx="24">
                  <c:v>1370</c:v>
                </c:pt>
                <c:pt idx="25">
                  <c:v>1245</c:v>
                </c:pt>
                <c:pt idx="26">
                  <c:v>1064</c:v>
                </c:pt>
                <c:pt idx="27">
                  <c:v>1080</c:v>
                </c:pt>
                <c:pt idx="28">
                  <c:v>1052</c:v>
                </c:pt>
                <c:pt idx="29">
                  <c:v>1082</c:v>
                </c:pt>
                <c:pt idx="30">
                  <c:v>952</c:v>
                </c:pt>
                <c:pt idx="31">
                  <c:v>933</c:v>
                </c:pt>
                <c:pt idx="32">
                  <c:v>936</c:v>
                </c:pt>
                <c:pt idx="33">
                  <c:v>943</c:v>
                </c:pt>
                <c:pt idx="34">
                  <c:v>875</c:v>
                </c:pt>
                <c:pt idx="35">
                  <c:v>883</c:v>
                </c:pt>
                <c:pt idx="36">
                  <c:v>905</c:v>
                </c:pt>
                <c:pt idx="37">
                  <c:v>766</c:v>
                </c:pt>
                <c:pt idx="38">
                  <c:v>801</c:v>
                </c:pt>
                <c:pt idx="39">
                  <c:v>798</c:v>
                </c:pt>
                <c:pt idx="40">
                  <c:v>680</c:v>
                </c:pt>
                <c:pt idx="41">
                  <c:v>675</c:v>
                </c:pt>
              </c:numCache>
            </c:numRef>
          </c:val>
          <c:extLst>
            <c:ext xmlns:c16="http://schemas.microsoft.com/office/drawing/2014/chart" uri="{C3380CC4-5D6E-409C-BE32-E72D297353CC}">
              <c16:uniqueId val="{0000000D-3C60-4705-B714-7ABC21D513DD}"/>
            </c:ext>
          </c:extLst>
        </c:ser>
        <c:ser>
          <c:idx val="2"/>
          <c:order val="2"/>
          <c:tx>
            <c:strRef>
              <c:f>'VC deals by size'!$O$59</c:f>
              <c:strCache>
                <c:ptCount val="1"/>
                <c:pt idx="0">
                  <c:v>$5M-$10M</c:v>
                </c:pt>
              </c:strCache>
            </c:strRef>
          </c:tx>
          <c:spPr>
            <a:solidFill>
              <a:schemeClr val="accent3"/>
            </a:solidFill>
            <a:ln>
              <a:noFill/>
            </a:ln>
            <a:effectLst/>
          </c:spPr>
          <c:invertIfNegative val="0"/>
          <c:cat>
            <c:multiLvlStrRef>
              <c:f>'VC deals by size'!$P$55:$BE$56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size'!$P$59:$BE$59</c:f>
              <c:numCache>
                <c:formatCode>#,##0</c:formatCode>
                <c:ptCount val="42"/>
                <c:pt idx="0">
                  <c:v>267</c:v>
                </c:pt>
                <c:pt idx="1">
                  <c:v>269</c:v>
                </c:pt>
                <c:pt idx="2">
                  <c:v>281</c:v>
                </c:pt>
                <c:pt idx="3">
                  <c:v>281</c:v>
                </c:pt>
                <c:pt idx="4">
                  <c:v>285</c:v>
                </c:pt>
                <c:pt idx="5">
                  <c:v>320</c:v>
                </c:pt>
                <c:pt idx="6">
                  <c:v>325</c:v>
                </c:pt>
                <c:pt idx="7">
                  <c:v>334</c:v>
                </c:pt>
                <c:pt idx="8">
                  <c:v>350</c:v>
                </c:pt>
                <c:pt idx="9">
                  <c:v>373</c:v>
                </c:pt>
                <c:pt idx="10">
                  <c:v>331</c:v>
                </c:pt>
                <c:pt idx="11">
                  <c:v>380</c:v>
                </c:pt>
                <c:pt idx="12">
                  <c:v>355</c:v>
                </c:pt>
                <c:pt idx="13">
                  <c:v>386</c:v>
                </c:pt>
                <c:pt idx="14">
                  <c:v>368</c:v>
                </c:pt>
                <c:pt idx="15">
                  <c:v>355</c:v>
                </c:pt>
                <c:pt idx="16">
                  <c:v>389</c:v>
                </c:pt>
                <c:pt idx="17">
                  <c:v>381</c:v>
                </c:pt>
                <c:pt idx="18">
                  <c:v>356</c:v>
                </c:pt>
                <c:pt idx="19">
                  <c:v>394</c:v>
                </c:pt>
                <c:pt idx="20">
                  <c:v>471</c:v>
                </c:pt>
                <c:pt idx="21">
                  <c:v>520</c:v>
                </c:pt>
                <c:pt idx="22">
                  <c:v>504</c:v>
                </c:pt>
                <c:pt idx="23">
                  <c:v>586</c:v>
                </c:pt>
                <c:pt idx="24">
                  <c:v>596</c:v>
                </c:pt>
                <c:pt idx="25">
                  <c:v>571</c:v>
                </c:pt>
                <c:pt idx="26">
                  <c:v>520</c:v>
                </c:pt>
                <c:pt idx="27">
                  <c:v>436</c:v>
                </c:pt>
                <c:pt idx="28">
                  <c:v>477</c:v>
                </c:pt>
                <c:pt idx="29">
                  <c:v>425</c:v>
                </c:pt>
                <c:pt idx="30">
                  <c:v>429</c:v>
                </c:pt>
                <c:pt idx="31">
                  <c:v>470</c:v>
                </c:pt>
                <c:pt idx="32">
                  <c:v>417</c:v>
                </c:pt>
                <c:pt idx="33">
                  <c:v>415</c:v>
                </c:pt>
                <c:pt idx="34">
                  <c:v>372</c:v>
                </c:pt>
                <c:pt idx="35">
                  <c:v>395</c:v>
                </c:pt>
                <c:pt idx="36">
                  <c:v>419</c:v>
                </c:pt>
                <c:pt idx="37">
                  <c:v>419</c:v>
                </c:pt>
                <c:pt idx="38">
                  <c:v>441</c:v>
                </c:pt>
                <c:pt idx="39">
                  <c:v>410</c:v>
                </c:pt>
                <c:pt idx="40">
                  <c:v>365</c:v>
                </c:pt>
                <c:pt idx="41">
                  <c:v>323</c:v>
                </c:pt>
              </c:numCache>
            </c:numRef>
          </c:val>
          <c:extLst>
            <c:ext xmlns:c16="http://schemas.microsoft.com/office/drawing/2014/chart" uri="{C3380CC4-5D6E-409C-BE32-E72D297353CC}">
              <c16:uniqueId val="{0000000F-3C60-4705-B714-7ABC21D513DD}"/>
            </c:ext>
          </c:extLst>
        </c:ser>
        <c:ser>
          <c:idx val="3"/>
          <c:order val="3"/>
          <c:tx>
            <c:strRef>
              <c:f>'VC deals by size'!$O$60</c:f>
              <c:strCache>
                <c:ptCount val="1"/>
                <c:pt idx="0">
                  <c:v>$10M-$25M</c:v>
                </c:pt>
              </c:strCache>
            </c:strRef>
          </c:tx>
          <c:spPr>
            <a:solidFill>
              <a:schemeClr val="accent4"/>
            </a:solidFill>
            <a:ln>
              <a:noFill/>
            </a:ln>
            <a:effectLst/>
          </c:spPr>
          <c:invertIfNegative val="0"/>
          <c:cat>
            <c:multiLvlStrRef>
              <c:f>'VC deals by size'!$P$55:$BE$56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size'!$P$60:$BE$60</c:f>
              <c:numCache>
                <c:formatCode>#,##0</c:formatCode>
                <c:ptCount val="42"/>
                <c:pt idx="0">
                  <c:v>254</c:v>
                </c:pt>
                <c:pt idx="1">
                  <c:v>275</c:v>
                </c:pt>
                <c:pt idx="2">
                  <c:v>247</c:v>
                </c:pt>
                <c:pt idx="3">
                  <c:v>264</c:v>
                </c:pt>
                <c:pt idx="4">
                  <c:v>287</c:v>
                </c:pt>
                <c:pt idx="5">
                  <c:v>305</c:v>
                </c:pt>
                <c:pt idx="6">
                  <c:v>302</c:v>
                </c:pt>
                <c:pt idx="7">
                  <c:v>287</c:v>
                </c:pt>
                <c:pt idx="8">
                  <c:v>355</c:v>
                </c:pt>
                <c:pt idx="9">
                  <c:v>330</c:v>
                </c:pt>
                <c:pt idx="10">
                  <c:v>333</c:v>
                </c:pt>
                <c:pt idx="11">
                  <c:v>360</c:v>
                </c:pt>
                <c:pt idx="12">
                  <c:v>387</c:v>
                </c:pt>
                <c:pt idx="13">
                  <c:v>374</c:v>
                </c:pt>
                <c:pt idx="14">
                  <c:v>377</c:v>
                </c:pt>
                <c:pt idx="15">
                  <c:v>370</c:v>
                </c:pt>
                <c:pt idx="16">
                  <c:v>377</c:v>
                </c:pt>
                <c:pt idx="17">
                  <c:v>305</c:v>
                </c:pt>
                <c:pt idx="18">
                  <c:v>356</c:v>
                </c:pt>
                <c:pt idx="19">
                  <c:v>430</c:v>
                </c:pt>
                <c:pt idx="20">
                  <c:v>495</c:v>
                </c:pt>
                <c:pt idx="21">
                  <c:v>589</c:v>
                </c:pt>
                <c:pt idx="22">
                  <c:v>542</c:v>
                </c:pt>
                <c:pt idx="23">
                  <c:v>570</c:v>
                </c:pt>
                <c:pt idx="24">
                  <c:v>588</c:v>
                </c:pt>
                <c:pt idx="25">
                  <c:v>557</c:v>
                </c:pt>
                <c:pt idx="26">
                  <c:v>466</c:v>
                </c:pt>
                <c:pt idx="27">
                  <c:v>418</c:v>
                </c:pt>
                <c:pt idx="28">
                  <c:v>422</c:v>
                </c:pt>
                <c:pt idx="29">
                  <c:v>404</c:v>
                </c:pt>
                <c:pt idx="30">
                  <c:v>372</c:v>
                </c:pt>
                <c:pt idx="31">
                  <c:v>341</c:v>
                </c:pt>
                <c:pt idx="32">
                  <c:v>356</c:v>
                </c:pt>
                <c:pt idx="33">
                  <c:v>407</c:v>
                </c:pt>
                <c:pt idx="34">
                  <c:v>400</c:v>
                </c:pt>
                <c:pt idx="35">
                  <c:v>404</c:v>
                </c:pt>
                <c:pt idx="36">
                  <c:v>425</c:v>
                </c:pt>
                <c:pt idx="37">
                  <c:v>444</c:v>
                </c:pt>
                <c:pt idx="38">
                  <c:v>392</c:v>
                </c:pt>
                <c:pt idx="39">
                  <c:v>450</c:v>
                </c:pt>
                <c:pt idx="40">
                  <c:v>390</c:v>
                </c:pt>
                <c:pt idx="41">
                  <c:v>381</c:v>
                </c:pt>
              </c:numCache>
            </c:numRef>
          </c:val>
          <c:extLst>
            <c:ext xmlns:c16="http://schemas.microsoft.com/office/drawing/2014/chart" uri="{C3380CC4-5D6E-409C-BE32-E72D297353CC}">
              <c16:uniqueId val="{00000011-3C60-4705-B714-7ABC21D513DD}"/>
            </c:ext>
          </c:extLst>
        </c:ser>
        <c:ser>
          <c:idx val="4"/>
          <c:order val="4"/>
          <c:tx>
            <c:strRef>
              <c:f>'VC deals by size'!$O$61</c:f>
              <c:strCache>
                <c:ptCount val="1"/>
                <c:pt idx="0">
                  <c:v>$25M-$50M</c:v>
                </c:pt>
              </c:strCache>
            </c:strRef>
          </c:tx>
          <c:spPr>
            <a:solidFill>
              <a:schemeClr val="accent5"/>
            </a:solidFill>
            <a:ln>
              <a:noFill/>
            </a:ln>
            <a:effectLst/>
          </c:spPr>
          <c:invertIfNegative val="0"/>
          <c:cat>
            <c:multiLvlStrRef>
              <c:f>'VC deals by size'!$P$55:$BE$56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size'!$P$61:$BE$61</c:f>
              <c:numCache>
                <c:formatCode>#,##0</c:formatCode>
                <c:ptCount val="42"/>
                <c:pt idx="0">
                  <c:v>124</c:v>
                </c:pt>
                <c:pt idx="1">
                  <c:v>95</c:v>
                </c:pt>
                <c:pt idx="2">
                  <c:v>93</c:v>
                </c:pt>
                <c:pt idx="3">
                  <c:v>103</c:v>
                </c:pt>
                <c:pt idx="4">
                  <c:v>116</c:v>
                </c:pt>
                <c:pt idx="5">
                  <c:v>127</c:v>
                </c:pt>
                <c:pt idx="6">
                  <c:v>122</c:v>
                </c:pt>
                <c:pt idx="7">
                  <c:v>123</c:v>
                </c:pt>
                <c:pt idx="8">
                  <c:v>136</c:v>
                </c:pt>
                <c:pt idx="9">
                  <c:v>152</c:v>
                </c:pt>
                <c:pt idx="10">
                  <c:v>153</c:v>
                </c:pt>
                <c:pt idx="11">
                  <c:v>155</c:v>
                </c:pt>
                <c:pt idx="12">
                  <c:v>161</c:v>
                </c:pt>
                <c:pt idx="13">
                  <c:v>169</c:v>
                </c:pt>
                <c:pt idx="14">
                  <c:v>175</c:v>
                </c:pt>
                <c:pt idx="15">
                  <c:v>166</c:v>
                </c:pt>
                <c:pt idx="16">
                  <c:v>188</c:v>
                </c:pt>
                <c:pt idx="17">
                  <c:v>164</c:v>
                </c:pt>
                <c:pt idx="18">
                  <c:v>190</c:v>
                </c:pt>
                <c:pt idx="19">
                  <c:v>199</c:v>
                </c:pt>
                <c:pt idx="20">
                  <c:v>246</c:v>
                </c:pt>
                <c:pt idx="21">
                  <c:v>274</c:v>
                </c:pt>
                <c:pt idx="22">
                  <c:v>326</c:v>
                </c:pt>
                <c:pt idx="23">
                  <c:v>329</c:v>
                </c:pt>
                <c:pt idx="24">
                  <c:v>331</c:v>
                </c:pt>
                <c:pt idx="25">
                  <c:v>290</c:v>
                </c:pt>
                <c:pt idx="26">
                  <c:v>197</c:v>
                </c:pt>
                <c:pt idx="27">
                  <c:v>177</c:v>
                </c:pt>
                <c:pt idx="28">
                  <c:v>179</c:v>
                </c:pt>
                <c:pt idx="29">
                  <c:v>157</c:v>
                </c:pt>
                <c:pt idx="30">
                  <c:v>151</c:v>
                </c:pt>
                <c:pt idx="31">
                  <c:v>152</c:v>
                </c:pt>
                <c:pt idx="32">
                  <c:v>160</c:v>
                </c:pt>
                <c:pt idx="33">
                  <c:v>168</c:v>
                </c:pt>
                <c:pt idx="34">
                  <c:v>172</c:v>
                </c:pt>
                <c:pt idx="35">
                  <c:v>175</c:v>
                </c:pt>
                <c:pt idx="36">
                  <c:v>191</c:v>
                </c:pt>
                <c:pt idx="37">
                  <c:v>172</c:v>
                </c:pt>
                <c:pt idx="38">
                  <c:v>198</c:v>
                </c:pt>
                <c:pt idx="39">
                  <c:v>219</c:v>
                </c:pt>
                <c:pt idx="40">
                  <c:v>207</c:v>
                </c:pt>
                <c:pt idx="41">
                  <c:v>198</c:v>
                </c:pt>
              </c:numCache>
            </c:numRef>
          </c:val>
          <c:extLst>
            <c:ext xmlns:c16="http://schemas.microsoft.com/office/drawing/2014/chart" uri="{C3380CC4-5D6E-409C-BE32-E72D297353CC}">
              <c16:uniqueId val="{00000013-3C60-4705-B714-7ABC21D513DD}"/>
            </c:ext>
          </c:extLst>
        </c:ser>
        <c:ser>
          <c:idx val="5"/>
          <c:order val="5"/>
          <c:tx>
            <c:strRef>
              <c:f>'VC deals by size'!$O$62</c:f>
              <c:strCache>
                <c:ptCount val="1"/>
                <c:pt idx="0">
                  <c:v>$50M+</c:v>
                </c:pt>
              </c:strCache>
            </c:strRef>
          </c:tx>
          <c:spPr>
            <a:solidFill>
              <a:schemeClr val="accent6"/>
            </a:solidFill>
            <a:ln>
              <a:noFill/>
            </a:ln>
            <a:effectLst/>
          </c:spPr>
          <c:invertIfNegative val="0"/>
          <c:cat>
            <c:multiLvlStrRef>
              <c:f>'VC deals by size'!$P$55:$BE$56</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by size'!$P$62:$BE$62</c:f>
              <c:numCache>
                <c:formatCode>#,##0</c:formatCode>
                <c:ptCount val="42"/>
                <c:pt idx="0">
                  <c:v>79</c:v>
                </c:pt>
                <c:pt idx="1">
                  <c:v>66</c:v>
                </c:pt>
                <c:pt idx="2">
                  <c:v>63</c:v>
                </c:pt>
                <c:pt idx="3">
                  <c:v>51</c:v>
                </c:pt>
                <c:pt idx="4">
                  <c:v>75</c:v>
                </c:pt>
                <c:pt idx="5">
                  <c:v>89</c:v>
                </c:pt>
                <c:pt idx="6">
                  <c:v>86</c:v>
                </c:pt>
                <c:pt idx="7">
                  <c:v>84</c:v>
                </c:pt>
                <c:pt idx="8">
                  <c:v>134</c:v>
                </c:pt>
                <c:pt idx="9">
                  <c:v>138</c:v>
                </c:pt>
                <c:pt idx="10">
                  <c:v>144</c:v>
                </c:pt>
                <c:pt idx="11">
                  <c:v>139</c:v>
                </c:pt>
                <c:pt idx="12">
                  <c:v>147</c:v>
                </c:pt>
                <c:pt idx="13">
                  <c:v>161</c:v>
                </c:pt>
                <c:pt idx="14">
                  <c:v>163</c:v>
                </c:pt>
                <c:pt idx="15">
                  <c:v>136</c:v>
                </c:pt>
                <c:pt idx="16">
                  <c:v>150</c:v>
                </c:pt>
                <c:pt idx="17">
                  <c:v>171</c:v>
                </c:pt>
                <c:pt idx="18">
                  <c:v>221</c:v>
                </c:pt>
                <c:pt idx="19">
                  <c:v>218</c:v>
                </c:pt>
                <c:pt idx="20">
                  <c:v>374</c:v>
                </c:pt>
                <c:pt idx="21">
                  <c:v>407</c:v>
                </c:pt>
                <c:pt idx="22">
                  <c:v>392</c:v>
                </c:pt>
                <c:pt idx="23">
                  <c:v>418</c:v>
                </c:pt>
                <c:pt idx="24">
                  <c:v>387</c:v>
                </c:pt>
                <c:pt idx="25">
                  <c:v>297</c:v>
                </c:pt>
                <c:pt idx="26">
                  <c:v>199</c:v>
                </c:pt>
                <c:pt idx="27">
                  <c:v>181</c:v>
                </c:pt>
                <c:pt idx="28">
                  <c:v>157</c:v>
                </c:pt>
                <c:pt idx="29">
                  <c:v>146</c:v>
                </c:pt>
                <c:pt idx="30">
                  <c:v>157</c:v>
                </c:pt>
                <c:pt idx="31">
                  <c:v>137</c:v>
                </c:pt>
                <c:pt idx="32">
                  <c:v>190</c:v>
                </c:pt>
                <c:pt idx="33">
                  <c:v>176</c:v>
                </c:pt>
                <c:pt idx="34">
                  <c:v>192</c:v>
                </c:pt>
                <c:pt idx="35">
                  <c:v>195</c:v>
                </c:pt>
                <c:pt idx="36">
                  <c:v>212</c:v>
                </c:pt>
                <c:pt idx="37">
                  <c:v>247</c:v>
                </c:pt>
                <c:pt idx="38">
                  <c:v>254</c:v>
                </c:pt>
                <c:pt idx="39">
                  <c:v>244</c:v>
                </c:pt>
                <c:pt idx="40">
                  <c:v>312</c:v>
                </c:pt>
                <c:pt idx="41">
                  <c:v>261</c:v>
                </c:pt>
              </c:numCache>
            </c:numRef>
          </c:val>
          <c:extLst>
            <c:ext xmlns:c16="http://schemas.microsoft.com/office/drawing/2014/chart" uri="{C3380CC4-5D6E-409C-BE32-E72D297353CC}">
              <c16:uniqueId val="{00000015-3C60-4705-B714-7ABC21D513DD}"/>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3854941399651781E-2"/>
          <c:y val="1.6230697562232301E-2"/>
          <c:w val="0.57415451781398608"/>
          <c:h val="0.92864124674843618"/>
        </c:manualLayout>
      </c:layout>
      <c:barChart>
        <c:barDir val="col"/>
        <c:grouping val="percentStacked"/>
        <c:varyColors val="0"/>
        <c:ser>
          <c:idx val="0"/>
          <c:order val="0"/>
          <c:tx>
            <c:strRef>
              <c:f>'Deals x CSA'!$B$48</c:f>
              <c:strCache>
                <c:ptCount val="1"/>
                <c:pt idx="0">
                  <c:v>San Jose-San Francisco-Oakland, CA</c:v>
                </c:pt>
              </c:strCache>
            </c:strRef>
          </c:tx>
          <c:spPr>
            <a:solidFill>
              <a:srgbClr val="051C38"/>
            </a:solidFill>
            <a:ln>
              <a:noFill/>
            </a:ln>
            <a:effectLst/>
          </c:spPr>
          <c:invertIfNegative val="0"/>
          <c:cat>
            <c:numRef>
              <c:f>'Deals x CSA'!$C$47:$M$47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CSA'!$C$48:$M$48</c:f>
              <c:numCache>
                <c:formatCode>"$"#,##0.0</c:formatCode>
                <c:ptCount val="11"/>
                <c:pt idx="0">
                  <c:v>30.535945326542151</c:v>
                </c:pt>
                <c:pt idx="1">
                  <c:v>33.007933654856963</c:v>
                </c:pt>
                <c:pt idx="2">
                  <c:v>47.482026547713787</c:v>
                </c:pt>
                <c:pt idx="3">
                  <c:v>52.12694882350268</c:v>
                </c:pt>
                <c:pt idx="4">
                  <c:v>60.967836407773483</c:v>
                </c:pt>
                <c:pt idx="5">
                  <c:v>122.181363131883</c:v>
                </c:pt>
                <c:pt idx="6">
                  <c:v>71.942397639206064</c:v>
                </c:pt>
                <c:pt idx="7">
                  <c:v>56.912008437472629</c:v>
                </c:pt>
                <c:pt idx="8">
                  <c:v>96.756691741648851</c:v>
                </c:pt>
                <c:pt idx="9">
                  <c:v>171.60052285795621</c:v>
                </c:pt>
                <c:pt idx="10">
                  <c:v>319.42183936800001</c:v>
                </c:pt>
              </c:numCache>
            </c:numRef>
          </c:val>
          <c:extLst>
            <c:ext xmlns:c16="http://schemas.microsoft.com/office/drawing/2014/chart" uri="{C3380CC4-5D6E-409C-BE32-E72D297353CC}">
              <c16:uniqueId val="{00000000-A2B4-461F-A5B6-5224A8AD7F95}"/>
            </c:ext>
          </c:extLst>
        </c:ser>
        <c:ser>
          <c:idx val="1"/>
          <c:order val="1"/>
          <c:tx>
            <c:strRef>
              <c:f>'Deals x CSA'!$B$49</c:f>
              <c:strCache>
                <c:ptCount val="1"/>
                <c:pt idx="0">
                  <c:v>New York-Newark, NY-NJ-CT-PA</c:v>
                </c:pt>
              </c:strCache>
            </c:strRef>
          </c:tx>
          <c:spPr>
            <a:solidFill>
              <a:schemeClr val="accent1"/>
            </a:solidFill>
            <a:ln>
              <a:noFill/>
            </a:ln>
            <a:effectLst/>
          </c:spPr>
          <c:invertIfNegative val="0"/>
          <c:cat>
            <c:numRef>
              <c:f>'Deals x CSA'!$C$47:$M$47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CSA'!$C$49:$M$49</c:f>
              <c:numCache>
                <c:formatCode>"$"#,##0.0</c:formatCode>
                <c:ptCount val="11"/>
                <c:pt idx="0">
                  <c:v>10.7981933584628</c:v>
                </c:pt>
                <c:pt idx="1">
                  <c:v>14.04763137826486</c:v>
                </c:pt>
                <c:pt idx="2">
                  <c:v>17.224742029636911</c:v>
                </c:pt>
                <c:pt idx="3">
                  <c:v>25.945497971651349</c:v>
                </c:pt>
                <c:pt idx="4">
                  <c:v>20.56352368470198</c:v>
                </c:pt>
                <c:pt idx="5">
                  <c:v>57.377518151323763</c:v>
                </c:pt>
                <c:pt idx="6">
                  <c:v>31.436627395300771</c:v>
                </c:pt>
                <c:pt idx="7">
                  <c:v>21.021828535672341</c:v>
                </c:pt>
                <c:pt idx="8">
                  <c:v>30.726746541731249</c:v>
                </c:pt>
                <c:pt idx="9">
                  <c:v>31.616357933655269</c:v>
                </c:pt>
                <c:pt idx="10">
                  <c:v>22.833193054738331</c:v>
                </c:pt>
              </c:numCache>
            </c:numRef>
          </c:val>
          <c:extLst>
            <c:ext xmlns:c16="http://schemas.microsoft.com/office/drawing/2014/chart" uri="{C3380CC4-5D6E-409C-BE32-E72D297353CC}">
              <c16:uniqueId val="{00000001-A2B4-461F-A5B6-5224A8AD7F95}"/>
            </c:ext>
          </c:extLst>
        </c:ser>
        <c:ser>
          <c:idx val="2"/>
          <c:order val="2"/>
          <c:tx>
            <c:strRef>
              <c:f>'Deals x CSA'!$B$50</c:f>
              <c:strCache>
                <c:ptCount val="1"/>
                <c:pt idx="0">
                  <c:v>Los Angeles-Long Beach, CA</c:v>
                </c:pt>
              </c:strCache>
            </c:strRef>
          </c:tx>
          <c:spPr>
            <a:solidFill>
              <a:schemeClr val="accent2"/>
            </a:solidFill>
            <a:ln>
              <a:noFill/>
            </a:ln>
            <a:effectLst/>
          </c:spPr>
          <c:invertIfNegative val="0"/>
          <c:cat>
            <c:numRef>
              <c:f>'Deals x CSA'!$C$47:$M$47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CSA'!$C$50:$M$50</c:f>
              <c:numCache>
                <c:formatCode>"$"#,##0.0</c:formatCode>
                <c:ptCount val="11"/>
                <c:pt idx="0">
                  <c:v>7.9796759519999938</c:v>
                </c:pt>
                <c:pt idx="1">
                  <c:v>6.2448176930527559</c:v>
                </c:pt>
                <c:pt idx="2">
                  <c:v>12.509547274363999</c:v>
                </c:pt>
                <c:pt idx="3">
                  <c:v>12.531064663825841</c:v>
                </c:pt>
                <c:pt idx="4">
                  <c:v>17.135881115069751</c:v>
                </c:pt>
                <c:pt idx="5">
                  <c:v>27.061967133418641</c:v>
                </c:pt>
                <c:pt idx="6">
                  <c:v>16.518939770857031</c:v>
                </c:pt>
                <c:pt idx="7">
                  <c:v>13.318813536697284</c:v>
                </c:pt>
                <c:pt idx="8">
                  <c:v>10.86390101293445</c:v>
                </c:pt>
                <c:pt idx="9">
                  <c:v>17.460164089999996</c:v>
                </c:pt>
                <c:pt idx="10">
                  <c:v>12.872464261870231</c:v>
                </c:pt>
              </c:numCache>
            </c:numRef>
          </c:val>
          <c:extLst>
            <c:ext xmlns:c16="http://schemas.microsoft.com/office/drawing/2014/chart" uri="{C3380CC4-5D6E-409C-BE32-E72D297353CC}">
              <c16:uniqueId val="{00000002-A2B4-461F-A5B6-5224A8AD7F95}"/>
            </c:ext>
          </c:extLst>
        </c:ser>
        <c:ser>
          <c:idx val="3"/>
          <c:order val="3"/>
          <c:tx>
            <c:strRef>
              <c:f>'Deals x CSA'!$B$51</c:f>
              <c:strCache>
                <c:ptCount val="1"/>
                <c:pt idx="0">
                  <c:v>Boston-Worcester-Providence, MA-RI-NH-CT</c:v>
                </c:pt>
              </c:strCache>
            </c:strRef>
          </c:tx>
          <c:spPr>
            <a:solidFill>
              <a:srgbClr val="267479"/>
            </a:solidFill>
            <a:ln>
              <a:noFill/>
            </a:ln>
            <a:effectLst/>
          </c:spPr>
          <c:invertIfNegative val="0"/>
          <c:cat>
            <c:numRef>
              <c:f>'Deals x CSA'!$C$47:$M$47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CSA'!$C$51:$M$51</c:f>
              <c:numCache>
                <c:formatCode>"$"#,##0.0</c:formatCode>
                <c:ptCount val="11"/>
                <c:pt idx="0">
                  <c:v>8.2609056012677939</c:v>
                </c:pt>
                <c:pt idx="1">
                  <c:v>9.761738853999999</c:v>
                </c:pt>
                <c:pt idx="2">
                  <c:v>13.715193931555319</c:v>
                </c:pt>
                <c:pt idx="3">
                  <c:v>12.37937642458402</c:v>
                </c:pt>
                <c:pt idx="4">
                  <c:v>17.838607839440559</c:v>
                </c:pt>
                <c:pt idx="5">
                  <c:v>36.02011875340591</c:v>
                </c:pt>
                <c:pt idx="6">
                  <c:v>21.697951707109372</c:v>
                </c:pt>
                <c:pt idx="7">
                  <c:v>15.55193913482776</c:v>
                </c:pt>
                <c:pt idx="8">
                  <c:v>15.385773613521909</c:v>
                </c:pt>
                <c:pt idx="9">
                  <c:v>17.401156605655579</c:v>
                </c:pt>
                <c:pt idx="10">
                  <c:v>10.520650366453699</c:v>
                </c:pt>
              </c:numCache>
            </c:numRef>
          </c:val>
          <c:extLst>
            <c:ext xmlns:c16="http://schemas.microsoft.com/office/drawing/2014/chart" uri="{C3380CC4-5D6E-409C-BE32-E72D297353CC}">
              <c16:uniqueId val="{00000003-A2B4-461F-A5B6-5224A8AD7F95}"/>
            </c:ext>
          </c:extLst>
        </c:ser>
        <c:ser>
          <c:idx val="4"/>
          <c:order val="4"/>
          <c:tx>
            <c:strRef>
              <c:f>'Deals x CSA'!$B$52</c:f>
              <c:strCache>
                <c:ptCount val="1"/>
                <c:pt idx="0">
                  <c:v>Philadelphia-Reading-Camden, PA-NJ-DE-MD</c:v>
                </c:pt>
              </c:strCache>
            </c:strRef>
          </c:tx>
          <c:spPr>
            <a:solidFill>
              <a:srgbClr val="40C2C9"/>
            </a:solidFill>
            <a:ln>
              <a:noFill/>
            </a:ln>
            <a:effectLst/>
          </c:spPr>
          <c:invertIfNegative val="0"/>
          <c:cat>
            <c:numRef>
              <c:f>'Deals x CSA'!$C$47:$M$47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CSA'!$C$52:$M$52</c:f>
              <c:numCache>
                <c:formatCode>"$"#,##0.0</c:formatCode>
                <c:ptCount val="11"/>
                <c:pt idx="0">
                  <c:v>1.4126374370000001</c:v>
                </c:pt>
                <c:pt idx="1">
                  <c:v>1.23695599377292</c:v>
                </c:pt>
                <c:pt idx="2">
                  <c:v>2.0868913541123999</c:v>
                </c:pt>
                <c:pt idx="3">
                  <c:v>3.2475304334635631</c:v>
                </c:pt>
                <c:pt idx="4">
                  <c:v>3.4239073400031419</c:v>
                </c:pt>
                <c:pt idx="5">
                  <c:v>9.9675443122394167</c:v>
                </c:pt>
                <c:pt idx="6">
                  <c:v>6.0033616807501229</c:v>
                </c:pt>
                <c:pt idx="7">
                  <c:v>3.0861686867283331</c:v>
                </c:pt>
                <c:pt idx="8">
                  <c:v>3.962117490999999</c:v>
                </c:pt>
                <c:pt idx="9">
                  <c:v>5.1638977303194782</c:v>
                </c:pt>
                <c:pt idx="10">
                  <c:v>5.0667158516841564</c:v>
                </c:pt>
              </c:numCache>
            </c:numRef>
          </c:val>
          <c:extLst>
            <c:ext xmlns:c16="http://schemas.microsoft.com/office/drawing/2014/chart" uri="{C3380CC4-5D6E-409C-BE32-E72D297353CC}">
              <c16:uniqueId val="{00000004-A2B4-461F-A5B6-5224A8AD7F95}"/>
            </c:ext>
          </c:extLst>
        </c:ser>
        <c:ser>
          <c:idx val="5"/>
          <c:order val="5"/>
          <c:tx>
            <c:strRef>
              <c:f>'Deals x CSA'!$B$53</c:f>
              <c:strCache>
                <c:ptCount val="1"/>
                <c:pt idx="0">
                  <c:v>Miami-Port St. Lucie-Fort Lauderdale, FL</c:v>
                </c:pt>
              </c:strCache>
            </c:strRef>
          </c:tx>
          <c:spPr>
            <a:solidFill>
              <a:srgbClr val="C4EDEB"/>
            </a:solidFill>
            <a:ln>
              <a:noFill/>
            </a:ln>
            <a:effectLst/>
          </c:spPr>
          <c:invertIfNegative val="0"/>
          <c:cat>
            <c:numRef>
              <c:f>'Deals x CSA'!$C$47:$M$47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CSA'!$C$53:$M$53</c:f>
              <c:numCache>
                <c:formatCode>"$"#,##0.0</c:formatCode>
                <c:ptCount val="11"/>
                <c:pt idx="0">
                  <c:v>1.617301726</c:v>
                </c:pt>
                <c:pt idx="1">
                  <c:v>0.9249820954234963</c:v>
                </c:pt>
                <c:pt idx="2">
                  <c:v>2.9558011656863048</c:v>
                </c:pt>
                <c:pt idx="3">
                  <c:v>2.322631704737566</c:v>
                </c:pt>
                <c:pt idx="4">
                  <c:v>1.903949795345625</c:v>
                </c:pt>
                <c:pt idx="5">
                  <c:v>6.1786339657088574</c:v>
                </c:pt>
                <c:pt idx="6">
                  <c:v>8.6754583152735965</c:v>
                </c:pt>
                <c:pt idx="7">
                  <c:v>2.4534633239999999</c:v>
                </c:pt>
                <c:pt idx="8">
                  <c:v>3.2705233609999991</c:v>
                </c:pt>
                <c:pt idx="9">
                  <c:v>3.2313722509999998</c:v>
                </c:pt>
                <c:pt idx="10">
                  <c:v>1.95104575</c:v>
                </c:pt>
              </c:numCache>
            </c:numRef>
          </c:val>
          <c:extLst>
            <c:ext xmlns:c16="http://schemas.microsoft.com/office/drawing/2014/chart" uri="{C3380CC4-5D6E-409C-BE32-E72D297353CC}">
              <c16:uniqueId val="{00000005-A2B4-461F-A5B6-5224A8AD7F95}"/>
            </c:ext>
          </c:extLst>
        </c:ser>
        <c:ser>
          <c:idx val="6"/>
          <c:order val="6"/>
          <c:tx>
            <c:strRef>
              <c:f>'Deals x CSA'!$B$54</c:f>
              <c:strCache>
                <c:ptCount val="1"/>
                <c:pt idx="0">
                  <c:v>Washington-Baltimore-Arlington, DC-MD-VA-WV-PA</c:v>
                </c:pt>
              </c:strCache>
            </c:strRef>
          </c:tx>
          <c:spPr>
            <a:solidFill>
              <a:srgbClr val="F5C914"/>
            </a:solidFill>
            <a:ln>
              <a:noFill/>
            </a:ln>
            <a:effectLst/>
          </c:spPr>
          <c:invertIfNegative val="0"/>
          <c:cat>
            <c:numRef>
              <c:f>'Deals x CSA'!$C$47:$M$47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CSA'!$C$54:$M$54</c:f>
              <c:numCache>
                <c:formatCode>"$"#,##0.0</c:formatCode>
                <c:ptCount val="11"/>
                <c:pt idx="0">
                  <c:v>1.810481801388697</c:v>
                </c:pt>
                <c:pt idx="1">
                  <c:v>2.4434898349999998</c:v>
                </c:pt>
                <c:pt idx="2">
                  <c:v>17.054903765960539</c:v>
                </c:pt>
                <c:pt idx="3">
                  <c:v>3.379554383804702</c:v>
                </c:pt>
                <c:pt idx="4">
                  <c:v>3.7508823514189338</c:v>
                </c:pt>
                <c:pt idx="5">
                  <c:v>6.2902213697271341</c:v>
                </c:pt>
                <c:pt idx="6">
                  <c:v>5.5625151439999989</c:v>
                </c:pt>
                <c:pt idx="7">
                  <c:v>4.6978014739999994</c:v>
                </c:pt>
                <c:pt idx="8">
                  <c:v>4.8889208542881084</c:v>
                </c:pt>
                <c:pt idx="9">
                  <c:v>6.2568389480000004</c:v>
                </c:pt>
                <c:pt idx="10">
                  <c:v>2.2027418860000001</c:v>
                </c:pt>
              </c:numCache>
            </c:numRef>
          </c:val>
          <c:extLst>
            <c:ext xmlns:c16="http://schemas.microsoft.com/office/drawing/2014/chart" uri="{C3380CC4-5D6E-409C-BE32-E72D297353CC}">
              <c16:uniqueId val="{00000006-A2B4-461F-A5B6-5224A8AD7F95}"/>
            </c:ext>
          </c:extLst>
        </c:ser>
        <c:ser>
          <c:idx val="7"/>
          <c:order val="7"/>
          <c:tx>
            <c:strRef>
              <c:f>'Deals x CSA'!$B$55</c:f>
              <c:strCache>
                <c:ptCount val="1"/>
                <c:pt idx="0">
                  <c:v>Seattle-Tacoma, WA</c:v>
                </c:pt>
              </c:strCache>
            </c:strRef>
          </c:tx>
          <c:spPr>
            <a:solidFill>
              <a:schemeClr val="accent6"/>
            </a:solidFill>
            <a:ln>
              <a:noFill/>
            </a:ln>
            <a:effectLst/>
          </c:spPr>
          <c:invertIfNegative val="0"/>
          <c:cat>
            <c:numRef>
              <c:f>'Deals x CSA'!$C$47:$M$47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CSA'!$C$55:$M$55</c:f>
              <c:numCache>
                <c:formatCode>"$"#,##0.0</c:formatCode>
                <c:ptCount val="11"/>
                <c:pt idx="0">
                  <c:v>1.465454896</c:v>
                </c:pt>
                <c:pt idx="1">
                  <c:v>2.9548117997900789</c:v>
                </c:pt>
                <c:pt idx="2">
                  <c:v>4.9230597779999989</c:v>
                </c:pt>
                <c:pt idx="3">
                  <c:v>4.510645933401034</c:v>
                </c:pt>
                <c:pt idx="4">
                  <c:v>4.5430748579999998</c:v>
                </c:pt>
                <c:pt idx="5">
                  <c:v>7.3740960329999989</c:v>
                </c:pt>
                <c:pt idx="6">
                  <c:v>7.6833138169999993</c:v>
                </c:pt>
                <c:pt idx="7">
                  <c:v>3.1906305299389701</c:v>
                </c:pt>
                <c:pt idx="8">
                  <c:v>3.4268216260000002</c:v>
                </c:pt>
                <c:pt idx="9">
                  <c:v>7.2412200186371862</c:v>
                </c:pt>
                <c:pt idx="10">
                  <c:v>2.7395349950000001</c:v>
                </c:pt>
              </c:numCache>
            </c:numRef>
          </c:val>
          <c:extLst>
            <c:ext xmlns:c16="http://schemas.microsoft.com/office/drawing/2014/chart" uri="{C3380CC4-5D6E-409C-BE32-E72D297353CC}">
              <c16:uniqueId val="{00000007-A2B4-461F-A5B6-5224A8AD7F95}"/>
            </c:ext>
          </c:extLst>
        </c:ser>
        <c:ser>
          <c:idx val="8"/>
          <c:order val="8"/>
          <c:tx>
            <c:strRef>
              <c:f>'Deals x CSA'!$B$56</c:f>
              <c:strCache>
                <c:ptCount val="1"/>
                <c:pt idx="0">
                  <c:v>Denver-Aurora, CO</c:v>
                </c:pt>
              </c:strCache>
            </c:strRef>
          </c:tx>
          <c:spPr>
            <a:solidFill>
              <a:srgbClr val="FAF56B"/>
            </a:solidFill>
            <a:ln>
              <a:noFill/>
            </a:ln>
            <a:effectLst/>
          </c:spPr>
          <c:invertIfNegative val="0"/>
          <c:cat>
            <c:numRef>
              <c:f>'Deals x CSA'!$C$47:$M$47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CSA'!$C$56:$M$56</c:f>
              <c:numCache>
                <c:formatCode>"$"#,##0.0</c:formatCode>
                <c:ptCount val="11"/>
                <c:pt idx="0">
                  <c:v>2.0479005359405509</c:v>
                </c:pt>
                <c:pt idx="1">
                  <c:v>1.333247812</c:v>
                </c:pt>
                <c:pt idx="2">
                  <c:v>1.847825602313782</c:v>
                </c:pt>
                <c:pt idx="3">
                  <c:v>2.7788338603951832</c:v>
                </c:pt>
                <c:pt idx="4">
                  <c:v>3.1553530380906869</c:v>
                </c:pt>
                <c:pt idx="5">
                  <c:v>7.1723017192267227</c:v>
                </c:pt>
                <c:pt idx="6">
                  <c:v>6.2358359090000004</c:v>
                </c:pt>
                <c:pt idx="7">
                  <c:v>3.5662355931130119</c:v>
                </c:pt>
                <c:pt idx="8">
                  <c:v>4.87375822</c:v>
                </c:pt>
                <c:pt idx="9">
                  <c:v>6.7343127599999999</c:v>
                </c:pt>
                <c:pt idx="10">
                  <c:v>2.0322651330000001</c:v>
                </c:pt>
              </c:numCache>
            </c:numRef>
          </c:val>
          <c:extLst>
            <c:ext xmlns:c16="http://schemas.microsoft.com/office/drawing/2014/chart" uri="{C3380CC4-5D6E-409C-BE32-E72D297353CC}">
              <c16:uniqueId val="{00000008-A2B4-461F-A5B6-5224A8AD7F95}"/>
            </c:ext>
          </c:extLst>
        </c:ser>
        <c:ser>
          <c:idx val="9"/>
          <c:order val="9"/>
          <c:tx>
            <c:strRef>
              <c:f>'Deals x CSA'!$B$57</c:f>
              <c:strCache>
                <c:ptCount val="1"/>
                <c:pt idx="0">
                  <c:v>Austin-Round Rock, TX MSA</c:v>
                </c:pt>
              </c:strCache>
            </c:strRef>
          </c:tx>
          <c:spPr>
            <a:solidFill>
              <a:srgbClr val="C0BCB2"/>
            </a:solidFill>
            <a:ln>
              <a:noFill/>
            </a:ln>
            <a:effectLst/>
          </c:spPr>
          <c:invertIfNegative val="0"/>
          <c:cat>
            <c:numRef>
              <c:f>'Deals x CSA'!$C$47:$M$47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CSA'!$C$57:$M$57</c:f>
              <c:numCache>
                <c:formatCode>"$"#,##0.0</c:formatCode>
                <c:ptCount val="11"/>
                <c:pt idx="0">
                  <c:v>1.2223356400000001</c:v>
                </c:pt>
                <c:pt idx="1">
                  <c:v>1.856105195</c:v>
                </c:pt>
                <c:pt idx="2">
                  <c:v>3.110359344044153</c:v>
                </c:pt>
                <c:pt idx="3">
                  <c:v>3.6912162279999992</c:v>
                </c:pt>
                <c:pt idx="4">
                  <c:v>2.9398192873883868</c:v>
                </c:pt>
                <c:pt idx="5">
                  <c:v>6.8262073529919967</c:v>
                </c:pt>
                <c:pt idx="6">
                  <c:v>6.2818817714413964</c:v>
                </c:pt>
                <c:pt idx="7">
                  <c:v>3.8974523349999992</c:v>
                </c:pt>
                <c:pt idx="8">
                  <c:v>3.9925976780513599</c:v>
                </c:pt>
                <c:pt idx="9">
                  <c:v>7.5409935599999987</c:v>
                </c:pt>
                <c:pt idx="10">
                  <c:v>6.4665844849999994</c:v>
                </c:pt>
              </c:numCache>
            </c:numRef>
          </c:val>
          <c:extLst>
            <c:ext xmlns:c16="http://schemas.microsoft.com/office/drawing/2014/chart" uri="{C3380CC4-5D6E-409C-BE32-E72D297353CC}">
              <c16:uniqueId val="{00000009-A2B4-461F-A5B6-5224A8AD7F95}"/>
            </c:ext>
          </c:extLst>
        </c:ser>
        <c:dLbls>
          <c:showLegendKey val="0"/>
          <c:showVal val="0"/>
          <c:showCatName val="0"/>
          <c:showSerName val="0"/>
          <c:showPercent val="0"/>
          <c:showBubbleSize val="0"/>
        </c:dLbls>
        <c:gapWidth val="60"/>
        <c:overlap val="100"/>
        <c:axId val="151859712"/>
        <c:axId val="152353536"/>
      </c:barChart>
      <c:catAx>
        <c:axId val="151859712"/>
        <c:scaling>
          <c:orientation val="minMax"/>
        </c:scaling>
        <c:delete val="0"/>
        <c:axPos val="b"/>
        <c:numFmt formatCode="General" sourceLinked="1"/>
        <c:majorTickMark val="none"/>
        <c:minorTickMark val="none"/>
        <c:tickLblPos val="nextTo"/>
        <c:spPr>
          <a:noFill/>
          <a:ln w="9525" cap="flat" cmpd="sng" algn="ctr">
            <a:solidFill>
              <a:sysClr val="window" lastClr="FFFFFF">
                <a:lumMod val="85000"/>
              </a:sysClr>
            </a:solidFill>
            <a:round/>
          </a:ln>
          <a:effectLst/>
        </c:spPr>
        <c:txPr>
          <a:bodyPr rot="0" vert="horz"/>
          <a:lstStyle/>
          <a:p>
            <a:pPr>
              <a:defRPr/>
            </a:pPr>
            <a:endParaRPr lang="en-US"/>
          </a:p>
        </c:txPr>
        <c:crossAx val="152353536"/>
        <c:crosses val="autoZero"/>
        <c:auto val="1"/>
        <c:lblAlgn val="ctr"/>
        <c:lblOffset val="100"/>
        <c:noMultiLvlLbl val="0"/>
      </c:catAx>
      <c:valAx>
        <c:axId val="152353536"/>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51859712"/>
        <c:crosses val="autoZero"/>
        <c:crossBetween val="between"/>
      </c:valAx>
      <c:spPr>
        <a:noFill/>
      </c:spPr>
    </c:plotArea>
    <c:legend>
      <c:legendPos val="tr"/>
      <c:layout>
        <c:manualLayout>
          <c:xMode val="edge"/>
          <c:yMode val="edge"/>
          <c:x val="0.666837971986175"/>
          <c:y val="0"/>
          <c:w val="0.32497201216184612"/>
          <c:h val="1"/>
        </c:manualLayout>
      </c:layout>
      <c:overlay val="0"/>
      <c:spPr>
        <a:noFill/>
        <a:ln>
          <a:noFill/>
        </a:ln>
        <a:effectLst/>
      </c:spPr>
      <c:txPr>
        <a:bodyPr rot="0" vert="horz"/>
        <a:lstStyle/>
        <a:p>
          <a:pPr>
            <a:defRPr/>
          </a:pPr>
          <a:endParaRPr lang="en-US"/>
        </a:p>
      </c:txPr>
    </c:legend>
    <c:plotVisOnly val="1"/>
    <c:dispBlanksAs val="gap"/>
    <c:showDLblsOverMax val="0"/>
  </c:chart>
  <c:spPr>
    <a:noFill/>
    <a:ln w="9525" cap="flat" cmpd="sng" algn="ctr">
      <a:noFill/>
      <a:round/>
    </a:ln>
    <a:effectLst/>
  </c:spPr>
  <c:txPr>
    <a:bodyPr/>
    <a:lstStyle/>
    <a:p>
      <a:pPr>
        <a:defRPr sz="850" b="0" i="0">
          <a:solidFill>
            <a:srgbClr val="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9064953837292077E-2"/>
          <c:y val="1.7437939180512591E-2"/>
          <c:w val="0.68256913537981678"/>
          <c:h val="0.86961472430396325"/>
        </c:manualLayout>
      </c:layout>
      <c:barChart>
        <c:barDir val="col"/>
        <c:grouping val="percentStacked"/>
        <c:varyColors val="0"/>
        <c:ser>
          <c:idx val="0"/>
          <c:order val="0"/>
          <c:tx>
            <c:strRef>
              <c:f>'Deals x CSA'!$O$48</c:f>
              <c:strCache>
                <c:ptCount val="1"/>
                <c:pt idx="0">
                  <c:v>San Jose-San Francisco-Oakland, CA</c:v>
                </c:pt>
              </c:strCache>
            </c:strRef>
          </c:tx>
          <c:spPr>
            <a:solidFill>
              <a:srgbClr val="051C38"/>
            </a:solidFill>
            <a:ln>
              <a:noFill/>
            </a:ln>
            <a:effectLst/>
          </c:spPr>
          <c:invertIfNegative val="0"/>
          <c:cat>
            <c:multiLvlStrRef>
              <c:f>'Deals x CSA'!$P$46:$BE$47</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'Deals x CSA'!$P$48:$BE$48</c:f>
              <c:numCache>
                <c:formatCode>"$"#,##0.0</c:formatCode>
                <c:ptCount val="42"/>
                <c:pt idx="0">
                  <c:v>6.9035727703626337</c:v>
                </c:pt>
                <c:pt idx="1">
                  <c:v>11.64122532594587</c:v>
                </c:pt>
                <c:pt idx="2">
                  <c:v>7.0918416491865601</c:v>
                </c:pt>
                <c:pt idx="3">
                  <c:v>4.8993055810470914</c:v>
                </c:pt>
                <c:pt idx="4">
                  <c:v>7.1904581286081619</c:v>
                </c:pt>
                <c:pt idx="5">
                  <c:v>9.1617612797400891</c:v>
                </c:pt>
                <c:pt idx="6">
                  <c:v>8.672312927508715</c:v>
                </c:pt>
                <c:pt idx="7">
                  <c:v>7.9834013189999986</c:v>
                </c:pt>
                <c:pt idx="8">
                  <c:v>12.290502442248981</c:v>
                </c:pt>
                <c:pt idx="9">
                  <c:v>10.208066638</c:v>
                </c:pt>
                <c:pt idx="10">
                  <c:v>13.11477438928236</c:v>
                </c:pt>
                <c:pt idx="11">
                  <c:v>11.86868307818245</c:v>
                </c:pt>
                <c:pt idx="12">
                  <c:v>13.787264946988619</c:v>
                </c:pt>
                <c:pt idx="13">
                  <c:v>13.24879527652668</c:v>
                </c:pt>
                <c:pt idx="14">
                  <c:v>13.383215152987381</c:v>
                </c:pt>
                <c:pt idx="15">
                  <c:v>11.707673446999999</c:v>
                </c:pt>
                <c:pt idx="16">
                  <c:v>14.626863254600091</c:v>
                </c:pt>
                <c:pt idx="17">
                  <c:v>14.95065221467584</c:v>
                </c:pt>
                <c:pt idx="18">
                  <c:v>16.240948493429489</c:v>
                </c:pt>
                <c:pt idx="19">
                  <c:v>15.14937244506805</c:v>
                </c:pt>
                <c:pt idx="20">
                  <c:v>27.025014070450659</c:v>
                </c:pt>
                <c:pt idx="21">
                  <c:v>30.501952511473899</c:v>
                </c:pt>
                <c:pt idx="22">
                  <c:v>32.508833205958467</c:v>
                </c:pt>
                <c:pt idx="23">
                  <c:v>32.145563344000003</c:v>
                </c:pt>
                <c:pt idx="24">
                  <c:v>29.409122460833551</c:v>
                </c:pt>
                <c:pt idx="25">
                  <c:v>21.307747634319131</c:v>
                </c:pt>
                <c:pt idx="26">
                  <c:v>12.39677475090113</c:v>
                </c:pt>
                <c:pt idx="27">
                  <c:v>8.8287527931522636</c:v>
                </c:pt>
                <c:pt idx="28">
                  <c:v>26.085036212999999</c:v>
                </c:pt>
                <c:pt idx="29">
                  <c:v>10.430461756226819</c:v>
                </c:pt>
                <c:pt idx="30">
                  <c:v>8.7266527369999984</c:v>
                </c:pt>
                <c:pt idx="31">
                  <c:v>11.669857731245809</c:v>
                </c:pt>
                <c:pt idx="32">
                  <c:v>11.771687081</c:v>
                </c:pt>
                <c:pt idx="33">
                  <c:v>19.01343192329843</c:v>
                </c:pt>
                <c:pt idx="34">
                  <c:v>15.28807863275745</c:v>
                </c:pt>
                <c:pt idx="35">
                  <c:v>50.683494104592967</c:v>
                </c:pt>
                <c:pt idx="36">
                  <c:v>59.610410982852713</c:v>
                </c:pt>
                <c:pt idx="37">
                  <c:v>47.27370440137102</c:v>
                </c:pt>
                <c:pt idx="38">
                  <c:v>34.43423847788339</c:v>
                </c:pt>
                <c:pt idx="39">
                  <c:v>30.282168995849101</c:v>
                </c:pt>
                <c:pt idx="40">
                  <c:v>220.82985443999999</c:v>
                </c:pt>
                <c:pt idx="41">
                  <c:v>98.591984928000002</c:v>
                </c:pt>
              </c:numCache>
            </c:numRef>
          </c:val>
          <c:extLst>
            <c:ext xmlns:c16="http://schemas.microsoft.com/office/drawing/2014/chart" uri="{C3380CC4-5D6E-409C-BE32-E72D297353CC}">
              <c16:uniqueId val="{00000000-586D-47CD-AF6E-8DE8E224D175}"/>
            </c:ext>
          </c:extLst>
        </c:ser>
        <c:ser>
          <c:idx val="1"/>
          <c:order val="1"/>
          <c:tx>
            <c:strRef>
              <c:f>'Deals x CSA'!$O$49</c:f>
              <c:strCache>
                <c:ptCount val="1"/>
                <c:pt idx="0">
                  <c:v>New York-Newark, NY-NJ-CT-PA</c:v>
                </c:pt>
              </c:strCache>
            </c:strRef>
          </c:tx>
          <c:spPr>
            <a:solidFill>
              <a:schemeClr val="accent1"/>
            </a:solidFill>
            <a:ln>
              <a:noFill/>
            </a:ln>
            <a:effectLst/>
          </c:spPr>
          <c:invertIfNegative val="0"/>
          <c:cat>
            <c:multiLvlStrRef>
              <c:f>'Deals x CSA'!$P$46:$BE$47</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'Deals x CSA'!$P$49:$BE$49</c:f>
              <c:numCache>
                <c:formatCode>"$"#,##0.0</c:formatCode>
                <c:ptCount val="42"/>
                <c:pt idx="0">
                  <c:v>2.899191509101132</c:v>
                </c:pt>
                <c:pt idx="1">
                  <c:v>2.175549143711609</c:v>
                </c:pt>
                <c:pt idx="2">
                  <c:v>2.5519135406500641</c:v>
                </c:pt>
                <c:pt idx="3">
                  <c:v>3.171539165</c:v>
                </c:pt>
                <c:pt idx="4">
                  <c:v>1.8095266219999999</c:v>
                </c:pt>
                <c:pt idx="5">
                  <c:v>2.666479472999999</c:v>
                </c:pt>
                <c:pt idx="6">
                  <c:v>6.017797919103578</c:v>
                </c:pt>
                <c:pt idx="7">
                  <c:v>3.553827364161279</c:v>
                </c:pt>
                <c:pt idx="8">
                  <c:v>3.7944003282884489</c:v>
                </c:pt>
                <c:pt idx="9">
                  <c:v>4.488919839523378</c:v>
                </c:pt>
                <c:pt idx="10">
                  <c:v>4.7751832598250834</c:v>
                </c:pt>
                <c:pt idx="11">
                  <c:v>4.1662386019999991</c:v>
                </c:pt>
                <c:pt idx="12">
                  <c:v>10.175936143998269</c:v>
                </c:pt>
                <c:pt idx="13">
                  <c:v>5.4897334019999997</c:v>
                </c:pt>
                <c:pt idx="14">
                  <c:v>4.3580548810000002</c:v>
                </c:pt>
                <c:pt idx="15">
                  <c:v>5.9217735446530826</c:v>
                </c:pt>
                <c:pt idx="16">
                  <c:v>4.3121890787713566</c:v>
                </c:pt>
                <c:pt idx="17">
                  <c:v>4.5648999187705446</c:v>
                </c:pt>
                <c:pt idx="18">
                  <c:v>5.1993722819700423</c:v>
                </c:pt>
                <c:pt idx="19">
                  <c:v>6.4870624051900343</c:v>
                </c:pt>
                <c:pt idx="20">
                  <c:v>12.41608951479421</c:v>
                </c:pt>
                <c:pt idx="21">
                  <c:v>13.36948535261333</c:v>
                </c:pt>
                <c:pt idx="22">
                  <c:v>15.2611764752982</c:v>
                </c:pt>
                <c:pt idx="23">
                  <c:v>16.330766808618019</c:v>
                </c:pt>
                <c:pt idx="24">
                  <c:v>9.6353296845023984</c:v>
                </c:pt>
                <c:pt idx="25">
                  <c:v>10.019119133</c:v>
                </c:pt>
                <c:pt idx="26">
                  <c:v>6.237468574798374</c:v>
                </c:pt>
                <c:pt idx="27">
                  <c:v>5.5447100029999996</c:v>
                </c:pt>
                <c:pt idx="28">
                  <c:v>6.6859566319999981</c:v>
                </c:pt>
                <c:pt idx="29">
                  <c:v>5.7844401261654914</c:v>
                </c:pt>
                <c:pt idx="30">
                  <c:v>4.7952594297967872</c:v>
                </c:pt>
                <c:pt idx="31">
                  <c:v>3.756172347710065</c:v>
                </c:pt>
                <c:pt idx="32">
                  <c:v>6.1907275759415237</c:v>
                </c:pt>
                <c:pt idx="33">
                  <c:v>8.7212525179999982</c:v>
                </c:pt>
                <c:pt idx="34">
                  <c:v>7.5453673619999986</c:v>
                </c:pt>
                <c:pt idx="35">
                  <c:v>8.2693990857897308</c:v>
                </c:pt>
                <c:pt idx="36">
                  <c:v>4.4795181969999991</c:v>
                </c:pt>
                <c:pt idx="37">
                  <c:v>7.2601023146552688</c:v>
                </c:pt>
                <c:pt idx="38">
                  <c:v>8.1750288250000001</c:v>
                </c:pt>
                <c:pt idx="39">
                  <c:v>11.701708597</c:v>
                </c:pt>
                <c:pt idx="40">
                  <c:v>11.128116433000001</c:v>
                </c:pt>
                <c:pt idx="41">
                  <c:v>11.70507662173833</c:v>
                </c:pt>
              </c:numCache>
            </c:numRef>
          </c:val>
          <c:extLst>
            <c:ext xmlns:c16="http://schemas.microsoft.com/office/drawing/2014/chart" uri="{C3380CC4-5D6E-409C-BE32-E72D297353CC}">
              <c16:uniqueId val="{00000001-586D-47CD-AF6E-8DE8E224D175}"/>
            </c:ext>
          </c:extLst>
        </c:ser>
        <c:ser>
          <c:idx val="2"/>
          <c:order val="2"/>
          <c:tx>
            <c:strRef>
              <c:f>'Deals x CSA'!$O$50</c:f>
              <c:strCache>
                <c:ptCount val="1"/>
                <c:pt idx="0">
                  <c:v>Los Angeles-Long Beach, CA</c:v>
                </c:pt>
              </c:strCache>
            </c:strRef>
          </c:tx>
          <c:spPr>
            <a:solidFill>
              <a:schemeClr val="accent2"/>
            </a:solidFill>
            <a:ln>
              <a:noFill/>
            </a:ln>
            <a:effectLst/>
          </c:spPr>
          <c:invertIfNegative val="0"/>
          <c:cat>
            <c:multiLvlStrRef>
              <c:f>'Deals x CSA'!$P$46:$BE$47</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'Deals x CSA'!$P$50:$BE$50</c:f>
              <c:numCache>
                <c:formatCode>"$"#,##0.0</c:formatCode>
                <c:ptCount val="42"/>
                <c:pt idx="0">
                  <c:v>1.4228939879999989</c:v>
                </c:pt>
                <c:pt idx="1">
                  <c:v>4.3839182780000003</c:v>
                </c:pt>
                <c:pt idx="2">
                  <c:v>1.1106198939999996</c:v>
                </c:pt>
                <c:pt idx="3">
                  <c:v>1.0622437919999999</c:v>
                </c:pt>
                <c:pt idx="4">
                  <c:v>1.4990816595354981</c:v>
                </c:pt>
                <c:pt idx="5">
                  <c:v>1.2240292980000003</c:v>
                </c:pt>
                <c:pt idx="6">
                  <c:v>1.717866474</c:v>
                </c:pt>
                <c:pt idx="7">
                  <c:v>1.8038402615172582</c:v>
                </c:pt>
                <c:pt idx="8">
                  <c:v>2.8603903858164461</c:v>
                </c:pt>
                <c:pt idx="9">
                  <c:v>5.0306747769999998</c:v>
                </c:pt>
                <c:pt idx="10">
                  <c:v>1.4235966999999989</c:v>
                </c:pt>
                <c:pt idx="11">
                  <c:v>3.1948854115475505</c:v>
                </c:pt>
                <c:pt idx="12">
                  <c:v>3.2934140159999998</c:v>
                </c:pt>
                <c:pt idx="13">
                  <c:v>3.0916144402482315</c:v>
                </c:pt>
                <c:pt idx="14">
                  <c:v>2.7761340595776138</c:v>
                </c:pt>
                <c:pt idx="15">
                  <c:v>3.3699021479999995</c:v>
                </c:pt>
                <c:pt idx="16">
                  <c:v>3.9915217944948522</c:v>
                </c:pt>
                <c:pt idx="17">
                  <c:v>2.5357060649999994</c:v>
                </c:pt>
                <c:pt idx="18">
                  <c:v>6.0446368090150271</c:v>
                </c:pt>
                <c:pt idx="19">
                  <c:v>4.5640164465598696</c:v>
                </c:pt>
                <c:pt idx="20">
                  <c:v>6.9825549554186388</c:v>
                </c:pt>
                <c:pt idx="21">
                  <c:v>6.5453481659999984</c:v>
                </c:pt>
                <c:pt idx="22">
                  <c:v>6.9644011139999993</c:v>
                </c:pt>
                <c:pt idx="23">
                  <c:v>6.5696628979999989</c:v>
                </c:pt>
                <c:pt idx="24">
                  <c:v>5.893424991999999</c:v>
                </c:pt>
                <c:pt idx="25">
                  <c:v>4.1283257950964609</c:v>
                </c:pt>
                <c:pt idx="26">
                  <c:v>3.6741420818764885</c:v>
                </c:pt>
                <c:pt idx="27">
                  <c:v>2.8230469018840862</c:v>
                </c:pt>
                <c:pt idx="28">
                  <c:v>3.8574164986972894</c:v>
                </c:pt>
                <c:pt idx="29">
                  <c:v>2.3017065199999998</c:v>
                </c:pt>
                <c:pt idx="30">
                  <c:v>3.2614723679999988</c:v>
                </c:pt>
                <c:pt idx="31">
                  <c:v>3.898218149999999</c:v>
                </c:pt>
                <c:pt idx="32">
                  <c:v>2.7956676978134016</c:v>
                </c:pt>
                <c:pt idx="33">
                  <c:v>2.6540254451210465</c:v>
                </c:pt>
                <c:pt idx="34">
                  <c:v>3.0597147329999999</c:v>
                </c:pt>
                <c:pt idx="35">
                  <c:v>2.3544931370000004</c:v>
                </c:pt>
                <c:pt idx="36">
                  <c:v>2.4541507190000003</c:v>
                </c:pt>
                <c:pt idx="37">
                  <c:v>6.3576664940000001</c:v>
                </c:pt>
                <c:pt idx="38">
                  <c:v>3.6232990109999994</c:v>
                </c:pt>
                <c:pt idx="39">
                  <c:v>5.0250478659999995</c:v>
                </c:pt>
                <c:pt idx="40">
                  <c:v>3.9604823579999993</c:v>
                </c:pt>
                <c:pt idx="41">
                  <c:v>8.9119819038702328</c:v>
                </c:pt>
              </c:numCache>
            </c:numRef>
          </c:val>
          <c:extLst>
            <c:ext xmlns:c16="http://schemas.microsoft.com/office/drawing/2014/chart" uri="{C3380CC4-5D6E-409C-BE32-E72D297353CC}">
              <c16:uniqueId val="{00000002-586D-47CD-AF6E-8DE8E224D175}"/>
            </c:ext>
          </c:extLst>
        </c:ser>
        <c:ser>
          <c:idx val="3"/>
          <c:order val="3"/>
          <c:tx>
            <c:strRef>
              <c:f>'Deals x CSA'!$O$51</c:f>
              <c:strCache>
                <c:ptCount val="1"/>
                <c:pt idx="0">
                  <c:v>Boston-Worcester-Providence, MA-RI-NH-CT</c:v>
                </c:pt>
              </c:strCache>
            </c:strRef>
          </c:tx>
          <c:spPr>
            <a:solidFill>
              <a:srgbClr val="267479"/>
            </a:solidFill>
            <a:ln>
              <a:noFill/>
            </a:ln>
            <a:effectLst/>
          </c:spPr>
          <c:invertIfNegative val="0"/>
          <c:cat>
            <c:multiLvlStrRef>
              <c:f>'Deals x CSA'!$P$46:$BE$47</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'Deals x CSA'!$P$51:$BE$51</c:f>
              <c:numCache>
                <c:formatCode>"$"#,##0.0</c:formatCode>
                <c:ptCount val="42"/>
                <c:pt idx="0">
                  <c:v>2.123265017</c:v>
                </c:pt>
                <c:pt idx="1">
                  <c:v>2.2338196469999989</c:v>
                </c:pt>
                <c:pt idx="2">
                  <c:v>2.298893557267796</c:v>
                </c:pt>
                <c:pt idx="3">
                  <c:v>1.6049273799999999</c:v>
                </c:pt>
                <c:pt idx="4">
                  <c:v>2.2255499410000001</c:v>
                </c:pt>
                <c:pt idx="5">
                  <c:v>2.1107330579999992</c:v>
                </c:pt>
                <c:pt idx="6">
                  <c:v>2.479759241</c:v>
                </c:pt>
                <c:pt idx="7">
                  <c:v>2.945696614</c:v>
                </c:pt>
                <c:pt idx="8">
                  <c:v>2.9947307764113549</c:v>
                </c:pt>
                <c:pt idx="9">
                  <c:v>3.4171580993341188</c:v>
                </c:pt>
                <c:pt idx="10">
                  <c:v>3.5961052758098448</c:v>
                </c:pt>
                <c:pt idx="11">
                  <c:v>3.7071997799999989</c:v>
                </c:pt>
                <c:pt idx="12">
                  <c:v>2.924476471584021</c:v>
                </c:pt>
                <c:pt idx="13">
                  <c:v>3.276564191999999</c:v>
                </c:pt>
                <c:pt idx="14">
                  <c:v>3.5114425099999989</c:v>
                </c:pt>
                <c:pt idx="15">
                  <c:v>2.6668932509999999</c:v>
                </c:pt>
                <c:pt idx="16">
                  <c:v>4.2854407953080704</c:v>
                </c:pt>
                <c:pt idx="17">
                  <c:v>4.7108977798062641</c:v>
                </c:pt>
                <c:pt idx="18">
                  <c:v>4.710220260999999</c:v>
                </c:pt>
                <c:pt idx="19">
                  <c:v>4.1320490033262276</c:v>
                </c:pt>
                <c:pt idx="20">
                  <c:v>8.4219169760000003</c:v>
                </c:pt>
                <c:pt idx="21">
                  <c:v>8.7489977584059115</c:v>
                </c:pt>
                <c:pt idx="22">
                  <c:v>8.4425791080000003</c:v>
                </c:pt>
                <c:pt idx="23">
                  <c:v>10.406624911</c:v>
                </c:pt>
                <c:pt idx="24">
                  <c:v>6.6744039942554876</c:v>
                </c:pt>
                <c:pt idx="25">
                  <c:v>6.4698839328168498</c:v>
                </c:pt>
                <c:pt idx="26">
                  <c:v>4.0322625099999989</c:v>
                </c:pt>
                <c:pt idx="27">
                  <c:v>4.5214012700370327</c:v>
                </c:pt>
                <c:pt idx="28">
                  <c:v>3.615004684258917</c:v>
                </c:pt>
                <c:pt idx="29">
                  <c:v>3.6284893650000001</c:v>
                </c:pt>
                <c:pt idx="30">
                  <c:v>4.6312292560000001</c:v>
                </c:pt>
                <c:pt idx="31">
                  <c:v>3.6772158295688402</c:v>
                </c:pt>
                <c:pt idx="32">
                  <c:v>3.8229649508287959</c:v>
                </c:pt>
                <c:pt idx="33">
                  <c:v>4.3630952379999997</c:v>
                </c:pt>
                <c:pt idx="34">
                  <c:v>3.6267920870000001</c:v>
                </c:pt>
                <c:pt idx="35">
                  <c:v>3.5729213376931179</c:v>
                </c:pt>
                <c:pt idx="36">
                  <c:v>4.4725510679999996</c:v>
                </c:pt>
                <c:pt idx="37">
                  <c:v>3.611069517999999</c:v>
                </c:pt>
                <c:pt idx="38">
                  <c:v>4.4554385146555804</c:v>
                </c:pt>
                <c:pt idx="39">
                  <c:v>4.8620975049999986</c:v>
                </c:pt>
                <c:pt idx="40">
                  <c:v>5.4563810070836372</c:v>
                </c:pt>
                <c:pt idx="41">
                  <c:v>5.0642693593700612</c:v>
                </c:pt>
              </c:numCache>
            </c:numRef>
          </c:val>
          <c:extLst>
            <c:ext xmlns:c16="http://schemas.microsoft.com/office/drawing/2014/chart" uri="{C3380CC4-5D6E-409C-BE32-E72D297353CC}">
              <c16:uniqueId val="{00000003-586D-47CD-AF6E-8DE8E224D175}"/>
            </c:ext>
          </c:extLst>
        </c:ser>
        <c:ser>
          <c:idx val="4"/>
          <c:order val="4"/>
          <c:tx>
            <c:strRef>
              <c:f>'Deals x CSA'!$O$52</c:f>
              <c:strCache>
                <c:ptCount val="1"/>
                <c:pt idx="0">
                  <c:v>Philadelphia-Reading-Camden, PA-NJ-DE-MD</c:v>
                </c:pt>
              </c:strCache>
            </c:strRef>
          </c:tx>
          <c:spPr>
            <a:solidFill>
              <a:srgbClr val="40C2C9"/>
            </a:solidFill>
            <a:ln>
              <a:noFill/>
            </a:ln>
            <a:effectLst/>
          </c:spPr>
          <c:invertIfNegative val="0"/>
          <c:cat>
            <c:multiLvlStrRef>
              <c:f>'Deals x CSA'!$P$46:$BE$47</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'Deals x CSA'!$P$52:$BE$52</c:f>
              <c:numCache>
                <c:formatCode>"$"#,##0.0</c:formatCode>
                <c:ptCount val="42"/>
                <c:pt idx="0">
                  <c:v>0.24428919499999999</c:v>
                </c:pt>
                <c:pt idx="1">
                  <c:v>0.31290186800000003</c:v>
                </c:pt>
                <c:pt idx="2">
                  <c:v>0.170853422</c:v>
                </c:pt>
                <c:pt idx="3">
                  <c:v>0.68459295200000003</c:v>
                </c:pt>
                <c:pt idx="4">
                  <c:v>0.20360098870083629</c:v>
                </c:pt>
                <c:pt idx="5">
                  <c:v>0.41789717567048618</c:v>
                </c:pt>
                <c:pt idx="6">
                  <c:v>0.28157479400000002</c:v>
                </c:pt>
                <c:pt idx="7">
                  <c:v>0.33388303540159692</c:v>
                </c:pt>
                <c:pt idx="8">
                  <c:v>0.62573072299999999</c:v>
                </c:pt>
                <c:pt idx="9">
                  <c:v>0.32771308893213402</c:v>
                </c:pt>
                <c:pt idx="10">
                  <c:v>0.42950427299999999</c:v>
                </c:pt>
                <c:pt idx="11">
                  <c:v>0.70394326918026606</c:v>
                </c:pt>
                <c:pt idx="12">
                  <c:v>0.61395342319991308</c:v>
                </c:pt>
                <c:pt idx="13">
                  <c:v>0.67347575254862346</c:v>
                </c:pt>
                <c:pt idx="14">
                  <c:v>1.470427500715026</c:v>
                </c:pt>
                <c:pt idx="15">
                  <c:v>0.48967375699999988</c:v>
                </c:pt>
                <c:pt idx="16">
                  <c:v>0.74157877800000005</c:v>
                </c:pt>
                <c:pt idx="17">
                  <c:v>0.74816078017086074</c:v>
                </c:pt>
                <c:pt idx="18">
                  <c:v>1.2384327820000001</c:v>
                </c:pt>
                <c:pt idx="19">
                  <c:v>0.69573499983228126</c:v>
                </c:pt>
                <c:pt idx="20">
                  <c:v>2.018236445409054</c:v>
                </c:pt>
                <c:pt idx="21">
                  <c:v>2.2301079718572892</c:v>
                </c:pt>
                <c:pt idx="22">
                  <c:v>2.4116277409730742</c:v>
                </c:pt>
                <c:pt idx="23">
                  <c:v>3.3075721539999998</c:v>
                </c:pt>
                <c:pt idx="24">
                  <c:v>1.4759819807170409</c:v>
                </c:pt>
                <c:pt idx="25">
                  <c:v>2.8208350768251038</c:v>
                </c:pt>
                <c:pt idx="26">
                  <c:v>1.1246660749999999</c:v>
                </c:pt>
                <c:pt idx="27">
                  <c:v>0.5818785482079788</c:v>
                </c:pt>
                <c:pt idx="28">
                  <c:v>0.95944053653836769</c:v>
                </c:pt>
                <c:pt idx="29">
                  <c:v>0.58210995742134164</c:v>
                </c:pt>
                <c:pt idx="30">
                  <c:v>1.051026448513166</c:v>
                </c:pt>
                <c:pt idx="31">
                  <c:v>0.49359174425545788</c:v>
                </c:pt>
                <c:pt idx="32">
                  <c:v>1.08345498</c:v>
                </c:pt>
                <c:pt idx="33">
                  <c:v>0.62593775499999993</c:v>
                </c:pt>
                <c:pt idx="34">
                  <c:v>0.89062514599999987</c:v>
                </c:pt>
                <c:pt idx="35">
                  <c:v>1.36209961</c:v>
                </c:pt>
                <c:pt idx="36">
                  <c:v>1.2908861635845661</c:v>
                </c:pt>
                <c:pt idx="37">
                  <c:v>1.287819841613798</c:v>
                </c:pt>
                <c:pt idx="38">
                  <c:v>1.1272662861211149</c:v>
                </c:pt>
                <c:pt idx="39">
                  <c:v>1.457925439</c:v>
                </c:pt>
                <c:pt idx="40">
                  <c:v>3.6965175958656808</c:v>
                </c:pt>
                <c:pt idx="41">
                  <c:v>1.3701982558184751</c:v>
                </c:pt>
              </c:numCache>
            </c:numRef>
          </c:val>
          <c:extLst>
            <c:ext xmlns:c16="http://schemas.microsoft.com/office/drawing/2014/chart" uri="{C3380CC4-5D6E-409C-BE32-E72D297353CC}">
              <c16:uniqueId val="{00000004-586D-47CD-AF6E-8DE8E224D175}"/>
            </c:ext>
          </c:extLst>
        </c:ser>
        <c:ser>
          <c:idx val="5"/>
          <c:order val="5"/>
          <c:tx>
            <c:strRef>
              <c:f>'Deals x CSA'!$O$53</c:f>
              <c:strCache>
                <c:ptCount val="1"/>
                <c:pt idx="0">
                  <c:v>Miami-Port St. Lucie-Fort Lauderdale, FL</c:v>
                </c:pt>
              </c:strCache>
            </c:strRef>
          </c:tx>
          <c:spPr>
            <a:solidFill>
              <a:srgbClr val="C4EDEB"/>
            </a:solidFill>
            <a:ln>
              <a:noFill/>
            </a:ln>
            <a:effectLst/>
          </c:spPr>
          <c:invertIfNegative val="0"/>
          <c:cat>
            <c:multiLvlStrRef>
              <c:f>'Deals x CSA'!$P$46:$BE$47</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'Deals x CSA'!$P$53:$BE$53</c:f>
              <c:numCache>
                <c:formatCode>"$"#,##0.0</c:formatCode>
                <c:ptCount val="42"/>
                <c:pt idx="0">
                  <c:v>0.99228944000000008</c:v>
                </c:pt>
                <c:pt idx="1">
                  <c:v>0.159886429</c:v>
                </c:pt>
                <c:pt idx="2">
                  <c:v>0.197043526</c:v>
                </c:pt>
                <c:pt idx="3">
                  <c:v>0.26808233100000001</c:v>
                </c:pt>
                <c:pt idx="4">
                  <c:v>0.16471522099999999</c:v>
                </c:pt>
                <c:pt idx="5">
                  <c:v>0.27963488999999991</c:v>
                </c:pt>
                <c:pt idx="6">
                  <c:v>0.17965889942349639</c:v>
                </c:pt>
                <c:pt idx="7">
                  <c:v>0.30097308499999997</c:v>
                </c:pt>
                <c:pt idx="8">
                  <c:v>1.164513352686305</c:v>
                </c:pt>
                <c:pt idx="9">
                  <c:v>0.17961448199999999</c:v>
                </c:pt>
                <c:pt idx="10">
                  <c:v>0.35513246399999998</c:v>
                </c:pt>
                <c:pt idx="11">
                  <c:v>1.256540867</c:v>
                </c:pt>
                <c:pt idx="12">
                  <c:v>0.61634119199999993</c:v>
                </c:pt>
                <c:pt idx="13">
                  <c:v>0.61759338091560956</c:v>
                </c:pt>
                <c:pt idx="14">
                  <c:v>0.242270083821957</c:v>
                </c:pt>
                <c:pt idx="15">
                  <c:v>0.8464270479999999</c:v>
                </c:pt>
                <c:pt idx="16">
                  <c:v>0.31288518234562562</c:v>
                </c:pt>
                <c:pt idx="17">
                  <c:v>0.82947545999999994</c:v>
                </c:pt>
                <c:pt idx="18">
                  <c:v>0.4087933199999999</c:v>
                </c:pt>
                <c:pt idx="19">
                  <c:v>0.35279583299999989</c:v>
                </c:pt>
                <c:pt idx="20">
                  <c:v>1.652524645708858</c:v>
                </c:pt>
                <c:pt idx="21">
                  <c:v>0.97999017599999982</c:v>
                </c:pt>
                <c:pt idx="22">
                  <c:v>1.45837555</c:v>
                </c:pt>
                <c:pt idx="23">
                  <c:v>2.087743594</c:v>
                </c:pt>
                <c:pt idx="24">
                  <c:v>3.236815726884914</c:v>
                </c:pt>
                <c:pt idx="25">
                  <c:v>3.3006315379999989</c:v>
                </c:pt>
                <c:pt idx="26">
                  <c:v>1.4941402429999999</c:v>
                </c:pt>
                <c:pt idx="27">
                  <c:v>0.64387080738868308</c:v>
                </c:pt>
                <c:pt idx="28">
                  <c:v>0.39362741699999981</c:v>
                </c:pt>
                <c:pt idx="29">
                  <c:v>0.418157377</c:v>
                </c:pt>
                <c:pt idx="30">
                  <c:v>0.57524588799999998</c:v>
                </c:pt>
                <c:pt idx="31">
                  <c:v>1.0664326420000001</c:v>
                </c:pt>
                <c:pt idx="32">
                  <c:v>0.80538808099999992</c:v>
                </c:pt>
                <c:pt idx="33">
                  <c:v>0.66188337399999975</c:v>
                </c:pt>
                <c:pt idx="34">
                  <c:v>0.84254501399999993</c:v>
                </c:pt>
                <c:pt idx="35">
                  <c:v>0.96070689199999959</c:v>
                </c:pt>
                <c:pt idx="36">
                  <c:v>1.0921139989999999</c:v>
                </c:pt>
                <c:pt idx="37">
                  <c:v>0.53592016599999992</c:v>
                </c:pt>
                <c:pt idx="38">
                  <c:v>0.78443513799999998</c:v>
                </c:pt>
                <c:pt idx="39">
                  <c:v>0.81890294799999985</c:v>
                </c:pt>
                <c:pt idx="40">
                  <c:v>1.114425258</c:v>
                </c:pt>
                <c:pt idx="41">
                  <c:v>0.83662049199999977</c:v>
                </c:pt>
              </c:numCache>
            </c:numRef>
          </c:val>
          <c:extLst>
            <c:ext xmlns:c16="http://schemas.microsoft.com/office/drawing/2014/chart" uri="{C3380CC4-5D6E-409C-BE32-E72D297353CC}">
              <c16:uniqueId val="{00000005-586D-47CD-AF6E-8DE8E224D175}"/>
            </c:ext>
          </c:extLst>
        </c:ser>
        <c:ser>
          <c:idx val="6"/>
          <c:order val="6"/>
          <c:tx>
            <c:strRef>
              <c:f>'Deals x CSA'!$O$54</c:f>
              <c:strCache>
                <c:ptCount val="1"/>
                <c:pt idx="0">
                  <c:v>Washington-Baltimore-Arlington, DC-MD-VA-WV-PA</c:v>
                </c:pt>
              </c:strCache>
            </c:strRef>
          </c:tx>
          <c:spPr>
            <a:solidFill>
              <a:srgbClr val="F5C914"/>
            </a:solidFill>
            <a:ln>
              <a:noFill/>
            </a:ln>
            <a:effectLst/>
          </c:spPr>
          <c:invertIfNegative val="0"/>
          <c:cat>
            <c:multiLvlStrRef>
              <c:f>'Deals x CSA'!$P$46:$BE$47</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'Deals x CSA'!$P$54:$BE$54</c:f>
              <c:numCache>
                <c:formatCode>"$"#,##0.0</c:formatCode>
                <c:ptCount val="42"/>
                <c:pt idx="0">
                  <c:v>0.46075462438869691</c:v>
                </c:pt>
                <c:pt idx="1">
                  <c:v>0.33061979499999999</c:v>
                </c:pt>
                <c:pt idx="2">
                  <c:v>0.69118736199999975</c:v>
                </c:pt>
                <c:pt idx="3">
                  <c:v>0.32792001999999998</c:v>
                </c:pt>
                <c:pt idx="4">
                  <c:v>0.69203237500000003</c:v>
                </c:pt>
                <c:pt idx="5">
                  <c:v>0.53611731600000001</c:v>
                </c:pt>
                <c:pt idx="6">
                  <c:v>0.45604719599999999</c:v>
                </c:pt>
                <c:pt idx="7">
                  <c:v>0.7592929479999998</c:v>
                </c:pt>
                <c:pt idx="8">
                  <c:v>1.01242432614545</c:v>
                </c:pt>
                <c:pt idx="9">
                  <c:v>0.56201566899999988</c:v>
                </c:pt>
                <c:pt idx="10">
                  <c:v>1.9804369678150839</c:v>
                </c:pt>
                <c:pt idx="11">
                  <c:v>13.500026803000001</c:v>
                </c:pt>
                <c:pt idx="12">
                  <c:v>0.70900392211761853</c:v>
                </c:pt>
                <c:pt idx="13">
                  <c:v>0.55438303099999986</c:v>
                </c:pt>
                <c:pt idx="14">
                  <c:v>1.4146422913700889</c:v>
                </c:pt>
                <c:pt idx="15">
                  <c:v>0.70152513931699456</c:v>
                </c:pt>
                <c:pt idx="16">
                  <c:v>1.4168426735683051</c:v>
                </c:pt>
                <c:pt idx="17">
                  <c:v>0.90944244337984981</c:v>
                </c:pt>
                <c:pt idx="18">
                  <c:v>0.62043937547077876</c:v>
                </c:pt>
                <c:pt idx="19">
                  <c:v>0.80415785899999992</c:v>
                </c:pt>
                <c:pt idx="20">
                  <c:v>1.2728980587271339</c:v>
                </c:pt>
                <c:pt idx="21">
                  <c:v>2.7068586269999999</c:v>
                </c:pt>
                <c:pt idx="22">
                  <c:v>1.4606134820000001</c:v>
                </c:pt>
                <c:pt idx="23">
                  <c:v>0.84985120199999997</c:v>
                </c:pt>
                <c:pt idx="24">
                  <c:v>2.2113614739999998</c:v>
                </c:pt>
                <c:pt idx="25">
                  <c:v>1.3388662229999999</c:v>
                </c:pt>
                <c:pt idx="26">
                  <c:v>0.98083574499999981</c:v>
                </c:pt>
                <c:pt idx="27">
                  <c:v>1.031451702</c:v>
                </c:pt>
                <c:pt idx="28">
                  <c:v>0.86451536399999984</c:v>
                </c:pt>
                <c:pt idx="29">
                  <c:v>1.8131147249999999</c:v>
                </c:pt>
                <c:pt idx="30">
                  <c:v>1.196269338</c:v>
                </c:pt>
                <c:pt idx="31">
                  <c:v>0.82390204700000003</c:v>
                </c:pt>
                <c:pt idx="32">
                  <c:v>0.8862608839999998</c:v>
                </c:pt>
                <c:pt idx="33">
                  <c:v>0.69235510700000003</c:v>
                </c:pt>
                <c:pt idx="34">
                  <c:v>0.60311101328810901</c:v>
                </c:pt>
                <c:pt idx="35">
                  <c:v>2.707193849999999</c:v>
                </c:pt>
                <c:pt idx="36">
                  <c:v>0.73276872199999976</c:v>
                </c:pt>
                <c:pt idx="37">
                  <c:v>1.2104750179999999</c:v>
                </c:pt>
                <c:pt idx="38">
                  <c:v>2.0202710740000001</c:v>
                </c:pt>
                <c:pt idx="39">
                  <c:v>2.2933241340000001</c:v>
                </c:pt>
                <c:pt idx="40">
                  <c:v>1.182063131</c:v>
                </c:pt>
                <c:pt idx="41">
                  <c:v>1.020678755</c:v>
                </c:pt>
              </c:numCache>
            </c:numRef>
          </c:val>
          <c:extLst>
            <c:ext xmlns:c16="http://schemas.microsoft.com/office/drawing/2014/chart" uri="{C3380CC4-5D6E-409C-BE32-E72D297353CC}">
              <c16:uniqueId val="{00000006-586D-47CD-AF6E-8DE8E224D175}"/>
            </c:ext>
          </c:extLst>
        </c:ser>
        <c:ser>
          <c:idx val="7"/>
          <c:order val="7"/>
          <c:tx>
            <c:strRef>
              <c:f>'Deals x CSA'!$O$55</c:f>
              <c:strCache>
                <c:ptCount val="1"/>
                <c:pt idx="0">
                  <c:v>Seattle-Tacoma, WA</c:v>
                </c:pt>
              </c:strCache>
            </c:strRef>
          </c:tx>
          <c:spPr>
            <a:solidFill>
              <a:schemeClr val="accent6"/>
            </a:solidFill>
            <a:ln>
              <a:noFill/>
            </a:ln>
            <a:effectLst/>
          </c:spPr>
          <c:invertIfNegative val="0"/>
          <c:cat>
            <c:multiLvlStrRef>
              <c:f>'Deals x CSA'!$P$46:$BE$47</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'Deals x CSA'!$P$55:$BE$55</c:f>
              <c:numCache>
                <c:formatCode>"$"#,##0.0</c:formatCode>
                <c:ptCount val="42"/>
                <c:pt idx="0">
                  <c:v>0.29292003900000002</c:v>
                </c:pt>
                <c:pt idx="1">
                  <c:v>0.30030345400000003</c:v>
                </c:pt>
                <c:pt idx="2">
                  <c:v>0.35987903599999987</c:v>
                </c:pt>
                <c:pt idx="3">
                  <c:v>0.51235236699999986</c:v>
                </c:pt>
                <c:pt idx="4">
                  <c:v>0.4247012739999998</c:v>
                </c:pt>
                <c:pt idx="5">
                  <c:v>0.51049897299999991</c:v>
                </c:pt>
                <c:pt idx="6">
                  <c:v>1.652816753</c:v>
                </c:pt>
                <c:pt idx="7">
                  <c:v>0.36679479979007912</c:v>
                </c:pt>
                <c:pt idx="8">
                  <c:v>0.68160058999999973</c:v>
                </c:pt>
                <c:pt idx="9">
                  <c:v>0.86273438199999974</c:v>
                </c:pt>
                <c:pt idx="10">
                  <c:v>0.9438204229999998</c:v>
                </c:pt>
                <c:pt idx="11">
                  <c:v>2.4349043830000001</c:v>
                </c:pt>
                <c:pt idx="12">
                  <c:v>0.95588458799999965</c:v>
                </c:pt>
                <c:pt idx="13">
                  <c:v>1.0121946770000001</c:v>
                </c:pt>
                <c:pt idx="14">
                  <c:v>1.4782236674010349</c:v>
                </c:pt>
                <c:pt idx="15">
                  <c:v>1.0643430009999999</c:v>
                </c:pt>
                <c:pt idx="16">
                  <c:v>0.68400600599999983</c:v>
                </c:pt>
                <c:pt idx="17">
                  <c:v>1.0705024139999999</c:v>
                </c:pt>
                <c:pt idx="18">
                  <c:v>1.7268882800000001</c:v>
                </c:pt>
                <c:pt idx="19">
                  <c:v>1.0616781580000001</c:v>
                </c:pt>
                <c:pt idx="20">
                  <c:v>1.651783247</c:v>
                </c:pt>
                <c:pt idx="21">
                  <c:v>1.664047413</c:v>
                </c:pt>
                <c:pt idx="22">
                  <c:v>1.5547290869999999</c:v>
                </c:pt>
                <c:pt idx="23">
                  <c:v>2.5035362860000001</c:v>
                </c:pt>
                <c:pt idx="24">
                  <c:v>1.792032767</c:v>
                </c:pt>
                <c:pt idx="25">
                  <c:v>2.3209317029999998</c:v>
                </c:pt>
                <c:pt idx="26">
                  <c:v>1.1081157150000001</c:v>
                </c:pt>
                <c:pt idx="27">
                  <c:v>2.4622336319999998</c:v>
                </c:pt>
                <c:pt idx="28">
                  <c:v>0.59161803193897089</c:v>
                </c:pt>
                <c:pt idx="29">
                  <c:v>0.86586373599999955</c:v>
                </c:pt>
                <c:pt idx="30">
                  <c:v>0.82056148499999981</c:v>
                </c:pt>
                <c:pt idx="31">
                  <c:v>0.91258727699999964</c:v>
                </c:pt>
                <c:pt idx="32">
                  <c:v>0.66150437200000001</c:v>
                </c:pt>
                <c:pt idx="33">
                  <c:v>0.59732946200000003</c:v>
                </c:pt>
                <c:pt idx="34">
                  <c:v>1.3341360069999999</c:v>
                </c:pt>
                <c:pt idx="35">
                  <c:v>0.83385178499999979</c:v>
                </c:pt>
                <c:pt idx="36">
                  <c:v>2.2492719210000001</c:v>
                </c:pt>
                <c:pt idx="37">
                  <c:v>2.2679132646371869</c:v>
                </c:pt>
                <c:pt idx="38">
                  <c:v>1.069874459</c:v>
                </c:pt>
                <c:pt idx="39">
                  <c:v>1.6541603739999999</c:v>
                </c:pt>
                <c:pt idx="40">
                  <c:v>1.2157837739999999</c:v>
                </c:pt>
                <c:pt idx="41">
                  <c:v>1.5237512209999999</c:v>
                </c:pt>
              </c:numCache>
            </c:numRef>
          </c:val>
          <c:extLst>
            <c:ext xmlns:c16="http://schemas.microsoft.com/office/drawing/2014/chart" uri="{C3380CC4-5D6E-409C-BE32-E72D297353CC}">
              <c16:uniqueId val="{00000007-586D-47CD-AF6E-8DE8E224D175}"/>
            </c:ext>
          </c:extLst>
        </c:ser>
        <c:ser>
          <c:idx val="8"/>
          <c:order val="8"/>
          <c:tx>
            <c:strRef>
              <c:f>'Deals x CSA'!$O$56</c:f>
              <c:strCache>
                <c:ptCount val="1"/>
                <c:pt idx="0">
                  <c:v>Denver-Aurora, CO</c:v>
                </c:pt>
              </c:strCache>
            </c:strRef>
          </c:tx>
          <c:spPr>
            <a:solidFill>
              <a:srgbClr val="FAF56B"/>
            </a:solidFill>
            <a:ln>
              <a:noFill/>
            </a:ln>
            <a:effectLst/>
          </c:spPr>
          <c:invertIfNegative val="0"/>
          <c:cat>
            <c:multiLvlStrRef>
              <c:f>'Deals x CSA'!$P$46:$BE$47</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'Deals x CSA'!$P$56:$BE$56</c:f>
              <c:numCache>
                <c:formatCode>"$"#,##0.0</c:formatCode>
                <c:ptCount val="42"/>
                <c:pt idx="0">
                  <c:v>1.122093566940551</c:v>
                </c:pt>
                <c:pt idx="1">
                  <c:v>0.2359895579999999</c:v>
                </c:pt>
                <c:pt idx="2">
                  <c:v>0.42964927999999991</c:v>
                </c:pt>
                <c:pt idx="3">
                  <c:v>0.26016813099999991</c:v>
                </c:pt>
                <c:pt idx="4">
                  <c:v>0.31158269199999977</c:v>
                </c:pt>
                <c:pt idx="5">
                  <c:v>0.32583187699999988</c:v>
                </c:pt>
                <c:pt idx="6">
                  <c:v>0.37468263699999999</c:v>
                </c:pt>
                <c:pt idx="7">
                  <c:v>0.32115060599999978</c:v>
                </c:pt>
                <c:pt idx="8">
                  <c:v>0.294220125</c:v>
                </c:pt>
                <c:pt idx="9">
                  <c:v>0.65540361499999988</c:v>
                </c:pt>
                <c:pt idx="10">
                  <c:v>0.42481093800000003</c:v>
                </c:pt>
                <c:pt idx="11">
                  <c:v>0.47339092431378188</c:v>
                </c:pt>
                <c:pt idx="12">
                  <c:v>0.41864172999999999</c:v>
                </c:pt>
                <c:pt idx="13">
                  <c:v>0.87516915399999995</c:v>
                </c:pt>
                <c:pt idx="14">
                  <c:v>0.79749369439518336</c:v>
                </c:pt>
                <c:pt idx="15">
                  <c:v>0.68752928199999996</c:v>
                </c:pt>
                <c:pt idx="16">
                  <c:v>0.36524435599999988</c:v>
                </c:pt>
                <c:pt idx="17">
                  <c:v>0.61390612499999997</c:v>
                </c:pt>
                <c:pt idx="18">
                  <c:v>1.1828775010000001</c:v>
                </c:pt>
                <c:pt idx="19">
                  <c:v>0.99332505609068722</c:v>
                </c:pt>
                <c:pt idx="20">
                  <c:v>1.529599955060551</c:v>
                </c:pt>
                <c:pt idx="21">
                  <c:v>1.8688936949999999</c:v>
                </c:pt>
                <c:pt idx="22">
                  <c:v>0.79152839616617154</c:v>
                </c:pt>
                <c:pt idx="23">
                  <c:v>2.9822796729999999</c:v>
                </c:pt>
                <c:pt idx="24">
                  <c:v>1.53663934</c:v>
                </c:pt>
                <c:pt idx="25">
                  <c:v>1.981505152</c:v>
                </c:pt>
                <c:pt idx="26">
                  <c:v>1.693685559</c:v>
                </c:pt>
                <c:pt idx="27">
                  <c:v>1.024005858</c:v>
                </c:pt>
                <c:pt idx="28">
                  <c:v>0.90317696499999989</c:v>
                </c:pt>
                <c:pt idx="29">
                  <c:v>1.0610607190000001</c:v>
                </c:pt>
                <c:pt idx="30">
                  <c:v>0.98710591611301257</c:v>
                </c:pt>
                <c:pt idx="31">
                  <c:v>0.61489199299999986</c:v>
                </c:pt>
                <c:pt idx="32">
                  <c:v>0.93853163699999986</c:v>
                </c:pt>
                <c:pt idx="33">
                  <c:v>0.98830565999999986</c:v>
                </c:pt>
                <c:pt idx="34">
                  <c:v>0.97589954799999989</c:v>
                </c:pt>
                <c:pt idx="35">
                  <c:v>1.9710213750000001</c:v>
                </c:pt>
                <c:pt idx="36">
                  <c:v>0.79309790499999999</c:v>
                </c:pt>
                <c:pt idx="37">
                  <c:v>1.345617477</c:v>
                </c:pt>
                <c:pt idx="38">
                  <c:v>1.3752874319999999</c:v>
                </c:pt>
                <c:pt idx="39">
                  <c:v>3.220309946</c:v>
                </c:pt>
                <c:pt idx="40">
                  <c:v>1.444313789</c:v>
                </c:pt>
                <c:pt idx="41">
                  <c:v>0.58795134400000004</c:v>
                </c:pt>
              </c:numCache>
            </c:numRef>
          </c:val>
          <c:extLst>
            <c:ext xmlns:c16="http://schemas.microsoft.com/office/drawing/2014/chart" uri="{C3380CC4-5D6E-409C-BE32-E72D297353CC}">
              <c16:uniqueId val="{00000008-586D-47CD-AF6E-8DE8E224D175}"/>
            </c:ext>
          </c:extLst>
        </c:ser>
        <c:ser>
          <c:idx val="9"/>
          <c:order val="9"/>
          <c:tx>
            <c:strRef>
              <c:f>'Deals x CSA'!$O$57</c:f>
              <c:strCache>
                <c:ptCount val="1"/>
                <c:pt idx="0">
                  <c:v>Austin-Round Rock, TX MSA</c:v>
                </c:pt>
              </c:strCache>
            </c:strRef>
          </c:tx>
          <c:spPr>
            <a:solidFill>
              <a:srgbClr val="C0BCB2"/>
            </a:solidFill>
            <a:ln>
              <a:noFill/>
            </a:ln>
            <a:effectLst/>
          </c:spPr>
          <c:invertIfNegative val="0"/>
          <c:cat>
            <c:multiLvlStrRef>
              <c:f>'Deals x CSA'!$P$46:$BE$47</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'Deals x CSA'!$P$57:$BE$57</c:f>
              <c:numCache>
                <c:formatCode>"$"#,##0.0</c:formatCode>
                <c:ptCount val="42"/>
                <c:pt idx="0">
                  <c:v>0.2476362839999999</c:v>
                </c:pt>
                <c:pt idx="1">
                  <c:v>0.22219686399999999</c:v>
                </c:pt>
                <c:pt idx="2">
                  <c:v>0.30263812600000001</c:v>
                </c:pt>
                <c:pt idx="3">
                  <c:v>0.44986436600000002</c:v>
                </c:pt>
                <c:pt idx="4">
                  <c:v>0.26413841100000002</c:v>
                </c:pt>
                <c:pt idx="5">
                  <c:v>0.85889476499999962</c:v>
                </c:pt>
                <c:pt idx="6">
                  <c:v>0.4138031499999999</c:v>
                </c:pt>
                <c:pt idx="7">
                  <c:v>0.31926886900000001</c:v>
                </c:pt>
                <c:pt idx="8">
                  <c:v>1.152483573</c:v>
                </c:pt>
                <c:pt idx="9">
                  <c:v>0.74141281504415346</c:v>
                </c:pt>
                <c:pt idx="10">
                  <c:v>0.55777803000000004</c:v>
                </c:pt>
                <c:pt idx="11">
                  <c:v>0.65868492599999995</c:v>
                </c:pt>
                <c:pt idx="12">
                  <c:v>0.74456525600000001</c:v>
                </c:pt>
                <c:pt idx="13">
                  <c:v>0.93964408399999955</c:v>
                </c:pt>
                <c:pt idx="14">
                  <c:v>1.2430040689999999</c:v>
                </c:pt>
                <c:pt idx="15">
                  <c:v>0.76400281899999989</c:v>
                </c:pt>
                <c:pt idx="16">
                  <c:v>0.71934342200000001</c:v>
                </c:pt>
                <c:pt idx="17">
                  <c:v>0.73660614399999991</c:v>
                </c:pt>
                <c:pt idx="18">
                  <c:v>0.56167835423392087</c:v>
                </c:pt>
                <c:pt idx="19">
                  <c:v>0.92219136715446648</c:v>
                </c:pt>
                <c:pt idx="20">
                  <c:v>1.23907667</c:v>
                </c:pt>
                <c:pt idx="21">
                  <c:v>2.276005992</c:v>
                </c:pt>
                <c:pt idx="22">
                  <c:v>1.399343410645749</c:v>
                </c:pt>
                <c:pt idx="23">
                  <c:v>1.9117812803462479</c:v>
                </c:pt>
                <c:pt idx="24">
                  <c:v>2.705844520441397</c:v>
                </c:pt>
                <c:pt idx="25">
                  <c:v>0.99325960099999966</c:v>
                </c:pt>
                <c:pt idx="26">
                  <c:v>1.5810931420000001</c:v>
                </c:pt>
                <c:pt idx="27">
                  <c:v>1.0016845080000001</c:v>
                </c:pt>
                <c:pt idx="28">
                  <c:v>1.1867466329999989</c:v>
                </c:pt>
                <c:pt idx="29">
                  <c:v>1.132316748</c:v>
                </c:pt>
                <c:pt idx="30">
                  <c:v>0.75698485699999984</c:v>
                </c:pt>
                <c:pt idx="31">
                  <c:v>0.82140409699999983</c:v>
                </c:pt>
                <c:pt idx="32">
                  <c:v>0.86466135899999996</c:v>
                </c:pt>
                <c:pt idx="33">
                  <c:v>1.003153215999999</c:v>
                </c:pt>
                <c:pt idx="34">
                  <c:v>1.10275314605136</c:v>
                </c:pt>
                <c:pt idx="35">
                  <c:v>1.022029957</c:v>
                </c:pt>
                <c:pt idx="36">
                  <c:v>2.1836521879999991</c:v>
                </c:pt>
                <c:pt idx="37">
                  <c:v>0.84647855399999938</c:v>
                </c:pt>
                <c:pt idx="38">
                  <c:v>2.121920016999999</c:v>
                </c:pt>
                <c:pt idx="39">
                  <c:v>2.3889428009999998</c:v>
                </c:pt>
                <c:pt idx="40">
                  <c:v>4.9692542599999996</c:v>
                </c:pt>
                <c:pt idx="41">
                  <c:v>1.497330225</c:v>
                </c:pt>
              </c:numCache>
            </c:numRef>
          </c:val>
          <c:extLst>
            <c:ext xmlns:c16="http://schemas.microsoft.com/office/drawing/2014/chart" uri="{C3380CC4-5D6E-409C-BE32-E72D297353CC}">
              <c16:uniqueId val="{00000009-586D-47CD-AF6E-8DE8E224D175}"/>
            </c:ext>
          </c:extLst>
        </c:ser>
        <c:dLbls>
          <c:showLegendKey val="0"/>
          <c:showVal val="0"/>
          <c:showCatName val="0"/>
          <c:showSerName val="0"/>
          <c:showPercent val="0"/>
          <c:showBubbleSize val="0"/>
        </c:dLbls>
        <c:gapWidth val="60"/>
        <c:overlap val="100"/>
        <c:axId val="151859712"/>
        <c:axId val="152353536"/>
      </c:barChart>
      <c:catAx>
        <c:axId val="151859712"/>
        <c:scaling>
          <c:orientation val="minMax"/>
        </c:scaling>
        <c:delete val="0"/>
        <c:axPos val="b"/>
        <c:numFmt formatCode="General" sourceLinked="1"/>
        <c:majorTickMark val="none"/>
        <c:minorTickMark val="none"/>
        <c:tickLblPos val="nextTo"/>
        <c:spPr>
          <a:noFill/>
          <a:ln w="9525" cap="flat" cmpd="sng" algn="ctr">
            <a:solidFill>
              <a:sysClr val="window" lastClr="FFFFFF">
                <a:lumMod val="85000"/>
              </a:sysClr>
            </a:solidFill>
            <a:round/>
          </a:ln>
          <a:effectLst/>
        </c:spPr>
        <c:txPr>
          <a:bodyPr rot="0" vert="horz"/>
          <a:lstStyle/>
          <a:p>
            <a:pPr>
              <a:defRPr/>
            </a:pPr>
            <a:endParaRPr lang="en-US"/>
          </a:p>
        </c:txPr>
        <c:crossAx val="152353536"/>
        <c:crosses val="autoZero"/>
        <c:auto val="1"/>
        <c:lblAlgn val="ctr"/>
        <c:lblOffset val="100"/>
        <c:noMultiLvlLbl val="0"/>
      </c:catAx>
      <c:valAx>
        <c:axId val="152353536"/>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51859712"/>
        <c:crosses val="autoZero"/>
        <c:crossBetween val="between"/>
      </c:valAx>
      <c:spPr>
        <a:noFill/>
      </c:spPr>
    </c:plotArea>
    <c:legend>
      <c:legendPos val="tr"/>
      <c:layout>
        <c:manualLayout>
          <c:xMode val="edge"/>
          <c:yMode val="edge"/>
          <c:x val="0.76452772027575189"/>
          <c:y val="3.015075376884422E-2"/>
          <c:w val="0.22728227153424005"/>
          <c:h val="0.93615171928849839"/>
        </c:manualLayout>
      </c:layout>
      <c:overlay val="0"/>
      <c:spPr>
        <a:noFill/>
        <a:ln>
          <a:noFill/>
        </a:ln>
        <a:effectLst/>
      </c:spPr>
      <c:txPr>
        <a:bodyPr rot="0" vert="horz"/>
        <a:lstStyle/>
        <a:p>
          <a:pPr>
            <a:defRPr/>
          </a:pPr>
          <a:endParaRPr lang="en-US"/>
        </a:p>
      </c:txPr>
    </c:legend>
    <c:plotVisOnly val="1"/>
    <c:dispBlanksAs val="gap"/>
    <c:showDLblsOverMax val="0"/>
  </c:chart>
  <c:spPr>
    <a:noFill/>
    <a:ln w="9525" cap="flat" cmpd="sng" algn="ctr">
      <a:noFill/>
      <a:round/>
    </a:ln>
    <a:effectLst/>
  </c:spPr>
  <c:txPr>
    <a:bodyPr/>
    <a:lstStyle/>
    <a:p>
      <a:pPr>
        <a:defRPr sz="850" b="0" i="0">
          <a:solidFill>
            <a:srgbClr val="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3854941399651781E-2"/>
          <c:y val="1.6230697562232301E-2"/>
          <c:w val="0.57415451781398608"/>
          <c:h val="0.92864124674843618"/>
        </c:manualLayout>
      </c:layout>
      <c:barChart>
        <c:barDir val="col"/>
        <c:grouping val="percentStacked"/>
        <c:varyColors val="0"/>
        <c:ser>
          <c:idx val="0"/>
          <c:order val="0"/>
          <c:tx>
            <c:strRef>
              <c:f>'Deals x CSA'!$B$8</c:f>
              <c:strCache>
                <c:ptCount val="1"/>
                <c:pt idx="0">
                  <c:v>San Jose-San Francisco-Oakland, CA</c:v>
                </c:pt>
              </c:strCache>
            </c:strRef>
          </c:tx>
          <c:spPr>
            <a:solidFill>
              <a:srgbClr val="051C38"/>
            </a:solidFill>
            <a:ln>
              <a:noFill/>
            </a:ln>
            <a:effectLst/>
          </c:spPr>
          <c:invertIfNegative val="0"/>
          <c:cat>
            <c:numRef>
              <c:f>'Deals x CSA'!$C$7:$M$7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CSA'!$C$8:$M$8</c:f>
              <c:numCache>
                <c:formatCode>General</c:formatCode>
                <c:ptCount val="11"/>
                <c:pt idx="0">
                  <c:v>2469</c:v>
                </c:pt>
                <c:pt idx="1">
                  <c:v>2604</c:v>
                </c:pt>
                <c:pt idx="2">
                  <c:v>2889</c:v>
                </c:pt>
                <c:pt idx="3">
                  <c:v>2999</c:v>
                </c:pt>
                <c:pt idx="4">
                  <c:v>2967</c:v>
                </c:pt>
                <c:pt idx="5">
                  <c:v>4096</c:v>
                </c:pt>
                <c:pt idx="6">
                  <c:v>3667</c:v>
                </c:pt>
                <c:pt idx="7">
                  <c:v>2919</c:v>
                </c:pt>
                <c:pt idx="8">
                  <c:v>3316</c:v>
                </c:pt>
                <c:pt idx="9">
                  <c:v>3642</c:v>
                </c:pt>
                <c:pt idx="10">
                  <c:v>1627</c:v>
                </c:pt>
              </c:numCache>
            </c:numRef>
          </c:val>
          <c:extLst>
            <c:ext xmlns:c16="http://schemas.microsoft.com/office/drawing/2014/chart" uri="{C3380CC4-5D6E-409C-BE32-E72D297353CC}">
              <c16:uniqueId val="{00000000-BAA7-4BE1-A93A-5B6B9C5867E0}"/>
            </c:ext>
          </c:extLst>
        </c:ser>
        <c:ser>
          <c:idx val="1"/>
          <c:order val="1"/>
          <c:tx>
            <c:strRef>
              <c:f>'Deals x CSA'!$B$9</c:f>
              <c:strCache>
                <c:ptCount val="1"/>
                <c:pt idx="0">
                  <c:v>New York-Newark, NY-NJ-CT-PA</c:v>
                </c:pt>
              </c:strCache>
            </c:strRef>
          </c:tx>
          <c:spPr>
            <a:solidFill>
              <a:schemeClr val="accent1"/>
            </a:solidFill>
            <a:ln>
              <a:noFill/>
            </a:ln>
            <a:effectLst/>
          </c:spPr>
          <c:invertIfNegative val="0"/>
          <c:cat>
            <c:numRef>
              <c:f>'Deals x CSA'!$C$7:$M$7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CSA'!$C$9:$M$9</c:f>
              <c:numCache>
                <c:formatCode>General</c:formatCode>
                <c:ptCount val="11"/>
                <c:pt idx="0">
                  <c:v>1429</c:v>
                </c:pt>
                <c:pt idx="1">
                  <c:v>1547</c:v>
                </c:pt>
                <c:pt idx="2">
                  <c:v>1712</c:v>
                </c:pt>
                <c:pt idx="3">
                  <c:v>1936</c:v>
                </c:pt>
                <c:pt idx="4">
                  <c:v>1913</c:v>
                </c:pt>
                <c:pt idx="5">
                  <c:v>2968</c:v>
                </c:pt>
                <c:pt idx="6">
                  <c:v>2670</c:v>
                </c:pt>
                <c:pt idx="7">
                  <c:v>2292</c:v>
                </c:pt>
                <c:pt idx="8">
                  <c:v>2287</c:v>
                </c:pt>
                <c:pt idx="9">
                  <c:v>2273</c:v>
                </c:pt>
                <c:pt idx="10">
                  <c:v>1073</c:v>
                </c:pt>
              </c:numCache>
            </c:numRef>
          </c:val>
          <c:extLst>
            <c:ext xmlns:c16="http://schemas.microsoft.com/office/drawing/2014/chart" uri="{C3380CC4-5D6E-409C-BE32-E72D297353CC}">
              <c16:uniqueId val="{00000001-BAA7-4BE1-A93A-5B6B9C5867E0}"/>
            </c:ext>
          </c:extLst>
        </c:ser>
        <c:ser>
          <c:idx val="2"/>
          <c:order val="2"/>
          <c:tx>
            <c:strRef>
              <c:f>'Deals x CSA'!$B$10</c:f>
              <c:strCache>
                <c:ptCount val="1"/>
                <c:pt idx="0">
                  <c:v>Los Angeles-Long Beach, CA</c:v>
                </c:pt>
              </c:strCache>
            </c:strRef>
          </c:tx>
          <c:spPr>
            <a:solidFill>
              <a:schemeClr val="accent2"/>
            </a:solidFill>
            <a:ln>
              <a:noFill/>
            </a:ln>
            <a:effectLst/>
          </c:spPr>
          <c:invertIfNegative val="0"/>
          <c:cat>
            <c:numRef>
              <c:f>'Deals x CSA'!$C$7:$M$7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CSA'!$C$10:$M$10</c:f>
              <c:numCache>
                <c:formatCode>General</c:formatCode>
                <c:ptCount val="11"/>
                <c:pt idx="0">
                  <c:v>871</c:v>
                </c:pt>
                <c:pt idx="1">
                  <c:v>1010</c:v>
                </c:pt>
                <c:pt idx="2">
                  <c:v>1049</c:v>
                </c:pt>
                <c:pt idx="3">
                  <c:v>1130</c:v>
                </c:pt>
                <c:pt idx="4">
                  <c:v>1191</c:v>
                </c:pt>
                <c:pt idx="5">
                  <c:v>1623</c:v>
                </c:pt>
                <c:pt idx="6">
                  <c:v>1516</c:v>
                </c:pt>
                <c:pt idx="7">
                  <c:v>1153</c:v>
                </c:pt>
                <c:pt idx="8">
                  <c:v>1053</c:v>
                </c:pt>
                <c:pt idx="9">
                  <c:v>978</c:v>
                </c:pt>
                <c:pt idx="10">
                  <c:v>445</c:v>
                </c:pt>
              </c:numCache>
            </c:numRef>
          </c:val>
          <c:extLst>
            <c:ext xmlns:c16="http://schemas.microsoft.com/office/drawing/2014/chart" uri="{C3380CC4-5D6E-409C-BE32-E72D297353CC}">
              <c16:uniqueId val="{00000002-BAA7-4BE1-A93A-5B6B9C5867E0}"/>
            </c:ext>
          </c:extLst>
        </c:ser>
        <c:ser>
          <c:idx val="3"/>
          <c:order val="3"/>
          <c:tx>
            <c:strRef>
              <c:f>'Deals x CSA'!$B$11</c:f>
              <c:strCache>
                <c:ptCount val="1"/>
                <c:pt idx="0">
                  <c:v>Boston-Worcester-Providence, MA-RI-NH-CT</c:v>
                </c:pt>
              </c:strCache>
            </c:strRef>
          </c:tx>
          <c:spPr>
            <a:solidFill>
              <a:srgbClr val="267479"/>
            </a:solidFill>
            <a:ln>
              <a:noFill/>
            </a:ln>
            <a:effectLst/>
          </c:spPr>
          <c:invertIfNegative val="0"/>
          <c:cat>
            <c:numRef>
              <c:f>'Deals x CSA'!$C$7:$M$7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CSA'!$C$11:$M$11</c:f>
              <c:numCache>
                <c:formatCode>General</c:formatCode>
                <c:ptCount val="11"/>
                <c:pt idx="0">
                  <c:v>750</c:v>
                </c:pt>
                <c:pt idx="1">
                  <c:v>837</c:v>
                </c:pt>
                <c:pt idx="2">
                  <c:v>884</c:v>
                </c:pt>
                <c:pt idx="3">
                  <c:v>897</c:v>
                </c:pt>
                <c:pt idx="4">
                  <c:v>945</c:v>
                </c:pt>
                <c:pt idx="5">
                  <c:v>1217</c:v>
                </c:pt>
                <c:pt idx="6">
                  <c:v>1082</c:v>
                </c:pt>
                <c:pt idx="7">
                  <c:v>861</c:v>
                </c:pt>
                <c:pt idx="8">
                  <c:v>900</c:v>
                </c:pt>
                <c:pt idx="9">
                  <c:v>892</c:v>
                </c:pt>
                <c:pt idx="10">
                  <c:v>407</c:v>
                </c:pt>
              </c:numCache>
            </c:numRef>
          </c:val>
          <c:extLst>
            <c:ext xmlns:c16="http://schemas.microsoft.com/office/drawing/2014/chart" uri="{C3380CC4-5D6E-409C-BE32-E72D297353CC}">
              <c16:uniqueId val="{00000003-BAA7-4BE1-A93A-5B6B9C5867E0}"/>
            </c:ext>
          </c:extLst>
        </c:ser>
        <c:ser>
          <c:idx val="4"/>
          <c:order val="4"/>
          <c:tx>
            <c:strRef>
              <c:f>'Deals x CSA'!$B$12</c:f>
              <c:strCache>
                <c:ptCount val="1"/>
                <c:pt idx="0">
                  <c:v>Philadelphia-Reading-Camden, PA-NJ-DE-MD</c:v>
                </c:pt>
              </c:strCache>
            </c:strRef>
          </c:tx>
          <c:spPr>
            <a:solidFill>
              <a:srgbClr val="40C2C9"/>
            </a:solidFill>
            <a:ln>
              <a:noFill/>
            </a:ln>
            <a:effectLst/>
          </c:spPr>
          <c:invertIfNegative val="0"/>
          <c:cat>
            <c:numRef>
              <c:f>'Deals x CSA'!$C$7:$M$7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CSA'!$C$12:$M$12</c:f>
              <c:numCache>
                <c:formatCode>General</c:formatCode>
                <c:ptCount val="11"/>
                <c:pt idx="0">
                  <c:v>291</c:v>
                </c:pt>
                <c:pt idx="1">
                  <c:v>313</c:v>
                </c:pt>
                <c:pt idx="2">
                  <c:v>336</c:v>
                </c:pt>
                <c:pt idx="3">
                  <c:v>411</c:v>
                </c:pt>
                <c:pt idx="4">
                  <c:v>496</c:v>
                </c:pt>
                <c:pt idx="5">
                  <c:v>736</c:v>
                </c:pt>
                <c:pt idx="6">
                  <c:v>815</c:v>
                </c:pt>
                <c:pt idx="7">
                  <c:v>708</c:v>
                </c:pt>
                <c:pt idx="8">
                  <c:v>736</c:v>
                </c:pt>
                <c:pt idx="9">
                  <c:v>739</c:v>
                </c:pt>
                <c:pt idx="10">
                  <c:v>440</c:v>
                </c:pt>
              </c:numCache>
            </c:numRef>
          </c:val>
          <c:extLst>
            <c:ext xmlns:c16="http://schemas.microsoft.com/office/drawing/2014/chart" uri="{C3380CC4-5D6E-409C-BE32-E72D297353CC}">
              <c16:uniqueId val="{00000004-BAA7-4BE1-A93A-5B6B9C5867E0}"/>
            </c:ext>
          </c:extLst>
        </c:ser>
        <c:ser>
          <c:idx val="5"/>
          <c:order val="5"/>
          <c:tx>
            <c:strRef>
              <c:f>'Deals x CSA'!$B$13</c:f>
              <c:strCache>
                <c:ptCount val="1"/>
                <c:pt idx="0">
                  <c:v>Miami-Port St. Lucie-Fort Lauderdale, FL</c:v>
                </c:pt>
              </c:strCache>
            </c:strRef>
          </c:tx>
          <c:spPr>
            <a:solidFill>
              <a:srgbClr val="C4EDEB"/>
            </a:solidFill>
            <a:ln>
              <a:noFill/>
            </a:ln>
            <a:effectLst/>
          </c:spPr>
          <c:invertIfNegative val="0"/>
          <c:cat>
            <c:numRef>
              <c:f>'Deals x CSA'!$C$7:$M$7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CSA'!$C$13:$M$13</c:f>
              <c:numCache>
                <c:formatCode>General</c:formatCode>
                <c:ptCount val="11"/>
                <c:pt idx="0">
                  <c:v>201</c:v>
                </c:pt>
                <c:pt idx="1">
                  <c:v>223</c:v>
                </c:pt>
                <c:pt idx="2">
                  <c:v>273</c:v>
                </c:pt>
                <c:pt idx="3">
                  <c:v>270</c:v>
                </c:pt>
                <c:pt idx="4">
                  <c:v>302</c:v>
                </c:pt>
                <c:pt idx="5">
                  <c:v>530</c:v>
                </c:pt>
                <c:pt idx="6">
                  <c:v>561</c:v>
                </c:pt>
                <c:pt idx="7">
                  <c:v>456</c:v>
                </c:pt>
                <c:pt idx="8">
                  <c:v>431</c:v>
                </c:pt>
                <c:pt idx="9">
                  <c:v>414</c:v>
                </c:pt>
                <c:pt idx="10">
                  <c:v>207</c:v>
                </c:pt>
              </c:numCache>
            </c:numRef>
          </c:val>
          <c:extLst>
            <c:ext xmlns:c16="http://schemas.microsoft.com/office/drawing/2014/chart" uri="{C3380CC4-5D6E-409C-BE32-E72D297353CC}">
              <c16:uniqueId val="{00000005-BAA7-4BE1-A93A-5B6B9C5867E0}"/>
            </c:ext>
          </c:extLst>
        </c:ser>
        <c:ser>
          <c:idx val="6"/>
          <c:order val="6"/>
          <c:tx>
            <c:strRef>
              <c:f>'Deals x CSA'!$B$14</c:f>
              <c:strCache>
                <c:ptCount val="1"/>
                <c:pt idx="0">
                  <c:v>Washington-Baltimore-Arlington, DC-MD-VA-WV-PA</c:v>
                </c:pt>
              </c:strCache>
            </c:strRef>
          </c:tx>
          <c:spPr>
            <a:solidFill>
              <a:srgbClr val="F5C914"/>
            </a:solidFill>
            <a:ln>
              <a:noFill/>
            </a:ln>
            <a:effectLst/>
          </c:spPr>
          <c:invertIfNegative val="0"/>
          <c:cat>
            <c:numRef>
              <c:f>'Deals x CSA'!$C$7:$M$7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CSA'!$C$14:$M$14</c:f>
              <c:numCache>
                <c:formatCode>General</c:formatCode>
                <c:ptCount val="11"/>
                <c:pt idx="0">
                  <c:v>376</c:v>
                </c:pt>
                <c:pt idx="1">
                  <c:v>391</c:v>
                </c:pt>
                <c:pt idx="2">
                  <c:v>410</c:v>
                </c:pt>
                <c:pt idx="3">
                  <c:v>416</c:v>
                </c:pt>
                <c:pt idx="4">
                  <c:v>383</c:v>
                </c:pt>
                <c:pt idx="5">
                  <c:v>552</c:v>
                </c:pt>
                <c:pt idx="6">
                  <c:v>491</c:v>
                </c:pt>
                <c:pt idx="7">
                  <c:v>474</c:v>
                </c:pt>
                <c:pt idx="8">
                  <c:v>367</c:v>
                </c:pt>
                <c:pt idx="9">
                  <c:v>428</c:v>
                </c:pt>
                <c:pt idx="10">
                  <c:v>200</c:v>
                </c:pt>
              </c:numCache>
            </c:numRef>
          </c:val>
          <c:extLst>
            <c:ext xmlns:c16="http://schemas.microsoft.com/office/drawing/2014/chart" uri="{C3380CC4-5D6E-409C-BE32-E72D297353CC}">
              <c16:uniqueId val="{00000006-BAA7-4BE1-A93A-5B6B9C5867E0}"/>
            </c:ext>
          </c:extLst>
        </c:ser>
        <c:ser>
          <c:idx val="7"/>
          <c:order val="7"/>
          <c:tx>
            <c:strRef>
              <c:f>'Deals x CSA'!$B$15</c:f>
              <c:strCache>
                <c:ptCount val="1"/>
                <c:pt idx="0">
                  <c:v>Seattle-Tacoma, WA</c:v>
                </c:pt>
              </c:strCache>
            </c:strRef>
          </c:tx>
          <c:spPr>
            <a:solidFill>
              <a:schemeClr val="accent6"/>
            </a:solidFill>
            <a:ln>
              <a:noFill/>
            </a:ln>
            <a:effectLst/>
          </c:spPr>
          <c:invertIfNegative val="0"/>
          <c:cat>
            <c:numRef>
              <c:f>'Deals x CSA'!$C$7:$M$7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CSA'!$C$15:$M$15</c:f>
              <c:numCache>
                <c:formatCode>General</c:formatCode>
                <c:ptCount val="11"/>
                <c:pt idx="0">
                  <c:v>327</c:v>
                </c:pt>
                <c:pt idx="1">
                  <c:v>383</c:v>
                </c:pt>
                <c:pt idx="2">
                  <c:v>385</c:v>
                </c:pt>
                <c:pt idx="3">
                  <c:v>407</c:v>
                </c:pt>
                <c:pt idx="4">
                  <c:v>379</c:v>
                </c:pt>
                <c:pt idx="5">
                  <c:v>524</c:v>
                </c:pt>
                <c:pt idx="6">
                  <c:v>507</c:v>
                </c:pt>
                <c:pt idx="7">
                  <c:v>410</c:v>
                </c:pt>
                <c:pt idx="8">
                  <c:v>380</c:v>
                </c:pt>
                <c:pt idx="9">
                  <c:v>385</c:v>
                </c:pt>
                <c:pt idx="10">
                  <c:v>163</c:v>
                </c:pt>
              </c:numCache>
            </c:numRef>
          </c:val>
          <c:extLst>
            <c:ext xmlns:c16="http://schemas.microsoft.com/office/drawing/2014/chart" uri="{C3380CC4-5D6E-409C-BE32-E72D297353CC}">
              <c16:uniqueId val="{00000007-BAA7-4BE1-A93A-5B6B9C5867E0}"/>
            </c:ext>
          </c:extLst>
        </c:ser>
        <c:ser>
          <c:idx val="8"/>
          <c:order val="8"/>
          <c:tx>
            <c:strRef>
              <c:f>'Deals x CSA'!$B$16</c:f>
              <c:strCache>
                <c:ptCount val="1"/>
                <c:pt idx="0">
                  <c:v>Denver-Aurora, CO</c:v>
                </c:pt>
              </c:strCache>
            </c:strRef>
          </c:tx>
          <c:spPr>
            <a:solidFill>
              <a:srgbClr val="FAF56B"/>
            </a:solidFill>
            <a:ln>
              <a:noFill/>
            </a:ln>
            <a:effectLst/>
          </c:spPr>
          <c:invertIfNegative val="0"/>
          <c:cat>
            <c:numRef>
              <c:f>'Deals x CSA'!$C$7:$M$7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CSA'!$C$16:$M$16</c:f>
              <c:numCache>
                <c:formatCode>General</c:formatCode>
                <c:ptCount val="11"/>
                <c:pt idx="0">
                  <c:v>283</c:v>
                </c:pt>
                <c:pt idx="1">
                  <c:v>348</c:v>
                </c:pt>
                <c:pt idx="2">
                  <c:v>340</c:v>
                </c:pt>
                <c:pt idx="3">
                  <c:v>412</c:v>
                </c:pt>
                <c:pt idx="4">
                  <c:v>390</c:v>
                </c:pt>
                <c:pt idx="5">
                  <c:v>503</c:v>
                </c:pt>
                <c:pt idx="6">
                  <c:v>440</c:v>
                </c:pt>
                <c:pt idx="7">
                  <c:v>361</c:v>
                </c:pt>
                <c:pt idx="8">
                  <c:v>333</c:v>
                </c:pt>
                <c:pt idx="9">
                  <c:v>333</c:v>
                </c:pt>
                <c:pt idx="10">
                  <c:v>175</c:v>
                </c:pt>
              </c:numCache>
            </c:numRef>
          </c:val>
          <c:extLst>
            <c:ext xmlns:c16="http://schemas.microsoft.com/office/drawing/2014/chart" uri="{C3380CC4-5D6E-409C-BE32-E72D297353CC}">
              <c16:uniqueId val="{00000008-BAA7-4BE1-A93A-5B6B9C5867E0}"/>
            </c:ext>
          </c:extLst>
        </c:ser>
        <c:ser>
          <c:idx val="9"/>
          <c:order val="9"/>
          <c:tx>
            <c:strRef>
              <c:f>'Deals x CSA'!$B$17</c:f>
              <c:strCache>
                <c:ptCount val="1"/>
                <c:pt idx="0">
                  <c:v>Austin-Round Rock, TX MSA</c:v>
                </c:pt>
              </c:strCache>
            </c:strRef>
          </c:tx>
          <c:spPr>
            <a:solidFill>
              <a:srgbClr val="C0BCB2"/>
            </a:solidFill>
            <a:ln>
              <a:noFill/>
            </a:ln>
            <a:effectLst/>
          </c:spPr>
          <c:invertIfNegative val="0"/>
          <c:cat>
            <c:numRef>
              <c:f>'Deals x CSA'!$C$7:$M$7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CSA'!$C$17:$M$17</c:f>
              <c:numCache>
                <c:formatCode>General</c:formatCode>
                <c:ptCount val="11"/>
                <c:pt idx="0">
                  <c:v>287</c:v>
                </c:pt>
                <c:pt idx="1">
                  <c:v>363</c:v>
                </c:pt>
                <c:pt idx="2">
                  <c:v>372</c:v>
                </c:pt>
                <c:pt idx="3">
                  <c:v>405</c:v>
                </c:pt>
                <c:pt idx="4">
                  <c:v>379</c:v>
                </c:pt>
                <c:pt idx="5">
                  <c:v>549</c:v>
                </c:pt>
                <c:pt idx="6">
                  <c:v>538</c:v>
                </c:pt>
                <c:pt idx="7">
                  <c:v>474</c:v>
                </c:pt>
                <c:pt idx="8">
                  <c:v>430</c:v>
                </c:pt>
                <c:pt idx="9">
                  <c:v>414</c:v>
                </c:pt>
                <c:pt idx="10">
                  <c:v>222</c:v>
                </c:pt>
              </c:numCache>
            </c:numRef>
          </c:val>
          <c:extLst>
            <c:ext xmlns:c16="http://schemas.microsoft.com/office/drawing/2014/chart" uri="{C3380CC4-5D6E-409C-BE32-E72D297353CC}">
              <c16:uniqueId val="{00000009-BAA7-4BE1-A93A-5B6B9C5867E0}"/>
            </c:ext>
          </c:extLst>
        </c:ser>
        <c:dLbls>
          <c:showLegendKey val="0"/>
          <c:showVal val="0"/>
          <c:showCatName val="0"/>
          <c:showSerName val="0"/>
          <c:showPercent val="0"/>
          <c:showBubbleSize val="0"/>
        </c:dLbls>
        <c:gapWidth val="60"/>
        <c:overlap val="100"/>
        <c:axId val="151859712"/>
        <c:axId val="152353536"/>
      </c:barChart>
      <c:catAx>
        <c:axId val="151859712"/>
        <c:scaling>
          <c:orientation val="minMax"/>
        </c:scaling>
        <c:delete val="0"/>
        <c:axPos val="b"/>
        <c:numFmt formatCode="General" sourceLinked="1"/>
        <c:majorTickMark val="none"/>
        <c:minorTickMark val="none"/>
        <c:tickLblPos val="nextTo"/>
        <c:spPr>
          <a:noFill/>
          <a:ln w="9525" cap="flat" cmpd="sng" algn="ctr">
            <a:solidFill>
              <a:sysClr val="window" lastClr="FFFFFF">
                <a:lumMod val="85000"/>
              </a:sysClr>
            </a:solidFill>
            <a:round/>
          </a:ln>
          <a:effectLst/>
        </c:spPr>
        <c:txPr>
          <a:bodyPr rot="0" vert="horz"/>
          <a:lstStyle/>
          <a:p>
            <a:pPr>
              <a:defRPr/>
            </a:pPr>
            <a:endParaRPr lang="en-US"/>
          </a:p>
        </c:txPr>
        <c:crossAx val="152353536"/>
        <c:crosses val="autoZero"/>
        <c:auto val="1"/>
        <c:lblAlgn val="ctr"/>
        <c:lblOffset val="100"/>
        <c:noMultiLvlLbl val="0"/>
      </c:catAx>
      <c:valAx>
        <c:axId val="152353536"/>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51859712"/>
        <c:crosses val="autoZero"/>
        <c:crossBetween val="between"/>
      </c:valAx>
      <c:spPr>
        <a:noFill/>
      </c:spPr>
    </c:plotArea>
    <c:legend>
      <c:legendPos val="tr"/>
      <c:layout>
        <c:manualLayout>
          <c:xMode val="edge"/>
          <c:yMode val="edge"/>
          <c:x val="0.666837971986175"/>
          <c:y val="0"/>
          <c:w val="0.32497201216184612"/>
          <c:h val="1"/>
        </c:manualLayout>
      </c:layout>
      <c:overlay val="0"/>
      <c:spPr>
        <a:noFill/>
        <a:ln>
          <a:noFill/>
        </a:ln>
        <a:effectLst/>
      </c:spPr>
      <c:txPr>
        <a:bodyPr rot="0" vert="horz"/>
        <a:lstStyle/>
        <a:p>
          <a:pPr>
            <a:defRPr/>
          </a:pPr>
          <a:endParaRPr lang="en-US"/>
        </a:p>
      </c:txPr>
    </c:legend>
    <c:plotVisOnly val="1"/>
    <c:dispBlanksAs val="gap"/>
    <c:showDLblsOverMax val="0"/>
  </c:chart>
  <c:spPr>
    <a:noFill/>
    <a:ln w="9525" cap="flat" cmpd="sng" algn="ctr">
      <a:noFill/>
      <a:round/>
    </a:ln>
    <a:effectLst/>
  </c:spPr>
  <c:txPr>
    <a:bodyPr/>
    <a:lstStyle/>
    <a:p>
      <a:pPr>
        <a:defRPr sz="850" b="0" i="0">
          <a:solidFill>
            <a:srgbClr val="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439061395430497E-2"/>
          <c:y val="5.0925925925925923E-2"/>
          <c:w val="0.71172011711780503"/>
          <c:h val="0.87046296296296299"/>
        </c:manualLayout>
      </c:layout>
      <c:barChart>
        <c:barDir val="col"/>
        <c:grouping val="percentStacked"/>
        <c:varyColors val="0"/>
        <c:ser>
          <c:idx val="0"/>
          <c:order val="0"/>
          <c:tx>
            <c:strRef>
              <c:f>'Deals x lead investor'!$B$8</c:f>
              <c:strCache>
                <c:ptCount val="1"/>
                <c:pt idx="0">
                  <c:v>All lead investors were follow on</c:v>
                </c:pt>
              </c:strCache>
            </c:strRef>
          </c:tx>
          <c:spPr>
            <a:effectLst/>
          </c:spPr>
          <c:invertIfNegative val="0"/>
          <c:cat>
            <c:numRef>
              <c:f>'Deals x lead investor'!$C$7:$M$7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lead investor'!$C$8:$M$8</c:f>
              <c:numCache>
                <c:formatCode>General</c:formatCode>
                <c:ptCount val="11"/>
                <c:pt idx="0">
                  <c:v>451</c:v>
                </c:pt>
                <c:pt idx="1">
                  <c:v>477</c:v>
                </c:pt>
                <c:pt idx="2">
                  <c:v>512</c:v>
                </c:pt>
                <c:pt idx="3">
                  <c:v>557</c:v>
                </c:pt>
                <c:pt idx="4">
                  <c:v>639</c:v>
                </c:pt>
                <c:pt idx="5">
                  <c:v>831</c:v>
                </c:pt>
                <c:pt idx="6">
                  <c:v>794</c:v>
                </c:pt>
                <c:pt idx="7">
                  <c:v>664</c:v>
                </c:pt>
                <c:pt idx="8">
                  <c:v>687</c:v>
                </c:pt>
                <c:pt idx="9">
                  <c:v>723</c:v>
                </c:pt>
                <c:pt idx="10">
                  <c:v>287</c:v>
                </c:pt>
              </c:numCache>
            </c:numRef>
          </c:val>
          <c:extLst>
            <c:ext xmlns:c16="http://schemas.microsoft.com/office/drawing/2014/chart" uri="{C3380CC4-5D6E-409C-BE32-E72D297353CC}">
              <c16:uniqueId val="{00000000-6BBD-4BD4-9D0A-EBD01E2F1EFD}"/>
            </c:ext>
          </c:extLst>
        </c:ser>
        <c:ser>
          <c:idx val="1"/>
          <c:order val="1"/>
          <c:tx>
            <c:strRef>
              <c:f>'Deals x lead investor'!$B$9</c:f>
              <c:strCache>
                <c:ptCount val="1"/>
                <c:pt idx="0">
                  <c:v>At least one lead was new</c:v>
                </c:pt>
              </c:strCache>
            </c:strRef>
          </c:tx>
          <c:spPr>
            <a:effectLst/>
          </c:spPr>
          <c:invertIfNegative val="0"/>
          <c:cat>
            <c:numRef>
              <c:f>'Deals x lead investor'!$C$7:$M$7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lead investor'!$C$9:$M$9</c:f>
              <c:numCache>
                <c:formatCode>General</c:formatCode>
                <c:ptCount val="11"/>
                <c:pt idx="0">
                  <c:v>3804</c:v>
                </c:pt>
                <c:pt idx="1">
                  <c:v>3778</c:v>
                </c:pt>
                <c:pt idx="2">
                  <c:v>3508</c:v>
                </c:pt>
                <c:pt idx="3">
                  <c:v>3601</c:v>
                </c:pt>
                <c:pt idx="4">
                  <c:v>3341</c:v>
                </c:pt>
                <c:pt idx="5">
                  <c:v>3756</c:v>
                </c:pt>
                <c:pt idx="6">
                  <c:v>3346</c:v>
                </c:pt>
                <c:pt idx="7">
                  <c:v>3525</c:v>
                </c:pt>
                <c:pt idx="8">
                  <c:v>3320</c:v>
                </c:pt>
                <c:pt idx="9">
                  <c:v>3464</c:v>
                </c:pt>
                <c:pt idx="10">
                  <c:v>2465</c:v>
                </c:pt>
              </c:numCache>
            </c:numRef>
          </c:val>
          <c:extLst>
            <c:ext xmlns:c16="http://schemas.microsoft.com/office/drawing/2014/chart" uri="{C3380CC4-5D6E-409C-BE32-E72D297353CC}">
              <c16:uniqueId val="{00000001-6BBD-4BD4-9D0A-EBD01E2F1EFD}"/>
            </c:ext>
          </c:extLst>
        </c:ser>
        <c:dLbls>
          <c:showLegendKey val="0"/>
          <c:showVal val="0"/>
          <c:showCatName val="0"/>
          <c:showSerName val="0"/>
          <c:showPercent val="0"/>
          <c:showBubbleSize val="0"/>
        </c:dLbls>
        <c:gapWidth val="60"/>
        <c:overlap val="100"/>
        <c:axId val="152690176"/>
        <c:axId val="152537344"/>
      </c:barChart>
      <c:lineChart>
        <c:grouping val="standard"/>
        <c:varyColors val="0"/>
        <c:ser>
          <c:idx val="2"/>
          <c:order val="2"/>
          <c:tx>
            <c:strRef>
              <c:f>'Deals x lead investor'!$B$10</c:f>
              <c:strCache>
                <c:ptCount val="1"/>
                <c:pt idx="0">
                  <c:v>Share of insider-led deals</c:v>
                </c:pt>
              </c:strCache>
            </c:strRef>
          </c:tx>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2-6BBD-4BD4-9D0A-EBD01E2F1EFD}"/>
                </c:ext>
              </c:extLst>
            </c:dLbl>
            <c:dLbl>
              <c:idx val="1"/>
              <c:delete val="1"/>
              <c:extLst>
                <c:ext xmlns:c15="http://schemas.microsoft.com/office/drawing/2012/chart" uri="{CE6537A1-D6FC-4f65-9D91-7224C49458BB}"/>
                <c:ext xmlns:c16="http://schemas.microsoft.com/office/drawing/2014/chart" uri="{C3380CC4-5D6E-409C-BE32-E72D297353CC}">
                  <c16:uniqueId val="{00000003-6BBD-4BD4-9D0A-EBD01E2F1EFD}"/>
                </c:ext>
              </c:extLst>
            </c:dLbl>
            <c:dLbl>
              <c:idx val="2"/>
              <c:delete val="1"/>
              <c:extLst>
                <c:ext xmlns:c15="http://schemas.microsoft.com/office/drawing/2012/chart" uri="{CE6537A1-D6FC-4f65-9D91-7224C49458BB}"/>
                <c:ext xmlns:c16="http://schemas.microsoft.com/office/drawing/2014/chart" uri="{C3380CC4-5D6E-409C-BE32-E72D297353CC}">
                  <c16:uniqueId val="{00000004-6BBD-4BD4-9D0A-EBD01E2F1EFD}"/>
                </c:ext>
              </c:extLst>
            </c:dLbl>
            <c:dLbl>
              <c:idx val="3"/>
              <c:delete val="1"/>
              <c:extLst>
                <c:ext xmlns:c15="http://schemas.microsoft.com/office/drawing/2012/chart" uri="{CE6537A1-D6FC-4f65-9D91-7224C49458BB}"/>
                <c:ext xmlns:c16="http://schemas.microsoft.com/office/drawing/2014/chart" uri="{C3380CC4-5D6E-409C-BE32-E72D297353CC}">
                  <c16:uniqueId val="{00000005-6BBD-4BD4-9D0A-EBD01E2F1EFD}"/>
                </c:ext>
              </c:extLst>
            </c:dLbl>
            <c:dLbl>
              <c:idx val="4"/>
              <c:delete val="1"/>
              <c:extLst>
                <c:ext xmlns:c15="http://schemas.microsoft.com/office/drawing/2012/chart" uri="{CE6537A1-D6FC-4f65-9D91-7224C49458BB}"/>
                <c:ext xmlns:c16="http://schemas.microsoft.com/office/drawing/2014/chart" uri="{C3380CC4-5D6E-409C-BE32-E72D297353CC}">
                  <c16:uniqueId val="{00000006-6BBD-4BD4-9D0A-EBD01E2F1EFD}"/>
                </c:ext>
              </c:extLst>
            </c:dLbl>
            <c:dLbl>
              <c:idx val="5"/>
              <c:delete val="1"/>
              <c:extLst>
                <c:ext xmlns:c15="http://schemas.microsoft.com/office/drawing/2012/chart" uri="{CE6537A1-D6FC-4f65-9D91-7224C49458BB}"/>
                <c:ext xmlns:c16="http://schemas.microsoft.com/office/drawing/2014/chart" uri="{C3380CC4-5D6E-409C-BE32-E72D297353CC}">
                  <c16:uniqueId val="{00000007-6BBD-4BD4-9D0A-EBD01E2F1EFD}"/>
                </c:ext>
              </c:extLst>
            </c:dLbl>
            <c:dLbl>
              <c:idx val="6"/>
              <c:delete val="1"/>
              <c:extLst>
                <c:ext xmlns:c15="http://schemas.microsoft.com/office/drawing/2012/chart" uri="{CE6537A1-D6FC-4f65-9D91-7224C49458BB}"/>
                <c:ext xmlns:c16="http://schemas.microsoft.com/office/drawing/2014/chart" uri="{C3380CC4-5D6E-409C-BE32-E72D297353CC}">
                  <c16:uniqueId val="{00000008-6BBD-4BD4-9D0A-EBD01E2F1EFD}"/>
                </c:ext>
              </c:extLst>
            </c:dLbl>
            <c:dLbl>
              <c:idx val="7"/>
              <c:delete val="1"/>
              <c:extLst>
                <c:ext xmlns:c15="http://schemas.microsoft.com/office/drawing/2012/chart" uri="{CE6537A1-D6FC-4f65-9D91-7224C49458BB}"/>
                <c:ext xmlns:c16="http://schemas.microsoft.com/office/drawing/2014/chart" uri="{C3380CC4-5D6E-409C-BE32-E72D297353CC}">
                  <c16:uniqueId val="{00000009-6BBD-4BD4-9D0A-EBD01E2F1EFD}"/>
                </c:ext>
              </c:extLst>
            </c:dLbl>
            <c:numFmt formatCode="0.0%" sourceLinked="0"/>
            <c:spPr>
              <a:noFill/>
              <a:ln>
                <a:noFill/>
              </a:ln>
              <a:effectLst/>
            </c:spPr>
            <c:txPr>
              <a:bodyPr wrap="square" lIns="38100" tIns="19050" rIns="38100" bIns="19050" anchor="ctr">
                <a:spAutoFit/>
              </a:bodyPr>
              <a:lstStyle/>
              <a:p>
                <a:pPr>
                  <a:defRPr sz="900">
                    <a:solidFill>
                      <a:schemeClr val="bg1"/>
                    </a:solidFil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'Deals x lead investor'!$C$7:$M$7</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'Deals x lead investor'!$C$10:$M$10</c:f>
              <c:numCache>
                <c:formatCode>0.00%</c:formatCode>
                <c:ptCount val="11"/>
                <c:pt idx="0">
                  <c:v>0.11855941114616193</c:v>
                </c:pt>
                <c:pt idx="1">
                  <c:v>0.12625727898358921</c:v>
                </c:pt>
                <c:pt idx="2">
                  <c:v>0.1459521094640821</c:v>
                </c:pt>
                <c:pt idx="3">
                  <c:v>0.15467925576228825</c:v>
                </c:pt>
                <c:pt idx="4">
                  <c:v>0.19126010176593833</c:v>
                </c:pt>
                <c:pt idx="5">
                  <c:v>0.22124600638977635</c:v>
                </c:pt>
                <c:pt idx="6">
                  <c:v>0.23729826658696951</c:v>
                </c:pt>
                <c:pt idx="7">
                  <c:v>0.18836879432624112</c:v>
                </c:pt>
                <c:pt idx="8">
                  <c:v>0.2069277108433735</c:v>
                </c:pt>
                <c:pt idx="9">
                  <c:v>0.20871824480369516</c:v>
                </c:pt>
                <c:pt idx="10">
                  <c:v>0.11643002028397566</c:v>
                </c:pt>
              </c:numCache>
            </c:numRef>
          </c:val>
          <c:smooth val="0"/>
          <c:extLst>
            <c:ext xmlns:c16="http://schemas.microsoft.com/office/drawing/2014/chart" uri="{C3380CC4-5D6E-409C-BE32-E72D297353CC}">
              <c16:uniqueId val="{0000000A-6BBD-4BD4-9D0A-EBD01E2F1EFD}"/>
            </c:ext>
          </c:extLst>
        </c:ser>
        <c:dLbls>
          <c:showLegendKey val="0"/>
          <c:showVal val="0"/>
          <c:showCatName val="0"/>
          <c:showSerName val="0"/>
          <c:showPercent val="0"/>
          <c:showBubbleSize val="0"/>
        </c:dLbls>
        <c:marker val="1"/>
        <c:smooth val="0"/>
        <c:axId val="1453192783"/>
        <c:axId val="1130179248"/>
      </c:lineChart>
      <c:catAx>
        <c:axId val="15269017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52537344"/>
        <c:crosses val="autoZero"/>
        <c:auto val="1"/>
        <c:lblAlgn val="ctr"/>
        <c:lblOffset val="100"/>
        <c:noMultiLvlLbl val="0"/>
      </c:catAx>
      <c:valAx>
        <c:axId val="152537344"/>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52690176"/>
        <c:crosses val="autoZero"/>
        <c:crossBetween val="between"/>
      </c:valAx>
      <c:valAx>
        <c:axId val="1130179248"/>
        <c:scaling>
          <c:orientation val="minMax"/>
        </c:scaling>
        <c:delete val="1"/>
        <c:axPos val="r"/>
        <c:numFmt formatCode="0.00%" sourceLinked="1"/>
        <c:majorTickMark val="out"/>
        <c:minorTickMark val="none"/>
        <c:tickLblPos val="nextTo"/>
        <c:crossAx val="1453192783"/>
        <c:crosses val="max"/>
        <c:crossBetween val="between"/>
      </c:valAx>
      <c:catAx>
        <c:axId val="1453192783"/>
        <c:scaling>
          <c:orientation val="minMax"/>
        </c:scaling>
        <c:delete val="1"/>
        <c:axPos val="b"/>
        <c:numFmt formatCode="General" sourceLinked="1"/>
        <c:majorTickMark val="out"/>
        <c:minorTickMark val="none"/>
        <c:tickLblPos val="nextTo"/>
        <c:crossAx val="1130179248"/>
        <c:crosses val="autoZero"/>
        <c:auto val="1"/>
        <c:lblAlgn val="ctr"/>
        <c:lblOffset val="100"/>
        <c:noMultiLvlLbl val="0"/>
      </c:catAx>
      <c:spPr>
        <a:solidFill>
          <a:sysClr val="window" lastClr="FFFFFF"/>
        </a:solidFill>
      </c:spPr>
    </c:plotArea>
    <c:legend>
      <c:legendPos val="r"/>
      <c:layout>
        <c:manualLayout>
          <c:xMode val="edge"/>
          <c:yMode val="edge"/>
          <c:x val="0.78462865168568507"/>
          <c:y val="0.14408136482939632"/>
          <c:w val="0.21253234082081782"/>
          <c:h val="0.63183216681248178"/>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deals with CVC'!$B$8</c:f>
              <c:strCache>
                <c:ptCount val="1"/>
                <c:pt idx="0">
                  <c:v>CVC deal value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deals with CVC'!$C$7:$M$7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CVC'!$C$8:$M$8</c:f>
              <c:numCache>
                <c:formatCode>"$"#,##0.0</c:formatCode>
                <c:ptCount val="11"/>
                <c:pt idx="0">
                  <c:v>40.78657887495509</c:v>
                </c:pt>
                <c:pt idx="1">
                  <c:v>40.617604453765097</c:v>
                </c:pt>
                <c:pt idx="2">
                  <c:v>75.199729515374202</c:v>
                </c:pt>
                <c:pt idx="3">
                  <c:v>67.479183923411739</c:v>
                </c:pt>
                <c:pt idx="4">
                  <c:v>88.353995928570868</c:v>
                </c:pt>
                <c:pt idx="5">
                  <c:v>176.0332274798393</c:v>
                </c:pt>
                <c:pt idx="6">
                  <c:v>110.57858008510649</c:v>
                </c:pt>
                <c:pt idx="7">
                  <c:v>83.032285030690488</c:v>
                </c:pt>
                <c:pt idx="8">
                  <c:v>121.1929034034426</c:v>
                </c:pt>
                <c:pt idx="9">
                  <c:v>189.67482708921631</c:v>
                </c:pt>
                <c:pt idx="10">
                  <c:v>330.05177006551071</c:v>
                </c:pt>
              </c:numCache>
            </c:numRef>
          </c:val>
          <c:extLst>
            <c:ext xmlns:c16="http://schemas.microsoft.com/office/drawing/2014/chart" uri="{C3380CC4-5D6E-409C-BE32-E72D297353CC}">
              <c16:uniqueId val="{00000000-E253-40B7-B3AB-5461B6D46CA7}"/>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deals with CVC'!$B$9</c:f>
              <c:strCache>
                <c:ptCount val="1"/>
                <c:pt idx="0">
                  <c:v>CVC 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1-E253-40B7-B3AB-5461B6D46CA7}"/>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03-E253-40B7-B3AB-5461B6D46CA7}"/>
              </c:ext>
            </c:extLst>
          </c:dPt>
          <c:dPt>
            <c:idx val="11"/>
            <c:bubble3D val="0"/>
            <c:extLst>
              <c:ext xmlns:c16="http://schemas.microsoft.com/office/drawing/2014/chart" uri="{C3380CC4-5D6E-409C-BE32-E72D297353CC}">
                <c16:uniqueId val="{00000004-E253-40B7-B3AB-5461B6D46CA7}"/>
              </c:ext>
            </c:extLst>
          </c:dPt>
          <c:dLbls>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deals with CVC'!$C$7:$M$7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CVC'!$C$9:$M$9</c:f>
              <c:numCache>
                <c:formatCode>#,##0</c:formatCode>
                <c:ptCount val="11"/>
                <c:pt idx="0">
                  <c:v>1911</c:v>
                </c:pt>
                <c:pt idx="1">
                  <c:v>2151</c:v>
                </c:pt>
                <c:pt idx="2">
                  <c:v>2469</c:v>
                </c:pt>
                <c:pt idx="3">
                  <c:v>2691</c:v>
                </c:pt>
                <c:pt idx="4">
                  <c:v>2813</c:v>
                </c:pt>
                <c:pt idx="5">
                  <c:v>4295</c:v>
                </c:pt>
                <c:pt idx="6">
                  <c:v>4072</c:v>
                </c:pt>
                <c:pt idx="7">
                  <c:v>2865</c:v>
                </c:pt>
                <c:pt idx="8">
                  <c:v>2785</c:v>
                </c:pt>
                <c:pt idx="9">
                  <c:v>2606</c:v>
                </c:pt>
                <c:pt idx="10">
                  <c:v>1072</c:v>
                </c:pt>
              </c:numCache>
            </c:numRef>
          </c:val>
          <c:smooth val="0"/>
          <c:extLst>
            <c:ext xmlns:c16="http://schemas.microsoft.com/office/drawing/2014/chart" uri="{C3380CC4-5D6E-409C-BE32-E72D297353CC}">
              <c16:uniqueId val="{00000005-E253-40B7-B3AB-5461B6D46CA7}"/>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with CVC'!$B$45</c:f>
              <c:strCache>
                <c:ptCount val="1"/>
                <c:pt idx="0">
                  <c:v>&lt;$1M</c:v>
                </c:pt>
              </c:strCache>
            </c:strRef>
          </c:tx>
          <c:spPr>
            <a:solidFill>
              <a:schemeClr val="accent1"/>
            </a:solidFill>
            <a:ln>
              <a:noFill/>
            </a:ln>
            <a:effectLst/>
          </c:spPr>
          <c:invertIfNegative val="0"/>
          <c:cat>
            <c:numRef>
              <c:f>'VC deals with CVC'!$C$44:$M$44</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CVC'!$C$45:$M$45</c:f>
              <c:numCache>
                <c:formatCode>"$"#,##0.0</c:formatCode>
                <c:ptCount val="11"/>
                <c:pt idx="0">
                  <c:v>7.7696867338536632E-2</c:v>
                </c:pt>
                <c:pt idx="1">
                  <c:v>8.0469349686002473E-2</c:v>
                </c:pt>
                <c:pt idx="2">
                  <c:v>8.4821012662305795E-2</c:v>
                </c:pt>
                <c:pt idx="3">
                  <c:v>9.6291766000000001E-2</c:v>
                </c:pt>
                <c:pt idx="4">
                  <c:v>9.2956436433401859E-2</c:v>
                </c:pt>
                <c:pt idx="5">
                  <c:v>0.10110719204587131</c:v>
                </c:pt>
                <c:pt idx="6">
                  <c:v>9.3150972462650639E-2</c:v>
                </c:pt>
                <c:pt idx="7">
                  <c:v>5.6764036300169247E-2</c:v>
                </c:pt>
                <c:pt idx="8">
                  <c:v>5.6712841E-2</c:v>
                </c:pt>
                <c:pt idx="9">
                  <c:v>3.3701512883391793E-2</c:v>
                </c:pt>
                <c:pt idx="10">
                  <c:v>1.3140746999999999E-2</c:v>
                </c:pt>
              </c:numCache>
            </c:numRef>
          </c:val>
          <c:extLst>
            <c:ext xmlns:c16="http://schemas.microsoft.com/office/drawing/2014/chart" uri="{C3380CC4-5D6E-409C-BE32-E72D297353CC}">
              <c16:uniqueId val="{00000000-DD78-4E62-B3E3-D6178423C113}"/>
            </c:ext>
          </c:extLst>
        </c:ser>
        <c:ser>
          <c:idx val="1"/>
          <c:order val="1"/>
          <c:tx>
            <c:strRef>
              <c:f>'VC deals with CVC'!$B$46</c:f>
              <c:strCache>
                <c:ptCount val="1"/>
                <c:pt idx="0">
                  <c:v>$1M-$5M</c:v>
                </c:pt>
              </c:strCache>
            </c:strRef>
          </c:tx>
          <c:spPr>
            <a:solidFill>
              <a:schemeClr val="accent2"/>
            </a:solidFill>
            <a:ln>
              <a:noFill/>
            </a:ln>
            <a:effectLst/>
          </c:spPr>
          <c:invertIfNegative val="0"/>
          <c:cat>
            <c:numRef>
              <c:f>'VC deals with CVC'!$C$44:$M$44</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CVC'!$C$46:$M$46</c:f>
              <c:numCache>
                <c:formatCode>"$"#,##0.0</c:formatCode>
                <c:ptCount val="11"/>
                <c:pt idx="0">
                  <c:v>1.3174025110000001</c:v>
                </c:pt>
                <c:pt idx="1">
                  <c:v>1.504159461</c:v>
                </c:pt>
                <c:pt idx="2">
                  <c:v>1.657278282</c:v>
                </c:pt>
                <c:pt idx="3">
                  <c:v>1.7577305750000001</c:v>
                </c:pt>
                <c:pt idx="4">
                  <c:v>1.776682249</c:v>
                </c:pt>
                <c:pt idx="5">
                  <c:v>2.7232750100000001</c:v>
                </c:pt>
                <c:pt idx="6">
                  <c:v>2.558434214</c:v>
                </c:pt>
                <c:pt idx="7">
                  <c:v>1.8221099860000001</c:v>
                </c:pt>
                <c:pt idx="8">
                  <c:v>1.5589806669999999</c:v>
                </c:pt>
                <c:pt idx="9">
                  <c:v>1.19425713</c:v>
                </c:pt>
                <c:pt idx="10">
                  <c:v>0.37539392399999999</c:v>
                </c:pt>
              </c:numCache>
            </c:numRef>
          </c:val>
          <c:extLst>
            <c:ext xmlns:c16="http://schemas.microsoft.com/office/drawing/2014/chart" uri="{C3380CC4-5D6E-409C-BE32-E72D297353CC}">
              <c16:uniqueId val="{00000001-DD78-4E62-B3E3-D6178423C113}"/>
            </c:ext>
          </c:extLst>
        </c:ser>
        <c:ser>
          <c:idx val="2"/>
          <c:order val="2"/>
          <c:tx>
            <c:strRef>
              <c:f>'VC deals with CVC'!$B$47</c:f>
              <c:strCache>
                <c:ptCount val="1"/>
                <c:pt idx="0">
                  <c:v>$5M-$10M</c:v>
                </c:pt>
              </c:strCache>
            </c:strRef>
          </c:tx>
          <c:spPr>
            <a:solidFill>
              <a:schemeClr val="accent3"/>
            </a:solidFill>
            <a:ln>
              <a:noFill/>
            </a:ln>
            <a:effectLst/>
          </c:spPr>
          <c:invertIfNegative val="0"/>
          <c:cat>
            <c:numRef>
              <c:f>'VC deals with CVC'!$C$44:$M$44</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CVC'!$C$47:$M$47</c:f>
              <c:numCache>
                <c:formatCode>"$"#,##0.0</c:formatCode>
                <c:ptCount val="11"/>
                <c:pt idx="0">
                  <c:v>2.0850603410000002</c:v>
                </c:pt>
                <c:pt idx="1">
                  <c:v>2.2445094409999999</c:v>
                </c:pt>
                <c:pt idx="2">
                  <c:v>2.8215798689999998</c:v>
                </c:pt>
                <c:pt idx="3">
                  <c:v>2.465941274</c:v>
                </c:pt>
                <c:pt idx="4">
                  <c:v>2.6994478430000002</c:v>
                </c:pt>
                <c:pt idx="5">
                  <c:v>3.7544948589999998</c:v>
                </c:pt>
                <c:pt idx="6">
                  <c:v>4.3906519409999998</c:v>
                </c:pt>
                <c:pt idx="7">
                  <c:v>3.2096653819999998</c:v>
                </c:pt>
                <c:pt idx="8">
                  <c:v>2.5632950960000001</c:v>
                </c:pt>
                <c:pt idx="9">
                  <c:v>2.406498998</c:v>
                </c:pt>
                <c:pt idx="10">
                  <c:v>0.79140547299999997</c:v>
                </c:pt>
              </c:numCache>
            </c:numRef>
          </c:val>
          <c:extLst>
            <c:ext xmlns:c16="http://schemas.microsoft.com/office/drawing/2014/chart" uri="{C3380CC4-5D6E-409C-BE32-E72D297353CC}">
              <c16:uniqueId val="{00000002-DD78-4E62-B3E3-D6178423C113}"/>
            </c:ext>
          </c:extLst>
        </c:ser>
        <c:ser>
          <c:idx val="3"/>
          <c:order val="3"/>
          <c:tx>
            <c:strRef>
              <c:f>'VC deals with CVC'!$B$48</c:f>
              <c:strCache>
                <c:ptCount val="1"/>
                <c:pt idx="0">
                  <c:v>$10M-$25M</c:v>
                </c:pt>
              </c:strCache>
            </c:strRef>
          </c:tx>
          <c:spPr>
            <a:solidFill>
              <a:schemeClr val="accent4"/>
            </a:solidFill>
            <a:ln>
              <a:noFill/>
            </a:ln>
            <a:effectLst/>
          </c:spPr>
          <c:invertIfNegative val="0"/>
          <c:cat>
            <c:numRef>
              <c:f>'VC deals with CVC'!$C$44:$M$44</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CVC'!$C$48:$M$48</c:f>
              <c:numCache>
                <c:formatCode>"$"#,##0.0</c:formatCode>
                <c:ptCount val="11"/>
                <c:pt idx="0">
                  <c:v>6.1612212001511297</c:v>
                </c:pt>
                <c:pt idx="1">
                  <c:v>6.5532217861566249</c:v>
                </c:pt>
                <c:pt idx="2">
                  <c:v>7.428599386762218</c:v>
                </c:pt>
                <c:pt idx="3">
                  <c:v>8.932043132083141</c:v>
                </c:pt>
                <c:pt idx="4">
                  <c:v>8.0840943974678385</c:v>
                </c:pt>
                <c:pt idx="5">
                  <c:v>12.5306574242459</c:v>
                </c:pt>
                <c:pt idx="6">
                  <c:v>11.790928553317039</c:v>
                </c:pt>
                <c:pt idx="7">
                  <c:v>8.7918717256802523</c:v>
                </c:pt>
                <c:pt idx="8">
                  <c:v>8.144833792442606</c:v>
                </c:pt>
                <c:pt idx="9">
                  <c:v>8.0866833069555817</c:v>
                </c:pt>
                <c:pt idx="10">
                  <c:v>3.2850356023521319</c:v>
                </c:pt>
              </c:numCache>
            </c:numRef>
          </c:val>
          <c:extLst>
            <c:ext xmlns:c16="http://schemas.microsoft.com/office/drawing/2014/chart" uri="{C3380CC4-5D6E-409C-BE32-E72D297353CC}">
              <c16:uniqueId val="{00000003-DD78-4E62-B3E3-D6178423C113}"/>
            </c:ext>
          </c:extLst>
        </c:ser>
        <c:ser>
          <c:idx val="4"/>
          <c:order val="4"/>
          <c:tx>
            <c:strRef>
              <c:f>'VC deals with CVC'!$B$49</c:f>
              <c:strCache>
                <c:ptCount val="1"/>
                <c:pt idx="0">
                  <c:v>$25-$50M</c:v>
                </c:pt>
              </c:strCache>
            </c:strRef>
          </c:tx>
          <c:spPr>
            <a:solidFill>
              <a:schemeClr val="accent5"/>
            </a:solidFill>
            <a:ln>
              <a:noFill/>
            </a:ln>
            <a:effectLst/>
          </c:spPr>
          <c:invertIfNegative val="0"/>
          <c:cat>
            <c:numRef>
              <c:f>'VC deals with CVC'!$C$44:$M$44</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CVC'!$C$49:$M$49</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DD78-4E62-B3E3-D6178423C113}"/>
            </c:ext>
          </c:extLst>
        </c:ser>
        <c:ser>
          <c:idx val="5"/>
          <c:order val="5"/>
          <c:tx>
            <c:strRef>
              <c:f>'VC deals with CVC'!$B$50</c:f>
              <c:strCache>
                <c:ptCount val="1"/>
                <c:pt idx="0">
                  <c:v>$50M+</c:v>
                </c:pt>
              </c:strCache>
            </c:strRef>
          </c:tx>
          <c:spPr>
            <a:solidFill>
              <a:schemeClr val="accent6"/>
            </a:solidFill>
            <a:ln>
              <a:noFill/>
            </a:ln>
            <a:effectLst/>
          </c:spPr>
          <c:invertIfNegative val="0"/>
          <c:cat>
            <c:numRef>
              <c:f>'VC deals with CVC'!$C$44:$M$44</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CVC'!$C$50:$M$50</c:f>
              <c:numCache>
                <c:formatCode>"$"#,##0.0</c:formatCode>
                <c:ptCount val="11"/>
                <c:pt idx="0">
                  <c:v>24.168209276999999</c:v>
                </c:pt>
                <c:pt idx="1">
                  <c:v>22.240986123741671</c:v>
                </c:pt>
                <c:pt idx="2">
                  <c:v>54.567556340000003</c:v>
                </c:pt>
                <c:pt idx="3">
                  <c:v>43.447051269328597</c:v>
                </c:pt>
                <c:pt idx="4">
                  <c:v>64.170278561422393</c:v>
                </c:pt>
                <c:pt idx="5">
                  <c:v>140.4454953517328</c:v>
                </c:pt>
                <c:pt idx="6">
                  <c:v>77.002074296066297</c:v>
                </c:pt>
                <c:pt idx="7">
                  <c:v>59.506015183000002</c:v>
                </c:pt>
                <c:pt idx="8">
                  <c:v>98.778448260999994</c:v>
                </c:pt>
                <c:pt idx="9">
                  <c:v>167.78045705872171</c:v>
                </c:pt>
                <c:pt idx="10">
                  <c:v>320.89805629915861</c:v>
                </c:pt>
              </c:numCache>
            </c:numRef>
          </c:val>
          <c:extLst>
            <c:ext xmlns:c16="http://schemas.microsoft.com/office/drawing/2014/chart" uri="{C3380CC4-5D6E-409C-BE32-E72D297353CC}">
              <c16:uniqueId val="{00000005-DD78-4E62-B3E3-D6178423C113}"/>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ea typeface="Roboto" panose="02000000000000000000" pitchFamily="2" charset="0"/>
        </a:defRPr>
      </a:pPr>
      <a:endParaRPr lang="en-US"/>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with CVC'!$O$44</c:f>
              <c:strCache>
                <c:ptCount val="1"/>
                <c:pt idx="0">
                  <c:v>&lt;$1M</c:v>
                </c:pt>
              </c:strCache>
            </c:strRef>
          </c:tx>
          <c:spPr>
            <a:solidFill>
              <a:schemeClr val="accent1"/>
            </a:solidFill>
            <a:ln>
              <a:noFill/>
            </a:ln>
            <a:effectLst/>
          </c:spPr>
          <c:invertIfNegative val="0"/>
          <c:cat>
            <c:numRef>
              <c:f>'VC deals with CVC'!$P$43:$Z$43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CVC'!$P$44:$Z$44</c:f>
              <c:numCache>
                <c:formatCode>#,##0</c:formatCode>
                <c:ptCount val="11"/>
                <c:pt idx="0">
                  <c:v>170</c:v>
                </c:pt>
                <c:pt idx="1">
                  <c:v>169</c:v>
                </c:pt>
                <c:pt idx="2">
                  <c:v>186</c:v>
                </c:pt>
                <c:pt idx="3">
                  <c:v>196</c:v>
                </c:pt>
                <c:pt idx="4">
                  <c:v>221</c:v>
                </c:pt>
                <c:pt idx="5">
                  <c:v>240</c:v>
                </c:pt>
                <c:pt idx="6">
                  <c:v>216</c:v>
                </c:pt>
                <c:pt idx="7">
                  <c:v>135</c:v>
                </c:pt>
                <c:pt idx="8">
                  <c:v>146</c:v>
                </c:pt>
                <c:pt idx="9">
                  <c:v>74</c:v>
                </c:pt>
                <c:pt idx="10">
                  <c:v>27</c:v>
                </c:pt>
              </c:numCache>
            </c:numRef>
          </c:val>
          <c:extLst>
            <c:ext xmlns:c16="http://schemas.microsoft.com/office/drawing/2014/chart" uri="{C3380CC4-5D6E-409C-BE32-E72D297353CC}">
              <c16:uniqueId val="{00000000-92B2-41A9-9EF4-1DFFEB857DC7}"/>
            </c:ext>
          </c:extLst>
        </c:ser>
        <c:ser>
          <c:idx val="1"/>
          <c:order val="1"/>
          <c:tx>
            <c:strRef>
              <c:f>'VC deals with CVC'!$O$45</c:f>
              <c:strCache>
                <c:ptCount val="1"/>
                <c:pt idx="0">
                  <c:v>$1M-$5M</c:v>
                </c:pt>
              </c:strCache>
            </c:strRef>
          </c:tx>
          <c:spPr>
            <a:solidFill>
              <a:schemeClr val="accent2"/>
            </a:solidFill>
            <a:ln>
              <a:noFill/>
            </a:ln>
            <a:effectLst/>
          </c:spPr>
          <c:invertIfNegative val="0"/>
          <c:cat>
            <c:numRef>
              <c:f>'VC deals with CVC'!$P$43:$Z$43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CVC'!$P$45:$Z$45</c:f>
              <c:numCache>
                <c:formatCode>#,##0</c:formatCode>
                <c:ptCount val="11"/>
                <c:pt idx="0">
                  <c:v>511</c:v>
                </c:pt>
                <c:pt idx="1">
                  <c:v>586</c:v>
                </c:pt>
                <c:pt idx="2">
                  <c:v>618</c:v>
                </c:pt>
                <c:pt idx="3">
                  <c:v>661</c:v>
                </c:pt>
                <c:pt idx="4">
                  <c:v>670</c:v>
                </c:pt>
                <c:pt idx="5">
                  <c:v>1012</c:v>
                </c:pt>
                <c:pt idx="6">
                  <c:v>934</c:v>
                </c:pt>
                <c:pt idx="7">
                  <c:v>657</c:v>
                </c:pt>
                <c:pt idx="8">
                  <c:v>541</c:v>
                </c:pt>
                <c:pt idx="9">
                  <c:v>413</c:v>
                </c:pt>
                <c:pt idx="10">
                  <c:v>134</c:v>
                </c:pt>
              </c:numCache>
            </c:numRef>
          </c:val>
          <c:extLst>
            <c:ext xmlns:c16="http://schemas.microsoft.com/office/drawing/2014/chart" uri="{C3380CC4-5D6E-409C-BE32-E72D297353CC}">
              <c16:uniqueId val="{00000001-92B2-41A9-9EF4-1DFFEB857DC7}"/>
            </c:ext>
          </c:extLst>
        </c:ser>
        <c:ser>
          <c:idx val="2"/>
          <c:order val="2"/>
          <c:tx>
            <c:strRef>
              <c:f>'VC deals with CVC'!$O$46</c:f>
              <c:strCache>
                <c:ptCount val="1"/>
                <c:pt idx="0">
                  <c:v>$5M-$10M</c:v>
                </c:pt>
              </c:strCache>
            </c:strRef>
          </c:tx>
          <c:spPr>
            <a:solidFill>
              <a:schemeClr val="accent3"/>
            </a:solidFill>
            <a:ln>
              <a:noFill/>
            </a:ln>
            <a:effectLst/>
          </c:spPr>
          <c:invertIfNegative val="0"/>
          <c:cat>
            <c:numRef>
              <c:f>'VC deals with CVC'!$P$43:$Z$43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CVC'!$P$46:$Z$46</c:f>
              <c:numCache>
                <c:formatCode>#,##0</c:formatCode>
                <c:ptCount val="11"/>
                <c:pt idx="0">
                  <c:v>301</c:v>
                </c:pt>
                <c:pt idx="1">
                  <c:v>326</c:v>
                </c:pt>
                <c:pt idx="2">
                  <c:v>395</c:v>
                </c:pt>
                <c:pt idx="3">
                  <c:v>353</c:v>
                </c:pt>
                <c:pt idx="4">
                  <c:v>384</c:v>
                </c:pt>
                <c:pt idx="5">
                  <c:v>535</c:v>
                </c:pt>
                <c:pt idx="6">
                  <c:v>631</c:v>
                </c:pt>
                <c:pt idx="7">
                  <c:v>464</c:v>
                </c:pt>
                <c:pt idx="8">
                  <c:v>370</c:v>
                </c:pt>
                <c:pt idx="9">
                  <c:v>346</c:v>
                </c:pt>
                <c:pt idx="10">
                  <c:v>114</c:v>
                </c:pt>
              </c:numCache>
            </c:numRef>
          </c:val>
          <c:extLst>
            <c:ext xmlns:c16="http://schemas.microsoft.com/office/drawing/2014/chart" uri="{C3380CC4-5D6E-409C-BE32-E72D297353CC}">
              <c16:uniqueId val="{00000002-92B2-41A9-9EF4-1DFFEB857DC7}"/>
            </c:ext>
          </c:extLst>
        </c:ser>
        <c:ser>
          <c:idx val="3"/>
          <c:order val="3"/>
          <c:tx>
            <c:strRef>
              <c:f>'VC deals with CVC'!$O$47</c:f>
              <c:strCache>
                <c:ptCount val="1"/>
                <c:pt idx="0">
                  <c:v>$10M-$25M</c:v>
                </c:pt>
              </c:strCache>
            </c:strRef>
          </c:tx>
          <c:spPr>
            <a:solidFill>
              <a:schemeClr val="accent4"/>
            </a:solidFill>
            <a:ln>
              <a:noFill/>
            </a:ln>
            <a:effectLst/>
          </c:spPr>
          <c:invertIfNegative val="0"/>
          <c:cat>
            <c:numRef>
              <c:f>'VC deals with CVC'!$P$43:$Z$43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CVC'!$P$47:$Z$47</c:f>
              <c:numCache>
                <c:formatCode>#,##0</c:formatCode>
                <c:ptCount val="11"/>
                <c:pt idx="0">
                  <c:v>396</c:v>
                </c:pt>
                <c:pt idx="1">
                  <c:v>427</c:v>
                </c:pt>
                <c:pt idx="2">
                  <c:v>473</c:v>
                </c:pt>
                <c:pt idx="3">
                  <c:v>566</c:v>
                </c:pt>
                <c:pt idx="4">
                  <c:v>514</c:v>
                </c:pt>
                <c:pt idx="5">
                  <c:v>787</c:v>
                </c:pt>
                <c:pt idx="6">
                  <c:v>743</c:v>
                </c:pt>
                <c:pt idx="7">
                  <c:v>547</c:v>
                </c:pt>
                <c:pt idx="8">
                  <c:v>523</c:v>
                </c:pt>
                <c:pt idx="9">
                  <c:v>516</c:v>
                </c:pt>
                <c:pt idx="10">
                  <c:v>200</c:v>
                </c:pt>
              </c:numCache>
            </c:numRef>
          </c:val>
          <c:extLst>
            <c:ext xmlns:c16="http://schemas.microsoft.com/office/drawing/2014/chart" uri="{C3380CC4-5D6E-409C-BE32-E72D297353CC}">
              <c16:uniqueId val="{00000003-92B2-41A9-9EF4-1DFFEB857DC7}"/>
            </c:ext>
          </c:extLst>
        </c:ser>
        <c:ser>
          <c:idx val="4"/>
          <c:order val="4"/>
          <c:tx>
            <c:strRef>
              <c:f>'VC deals with CVC'!$O$48</c:f>
              <c:strCache>
                <c:ptCount val="1"/>
                <c:pt idx="0">
                  <c:v>$25-$50M</c:v>
                </c:pt>
              </c:strCache>
            </c:strRef>
          </c:tx>
          <c:spPr>
            <a:solidFill>
              <a:schemeClr val="accent5"/>
            </a:solidFill>
            <a:ln>
              <a:noFill/>
            </a:ln>
            <a:effectLst/>
          </c:spPr>
          <c:invertIfNegative val="0"/>
          <c:cat>
            <c:numRef>
              <c:f>'VC deals with CVC'!$P$43:$Z$43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CVC'!$P$48:$Z$48</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92B2-41A9-9EF4-1DFFEB857DC7}"/>
            </c:ext>
          </c:extLst>
        </c:ser>
        <c:ser>
          <c:idx val="5"/>
          <c:order val="5"/>
          <c:tx>
            <c:strRef>
              <c:f>'VC deals with CVC'!$O$49</c:f>
              <c:strCache>
                <c:ptCount val="1"/>
                <c:pt idx="0">
                  <c:v>$50M+</c:v>
                </c:pt>
              </c:strCache>
            </c:strRef>
          </c:tx>
          <c:spPr>
            <a:solidFill>
              <a:schemeClr val="accent6"/>
            </a:solidFill>
            <a:ln>
              <a:noFill/>
            </a:ln>
            <a:effectLst/>
          </c:spPr>
          <c:invertIfNegative val="0"/>
          <c:cat>
            <c:numRef>
              <c:f>'VC deals with CVC'!$P$43:$Z$43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CVC'!$P$49:$Z$49</c:f>
              <c:numCache>
                <c:formatCode>#,##0</c:formatCode>
                <c:ptCount val="11"/>
                <c:pt idx="0">
                  <c:v>137</c:v>
                </c:pt>
                <c:pt idx="1">
                  <c:v>186</c:v>
                </c:pt>
                <c:pt idx="2">
                  <c:v>298</c:v>
                </c:pt>
                <c:pt idx="3">
                  <c:v>321</c:v>
                </c:pt>
                <c:pt idx="4">
                  <c:v>412</c:v>
                </c:pt>
                <c:pt idx="5">
                  <c:v>832</c:v>
                </c:pt>
                <c:pt idx="6">
                  <c:v>572</c:v>
                </c:pt>
                <c:pt idx="7">
                  <c:v>315</c:v>
                </c:pt>
                <c:pt idx="8">
                  <c:v>416</c:v>
                </c:pt>
                <c:pt idx="9">
                  <c:v>466</c:v>
                </c:pt>
                <c:pt idx="10">
                  <c:v>284</c:v>
                </c:pt>
              </c:numCache>
            </c:numRef>
          </c:val>
          <c:extLst>
            <c:ext xmlns:c16="http://schemas.microsoft.com/office/drawing/2014/chart" uri="{C3380CC4-5D6E-409C-BE32-E72D297353CC}">
              <c16:uniqueId val="{00000005-92B2-41A9-9EF4-1DFFEB857DC7}"/>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ea typeface="Roboto" panose="02000000000000000000" pitchFamily="2" charset="0"/>
        </a:defRPr>
      </a:pPr>
      <a:endParaRPr lang="en-US"/>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with CVC'!$B$84</c:f>
              <c:strCache>
                <c:ptCount val="1"/>
                <c:pt idx="0">
                  <c:v>Pre-seed/seed</c:v>
                </c:pt>
              </c:strCache>
            </c:strRef>
          </c:tx>
          <c:invertIfNegative val="0"/>
          <c:cat>
            <c:numRef>
              <c:f>'VC deals with CVC'!$C$83:$M$83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CVC'!$C$84:$M$84</c:f>
              <c:numCache>
                <c:formatCode>"$"#,##0.00</c:formatCode>
                <c:ptCount val="11"/>
                <c:pt idx="0">
                  <c:v>1.0448932849999999</c:v>
                </c:pt>
                <c:pt idx="1">
                  <c:v>1.124857966525922</c:v>
                </c:pt>
                <c:pt idx="2">
                  <c:v>2.7456856673120398</c:v>
                </c:pt>
                <c:pt idx="3">
                  <c:v>2.0700613329999999</c:v>
                </c:pt>
                <c:pt idx="4">
                  <c:v>2.299985793028136</c:v>
                </c:pt>
                <c:pt idx="5">
                  <c:v>4.6786090748201463</c:v>
                </c:pt>
                <c:pt idx="6">
                  <c:v>7.093437834049749</c:v>
                </c:pt>
                <c:pt idx="7">
                  <c:v>4.5249682646028786</c:v>
                </c:pt>
                <c:pt idx="8">
                  <c:v>5.1443687729999992</c:v>
                </c:pt>
                <c:pt idx="9">
                  <c:v>7.4365983189999989</c:v>
                </c:pt>
                <c:pt idx="10">
                  <c:v>4.1656207949999997</c:v>
                </c:pt>
              </c:numCache>
            </c:numRef>
          </c:val>
          <c:extLst>
            <c:ext xmlns:c16="http://schemas.microsoft.com/office/drawing/2014/chart" uri="{C3380CC4-5D6E-409C-BE32-E72D297353CC}">
              <c16:uniqueId val="{00000000-A5E2-4005-AD3F-E6710E56CAB0}"/>
            </c:ext>
          </c:extLst>
        </c:ser>
        <c:ser>
          <c:idx val="1"/>
          <c:order val="1"/>
          <c:tx>
            <c:strRef>
              <c:f>'VC deals with CVC'!$B$85</c:f>
              <c:strCache>
                <c:ptCount val="1"/>
                <c:pt idx="0">
                  <c:v>Early-stage VC</c:v>
                </c:pt>
              </c:strCache>
            </c:strRef>
          </c:tx>
          <c:invertIfNegative val="0"/>
          <c:cat>
            <c:numRef>
              <c:f>'VC deals with CVC'!$C$83:$M$83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CVC'!$C$85:$M$85</c:f>
              <c:numCache>
                <c:formatCode>"$"#,##0.00</c:formatCode>
                <c:ptCount val="11"/>
                <c:pt idx="0">
                  <c:v>11.7105923173298</c:v>
                </c:pt>
                <c:pt idx="1">
                  <c:v>13.493734250585719</c:v>
                </c:pt>
                <c:pt idx="2">
                  <c:v>18.859788869825081</c:v>
                </c:pt>
                <c:pt idx="3">
                  <c:v>21.194587498821949</c:v>
                </c:pt>
                <c:pt idx="4">
                  <c:v>20.786248964258849</c:v>
                </c:pt>
                <c:pt idx="5">
                  <c:v>38.584342885065098</c:v>
                </c:pt>
                <c:pt idx="6">
                  <c:v>29.889732826676308</c:v>
                </c:pt>
                <c:pt idx="7">
                  <c:v>20.411020468697291</c:v>
                </c:pt>
                <c:pt idx="8">
                  <c:v>29.21365073494152</c:v>
                </c:pt>
                <c:pt idx="9">
                  <c:v>29.150996162467951</c:v>
                </c:pt>
                <c:pt idx="10">
                  <c:v>19.429017466336571</c:v>
                </c:pt>
              </c:numCache>
            </c:numRef>
          </c:val>
          <c:extLst>
            <c:ext xmlns:c16="http://schemas.microsoft.com/office/drawing/2014/chart" uri="{C3380CC4-5D6E-409C-BE32-E72D297353CC}">
              <c16:uniqueId val="{00000001-A5E2-4005-AD3F-E6710E56CAB0}"/>
            </c:ext>
          </c:extLst>
        </c:ser>
        <c:ser>
          <c:idx val="2"/>
          <c:order val="2"/>
          <c:tx>
            <c:strRef>
              <c:f>'VC deals with CVC'!$B$86</c:f>
              <c:strCache>
                <c:ptCount val="1"/>
                <c:pt idx="0">
                  <c:v>Late-stage VC</c:v>
                </c:pt>
              </c:strCache>
            </c:strRef>
          </c:tx>
          <c:invertIfNegative val="0"/>
          <c:cat>
            <c:numRef>
              <c:f>'VC deals with CVC'!$C$83:$M$83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CVC'!$C$86:$M$86</c:f>
              <c:numCache>
                <c:formatCode>"$"#,##0.00</c:formatCode>
                <c:ptCount val="11"/>
                <c:pt idx="0">
                  <c:v>13.246322082625291</c:v>
                </c:pt>
                <c:pt idx="1">
                  <c:v>15.699842381653459</c:v>
                </c:pt>
                <c:pt idx="2">
                  <c:v>38.370371878473058</c:v>
                </c:pt>
                <c:pt idx="3">
                  <c:v>31.050742039589782</c:v>
                </c:pt>
                <c:pt idx="4">
                  <c:v>37.350875217550453</c:v>
                </c:pt>
                <c:pt idx="5">
                  <c:v>80.998183888548184</c:v>
                </c:pt>
                <c:pt idx="6">
                  <c:v>48.779344913654633</c:v>
                </c:pt>
                <c:pt idx="7">
                  <c:v>38.609061340390319</c:v>
                </c:pt>
                <c:pt idx="8">
                  <c:v>51.788744284666649</c:v>
                </c:pt>
                <c:pt idx="9">
                  <c:v>50.608703442087723</c:v>
                </c:pt>
                <c:pt idx="10">
                  <c:v>44.443677904355617</c:v>
                </c:pt>
              </c:numCache>
            </c:numRef>
          </c:val>
          <c:extLst>
            <c:ext xmlns:c16="http://schemas.microsoft.com/office/drawing/2014/chart" uri="{C3380CC4-5D6E-409C-BE32-E72D297353CC}">
              <c16:uniqueId val="{00000002-A5E2-4005-AD3F-E6710E56CAB0}"/>
            </c:ext>
          </c:extLst>
        </c:ser>
        <c:ser>
          <c:idx val="3"/>
          <c:order val="3"/>
          <c:tx>
            <c:strRef>
              <c:f>'VC deals with CVC'!$B$87</c:f>
              <c:strCache>
                <c:ptCount val="1"/>
                <c:pt idx="0">
                  <c:v>Venture growth</c:v>
                </c:pt>
              </c:strCache>
            </c:strRef>
          </c:tx>
          <c:invertIfNegative val="0"/>
          <c:cat>
            <c:numRef>
              <c:f>'VC deals with CVC'!$C$83:$M$83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CVC'!$C$87:$M$87</c:f>
              <c:numCache>
                <c:formatCode>"$"#,##0.00</c:formatCode>
                <c:ptCount val="11"/>
                <c:pt idx="0">
                  <c:v>14.784771190000001</c:v>
                </c:pt>
                <c:pt idx="1">
                  <c:v>10.299169855000001</c:v>
                </c:pt>
                <c:pt idx="2">
                  <c:v>15.22088309976402</c:v>
                </c:pt>
                <c:pt idx="3">
                  <c:v>13.163793052000001</c:v>
                </c:pt>
                <c:pt idx="4">
                  <c:v>27.916885953733441</c:v>
                </c:pt>
                <c:pt idx="5">
                  <c:v>51.771931631405913</c:v>
                </c:pt>
                <c:pt idx="6">
                  <c:v>24.81606451072577</c:v>
                </c:pt>
                <c:pt idx="7">
                  <c:v>19.487234956999998</c:v>
                </c:pt>
                <c:pt idx="8">
                  <c:v>35.044139610834428</c:v>
                </c:pt>
                <c:pt idx="9">
                  <c:v>102.4785291656606</c:v>
                </c:pt>
                <c:pt idx="10">
                  <c:v>262.0134538998185</c:v>
                </c:pt>
              </c:numCache>
            </c:numRef>
          </c:val>
          <c:extLst>
            <c:ext xmlns:c16="http://schemas.microsoft.com/office/drawing/2014/chart" uri="{C3380CC4-5D6E-409C-BE32-E72D297353CC}">
              <c16:uniqueId val="{00000003-A5E2-4005-AD3F-E6710E56CAB0}"/>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ea typeface="Roboto" panose="02000000000000000000" pitchFamily="2" charset="0"/>
        </a:defRPr>
      </a:pPr>
      <a:endParaRPr lang="en-U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with CVC'!$O$83</c:f>
              <c:strCache>
                <c:ptCount val="1"/>
                <c:pt idx="0">
                  <c:v>Pre-seed/seed</c:v>
                </c:pt>
              </c:strCache>
            </c:strRef>
          </c:tx>
          <c:invertIfNegative val="0"/>
          <c:cat>
            <c:numRef>
              <c:f>'VC deals with CVC'!$P$82:$Z$82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CVC'!$P$83:$Z$83</c:f>
              <c:numCache>
                <c:formatCode>#,##0</c:formatCode>
                <c:ptCount val="11"/>
                <c:pt idx="0">
                  <c:v>436</c:v>
                </c:pt>
                <c:pt idx="1">
                  <c:v>464</c:v>
                </c:pt>
                <c:pt idx="2">
                  <c:v>586</c:v>
                </c:pt>
                <c:pt idx="3">
                  <c:v>669</c:v>
                </c:pt>
                <c:pt idx="4">
                  <c:v>735</c:v>
                </c:pt>
                <c:pt idx="5">
                  <c:v>1155</c:v>
                </c:pt>
                <c:pt idx="6">
                  <c:v>1325</c:v>
                </c:pt>
                <c:pt idx="7">
                  <c:v>905</c:v>
                </c:pt>
                <c:pt idx="8">
                  <c:v>835</c:v>
                </c:pt>
                <c:pt idx="9">
                  <c:v>713</c:v>
                </c:pt>
                <c:pt idx="10">
                  <c:v>253</c:v>
                </c:pt>
              </c:numCache>
            </c:numRef>
          </c:val>
          <c:extLst>
            <c:ext xmlns:c16="http://schemas.microsoft.com/office/drawing/2014/chart" uri="{C3380CC4-5D6E-409C-BE32-E72D297353CC}">
              <c16:uniqueId val="{00000000-AE6B-4599-B2C7-23B6575CE12C}"/>
            </c:ext>
          </c:extLst>
        </c:ser>
        <c:ser>
          <c:idx val="1"/>
          <c:order val="1"/>
          <c:tx>
            <c:strRef>
              <c:f>'VC deals with CVC'!$O$84</c:f>
              <c:strCache>
                <c:ptCount val="1"/>
                <c:pt idx="0">
                  <c:v>Early-stage VC</c:v>
                </c:pt>
              </c:strCache>
            </c:strRef>
          </c:tx>
          <c:invertIfNegative val="0"/>
          <c:cat>
            <c:numRef>
              <c:f>'VC deals with CVC'!$P$82:$Z$82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CVC'!$P$84:$Z$84</c:f>
              <c:numCache>
                <c:formatCode>#,##0</c:formatCode>
                <c:ptCount val="11"/>
                <c:pt idx="0">
                  <c:v>788</c:v>
                </c:pt>
                <c:pt idx="1">
                  <c:v>892</c:v>
                </c:pt>
                <c:pt idx="2">
                  <c:v>941</c:v>
                </c:pt>
                <c:pt idx="3">
                  <c:v>920</c:v>
                </c:pt>
                <c:pt idx="4">
                  <c:v>888</c:v>
                </c:pt>
                <c:pt idx="5">
                  <c:v>1405</c:v>
                </c:pt>
                <c:pt idx="6">
                  <c:v>1222</c:v>
                </c:pt>
                <c:pt idx="7">
                  <c:v>839</c:v>
                </c:pt>
                <c:pt idx="8">
                  <c:v>852</c:v>
                </c:pt>
                <c:pt idx="9">
                  <c:v>815</c:v>
                </c:pt>
                <c:pt idx="10">
                  <c:v>347</c:v>
                </c:pt>
              </c:numCache>
            </c:numRef>
          </c:val>
          <c:extLst>
            <c:ext xmlns:c16="http://schemas.microsoft.com/office/drawing/2014/chart" uri="{C3380CC4-5D6E-409C-BE32-E72D297353CC}">
              <c16:uniqueId val="{00000001-AE6B-4599-B2C7-23B6575CE12C}"/>
            </c:ext>
          </c:extLst>
        </c:ser>
        <c:ser>
          <c:idx val="2"/>
          <c:order val="2"/>
          <c:tx>
            <c:strRef>
              <c:f>'VC deals with CVC'!$O$85</c:f>
              <c:strCache>
                <c:ptCount val="1"/>
                <c:pt idx="0">
                  <c:v>Late-stage VC</c:v>
                </c:pt>
              </c:strCache>
            </c:strRef>
          </c:tx>
          <c:invertIfNegative val="0"/>
          <c:cat>
            <c:numRef>
              <c:f>'VC deals with CVC'!$P$82:$Z$82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CVC'!$P$85:$Z$85</c:f>
              <c:numCache>
                <c:formatCode>#,##0</c:formatCode>
                <c:ptCount val="11"/>
                <c:pt idx="0">
                  <c:v>556</c:v>
                </c:pt>
                <c:pt idx="1">
                  <c:v>652</c:v>
                </c:pt>
                <c:pt idx="2">
                  <c:v>755</c:v>
                </c:pt>
                <c:pt idx="3">
                  <c:v>907</c:v>
                </c:pt>
                <c:pt idx="4">
                  <c:v>945</c:v>
                </c:pt>
                <c:pt idx="5">
                  <c:v>1389</c:v>
                </c:pt>
                <c:pt idx="6">
                  <c:v>1266</c:v>
                </c:pt>
                <c:pt idx="7">
                  <c:v>917</c:v>
                </c:pt>
                <c:pt idx="8">
                  <c:v>909</c:v>
                </c:pt>
                <c:pt idx="9">
                  <c:v>832</c:v>
                </c:pt>
                <c:pt idx="10">
                  <c:v>355</c:v>
                </c:pt>
              </c:numCache>
            </c:numRef>
          </c:val>
          <c:extLst>
            <c:ext xmlns:c16="http://schemas.microsoft.com/office/drawing/2014/chart" uri="{C3380CC4-5D6E-409C-BE32-E72D297353CC}">
              <c16:uniqueId val="{00000002-AE6B-4599-B2C7-23B6575CE12C}"/>
            </c:ext>
          </c:extLst>
        </c:ser>
        <c:ser>
          <c:idx val="3"/>
          <c:order val="3"/>
          <c:tx>
            <c:strRef>
              <c:f>'VC deals with CVC'!$O$86</c:f>
              <c:strCache>
                <c:ptCount val="1"/>
                <c:pt idx="0">
                  <c:v>Venture growth</c:v>
                </c:pt>
              </c:strCache>
            </c:strRef>
          </c:tx>
          <c:invertIfNegative val="0"/>
          <c:cat>
            <c:numRef>
              <c:f>'VC deals with CVC'!$P$82:$Z$82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CVC'!$P$86:$Z$86</c:f>
              <c:numCache>
                <c:formatCode>#,##0</c:formatCode>
                <c:ptCount val="11"/>
                <c:pt idx="0">
                  <c:v>131</c:v>
                </c:pt>
                <c:pt idx="1">
                  <c:v>143</c:v>
                </c:pt>
                <c:pt idx="2">
                  <c:v>186</c:v>
                </c:pt>
                <c:pt idx="3">
                  <c:v>194</c:v>
                </c:pt>
                <c:pt idx="4">
                  <c:v>245</c:v>
                </c:pt>
                <c:pt idx="5">
                  <c:v>344</c:v>
                </c:pt>
                <c:pt idx="6">
                  <c:v>259</c:v>
                </c:pt>
                <c:pt idx="7">
                  <c:v>204</c:v>
                </c:pt>
                <c:pt idx="8">
                  <c:v>188</c:v>
                </c:pt>
                <c:pt idx="9">
                  <c:v>246</c:v>
                </c:pt>
                <c:pt idx="10">
                  <c:v>117</c:v>
                </c:pt>
              </c:numCache>
            </c:numRef>
          </c:val>
          <c:extLst>
            <c:ext xmlns:c16="http://schemas.microsoft.com/office/drawing/2014/chart" uri="{C3380CC4-5D6E-409C-BE32-E72D297353CC}">
              <c16:uniqueId val="{00000003-AE6B-4599-B2C7-23B6575CE12C}"/>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ea typeface="Roboto" panose="02000000000000000000" pitchFamily="2" charset="0"/>
        </a:defRPr>
      </a:pPr>
      <a:endParaRPr lang="en-US"/>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deals with CVC'!$O$9</c:f>
              <c:strCache>
                <c:ptCount val="1"/>
                <c:pt idx="0">
                  <c:v>CVC deal value ($B)</c:v>
                </c:pt>
              </c:strCache>
            </c:strRef>
          </c:tx>
          <c:spPr>
            <a:solidFill>
              <a:schemeClr val="accent1"/>
            </a:solidFill>
            <a:ln>
              <a:noFill/>
            </a:ln>
            <a:effectLst/>
          </c:spPr>
          <c:invertIfNegative val="0"/>
          <c:cat>
            <c:multiLvlStrRef>
              <c:f>'VC deals with CVC'!$P$7:$BE$8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with CVC'!$P$9:$BE$9</c:f>
              <c:numCache>
                <c:formatCode>"$"#,##0.0</c:formatCode>
                <c:ptCount val="42"/>
                <c:pt idx="0">
                  <c:v>10.480173623858001</c:v>
                </c:pt>
                <c:pt idx="1">
                  <c:v>15.200069418945869</c:v>
                </c:pt>
                <c:pt idx="2">
                  <c:v>7.9861584461041302</c:v>
                </c:pt>
                <c:pt idx="3">
                  <c:v>7.1201773860470912</c:v>
                </c:pt>
                <c:pt idx="4">
                  <c:v>7.710834162585722</c:v>
                </c:pt>
                <c:pt idx="5">
                  <c:v>9.9250296119999977</c:v>
                </c:pt>
                <c:pt idx="6">
                  <c:v>12.082966959437719</c:v>
                </c:pt>
                <c:pt idx="7">
                  <c:v>10.898773719741669</c:v>
                </c:pt>
                <c:pt idx="8">
                  <c:v>13.933570885261719</c:v>
                </c:pt>
                <c:pt idx="9">
                  <c:v>17.050224603523379</c:v>
                </c:pt>
                <c:pt idx="10">
                  <c:v>18.38244509382508</c:v>
                </c:pt>
                <c:pt idx="11">
                  <c:v>25.83348893276402</c:v>
                </c:pt>
                <c:pt idx="12">
                  <c:v>18.656772953244609</c:v>
                </c:pt>
                <c:pt idx="13">
                  <c:v>17.552969501345171</c:v>
                </c:pt>
                <c:pt idx="14">
                  <c:v>17.26402474382196</c:v>
                </c:pt>
                <c:pt idx="15">
                  <c:v>14.005416725</c:v>
                </c:pt>
                <c:pt idx="16">
                  <c:v>18.744102046494849</c:v>
                </c:pt>
                <c:pt idx="17">
                  <c:v>20.172893362267828</c:v>
                </c:pt>
                <c:pt idx="18">
                  <c:v>26.605002018701001</c:v>
                </c:pt>
                <c:pt idx="19">
                  <c:v>22.83199850110719</c:v>
                </c:pt>
                <c:pt idx="20">
                  <c:v>39.708479611261048</c:v>
                </c:pt>
                <c:pt idx="21">
                  <c:v>40.865189626737099</c:v>
                </c:pt>
                <c:pt idx="22">
                  <c:v>45.499886957876917</c:v>
                </c:pt>
                <c:pt idx="23">
                  <c:v>49.959671283964262</c:v>
                </c:pt>
                <c:pt idx="24">
                  <c:v>38.428706133889172</c:v>
                </c:pt>
                <c:pt idx="25">
                  <c:v>33.137071566888103</c:v>
                </c:pt>
                <c:pt idx="26">
                  <c:v>20.954203112406649</c:v>
                </c:pt>
                <c:pt idx="27">
                  <c:v>18.058599271922539</c:v>
                </c:pt>
                <c:pt idx="28">
                  <c:v>34.993936514956197</c:v>
                </c:pt>
                <c:pt idx="29">
                  <c:v>14.99724116742134</c:v>
                </c:pt>
                <c:pt idx="30">
                  <c:v>18.225197076000001</c:v>
                </c:pt>
                <c:pt idx="31">
                  <c:v>14.815910272312941</c:v>
                </c:pt>
                <c:pt idx="32">
                  <c:v>18.319663465955969</c:v>
                </c:pt>
                <c:pt idx="33">
                  <c:v>25.15209397348664</c:v>
                </c:pt>
                <c:pt idx="34">
                  <c:v>22.094595440999999</c:v>
                </c:pt>
                <c:pt idx="35">
                  <c:v>55.626550522999999</c:v>
                </c:pt>
                <c:pt idx="36">
                  <c:v>62.316104046584563</c:v>
                </c:pt>
                <c:pt idx="37">
                  <c:v>53.047002253803157</c:v>
                </c:pt>
                <c:pt idx="38">
                  <c:v>39.711024042538973</c:v>
                </c:pt>
                <c:pt idx="39">
                  <c:v>34.600696746289572</c:v>
                </c:pt>
                <c:pt idx="40">
                  <c:v>237.9354811640836</c:v>
                </c:pt>
                <c:pt idx="41">
                  <c:v>92.116288901427041</c:v>
                </c:pt>
              </c:numCache>
            </c:numRef>
          </c:val>
          <c:extLst>
            <c:ext xmlns:c16="http://schemas.microsoft.com/office/drawing/2014/chart" uri="{C3380CC4-5D6E-409C-BE32-E72D297353CC}">
              <c16:uniqueId val="{00000000-2603-47D9-922A-D3A242307696}"/>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deals with CVC'!$O$10</c:f>
              <c:strCache>
                <c:ptCount val="1"/>
                <c:pt idx="0">
                  <c:v>CVC 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1-2603-47D9-922A-D3A242307696}"/>
              </c:ext>
            </c:extLst>
          </c:dPt>
          <c:dPt>
            <c:idx val="10"/>
            <c:bubble3D val="0"/>
            <c:extLst>
              <c:ext xmlns:c16="http://schemas.microsoft.com/office/drawing/2014/chart" uri="{C3380CC4-5D6E-409C-BE32-E72D297353CC}">
                <c16:uniqueId val="{00000002-2603-47D9-922A-D3A242307696}"/>
              </c:ext>
            </c:extLst>
          </c:dPt>
          <c:dPt>
            <c:idx val="11"/>
            <c:bubble3D val="0"/>
            <c:extLst>
              <c:ext xmlns:c16="http://schemas.microsoft.com/office/drawing/2014/chart" uri="{C3380CC4-5D6E-409C-BE32-E72D297353CC}">
                <c16:uniqueId val="{00000003-2603-47D9-922A-D3A242307696}"/>
              </c:ext>
            </c:extLst>
          </c:dPt>
          <c:cat>
            <c:multiLvlStrRef>
              <c:f>'VC deals with CVC'!$P$7:$BE$8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with CVC'!$P$10:$BE$10</c:f>
              <c:numCache>
                <c:formatCode>#,##0;;;</c:formatCode>
                <c:ptCount val="42"/>
                <c:pt idx="0">
                  <c:v>556</c:v>
                </c:pt>
                <c:pt idx="1">
                  <c:v>459</c:v>
                </c:pt>
                <c:pt idx="2">
                  <c:v>465</c:v>
                </c:pt>
                <c:pt idx="3">
                  <c:v>431</c:v>
                </c:pt>
                <c:pt idx="4">
                  <c:v>552</c:v>
                </c:pt>
                <c:pt idx="5">
                  <c:v>533</c:v>
                </c:pt>
                <c:pt idx="6">
                  <c:v>539</c:v>
                </c:pt>
                <c:pt idx="7">
                  <c:v>527</c:v>
                </c:pt>
                <c:pt idx="8">
                  <c:v>587</c:v>
                </c:pt>
                <c:pt idx="9">
                  <c:v>671</c:v>
                </c:pt>
                <c:pt idx="10">
                  <c:v>629</c:v>
                </c:pt>
                <c:pt idx="11">
                  <c:v>582</c:v>
                </c:pt>
                <c:pt idx="12">
                  <c:v>722</c:v>
                </c:pt>
                <c:pt idx="13">
                  <c:v>687</c:v>
                </c:pt>
                <c:pt idx="14">
                  <c:v>666</c:v>
                </c:pt>
                <c:pt idx="15">
                  <c:v>616</c:v>
                </c:pt>
                <c:pt idx="16">
                  <c:v>722</c:v>
                </c:pt>
                <c:pt idx="17">
                  <c:v>632</c:v>
                </c:pt>
                <c:pt idx="18">
                  <c:v>717</c:v>
                </c:pt>
                <c:pt idx="19">
                  <c:v>742</c:v>
                </c:pt>
                <c:pt idx="20">
                  <c:v>975</c:v>
                </c:pt>
                <c:pt idx="21">
                  <c:v>1089</c:v>
                </c:pt>
                <c:pt idx="22">
                  <c:v>1102</c:v>
                </c:pt>
                <c:pt idx="23">
                  <c:v>1129</c:v>
                </c:pt>
                <c:pt idx="24">
                  <c:v>1269</c:v>
                </c:pt>
                <c:pt idx="25">
                  <c:v>1096</c:v>
                </c:pt>
                <c:pt idx="26">
                  <c:v>926</c:v>
                </c:pt>
                <c:pt idx="27">
                  <c:v>781</c:v>
                </c:pt>
                <c:pt idx="28">
                  <c:v>855</c:v>
                </c:pt>
                <c:pt idx="29">
                  <c:v>704</c:v>
                </c:pt>
                <c:pt idx="30">
                  <c:v>674</c:v>
                </c:pt>
                <c:pt idx="31">
                  <c:v>632</c:v>
                </c:pt>
                <c:pt idx="32">
                  <c:v>702</c:v>
                </c:pt>
                <c:pt idx="33">
                  <c:v>691</c:v>
                </c:pt>
                <c:pt idx="34">
                  <c:v>701</c:v>
                </c:pt>
                <c:pt idx="35">
                  <c:v>691</c:v>
                </c:pt>
                <c:pt idx="36">
                  <c:v>718</c:v>
                </c:pt>
                <c:pt idx="37">
                  <c:v>630</c:v>
                </c:pt>
                <c:pt idx="38">
                  <c:v>629</c:v>
                </c:pt>
                <c:pt idx="39">
                  <c:v>629</c:v>
                </c:pt>
                <c:pt idx="40">
                  <c:v>592</c:v>
                </c:pt>
                <c:pt idx="41">
                  <c:v>480</c:v>
                </c:pt>
              </c:numCache>
            </c:numRef>
          </c:val>
          <c:smooth val="0"/>
          <c:extLst>
            <c:ext xmlns:c16="http://schemas.microsoft.com/office/drawing/2014/chart" uri="{C3380CC4-5D6E-409C-BE32-E72D297353CC}">
              <c16:uniqueId val="{00000004-2603-47D9-922A-D3A242307696}"/>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General"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by industry'!$B$9</c:f>
              <c:strCache>
                <c:ptCount val="1"/>
                <c:pt idx="0">
                  <c:v>Software</c:v>
                </c:pt>
              </c:strCache>
            </c:strRef>
          </c:tx>
          <c:spPr>
            <a:solidFill>
              <a:schemeClr val="accent1"/>
            </a:solidFill>
            <a:ln>
              <a:noFill/>
            </a:ln>
            <a:effectLst/>
          </c:spPr>
          <c:invertIfNegative val="0"/>
          <c:cat>
            <c:numRef>
              <c:f>'VC deals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industry'!$C$9:$M$9</c:f>
              <c:numCache>
                <c:formatCode>"$"#,##0.0</c:formatCode>
                <c:ptCount val="11"/>
                <c:pt idx="0">
                  <c:v>26.394026808010452</c:v>
                </c:pt>
                <c:pt idx="1">
                  <c:v>29.09951710064243</c:v>
                </c:pt>
                <c:pt idx="2">
                  <c:v>42.067582505190337</c:v>
                </c:pt>
                <c:pt idx="3">
                  <c:v>49.473925956050607</c:v>
                </c:pt>
                <c:pt idx="4">
                  <c:v>54.006372462176273</c:v>
                </c:pt>
                <c:pt idx="5">
                  <c:v>134.62702746174111</c:v>
                </c:pt>
                <c:pt idx="6">
                  <c:v>87.762976372027111</c:v>
                </c:pt>
                <c:pt idx="7">
                  <c:v>60.053216824833058</c:v>
                </c:pt>
                <c:pt idx="8">
                  <c:v>97.58598942718622</c:v>
                </c:pt>
                <c:pt idx="9">
                  <c:v>175.34871277333991</c:v>
                </c:pt>
                <c:pt idx="10">
                  <c:v>304.26964450386572</c:v>
                </c:pt>
              </c:numCache>
            </c:numRef>
          </c:val>
          <c:extLst>
            <c:ext xmlns:c16="http://schemas.microsoft.com/office/drawing/2014/chart" uri="{C3380CC4-5D6E-409C-BE32-E72D297353CC}">
              <c16:uniqueId val="{00000001-468B-405D-8C0A-EB8900D76CBD}"/>
            </c:ext>
          </c:extLst>
        </c:ser>
        <c:ser>
          <c:idx val="1"/>
          <c:order val="1"/>
          <c:tx>
            <c:strRef>
              <c:f>'VC deals by industry'!$B$10</c:f>
              <c:strCache>
                <c:ptCount val="1"/>
                <c:pt idx="0">
                  <c:v>Media</c:v>
                </c:pt>
              </c:strCache>
            </c:strRef>
          </c:tx>
          <c:spPr>
            <a:solidFill>
              <a:schemeClr val="accent2"/>
            </a:solidFill>
            <a:ln>
              <a:noFill/>
            </a:ln>
            <a:effectLst/>
          </c:spPr>
          <c:invertIfNegative val="0"/>
          <c:cat>
            <c:numRef>
              <c:f>'VC deals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industry'!$C$10:$M$10</c:f>
              <c:numCache>
                <c:formatCode>"$"#,##0.0</c:formatCode>
                <c:ptCount val="11"/>
                <c:pt idx="0">
                  <c:v>1.8988322550000001</c:v>
                </c:pt>
                <c:pt idx="1">
                  <c:v>1.717999225718964</c:v>
                </c:pt>
                <c:pt idx="2">
                  <c:v>1.4099304459999999</c:v>
                </c:pt>
                <c:pt idx="3">
                  <c:v>1.9902417263587751</c:v>
                </c:pt>
                <c:pt idx="4">
                  <c:v>2.0531755469999999</c:v>
                </c:pt>
                <c:pt idx="5">
                  <c:v>3.226577797</c:v>
                </c:pt>
                <c:pt idx="6">
                  <c:v>3.1476388395857509</c:v>
                </c:pt>
                <c:pt idx="7">
                  <c:v>1.299634873</c:v>
                </c:pt>
                <c:pt idx="8">
                  <c:v>1.1513910650000001</c:v>
                </c:pt>
                <c:pt idx="9">
                  <c:v>2.2138232819999999</c:v>
                </c:pt>
                <c:pt idx="10">
                  <c:v>0.5684482059999999</c:v>
                </c:pt>
              </c:numCache>
            </c:numRef>
          </c:val>
          <c:extLst>
            <c:ext xmlns:c16="http://schemas.microsoft.com/office/drawing/2014/chart" uri="{C3380CC4-5D6E-409C-BE32-E72D297353CC}">
              <c16:uniqueId val="{00000003-468B-405D-8C0A-EB8900D76CBD}"/>
            </c:ext>
          </c:extLst>
        </c:ser>
        <c:ser>
          <c:idx val="2"/>
          <c:order val="2"/>
          <c:tx>
            <c:strRef>
              <c:f>'VC deals by industry'!$B$11</c:f>
              <c:strCache>
                <c:ptCount val="1"/>
                <c:pt idx="0">
                  <c:v>Energy</c:v>
                </c:pt>
              </c:strCache>
            </c:strRef>
          </c:tx>
          <c:spPr>
            <a:solidFill>
              <a:schemeClr val="accent3"/>
            </a:solidFill>
            <a:ln>
              <a:noFill/>
            </a:ln>
            <a:effectLst/>
          </c:spPr>
          <c:invertIfNegative val="0"/>
          <c:cat>
            <c:numRef>
              <c:f>'VC deals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industry'!$C$11:$M$11</c:f>
              <c:numCache>
                <c:formatCode>"$"#,##0.0</c:formatCode>
                <c:ptCount val="11"/>
                <c:pt idx="0">
                  <c:v>0.8967145329999997</c:v>
                </c:pt>
                <c:pt idx="1">
                  <c:v>0.66718036716008045</c:v>
                </c:pt>
                <c:pt idx="2">
                  <c:v>0.94250120699999995</c:v>
                </c:pt>
                <c:pt idx="3">
                  <c:v>1.158294418370089</c:v>
                </c:pt>
                <c:pt idx="4">
                  <c:v>1.78529702293481</c:v>
                </c:pt>
                <c:pt idx="5">
                  <c:v>5.7755955160000001</c:v>
                </c:pt>
                <c:pt idx="6">
                  <c:v>6.6641690207430289</c:v>
                </c:pt>
                <c:pt idx="7">
                  <c:v>3.9790046919999988</c:v>
                </c:pt>
                <c:pt idx="8">
                  <c:v>4.6720641430000001</c:v>
                </c:pt>
                <c:pt idx="9">
                  <c:v>8.6727609890000004</c:v>
                </c:pt>
                <c:pt idx="10">
                  <c:v>4.3246884359999997</c:v>
                </c:pt>
              </c:numCache>
            </c:numRef>
          </c:val>
          <c:extLst>
            <c:ext xmlns:c16="http://schemas.microsoft.com/office/drawing/2014/chart" uri="{C3380CC4-5D6E-409C-BE32-E72D297353CC}">
              <c16:uniqueId val="{00000005-468B-405D-8C0A-EB8900D76CBD}"/>
            </c:ext>
          </c:extLst>
        </c:ser>
        <c:ser>
          <c:idx val="3"/>
          <c:order val="3"/>
          <c:tx>
            <c:strRef>
              <c:f>'VC deals by industry'!$B$12</c:f>
              <c:strCache>
                <c:ptCount val="1"/>
                <c:pt idx="0">
                  <c:v>Other</c:v>
                </c:pt>
              </c:strCache>
            </c:strRef>
          </c:tx>
          <c:spPr>
            <a:solidFill>
              <a:schemeClr val="accent4"/>
            </a:solidFill>
            <a:ln>
              <a:noFill/>
            </a:ln>
            <a:effectLst/>
          </c:spPr>
          <c:invertIfNegative val="0"/>
          <c:cat>
            <c:numRef>
              <c:f>'VC deals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industry'!$C$12:$M$12</c:f>
              <c:numCache>
                <c:formatCode>"$"#,##0.0</c:formatCode>
                <c:ptCount val="11"/>
                <c:pt idx="0">
                  <c:v>5.8711474849999989</c:v>
                </c:pt>
                <c:pt idx="1">
                  <c:v>5.8882131523297074</c:v>
                </c:pt>
                <c:pt idx="2">
                  <c:v>10.083332572021391</c:v>
                </c:pt>
                <c:pt idx="3">
                  <c:v>11.146180389960509</c:v>
                </c:pt>
                <c:pt idx="4">
                  <c:v>17.45904340294863</c:v>
                </c:pt>
                <c:pt idx="5">
                  <c:v>38.124861179225718</c:v>
                </c:pt>
                <c:pt idx="6">
                  <c:v>24.54932006120865</c:v>
                </c:pt>
                <c:pt idx="7">
                  <c:v>19.0825217423236</c:v>
                </c:pt>
                <c:pt idx="8">
                  <c:v>13.96036880401445</c:v>
                </c:pt>
                <c:pt idx="9">
                  <c:v>17.8200048787632</c:v>
                </c:pt>
                <c:pt idx="10">
                  <c:v>12.205824759738331</c:v>
                </c:pt>
              </c:numCache>
            </c:numRef>
          </c:val>
          <c:extLst>
            <c:ext xmlns:c16="http://schemas.microsoft.com/office/drawing/2014/chart" uri="{C3380CC4-5D6E-409C-BE32-E72D297353CC}">
              <c16:uniqueId val="{00000007-468B-405D-8C0A-EB8900D76CBD}"/>
            </c:ext>
          </c:extLst>
        </c:ser>
        <c:ser>
          <c:idx val="4"/>
          <c:order val="4"/>
          <c:tx>
            <c:strRef>
              <c:f>'VC deals by industry'!$B$13</c:f>
              <c:strCache>
                <c:ptCount val="1"/>
                <c:pt idx="0">
                  <c:v>Transportation</c:v>
                </c:pt>
              </c:strCache>
            </c:strRef>
          </c:tx>
          <c:spPr>
            <a:solidFill>
              <a:schemeClr val="accent5"/>
            </a:solidFill>
            <a:ln>
              <a:noFill/>
            </a:ln>
            <a:effectLst/>
          </c:spPr>
          <c:invertIfNegative val="0"/>
          <c:cat>
            <c:numRef>
              <c:f>'VC deals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industry'!$C$13:$M$13</c:f>
              <c:numCache>
                <c:formatCode>"$"#,##0.0</c:formatCode>
                <c:ptCount val="11"/>
                <c:pt idx="0">
                  <c:v>9.9697647510000014</c:v>
                </c:pt>
                <c:pt idx="1">
                  <c:v>2.6936901020000001</c:v>
                </c:pt>
                <c:pt idx="2">
                  <c:v>9.1099323880000007</c:v>
                </c:pt>
                <c:pt idx="3">
                  <c:v>9.6282967030000002</c:v>
                </c:pt>
                <c:pt idx="4">
                  <c:v>9.0486724729999999</c:v>
                </c:pt>
                <c:pt idx="5">
                  <c:v>13.402680676999999</c:v>
                </c:pt>
                <c:pt idx="6">
                  <c:v>3.3685716349999999</c:v>
                </c:pt>
                <c:pt idx="7">
                  <c:v>1.6984042319999999</c:v>
                </c:pt>
                <c:pt idx="8">
                  <c:v>7.7317104569999993</c:v>
                </c:pt>
                <c:pt idx="9">
                  <c:v>2.1182678189999988</c:v>
                </c:pt>
                <c:pt idx="10">
                  <c:v>17.653927552999999</c:v>
                </c:pt>
              </c:numCache>
            </c:numRef>
          </c:val>
          <c:extLst>
            <c:ext xmlns:c16="http://schemas.microsoft.com/office/drawing/2014/chart" uri="{C3380CC4-5D6E-409C-BE32-E72D297353CC}">
              <c16:uniqueId val="{00000009-468B-405D-8C0A-EB8900D76CBD}"/>
            </c:ext>
          </c:extLst>
        </c:ser>
        <c:ser>
          <c:idx val="5"/>
          <c:order val="5"/>
          <c:tx>
            <c:strRef>
              <c:f>'VC deals by industry'!$B$14</c:f>
              <c:strCache>
                <c:ptCount val="1"/>
                <c:pt idx="0">
                  <c:v>B2B</c:v>
                </c:pt>
              </c:strCache>
            </c:strRef>
          </c:tx>
          <c:spPr>
            <a:solidFill>
              <a:schemeClr val="accent6"/>
            </a:solidFill>
            <a:ln>
              <a:noFill/>
            </a:ln>
            <a:effectLst/>
          </c:spPr>
          <c:invertIfNegative val="0"/>
          <c:cat>
            <c:numRef>
              <c:f>'VC deals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industry'!$C$14:$M$14</c:f>
              <c:numCache>
                <c:formatCode>"$"#,##0.0</c:formatCode>
                <c:ptCount val="11"/>
                <c:pt idx="0">
                  <c:v>8.4462487468162539</c:v>
                </c:pt>
                <c:pt idx="1">
                  <c:v>12.02990985614378</c:v>
                </c:pt>
                <c:pt idx="2">
                  <c:v>12.57224899201035</c:v>
                </c:pt>
                <c:pt idx="3">
                  <c:v>23.396521269724371</c:v>
                </c:pt>
                <c:pt idx="4">
                  <c:v>17.720036261862582</c:v>
                </c:pt>
                <c:pt idx="5">
                  <c:v>41.224950756959942</c:v>
                </c:pt>
                <c:pt idx="6">
                  <c:v>30.402482085397999</c:v>
                </c:pt>
                <c:pt idx="7">
                  <c:v>22.871344463331361</c:v>
                </c:pt>
                <c:pt idx="8">
                  <c:v>22.732770266045559</c:v>
                </c:pt>
                <c:pt idx="9">
                  <c:v>35.929823896004507</c:v>
                </c:pt>
                <c:pt idx="10">
                  <c:v>30.362868872</c:v>
                </c:pt>
              </c:numCache>
            </c:numRef>
          </c:val>
          <c:extLst>
            <c:ext xmlns:c16="http://schemas.microsoft.com/office/drawing/2014/chart" uri="{C3380CC4-5D6E-409C-BE32-E72D297353CC}">
              <c16:uniqueId val="{0000000B-468B-405D-8C0A-EB8900D76CBD}"/>
            </c:ext>
          </c:extLst>
        </c:ser>
        <c:ser>
          <c:idx val="6"/>
          <c:order val="6"/>
          <c:tx>
            <c:strRef>
              <c:f>'VC deals by industry'!$B$15</c:f>
              <c:strCache>
                <c:ptCount val="1"/>
                <c:pt idx="0">
                  <c:v>B2C</c:v>
                </c:pt>
              </c:strCache>
            </c:strRef>
          </c:tx>
          <c:spPr>
            <a:solidFill>
              <a:srgbClr val="051C38"/>
            </a:solidFill>
            <a:ln>
              <a:noFill/>
            </a:ln>
            <a:effectLst/>
          </c:spPr>
          <c:invertIfNegative val="0"/>
          <c:cat>
            <c:numRef>
              <c:f>'VC deals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industry'!$C$15:$M$15</c:f>
              <c:numCache>
                <c:formatCode>"$"#,##0.0</c:formatCode>
                <c:ptCount val="11"/>
                <c:pt idx="0">
                  <c:v>6.9913059257228083</c:v>
                </c:pt>
                <c:pt idx="1">
                  <c:v>12.60241055486695</c:v>
                </c:pt>
                <c:pt idx="2">
                  <c:v>31.73480935310377</c:v>
                </c:pt>
                <c:pt idx="3">
                  <c:v>18.827032234351481</c:v>
                </c:pt>
                <c:pt idx="4">
                  <c:v>16.050508254330492</c:v>
                </c:pt>
                <c:pt idx="5">
                  <c:v>31.08155502526364</c:v>
                </c:pt>
                <c:pt idx="6">
                  <c:v>17.46555754926926</c:v>
                </c:pt>
                <c:pt idx="7">
                  <c:v>10.02694989767895</c:v>
                </c:pt>
                <c:pt idx="8">
                  <c:v>11.221728191841089</c:v>
                </c:pt>
                <c:pt idx="9">
                  <c:v>9.4545814673710193</c:v>
                </c:pt>
                <c:pt idx="10">
                  <c:v>4.7748540829999992</c:v>
                </c:pt>
              </c:numCache>
            </c:numRef>
          </c:val>
          <c:extLst>
            <c:ext xmlns:c16="http://schemas.microsoft.com/office/drawing/2014/chart" uri="{C3380CC4-5D6E-409C-BE32-E72D297353CC}">
              <c16:uniqueId val="{0000000C-468B-405D-8C0A-EB8900D76CBD}"/>
            </c:ext>
          </c:extLst>
        </c:ser>
        <c:ser>
          <c:idx val="7"/>
          <c:order val="7"/>
          <c:tx>
            <c:strRef>
              <c:f>'VC deals by industry'!$B$16</c:f>
              <c:strCache>
                <c:ptCount val="1"/>
                <c:pt idx="0">
                  <c:v>HC devices &amp; supplies</c:v>
                </c:pt>
              </c:strCache>
            </c:strRef>
          </c:tx>
          <c:spPr>
            <a:solidFill>
              <a:srgbClr val="1D5080"/>
            </a:solidFill>
            <a:ln>
              <a:noFill/>
            </a:ln>
            <a:effectLst/>
          </c:spPr>
          <c:invertIfNegative val="0"/>
          <c:cat>
            <c:numRef>
              <c:f>'VC deals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industry'!$C$16:$M$16</c:f>
              <c:numCache>
                <c:formatCode>"$"#,##0.0</c:formatCode>
                <c:ptCount val="11"/>
                <c:pt idx="0">
                  <c:v>4.0122622577360891</c:v>
                </c:pt>
                <c:pt idx="1">
                  <c:v>5.6017041504256424</c:v>
                </c:pt>
                <c:pt idx="2">
                  <c:v>6.4355626438098437</c:v>
                </c:pt>
                <c:pt idx="3">
                  <c:v>5.7779361334412229</c:v>
                </c:pt>
                <c:pt idx="4">
                  <c:v>8.8371742961221642</c:v>
                </c:pt>
                <c:pt idx="5">
                  <c:v>10.118390841237719</c:v>
                </c:pt>
                <c:pt idx="6">
                  <c:v>8.1990044038011387</c:v>
                </c:pt>
                <c:pt idx="7">
                  <c:v>7.4115498919724354</c:v>
                </c:pt>
                <c:pt idx="8">
                  <c:v>8.2335633106522046</c:v>
                </c:pt>
                <c:pt idx="9">
                  <c:v>8.7400163320162481</c:v>
                </c:pt>
                <c:pt idx="10">
                  <c:v>5.4137286808243967</c:v>
                </c:pt>
              </c:numCache>
            </c:numRef>
          </c:val>
          <c:extLst>
            <c:ext xmlns:c16="http://schemas.microsoft.com/office/drawing/2014/chart" uri="{C3380CC4-5D6E-409C-BE32-E72D297353CC}">
              <c16:uniqueId val="{0000000D-468B-405D-8C0A-EB8900D76CBD}"/>
            </c:ext>
          </c:extLst>
        </c:ser>
        <c:ser>
          <c:idx val="8"/>
          <c:order val="8"/>
          <c:tx>
            <c:strRef>
              <c:f>'VC deals by industry'!$B$17</c:f>
              <c:strCache>
                <c:ptCount val="1"/>
                <c:pt idx="0">
                  <c:v>HC services &amp; systems</c:v>
                </c:pt>
              </c:strCache>
            </c:strRef>
          </c:tx>
          <c:spPr>
            <a:solidFill>
              <a:srgbClr val="6185A6"/>
            </a:solidFill>
            <a:ln>
              <a:noFill/>
            </a:ln>
            <a:effectLst/>
          </c:spPr>
          <c:invertIfNegative val="0"/>
          <c:cat>
            <c:numRef>
              <c:f>'VC deals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industry'!$C$17:$M$17</c:f>
              <c:numCache>
                <c:formatCode>"$"#,##0.0</c:formatCode>
                <c:ptCount val="11"/>
                <c:pt idx="0">
                  <c:v>5.6353650316682211</c:v>
                </c:pt>
                <c:pt idx="1">
                  <c:v>5.9455059804234951</c:v>
                </c:pt>
                <c:pt idx="2">
                  <c:v>9.0771639166906883</c:v>
                </c:pt>
                <c:pt idx="3">
                  <c:v>10.404925668576171</c:v>
                </c:pt>
                <c:pt idx="4">
                  <c:v>13.759545826401521</c:v>
                </c:pt>
                <c:pt idx="5">
                  <c:v>31.470090322518448</c:v>
                </c:pt>
                <c:pt idx="6">
                  <c:v>17.781461842496611</c:v>
                </c:pt>
                <c:pt idx="7">
                  <c:v>13.15488154504701</c:v>
                </c:pt>
                <c:pt idx="8">
                  <c:v>13.89469945244568</c:v>
                </c:pt>
                <c:pt idx="9">
                  <c:v>16.012743946000001</c:v>
                </c:pt>
                <c:pt idx="10">
                  <c:v>6.8012613149999988</c:v>
                </c:pt>
              </c:numCache>
            </c:numRef>
          </c:val>
          <c:extLst>
            <c:ext xmlns:c16="http://schemas.microsoft.com/office/drawing/2014/chart" uri="{C3380CC4-5D6E-409C-BE32-E72D297353CC}">
              <c16:uniqueId val="{0000000E-468B-405D-8C0A-EB8900D76CBD}"/>
            </c:ext>
          </c:extLst>
        </c:ser>
        <c:ser>
          <c:idx val="9"/>
          <c:order val="9"/>
          <c:tx>
            <c:strRef>
              <c:f>'VC deals by industry'!$B$18</c:f>
              <c:strCache>
                <c:ptCount val="1"/>
                <c:pt idx="0">
                  <c:v>IT hardware</c:v>
                </c:pt>
              </c:strCache>
            </c:strRef>
          </c:tx>
          <c:spPr>
            <a:solidFill>
              <a:schemeClr val="accent4"/>
            </a:solidFill>
            <a:ln>
              <a:noFill/>
            </a:ln>
            <a:effectLst/>
          </c:spPr>
          <c:invertIfNegative val="0"/>
          <c:cat>
            <c:numRef>
              <c:f>'VC deals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industry'!$C$18:$M$18</c:f>
              <c:numCache>
                <c:formatCode>"$"#,##0.0</c:formatCode>
                <c:ptCount val="11"/>
                <c:pt idx="0">
                  <c:v>3.6869460831785559</c:v>
                </c:pt>
                <c:pt idx="1">
                  <c:v>4.1784690757982927</c:v>
                </c:pt>
                <c:pt idx="2">
                  <c:v>5.7195358502511073</c:v>
                </c:pt>
                <c:pt idx="3">
                  <c:v>6.1147847576499039</c:v>
                </c:pt>
                <c:pt idx="4">
                  <c:v>7.3372520029999988</c:v>
                </c:pt>
                <c:pt idx="5">
                  <c:v>10.21246562824547</c:v>
                </c:pt>
                <c:pt idx="6">
                  <c:v>8.4042851588966592</c:v>
                </c:pt>
                <c:pt idx="7">
                  <c:v>5.9792868836028781</c:v>
                </c:pt>
                <c:pt idx="8">
                  <c:v>9.9149221274155881</c:v>
                </c:pt>
                <c:pt idx="9">
                  <c:v>16.530277081087721</c:v>
                </c:pt>
                <c:pt idx="10">
                  <c:v>13.718798108238691</c:v>
                </c:pt>
              </c:numCache>
            </c:numRef>
          </c:val>
          <c:extLst>
            <c:ext xmlns:c16="http://schemas.microsoft.com/office/drawing/2014/chart" uri="{C3380CC4-5D6E-409C-BE32-E72D297353CC}">
              <c16:uniqueId val="{0000000F-468B-405D-8C0A-EB8900D76CBD}"/>
            </c:ext>
          </c:extLst>
        </c:ser>
        <c:ser>
          <c:idx val="10"/>
          <c:order val="10"/>
          <c:tx>
            <c:strRef>
              <c:f>'VC deals by industry'!$B$19</c:f>
              <c:strCache>
                <c:ptCount val="1"/>
                <c:pt idx="0">
                  <c:v>Pharma &amp; biotech</c:v>
                </c:pt>
              </c:strCache>
            </c:strRef>
          </c:tx>
          <c:spPr>
            <a:solidFill>
              <a:srgbClr val="40C2C9"/>
            </a:solidFill>
            <a:ln>
              <a:noFill/>
            </a:ln>
            <a:effectLst/>
          </c:spPr>
          <c:invertIfNegative val="0"/>
          <c:cat>
            <c:numRef>
              <c:f>'VC deals by industry'!$C$8:$M$8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industry'!$C$19:$M$19</c:f>
              <c:numCache>
                <c:formatCode>"$"#,##0.0</c:formatCode>
                <c:ptCount val="11"/>
                <c:pt idx="0">
                  <c:v>9.9416149699547116</c:v>
                </c:pt>
                <c:pt idx="1">
                  <c:v>13.23800679574167</c:v>
                </c:pt>
                <c:pt idx="2">
                  <c:v>20.517551366473981</c:v>
                </c:pt>
                <c:pt idx="3">
                  <c:v>18.356529433689371</c:v>
                </c:pt>
                <c:pt idx="4">
                  <c:v>28.045915608485181</c:v>
                </c:pt>
                <c:pt idx="5">
                  <c:v>39.37317150629567</c:v>
                </c:pt>
                <c:pt idx="6">
                  <c:v>28.846429837480549</c:v>
                </c:pt>
                <c:pt idx="7">
                  <c:v>20.628487096302859</c:v>
                </c:pt>
                <c:pt idx="8">
                  <c:v>24.080419881521909</c:v>
                </c:pt>
                <c:pt idx="9">
                  <c:v>26.355728684460001</c:v>
                </c:pt>
                <c:pt idx="10">
                  <c:v>12.63868506237006</c:v>
                </c:pt>
              </c:numCache>
            </c:numRef>
          </c:val>
          <c:extLst>
            <c:ext xmlns:c16="http://schemas.microsoft.com/office/drawing/2014/chart" uri="{C3380CC4-5D6E-409C-BE32-E72D297353CC}">
              <c16:uniqueId val="{00000010-468B-405D-8C0A-EB8900D76CBD}"/>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deals with CVC'!$B$12</c:f>
              <c:strCache>
                <c:ptCount val="1"/>
                <c:pt idx="0">
                  <c:v>CVC share of deal value with known investors</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1-014E-42D6-AFE7-A9306F088572}"/>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3-014E-42D6-AFE7-A9306F088572}"/>
              </c:ext>
            </c:extLst>
          </c:dPt>
          <c:dPt>
            <c:idx val="12"/>
            <c:bubble3D val="0"/>
            <c:extLst>
              <c:ext xmlns:c16="http://schemas.microsoft.com/office/drawing/2014/chart" uri="{C3380CC4-5D6E-409C-BE32-E72D297353CC}">
                <c16:uniqueId val="{00000004-014E-42D6-AFE7-A9306F088572}"/>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6-014E-42D6-AFE7-A9306F088572}"/>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14E-42D6-AFE7-A9306F088572}"/>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4E-42D6-AFE7-A9306F088572}"/>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4E-42D6-AFE7-A9306F088572}"/>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with CVC'!$C$7:$M$7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CVC'!$C$12:$M$12</c:f>
              <c:numCache>
                <c:formatCode>0.0%</c:formatCode>
                <c:ptCount val="11"/>
                <c:pt idx="0">
                  <c:v>0.54324349363161739</c:v>
                </c:pt>
                <c:pt idx="1">
                  <c:v>0.48898885687137628</c:v>
                </c:pt>
                <c:pt idx="2">
                  <c:v>0.54347596930212105</c:v>
                </c:pt>
                <c:pt idx="3">
                  <c:v>0.4654855044347434</c:v>
                </c:pt>
                <c:pt idx="4">
                  <c:v>0.53628993141939829</c:v>
                </c:pt>
                <c:pt idx="5">
                  <c:v>0.51557716757733696</c:v>
                </c:pt>
                <c:pt idx="6">
                  <c:v>0.49966480011672093</c:v>
                </c:pt>
                <c:pt idx="7">
                  <c:v>0.55152204593735588</c:v>
                </c:pt>
                <c:pt idx="8">
                  <c:v>0.60497584099634882</c:v>
                </c:pt>
                <c:pt idx="9">
                  <c:v>0.65143201241094073</c:v>
                </c:pt>
                <c:pt idx="10">
                  <c:v>0.82565468947316356</c:v>
                </c:pt>
              </c:numCache>
            </c:numRef>
          </c:val>
          <c:smooth val="0"/>
          <c:extLst>
            <c:ext xmlns:c16="http://schemas.microsoft.com/office/drawing/2014/chart" uri="{C3380CC4-5D6E-409C-BE32-E72D297353CC}">
              <c16:uniqueId val="{00000008-014E-42D6-AFE7-A9306F088572}"/>
            </c:ext>
          </c:extLst>
        </c:ser>
        <c:ser>
          <c:idx val="1"/>
          <c:order val="1"/>
          <c:tx>
            <c:strRef>
              <c:f>'VC deals with CVC'!$B$13</c:f>
              <c:strCache>
                <c:ptCount val="1"/>
                <c:pt idx="0">
                  <c:v>CVC share of deal count with known investors</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A-014E-42D6-AFE7-A9306F088572}"/>
              </c:ext>
            </c:extLst>
          </c:dPt>
          <c:dPt>
            <c:idx val="11"/>
            <c:marker>
              <c:symbol val="circle"/>
              <c:size val="5"/>
            </c:marker>
            <c:bubble3D val="0"/>
            <c:extLst>
              <c:ext xmlns:c16="http://schemas.microsoft.com/office/drawing/2014/chart" uri="{C3380CC4-5D6E-409C-BE32-E72D297353CC}">
                <c16:uniqueId val="{0000000B-014E-42D6-AFE7-A9306F088572}"/>
              </c:ext>
            </c:extLst>
          </c:dPt>
          <c:dPt>
            <c:idx val="12"/>
            <c:bubble3D val="0"/>
            <c:extLst>
              <c:ext xmlns:c16="http://schemas.microsoft.com/office/drawing/2014/chart" uri="{C3380CC4-5D6E-409C-BE32-E72D297353CC}">
                <c16:uniqueId val="{0000000C-014E-42D6-AFE7-A9306F088572}"/>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0D-014E-42D6-AFE7-A9306F088572}"/>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14E-42D6-AFE7-A9306F088572}"/>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14E-42D6-AFE7-A9306F088572}"/>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with CVC'!$C$7:$M$7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CVC'!$C$13:$M$13</c:f>
              <c:numCache>
                <c:formatCode>0.0%</c:formatCode>
                <c:ptCount val="11"/>
                <c:pt idx="0">
                  <c:v>0.253650119458455</c:v>
                </c:pt>
                <c:pt idx="1">
                  <c:v>0.25772825305535585</c:v>
                </c:pt>
                <c:pt idx="2">
                  <c:v>0.2616852146263911</c:v>
                </c:pt>
                <c:pt idx="3">
                  <c:v>0.25820379965457685</c:v>
                </c:pt>
                <c:pt idx="4">
                  <c:v>0.25854779411764706</c:v>
                </c:pt>
                <c:pt idx="5">
                  <c:v>0.2693972276234084</c:v>
                </c:pt>
                <c:pt idx="6">
                  <c:v>0.27224710837734839</c:v>
                </c:pt>
                <c:pt idx="7">
                  <c:v>0.2397489539748954</c:v>
                </c:pt>
                <c:pt idx="8">
                  <c:v>0.23041284024158187</c:v>
                </c:pt>
                <c:pt idx="9">
                  <c:v>0.21190437469507237</c:v>
                </c:pt>
                <c:pt idx="10">
                  <c:v>0.21118991331757289</c:v>
                </c:pt>
              </c:numCache>
            </c:numRef>
          </c:val>
          <c:smooth val="0"/>
          <c:extLst>
            <c:ext xmlns:c16="http://schemas.microsoft.com/office/drawing/2014/chart" uri="{C3380CC4-5D6E-409C-BE32-E72D297353CC}">
              <c16:uniqueId val="{0000000F-014E-42D6-AFE7-A9306F088572}"/>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0"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with CVC'!$B$84</c:f>
              <c:strCache>
                <c:ptCount val="1"/>
                <c:pt idx="0">
                  <c:v>Pre-seed/seed</c:v>
                </c:pt>
              </c:strCache>
            </c:strRef>
          </c:tx>
          <c:invertIfNegative val="0"/>
          <c:cat>
            <c:numRef>
              <c:f>'VC deals with CVC'!$C$83:$M$83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CVC'!$C$84:$M$84</c:f>
              <c:numCache>
                <c:formatCode>"$"#,##0.00</c:formatCode>
                <c:ptCount val="11"/>
                <c:pt idx="0">
                  <c:v>1.0448932849999999</c:v>
                </c:pt>
                <c:pt idx="1">
                  <c:v>1.124857966525922</c:v>
                </c:pt>
                <c:pt idx="2">
                  <c:v>2.7456856673120398</c:v>
                </c:pt>
                <c:pt idx="3">
                  <c:v>2.0700613329999999</c:v>
                </c:pt>
                <c:pt idx="4">
                  <c:v>2.299985793028136</c:v>
                </c:pt>
                <c:pt idx="5">
                  <c:v>4.6786090748201463</c:v>
                </c:pt>
                <c:pt idx="6">
                  <c:v>7.093437834049749</c:v>
                </c:pt>
                <c:pt idx="7">
                  <c:v>4.5249682646028786</c:v>
                </c:pt>
                <c:pt idx="8">
                  <c:v>5.1443687729999992</c:v>
                </c:pt>
                <c:pt idx="9">
                  <c:v>7.4365983189999989</c:v>
                </c:pt>
                <c:pt idx="10">
                  <c:v>4.1656207949999997</c:v>
                </c:pt>
              </c:numCache>
            </c:numRef>
          </c:val>
          <c:extLst>
            <c:ext xmlns:c16="http://schemas.microsoft.com/office/drawing/2014/chart" uri="{C3380CC4-5D6E-409C-BE32-E72D297353CC}">
              <c16:uniqueId val="{00000000-8027-4071-B0E4-4AFC9200E2EC}"/>
            </c:ext>
          </c:extLst>
        </c:ser>
        <c:ser>
          <c:idx val="1"/>
          <c:order val="1"/>
          <c:tx>
            <c:strRef>
              <c:f>'VC deals with CVC'!$B$85</c:f>
              <c:strCache>
                <c:ptCount val="1"/>
                <c:pt idx="0">
                  <c:v>Early-stage VC</c:v>
                </c:pt>
              </c:strCache>
            </c:strRef>
          </c:tx>
          <c:invertIfNegative val="0"/>
          <c:cat>
            <c:numRef>
              <c:f>'VC deals with CVC'!$C$83:$M$83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CVC'!$C$85:$M$85</c:f>
              <c:numCache>
                <c:formatCode>"$"#,##0.00</c:formatCode>
                <c:ptCount val="11"/>
                <c:pt idx="0">
                  <c:v>11.7105923173298</c:v>
                </c:pt>
                <c:pt idx="1">
                  <c:v>13.493734250585719</c:v>
                </c:pt>
                <c:pt idx="2">
                  <c:v>18.859788869825081</c:v>
                </c:pt>
                <c:pt idx="3">
                  <c:v>21.194587498821949</c:v>
                </c:pt>
                <c:pt idx="4">
                  <c:v>20.786248964258849</c:v>
                </c:pt>
                <c:pt idx="5">
                  <c:v>38.584342885065098</c:v>
                </c:pt>
                <c:pt idx="6">
                  <c:v>29.889732826676308</c:v>
                </c:pt>
                <c:pt idx="7">
                  <c:v>20.411020468697291</c:v>
                </c:pt>
                <c:pt idx="8">
                  <c:v>29.21365073494152</c:v>
                </c:pt>
                <c:pt idx="9">
                  <c:v>29.150996162467951</c:v>
                </c:pt>
                <c:pt idx="10">
                  <c:v>19.429017466336571</c:v>
                </c:pt>
              </c:numCache>
            </c:numRef>
          </c:val>
          <c:extLst>
            <c:ext xmlns:c16="http://schemas.microsoft.com/office/drawing/2014/chart" uri="{C3380CC4-5D6E-409C-BE32-E72D297353CC}">
              <c16:uniqueId val="{00000001-8027-4071-B0E4-4AFC9200E2EC}"/>
            </c:ext>
          </c:extLst>
        </c:ser>
        <c:ser>
          <c:idx val="2"/>
          <c:order val="2"/>
          <c:tx>
            <c:strRef>
              <c:f>'VC deals with CVC'!$B$86</c:f>
              <c:strCache>
                <c:ptCount val="1"/>
                <c:pt idx="0">
                  <c:v>Late-stage VC</c:v>
                </c:pt>
              </c:strCache>
            </c:strRef>
          </c:tx>
          <c:invertIfNegative val="0"/>
          <c:cat>
            <c:numRef>
              <c:f>'VC deals with CVC'!$C$83:$M$83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CVC'!$C$86:$M$86</c:f>
              <c:numCache>
                <c:formatCode>"$"#,##0.00</c:formatCode>
                <c:ptCount val="11"/>
                <c:pt idx="0">
                  <c:v>13.246322082625291</c:v>
                </c:pt>
                <c:pt idx="1">
                  <c:v>15.699842381653459</c:v>
                </c:pt>
                <c:pt idx="2">
                  <c:v>38.370371878473058</c:v>
                </c:pt>
                <c:pt idx="3">
                  <c:v>31.050742039589782</c:v>
                </c:pt>
                <c:pt idx="4">
                  <c:v>37.350875217550453</c:v>
                </c:pt>
                <c:pt idx="5">
                  <c:v>80.998183888548184</c:v>
                </c:pt>
                <c:pt idx="6">
                  <c:v>48.779344913654633</c:v>
                </c:pt>
                <c:pt idx="7">
                  <c:v>38.609061340390319</c:v>
                </c:pt>
                <c:pt idx="8">
                  <c:v>51.788744284666649</c:v>
                </c:pt>
                <c:pt idx="9">
                  <c:v>50.608703442087723</c:v>
                </c:pt>
                <c:pt idx="10">
                  <c:v>44.443677904355617</c:v>
                </c:pt>
              </c:numCache>
            </c:numRef>
          </c:val>
          <c:extLst>
            <c:ext xmlns:c16="http://schemas.microsoft.com/office/drawing/2014/chart" uri="{C3380CC4-5D6E-409C-BE32-E72D297353CC}">
              <c16:uniqueId val="{00000002-8027-4071-B0E4-4AFC9200E2EC}"/>
            </c:ext>
          </c:extLst>
        </c:ser>
        <c:ser>
          <c:idx val="3"/>
          <c:order val="3"/>
          <c:tx>
            <c:strRef>
              <c:f>'VC deals with CVC'!$B$87</c:f>
              <c:strCache>
                <c:ptCount val="1"/>
                <c:pt idx="0">
                  <c:v>Venture growth</c:v>
                </c:pt>
              </c:strCache>
            </c:strRef>
          </c:tx>
          <c:spPr>
            <a:solidFill>
              <a:srgbClr val="F5C914"/>
            </a:solidFill>
          </c:spPr>
          <c:invertIfNegative val="0"/>
          <c:cat>
            <c:numRef>
              <c:f>'VC deals with CVC'!$C$83:$M$83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CVC'!$C$87:$M$87</c:f>
              <c:numCache>
                <c:formatCode>"$"#,##0.00</c:formatCode>
                <c:ptCount val="11"/>
                <c:pt idx="0">
                  <c:v>14.784771190000001</c:v>
                </c:pt>
                <c:pt idx="1">
                  <c:v>10.299169855000001</c:v>
                </c:pt>
                <c:pt idx="2">
                  <c:v>15.22088309976402</c:v>
                </c:pt>
                <c:pt idx="3">
                  <c:v>13.163793052000001</c:v>
                </c:pt>
                <c:pt idx="4">
                  <c:v>27.916885953733441</c:v>
                </c:pt>
                <c:pt idx="5">
                  <c:v>51.771931631405913</c:v>
                </c:pt>
                <c:pt idx="6">
                  <c:v>24.81606451072577</c:v>
                </c:pt>
                <c:pt idx="7">
                  <c:v>19.487234956999998</c:v>
                </c:pt>
                <c:pt idx="8">
                  <c:v>35.044139610834428</c:v>
                </c:pt>
                <c:pt idx="9">
                  <c:v>102.4785291656606</c:v>
                </c:pt>
                <c:pt idx="10">
                  <c:v>262.0134538998185</c:v>
                </c:pt>
              </c:numCache>
            </c:numRef>
          </c:val>
          <c:extLst>
            <c:ext xmlns:c16="http://schemas.microsoft.com/office/drawing/2014/chart" uri="{C3380CC4-5D6E-409C-BE32-E72D297353CC}">
              <c16:uniqueId val="{00000003-8027-4071-B0E4-4AFC9200E2EC}"/>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ea typeface="Roboto" panose="02000000000000000000" pitchFamily="2" charset="0"/>
        </a:defRPr>
      </a:pPr>
      <a:endParaRPr lang="en-US"/>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with CVC'!$O$83</c:f>
              <c:strCache>
                <c:ptCount val="1"/>
                <c:pt idx="0">
                  <c:v>Pre-seed/seed</c:v>
                </c:pt>
              </c:strCache>
            </c:strRef>
          </c:tx>
          <c:invertIfNegative val="0"/>
          <c:cat>
            <c:numRef>
              <c:f>'VC deals with CVC'!$P$82:$Z$82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CVC'!$P$83:$Z$83</c:f>
              <c:numCache>
                <c:formatCode>#,##0</c:formatCode>
                <c:ptCount val="11"/>
                <c:pt idx="0">
                  <c:v>436</c:v>
                </c:pt>
                <c:pt idx="1">
                  <c:v>464</c:v>
                </c:pt>
                <c:pt idx="2">
                  <c:v>586</c:v>
                </c:pt>
                <c:pt idx="3">
                  <c:v>669</c:v>
                </c:pt>
                <c:pt idx="4">
                  <c:v>735</c:v>
                </c:pt>
                <c:pt idx="5">
                  <c:v>1155</c:v>
                </c:pt>
                <c:pt idx="6">
                  <c:v>1325</c:v>
                </c:pt>
                <c:pt idx="7">
                  <c:v>905</c:v>
                </c:pt>
                <c:pt idx="8">
                  <c:v>835</c:v>
                </c:pt>
                <c:pt idx="9">
                  <c:v>713</c:v>
                </c:pt>
                <c:pt idx="10">
                  <c:v>253</c:v>
                </c:pt>
              </c:numCache>
            </c:numRef>
          </c:val>
          <c:extLst>
            <c:ext xmlns:c16="http://schemas.microsoft.com/office/drawing/2014/chart" uri="{C3380CC4-5D6E-409C-BE32-E72D297353CC}">
              <c16:uniqueId val="{00000000-DACB-4484-BD88-575F40146B5F}"/>
            </c:ext>
          </c:extLst>
        </c:ser>
        <c:ser>
          <c:idx val="1"/>
          <c:order val="1"/>
          <c:tx>
            <c:strRef>
              <c:f>'VC deals with CVC'!$O$84</c:f>
              <c:strCache>
                <c:ptCount val="1"/>
                <c:pt idx="0">
                  <c:v>Early-stage VC</c:v>
                </c:pt>
              </c:strCache>
            </c:strRef>
          </c:tx>
          <c:invertIfNegative val="0"/>
          <c:cat>
            <c:numRef>
              <c:f>'VC deals with CVC'!$P$82:$Z$82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CVC'!$P$84:$Z$84</c:f>
              <c:numCache>
                <c:formatCode>#,##0</c:formatCode>
                <c:ptCount val="11"/>
                <c:pt idx="0">
                  <c:v>788</c:v>
                </c:pt>
                <c:pt idx="1">
                  <c:v>892</c:v>
                </c:pt>
                <c:pt idx="2">
                  <c:v>941</c:v>
                </c:pt>
                <c:pt idx="3">
                  <c:v>920</c:v>
                </c:pt>
                <c:pt idx="4">
                  <c:v>888</c:v>
                </c:pt>
                <c:pt idx="5">
                  <c:v>1405</c:v>
                </c:pt>
                <c:pt idx="6">
                  <c:v>1222</c:v>
                </c:pt>
                <c:pt idx="7">
                  <c:v>839</c:v>
                </c:pt>
                <c:pt idx="8">
                  <c:v>852</c:v>
                </c:pt>
                <c:pt idx="9">
                  <c:v>815</c:v>
                </c:pt>
                <c:pt idx="10">
                  <c:v>347</c:v>
                </c:pt>
              </c:numCache>
            </c:numRef>
          </c:val>
          <c:extLst>
            <c:ext xmlns:c16="http://schemas.microsoft.com/office/drawing/2014/chart" uri="{C3380CC4-5D6E-409C-BE32-E72D297353CC}">
              <c16:uniqueId val="{00000001-DACB-4484-BD88-575F40146B5F}"/>
            </c:ext>
          </c:extLst>
        </c:ser>
        <c:ser>
          <c:idx val="2"/>
          <c:order val="2"/>
          <c:tx>
            <c:strRef>
              <c:f>'VC deals with CVC'!$O$85</c:f>
              <c:strCache>
                <c:ptCount val="1"/>
                <c:pt idx="0">
                  <c:v>Late-stage VC</c:v>
                </c:pt>
              </c:strCache>
            </c:strRef>
          </c:tx>
          <c:invertIfNegative val="0"/>
          <c:cat>
            <c:numRef>
              <c:f>'VC deals with CVC'!$P$82:$Z$82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CVC'!$P$85:$Z$85</c:f>
              <c:numCache>
                <c:formatCode>#,##0</c:formatCode>
                <c:ptCount val="11"/>
                <c:pt idx="0">
                  <c:v>556</c:v>
                </c:pt>
                <c:pt idx="1">
                  <c:v>652</c:v>
                </c:pt>
                <c:pt idx="2">
                  <c:v>755</c:v>
                </c:pt>
                <c:pt idx="3">
                  <c:v>907</c:v>
                </c:pt>
                <c:pt idx="4">
                  <c:v>945</c:v>
                </c:pt>
                <c:pt idx="5">
                  <c:v>1389</c:v>
                </c:pt>
                <c:pt idx="6">
                  <c:v>1266</c:v>
                </c:pt>
                <c:pt idx="7">
                  <c:v>917</c:v>
                </c:pt>
                <c:pt idx="8">
                  <c:v>909</c:v>
                </c:pt>
                <c:pt idx="9">
                  <c:v>832</c:v>
                </c:pt>
                <c:pt idx="10">
                  <c:v>355</c:v>
                </c:pt>
              </c:numCache>
            </c:numRef>
          </c:val>
          <c:extLst>
            <c:ext xmlns:c16="http://schemas.microsoft.com/office/drawing/2014/chart" uri="{C3380CC4-5D6E-409C-BE32-E72D297353CC}">
              <c16:uniqueId val="{00000002-DACB-4484-BD88-575F40146B5F}"/>
            </c:ext>
          </c:extLst>
        </c:ser>
        <c:ser>
          <c:idx val="3"/>
          <c:order val="3"/>
          <c:tx>
            <c:strRef>
              <c:f>'VC deals with CVC'!$O$86</c:f>
              <c:strCache>
                <c:ptCount val="1"/>
                <c:pt idx="0">
                  <c:v>Venture growth</c:v>
                </c:pt>
              </c:strCache>
            </c:strRef>
          </c:tx>
          <c:spPr>
            <a:solidFill>
              <a:srgbClr val="F5C914"/>
            </a:solidFill>
          </c:spPr>
          <c:invertIfNegative val="0"/>
          <c:cat>
            <c:numRef>
              <c:f>'VC deals with CVC'!$P$82:$Z$82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CVC'!$P$86:$Z$86</c:f>
              <c:numCache>
                <c:formatCode>#,##0</c:formatCode>
                <c:ptCount val="11"/>
                <c:pt idx="0">
                  <c:v>131</c:v>
                </c:pt>
                <c:pt idx="1">
                  <c:v>143</c:v>
                </c:pt>
                <c:pt idx="2">
                  <c:v>186</c:v>
                </c:pt>
                <c:pt idx="3">
                  <c:v>194</c:v>
                </c:pt>
                <c:pt idx="4">
                  <c:v>245</c:v>
                </c:pt>
                <c:pt idx="5">
                  <c:v>344</c:v>
                </c:pt>
                <c:pt idx="6">
                  <c:v>259</c:v>
                </c:pt>
                <c:pt idx="7">
                  <c:v>204</c:v>
                </c:pt>
                <c:pt idx="8">
                  <c:v>188</c:v>
                </c:pt>
                <c:pt idx="9">
                  <c:v>246</c:v>
                </c:pt>
                <c:pt idx="10">
                  <c:v>117</c:v>
                </c:pt>
              </c:numCache>
            </c:numRef>
          </c:val>
          <c:extLst>
            <c:ext xmlns:c16="http://schemas.microsoft.com/office/drawing/2014/chart" uri="{C3380CC4-5D6E-409C-BE32-E72D297353CC}">
              <c16:uniqueId val="{00000003-DACB-4484-BD88-575F40146B5F}"/>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ea typeface="Roboto" panose="02000000000000000000" pitchFamily="2" charset="0"/>
        </a:defRPr>
      </a:pPr>
      <a:endParaRPr lang="en-US"/>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deals with CVC'!$B$121</c:f>
              <c:strCache>
                <c:ptCount val="1"/>
                <c:pt idx="0">
                  <c:v>Pre-seed/seed</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1-B235-43B6-AA48-621268759336}"/>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3-B235-43B6-AA48-621268759336}"/>
              </c:ext>
            </c:extLst>
          </c:dPt>
          <c:dPt>
            <c:idx val="12"/>
            <c:bubble3D val="0"/>
            <c:extLst>
              <c:ext xmlns:c16="http://schemas.microsoft.com/office/drawing/2014/chart" uri="{C3380CC4-5D6E-409C-BE32-E72D297353CC}">
                <c16:uniqueId val="{00000004-B235-43B6-AA48-621268759336}"/>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6-B235-43B6-AA48-621268759336}"/>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235-43B6-AA48-621268759336}"/>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35-43B6-AA48-621268759336}"/>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35-43B6-AA48-621268759336}"/>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with CVC'!$C$120:$M$120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CVC'!$C$121:$M$121</c:f>
              <c:numCache>
                <c:formatCode>0.0%</c:formatCode>
                <c:ptCount val="11"/>
                <c:pt idx="0">
                  <c:v>0.17917305263096234</c:v>
                </c:pt>
                <c:pt idx="1">
                  <c:v>0.1583298412733519</c:v>
                </c:pt>
                <c:pt idx="2">
                  <c:v>0.27347892994091522</c:v>
                </c:pt>
                <c:pt idx="3">
                  <c:v>0.20438356610141806</c:v>
                </c:pt>
                <c:pt idx="4">
                  <c:v>0.19350345891160711</c:v>
                </c:pt>
                <c:pt idx="5">
                  <c:v>0.24596528746081528</c:v>
                </c:pt>
                <c:pt idx="6">
                  <c:v>0.2857594463194193</c:v>
                </c:pt>
                <c:pt idx="7">
                  <c:v>0.2631123849314318</c:v>
                </c:pt>
                <c:pt idx="8">
                  <c:v>0.27946331330619123</c:v>
                </c:pt>
                <c:pt idx="9">
                  <c:v>0.33612021937675834</c:v>
                </c:pt>
                <c:pt idx="10">
                  <c:v>0.35425398664495084</c:v>
                </c:pt>
              </c:numCache>
            </c:numRef>
          </c:val>
          <c:smooth val="0"/>
          <c:extLst>
            <c:ext xmlns:c16="http://schemas.microsoft.com/office/drawing/2014/chart" uri="{C3380CC4-5D6E-409C-BE32-E72D297353CC}">
              <c16:uniqueId val="{00000008-B235-43B6-AA48-621268759336}"/>
            </c:ext>
          </c:extLst>
        </c:ser>
        <c:ser>
          <c:idx val="1"/>
          <c:order val="1"/>
          <c:tx>
            <c:strRef>
              <c:f>'VC deals with CVC'!$B$122</c:f>
              <c:strCache>
                <c:ptCount val="1"/>
                <c:pt idx="0">
                  <c:v>Early-stage VC</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A-B235-43B6-AA48-621268759336}"/>
              </c:ext>
            </c:extLst>
          </c:dPt>
          <c:dPt>
            <c:idx val="11"/>
            <c:marker>
              <c:symbol val="circle"/>
              <c:size val="5"/>
            </c:marker>
            <c:bubble3D val="0"/>
            <c:extLst>
              <c:ext xmlns:c16="http://schemas.microsoft.com/office/drawing/2014/chart" uri="{C3380CC4-5D6E-409C-BE32-E72D297353CC}">
                <c16:uniqueId val="{0000000B-B235-43B6-AA48-621268759336}"/>
              </c:ext>
            </c:extLst>
          </c:dPt>
          <c:dPt>
            <c:idx val="12"/>
            <c:bubble3D val="0"/>
            <c:extLst>
              <c:ext xmlns:c16="http://schemas.microsoft.com/office/drawing/2014/chart" uri="{C3380CC4-5D6E-409C-BE32-E72D297353CC}">
                <c16:uniqueId val="{0000000C-B235-43B6-AA48-621268759336}"/>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0D-B235-43B6-AA48-621268759336}"/>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235-43B6-AA48-621268759336}"/>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235-43B6-AA48-621268759336}"/>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with CVC'!$C$120:$M$120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CVC'!$C$122:$M$122</c:f>
              <c:numCache>
                <c:formatCode>0.0%</c:formatCode>
                <c:ptCount val="11"/>
                <c:pt idx="0">
                  <c:v>0.44283073402367457</c:v>
                </c:pt>
                <c:pt idx="1">
                  <c:v>0.44188438319035594</c:v>
                </c:pt>
                <c:pt idx="2">
                  <c:v>0.44596752613494473</c:v>
                </c:pt>
                <c:pt idx="3">
                  <c:v>0.47012555632635344</c:v>
                </c:pt>
                <c:pt idx="4">
                  <c:v>0.44973886150099107</c:v>
                </c:pt>
                <c:pt idx="5">
                  <c:v>0.43340507361439218</c:v>
                </c:pt>
                <c:pt idx="6">
                  <c:v>0.42630610594654145</c:v>
                </c:pt>
                <c:pt idx="7">
                  <c:v>0.50385217813069383</c:v>
                </c:pt>
                <c:pt idx="8">
                  <c:v>0.53914166976541156</c:v>
                </c:pt>
                <c:pt idx="9">
                  <c:v>0.42501761533010335</c:v>
                </c:pt>
                <c:pt idx="10">
                  <c:v>0.36559800348755955</c:v>
                </c:pt>
              </c:numCache>
            </c:numRef>
          </c:val>
          <c:smooth val="0"/>
          <c:extLst>
            <c:ext xmlns:c16="http://schemas.microsoft.com/office/drawing/2014/chart" uri="{C3380CC4-5D6E-409C-BE32-E72D297353CC}">
              <c16:uniqueId val="{0000000F-B235-43B6-AA48-621268759336}"/>
            </c:ext>
          </c:extLst>
        </c:ser>
        <c:ser>
          <c:idx val="2"/>
          <c:order val="2"/>
          <c:tx>
            <c:strRef>
              <c:f>'VC deals with CVC'!$B$123</c:f>
              <c:strCache>
                <c:ptCount val="1"/>
                <c:pt idx="0">
                  <c:v>Late-stage VC</c:v>
                </c:pt>
              </c:strCache>
            </c:strRef>
          </c:tx>
          <c:spPr>
            <a:ln w="19050" cap="rnd" cmpd="sng" algn="ctr">
              <a:solidFill>
                <a:schemeClr val="accent3"/>
              </a:solidFill>
              <a:prstDash val="solid"/>
              <a:round/>
            </a:ln>
            <a:effectLst/>
          </c:spPr>
          <c:marker>
            <c:symbol val="none"/>
          </c:marker>
          <c:dPt>
            <c:idx val="10"/>
            <c:marker>
              <c:symbol val="circle"/>
              <c:size val="5"/>
              <c:spPr>
                <a:solidFill>
                  <a:schemeClr val="accent3"/>
                </a:solidFill>
                <a:ln>
                  <a:noFill/>
                </a:ln>
              </c:spPr>
            </c:marker>
            <c:bubble3D val="0"/>
            <c:spPr>
              <a:ln w="19050" cap="rnd" cmpd="sng" algn="ctr">
                <a:noFill/>
                <a:prstDash val="solid"/>
                <a:round/>
              </a:ln>
              <a:effectLst/>
            </c:spPr>
            <c:extLst>
              <c:ext xmlns:c16="http://schemas.microsoft.com/office/drawing/2014/chart" uri="{C3380CC4-5D6E-409C-BE32-E72D297353CC}">
                <c16:uniqueId val="{00000011-B235-43B6-AA48-621268759336}"/>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235-43B6-AA48-621268759336}"/>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235-43B6-AA48-621268759336}"/>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with CVC'!$C$120:$M$120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CVC'!$C$123:$M$123</c:f>
              <c:numCache>
                <c:formatCode>0.0%</c:formatCode>
                <c:ptCount val="11"/>
                <c:pt idx="0">
                  <c:v>0.44205309077545801</c:v>
                </c:pt>
                <c:pt idx="1">
                  <c:v>0.46469540277197008</c:v>
                </c:pt>
                <c:pt idx="2">
                  <c:v>0.57707157629948302</c:v>
                </c:pt>
                <c:pt idx="3">
                  <c:v>0.50230876279075531</c:v>
                </c:pt>
                <c:pt idx="4">
                  <c:v>0.51935640905352742</c:v>
                </c:pt>
                <c:pt idx="5">
                  <c:v>0.50705259579071416</c:v>
                </c:pt>
                <c:pt idx="6">
                  <c:v>0.50600207652575857</c:v>
                </c:pt>
                <c:pt idx="7">
                  <c:v>0.5262239020776206</c:v>
                </c:pt>
                <c:pt idx="8">
                  <c:v>0.58319800617600304</c:v>
                </c:pt>
                <c:pt idx="9">
                  <c:v>0.50048003676256259</c:v>
                </c:pt>
                <c:pt idx="10">
                  <c:v>0.65790214380573731</c:v>
                </c:pt>
              </c:numCache>
            </c:numRef>
          </c:val>
          <c:smooth val="0"/>
          <c:extLst>
            <c:ext xmlns:c16="http://schemas.microsoft.com/office/drawing/2014/chart" uri="{C3380CC4-5D6E-409C-BE32-E72D297353CC}">
              <c16:uniqueId val="{00000013-B235-43B6-AA48-621268759336}"/>
            </c:ext>
          </c:extLst>
        </c:ser>
        <c:ser>
          <c:idx val="3"/>
          <c:order val="3"/>
          <c:tx>
            <c:strRef>
              <c:f>'VC deals with CVC'!$B$124</c:f>
              <c:strCache>
                <c:ptCount val="1"/>
                <c:pt idx="0">
                  <c:v>Venture growth</c:v>
                </c:pt>
              </c:strCache>
            </c:strRef>
          </c:tx>
          <c:spPr>
            <a:ln w="19050" cap="rnd" cmpd="sng" algn="ctr">
              <a:solidFill>
                <a:schemeClr val="accent5"/>
              </a:solidFill>
              <a:prstDash val="solid"/>
              <a:round/>
            </a:ln>
            <a:effectLst/>
          </c:spPr>
          <c:marker>
            <c:symbol val="none"/>
          </c:marker>
          <c:dPt>
            <c:idx val="8"/>
            <c:bubble3D val="0"/>
            <c:extLst>
              <c:ext xmlns:c16="http://schemas.microsoft.com/office/drawing/2014/chart" uri="{C3380CC4-5D6E-409C-BE32-E72D297353CC}">
                <c16:uniqueId val="{00000014-B235-43B6-AA48-621268759336}"/>
              </c:ext>
            </c:extLst>
          </c:dPt>
          <c:dPt>
            <c:idx val="9"/>
            <c:bubble3D val="0"/>
            <c:extLst>
              <c:ext xmlns:c16="http://schemas.microsoft.com/office/drawing/2014/chart" uri="{C3380CC4-5D6E-409C-BE32-E72D297353CC}">
                <c16:uniqueId val="{00000015-B235-43B6-AA48-621268759336}"/>
              </c:ext>
            </c:extLst>
          </c:dPt>
          <c:dPt>
            <c:idx val="10"/>
            <c:marker>
              <c:symbol val="circle"/>
              <c:size val="5"/>
              <c:spPr>
                <a:solidFill>
                  <a:schemeClr val="accent5"/>
                </a:solidFill>
                <a:ln w="6350" cap="flat" cmpd="sng" algn="ctr">
                  <a:noFill/>
                  <a:prstDash val="solid"/>
                  <a:round/>
                </a:ln>
                <a:effectLst/>
              </c:spPr>
            </c:marker>
            <c:bubble3D val="0"/>
            <c:spPr>
              <a:ln w="19050" cap="rnd" cmpd="sng" algn="ctr">
                <a:noFill/>
                <a:prstDash val="solid"/>
                <a:round/>
              </a:ln>
              <a:effectLst/>
            </c:spPr>
            <c:extLst>
              <c:ext xmlns:c16="http://schemas.microsoft.com/office/drawing/2014/chart" uri="{C3380CC4-5D6E-409C-BE32-E72D297353CC}">
                <c16:uniqueId val="{00000017-B235-43B6-AA48-621268759336}"/>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235-43B6-AA48-621268759336}"/>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235-43B6-AA48-621268759336}"/>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with CVC'!$C$120:$M$120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CVC'!$C$124:$M$124</c:f>
              <c:numCache>
                <c:formatCode>0.0%</c:formatCode>
                <c:ptCount val="11"/>
                <c:pt idx="0">
                  <c:v>0.68773755167755457</c:v>
                </c:pt>
                <c:pt idx="1">
                  <c:v>0.46334823441163747</c:v>
                </c:pt>
                <c:pt idx="2">
                  <c:v>0.49599299207220737</c:v>
                </c:pt>
                <c:pt idx="3">
                  <c:v>0.33543935431131733</c:v>
                </c:pt>
                <c:pt idx="4">
                  <c:v>0.60589978070935968</c:v>
                </c:pt>
                <c:pt idx="5">
                  <c:v>0.56990714106223272</c:v>
                </c:pt>
                <c:pt idx="6">
                  <c:v>0.54855842762637885</c:v>
                </c:pt>
                <c:pt idx="7">
                  <c:v>0.55521411549551225</c:v>
                </c:pt>
                <c:pt idx="8">
                  <c:v>0.65169439409207319</c:v>
                </c:pt>
                <c:pt idx="9">
                  <c:v>0.80466591350007577</c:v>
                </c:pt>
                <c:pt idx="10">
                  <c:v>0.93486174883756745</c:v>
                </c:pt>
              </c:numCache>
            </c:numRef>
          </c:val>
          <c:smooth val="0"/>
          <c:extLst>
            <c:ext xmlns:c16="http://schemas.microsoft.com/office/drawing/2014/chart" uri="{C3380CC4-5D6E-409C-BE32-E72D297353CC}">
              <c16:uniqueId val="{00000018-B235-43B6-AA48-621268759336}"/>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0"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deals with CVC'!$O$120</c:f>
              <c:strCache>
                <c:ptCount val="1"/>
                <c:pt idx="0">
                  <c:v>Pre-seed/seed</c:v>
                </c:pt>
              </c:strCache>
            </c:strRef>
          </c:tx>
          <c:spPr>
            <a:ln w="19050" cap="rnd" cmpd="sng" algn="ctr">
              <a:solidFill>
                <a:schemeClr val="accent1"/>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1-1498-434C-8113-F487D4A4667B}"/>
              </c:ext>
            </c:extLst>
          </c:dPt>
          <c:dPt>
            <c:idx val="11"/>
            <c:bubble3D val="0"/>
            <c:spPr>
              <a:ln w="19050" cap="rnd" cmpd="sng" algn="ctr">
                <a:solidFill>
                  <a:schemeClr val="accent1"/>
                </a:solidFill>
                <a:prstDash val="solid"/>
                <a:round/>
              </a:ln>
              <a:effectLst/>
            </c:spPr>
            <c:extLst>
              <c:ext xmlns:c16="http://schemas.microsoft.com/office/drawing/2014/chart" uri="{C3380CC4-5D6E-409C-BE32-E72D297353CC}">
                <c16:uniqueId val="{00000003-1498-434C-8113-F487D4A4667B}"/>
              </c:ext>
            </c:extLst>
          </c:dPt>
          <c:dPt>
            <c:idx val="12"/>
            <c:bubble3D val="0"/>
            <c:extLst>
              <c:ext xmlns:c16="http://schemas.microsoft.com/office/drawing/2014/chart" uri="{C3380CC4-5D6E-409C-BE32-E72D297353CC}">
                <c16:uniqueId val="{00000004-1498-434C-8113-F487D4A4667B}"/>
              </c:ext>
            </c:extLst>
          </c:dPt>
          <c:dPt>
            <c:idx val="13"/>
            <c:bubble3D val="0"/>
            <c:spPr>
              <a:ln w="19050" cap="rnd" cmpd="sng" algn="ctr">
                <a:solidFill>
                  <a:schemeClr val="accent1"/>
                </a:solidFill>
                <a:prstDash val="solid"/>
                <a:round/>
              </a:ln>
              <a:effectLst/>
            </c:spPr>
            <c:extLst>
              <c:ext xmlns:c16="http://schemas.microsoft.com/office/drawing/2014/chart" uri="{C3380CC4-5D6E-409C-BE32-E72D297353CC}">
                <c16:uniqueId val="{00000006-1498-434C-8113-F487D4A4667B}"/>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498-434C-8113-F487D4A4667B}"/>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98-434C-8113-F487D4A4667B}"/>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with CVC'!$P$119:$Z$119</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CVC'!$P$120:$Z$120</c:f>
              <c:numCache>
                <c:formatCode>0.0%</c:formatCode>
                <c:ptCount val="11"/>
                <c:pt idx="0">
                  <c:v>0.10567135239941833</c:v>
                </c:pt>
                <c:pt idx="1">
                  <c:v>0.10476405509144276</c:v>
                </c:pt>
                <c:pt idx="2">
                  <c:v>0.12596732588134135</c:v>
                </c:pt>
                <c:pt idx="3">
                  <c:v>0.12940038684719535</c:v>
                </c:pt>
                <c:pt idx="4">
                  <c:v>0.13656633221850614</c:v>
                </c:pt>
                <c:pt idx="5">
                  <c:v>0.15549273021001617</c:v>
                </c:pt>
                <c:pt idx="6">
                  <c:v>0.18810335036910847</c:v>
                </c:pt>
                <c:pt idx="7">
                  <c:v>0.15717262938520318</c:v>
                </c:pt>
                <c:pt idx="8">
                  <c:v>0.14585152838427948</c:v>
                </c:pt>
                <c:pt idx="9">
                  <c:v>0.13186609950064732</c:v>
                </c:pt>
                <c:pt idx="10">
                  <c:v>9.8750975800156127E-2</c:v>
                </c:pt>
              </c:numCache>
            </c:numRef>
          </c:val>
          <c:smooth val="0"/>
          <c:extLst>
            <c:ext xmlns:c16="http://schemas.microsoft.com/office/drawing/2014/chart" uri="{C3380CC4-5D6E-409C-BE32-E72D297353CC}">
              <c16:uniqueId val="{00000008-1498-434C-8113-F487D4A4667B}"/>
            </c:ext>
          </c:extLst>
        </c:ser>
        <c:ser>
          <c:idx val="1"/>
          <c:order val="1"/>
          <c:tx>
            <c:strRef>
              <c:f>'VC deals with CVC'!$O$121</c:f>
              <c:strCache>
                <c:ptCount val="1"/>
                <c:pt idx="0">
                  <c:v>Early-stage VC</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A-1498-434C-8113-F487D4A4667B}"/>
              </c:ext>
            </c:extLst>
          </c:dPt>
          <c:dPt>
            <c:idx val="11"/>
            <c:bubble3D val="0"/>
            <c:extLst>
              <c:ext xmlns:c16="http://schemas.microsoft.com/office/drawing/2014/chart" uri="{C3380CC4-5D6E-409C-BE32-E72D297353CC}">
                <c16:uniqueId val="{0000000B-1498-434C-8113-F487D4A4667B}"/>
              </c:ext>
            </c:extLst>
          </c:dPt>
          <c:dPt>
            <c:idx val="12"/>
            <c:bubble3D val="0"/>
            <c:extLst>
              <c:ext xmlns:c16="http://schemas.microsoft.com/office/drawing/2014/chart" uri="{C3380CC4-5D6E-409C-BE32-E72D297353CC}">
                <c16:uniqueId val="{0000000C-1498-434C-8113-F487D4A4667B}"/>
              </c:ext>
            </c:extLst>
          </c:dPt>
          <c:dPt>
            <c:idx val="13"/>
            <c:bubble3D val="0"/>
            <c:extLst>
              <c:ext xmlns:c16="http://schemas.microsoft.com/office/drawing/2014/chart" uri="{C3380CC4-5D6E-409C-BE32-E72D297353CC}">
                <c16:uniqueId val="{0000000D-1498-434C-8113-F487D4A4667B}"/>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498-434C-8113-F487D4A4667B}"/>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498-434C-8113-F487D4A4667B}"/>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with CVC'!$P$119:$Z$119</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CVC'!$P$121:$Z$121</c:f>
              <c:numCache>
                <c:formatCode>0.0%</c:formatCode>
                <c:ptCount val="11"/>
                <c:pt idx="0">
                  <c:v>0.19112296871210283</c:v>
                </c:pt>
                <c:pt idx="1">
                  <c:v>0.20268120881617815</c:v>
                </c:pt>
                <c:pt idx="2">
                  <c:v>0.20929715302491103</c:v>
                </c:pt>
                <c:pt idx="3">
                  <c:v>0.20309050772626933</c:v>
                </c:pt>
                <c:pt idx="4">
                  <c:v>0.20815752461322082</c:v>
                </c:pt>
                <c:pt idx="5">
                  <c:v>0.23108552631578946</c:v>
                </c:pt>
                <c:pt idx="6">
                  <c:v>0.21736036997509783</c:v>
                </c:pt>
                <c:pt idx="7">
                  <c:v>0.18358862144420132</c:v>
                </c:pt>
                <c:pt idx="8">
                  <c:v>0.18298969072164947</c:v>
                </c:pt>
                <c:pt idx="9">
                  <c:v>0.15825242718446603</c:v>
                </c:pt>
                <c:pt idx="10">
                  <c:v>0.13402858246427191</c:v>
                </c:pt>
              </c:numCache>
            </c:numRef>
          </c:val>
          <c:smooth val="0"/>
          <c:extLst>
            <c:ext xmlns:c16="http://schemas.microsoft.com/office/drawing/2014/chart" uri="{C3380CC4-5D6E-409C-BE32-E72D297353CC}">
              <c16:uniqueId val="{0000000F-1498-434C-8113-F487D4A4667B}"/>
            </c:ext>
          </c:extLst>
        </c:ser>
        <c:ser>
          <c:idx val="2"/>
          <c:order val="2"/>
          <c:tx>
            <c:strRef>
              <c:f>'VC deals with CVC'!$O$122</c:f>
              <c:strCache>
                <c:ptCount val="1"/>
                <c:pt idx="0">
                  <c:v>Late-stage VC</c:v>
                </c:pt>
              </c:strCache>
            </c:strRef>
          </c:tx>
          <c:spPr>
            <a:ln w="19050" cap="rnd" cmpd="sng" algn="ctr">
              <a:solidFill>
                <a:schemeClr val="accent3"/>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1-1498-434C-8113-F487D4A4667B}"/>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498-434C-8113-F487D4A4667B}"/>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498-434C-8113-F487D4A4667B}"/>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with CVC'!$P$119:$Z$119</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CVC'!$P$122:$Z$122</c:f>
              <c:numCache>
                <c:formatCode>0.0%</c:formatCode>
                <c:ptCount val="11"/>
                <c:pt idx="0">
                  <c:v>0.21718750000000001</c:v>
                </c:pt>
                <c:pt idx="1">
                  <c:v>0.23700472555434388</c:v>
                </c:pt>
                <c:pt idx="2">
                  <c:v>0.24029280712921705</c:v>
                </c:pt>
                <c:pt idx="3">
                  <c:v>0.24944994499449946</c:v>
                </c:pt>
                <c:pt idx="4">
                  <c:v>0.24934036939313983</c:v>
                </c:pt>
                <c:pt idx="5">
                  <c:v>0.26578645235361653</c:v>
                </c:pt>
                <c:pt idx="6">
                  <c:v>0.26130030959752321</c:v>
                </c:pt>
                <c:pt idx="7">
                  <c:v>0.20784224841341795</c:v>
                </c:pt>
                <c:pt idx="8">
                  <c:v>0.21560721062618596</c:v>
                </c:pt>
                <c:pt idx="9">
                  <c:v>0.19585687382297551</c:v>
                </c:pt>
                <c:pt idx="10">
                  <c:v>0.18177163338453661</c:v>
                </c:pt>
              </c:numCache>
            </c:numRef>
          </c:val>
          <c:smooth val="0"/>
          <c:extLst>
            <c:ext xmlns:c16="http://schemas.microsoft.com/office/drawing/2014/chart" uri="{C3380CC4-5D6E-409C-BE32-E72D297353CC}">
              <c16:uniqueId val="{00000013-1498-434C-8113-F487D4A4667B}"/>
            </c:ext>
          </c:extLst>
        </c:ser>
        <c:ser>
          <c:idx val="3"/>
          <c:order val="3"/>
          <c:tx>
            <c:strRef>
              <c:f>'VC deals with CVC'!$O$123</c:f>
              <c:strCache>
                <c:ptCount val="1"/>
                <c:pt idx="0">
                  <c:v>Venture growth</c:v>
                </c:pt>
              </c:strCache>
            </c:strRef>
          </c:tx>
          <c:spPr>
            <a:ln w="19050" cap="rnd" cmpd="sng" algn="ctr">
              <a:solidFill>
                <a:schemeClr val="accent5"/>
              </a:solidFill>
              <a:prstDash val="solid"/>
              <a:round/>
            </a:ln>
            <a:effectLst/>
          </c:spPr>
          <c:marker>
            <c:symbol val="none"/>
          </c:marker>
          <c:dPt>
            <c:idx val="8"/>
            <c:bubble3D val="0"/>
            <c:extLst>
              <c:ext xmlns:c16="http://schemas.microsoft.com/office/drawing/2014/chart" uri="{C3380CC4-5D6E-409C-BE32-E72D297353CC}">
                <c16:uniqueId val="{00000014-1498-434C-8113-F487D4A4667B}"/>
              </c:ext>
            </c:extLst>
          </c:dPt>
          <c:dPt>
            <c:idx val="9"/>
            <c:bubble3D val="0"/>
            <c:extLst>
              <c:ext xmlns:c16="http://schemas.microsoft.com/office/drawing/2014/chart" uri="{C3380CC4-5D6E-409C-BE32-E72D297353CC}">
                <c16:uniqueId val="{00000015-1498-434C-8113-F487D4A4667B}"/>
              </c:ext>
            </c:extLst>
          </c:dPt>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17-1498-434C-8113-F487D4A4667B}"/>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498-434C-8113-F487D4A4667B}"/>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498-434C-8113-F487D4A4667B}"/>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with CVC'!$P$119:$Z$119</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CVC'!$P$123:$Z$123</c:f>
              <c:numCache>
                <c:formatCode>0.0%</c:formatCode>
                <c:ptCount val="11"/>
                <c:pt idx="0">
                  <c:v>0.26095617529880477</c:v>
                </c:pt>
                <c:pt idx="1">
                  <c:v>0.27342256214149141</c:v>
                </c:pt>
                <c:pt idx="2">
                  <c:v>0.29807692307692307</c:v>
                </c:pt>
                <c:pt idx="3">
                  <c:v>0.28955223880597014</c:v>
                </c:pt>
                <c:pt idx="4">
                  <c:v>0.32152230971128609</c:v>
                </c:pt>
                <c:pt idx="5">
                  <c:v>0.36479321314952279</c:v>
                </c:pt>
                <c:pt idx="6">
                  <c:v>0.33333333333333331</c:v>
                </c:pt>
                <c:pt idx="7">
                  <c:v>0.28936170212765955</c:v>
                </c:pt>
                <c:pt idx="8">
                  <c:v>0.2407170294494238</c:v>
                </c:pt>
                <c:pt idx="9">
                  <c:v>0.26537216828478966</c:v>
                </c:pt>
                <c:pt idx="10">
                  <c:v>0.27990430622009571</c:v>
                </c:pt>
              </c:numCache>
            </c:numRef>
          </c:val>
          <c:smooth val="0"/>
          <c:extLst>
            <c:ext xmlns:c16="http://schemas.microsoft.com/office/drawing/2014/chart" uri="{C3380CC4-5D6E-409C-BE32-E72D297353CC}">
              <c16:uniqueId val="{00000018-1498-434C-8113-F487D4A4667B}"/>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0"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deals with NTI'!$B$8</c:f>
              <c:strCache>
                <c:ptCount val="1"/>
                <c:pt idx="0">
                  <c:v>Deal value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deals with NTI'!$C$7:$M$7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NTI'!$C$8:$M$8</c:f>
              <c:numCache>
                <c:formatCode>"$"#,##0.0</c:formatCode>
                <c:ptCount val="11"/>
                <c:pt idx="0">
                  <c:v>60.513522883904237</c:v>
                </c:pt>
                <c:pt idx="1">
                  <c:v>65.883920154458352</c:v>
                </c:pt>
                <c:pt idx="2">
                  <c:v>116.23190155457721</c:v>
                </c:pt>
                <c:pt idx="3">
                  <c:v>120.3356650517222</c:v>
                </c:pt>
                <c:pt idx="4">
                  <c:v>139.4795507779927</c:v>
                </c:pt>
                <c:pt idx="5">
                  <c:v>299.68400304941122</c:v>
                </c:pt>
                <c:pt idx="6">
                  <c:v>182.3150394741246</c:v>
                </c:pt>
                <c:pt idx="7">
                  <c:v>124.9599380455638</c:v>
                </c:pt>
                <c:pt idx="8">
                  <c:v>169.44831156601339</c:v>
                </c:pt>
                <c:pt idx="9">
                  <c:v>247.52494378767619</c:v>
                </c:pt>
                <c:pt idx="10">
                  <c:v>379.35229720551069</c:v>
                </c:pt>
              </c:numCache>
            </c:numRef>
          </c:val>
          <c:extLst>
            <c:ext xmlns:c16="http://schemas.microsoft.com/office/drawing/2014/chart" uri="{C3380CC4-5D6E-409C-BE32-E72D297353CC}">
              <c16:uniqueId val="{00000000-A4FD-4210-9784-0DE7EEF1976E}"/>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deals with NTI'!$B$9</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1-A4FD-4210-9784-0DE7EEF1976E}"/>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03-A4FD-4210-9784-0DE7EEF1976E}"/>
              </c:ext>
            </c:extLst>
          </c:dPt>
          <c:dPt>
            <c:idx val="11"/>
            <c:bubble3D val="0"/>
            <c:extLst>
              <c:ext xmlns:c16="http://schemas.microsoft.com/office/drawing/2014/chart" uri="{C3380CC4-5D6E-409C-BE32-E72D297353CC}">
                <c16:uniqueId val="{00000004-A4FD-4210-9784-0DE7EEF1976E}"/>
              </c:ext>
            </c:extLst>
          </c:dPt>
          <c:dLbls>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deals with NTI'!$C$7:$M$7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NTI'!$C$9:$M$9</c:f>
              <c:numCache>
                <c:formatCode>#,##0</c:formatCode>
                <c:ptCount val="11"/>
                <c:pt idx="0">
                  <c:v>3455</c:v>
                </c:pt>
                <c:pt idx="1">
                  <c:v>3783</c:v>
                </c:pt>
                <c:pt idx="2">
                  <c:v>4414</c:v>
                </c:pt>
                <c:pt idx="3">
                  <c:v>4829</c:v>
                </c:pt>
                <c:pt idx="4">
                  <c:v>5167</c:v>
                </c:pt>
                <c:pt idx="5">
                  <c:v>8005</c:v>
                </c:pt>
                <c:pt idx="6">
                  <c:v>7161</c:v>
                </c:pt>
                <c:pt idx="7">
                  <c:v>5153</c:v>
                </c:pt>
                <c:pt idx="8">
                  <c:v>5038</c:v>
                </c:pt>
                <c:pt idx="9">
                  <c:v>4836</c:v>
                </c:pt>
                <c:pt idx="10">
                  <c:v>1978</c:v>
                </c:pt>
              </c:numCache>
            </c:numRef>
          </c:val>
          <c:smooth val="0"/>
          <c:extLst>
            <c:ext xmlns:c16="http://schemas.microsoft.com/office/drawing/2014/chart" uri="{C3380CC4-5D6E-409C-BE32-E72D297353CC}">
              <c16:uniqueId val="{00000005-A4FD-4210-9784-0DE7EEF1976E}"/>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with NTI'!$B$43</c:f>
              <c:strCache>
                <c:ptCount val="1"/>
                <c:pt idx="0">
                  <c:v>&lt;$500K</c:v>
                </c:pt>
              </c:strCache>
            </c:strRef>
          </c:tx>
          <c:spPr>
            <a:solidFill>
              <a:schemeClr val="accent1"/>
            </a:solidFill>
            <a:ln>
              <a:noFill/>
            </a:ln>
            <a:effectLst/>
          </c:spPr>
          <c:invertIfNegative val="0"/>
          <c:cat>
            <c:numRef>
              <c:f>'VC deals with NTI'!$C$42:$M$42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NTI'!$C$43:$M$43</c:f>
              <c:numCache>
                <c:formatCode>"$"#,##0.0</c:formatCode>
                <c:ptCount val="11"/>
                <c:pt idx="0">
                  <c:v>4.2786813686075752E-2</c:v>
                </c:pt>
                <c:pt idx="1">
                  <c:v>4.1270322461164001E-2</c:v>
                </c:pt>
                <c:pt idx="2">
                  <c:v>4.3730518944668388E-2</c:v>
                </c:pt>
                <c:pt idx="3">
                  <c:v>4.1820128933343838E-2</c:v>
                </c:pt>
                <c:pt idx="4">
                  <c:v>5.2236028012750992E-2</c:v>
                </c:pt>
                <c:pt idx="5">
                  <c:v>5.4304584045871282E-2</c:v>
                </c:pt>
                <c:pt idx="6">
                  <c:v>4.6373418517396382E-2</c:v>
                </c:pt>
                <c:pt idx="7">
                  <c:v>3.5234115465954313E-2</c:v>
                </c:pt>
                <c:pt idx="8">
                  <c:v>3.2818207000000002E-2</c:v>
                </c:pt>
                <c:pt idx="9">
                  <c:v>1.9415040883391781E-2</c:v>
                </c:pt>
                <c:pt idx="10">
                  <c:v>7.2052990000000001E-3</c:v>
                </c:pt>
              </c:numCache>
            </c:numRef>
          </c:val>
          <c:extLst>
            <c:ext xmlns:c16="http://schemas.microsoft.com/office/drawing/2014/chart" uri="{C3380CC4-5D6E-409C-BE32-E72D297353CC}">
              <c16:uniqueId val="{00000000-A293-4ECF-ACDA-C23B9207CBA7}"/>
            </c:ext>
          </c:extLst>
        </c:ser>
        <c:ser>
          <c:idx val="1"/>
          <c:order val="1"/>
          <c:tx>
            <c:strRef>
              <c:f>'VC deals with NTI'!$B$44</c:f>
              <c:strCache>
                <c:ptCount val="1"/>
                <c:pt idx="0">
                  <c:v>$500K-$1M</c:v>
                </c:pt>
              </c:strCache>
            </c:strRef>
          </c:tx>
          <c:spPr>
            <a:solidFill>
              <a:schemeClr val="accent2"/>
            </a:solidFill>
            <a:ln>
              <a:noFill/>
            </a:ln>
            <a:effectLst/>
          </c:spPr>
          <c:invertIfNegative val="0"/>
          <c:cat>
            <c:numRef>
              <c:f>'VC deals with NTI'!$C$42:$M$42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NTI'!$C$44:$M$44</c:f>
              <c:numCache>
                <c:formatCode>"$"#,##0.0</c:formatCode>
                <c:ptCount val="11"/>
                <c:pt idx="0">
                  <c:v>0.12929563299999999</c:v>
                </c:pt>
                <c:pt idx="1">
                  <c:v>0.111809434</c:v>
                </c:pt>
                <c:pt idx="2">
                  <c:v>0.11330172099999999</c:v>
                </c:pt>
                <c:pt idx="3">
                  <c:v>0.145386402</c:v>
                </c:pt>
                <c:pt idx="4">
                  <c:v>0.130341385</c:v>
                </c:pt>
                <c:pt idx="5">
                  <c:v>0.14523851600000001</c:v>
                </c:pt>
                <c:pt idx="6">
                  <c:v>0.140085287</c:v>
                </c:pt>
                <c:pt idx="7">
                  <c:v>8.4897502999999999E-2</c:v>
                </c:pt>
                <c:pt idx="8">
                  <c:v>7.5325064999999997E-2</c:v>
                </c:pt>
                <c:pt idx="9">
                  <c:v>5.2070255000000003E-2</c:v>
                </c:pt>
                <c:pt idx="10">
                  <c:v>2.1511224999999998E-2</c:v>
                </c:pt>
              </c:numCache>
            </c:numRef>
          </c:val>
          <c:extLst>
            <c:ext xmlns:c16="http://schemas.microsoft.com/office/drawing/2014/chart" uri="{C3380CC4-5D6E-409C-BE32-E72D297353CC}">
              <c16:uniqueId val="{00000001-A293-4ECF-ACDA-C23B9207CBA7}"/>
            </c:ext>
          </c:extLst>
        </c:ser>
        <c:ser>
          <c:idx val="2"/>
          <c:order val="2"/>
          <c:tx>
            <c:strRef>
              <c:f>'VC deals with NTI'!$B$45</c:f>
              <c:strCache>
                <c:ptCount val="1"/>
                <c:pt idx="0">
                  <c:v>$1M-$5M</c:v>
                </c:pt>
              </c:strCache>
            </c:strRef>
          </c:tx>
          <c:spPr>
            <a:solidFill>
              <a:schemeClr val="accent3"/>
            </a:solidFill>
            <a:ln>
              <a:noFill/>
            </a:ln>
            <a:effectLst/>
          </c:spPr>
          <c:invertIfNegative val="0"/>
          <c:cat>
            <c:numRef>
              <c:f>'VC deals with NTI'!$C$42:$M$42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NTI'!$C$45:$M$45</c:f>
              <c:numCache>
                <c:formatCode>"$"#,##0.0</c:formatCode>
                <c:ptCount val="11"/>
                <c:pt idx="0">
                  <c:v>2.5001705219999999</c:v>
                </c:pt>
                <c:pt idx="1">
                  <c:v>2.7692443450000002</c:v>
                </c:pt>
                <c:pt idx="2">
                  <c:v>2.9856684530000002</c:v>
                </c:pt>
                <c:pt idx="3">
                  <c:v>3.1823719559999999</c:v>
                </c:pt>
                <c:pt idx="4">
                  <c:v>3.2889720539999998</c:v>
                </c:pt>
                <c:pt idx="5">
                  <c:v>4.9946610570000001</c:v>
                </c:pt>
                <c:pt idx="6">
                  <c:v>4.4562907369999998</c:v>
                </c:pt>
                <c:pt idx="7">
                  <c:v>3.2968955950000001</c:v>
                </c:pt>
                <c:pt idx="8">
                  <c:v>2.8402083899999999</c:v>
                </c:pt>
                <c:pt idx="9">
                  <c:v>2.277760249</c:v>
                </c:pt>
                <c:pt idx="10">
                  <c:v>0.69226486200000004</c:v>
                </c:pt>
              </c:numCache>
            </c:numRef>
          </c:val>
          <c:extLst>
            <c:ext xmlns:c16="http://schemas.microsoft.com/office/drawing/2014/chart" uri="{C3380CC4-5D6E-409C-BE32-E72D297353CC}">
              <c16:uniqueId val="{00000002-A293-4ECF-ACDA-C23B9207CBA7}"/>
            </c:ext>
          </c:extLst>
        </c:ser>
        <c:ser>
          <c:idx val="3"/>
          <c:order val="3"/>
          <c:tx>
            <c:strRef>
              <c:f>'VC deals with NTI'!$B$46</c:f>
              <c:strCache>
                <c:ptCount val="1"/>
                <c:pt idx="0">
                  <c:v>$5M-$10M</c:v>
                </c:pt>
              </c:strCache>
            </c:strRef>
          </c:tx>
          <c:spPr>
            <a:solidFill>
              <a:schemeClr val="accent4"/>
            </a:solidFill>
            <a:ln>
              <a:noFill/>
            </a:ln>
            <a:effectLst/>
          </c:spPr>
          <c:invertIfNegative val="0"/>
          <c:cat>
            <c:numRef>
              <c:f>'VC deals with NTI'!$C$42:$M$42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NTI'!$C$46:$M$46</c:f>
              <c:numCache>
                <c:formatCode>"$"#,##0.0</c:formatCode>
                <c:ptCount val="11"/>
                <c:pt idx="0">
                  <c:v>3.4548933079999999</c:v>
                </c:pt>
                <c:pt idx="1">
                  <c:v>3.8693711660000001</c:v>
                </c:pt>
                <c:pt idx="2">
                  <c:v>4.6122228380000001</c:v>
                </c:pt>
                <c:pt idx="3">
                  <c:v>4.687727164</c:v>
                </c:pt>
                <c:pt idx="4">
                  <c:v>4.9818433500000001</c:v>
                </c:pt>
                <c:pt idx="5">
                  <c:v>7.0370668089999997</c:v>
                </c:pt>
                <c:pt idx="6">
                  <c:v>7.2296250940000002</c:v>
                </c:pt>
                <c:pt idx="7">
                  <c:v>5.3353589279999998</c:v>
                </c:pt>
                <c:pt idx="8">
                  <c:v>4.3788712299999997</c:v>
                </c:pt>
                <c:pt idx="9">
                  <c:v>4.2328221399999997</c:v>
                </c:pt>
                <c:pt idx="10">
                  <c:v>1.402367082</c:v>
                </c:pt>
              </c:numCache>
            </c:numRef>
          </c:val>
          <c:extLst>
            <c:ext xmlns:c16="http://schemas.microsoft.com/office/drawing/2014/chart" uri="{C3380CC4-5D6E-409C-BE32-E72D297353CC}">
              <c16:uniqueId val="{00000003-A293-4ECF-ACDA-C23B9207CBA7}"/>
            </c:ext>
          </c:extLst>
        </c:ser>
        <c:ser>
          <c:idx val="4"/>
          <c:order val="4"/>
          <c:tx>
            <c:strRef>
              <c:f>'VC deals with NTI'!$B$47</c:f>
              <c:strCache>
                <c:ptCount val="1"/>
                <c:pt idx="0">
                  <c:v>$10M-$25M</c:v>
                </c:pt>
              </c:strCache>
            </c:strRef>
          </c:tx>
          <c:spPr>
            <a:solidFill>
              <a:schemeClr val="accent5"/>
            </a:solidFill>
            <a:ln>
              <a:noFill/>
            </a:ln>
            <a:effectLst/>
          </c:spPr>
          <c:invertIfNegative val="0"/>
          <c:cat>
            <c:numRef>
              <c:f>'VC deals with NTI'!$C$42:$M$42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NTI'!$C$47:$M$47</c:f>
              <c:numCache>
                <c:formatCode>"$"#,##0.0</c:formatCode>
                <c:ptCount val="11"/>
                <c:pt idx="0">
                  <c:v>9.5110736786329095</c:v>
                </c:pt>
                <c:pt idx="1">
                  <c:v>10.351110756276411</c:v>
                </c:pt>
                <c:pt idx="2">
                  <c:v>12.443874581105741</c:v>
                </c:pt>
                <c:pt idx="3">
                  <c:v>14.5089622063152</c:v>
                </c:pt>
                <c:pt idx="4">
                  <c:v>13.72844113637227</c:v>
                </c:pt>
                <c:pt idx="5">
                  <c:v>21.892324084685679</c:v>
                </c:pt>
                <c:pt idx="6">
                  <c:v>19.776257951100341</c:v>
                </c:pt>
                <c:pt idx="7">
                  <c:v>13.98844398207493</c:v>
                </c:pt>
                <c:pt idx="8">
                  <c:v>13.251871442013449</c:v>
                </c:pt>
                <c:pt idx="9">
                  <c:v>13.593341855415581</c:v>
                </c:pt>
                <c:pt idx="10">
                  <c:v>5.2849539443521314</c:v>
                </c:pt>
              </c:numCache>
            </c:numRef>
          </c:val>
          <c:extLst>
            <c:ext xmlns:c16="http://schemas.microsoft.com/office/drawing/2014/chart" uri="{C3380CC4-5D6E-409C-BE32-E72D297353CC}">
              <c16:uniqueId val="{00000004-A293-4ECF-ACDA-C23B9207CBA7}"/>
            </c:ext>
          </c:extLst>
        </c:ser>
        <c:ser>
          <c:idx val="5"/>
          <c:order val="5"/>
          <c:tx>
            <c:strRef>
              <c:f>'VC deals with NTI'!$B$48</c:f>
              <c:strCache>
                <c:ptCount val="1"/>
                <c:pt idx="0">
                  <c:v>$25M+</c:v>
                </c:pt>
              </c:strCache>
            </c:strRef>
          </c:tx>
          <c:spPr>
            <a:solidFill>
              <a:schemeClr val="accent6"/>
            </a:solidFill>
            <a:ln>
              <a:noFill/>
            </a:ln>
            <a:effectLst/>
          </c:spPr>
          <c:invertIfNegative val="0"/>
          <c:cat>
            <c:numRef>
              <c:f>'VC deals with NTI'!$C$42:$M$42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NTI'!$C$48:$M$48</c:f>
              <c:numCache>
                <c:formatCode>"$"#,##0.0</c:formatCode>
                <c:ptCount val="11"/>
                <c:pt idx="0">
                  <c:v>44.875302928585263</c:v>
                </c:pt>
                <c:pt idx="1">
                  <c:v>48.741114130720767</c:v>
                </c:pt>
                <c:pt idx="2">
                  <c:v>96.033103442526809</c:v>
                </c:pt>
                <c:pt idx="3">
                  <c:v>97.76939719447364</c:v>
                </c:pt>
                <c:pt idx="4">
                  <c:v>117.2977168246076</c:v>
                </c:pt>
                <c:pt idx="5">
                  <c:v>265.56040799867969</c:v>
                </c:pt>
                <c:pt idx="6">
                  <c:v>150.6664069865069</c:v>
                </c:pt>
                <c:pt idx="7">
                  <c:v>102.2191079220229</c:v>
                </c:pt>
                <c:pt idx="8">
                  <c:v>148.86921723200001</c:v>
                </c:pt>
                <c:pt idx="9">
                  <c:v>227.34953424737731</c:v>
                </c:pt>
                <c:pt idx="10">
                  <c:v>371.94399479315848</c:v>
                </c:pt>
              </c:numCache>
            </c:numRef>
          </c:val>
          <c:extLst>
            <c:ext xmlns:c16="http://schemas.microsoft.com/office/drawing/2014/chart" uri="{C3380CC4-5D6E-409C-BE32-E72D297353CC}">
              <c16:uniqueId val="{00000005-A293-4ECF-ACDA-C23B9207CBA7}"/>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ea typeface="Roboto" panose="02000000000000000000" pitchFamily="2" charset="0"/>
        </a:defRPr>
      </a:pPr>
      <a:endParaRPr lang="en-U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with NTI'!$O$44</c:f>
              <c:strCache>
                <c:ptCount val="1"/>
                <c:pt idx="0">
                  <c:v>&lt;$500K</c:v>
                </c:pt>
              </c:strCache>
            </c:strRef>
          </c:tx>
          <c:spPr>
            <a:solidFill>
              <a:schemeClr val="accent1"/>
            </a:solidFill>
            <a:ln>
              <a:noFill/>
            </a:ln>
            <a:effectLst/>
          </c:spPr>
          <c:invertIfNegative val="0"/>
          <c:cat>
            <c:numRef>
              <c:f>'VC deals with NTI'!$P$43:$Z$43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NTI'!$P$44:$Z$44</c:f>
              <c:numCache>
                <c:formatCode>#,##0</c:formatCode>
                <c:ptCount val="11"/>
                <c:pt idx="0">
                  <c:v>203</c:v>
                </c:pt>
                <c:pt idx="1">
                  <c:v>197</c:v>
                </c:pt>
                <c:pt idx="2">
                  <c:v>182</c:v>
                </c:pt>
                <c:pt idx="3">
                  <c:v>194</c:v>
                </c:pt>
                <c:pt idx="4">
                  <c:v>235</c:v>
                </c:pt>
                <c:pt idx="5">
                  <c:v>242</c:v>
                </c:pt>
                <c:pt idx="6">
                  <c:v>220</c:v>
                </c:pt>
                <c:pt idx="7">
                  <c:v>162</c:v>
                </c:pt>
                <c:pt idx="8">
                  <c:v>150</c:v>
                </c:pt>
                <c:pt idx="9">
                  <c:v>95</c:v>
                </c:pt>
                <c:pt idx="10">
                  <c:v>29</c:v>
                </c:pt>
              </c:numCache>
            </c:numRef>
          </c:val>
          <c:extLst>
            <c:ext xmlns:c16="http://schemas.microsoft.com/office/drawing/2014/chart" uri="{C3380CC4-5D6E-409C-BE32-E72D297353CC}">
              <c16:uniqueId val="{00000000-80D4-4953-823D-AD844F977DFC}"/>
            </c:ext>
          </c:extLst>
        </c:ser>
        <c:ser>
          <c:idx val="1"/>
          <c:order val="1"/>
          <c:tx>
            <c:strRef>
              <c:f>'VC deals with NTI'!$O$45</c:f>
              <c:strCache>
                <c:ptCount val="1"/>
                <c:pt idx="0">
                  <c:v>$500K-$1M</c:v>
                </c:pt>
              </c:strCache>
            </c:strRef>
          </c:tx>
          <c:spPr>
            <a:solidFill>
              <a:schemeClr val="accent2"/>
            </a:solidFill>
            <a:ln>
              <a:noFill/>
            </a:ln>
            <a:effectLst/>
          </c:spPr>
          <c:invertIfNegative val="0"/>
          <c:cat>
            <c:numRef>
              <c:f>'VC deals with NTI'!$P$43:$Z$43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NTI'!$P$45:$Z$45</c:f>
              <c:numCache>
                <c:formatCode>#,##0</c:formatCode>
                <c:ptCount val="11"/>
                <c:pt idx="0">
                  <c:v>187</c:v>
                </c:pt>
                <c:pt idx="1">
                  <c:v>160</c:v>
                </c:pt>
                <c:pt idx="2">
                  <c:v>162</c:v>
                </c:pt>
                <c:pt idx="3">
                  <c:v>209</c:v>
                </c:pt>
                <c:pt idx="4">
                  <c:v>185</c:v>
                </c:pt>
                <c:pt idx="5">
                  <c:v>210</c:v>
                </c:pt>
                <c:pt idx="6">
                  <c:v>205</c:v>
                </c:pt>
                <c:pt idx="7">
                  <c:v>130</c:v>
                </c:pt>
                <c:pt idx="8">
                  <c:v>118</c:v>
                </c:pt>
                <c:pt idx="9">
                  <c:v>76</c:v>
                </c:pt>
                <c:pt idx="10">
                  <c:v>35</c:v>
                </c:pt>
              </c:numCache>
            </c:numRef>
          </c:val>
          <c:extLst>
            <c:ext xmlns:c16="http://schemas.microsoft.com/office/drawing/2014/chart" uri="{C3380CC4-5D6E-409C-BE32-E72D297353CC}">
              <c16:uniqueId val="{00000001-80D4-4953-823D-AD844F977DFC}"/>
            </c:ext>
          </c:extLst>
        </c:ser>
        <c:ser>
          <c:idx val="2"/>
          <c:order val="2"/>
          <c:tx>
            <c:strRef>
              <c:f>'VC deals with NTI'!$O$46</c:f>
              <c:strCache>
                <c:ptCount val="1"/>
                <c:pt idx="0">
                  <c:v>$1M-$5M</c:v>
                </c:pt>
              </c:strCache>
            </c:strRef>
          </c:tx>
          <c:spPr>
            <a:solidFill>
              <a:schemeClr val="accent3"/>
            </a:solidFill>
            <a:ln>
              <a:noFill/>
            </a:ln>
            <a:effectLst/>
          </c:spPr>
          <c:invertIfNegative val="0"/>
          <c:cat>
            <c:numRef>
              <c:f>'VC deals with NTI'!$P$43:$Z$43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NTI'!$P$46:$Z$46</c:f>
              <c:numCache>
                <c:formatCode>#,##0</c:formatCode>
                <c:ptCount val="11"/>
                <c:pt idx="0">
                  <c:v>969</c:v>
                </c:pt>
                <c:pt idx="1">
                  <c:v>1075</c:v>
                </c:pt>
                <c:pt idx="2">
                  <c:v>1132</c:v>
                </c:pt>
                <c:pt idx="3">
                  <c:v>1189</c:v>
                </c:pt>
                <c:pt idx="4">
                  <c:v>1252</c:v>
                </c:pt>
                <c:pt idx="5">
                  <c:v>1859</c:v>
                </c:pt>
                <c:pt idx="6">
                  <c:v>1639</c:v>
                </c:pt>
                <c:pt idx="7">
                  <c:v>1205</c:v>
                </c:pt>
                <c:pt idx="8">
                  <c:v>1018</c:v>
                </c:pt>
                <c:pt idx="9">
                  <c:v>804</c:v>
                </c:pt>
                <c:pt idx="10">
                  <c:v>248</c:v>
                </c:pt>
              </c:numCache>
            </c:numRef>
          </c:val>
          <c:extLst>
            <c:ext xmlns:c16="http://schemas.microsoft.com/office/drawing/2014/chart" uri="{C3380CC4-5D6E-409C-BE32-E72D297353CC}">
              <c16:uniqueId val="{00000002-80D4-4953-823D-AD844F977DFC}"/>
            </c:ext>
          </c:extLst>
        </c:ser>
        <c:ser>
          <c:idx val="3"/>
          <c:order val="3"/>
          <c:tx>
            <c:strRef>
              <c:f>'VC deals with NTI'!$O$47</c:f>
              <c:strCache>
                <c:ptCount val="1"/>
                <c:pt idx="0">
                  <c:v>$5M-$10M</c:v>
                </c:pt>
              </c:strCache>
            </c:strRef>
          </c:tx>
          <c:spPr>
            <a:solidFill>
              <a:schemeClr val="accent4"/>
            </a:solidFill>
            <a:ln>
              <a:noFill/>
            </a:ln>
            <a:effectLst/>
          </c:spPr>
          <c:invertIfNegative val="0"/>
          <c:cat>
            <c:numRef>
              <c:f>'VC deals with NTI'!$P$43:$Z$43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NTI'!$P$47:$Z$47</c:f>
              <c:numCache>
                <c:formatCode>#,##0</c:formatCode>
                <c:ptCount val="11"/>
                <c:pt idx="0">
                  <c:v>508</c:v>
                </c:pt>
                <c:pt idx="1">
                  <c:v>560</c:v>
                </c:pt>
                <c:pt idx="2">
                  <c:v>654</c:v>
                </c:pt>
                <c:pt idx="3">
                  <c:v>678</c:v>
                </c:pt>
                <c:pt idx="4">
                  <c:v>715</c:v>
                </c:pt>
                <c:pt idx="5">
                  <c:v>1005</c:v>
                </c:pt>
                <c:pt idx="6">
                  <c:v>1044</c:v>
                </c:pt>
                <c:pt idx="7">
                  <c:v>768</c:v>
                </c:pt>
                <c:pt idx="8">
                  <c:v>632</c:v>
                </c:pt>
                <c:pt idx="9">
                  <c:v>610</c:v>
                </c:pt>
                <c:pt idx="10">
                  <c:v>202</c:v>
                </c:pt>
              </c:numCache>
            </c:numRef>
          </c:val>
          <c:extLst>
            <c:ext xmlns:c16="http://schemas.microsoft.com/office/drawing/2014/chart" uri="{C3380CC4-5D6E-409C-BE32-E72D297353CC}">
              <c16:uniqueId val="{00000003-80D4-4953-823D-AD844F977DFC}"/>
            </c:ext>
          </c:extLst>
        </c:ser>
        <c:ser>
          <c:idx val="4"/>
          <c:order val="4"/>
          <c:tx>
            <c:strRef>
              <c:f>'VC deals with NTI'!$O$48</c:f>
              <c:strCache>
                <c:ptCount val="1"/>
                <c:pt idx="0">
                  <c:v>$10M-$25M</c:v>
                </c:pt>
              </c:strCache>
            </c:strRef>
          </c:tx>
          <c:spPr>
            <a:solidFill>
              <a:schemeClr val="accent5"/>
            </a:solidFill>
            <a:ln>
              <a:noFill/>
            </a:ln>
            <a:effectLst/>
          </c:spPr>
          <c:invertIfNegative val="0"/>
          <c:cat>
            <c:numRef>
              <c:f>'VC deals with NTI'!$P$43:$Z$43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NTI'!$P$48:$Z$48</c:f>
              <c:numCache>
                <c:formatCode>#,##0</c:formatCode>
                <c:ptCount val="11"/>
                <c:pt idx="0">
                  <c:v>621</c:v>
                </c:pt>
                <c:pt idx="1">
                  <c:v>680</c:v>
                </c:pt>
                <c:pt idx="2">
                  <c:v>802</c:v>
                </c:pt>
                <c:pt idx="3">
                  <c:v>926</c:v>
                </c:pt>
                <c:pt idx="4">
                  <c:v>877</c:v>
                </c:pt>
                <c:pt idx="5">
                  <c:v>1372</c:v>
                </c:pt>
                <c:pt idx="6">
                  <c:v>1253</c:v>
                </c:pt>
                <c:pt idx="7">
                  <c:v>891</c:v>
                </c:pt>
                <c:pt idx="8">
                  <c:v>852</c:v>
                </c:pt>
                <c:pt idx="9">
                  <c:v>852</c:v>
                </c:pt>
                <c:pt idx="10">
                  <c:v>321</c:v>
                </c:pt>
              </c:numCache>
            </c:numRef>
          </c:val>
          <c:extLst>
            <c:ext xmlns:c16="http://schemas.microsoft.com/office/drawing/2014/chart" uri="{C3380CC4-5D6E-409C-BE32-E72D297353CC}">
              <c16:uniqueId val="{00000004-80D4-4953-823D-AD844F977DFC}"/>
            </c:ext>
          </c:extLst>
        </c:ser>
        <c:ser>
          <c:idx val="5"/>
          <c:order val="5"/>
          <c:tx>
            <c:strRef>
              <c:f>'VC deals with NTI'!$O$49</c:f>
              <c:strCache>
                <c:ptCount val="1"/>
                <c:pt idx="0">
                  <c:v>$25M+</c:v>
                </c:pt>
              </c:strCache>
            </c:strRef>
          </c:tx>
          <c:spPr>
            <a:solidFill>
              <a:schemeClr val="accent6"/>
            </a:solidFill>
            <a:ln>
              <a:noFill/>
            </a:ln>
            <a:effectLst/>
          </c:spPr>
          <c:invertIfNegative val="0"/>
          <c:cat>
            <c:numRef>
              <c:f>'VC deals with NTI'!$P$43:$Z$43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NTI'!$P$49:$Z$49</c:f>
              <c:numCache>
                <c:formatCode>#,##0</c:formatCode>
                <c:ptCount val="11"/>
                <c:pt idx="0">
                  <c:v>547</c:v>
                </c:pt>
                <c:pt idx="1">
                  <c:v>642</c:v>
                </c:pt>
                <c:pt idx="2">
                  <c:v>927</c:v>
                </c:pt>
                <c:pt idx="3">
                  <c:v>1024</c:v>
                </c:pt>
                <c:pt idx="4">
                  <c:v>1230</c:v>
                </c:pt>
                <c:pt idx="5">
                  <c:v>2259</c:v>
                </c:pt>
                <c:pt idx="6">
                  <c:v>1640</c:v>
                </c:pt>
                <c:pt idx="7">
                  <c:v>942</c:v>
                </c:pt>
                <c:pt idx="8">
                  <c:v>1074</c:v>
                </c:pt>
                <c:pt idx="9">
                  <c:v>1256</c:v>
                </c:pt>
                <c:pt idx="10">
                  <c:v>665</c:v>
                </c:pt>
              </c:numCache>
            </c:numRef>
          </c:val>
          <c:extLst>
            <c:ext xmlns:c16="http://schemas.microsoft.com/office/drawing/2014/chart" uri="{C3380CC4-5D6E-409C-BE32-E72D297353CC}">
              <c16:uniqueId val="{00000005-80D4-4953-823D-AD844F977DFC}"/>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ea typeface="Roboto" panose="02000000000000000000" pitchFamily="2" charset="0"/>
        </a:defRPr>
      </a:pPr>
      <a:endParaRPr lang="en-US"/>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deals with NTI'!$O$9</c:f>
              <c:strCache>
                <c:ptCount val="1"/>
                <c:pt idx="0">
                  <c:v>Deal value ($B)</c:v>
                </c:pt>
              </c:strCache>
            </c:strRef>
          </c:tx>
          <c:spPr>
            <a:solidFill>
              <a:schemeClr val="accent1"/>
            </a:solidFill>
            <a:ln>
              <a:noFill/>
            </a:ln>
            <a:effectLst/>
          </c:spPr>
          <c:invertIfNegative val="0"/>
          <c:cat>
            <c:multiLvlStrRef>
              <c:f>'VC deals with NTI'!$P$7:$BE$8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with NTI'!$P$9:$BE$9</c:f>
              <c:numCache>
                <c:formatCode>"$"#,##0.0</c:formatCode>
                <c:ptCount val="42"/>
                <c:pt idx="0">
                  <c:v>15.837461159625811</c:v>
                </c:pt>
                <c:pt idx="1">
                  <c:v>20.4205844262199</c:v>
                </c:pt>
                <c:pt idx="2">
                  <c:v>13.15731074101144</c:v>
                </c:pt>
                <c:pt idx="3">
                  <c:v>11.09816655704709</c:v>
                </c:pt>
                <c:pt idx="4">
                  <c:v>12.420236234145181</c:v>
                </c:pt>
                <c:pt idx="5">
                  <c:v>16.509776137329709</c:v>
                </c:pt>
                <c:pt idx="6">
                  <c:v>20.259423708233811</c:v>
                </c:pt>
                <c:pt idx="7">
                  <c:v>16.694484074749649</c:v>
                </c:pt>
                <c:pt idx="8">
                  <c:v>23.31223335948161</c:v>
                </c:pt>
                <c:pt idx="9">
                  <c:v>24.63855746552338</c:v>
                </c:pt>
                <c:pt idx="10">
                  <c:v>27.636108640287478</c:v>
                </c:pt>
                <c:pt idx="11">
                  <c:v>40.645002089284738</c:v>
                </c:pt>
                <c:pt idx="12">
                  <c:v>34.802118568885767</c:v>
                </c:pt>
                <c:pt idx="13">
                  <c:v>29.85375487426078</c:v>
                </c:pt>
                <c:pt idx="14">
                  <c:v>30.53108847860555</c:v>
                </c:pt>
                <c:pt idx="15">
                  <c:v>25.14870312997008</c:v>
                </c:pt>
                <c:pt idx="16">
                  <c:v>30.921794167077181</c:v>
                </c:pt>
                <c:pt idx="17">
                  <c:v>31.070902514692051</c:v>
                </c:pt>
                <c:pt idx="18">
                  <c:v>39.946143231934919</c:v>
                </c:pt>
                <c:pt idx="19">
                  <c:v>37.540710864288521</c:v>
                </c:pt>
                <c:pt idx="20">
                  <c:v>66.070927366977926</c:v>
                </c:pt>
                <c:pt idx="21">
                  <c:v>72.877686150479661</c:v>
                </c:pt>
                <c:pt idx="22">
                  <c:v>75.797700652052228</c:v>
                </c:pt>
                <c:pt idx="23">
                  <c:v>84.93768887990143</c:v>
                </c:pt>
                <c:pt idx="24">
                  <c:v>63.144698202897509</c:v>
                </c:pt>
                <c:pt idx="25">
                  <c:v>55.536594549811518</c:v>
                </c:pt>
                <c:pt idx="26">
                  <c:v>35.036057516123243</c:v>
                </c:pt>
                <c:pt idx="27">
                  <c:v>28.597689205292369</c:v>
                </c:pt>
                <c:pt idx="28">
                  <c:v>46.146738729956198</c:v>
                </c:pt>
                <c:pt idx="29">
                  <c:v>25.183306556421339</c:v>
                </c:pt>
                <c:pt idx="30">
                  <c:v>26.937046161422959</c:v>
                </c:pt>
                <c:pt idx="31">
                  <c:v>26.6928465977633</c:v>
                </c:pt>
                <c:pt idx="32">
                  <c:v>27.297327522769368</c:v>
                </c:pt>
                <c:pt idx="33">
                  <c:v>36.584608721486632</c:v>
                </c:pt>
                <c:pt idx="34">
                  <c:v>33.427697501757443</c:v>
                </c:pt>
                <c:pt idx="35">
                  <c:v>72.138677819999998</c:v>
                </c:pt>
                <c:pt idx="36">
                  <c:v>76.71810298704456</c:v>
                </c:pt>
                <c:pt idx="37">
                  <c:v>67.017173687803165</c:v>
                </c:pt>
                <c:pt idx="38">
                  <c:v>54.094393854538971</c:v>
                </c:pt>
                <c:pt idx="39">
                  <c:v>49.695273258289568</c:v>
                </c:pt>
                <c:pt idx="40">
                  <c:v>253.98809000808359</c:v>
                </c:pt>
                <c:pt idx="41">
                  <c:v>125.36420719742701</c:v>
                </c:pt>
              </c:numCache>
            </c:numRef>
          </c:val>
          <c:extLst>
            <c:ext xmlns:c16="http://schemas.microsoft.com/office/drawing/2014/chart" uri="{C3380CC4-5D6E-409C-BE32-E72D297353CC}">
              <c16:uniqueId val="{00000000-EA51-445B-B2B0-0D5951E34C01}"/>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deals with NTI'!$O$10</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1-EA51-445B-B2B0-0D5951E34C01}"/>
              </c:ext>
            </c:extLst>
          </c:dPt>
          <c:dPt>
            <c:idx val="10"/>
            <c:bubble3D val="0"/>
            <c:extLst>
              <c:ext xmlns:c16="http://schemas.microsoft.com/office/drawing/2014/chart" uri="{C3380CC4-5D6E-409C-BE32-E72D297353CC}">
                <c16:uniqueId val="{00000002-EA51-445B-B2B0-0D5951E34C01}"/>
              </c:ext>
            </c:extLst>
          </c:dPt>
          <c:dPt>
            <c:idx val="11"/>
            <c:bubble3D val="0"/>
            <c:extLst>
              <c:ext xmlns:c16="http://schemas.microsoft.com/office/drawing/2014/chart" uri="{C3380CC4-5D6E-409C-BE32-E72D297353CC}">
                <c16:uniqueId val="{00000003-EA51-445B-B2B0-0D5951E34C01}"/>
              </c:ext>
            </c:extLst>
          </c:dPt>
          <c:cat>
            <c:multiLvlStrRef>
              <c:f>'VC deals with NTI'!$P$7:$BE$8</c:f>
              <c:multiLvlStrCache>
                <c:ptCount val="4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'VC deals with NTI'!$P$10:$BE$10</c:f>
              <c:numCache>
                <c:formatCode>#,##0;;;</c:formatCode>
                <c:ptCount val="42"/>
                <c:pt idx="0">
                  <c:v>1002</c:v>
                </c:pt>
                <c:pt idx="1">
                  <c:v>839</c:v>
                </c:pt>
                <c:pt idx="2">
                  <c:v>812</c:v>
                </c:pt>
                <c:pt idx="3">
                  <c:v>802</c:v>
                </c:pt>
                <c:pt idx="4">
                  <c:v>998</c:v>
                </c:pt>
                <c:pt idx="5">
                  <c:v>950</c:v>
                </c:pt>
                <c:pt idx="6">
                  <c:v>928</c:v>
                </c:pt>
                <c:pt idx="7">
                  <c:v>907</c:v>
                </c:pt>
                <c:pt idx="8">
                  <c:v>1167</c:v>
                </c:pt>
                <c:pt idx="9">
                  <c:v>1098</c:v>
                </c:pt>
                <c:pt idx="10">
                  <c:v>1049</c:v>
                </c:pt>
                <c:pt idx="11">
                  <c:v>1100</c:v>
                </c:pt>
                <c:pt idx="12">
                  <c:v>1281</c:v>
                </c:pt>
                <c:pt idx="13">
                  <c:v>1198</c:v>
                </c:pt>
                <c:pt idx="14">
                  <c:v>1203</c:v>
                </c:pt>
                <c:pt idx="15">
                  <c:v>1147</c:v>
                </c:pt>
                <c:pt idx="16">
                  <c:v>1357</c:v>
                </c:pt>
                <c:pt idx="17">
                  <c:v>1131</c:v>
                </c:pt>
                <c:pt idx="18">
                  <c:v>1303</c:v>
                </c:pt>
                <c:pt idx="19">
                  <c:v>1376</c:v>
                </c:pt>
                <c:pt idx="20">
                  <c:v>1889</c:v>
                </c:pt>
                <c:pt idx="21">
                  <c:v>2062</c:v>
                </c:pt>
                <c:pt idx="22">
                  <c:v>1962</c:v>
                </c:pt>
                <c:pt idx="23">
                  <c:v>2092</c:v>
                </c:pt>
                <c:pt idx="24">
                  <c:v>2239</c:v>
                </c:pt>
                <c:pt idx="25">
                  <c:v>1898</c:v>
                </c:pt>
                <c:pt idx="26">
                  <c:v>1603</c:v>
                </c:pt>
                <c:pt idx="27">
                  <c:v>1421</c:v>
                </c:pt>
                <c:pt idx="28">
                  <c:v>1537</c:v>
                </c:pt>
                <c:pt idx="29">
                  <c:v>1296</c:v>
                </c:pt>
                <c:pt idx="30">
                  <c:v>1215</c:v>
                </c:pt>
                <c:pt idx="31">
                  <c:v>1105</c:v>
                </c:pt>
                <c:pt idx="32">
                  <c:v>1307</c:v>
                </c:pt>
                <c:pt idx="33">
                  <c:v>1291</c:v>
                </c:pt>
                <c:pt idx="34">
                  <c:v>1225</c:v>
                </c:pt>
                <c:pt idx="35">
                  <c:v>1215</c:v>
                </c:pt>
                <c:pt idx="36">
                  <c:v>1304</c:v>
                </c:pt>
                <c:pt idx="37">
                  <c:v>1203</c:v>
                </c:pt>
                <c:pt idx="38">
                  <c:v>1173</c:v>
                </c:pt>
                <c:pt idx="39">
                  <c:v>1156</c:v>
                </c:pt>
                <c:pt idx="40">
                  <c:v>1100</c:v>
                </c:pt>
                <c:pt idx="41">
                  <c:v>878</c:v>
                </c:pt>
              </c:numCache>
            </c:numRef>
          </c:val>
          <c:smooth val="0"/>
          <c:extLst>
            <c:ext xmlns:c16="http://schemas.microsoft.com/office/drawing/2014/chart" uri="{C3380CC4-5D6E-409C-BE32-E72D297353CC}">
              <c16:uniqueId val="{00000004-EA51-445B-B2B0-0D5951E34C01}"/>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General"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deals with NTI'!$B$10</c:f>
              <c:strCache>
                <c:ptCount val="1"/>
                <c:pt idx="0">
                  <c:v>Nontraditional investor share of all VC deal value</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01-32B9-4294-8C3D-21348D45C3CF}"/>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3-32B9-4294-8C3D-21348D45C3CF}"/>
              </c:ext>
            </c:extLst>
          </c:dPt>
          <c:dPt>
            <c:idx val="12"/>
            <c:bubble3D val="0"/>
            <c:extLst>
              <c:ext xmlns:c16="http://schemas.microsoft.com/office/drawing/2014/chart" uri="{C3380CC4-5D6E-409C-BE32-E72D297353CC}">
                <c16:uniqueId val="{00000004-32B9-4294-8C3D-21348D45C3CF}"/>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06-32B9-4294-8C3D-21348D45C3C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2B9-4294-8C3D-21348D45C3C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B9-4294-8C3D-21348D45C3CF}"/>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B9-4294-8C3D-21348D45C3CF}"/>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with NTI'!$C$7:$M$7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NTI'!$C$10:$M$10</c:f>
              <c:numCache>
                <c:formatCode>0.0%</c:formatCode>
                <c:ptCount val="11"/>
                <c:pt idx="0">
                  <c:v>0.72259932077706523</c:v>
                </c:pt>
                <c:pt idx="1">
                  <c:v>0.70341753997692591</c:v>
                </c:pt>
                <c:pt idx="2">
                  <c:v>0.77658705220233282</c:v>
                </c:pt>
                <c:pt idx="3">
                  <c:v>0.77002668480793657</c:v>
                </c:pt>
                <c:pt idx="4">
                  <c:v>0.79203395851792335</c:v>
                </c:pt>
                <c:pt idx="5">
                  <c:v>0.83561845715451488</c:v>
                </c:pt>
                <c:pt idx="6">
                  <c:v>0.77058868852000717</c:v>
                </c:pt>
                <c:pt idx="7">
                  <c:v>0.75193143721788969</c:v>
                </c:pt>
                <c:pt idx="8">
                  <c:v>0.7874737670527473</c:v>
                </c:pt>
                <c:pt idx="9">
                  <c:v>0.77546200157507028</c:v>
                </c:pt>
                <c:pt idx="10">
                  <c:v>0.91912336972042041</c:v>
                </c:pt>
              </c:numCache>
            </c:numRef>
          </c:val>
          <c:smooth val="0"/>
          <c:extLst>
            <c:ext xmlns:c16="http://schemas.microsoft.com/office/drawing/2014/chart" uri="{C3380CC4-5D6E-409C-BE32-E72D297353CC}">
              <c16:uniqueId val="{00000008-32B9-4294-8C3D-21348D45C3CF}"/>
            </c:ext>
          </c:extLst>
        </c:ser>
        <c:ser>
          <c:idx val="1"/>
          <c:order val="1"/>
          <c:tx>
            <c:strRef>
              <c:f>'VC deals with NTI'!$B$11</c:f>
              <c:strCache>
                <c:ptCount val="1"/>
                <c:pt idx="0">
                  <c:v>Nontraditional investor share of all VC deal count</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0A-32B9-4294-8C3D-21348D45C3CF}"/>
              </c:ext>
            </c:extLst>
          </c:dPt>
          <c:dPt>
            <c:idx val="11"/>
            <c:marker>
              <c:symbol val="circle"/>
              <c:size val="5"/>
            </c:marker>
            <c:bubble3D val="0"/>
            <c:extLst>
              <c:ext xmlns:c16="http://schemas.microsoft.com/office/drawing/2014/chart" uri="{C3380CC4-5D6E-409C-BE32-E72D297353CC}">
                <c16:uniqueId val="{0000000B-32B9-4294-8C3D-21348D45C3CF}"/>
              </c:ext>
            </c:extLst>
          </c:dPt>
          <c:dPt>
            <c:idx val="12"/>
            <c:bubble3D val="0"/>
            <c:extLst>
              <c:ext xmlns:c16="http://schemas.microsoft.com/office/drawing/2014/chart" uri="{C3380CC4-5D6E-409C-BE32-E72D297353CC}">
                <c16:uniqueId val="{0000000C-32B9-4294-8C3D-21348D45C3CF}"/>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0D-32B9-4294-8C3D-21348D45C3C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2B9-4294-8C3D-21348D45C3C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2B9-4294-8C3D-21348D45C3CF}"/>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with NTI'!$C$7:$M$7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NTI'!$C$11:$M$11</c:f>
              <c:numCache>
                <c:formatCode>0.0%</c:formatCode>
                <c:ptCount val="11"/>
                <c:pt idx="0">
                  <c:v>0.30472746516140414</c:v>
                </c:pt>
                <c:pt idx="1">
                  <c:v>0.31202573408116135</c:v>
                </c:pt>
                <c:pt idx="2">
                  <c:v>0.34103376342424474</c:v>
                </c:pt>
                <c:pt idx="3">
                  <c:v>0.34436283248948157</c:v>
                </c:pt>
                <c:pt idx="4">
                  <c:v>0.36333591167990997</c:v>
                </c:pt>
                <c:pt idx="5">
                  <c:v>0.406365805370831</c:v>
                </c:pt>
                <c:pt idx="6">
                  <c:v>0.39124733650221277</c:v>
                </c:pt>
                <c:pt idx="7">
                  <c:v>0.33298869143780291</c:v>
                </c:pt>
                <c:pt idx="8">
                  <c:v>0.32699422340494583</c:v>
                </c:pt>
                <c:pt idx="9">
                  <c:v>0.30681385610963074</c:v>
                </c:pt>
                <c:pt idx="10">
                  <c:v>0.26229942978384829</c:v>
                </c:pt>
              </c:numCache>
            </c:numRef>
          </c:val>
          <c:smooth val="0"/>
          <c:extLst>
            <c:ext xmlns:c16="http://schemas.microsoft.com/office/drawing/2014/chart" uri="{C3380CC4-5D6E-409C-BE32-E72D297353CC}">
              <c16:uniqueId val="{0000000F-32B9-4294-8C3D-21348D45C3CF}"/>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0"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by industry'!$B$61</c:f>
              <c:strCache>
                <c:ptCount val="1"/>
                <c:pt idx="0">
                  <c:v>Software</c:v>
                </c:pt>
              </c:strCache>
            </c:strRef>
          </c:tx>
          <c:spPr>
            <a:solidFill>
              <a:schemeClr val="accent1"/>
            </a:solidFill>
            <a:ln>
              <a:noFill/>
            </a:ln>
            <a:effectLst/>
          </c:spPr>
          <c:invertIfNegative val="0"/>
          <c:cat>
            <c:numRef>
              <c:f>'VC deals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industry'!$C$61:$M$61</c:f>
              <c:numCache>
                <c:formatCode>#,##0;;;</c:formatCode>
                <c:ptCount val="11"/>
                <c:pt idx="0">
                  <c:v>4027</c:v>
                </c:pt>
                <c:pt idx="1">
                  <c:v>4272</c:v>
                </c:pt>
                <c:pt idx="2">
                  <c:v>4676</c:v>
                </c:pt>
                <c:pt idx="3">
                  <c:v>5021</c:v>
                </c:pt>
                <c:pt idx="4">
                  <c:v>5164</c:v>
                </c:pt>
                <c:pt idx="5">
                  <c:v>7553</c:v>
                </c:pt>
                <c:pt idx="6">
                  <c:v>7239</c:v>
                </c:pt>
                <c:pt idx="7">
                  <c:v>5990</c:v>
                </c:pt>
                <c:pt idx="8">
                  <c:v>6210</c:v>
                </c:pt>
                <c:pt idx="9">
                  <c:v>6314</c:v>
                </c:pt>
                <c:pt idx="10">
                  <c:v>2764</c:v>
                </c:pt>
              </c:numCache>
            </c:numRef>
          </c:val>
          <c:extLst>
            <c:ext xmlns:c16="http://schemas.microsoft.com/office/drawing/2014/chart" uri="{C3380CC4-5D6E-409C-BE32-E72D297353CC}">
              <c16:uniqueId val="{00000001-46C4-4A2F-929B-60B46EED9B6A}"/>
            </c:ext>
          </c:extLst>
        </c:ser>
        <c:ser>
          <c:idx val="1"/>
          <c:order val="1"/>
          <c:tx>
            <c:strRef>
              <c:f>'VC deals by industry'!$B$62</c:f>
              <c:strCache>
                <c:ptCount val="1"/>
                <c:pt idx="0">
                  <c:v>Media</c:v>
                </c:pt>
              </c:strCache>
            </c:strRef>
          </c:tx>
          <c:spPr>
            <a:solidFill>
              <a:schemeClr val="accent2"/>
            </a:solidFill>
            <a:ln>
              <a:noFill/>
            </a:ln>
            <a:effectLst/>
          </c:spPr>
          <c:invertIfNegative val="0"/>
          <c:cat>
            <c:numRef>
              <c:f>'VC deals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industry'!$C$62:$M$62</c:f>
              <c:numCache>
                <c:formatCode>#,##0;;;</c:formatCode>
                <c:ptCount val="11"/>
                <c:pt idx="0">
                  <c:v>415</c:v>
                </c:pt>
                <c:pt idx="1">
                  <c:v>377</c:v>
                </c:pt>
                <c:pt idx="2">
                  <c:v>325</c:v>
                </c:pt>
                <c:pt idx="3">
                  <c:v>387</c:v>
                </c:pt>
                <c:pt idx="4">
                  <c:v>369</c:v>
                </c:pt>
                <c:pt idx="5">
                  <c:v>484</c:v>
                </c:pt>
                <c:pt idx="6">
                  <c:v>495</c:v>
                </c:pt>
                <c:pt idx="7">
                  <c:v>381</c:v>
                </c:pt>
                <c:pt idx="8">
                  <c:v>302</c:v>
                </c:pt>
                <c:pt idx="9">
                  <c:v>280</c:v>
                </c:pt>
                <c:pt idx="10">
                  <c:v>125</c:v>
                </c:pt>
              </c:numCache>
            </c:numRef>
          </c:val>
          <c:extLst>
            <c:ext xmlns:c16="http://schemas.microsoft.com/office/drawing/2014/chart" uri="{C3380CC4-5D6E-409C-BE32-E72D297353CC}">
              <c16:uniqueId val="{00000003-46C4-4A2F-929B-60B46EED9B6A}"/>
            </c:ext>
          </c:extLst>
        </c:ser>
        <c:ser>
          <c:idx val="2"/>
          <c:order val="2"/>
          <c:tx>
            <c:strRef>
              <c:f>'VC deals by industry'!$B$63</c:f>
              <c:strCache>
                <c:ptCount val="1"/>
                <c:pt idx="0">
                  <c:v>Energy</c:v>
                </c:pt>
              </c:strCache>
            </c:strRef>
          </c:tx>
          <c:spPr>
            <a:solidFill>
              <a:schemeClr val="accent3"/>
            </a:solidFill>
            <a:ln>
              <a:noFill/>
            </a:ln>
            <a:effectLst/>
          </c:spPr>
          <c:invertIfNegative val="0"/>
          <c:cat>
            <c:numRef>
              <c:f>'VC deals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industry'!$C$63:$M$63</c:f>
              <c:numCache>
                <c:formatCode>#,##0;;;</c:formatCode>
                <c:ptCount val="11"/>
                <c:pt idx="0">
                  <c:v>172</c:v>
                </c:pt>
                <c:pt idx="1">
                  <c:v>131</c:v>
                </c:pt>
                <c:pt idx="2">
                  <c:v>139</c:v>
                </c:pt>
                <c:pt idx="3">
                  <c:v>155</c:v>
                </c:pt>
                <c:pt idx="4">
                  <c:v>169</c:v>
                </c:pt>
                <c:pt idx="5">
                  <c:v>256</c:v>
                </c:pt>
                <c:pt idx="6">
                  <c:v>253</c:v>
                </c:pt>
                <c:pt idx="7">
                  <c:v>263</c:v>
                </c:pt>
                <c:pt idx="8">
                  <c:v>278</c:v>
                </c:pt>
                <c:pt idx="9">
                  <c:v>262</c:v>
                </c:pt>
                <c:pt idx="10">
                  <c:v>158</c:v>
                </c:pt>
              </c:numCache>
            </c:numRef>
          </c:val>
          <c:extLst>
            <c:ext xmlns:c16="http://schemas.microsoft.com/office/drawing/2014/chart" uri="{C3380CC4-5D6E-409C-BE32-E72D297353CC}">
              <c16:uniqueId val="{00000005-46C4-4A2F-929B-60B46EED9B6A}"/>
            </c:ext>
          </c:extLst>
        </c:ser>
        <c:ser>
          <c:idx val="3"/>
          <c:order val="3"/>
          <c:tx>
            <c:strRef>
              <c:f>'VC deals by industry'!$B$64</c:f>
              <c:strCache>
                <c:ptCount val="1"/>
                <c:pt idx="0">
                  <c:v>Other</c:v>
                </c:pt>
              </c:strCache>
            </c:strRef>
          </c:tx>
          <c:spPr>
            <a:solidFill>
              <a:schemeClr val="accent4"/>
            </a:solidFill>
            <a:ln>
              <a:noFill/>
            </a:ln>
            <a:effectLst/>
          </c:spPr>
          <c:invertIfNegative val="0"/>
          <c:cat>
            <c:numRef>
              <c:f>'VC deals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industry'!$C$64:$M$64</c:f>
              <c:numCache>
                <c:formatCode>#,##0;;;</c:formatCode>
                <c:ptCount val="11"/>
                <c:pt idx="0">
                  <c:v>488</c:v>
                </c:pt>
                <c:pt idx="1">
                  <c:v>566</c:v>
                </c:pt>
                <c:pt idx="2">
                  <c:v>725</c:v>
                </c:pt>
                <c:pt idx="3">
                  <c:v>798</c:v>
                </c:pt>
                <c:pt idx="4">
                  <c:v>866</c:v>
                </c:pt>
                <c:pt idx="5">
                  <c:v>1396</c:v>
                </c:pt>
                <c:pt idx="6">
                  <c:v>1424</c:v>
                </c:pt>
                <c:pt idx="7">
                  <c:v>1068</c:v>
                </c:pt>
                <c:pt idx="8">
                  <c:v>1016</c:v>
                </c:pt>
                <c:pt idx="9">
                  <c:v>1021</c:v>
                </c:pt>
                <c:pt idx="10">
                  <c:v>443</c:v>
                </c:pt>
              </c:numCache>
            </c:numRef>
          </c:val>
          <c:extLst>
            <c:ext xmlns:c16="http://schemas.microsoft.com/office/drawing/2014/chart" uri="{C3380CC4-5D6E-409C-BE32-E72D297353CC}">
              <c16:uniqueId val="{00000007-46C4-4A2F-929B-60B46EED9B6A}"/>
            </c:ext>
          </c:extLst>
        </c:ser>
        <c:ser>
          <c:idx val="4"/>
          <c:order val="4"/>
          <c:tx>
            <c:strRef>
              <c:f>'VC deals by industry'!$B$65</c:f>
              <c:strCache>
                <c:ptCount val="1"/>
                <c:pt idx="0">
                  <c:v>Transportation</c:v>
                </c:pt>
              </c:strCache>
            </c:strRef>
          </c:tx>
          <c:spPr>
            <a:solidFill>
              <a:schemeClr val="accent5"/>
            </a:solidFill>
            <a:ln>
              <a:noFill/>
            </a:ln>
            <a:effectLst/>
          </c:spPr>
          <c:invertIfNegative val="0"/>
          <c:cat>
            <c:numRef>
              <c:f>'VC deals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industry'!$C$65:$M$65</c:f>
              <c:numCache>
                <c:formatCode>#,##0;;;</c:formatCode>
                <c:ptCount val="11"/>
                <c:pt idx="0">
                  <c:v>145</c:v>
                </c:pt>
                <c:pt idx="1">
                  <c:v>174</c:v>
                </c:pt>
                <c:pt idx="2">
                  <c:v>180</c:v>
                </c:pt>
                <c:pt idx="3">
                  <c:v>181</c:v>
                </c:pt>
                <c:pt idx="4">
                  <c:v>152</c:v>
                </c:pt>
                <c:pt idx="5">
                  <c:v>221</c:v>
                </c:pt>
                <c:pt idx="6">
                  <c:v>200</c:v>
                </c:pt>
                <c:pt idx="7">
                  <c:v>155</c:v>
                </c:pt>
                <c:pt idx="8">
                  <c:v>151</c:v>
                </c:pt>
                <c:pt idx="9">
                  <c:v>125</c:v>
                </c:pt>
                <c:pt idx="10">
                  <c:v>44</c:v>
                </c:pt>
              </c:numCache>
            </c:numRef>
          </c:val>
          <c:extLst>
            <c:ext xmlns:c16="http://schemas.microsoft.com/office/drawing/2014/chart" uri="{C3380CC4-5D6E-409C-BE32-E72D297353CC}">
              <c16:uniqueId val="{00000009-46C4-4A2F-929B-60B46EED9B6A}"/>
            </c:ext>
          </c:extLst>
        </c:ser>
        <c:ser>
          <c:idx val="5"/>
          <c:order val="5"/>
          <c:tx>
            <c:strRef>
              <c:f>'VC deals by industry'!$B$66</c:f>
              <c:strCache>
                <c:ptCount val="1"/>
                <c:pt idx="0">
                  <c:v>B2B</c:v>
                </c:pt>
              </c:strCache>
            </c:strRef>
          </c:tx>
          <c:spPr>
            <a:solidFill>
              <a:schemeClr val="accent6"/>
            </a:solidFill>
            <a:ln>
              <a:noFill/>
            </a:ln>
            <a:effectLst/>
          </c:spPr>
          <c:invertIfNegative val="0"/>
          <c:cat>
            <c:numRef>
              <c:f>'VC deals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industry'!$C$66:$M$66</c:f>
              <c:numCache>
                <c:formatCode>#,##0;;;</c:formatCode>
                <c:ptCount val="11"/>
                <c:pt idx="0">
                  <c:v>1685</c:v>
                </c:pt>
                <c:pt idx="1">
                  <c:v>1705</c:v>
                </c:pt>
                <c:pt idx="2">
                  <c:v>1711</c:v>
                </c:pt>
                <c:pt idx="3">
                  <c:v>1781</c:v>
                </c:pt>
                <c:pt idx="4">
                  <c:v>1776</c:v>
                </c:pt>
                <c:pt idx="5">
                  <c:v>2403</c:v>
                </c:pt>
                <c:pt idx="6">
                  <c:v>2287</c:v>
                </c:pt>
                <c:pt idx="7">
                  <c:v>2191</c:v>
                </c:pt>
                <c:pt idx="8">
                  <c:v>2211</c:v>
                </c:pt>
                <c:pt idx="9">
                  <c:v>2582</c:v>
                </c:pt>
                <c:pt idx="10">
                  <c:v>1605</c:v>
                </c:pt>
              </c:numCache>
            </c:numRef>
          </c:val>
          <c:extLst>
            <c:ext xmlns:c16="http://schemas.microsoft.com/office/drawing/2014/chart" uri="{C3380CC4-5D6E-409C-BE32-E72D297353CC}">
              <c16:uniqueId val="{0000000B-46C4-4A2F-929B-60B46EED9B6A}"/>
            </c:ext>
          </c:extLst>
        </c:ser>
        <c:ser>
          <c:idx val="6"/>
          <c:order val="6"/>
          <c:tx>
            <c:strRef>
              <c:f>'VC deals by industry'!$B$67</c:f>
              <c:strCache>
                <c:ptCount val="1"/>
                <c:pt idx="0">
                  <c:v>B2C</c:v>
                </c:pt>
              </c:strCache>
            </c:strRef>
          </c:tx>
          <c:spPr>
            <a:solidFill>
              <a:srgbClr val="051C38"/>
            </a:solidFill>
            <a:ln>
              <a:noFill/>
            </a:ln>
            <a:effectLst/>
          </c:spPr>
          <c:invertIfNegative val="0"/>
          <c:cat>
            <c:numRef>
              <c:f>'VC deals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industry'!$C$67:$M$67</c:f>
              <c:numCache>
                <c:formatCode>#,##0;;;</c:formatCode>
                <c:ptCount val="11"/>
                <c:pt idx="0">
                  <c:v>1683</c:v>
                </c:pt>
                <c:pt idx="1">
                  <c:v>1875</c:v>
                </c:pt>
                <c:pt idx="2">
                  <c:v>1942</c:v>
                </c:pt>
                <c:pt idx="3">
                  <c:v>2225</c:v>
                </c:pt>
                <c:pt idx="4">
                  <c:v>2037</c:v>
                </c:pt>
                <c:pt idx="5">
                  <c:v>2746</c:v>
                </c:pt>
                <c:pt idx="6">
                  <c:v>2400</c:v>
                </c:pt>
                <c:pt idx="7">
                  <c:v>1831</c:v>
                </c:pt>
                <c:pt idx="8">
                  <c:v>1704</c:v>
                </c:pt>
                <c:pt idx="9">
                  <c:v>1576</c:v>
                </c:pt>
                <c:pt idx="10">
                  <c:v>730</c:v>
                </c:pt>
              </c:numCache>
            </c:numRef>
          </c:val>
          <c:extLst>
            <c:ext xmlns:c16="http://schemas.microsoft.com/office/drawing/2014/chart" uri="{C3380CC4-5D6E-409C-BE32-E72D297353CC}">
              <c16:uniqueId val="{0000000D-46C4-4A2F-929B-60B46EED9B6A}"/>
            </c:ext>
          </c:extLst>
        </c:ser>
        <c:ser>
          <c:idx val="7"/>
          <c:order val="7"/>
          <c:tx>
            <c:strRef>
              <c:f>'VC deals by industry'!$B$68</c:f>
              <c:strCache>
                <c:ptCount val="1"/>
                <c:pt idx="0">
                  <c:v>HC devices &amp; supplies</c:v>
                </c:pt>
              </c:strCache>
            </c:strRef>
          </c:tx>
          <c:spPr>
            <a:solidFill>
              <a:srgbClr val="1D5080"/>
            </a:solidFill>
            <a:ln>
              <a:noFill/>
            </a:ln>
            <a:effectLst/>
          </c:spPr>
          <c:invertIfNegative val="0"/>
          <c:cat>
            <c:numRef>
              <c:f>'VC deals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industry'!$C$68:$M$68</c:f>
              <c:numCache>
                <c:formatCode>#,##0;;;</c:formatCode>
                <c:ptCount val="11"/>
                <c:pt idx="0">
                  <c:v>678</c:v>
                </c:pt>
                <c:pt idx="1">
                  <c:v>738</c:v>
                </c:pt>
                <c:pt idx="2">
                  <c:v>789</c:v>
                </c:pt>
                <c:pt idx="3">
                  <c:v>788</c:v>
                </c:pt>
                <c:pt idx="4">
                  <c:v>827</c:v>
                </c:pt>
                <c:pt idx="5">
                  <c:v>965</c:v>
                </c:pt>
                <c:pt idx="6">
                  <c:v>840</c:v>
                </c:pt>
                <c:pt idx="7">
                  <c:v>791</c:v>
                </c:pt>
                <c:pt idx="8">
                  <c:v>731</c:v>
                </c:pt>
                <c:pt idx="9">
                  <c:v>709</c:v>
                </c:pt>
                <c:pt idx="10">
                  <c:v>312</c:v>
                </c:pt>
              </c:numCache>
            </c:numRef>
          </c:val>
          <c:extLst>
            <c:ext xmlns:c16="http://schemas.microsoft.com/office/drawing/2014/chart" uri="{C3380CC4-5D6E-409C-BE32-E72D297353CC}">
              <c16:uniqueId val="{0000000F-46C4-4A2F-929B-60B46EED9B6A}"/>
            </c:ext>
          </c:extLst>
        </c:ser>
        <c:ser>
          <c:idx val="8"/>
          <c:order val="8"/>
          <c:tx>
            <c:strRef>
              <c:f>'VC deals by industry'!$B$69</c:f>
              <c:strCache>
                <c:ptCount val="1"/>
                <c:pt idx="0">
                  <c:v>HC services &amp; systems</c:v>
                </c:pt>
              </c:strCache>
            </c:strRef>
          </c:tx>
          <c:spPr>
            <a:solidFill>
              <a:srgbClr val="6185A6"/>
            </a:solidFill>
            <a:ln>
              <a:noFill/>
            </a:ln>
            <a:effectLst/>
          </c:spPr>
          <c:invertIfNegative val="0"/>
          <c:cat>
            <c:numRef>
              <c:f>'VC deals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industry'!$C$69:$M$69</c:f>
              <c:numCache>
                <c:formatCode>#,##0;;;</c:formatCode>
                <c:ptCount val="11"/>
                <c:pt idx="0">
                  <c:v>878</c:v>
                </c:pt>
                <c:pt idx="1">
                  <c:v>922</c:v>
                </c:pt>
                <c:pt idx="2">
                  <c:v>1009</c:v>
                </c:pt>
                <c:pt idx="3">
                  <c:v>1161</c:v>
                </c:pt>
                <c:pt idx="4">
                  <c:v>1211</c:v>
                </c:pt>
                <c:pt idx="5">
                  <c:v>1657</c:v>
                </c:pt>
                <c:pt idx="6">
                  <c:v>1543</c:v>
                </c:pt>
                <c:pt idx="7">
                  <c:v>1339</c:v>
                </c:pt>
                <c:pt idx="8">
                  <c:v>1360</c:v>
                </c:pt>
                <c:pt idx="9">
                  <c:v>1354</c:v>
                </c:pt>
                <c:pt idx="10">
                  <c:v>625</c:v>
                </c:pt>
              </c:numCache>
            </c:numRef>
          </c:val>
          <c:extLst>
            <c:ext xmlns:c16="http://schemas.microsoft.com/office/drawing/2014/chart" uri="{C3380CC4-5D6E-409C-BE32-E72D297353CC}">
              <c16:uniqueId val="{00000011-46C4-4A2F-929B-60B46EED9B6A}"/>
            </c:ext>
          </c:extLst>
        </c:ser>
        <c:ser>
          <c:idx val="9"/>
          <c:order val="9"/>
          <c:tx>
            <c:strRef>
              <c:f>'VC deals by industry'!$B$70</c:f>
              <c:strCache>
                <c:ptCount val="1"/>
                <c:pt idx="0">
                  <c:v>IT hardware</c:v>
                </c:pt>
              </c:strCache>
            </c:strRef>
          </c:tx>
          <c:spPr>
            <a:solidFill>
              <a:schemeClr val="accent4"/>
            </a:solidFill>
            <a:ln>
              <a:noFill/>
            </a:ln>
            <a:effectLst/>
          </c:spPr>
          <c:invertIfNegative val="0"/>
          <c:cat>
            <c:numRef>
              <c:f>'VC deals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industry'!$C$70:$M$70</c:f>
              <c:numCache>
                <c:formatCode>#,##0;;;</c:formatCode>
                <c:ptCount val="11"/>
                <c:pt idx="0">
                  <c:v>441</c:v>
                </c:pt>
                <c:pt idx="1">
                  <c:v>499</c:v>
                </c:pt>
                <c:pt idx="2">
                  <c:v>539</c:v>
                </c:pt>
                <c:pt idx="3">
                  <c:v>516</c:v>
                </c:pt>
                <c:pt idx="4">
                  <c:v>529</c:v>
                </c:pt>
                <c:pt idx="5">
                  <c:v>605</c:v>
                </c:pt>
                <c:pt idx="6">
                  <c:v>544</c:v>
                </c:pt>
                <c:pt idx="7">
                  <c:v>492</c:v>
                </c:pt>
                <c:pt idx="8">
                  <c:v>482</c:v>
                </c:pt>
                <c:pt idx="9">
                  <c:v>553</c:v>
                </c:pt>
                <c:pt idx="10">
                  <c:v>279</c:v>
                </c:pt>
              </c:numCache>
            </c:numRef>
          </c:val>
          <c:extLst>
            <c:ext xmlns:c16="http://schemas.microsoft.com/office/drawing/2014/chart" uri="{C3380CC4-5D6E-409C-BE32-E72D297353CC}">
              <c16:uniqueId val="{00000013-46C4-4A2F-929B-60B46EED9B6A}"/>
            </c:ext>
          </c:extLst>
        </c:ser>
        <c:ser>
          <c:idx val="10"/>
          <c:order val="10"/>
          <c:tx>
            <c:strRef>
              <c:f>'VC deals by industry'!$B$71</c:f>
              <c:strCache>
                <c:ptCount val="1"/>
                <c:pt idx="0">
                  <c:v>Pharma &amp; biotech</c:v>
                </c:pt>
              </c:strCache>
            </c:strRef>
          </c:tx>
          <c:spPr>
            <a:solidFill>
              <a:srgbClr val="40C2C9"/>
            </a:solidFill>
            <a:ln>
              <a:noFill/>
            </a:ln>
            <a:effectLst/>
          </c:spPr>
          <c:invertIfNegative val="0"/>
          <c:cat>
            <c:numRef>
              <c:f>'VC deals by industry'!$C$60:$M$60</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industry'!$C$71:$M$71</c:f>
              <c:numCache>
                <c:formatCode>#,##0;;;</c:formatCode>
                <c:ptCount val="11"/>
                <c:pt idx="0">
                  <c:v>726</c:v>
                </c:pt>
                <c:pt idx="1">
                  <c:v>865</c:v>
                </c:pt>
                <c:pt idx="2">
                  <c:v>908</c:v>
                </c:pt>
                <c:pt idx="3">
                  <c:v>1010</c:v>
                </c:pt>
                <c:pt idx="4">
                  <c:v>1121</c:v>
                </c:pt>
                <c:pt idx="5">
                  <c:v>1413</c:v>
                </c:pt>
                <c:pt idx="6">
                  <c:v>1078</c:v>
                </c:pt>
                <c:pt idx="7">
                  <c:v>974</c:v>
                </c:pt>
                <c:pt idx="8">
                  <c:v>962</c:v>
                </c:pt>
                <c:pt idx="9">
                  <c:v>986</c:v>
                </c:pt>
                <c:pt idx="10">
                  <c:v>456</c:v>
                </c:pt>
              </c:numCache>
            </c:numRef>
          </c:val>
          <c:extLst>
            <c:ext xmlns:c16="http://schemas.microsoft.com/office/drawing/2014/chart" uri="{C3380CC4-5D6E-409C-BE32-E72D297353CC}">
              <c16:uniqueId val="{00000015-46C4-4A2F-929B-60B46EED9B6A}"/>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307403279"/>
        <c:crosses val="autoZero"/>
        <c:crossBetween val="between"/>
      </c:valAx>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with NTI'!$B$82</c:f>
              <c:strCache>
                <c:ptCount val="1"/>
                <c:pt idx="0">
                  <c:v>Pre-seed/seed</c:v>
                </c:pt>
              </c:strCache>
            </c:strRef>
          </c:tx>
          <c:invertIfNegative val="0"/>
          <c:cat>
            <c:numRef>
              <c:f>'VC deals with NTI'!$C$81:$M$81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NTI'!$C$82:$M$82</c:f>
              <c:numCache>
                <c:formatCode>"$"#,##0.0</c:formatCode>
                <c:ptCount val="11"/>
                <c:pt idx="0">
                  <c:v>1.690433792347539</c:v>
                </c:pt>
                <c:pt idx="1">
                  <c:v>1.9831587457416211</c:v>
                </c:pt>
                <c:pt idx="2">
                  <c:v>4.0238421503120403</c:v>
                </c:pt>
                <c:pt idx="3">
                  <c:v>3.5081226960797571</c:v>
                </c:pt>
                <c:pt idx="4">
                  <c:v>4.350594797028136</c:v>
                </c:pt>
                <c:pt idx="5">
                  <c:v>8.1425102618201457</c:v>
                </c:pt>
                <c:pt idx="6">
                  <c:v>11.5035466763612</c:v>
                </c:pt>
                <c:pt idx="7">
                  <c:v>7.1630926346028776</c:v>
                </c:pt>
                <c:pt idx="8">
                  <c:v>7.7929838987574476</c:v>
                </c:pt>
                <c:pt idx="9">
                  <c:v>10.082340558</c:v>
                </c:pt>
                <c:pt idx="10">
                  <c:v>5.3873345899999991</c:v>
                </c:pt>
              </c:numCache>
            </c:numRef>
          </c:val>
          <c:extLst>
            <c:ext xmlns:c16="http://schemas.microsoft.com/office/drawing/2014/chart" uri="{C3380CC4-5D6E-409C-BE32-E72D297353CC}">
              <c16:uniqueId val="{00000000-8112-4D25-9FEE-E88C8F50E400}"/>
            </c:ext>
          </c:extLst>
        </c:ser>
        <c:ser>
          <c:idx val="1"/>
          <c:order val="1"/>
          <c:tx>
            <c:strRef>
              <c:f>'VC deals with NTI'!$B$83</c:f>
              <c:strCache>
                <c:ptCount val="1"/>
                <c:pt idx="0">
                  <c:v>Early-stage VC</c:v>
                </c:pt>
              </c:strCache>
            </c:strRef>
          </c:tx>
          <c:invertIfNegative val="0"/>
          <c:cat>
            <c:numRef>
              <c:f>'VC deals with NTI'!$C$81:$M$81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NTI'!$C$83:$M$83</c:f>
              <c:numCache>
                <c:formatCode>"$"#,##0.0</c:formatCode>
                <c:ptCount val="11"/>
                <c:pt idx="0">
                  <c:v>16.928535979931421</c:v>
                </c:pt>
                <c:pt idx="1">
                  <c:v>19.636503265063261</c:v>
                </c:pt>
                <c:pt idx="2">
                  <c:v>28.6591026954368</c:v>
                </c:pt>
                <c:pt idx="3">
                  <c:v>32.700733255816537</c:v>
                </c:pt>
                <c:pt idx="4">
                  <c:v>31.88198245616578</c:v>
                </c:pt>
                <c:pt idx="5">
                  <c:v>66.25555362400226</c:v>
                </c:pt>
                <c:pt idx="6">
                  <c:v>51.192356242418327</c:v>
                </c:pt>
                <c:pt idx="7">
                  <c:v>29.796094397744589</c:v>
                </c:pt>
                <c:pt idx="8">
                  <c:v>39.13981748194152</c:v>
                </c:pt>
                <c:pt idx="9">
                  <c:v>41.927944330467952</c:v>
                </c:pt>
                <c:pt idx="10">
                  <c:v>40.417754384336583</c:v>
                </c:pt>
              </c:numCache>
            </c:numRef>
          </c:val>
          <c:extLst>
            <c:ext xmlns:c16="http://schemas.microsoft.com/office/drawing/2014/chart" uri="{C3380CC4-5D6E-409C-BE32-E72D297353CC}">
              <c16:uniqueId val="{00000001-8112-4D25-9FEE-E88C8F50E400}"/>
            </c:ext>
          </c:extLst>
        </c:ser>
        <c:ser>
          <c:idx val="2"/>
          <c:order val="2"/>
          <c:tx>
            <c:strRef>
              <c:f>'VC deals with NTI'!$B$84</c:f>
              <c:strCache>
                <c:ptCount val="1"/>
                <c:pt idx="0">
                  <c:v>Late-stage VC</c:v>
                </c:pt>
              </c:strCache>
            </c:strRef>
          </c:tx>
          <c:invertIfNegative val="0"/>
          <c:cat>
            <c:numRef>
              <c:f>'VC deals with NTI'!$C$81:$M$81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NTI'!$C$84:$M$84</c:f>
              <c:numCache>
                <c:formatCode>"$"#,##0.0</c:formatCode>
                <c:ptCount val="11"/>
                <c:pt idx="0">
                  <c:v>22.787668827625289</c:v>
                </c:pt>
                <c:pt idx="1">
                  <c:v>24.93614592865346</c:v>
                </c:pt>
                <c:pt idx="2">
                  <c:v>56.477922489781982</c:v>
                </c:pt>
                <c:pt idx="3">
                  <c:v>47.820412218680843</c:v>
                </c:pt>
                <c:pt idx="4">
                  <c:v>60.275308529385519</c:v>
                </c:pt>
                <c:pt idx="5">
                  <c:v>138.3961949768437</c:v>
                </c:pt>
                <c:pt idx="6">
                  <c:v>77.707736606033578</c:v>
                </c:pt>
                <c:pt idx="7">
                  <c:v>57.655922020472318</c:v>
                </c:pt>
                <c:pt idx="8">
                  <c:v>73.162632147480053</c:v>
                </c:pt>
                <c:pt idx="9">
                  <c:v>76.030300578547724</c:v>
                </c:pt>
                <c:pt idx="10">
                  <c:v>56.43378062635562</c:v>
                </c:pt>
              </c:numCache>
            </c:numRef>
          </c:val>
          <c:extLst>
            <c:ext xmlns:c16="http://schemas.microsoft.com/office/drawing/2014/chart" uri="{C3380CC4-5D6E-409C-BE32-E72D297353CC}">
              <c16:uniqueId val="{00000002-8112-4D25-9FEE-E88C8F50E400}"/>
            </c:ext>
          </c:extLst>
        </c:ser>
        <c:ser>
          <c:idx val="3"/>
          <c:order val="3"/>
          <c:tx>
            <c:strRef>
              <c:f>'VC deals with NTI'!$B$85</c:f>
              <c:strCache>
                <c:ptCount val="1"/>
                <c:pt idx="0">
                  <c:v>Venture growth</c:v>
                </c:pt>
              </c:strCache>
            </c:strRef>
          </c:tx>
          <c:spPr>
            <a:solidFill>
              <a:srgbClr val="F5C914"/>
            </a:solidFill>
          </c:spPr>
          <c:invertIfNegative val="0"/>
          <c:cat>
            <c:numRef>
              <c:f>'VC deals with NTI'!$C$81:$M$81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NTI'!$C$85:$M$85</c:f>
              <c:numCache>
                <c:formatCode>"$"#,##0.0</c:formatCode>
                <c:ptCount val="11"/>
                <c:pt idx="0">
                  <c:v>19.106884283999999</c:v>
                </c:pt>
                <c:pt idx="1">
                  <c:v>19.328112215000001</c:v>
                </c:pt>
                <c:pt idx="2">
                  <c:v>27.068034219046389</c:v>
                </c:pt>
                <c:pt idx="3">
                  <c:v>36.306396881145048</c:v>
                </c:pt>
                <c:pt idx="4">
                  <c:v>42.971664995413242</c:v>
                </c:pt>
                <c:pt idx="5">
                  <c:v>86.889584186745083</c:v>
                </c:pt>
                <c:pt idx="6">
                  <c:v>41.911399949311523</c:v>
                </c:pt>
                <c:pt idx="7">
                  <c:v>30.344828992744009</c:v>
                </c:pt>
                <c:pt idx="8">
                  <c:v>49.350878037834427</c:v>
                </c:pt>
                <c:pt idx="9">
                  <c:v>119.4843583206606</c:v>
                </c:pt>
                <c:pt idx="10">
                  <c:v>277.11342760481853</c:v>
                </c:pt>
              </c:numCache>
            </c:numRef>
          </c:val>
          <c:extLst>
            <c:ext xmlns:c16="http://schemas.microsoft.com/office/drawing/2014/chart" uri="{C3380CC4-5D6E-409C-BE32-E72D297353CC}">
              <c16:uniqueId val="{00000003-8112-4D25-9FEE-E88C8F50E400}"/>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ea typeface="Roboto" panose="02000000000000000000" pitchFamily="2" charset="0"/>
        </a:defRPr>
      </a:pPr>
      <a:endParaRPr lang="en-US"/>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'VC deals with NTI'!$O$83</c:f>
              <c:strCache>
                <c:ptCount val="1"/>
                <c:pt idx="0">
                  <c:v>Pre-seed/seed</c:v>
                </c:pt>
              </c:strCache>
            </c:strRef>
          </c:tx>
          <c:invertIfNegative val="0"/>
          <c:cat>
            <c:numRef>
              <c:f>'VC deals with NTI'!$P$82:$Z$82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NTI'!$P$83:$Z$83</c:f>
              <c:numCache>
                <c:formatCode>#,##0</c:formatCode>
                <c:ptCount val="11"/>
                <c:pt idx="0">
                  <c:v>780</c:v>
                </c:pt>
                <c:pt idx="1">
                  <c:v>846</c:v>
                </c:pt>
                <c:pt idx="2">
                  <c:v>1021</c:v>
                </c:pt>
                <c:pt idx="3">
                  <c:v>1170</c:v>
                </c:pt>
                <c:pt idx="4">
                  <c:v>1282</c:v>
                </c:pt>
                <c:pt idx="5">
                  <c:v>2104</c:v>
                </c:pt>
                <c:pt idx="6">
                  <c:v>2184</c:v>
                </c:pt>
                <c:pt idx="7">
                  <c:v>1567</c:v>
                </c:pt>
                <c:pt idx="8">
                  <c:v>1440</c:v>
                </c:pt>
                <c:pt idx="9">
                  <c:v>1217</c:v>
                </c:pt>
                <c:pt idx="10">
                  <c:v>427</c:v>
                </c:pt>
              </c:numCache>
            </c:numRef>
          </c:val>
          <c:extLst>
            <c:ext xmlns:c16="http://schemas.microsoft.com/office/drawing/2014/chart" uri="{C3380CC4-5D6E-409C-BE32-E72D297353CC}">
              <c16:uniqueId val="{00000005-4845-4C9A-BDE4-A454EFC2A207}"/>
            </c:ext>
          </c:extLst>
        </c:ser>
        <c:ser>
          <c:idx val="1"/>
          <c:order val="1"/>
          <c:tx>
            <c:strRef>
              <c:f>'VC deals with NTI'!$O$84</c:f>
              <c:strCache>
                <c:ptCount val="1"/>
                <c:pt idx="0">
                  <c:v>Early-stage VC</c:v>
                </c:pt>
              </c:strCache>
            </c:strRef>
          </c:tx>
          <c:invertIfNegative val="0"/>
          <c:cat>
            <c:numRef>
              <c:f>'VC deals with NTI'!$P$82:$Z$82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NTI'!$P$84:$Z$84</c:f>
              <c:numCache>
                <c:formatCode>#,##0</c:formatCode>
                <c:ptCount val="11"/>
                <c:pt idx="0">
                  <c:v>1368</c:v>
                </c:pt>
                <c:pt idx="1">
                  <c:v>1489</c:v>
                </c:pt>
                <c:pt idx="2">
                  <c:v>1606</c:v>
                </c:pt>
                <c:pt idx="3">
                  <c:v>1617</c:v>
                </c:pt>
                <c:pt idx="4">
                  <c:v>1566</c:v>
                </c:pt>
                <c:pt idx="5">
                  <c:v>2545</c:v>
                </c:pt>
                <c:pt idx="6">
                  <c:v>2155</c:v>
                </c:pt>
                <c:pt idx="7">
                  <c:v>1432</c:v>
                </c:pt>
                <c:pt idx="8">
                  <c:v>1474</c:v>
                </c:pt>
                <c:pt idx="9">
                  <c:v>1473</c:v>
                </c:pt>
                <c:pt idx="10">
                  <c:v>639</c:v>
                </c:pt>
              </c:numCache>
            </c:numRef>
          </c:val>
          <c:extLst>
            <c:ext xmlns:c16="http://schemas.microsoft.com/office/drawing/2014/chart" uri="{C3380CC4-5D6E-409C-BE32-E72D297353CC}">
              <c16:uniqueId val="{00000007-4845-4C9A-BDE4-A454EFC2A207}"/>
            </c:ext>
          </c:extLst>
        </c:ser>
        <c:ser>
          <c:idx val="2"/>
          <c:order val="2"/>
          <c:tx>
            <c:strRef>
              <c:f>'VC deals with NTI'!$O$85</c:f>
              <c:strCache>
                <c:ptCount val="1"/>
                <c:pt idx="0">
                  <c:v>Late-stage VC</c:v>
                </c:pt>
              </c:strCache>
            </c:strRef>
          </c:tx>
          <c:invertIfNegative val="0"/>
          <c:cat>
            <c:numRef>
              <c:f>'VC deals with NTI'!$P$82:$Z$82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NTI'!$P$85:$Z$85</c:f>
              <c:numCache>
                <c:formatCode>#,##0</c:formatCode>
                <c:ptCount val="11"/>
                <c:pt idx="0">
                  <c:v>1052</c:v>
                </c:pt>
                <c:pt idx="1">
                  <c:v>1167</c:v>
                </c:pt>
                <c:pt idx="2">
                  <c:v>1427</c:v>
                </c:pt>
                <c:pt idx="3">
                  <c:v>1656</c:v>
                </c:pt>
                <c:pt idx="4">
                  <c:v>1829</c:v>
                </c:pt>
                <c:pt idx="5">
                  <c:v>2703</c:v>
                </c:pt>
                <c:pt idx="6">
                  <c:v>2332</c:v>
                </c:pt>
                <c:pt idx="7">
                  <c:v>1761</c:v>
                </c:pt>
                <c:pt idx="8">
                  <c:v>1726</c:v>
                </c:pt>
                <c:pt idx="9">
                  <c:v>1649</c:v>
                </c:pt>
                <c:pt idx="10">
                  <c:v>698</c:v>
                </c:pt>
              </c:numCache>
            </c:numRef>
          </c:val>
          <c:extLst>
            <c:ext xmlns:c16="http://schemas.microsoft.com/office/drawing/2014/chart" uri="{C3380CC4-5D6E-409C-BE32-E72D297353CC}">
              <c16:uniqueId val="{00000009-4845-4C9A-BDE4-A454EFC2A207}"/>
            </c:ext>
          </c:extLst>
        </c:ser>
        <c:ser>
          <c:idx val="3"/>
          <c:order val="3"/>
          <c:tx>
            <c:strRef>
              <c:f>'VC deals with NTI'!$O$86</c:f>
              <c:strCache>
                <c:ptCount val="1"/>
                <c:pt idx="0">
                  <c:v>Venture growth</c:v>
                </c:pt>
              </c:strCache>
            </c:strRef>
          </c:tx>
          <c:spPr>
            <a:solidFill>
              <a:srgbClr val="F5C914"/>
            </a:solidFill>
          </c:spPr>
          <c:invertIfNegative val="0"/>
          <c:cat>
            <c:numRef>
              <c:f>'VC deals with NTI'!$P$82:$Z$82</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NTI'!$P$86:$Z$86</c:f>
              <c:numCache>
                <c:formatCode>#,##0</c:formatCode>
                <c:ptCount val="11"/>
                <c:pt idx="0">
                  <c:v>255</c:v>
                </c:pt>
                <c:pt idx="1">
                  <c:v>281</c:v>
                </c:pt>
                <c:pt idx="2">
                  <c:v>359</c:v>
                </c:pt>
                <c:pt idx="3">
                  <c:v>385</c:v>
                </c:pt>
                <c:pt idx="4">
                  <c:v>490</c:v>
                </c:pt>
                <c:pt idx="5">
                  <c:v>651</c:v>
                </c:pt>
                <c:pt idx="6">
                  <c:v>490</c:v>
                </c:pt>
                <c:pt idx="7">
                  <c:v>393</c:v>
                </c:pt>
                <c:pt idx="8">
                  <c:v>396</c:v>
                </c:pt>
                <c:pt idx="9">
                  <c:v>497</c:v>
                </c:pt>
                <c:pt idx="10">
                  <c:v>214</c:v>
                </c:pt>
              </c:numCache>
            </c:numRef>
          </c:val>
          <c:extLst>
            <c:ext xmlns:c16="http://schemas.microsoft.com/office/drawing/2014/chart" uri="{C3380CC4-5D6E-409C-BE32-E72D297353CC}">
              <c16:uniqueId val="{0000000B-4845-4C9A-BDE4-A454EFC2A207}"/>
            </c:ext>
          </c:extLst>
        </c:ser>
        <c:dLbls>
          <c:showLegendKey val="0"/>
          <c:showVal val="0"/>
          <c:showCatName val="0"/>
          <c:showSerName val="0"/>
          <c:showPercent val="0"/>
          <c:showBubbleSize val="0"/>
        </c:dLbls>
        <c:gapWidth val="60"/>
        <c:overlap val="100"/>
        <c:axId val="307403279"/>
        <c:axId val="271814831"/>
      </c:barChart>
      <c:catAx>
        <c:axId val="30740327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271814831"/>
        <c:crosses val="autoZero"/>
        <c:auto val="1"/>
        <c:lblAlgn val="ctr"/>
        <c:lblOffset val="100"/>
        <c:noMultiLvlLbl val="0"/>
      </c:catAx>
      <c:valAx>
        <c:axId val="27181483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07403279"/>
        <c:crosses val="autoZero"/>
        <c:crossBetween val="between"/>
      </c:valAx>
      <c:spPr>
        <a:noFill/>
        <a:ln>
          <a:noFill/>
        </a:ln>
        <a:effectLst/>
      </c:spPr>
    </c:plotArea>
    <c:legend>
      <c:legendPos val="r"/>
      <c:overlay val="0"/>
      <c:spPr>
        <a:noFill/>
        <a:ln>
          <a:noFill/>
        </a:ln>
        <a:effectLst/>
      </c:spPr>
      <c:txPr>
        <a:bodyPr rot="0" vert="horz"/>
        <a:lstStyle/>
        <a:p>
          <a:pPr>
            <a:defRPr/>
          </a:pPr>
          <a:endParaRPr lang="en-US"/>
        </a:p>
      </c:txPr>
    </c:legend>
    <c:plotVisOnly val="1"/>
    <c:dispBlanksAs val="gap"/>
    <c:showDLblsOverMax val="0"/>
    <c:extLst/>
  </c:chart>
  <c:spPr>
    <a:noFill/>
    <a:ln w="9525" cap="flat" cmpd="sng" algn="ctr">
      <a:noFill/>
      <a:round/>
    </a:ln>
    <a:effectLst/>
  </c:spPr>
  <c:txPr>
    <a:bodyPr/>
    <a:lstStyle/>
    <a:p>
      <a:pPr>
        <a:defRPr sz="800">
          <a:solidFill>
            <a:schemeClr val="tx1"/>
          </a:solidFill>
          <a:latin typeface="+mj-lt"/>
          <a:ea typeface="Roboto" panose="02000000000000000000" pitchFamily="2" charset="0"/>
        </a:defRPr>
      </a:pPr>
      <a:endParaRPr lang="en-US"/>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deals with NTI'!$B$119</c:f>
              <c:strCache>
                <c:ptCount val="1"/>
                <c:pt idx="0">
                  <c:v>Pre-seed/seed</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1B-BB27-4322-A97B-D2B6F8DACFC2}"/>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1D-BB27-4322-A97B-D2B6F8DACFC2}"/>
              </c:ext>
            </c:extLst>
          </c:dPt>
          <c:dPt>
            <c:idx val="12"/>
            <c:bubble3D val="0"/>
            <c:extLst>
              <c:ext xmlns:c16="http://schemas.microsoft.com/office/drawing/2014/chart" uri="{C3380CC4-5D6E-409C-BE32-E72D297353CC}">
                <c16:uniqueId val="{0000001E-BB27-4322-A97B-D2B6F8DACFC2}"/>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20-BB27-4322-A97B-D2B6F8DACFC2}"/>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BB27-4322-A97B-D2B6F8DACFC2}"/>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BB27-4322-A97B-D2B6F8DACFC2}"/>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BB27-4322-A97B-D2B6F8DACFC2}"/>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with NTI'!$C$118:$M$118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NTI'!$C$119:$M$119</c:f>
              <c:numCache>
                <c:formatCode>0.0%</c:formatCode>
                <c:ptCount val="11"/>
                <c:pt idx="0">
                  <c:v>0.28986709666283567</c:v>
                </c:pt>
                <c:pt idx="1">
                  <c:v>0.27914031706855019</c:v>
                </c:pt>
                <c:pt idx="2">
                  <c:v>0.40078733651830889</c:v>
                </c:pt>
                <c:pt idx="3">
                  <c:v>0.34636781795590499</c:v>
                </c:pt>
                <c:pt idx="4">
                  <c:v>0.36602623550965868</c:v>
                </c:pt>
                <c:pt idx="5">
                  <c:v>0.42807057507325946</c:v>
                </c:pt>
                <c:pt idx="6">
                  <c:v>0.46342086952072925</c:v>
                </c:pt>
                <c:pt idx="7">
                  <c:v>0.4165108518701493</c:v>
                </c:pt>
                <c:pt idx="8">
                  <c:v>0.42334700271079428</c:v>
                </c:pt>
                <c:pt idx="9">
                  <c:v>0.45570277898804834</c:v>
                </c:pt>
                <c:pt idx="10">
                  <c:v>0.45815134161719617</c:v>
                </c:pt>
              </c:numCache>
            </c:numRef>
          </c:val>
          <c:smooth val="0"/>
          <c:extLst>
            <c:ext xmlns:c16="http://schemas.microsoft.com/office/drawing/2014/chart" uri="{C3380CC4-5D6E-409C-BE32-E72D297353CC}">
              <c16:uniqueId val="{00000022-BB27-4322-A97B-D2B6F8DACFC2}"/>
            </c:ext>
          </c:extLst>
        </c:ser>
        <c:ser>
          <c:idx val="1"/>
          <c:order val="1"/>
          <c:tx>
            <c:strRef>
              <c:f>'VC deals with NTI'!$B$120</c:f>
              <c:strCache>
                <c:ptCount val="1"/>
                <c:pt idx="0">
                  <c:v>Early-stage VC</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25-BB27-4322-A97B-D2B6F8DACFC2}"/>
              </c:ext>
            </c:extLst>
          </c:dPt>
          <c:dPt>
            <c:idx val="11"/>
            <c:marker>
              <c:symbol val="circle"/>
              <c:size val="5"/>
            </c:marker>
            <c:bubble3D val="0"/>
            <c:extLst>
              <c:ext xmlns:c16="http://schemas.microsoft.com/office/drawing/2014/chart" uri="{C3380CC4-5D6E-409C-BE32-E72D297353CC}">
                <c16:uniqueId val="{00000026-BB27-4322-A97B-D2B6F8DACFC2}"/>
              </c:ext>
            </c:extLst>
          </c:dPt>
          <c:dPt>
            <c:idx val="12"/>
            <c:bubble3D val="0"/>
            <c:extLst>
              <c:ext xmlns:c16="http://schemas.microsoft.com/office/drawing/2014/chart" uri="{C3380CC4-5D6E-409C-BE32-E72D297353CC}">
                <c16:uniqueId val="{00000027-BB27-4322-A97B-D2B6F8DACFC2}"/>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28-BB27-4322-A97B-D2B6F8DACFC2}"/>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B27-4322-A97B-D2B6F8DACFC2}"/>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B27-4322-A97B-D2B6F8DACFC2}"/>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with NTI'!$C$118:$M$118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NTI'!$C$120:$M$120</c:f>
              <c:numCache>
                <c:formatCode>0.0%</c:formatCode>
                <c:ptCount val="11"/>
                <c:pt idx="0">
                  <c:v>0.64014490563774762</c:v>
                </c:pt>
                <c:pt idx="1">
                  <c:v>0.64304394707649193</c:v>
                </c:pt>
                <c:pt idx="2">
                  <c:v>0.67768675559143821</c:v>
                </c:pt>
                <c:pt idx="3">
                  <c:v>0.72534794154521454</c:v>
                </c:pt>
                <c:pt idx="4">
                  <c:v>0.68981019696652246</c:v>
                </c:pt>
                <c:pt idx="5">
                  <c:v>0.74422656830804701</c:v>
                </c:pt>
                <c:pt idx="6">
                  <c:v>0.73013747464668233</c:v>
                </c:pt>
                <c:pt idx="7">
                  <c:v>0.73552555028374589</c:v>
                </c:pt>
                <c:pt idx="8">
                  <c:v>0.72233034970490961</c:v>
                </c:pt>
                <c:pt idx="9">
                  <c:v>0.61130380641922288</c:v>
                </c:pt>
                <c:pt idx="10">
                  <c:v>0.76054542304913653</c:v>
                </c:pt>
              </c:numCache>
            </c:numRef>
          </c:val>
          <c:smooth val="0"/>
          <c:extLst>
            <c:ext xmlns:c16="http://schemas.microsoft.com/office/drawing/2014/chart" uri="{C3380CC4-5D6E-409C-BE32-E72D297353CC}">
              <c16:uniqueId val="{0000002A-BB27-4322-A97B-D2B6F8DACFC2}"/>
            </c:ext>
          </c:extLst>
        </c:ser>
        <c:ser>
          <c:idx val="2"/>
          <c:order val="2"/>
          <c:tx>
            <c:strRef>
              <c:f>'VC deals with NTI'!$B$121</c:f>
              <c:strCache>
                <c:ptCount val="1"/>
                <c:pt idx="0">
                  <c:v>Late-stage VC</c:v>
                </c:pt>
              </c:strCache>
            </c:strRef>
          </c:tx>
          <c:spPr>
            <a:ln w="19050" cap="rnd" cmpd="sng" algn="ctr">
              <a:solidFill>
                <a:schemeClr val="accent3"/>
              </a:solidFill>
              <a:prstDash val="solid"/>
              <a:round/>
            </a:ln>
            <a:effectLst/>
          </c:spPr>
          <c:marker>
            <c:symbol val="none"/>
          </c:marker>
          <c:dPt>
            <c:idx val="10"/>
            <c:marker>
              <c:symbol val="circle"/>
              <c:size val="5"/>
              <c:spPr>
                <a:solidFill>
                  <a:schemeClr val="accent3"/>
                </a:solidFill>
                <a:ln>
                  <a:noFill/>
                </a:ln>
              </c:spPr>
            </c:marker>
            <c:bubble3D val="0"/>
            <c:spPr>
              <a:ln w="19050" cap="rnd" cmpd="sng" algn="ctr">
                <a:noFill/>
                <a:prstDash val="solid"/>
                <a:round/>
              </a:ln>
              <a:effectLst/>
            </c:spPr>
            <c:extLst>
              <c:ext xmlns:c16="http://schemas.microsoft.com/office/drawing/2014/chart" uri="{C3380CC4-5D6E-409C-BE32-E72D297353CC}">
                <c16:uniqueId val="{0000002D-BB27-4322-A97B-D2B6F8DACFC2}"/>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B27-4322-A97B-D2B6F8DACFC2}"/>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B27-4322-A97B-D2B6F8DACFC2}"/>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with NTI'!$C$118:$M$118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NTI'!$C$121:$M$121</c:f>
              <c:numCache>
                <c:formatCode>0.0%</c:formatCode>
                <c:ptCount val="11"/>
                <c:pt idx="0">
                  <c:v>0.76046463116219776</c:v>
                </c:pt>
                <c:pt idx="1">
                  <c:v>0.73807826181983993</c:v>
                </c:pt>
                <c:pt idx="2">
                  <c:v>0.84940025758737825</c:v>
                </c:pt>
                <c:pt idx="3">
                  <c:v>0.7735922081051444</c:v>
                </c:pt>
                <c:pt idx="4">
                  <c:v>0.83811604440545484</c:v>
                </c:pt>
                <c:pt idx="5">
                  <c:v>0.8663669546853614</c:v>
                </c:pt>
                <c:pt idx="6">
                  <c:v>0.80608454571030752</c:v>
                </c:pt>
                <c:pt idx="7">
                  <c:v>0.78582392863709105</c:v>
                </c:pt>
                <c:pt idx="8">
                  <c:v>0.82389140312930365</c:v>
                </c:pt>
                <c:pt idx="9">
                  <c:v>0.75187951954080989</c:v>
                </c:pt>
                <c:pt idx="10">
                  <c:v>0.83539227642326597</c:v>
                </c:pt>
              </c:numCache>
            </c:numRef>
          </c:val>
          <c:smooth val="0"/>
          <c:extLst>
            <c:ext xmlns:c16="http://schemas.microsoft.com/office/drawing/2014/chart" uri="{C3380CC4-5D6E-409C-BE32-E72D297353CC}">
              <c16:uniqueId val="{0000002F-BB27-4322-A97B-D2B6F8DACFC2}"/>
            </c:ext>
          </c:extLst>
        </c:ser>
        <c:ser>
          <c:idx val="3"/>
          <c:order val="3"/>
          <c:tx>
            <c:strRef>
              <c:f>'VC deals with NTI'!$B$122</c:f>
              <c:strCache>
                <c:ptCount val="1"/>
                <c:pt idx="0">
                  <c:v>Venture growth</c:v>
                </c:pt>
              </c:strCache>
            </c:strRef>
          </c:tx>
          <c:spPr>
            <a:ln w="19050" cap="rnd" cmpd="sng" algn="ctr">
              <a:solidFill>
                <a:schemeClr val="accent5"/>
              </a:solidFill>
              <a:prstDash val="solid"/>
              <a:round/>
            </a:ln>
            <a:effectLst/>
          </c:spPr>
          <c:marker>
            <c:symbol val="none"/>
          </c:marker>
          <c:dPt>
            <c:idx val="8"/>
            <c:bubble3D val="0"/>
            <c:extLst>
              <c:ext xmlns:c16="http://schemas.microsoft.com/office/drawing/2014/chart" uri="{C3380CC4-5D6E-409C-BE32-E72D297353CC}">
                <c16:uniqueId val="{00000031-BB27-4322-A97B-D2B6F8DACFC2}"/>
              </c:ext>
            </c:extLst>
          </c:dPt>
          <c:dPt>
            <c:idx val="9"/>
            <c:bubble3D val="0"/>
            <c:extLst>
              <c:ext xmlns:c16="http://schemas.microsoft.com/office/drawing/2014/chart" uri="{C3380CC4-5D6E-409C-BE32-E72D297353CC}">
                <c16:uniqueId val="{00000032-BB27-4322-A97B-D2B6F8DACFC2}"/>
              </c:ext>
            </c:extLst>
          </c:dPt>
          <c:dPt>
            <c:idx val="10"/>
            <c:marker>
              <c:symbol val="circle"/>
              <c:size val="5"/>
              <c:spPr>
                <a:solidFill>
                  <a:schemeClr val="accent5"/>
                </a:solidFill>
                <a:ln w="6350" cap="flat" cmpd="sng" algn="ctr">
                  <a:noFill/>
                  <a:prstDash val="solid"/>
                  <a:round/>
                </a:ln>
                <a:effectLst/>
              </c:spPr>
            </c:marker>
            <c:bubble3D val="0"/>
            <c:spPr>
              <a:ln w="19050" cap="rnd" cmpd="sng" algn="ctr">
                <a:noFill/>
                <a:prstDash val="solid"/>
                <a:round/>
              </a:ln>
              <a:effectLst/>
            </c:spPr>
            <c:extLst>
              <c:ext xmlns:c16="http://schemas.microsoft.com/office/drawing/2014/chart" uri="{C3380CC4-5D6E-409C-BE32-E72D297353CC}">
                <c16:uniqueId val="{00000034-BB27-4322-A97B-D2B6F8DACFC2}"/>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B27-4322-A97B-D2B6F8DACFC2}"/>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BB27-4322-A97B-D2B6F8DACFC2}"/>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with NTI'!$C$118:$M$118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NTI'!$C$122:$M$122</c:f>
              <c:numCache>
                <c:formatCode>0.0%</c:formatCode>
                <c:ptCount val="11"/>
                <c:pt idx="0">
                  <c:v>0.88878763484364109</c:v>
                </c:pt>
                <c:pt idx="1">
                  <c:v>0.86955034196105641</c:v>
                </c:pt>
                <c:pt idx="2">
                  <c:v>0.88204838009864617</c:v>
                </c:pt>
                <c:pt idx="3">
                  <c:v>0.925158446283186</c:v>
                </c:pt>
                <c:pt idx="4">
                  <c:v>0.93264422258941027</c:v>
                </c:pt>
                <c:pt idx="5">
                  <c:v>0.95648342550763243</c:v>
                </c:pt>
                <c:pt idx="6">
                  <c:v>0.9264503501704604</c:v>
                </c:pt>
                <c:pt idx="7">
                  <c:v>0.8645596682261496</c:v>
                </c:pt>
                <c:pt idx="8">
                  <c:v>0.91774804340852001</c:v>
                </c:pt>
                <c:pt idx="9">
                  <c:v>0.93819643119235796</c:v>
                </c:pt>
                <c:pt idx="10">
                  <c:v>0.98873832507878234</c:v>
                </c:pt>
              </c:numCache>
            </c:numRef>
          </c:val>
          <c:smooth val="0"/>
          <c:extLst>
            <c:ext xmlns:c16="http://schemas.microsoft.com/office/drawing/2014/chart" uri="{C3380CC4-5D6E-409C-BE32-E72D297353CC}">
              <c16:uniqueId val="{00000035-BB27-4322-A97B-D2B6F8DACFC2}"/>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0"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1534039932906476E-2"/>
          <c:y val="1.7179621778046977E-2"/>
          <c:w val="0.9584659600670935"/>
          <c:h val="0.83063490140655483"/>
        </c:manualLayout>
      </c:layout>
      <c:lineChart>
        <c:grouping val="standard"/>
        <c:varyColors val="0"/>
        <c:ser>
          <c:idx val="0"/>
          <c:order val="0"/>
          <c:tx>
            <c:strRef>
              <c:f>'VC deals with NTI'!$B$119</c:f>
              <c:strCache>
                <c:ptCount val="1"/>
                <c:pt idx="0">
                  <c:v>Pre-seed/seed</c:v>
                </c:pt>
              </c:strCache>
            </c:strRef>
          </c:tx>
          <c:spPr>
            <a:ln w="19050" cap="rnd" cmpd="sng" algn="ctr">
              <a:solidFill>
                <a:schemeClr val="accent1"/>
              </a:solidFill>
              <a:prstDash val="solid"/>
              <a:round/>
            </a:ln>
            <a:effectLst/>
          </c:spPr>
          <c:marker>
            <c:symbol val="none"/>
          </c:marker>
          <c:dPt>
            <c:idx val="10"/>
            <c:marker>
              <c:symbol val="circle"/>
              <c:size val="5"/>
              <c:spPr>
                <a:solidFill>
                  <a:schemeClr val="accent1"/>
                </a:solidFill>
                <a:ln>
                  <a:noFill/>
                </a:ln>
              </c:spPr>
            </c:marker>
            <c:bubble3D val="0"/>
            <c:spPr>
              <a:ln w="19050" cap="rnd" cmpd="sng" algn="ctr">
                <a:noFill/>
                <a:prstDash val="solid"/>
                <a:round/>
              </a:ln>
              <a:effectLst/>
            </c:spPr>
            <c:extLst>
              <c:ext xmlns:c16="http://schemas.microsoft.com/office/drawing/2014/chart" uri="{C3380CC4-5D6E-409C-BE32-E72D297353CC}">
                <c16:uniqueId val="{0000001B-09E4-4591-A708-849EAC6C3C3F}"/>
              </c:ext>
            </c:extLst>
          </c:dPt>
          <c:dPt>
            <c:idx val="11"/>
            <c:marker>
              <c:symbol val="circle"/>
              <c:size val="5"/>
            </c:marker>
            <c:bubble3D val="0"/>
            <c:spPr>
              <a:ln w="19050" cap="rnd" cmpd="sng" algn="ctr">
                <a:solidFill>
                  <a:schemeClr val="accent1"/>
                </a:solidFill>
                <a:prstDash val="solid"/>
                <a:round/>
              </a:ln>
              <a:effectLst/>
            </c:spPr>
            <c:extLst>
              <c:ext xmlns:c16="http://schemas.microsoft.com/office/drawing/2014/chart" uri="{C3380CC4-5D6E-409C-BE32-E72D297353CC}">
                <c16:uniqueId val="{0000001D-09E4-4591-A708-849EAC6C3C3F}"/>
              </c:ext>
            </c:extLst>
          </c:dPt>
          <c:dPt>
            <c:idx val="12"/>
            <c:bubble3D val="0"/>
            <c:extLst>
              <c:ext xmlns:c16="http://schemas.microsoft.com/office/drawing/2014/chart" uri="{C3380CC4-5D6E-409C-BE32-E72D297353CC}">
                <c16:uniqueId val="{0000001E-09E4-4591-A708-849EAC6C3C3F}"/>
              </c:ext>
            </c:extLst>
          </c:dPt>
          <c:dPt>
            <c:idx val="13"/>
            <c:marker>
              <c:symbol val="circle"/>
              <c:size val="5"/>
              <c:spPr>
                <a:solidFill>
                  <a:schemeClr val="accent1"/>
                </a:solidFill>
                <a:ln w="6350" cap="flat" cmpd="sng" algn="ctr">
                  <a:solidFill>
                    <a:schemeClr val="accent1"/>
                  </a:solidFill>
                  <a:prstDash val="solid"/>
                  <a:round/>
                </a:ln>
                <a:effectLst/>
              </c:spPr>
            </c:marker>
            <c:bubble3D val="0"/>
            <c:spPr>
              <a:ln w="19050" cap="rnd" cmpd="sng" algn="ctr">
                <a:solidFill>
                  <a:schemeClr val="accent1"/>
                </a:solidFill>
                <a:prstDash val="solid"/>
                <a:round/>
              </a:ln>
              <a:effectLst/>
            </c:spPr>
            <c:extLst>
              <c:ext xmlns:c16="http://schemas.microsoft.com/office/drawing/2014/chart" uri="{C3380CC4-5D6E-409C-BE32-E72D297353CC}">
                <c16:uniqueId val="{00000020-09E4-4591-A708-849EAC6C3C3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09E4-4591-A708-849EAC6C3C3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09E4-4591-A708-849EAC6C3C3F}"/>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09E4-4591-A708-849EAC6C3C3F}"/>
                </c:ext>
              </c:extLst>
            </c:dLbl>
            <c:spPr>
              <a:noFill/>
              <a:ln>
                <a:noFill/>
              </a:ln>
              <a:effectLst/>
            </c:spPr>
            <c:txPr>
              <a:bodyPr rot="0" vert="horz"/>
              <a:lstStyle/>
              <a:p>
                <a:pPr>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with NTI'!$P$119:$Z$119</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NTI'!$P$120:$Z$120</c:f>
              <c:numCache>
                <c:formatCode>0.0%</c:formatCode>
                <c:ptCount val="11"/>
                <c:pt idx="0">
                  <c:v>0.18904507998061076</c:v>
                </c:pt>
                <c:pt idx="1">
                  <c:v>0.19101377286069091</c:v>
                </c:pt>
                <c:pt idx="2">
                  <c:v>0.21947549441100603</c:v>
                </c:pt>
                <c:pt idx="3">
                  <c:v>0.22630560928433269</c:v>
                </c:pt>
                <c:pt idx="4">
                  <c:v>0.23820141211445559</c:v>
                </c:pt>
                <c:pt idx="5">
                  <c:v>0.28325255788906839</c:v>
                </c:pt>
                <c:pt idx="6">
                  <c:v>0.31005110732538332</c:v>
                </c:pt>
                <c:pt idx="7">
                  <c:v>0.27214310524487667</c:v>
                </c:pt>
                <c:pt idx="8">
                  <c:v>0.25152838427947599</c:v>
                </c:pt>
                <c:pt idx="9">
                  <c:v>0.22507860181246533</c:v>
                </c:pt>
                <c:pt idx="10">
                  <c:v>0.16666666666666666</c:v>
                </c:pt>
              </c:numCache>
            </c:numRef>
          </c:val>
          <c:smooth val="0"/>
          <c:extLst>
            <c:ext xmlns:c16="http://schemas.microsoft.com/office/drawing/2014/chart" uri="{C3380CC4-5D6E-409C-BE32-E72D297353CC}">
              <c16:uniqueId val="{00000022-09E4-4591-A708-849EAC6C3C3F}"/>
            </c:ext>
          </c:extLst>
        </c:ser>
        <c:ser>
          <c:idx val="1"/>
          <c:order val="1"/>
          <c:tx>
            <c:strRef>
              <c:f>'VC deals with NTI'!$B$120</c:f>
              <c:strCache>
                <c:ptCount val="1"/>
                <c:pt idx="0">
                  <c:v>Early-stage VC</c:v>
                </c:pt>
              </c:strCache>
            </c:strRef>
          </c:tx>
          <c:spPr>
            <a:ln w="19050" cap="rnd" cmpd="sng" algn="ctr">
              <a:solidFill>
                <a:schemeClr val="accent2"/>
              </a:solidFill>
              <a:prstDash val="solid"/>
              <a:round/>
            </a:ln>
            <a:effectLst/>
          </c:spPr>
          <c:marker>
            <c:symbol val="none"/>
          </c:marker>
          <c:dPt>
            <c:idx val="10"/>
            <c:marker>
              <c:symbol val="circle"/>
              <c:size val="5"/>
            </c:marker>
            <c:bubble3D val="0"/>
            <c:spPr>
              <a:ln w="19050" cap="rnd" cmpd="sng" algn="ctr">
                <a:noFill/>
                <a:prstDash val="solid"/>
                <a:round/>
              </a:ln>
              <a:effectLst/>
            </c:spPr>
            <c:extLst>
              <c:ext xmlns:c16="http://schemas.microsoft.com/office/drawing/2014/chart" uri="{C3380CC4-5D6E-409C-BE32-E72D297353CC}">
                <c16:uniqueId val="{00000025-09E4-4591-A708-849EAC6C3C3F}"/>
              </c:ext>
            </c:extLst>
          </c:dPt>
          <c:dPt>
            <c:idx val="11"/>
            <c:marker>
              <c:symbol val="circle"/>
              <c:size val="5"/>
            </c:marker>
            <c:bubble3D val="0"/>
            <c:extLst>
              <c:ext xmlns:c16="http://schemas.microsoft.com/office/drawing/2014/chart" uri="{C3380CC4-5D6E-409C-BE32-E72D297353CC}">
                <c16:uniqueId val="{00000026-09E4-4591-A708-849EAC6C3C3F}"/>
              </c:ext>
            </c:extLst>
          </c:dPt>
          <c:dPt>
            <c:idx val="12"/>
            <c:bubble3D val="0"/>
            <c:extLst>
              <c:ext xmlns:c16="http://schemas.microsoft.com/office/drawing/2014/chart" uri="{C3380CC4-5D6E-409C-BE32-E72D297353CC}">
                <c16:uniqueId val="{00000027-09E4-4591-A708-849EAC6C3C3F}"/>
              </c:ext>
            </c:extLst>
          </c:dPt>
          <c:dPt>
            <c:idx val="13"/>
            <c:marker>
              <c:symbol val="circle"/>
              <c:size val="5"/>
              <c:spPr>
                <a:solidFill>
                  <a:schemeClr val="accent2"/>
                </a:solidFill>
                <a:ln w="6350" cap="flat" cmpd="sng" algn="ctr">
                  <a:noFill/>
                  <a:prstDash val="solid"/>
                  <a:round/>
                </a:ln>
                <a:effectLst/>
              </c:spPr>
            </c:marker>
            <c:bubble3D val="0"/>
            <c:extLst>
              <c:ext xmlns:c16="http://schemas.microsoft.com/office/drawing/2014/chart" uri="{C3380CC4-5D6E-409C-BE32-E72D297353CC}">
                <c16:uniqueId val="{00000028-09E4-4591-A708-849EAC6C3C3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9E4-4591-A708-849EAC6C3C3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9E4-4591-A708-849EAC6C3C3F}"/>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with NTI'!$P$119:$Z$119</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NTI'!$P$121:$Z$121</c:f>
              <c:numCache>
                <c:formatCode>0.0%</c:formatCode>
                <c:ptCount val="11"/>
                <c:pt idx="0">
                  <c:v>0.33179723502304148</c:v>
                </c:pt>
                <c:pt idx="1">
                  <c:v>0.33833219722790275</c:v>
                </c:pt>
                <c:pt idx="2">
                  <c:v>0.35720640569395018</c:v>
                </c:pt>
                <c:pt idx="3">
                  <c:v>0.35695364238410598</c:v>
                </c:pt>
                <c:pt idx="4">
                  <c:v>0.36708860759493672</c:v>
                </c:pt>
                <c:pt idx="5">
                  <c:v>0.41858552631578949</c:v>
                </c:pt>
                <c:pt idx="6">
                  <c:v>0.38331554606901458</c:v>
                </c:pt>
                <c:pt idx="7">
                  <c:v>0.31334792122538291</c:v>
                </c:pt>
                <c:pt idx="8">
                  <c:v>0.31658075601374569</c:v>
                </c:pt>
                <c:pt idx="9">
                  <c:v>0.28601941747572818</c:v>
                </c:pt>
                <c:pt idx="10">
                  <c:v>0.24681344148319814</c:v>
                </c:pt>
              </c:numCache>
            </c:numRef>
          </c:val>
          <c:smooth val="0"/>
          <c:extLst>
            <c:ext xmlns:c16="http://schemas.microsoft.com/office/drawing/2014/chart" uri="{C3380CC4-5D6E-409C-BE32-E72D297353CC}">
              <c16:uniqueId val="{0000002A-09E4-4591-A708-849EAC6C3C3F}"/>
            </c:ext>
          </c:extLst>
        </c:ser>
        <c:ser>
          <c:idx val="2"/>
          <c:order val="2"/>
          <c:tx>
            <c:strRef>
              <c:f>'VC deals with NTI'!$B$121</c:f>
              <c:strCache>
                <c:ptCount val="1"/>
                <c:pt idx="0">
                  <c:v>Late-stage VC</c:v>
                </c:pt>
              </c:strCache>
            </c:strRef>
          </c:tx>
          <c:spPr>
            <a:ln w="19050" cap="rnd" cmpd="sng" algn="ctr">
              <a:solidFill>
                <a:schemeClr val="accent3"/>
              </a:solidFill>
              <a:prstDash val="solid"/>
              <a:round/>
            </a:ln>
            <a:effectLst/>
          </c:spPr>
          <c:marker>
            <c:symbol val="none"/>
          </c:marker>
          <c:dPt>
            <c:idx val="10"/>
            <c:marker>
              <c:symbol val="circle"/>
              <c:size val="5"/>
              <c:spPr>
                <a:solidFill>
                  <a:schemeClr val="accent3"/>
                </a:solidFill>
                <a:ln>
                  <a:noFill/>
                </a:ln>
              </c:spPr>
            </c:marker>
            <c:bubble3D val="0"/>
            <c:spPr>
              <a:ln w="19050" cap="rnd" cmpd="sng" algn="ctr">
                <a:noFill/>
                <a:prstDash val="solid"/>
                <a:round/>
              </a:ln>
              <a:effectLst/>
            </c:spPr>
            <c:extLst>
              <c:ext xmlns:c16="http://schemas.microsoft.com/office/drawing/2014/chart" uri="{C3380CC4-5D6E-409C-BE32-E72D297353CC}">
                <c16:uniqueId val="{0000002D-09E4-4591-A708-849EAC6C3C3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9E4-4591-A708-849EAC6C3C3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9E4-4591-A708-849EAC6C3C3F}"/>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with NTI'!$P$119:$Z$119</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NTI'!$P$122:$Z$122</c:f>
              <c:numCache>
                <c:formatCode>0.0%</c:formatCode>
                <c:ptCount val="11"/>
                <c:pt idx="0">
                  <c:v>0.41093750000000001</c:v>
                </c:pt>
                <c:pt idx="1">
                  <c:v>0.42420937840785167</c:v>
                </c:pt>
                <c:pt idx="2">
                  <c:v>0.45416931890515594</c:v>
                </c:pt>
                <c:pt idx="3">
                  <c:v>0.45544554455445546</c:v>
                </c:pt>
                <c:pt idx="4">
                  <c:v>0.48258575197889181</c:v>
                </c:pt>
                <c:pt idx="5">
                  <c:v>0.51722158438576349</c:v>
                </c:pt>
                <c:pt idx="6">
                  <c:v>0.48132094943240455</c:v>
                </c:pt>
                <c:pt idx="7">
                  <c:v>0.39913871260199457</c:v>
                </c:pt>
                <c:pt idx="8">
                  <c:v>0.40939278937381401</c:v>
                </c:pt>
                <c:pt idx="9">
                  <c:v>0.38818267419962338</c:v>
                </c:pt>
                <c:pt idx="10">
                  <c:v>0.35739887352790578</c:v>
                </c:pt>
              </c:numCache>
            </c:numRef>
          </c:val>
          <c:smooth val="0"/>
          <c:extLst>
            <c:ext xmlns:c16="http://schemas.microsoft.com/office/drawing/2014/chart" uri="{C3380CC4-5D6E-409C-BE32-E72D297353CC}">
              <c16:uniqueId val="{0000002F-09E4-4591-A708-849EAC6C3C3F}"/>
            </c:ext>
          </c:extLst>
        </c:ser>
        <c:ser>
          <c:idx val="3"/>
          <c:order val="3"/>
          <c:tx>
            <c:strRef>
              <c:f>'VC deals with NTI'!$B$122</c:f>
              <c:strCache>
                <c:ptCount val="1"/>
                <c:pt idx="0">
                  <c:v>Venture growth</c:v>
                </c:pt>
              </c:strCache>
            </c:strRef>
          </c:tx>
          <c:spPr>
            <a:ln w="19050" cap="rnd" cmpd="sng" algn="ctr">
              <a:solidFill>
                <a:schemeClr val="accent5"/>
              </a:solidFill>
              <a:prstDash val="solid"/>
              <a:round/>
            </a:ln>
            <a:effectLst/>
          </c:spPr>
          <c:marker>
            <c:symbol val="none"/>
          </c:marker>
          <c:dPt>
            <c:idx val="8"/>
            <c:bubble3D val="0"/>
            <c:extLst>
              <c:ext xmlns:c16="http://schemas.microsoft.com/office/drawing/2014/chart" uri="{C3380CC4-5D6E-409C-BE32-E72D297353CC}">
                <c16:uniqueId val="{00000031-09E4-4591-A708-849EAC6C3C3F}"/>
              </c:ext>
            </c:extLst>
          </c:dPt>
          <c:dPt>
            <c:idx val="9"/>
            <c:bubble3D val="0"/>
            <c:extLst>
              <c:ext xmlns:c16="http://schemas.microsoft.com/office/drawing/2014/chart" uri="{C3380CC4-5D6E-409C-BE32-E72D297353CC}">
                <c16:uniqueId val="{00000032-09E4-4591-A708-849EAC6C3C3F}"/>
              </c:ext>
            </c:extLst>
          </c:dPt>
          <c:dPt>
            <c:idx val="10"/>
            <c:marker>
              <c:symbol val="circle"/>
              <c:size val="5"/>
              <c:spPr>
                <a:solidFill>
                  <a:schemeClr val="accent5"/>
                </a:solidFill>
                <a:ln w="6350" cap="flat" cmpd="sng" algn="ctr">
                  <a:noFill/>
                  <a:prstDash val="solid"/>
                  <a:round/>
                </a:ln>
                <a:effectLst/>
              </c:spPr>
            </c:marker>
            <c:bubble3D val="0"/>
            <c:spPr>
              <a:ln w="19050" cap="rnd" cmpd="sng" algn="ctr">
                <a:noFill/>
                <a:prstDash val="solid"/>
                <a:round/>
              </a:ln>
              <a:effectLst/>
            </c:spPr>
            <c:extLst>
              <c:ext xmlns:c16="http://schemas.microsoft.com/office/drawing/2014/chart" uri="{C3380CC4-5D6E-409C-BE32-E72D297353CC}">
                <c16:uniqueId val="{00000034-09E4-4591-A708-849EAC6C3C3F}"/>
              </c:ext>
            </c:extLst>
          </c:dPt>
          <c:dLbls>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9E4-4591-A708-849EAC6C3C3F}"/>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09E4-4591-A708-849EAC6C3C3F}"/>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'VC deals with NTI'!$P$119:$Z$119</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with NTI'!$P$123:$Z$123</c:f>
              <c:numCache>
                <c:formatCode>0.0%</c:formatCode>
                <c:ptCount val="11"/>
                <c:pt idx="0">
                  <c:v>0.50796812749003983</c:v>
                </c:pt>
                <c:pt idx="1">
                  <c:v>0.5372848948374761</c:v>
                </c:pt>
                <c:pt idx="2">
                  <c:v>0.57532051282051277</c:v>
                </c:pt>
                <c:pt idx="3">
                  <c:v>0.57462686567164178</c:v>
                </c:pt>
                <c:pt idx="4">
                  <c:v>0.64304461942257218</c:v>
                </c:pt>
                <c:pt idx="5">
                  <c:v>0.69034994697773067</c:v>
                </c:pt>
                <c:pt idx="6">
                  <c:v>0.63063063063063063</c:v>
                </c:pt>
                <c:pt idx="7">
                  <c:v>0.55744680851063833</c:v>
                </c:pt>
                <c:pt idx="8">
                  <c:v>0.50704225352112675</c:v>
                </c:pt>
                <c:pt idx="9">
                  <c:v>0.53613807982740025</c:v>
                </c:pt>
                <c:pt idx="10">
                  <c:v>0.51196172248803828</c:v>
                </c:pt>
              </c:numCache>
            </c:numRef>
          </c:val>
          <c:smooth val="0"/>
          <c:extLst>
            <c:ext xmlns:c16="http://schemas.microsoft.com/office/drawing/2014/chart" uri="{C3380CC4-5D6E-409C-BE32-E72D297353CC}">
              <c16:uniqueId val="{00000035-09E4-4591-A708-849EAC6C3C3F}"/>
            </c:ext>
          </c:extLst>
        </c:ser>
        <c:dLbls>
          <c:showLegendKey val="0"/>
          <c:showVal val="0"/>
          <c:showCatName val="0"/>
          <c:showSerName val="0"/>
          <c:showPercent val="0"/>
          <c:showBubbleSize val="0"/>
        </c:dLbls>
        <c:smooth val="0"/>
        <c:axId val="-374863136"/>
        <c:axId val="-374858240"/>
      </c:lineChart>
      <c:catAx>
        <c:axId val="-374863136"/>
        <c:scaling>
          <c:orientation val="minMax"/>
        </c:scaling>
        <c:delete val="0"/>
        <c:axPos val="b"/>
        <c:numFmt formatCode="0" sourceLinked="1"/>
        <c:majorTickMark val="none"/>
        <c:minorTickMark val="none"/>
        <c:tickLblPos val="nextTo"/>
        <c:spPr>
          <a:noFill/>
          <a:ln w="9525" cap="flat" cmpd="sng" algn="ctr">
            <a:solidFill>
              <a:schemeClr val="bg1">
                <a:lumMod val="75000"/>
              </a:schemeClr>
            </a:solidFill>
            <a:prstDash val="solid"/>
            <a:round/>
          </a:ln>
          <a:effectLst/>
        </c:spPr>
        <c:txPr>
          <a:bodyPr rot="-60000000" vert="horz"/>
          <a:lstStyle/>
          <a:p>
            <a:pPr>
              <a:defRPr/>
            </a:pPr>
            <a:endParaRPr lang="en-US"/>
          </a:p>
        </c:txPr>
        <c:crossAx val="-374858240"/>
        <c:crosses val="autoZero"/>
        <c:auto val="1"/>
        <c:lblAlgn val="ctr"/>
        <c:lblOffset val="100"/>
        <c:noMultiLvlLbl val="0"/>
      </c:catAx>
      <c:valAx>
        <c:axId val="-374858240"/>
        <c:scaling>
          <c:orientation val="minMax"/>
        </c:scaling>
        <c:delete val="0"/>
        <c:axPos val="l"/>
        <c:numFmt formatCode="0.0%" sourceLinked="1"/>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374863136"/>
        <c:crosses val="autoZero"/>
        <c:crossBetween val="between"/>
      </c:valAx>
      <c:spPr>
        <a:solidFill>
          <a:schemeClr val="bg1"/>
        </a:solid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850">
          <a:latin typeface="+mj-lt"/>
          <a:ea typeface="Roboto" panose="02000000000000000000" pitchFamily="2" charset="0"/>
        </a:defRPr>
      </a:pPr>
      <a:endParaRPr lang="en-US"/>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deals by NTI breakout'!$B$8</c:f>
              <c:strCache>
                <c:ptCount val="1"/>
                <c:pt idx="0">
                  <c:v>Deal value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deals by NTI breakout'!$C$7:$M$7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NTI breakout'!$C$8:$M$8</c:f>
              <c:numCache>
                <c:formatCode>"$"#,##0.0</c:formatCode>
                <c:ptCount val="11"/>
                <c:pt idx="0">
                  <c:v>35.208088562622287</c:v>
                </c:pt>
                <c:pt idx="1">
                  <c:v>37.571184566840522</c:v>
                </c:pt>
                <c:pt idx="2">
                  <c:v>62.438558569904551</c:v>
                </c:pt>
                <c:pt idx="3">
                  <c:v>73.337629465468623</c:v>
                </c:pt>
                <c:pt idx="4">
                  <c:v>89.905820139708169</c:v>
                </c:pt>
                <c:pt idx="5">
                  <c:v>213.74354136561291</c:v>
                </c:pt>
                <c:pt idx="6">
                  <c:v>111.9798299465232</c:v>
                </c:pt>
                <c:pt idx="7">
                  <c:v>64.655917537536084</c:v>
                </c:pt>
                <c:pt idx="8">
                  <c:v>111.4790314538489</c:v>
                </c:pt>
                <c:pt idx="9">
                  <c:v>184.6856860727496</c:v>
                </c:pt>
                <c:pt idx="10">
                  <c:v>339.75751116953359</c:v>
                </c:pt>
              </c:numCache>
            </c:numRef>
          </c:val>
          <c:extLst>
            <c:ext xmlns:c16="http://schemas.microsoft.com/office/drawing/2014/chart" uri="{C3380CC4-5D6E-409C-BE32-E72D297353CC}">
              <c16:uniqueId val="{00000000-5906-4DD9-B956-A52F0788221D}"/>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deals by NTI breakout'!$B$9</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1-5906-4DD9-B956-A52F0788221D}"/>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03-5906-4DD9-B956-A52F0788221D}"/>
              </c:ext>
            </c:extLst>
          </c:dPt>
          <c:dPt>
            <c:idx val="11"/>
            <c:bubble3D val="0"/>
            <c:extLst>
              <c:ext xmlns:c16="http://schemas.microsoft.com/office/drawing/2014/chart" uri="{C3380CC4-5D6E-409C-BE32-E72D297353CC}">
                <c16:uniqueId val="{00000004-5906-4DD9-B956-A52F0788221D}"/>
              </c:ext>
            </c:extLst>
          </c:dPt>
          <c:dLbls>
            <c:dLbl>
              <c:idx val="9"/>
              <c:delete val="1"/>
              <c:extLst>
                <c:ext xmlns:c15="http://schemas.microsoft.com/office/drawing/2012/chart" uri="{CE6537A1-D6FC-4f65-9D91-7224C49458BB}"/>
                <c:ext xmlns:c16="http://schemas.microsoft.com/office/drawing/2014/chart" uri="{C3380CC4-5D6E-409C-BE32-E72D297353CC}">
                  <c16:uniqueId val="{00000005-5906-4DD9-B956-A52F0788221D}"/>
                </c:ext>
              </c:extLst>
            </c:dLbl>
            <c:dLbl>
              <c:idx val="10"/>
              <c:delete val="1"/>
              <c:extLst>
                <c:ext xmlns:c15="http://schemas.microsoft.com/office/drawing/2012/chart" uri="{CE6537A1-D6FC-4f65-9D91-7224C49458BB}"/>
                <c:ext xmlns:c16="http://schemas.microsoft.com/office/drawing/2014/chart" uri="{C3380CC4-5D6E-409C-BE32-E72D297353CC}">
                  <c16:uniqueId val="{00000003-5906-4DD9-B956-A52F0788221D}"/>
                </c:ext>
              </c:extLst>
            </c:dLbl>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deals by NTI breakout'!$C$7:$M$7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NTI breakout'!$C$9:$M$9</c:f>
              <c:numCache>
                <c:formatCode>#,##0;;;</c:formatCode>
                <c:ptCount val="11"/>
                <c:pt idx="0">
                  <c:v>1152</c:v>
                </c:pt>
                <c:pt idx="1">
                  <c:v>1263</c:v>
                </c:pt>
                <c:pt idx="2">
                  <c:v>1542</c:v>
                </c:pt>
                <c:pt idx="3">
                  <c:v>1685</c:v>
                </c:pt>
                <c:pt idx="4">
                  <c:v>1875</c:v>
                </c:pt>
                <c:pt idx="5">
                  <c:v>3041</c:v>
                </c:pt>
                <c:pt idx="6">
                  <c:v>2468</c:v>
                </c:pt>
                <c:pt idx="7">
                  <c:v>1610</c:v>
                </c:pt>
                <c:pt idx="8">
                  <c:v>1608</c:v>
                </c:pt>
                <c:pt idx="9">
                  <c:v>1593</c:v>
                </c:pt>
                <c:pt idx="10">
                  <c:v>718</c:v>
                </c:pt>
              </c:numCache>
            </c:numRef>
          </c:val>
          <c:smooth val="0"/>
          <c:extLst>
            <c:ext xmlns:c16="http://schemas.microsoft.com/office/drawing/2014/chart" uri="{C3380CC4-5D6E-409C-BE32-E72D297353CC}">
              <c16:uniqueId val="{00000006-5906-4DD9-B956-A52F0788221D}"/>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deals by NTI breakout'!$B$39</c:f>
              <c:strCache>
                <c:ptCount val="1"/>
                <c:pt idx="0">
                  <c:v>Deal value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deals by NTI breakout'!$C$38:$M$38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NTI breakout'!$C$39:$M$39</c:f>
              <c:numCache>
                <c:formatCode>"$"#,##0.0</c:formatCode>
                <c:ptCount val="11"/>
                <c:pt idx="0">
                  <c:v>3.9285899820000001</c:v>
                </c:pt>
                <c:pt idx="1">
                  <c:v>4.6443359239999999</c:v>
                </c:pt>
                <c:pt idx="2">
                  <c:v>11.11199164835347</c:v>
                </c:pt>
                <c:pt idx="3">
                  <c:v>10.83613162240103</c:v>
                </c:pt>
                <c:pt idx="4">
                  <c:v>25.274247713579349</c:v>
                </c:pt>
                <c:pt idx="5">
                  <c:v>87.891304114411639</c:v>
                </c:pt>
                <c:pt idx="6">
                  <c:v>30.479757578737491</c:v>
                </c:pt>
                <c:pt idx="7">
                  <c:v>17.109121914233882</c:v>
                </c:pt>
                <c:pt idx="8">
                  <c:v>35.315189081</c:v>
                </c:pt>
                <c:pt idx="9">
                  <c:v>80.253127517999999</c:v>
                </c:pt>
                <c:pt idx="10">
                  <c:v>266.181548002</c:v>
                </c:pt>
              </c:numCache>
            </c:numRef>
          </c:val>
          <c:extLst>
            <c:ext xmlns:c16="http://schemas.microsoft.com/office/drawing/2014/chart" uri="{C3380CC4-5D6E-409C-BE32-E72D297353CC}">
              <c16:uniqueId val="{00000005-2044-4488-A65E-99D323D35525}"/>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deals by NTI breakout'!$B$40</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7-2044-4488-A65E-99D323D35525}"/>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09-2044-4488-A65E-99D323D35525}"/>
              </c:ext>
            </c:extLst>
          </c:dPt>
          <c:dPt>
            <c:idx val="11"/>
            <c:bubble3D val="0"/>
            <c:extLst>
              <c:ext xmlns:c16="http://schemas.microsoft.com/office/drawing/2014/chart" uri="{C3380CC4-5D6E-409C-BE32-E72D297353CC}">
                <c16:uniqueId val="{0000000A-2044-4488-A65E-99D323D35525}"/>
              </c:ext>
            </c:extLst>
          </c:dPt>
          <c:dLbls>
            <c:dLbl>
              <c:idx val="9"/>
              <c:delete val="1"/>
              <c:extLst>
                <c:ext xmlns:c15="http://schemas.microsoft.com/office/drawing/2012/chart" uri="{CE6537A1-D6FC-4f65-9D91-7224C49458BB}"/>
                <c:ext xmlns:c16="http://schemas.microsoft.com/office/drawing/2014/chart" uri="{C3380CC4-5D6E-409C-BE32-E72D297353CC}">
                  <c16:uniqueId val="{0000000B-2044-4488-A65E-99D323D35525}"/>
                </c:ext>
              </c:extLst>
            </c:dLbl>
            <c:dLbl>
              <c:idx val="10"/>
              <c:delete val="1"/>
              <c:extLst>
                <c:ext xmlns:c15="http://schemas.microsoft.com/office/drawing/2012/chart" uri="{CE6537A1-D6FC-4f65-9D91-7224C49458BB}"/>
                <c:ext xmlns:c16="http://schemas.microsoft.com/office/drawing/2014/chart" uri="{C3380CC4-5D6E-409C-BE32-E72D297353CC}">
                  <c16:uniqueId val="{00000009-2044-4488-A65E-99D323D35525}"/>
                </c:ext>
              </c:extLst>
            </c:dLbl>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deals by NTI breakout'!$C$38:$M$38</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NTI breakout'!$C$40:$M$40</c:f>
              <c:numCache>
                <c:formatCode>#,##0;;;</c:formatCode>
                <c:ptCount val="11"/>
                <c:pt idx="0">
                  <c:v>71</c:v>
                </c:pt>
                <c:pt idx="1">
                  <c:v>104</c:v>
                </c:pt>
                <c:pt idx="2">
                  <c:v>168</c:v>
                </c:pt>
                <c:pt idx="3">
                  <c:v>192</c:v>
                </c:pt>
                <c:pt idx="4">
                  <c:v>277</c:v>
                </c:pt>
                <c:pt idx="5">
                  <c:v>681</c:v>
                </c:pt>
                <c:pt idx="6">
                  <c:v>483</c:v>
                </c:pt>
                <c:pt idx="7">
                  <c:v>286</c:v>
                </c:pt>
                <c:pt idx="8">
                  <c:v>291</c:v>
                </c:pt>
                <c:pt idx="9">
                  <c:v>269</c:v>
                </c:pt>
                <c:pt idx="10">
                  <c:v>125</c:v>
                </c:pt>
              </c:numCache>
            </c:numRef>
          </c:val>
          <c:smooth val="0"/>
          <c:extLst>
            <c:ext xmlns:c16="http://schemas.microsoft.com/office/drawing/2014/chart" uri="{C3380CC4-5D6E-409C-BE32-E72D297353CC}">
              <c16:uniqueId val="{0000000C-2044-4488-A65E-99D323D35525}"/>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deals by NTI breakout'!$B$70</c:f>
              <c:strCache>
                <c:ptCount val="1"/>
                <c:pt idx="0">
                  <c:v>Deal value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deals by NTI breakout'!$C$69:$M$69</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NTI breakout'!$C$70:$M$70</c:f>
              <c:numCache>
                <c:formatCode>"$"#,##0.0</c:formatCode>
                <c:ptCount val="11"/>
                <c:pt idx="0">
                  <c:v>21.596974638625309</c:v>
                </c:pt>
                <c:pt idx="1">
                  <c:v>19.548843046790079</c:v>
                </c:pt>
                <c:pt idx="2">
                  <c:v>40.222676481876853</c:v>
                </c:pt>
                <c:pt idx="3">
                  <c:v>36.451993530569439</c:v>
                </c:pt>
                <c:pt idx="4">
                  <c:v>62.825152369273383</c:v>
                </c:pt>
                <c:pt idx="5">
                  <c:v>158.59191394648451</c:v>
                </c:pt>
                <c:pt idx="6">
                  <c:v>72.776256050145008</c:v>
                </c:pt>
                <c:pt idx="7">
                  <c:v>51.346788274536728</c:v>
                </c:pt>
                <c:pt idx="8">
                  <c:v>89.581971164647825</c:v>
                </c:pt>
                <c:pt idx="9">
                  <c:v>126.26413700437099</c:v>
                </c:pt>
                <c:pt idx="10">
                  <c:v>322.62960090327198</c:v>
                </c:pt>
              </c:numCache>
            </c:numRef>
          </c:val>
          <c:extLst>
            <c:ext xmlns:c16="http://schemas.microsoft.com/office/drawing/2014/chart" uri="{C3380CC4-5D6E-409C-BE32-E72D297353CC}">
              <c16:uniqueId val="{00000005-801C-43E9-BC04-8958EC8B05BB}"/>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deals by NTI breakout'!$B$71</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7-801C-43E9-BC04-8958EC8B05BB}"/>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09-801C-43E9-BC04-8958EC8B05BB}"/>
              </c:ext>
            </c:extLst>
          </c:dPt>
          <c:dPt>
            <c:idx val="11"/>
            <c:bubble3D val="0"/>
            <c:extLst>
              <c:ext xmlns:c16="http://schemas.microsoft.com/office/drawing/2014/chart" uri="{C3380CC4-5D6E-409C-BE32-E72D297353CC}">
                <c16:uniqueId val="{0000000A-801C-43E9-BC04-8958EC8B05BB}"/>
              </c:ext>
            </c:extLst>
          </c:dPt>
          <c:dLbls>
            <c:dLbl>
              <c:idx val="9"/>
              <c:delete val="1"/>
              <c:extLst>
                <c:ext xmlns:c15="http://schemas.microsoft.com/office/drawing/2012/chart" uri="{CE6537A1-D6FC-4f65-9D91-7224C49458BB}"/>
                <c:ext xmlns:c16="http://schemas.microsoft.com/office/drawing/2014/chart" uri="{C3380CC4-5D6E-409C-BE32-E72D297353CC}">
                  <c16:uniqueId val="{0000000B-801C-43E9-BC04-8958EC8B05BB}"/>
                </c:ext>
              </c:extLst>
            </c:dLbl>
            <c:dLbl>
              <c:idx val="10"/>
              <c:delete val="1"/>
              <c:extLst>
                <c:ext xmlns:c15="http://schemas.microsoft.com/office/drawing/2012/chart" uri="{CE6537A1-D6FC-4f65-9D91-7224C49458BB}"/>
                <c:ext xmlns:c16="http://schemas.microsoft.com/office/drawing/2014/chart" uri="{C3380CC4-5D6E-409C-BE32-E72D297353CC}">
                  <c16:uniqueId val="{00000009-801C-43E9-BC04-8958EC8B05BB}"/>
                </c:ext>
              </c:extLst>
            </c:dLbl>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deals by NTI breakout'!$C$69:$M$69</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NTI breakout'!$C$71:$M$71</c:f>
              <c:numCache>
                <c:formatCode>#,##0;;;</c:formatCode>
                <c:ptCount val="11"/>
                <c:pt idx="0">
                  <c:v>451</c:v>
                </c:pt>
                <c:pt idx="1">
                  <c:v>550</c:v>
                </c:pt>
                <c:pt idx="2">
                  <c:v>755</c:v>
                </c:pt>
                <c:pt idx="3">
                  <c:v>760</c:v>
                </c:pt>
                <c:pt idx="4">
                  <c:v>941</c:v>
                </c:pt>
                <c:pt idx="5">
                  <c:v>1807</c:v>
                </c:pt>
                <c:pt idx="6">
                  <c:v>1452</c:v>
                </c:pt>
                <c:pt idx="7">
                  <c:v>914</c:v>
                </c:pt>
                <c:pt idx="8">
                  <c:v>919</c:v>
                </c:pt>
                <c:pt idx="9">
                  <c:v>875</c:v>
                </c:pt>
                <c:pt idx="10">
                  <c:v>384</c:v>
                </c:pt>
              </c:numCache>
            </c:numRef>
          </c:val>
          <c:smooth val="0"/>
          <c:extLst>
            <c:ext xmlns:c16="http://schemas.microsoft.com/office/drawing/2014/chart" uri="{C3380CC4-5D6E-409C-BE32-E72D297353CC}">
              <c16:uniqueId val="{0000000C-801C-43E9-BC04-8958EC8B05BB}"/>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deals by NTI breakout'!$B$102</c:f>
              <c:strCache>
                <c:ptCount val="1"/>
                <c:pt idx="0">
                  <c:v>Deal value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deals by NTI breakout'!$C$101:$M$101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NTI breakout'!$C$102:$M$102</c:f>
              <c:numCache>
                <c:formatCode>"$"#,##0.0</c:formatCode>
                <c:ptCount val="11"/>
                <c:pt idx="0">
                  <c:v>8.1399485580000004</c:v>
                </c:pt>
                <c:pt idx="1">
                  <c:v>4.7066458859999996</c:v>
                </c:pt>
                <c:pt idx="2">
                  <c:v>9.8929064449999995</c:v>
                </c:pt>
                <c:pt idx="3">
                  <c:v>7.7436574029076226</c:v>
                </c:pt>
                <c:pt idx="4">
                  <c:v>11.866853444</c:v>
                </c:pt>
                <c:pt idx="5">
                  <c:v>32.402627117999998</c:v>
                </c:pt>
                <c:pt idx="6">
                  <c:v>10.01876391896203</c:v>
                </c:pt>
                <c:pt idx="7">
                  <c:v>12.925744992</c:v>
                </c:pt>
                <c:pt idx="8">
                  <c:v>30.695589876</c:v>
                </c:pt>
                <c:pt idx="9">
                  <c:v>67.058781584000002</c:v>
                </c:pt>
                <c:pt idx="10">
                  <c:v>269.58363137573832</c:v>
                </c:pt>
              </c:numCache>
            </c:numRef>
          </c:val>
          <c:extLst>
            <c:ext xmlns:c16="http://schemas.microsoft.com/office/drawing/2014/chart" uri="{C3380CC4-5D6E-409C-BE32-E72D297353CC}">
              <c16:uniqueId val="{00000005-B046-4666-8C84-FAA77464EDEC}"/>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deals by NTI breakout'!$B$103</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7-B046-4666-8C84-FAA77464EDEC}"/>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09-B046-4666-8C84-FAA77464EDEC}"/>
              </c:ext>
            </c:extLst>
          </c:dPt>
          <c:dPt>
            <c:idx val="11"/>
            <c:bubble3D val="0"/>
            <c:extLst>
              <c:ext xmlns:c16="http://schemas.microsoft.com/office/drawing/2014/chart" uri="{C3380CC4-5D6E-409C-BE32-E72D297353CC}">
                <c16:uniqueId val="{0000000A-B046-4666-8C84-FAA77464EDEC}"/>
              </c:ext>
            </c:extLst>
          </c:dPt>
          <c:dLbls>
            <c:dLbl>
              <c:idx val="9"/>
              <c:delete val="1"/>
              <c:extLst>
                <c:ext xmlns:c15="http://schemas.microsoft.com/office/drawing/2012/chart" uri="{CE6537A1-D6FC-4f65-9D91-7224C49458BB}"/>
                <c:ext xmlns:c16="http://schemas.microsoft.com/office/drawing/2014/chart" uri="{C3380CC4-5D6E-409C-BE32-E72D297353CC}">
                  <c16:uniqueId val="{0000000B-B046-4666-8C84-FAA77464EDEC}"/>
                </c:ext>
              </c:extLst>
            </c:dLbl>
            <c:dLbl>
              <c:idx val="10"/>
              <c:delete val="1"/>
              <c:extLst>
                <c:ext xmlns:c15="http://schemas.microsoft.com/office/drawing/2012/chart" uri="{CE6537A1-D6FC-4f65-9D91-7224C49458BB}"/>
                <c:ext xmlns:c16="http://schemas.microsoft.com/office/drawing/2014/chart" uri="{C3380CC4-5D6E-409C-BE32-E72D297353CC}">
                  <c16:uniqueId val="{00000009-B046-4666-8C84-FAA77464EDEC}"/>
                </c:ext>
              </c:extLst>
            </c:dLbl>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deals by NTI breakout'!$C$101:$M$101</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NTI breakout'!$C$103:$M$103</c:f>
              <c:numCache>
                <c:formatCode>#,##0;;;</c:formatCode>
                <c:ptCount val="11"/>
                <c:pt idx="0">
                  <c:v>110</c:v>
                </c:pt>
                <c:pt idx="1">
                  <c:v>95</c:v>
                </c:pt>
                <c:pt idx="2">
                  <c:v>123</c:v>
                </c:pt>
                <c:pt idx="3">
                  <c:v>104</c:v>
                </c:pt>
                <c:pt idx="4">
                  <c:v>112</c:v>
                </c:pt>
                <c:pt idx="5">
                  <c:v>188</c:v>
                </c:pt>
                <c:pt idx="6">
                  <c:v>129</c:v>
                </c:pt>
                <c:pt idx="7">
                  <c:v>108</c:v>
                </c:pt>
                <c:pt idx="8">
                  <c:v>103</c:v>
                </c:pt>
                <c:pt idx="9">
                  <c:v>133</c:v>
                </c:pt>
                <c:pt idx="10">
                  <c:v>81</c:v>
                </c:pt>
              </c:numCache>
            </c:numRef>
          </c:val>
          <c:smooth val="0"/>
          <c:extLst>
            <c:ext xmlns:c16="http://schemas.microsoft.com/office/drawing/2014/chart" uri="{C3380CC4-5D6E-409C-BE32-E72D297353CC}">
              <c16:uniqueId val="{0000000C-B046-4666-8C84-FAA77464EDEC}"/>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'VC deals by NTI breakout'!$B$134</c:f>
              <c:strCache>
                <c:ptCount val="1"/>
                <c:pt idx="0">
                  <c:v>Deal value ($B)</c:v>
                </c:pt>
              </c:strCache>
            </c:strRef>
          </c:tx>
          <c:spPr>
            <a:solidFill>
              <a:srgbClr val="1C508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bg1"/>
                    </a:solidFill>
                    <a:latin typeface="+mj-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deals by NTI breakout'!$C$133:$M$133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NTI breakout'!$C$134:$M$134</c:f>
              <c:numCache>
                <c:formatCode>"$"#,##0.0</c:formatCode>
                <c:ptCount val="11"/>
                <c:pt idx="0">
                  <c:v>25.599782620481779</c:v>
                </c:pt>
                <c:pt idx="1">
                  <c:v>28.07801829759438</c:v>
                </c:pt>
                <c:pt idx="2">
                  <c:v>39.941232037142143</c:v>
                </c:pt>
                <c:pt idx="3">
                  <c:v>46.91174766639341</c:v>
                </c:pt>
                <c:pt idx="4">
                  <c:v>62.686559191173721</c:v>
                </c:pt>
                <c:pt idx="5">
                  <c:v>140.09644466267761</c:v>
                </c:pt>
                <c:pt idx="6">
                  <c:v>77.864740465093305</c:v>
                </c:pt>
                <c:pt idx="7">
                  <c:v>54.828423567737637</c:v>
                </c:pt>
                <c:pt idx="8">
                  <c:v>81.744748528585291</c:v>
                </c:pt>
                <c:pt idx="9">
                  <c:v>161.57331643425439</c:v>
                </c:pt>
                <c:pt idx="10">
                  <c:v>305.14617881973828</c:v>
                </c:pt>
              </c:numCache>
            </c:numRef>
          </c:val>
          <c:extLst>
            <c:ext xmlns:c16="http://schemas.microsoft.com/office/drawing/2014/chart" uri="{C3380CC4-5D6E-409C-BE32-E72D297353CC}">
              <c16:uniqueId val="{00000005-2439-41F3-A68F-7B2AD50CE29C}"/>
            </c:ext>
          </c:extLst>
        </c:ser>
        <c:dLbls>
          <c:showLegendKey val="0"/>
          <c:showVal val="0"/>
          <c:showCatName val="0"/>
          <c:showSerName val="0"/>
          <c:showPercent val="0"/>
          <c:showBubbleSize val="0"/>
        </c:dLbls>
        <c:gapWidth val="60"/>
        <c:overlap val="100"/>
        <c:axId val="1008170607"/>
        <c:axId val="1533020399"/>
      </c:barChart>
      <c:lineChart>
        <c:grouping val="standard"/>
        <c:varyColors val="0"/>
        <c:ser>
          <c:idx val="1"/>
          <c:order val="1"/>
          <c:tx>
            <c:strRef>
              <c:f>'VC deals by NTI breakout'!$B$135</c:f>
              <c:strCache>
                <c:ptCount val="1"/>
                <c:pt idx="0">
                  <c:v>Deal count</c:v>
                </c:pt>
              </c:strCache>
            </c:strRef>
          </c:tx>
          <c:spPr>
            <a:ln w="19050" cap="rnd" cmpd="sng" algn="ctr">
              <a:solidFill>
                <a:srgbClr val="40C2C9"/>
              </a:solidFill>
              <a:prstDash val="solid"/>
              <a:round/>
            </a:ln>
            <a:effectLst/>
          </c:spPr>
          <c:marker>
            <c:symbol val="none"/>
          </c:marker>
          <c:dPt>
            <c:idx val="8"/>
            <c:bubble3D val="0"/>
            <c:extLst>
              <c:ext xmlns:c16="http://schemas.microsoft.com/office/drawing/2014/chart" uri="{C3380CC4-5D6E-409C-BE32-E72D297353CC}">
                <c16:uniqueId val="{00000007-2439-41F3-A68F-7B2AD50CE29C}"/>
              </c:ext>
            </c:extLst>
          </c:dPt>
          <c:dPt>
            <c:idx val="10"/>
            <c:marker>
              <c:symbol val="circle"/>
              <c:size val="5"/>
              <c:spPr>
                <a:solidFill>
                  <a:srgbClr val="40C2C9"/>
                </a:solidFill>
                <a:ln>
                  <a:noFill/>
                </a:ln>
              </c:spPr>
            </c:marker>
            <c:bubble3D val="0"/>
            <c:spPr>
              <a:ln w="19050" cap="rnd" cmpd="sng" algn="ctr">
                <a:noFill/>
                <a:prstDash val="solid"/>
                <a:round/>
              </a:ln>
              <a:effectLst/>
            </c:spPr>
            <c:extLst>
              <c:ext xmlns:c16="http://schemas.microsoft.com/office/drawing/2014/chart" uri="{C3380CC4-5D6E-409C-BE32-E72D297353CC}">
                <c16:uniqueId val="{00000009-2439-41F3-A68F-7B2AD50CE29C}"/>
              </c:ext>
            </c:extLst>
          </c:dPt>
          <c:dPt>
            <c:idx val="11"/>
            <c:bubble3D val="0"/>
            <c:extLst>
              <c:ext xmlns:c16="http://schemas.microsoft.com/office/drawing/2014/chart" uri="{C3380CC4-5D6E-409C-BE32-E72D297353CC}">
                <c16:uniqueId val="{0000000A-2439-41F3-A68F-7B2AD50CE29C}"/>
              </c:ext>
            </c:extLst>
          </c:dPt>
          <c:dLbls>
            <c:dLbl>
              <c:idx val="9"/>
              <c:delete val="1"/>
              <c:extLst>
                <c:ext xmlns:c15="http://schemas.microsoft.com/office/drawing/2012/chart" uri="{CE6537A1-D6FC-4f65-9D91-7224C49458BB}"/>
                <c:ext xmlns:c16="http://schemas.microsoft.com/office/drawing/2014/chart" uri="{C3380CC4-5D6E-409C-BE32-E72D297353CC}">
                  <c16:uniqueId val="{0000000B-2439-41F3-A68F-7B2AD50CE29C}"/>
                </c:ext>
              </c:extLst>
            </c:dLbl>
            <c:dLbl>
              <c:idx val="10"/>
              <c:delete val="1"/>
              <c:extLst>
                <c:ext xmlns:c15="http://schemas.microsoft.com/office/drawing/2012/chart" uri="{CE6537A1-D6FC-4f65-9D91-7224C49458BB}"/>
                <c:ext xmlns:c16="http://schemas.microsoft.com/office/drawing/2014/chart" uri="{C3380CC4-5D6E-409C-BE32-E72D297353CC}">
                  <c16:uniqueId val="{00000009-2439-41F3-A68F-7B2AD50CE29C}"/>
                </c:ext>
              </c:extLst>
            </c:dLbl>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'VC deals by NTI breakout'!$C$133:$M$133</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'VC deals by NTI breakout'!$C$135:$M$135</c:f>
              <c:numCache>
                <c:formatCode>#,##0;;;</c:formatCode>
                <c:ptCount val="11"/>
                <c:pt idx="0">
                  <c:v>984</c:v>
                </c:pt>
                <c:pt idx="1">
                  <c:v>1091</c:v>
                </c:pt>
                <c:pt idx="2">
                  <c:v>1258</c:v>
                </c:pt>
                <c:pt idx="3">
                  <c:v>1461</c:v>
                </c:pt>
                <c:pt idx="4">
                  <c:v>1652</c:v>
                </c:pt>
                <c:pt idx="5">
                  <c:v>2866</c:v>
                </c:pt>
                <c:pt idx="6">
                  <c:v>2383</c:v>
                </c:pt>
                <c:pt idx="7">
                  <c:v>1700</c:v>
                </c:pt>
                <c:pt idx="8">
                  <c:v>1687</c:v>
                </c:pt>
                <c:pt idx="9">
                  <c:v>1521</c:v>
                </c:pt>
                <c:pt idx="10">
                  <c:v>565</c:v>
                </c:pt>
              </c:numCache>
            </c:numRef>
          </c:val>
          <c:smooth val="0"/>
          <c:extLst>
            <c:ext xmlns:c16="http://schemas.microsoft.com/office/drawing/2014/chart" uri="{C3380CC4-5D6E-409C-BE32-E72D297353CC}">
              <c16:uniqueId val="{0000000C-2439-41F3-A68F-7B2AD50CE29C}"/>
            </c:ext>
          </c:extLst>
        </c:ser>
        <c:dLbls>
          <c:showLegendKey val="0"/>
          <c:showVal val="0"/>
          <c:showCatName val="0"/>
          <c:showSerName val="0"/>
          <c:showPercent val="0"/>
          <c:showBubbleSize val="0"/>
        </c:dLbls>
        <c:marker val="1"/>
        <c:smooth val="0"/>
        <c:axId val="1008193343"/>
        <c:axId val="1533018959"/>
      </c:lineChart>
      <c:catAx>
        <c:axId val="100817060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533020399"/>
        <c:crosses val="autoZero"/>
        <c:auto val="1"/>
        <c:lblAlgn val="ctr"/>
        <c:lblOffset val="100"/>
        <c:noMultiLvlLbl val="0"/>
      </c:catAx>
      <c:valAx>
        <c:axId val="1533020399"/>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70607"/>
        <c:crosses val="autoZero"/>
        <c:crossBetween val="between"/>
      </c:valAx>
      <c:valAx>
        <c:axId val="1533018959"/>
        <c:scaling>
          <c:orientation val="minMax"/>
        </c:scaling>
        <c:delete val="0"/>
        <c:axPos val="r"/>
        <c:numFmt formatCode="#,##0;;;"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crossAx val="1008193343"/>
        <c:crosses val="max"/>
        <c:crossBetween val="between"/>
      </c:valAx>
      <c:catAx>
        <c:axId val="1008193343"/>
        <c:scaling>
          <c:orientation val="minMax"/>
        </c:scaling>
        <c:delete val="1"/>
        <c:axPos val="b"/>
        <c:numFmt formatCode="0" sourceLinked="1"/>
        <c:majorTickMark val="out"/>
        <c:minorTickMark val="none"/>
        <c:tickLblPos val="nextTo"/>
        <c:crossAx val="153301895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j-lt"/>
              <a:ea typeface="+mn-ea"/>
              <a:cs typeface="+mn-cs"/>
            </a:defRPr>
          </a:pPr>
          <a:endParaRPr lang="en-US"/>
        </a:p>
      </c:txPr>
    </c:legend>
    <c:plotVisOnly val="1"/>
    <c:dispBlanksAs val="gap"/>
    <c:showDLblsOverMax val="0"/>
    <c:extLst/>
  </c:chart>
  <c:spPr>
    <a:solidFill>
      <a:schemeClr val="bg1"/>
    </a:solidFill>
    <a:ln w="9525" cap="flat" cmpd="sng" algn="ctr">
      <a:noFill/>
      <a:prstDash val="solid"/>
      <a:round/>
    </a:ln>
    <a:effectLst/>
  </c:spPr>
  <c:txPr>
    <a:bodyPr/>
    <a:lstStyle/>
    <a:p>
      <a:pPr>
        <a:defRPr sz="800">
          <a:solidFill>
            <a:schemeClr val="tx1"/>
          </a:solidFill>
          <a:latin typeface="+mj-lt"/>
        </a:defRPr>
      </a:pPr>
      <a:endParaRPr lang="en-US"/>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4861763821024349E-2"/>
          <c:y val="1.5648656390111593E-2"/>
          <c:w val="0.86596827570466739"/>
          <c:h val="0.90213960448707819"/>
        </c:manualLayout>
      </c:layout>
      <c:barChart>
        <c:barDir val="col"/>
        <c:grouping val="clustered"/>
        <c:varyColors val="0"/>
        <c:ser>
          <c:idx val="0"/>
          <c:order val="0"/>
          <c:tx>
            <c:strRef>
              <c:f>'NTI deal leadership'!$B$8</c:f>
              <c:strCache>
                <c:ptCount val="1"/>
                <c:pt idx="0">
                  <c:v>Deal size ($B)</c:v>
                </c:pt>
              </c:strCache>
            </c:strRef>
          </c:tx>
          <c:spPr>
            <a:solidFill>
              <a:schemeClr val="accent1"/>
            </a:solidFill>
            <a:ln>
              <a:noFill/>
            </a:ln>
            <a:effectLst/>
          </c:spPr>
          <c:invertIfNegative val="0"/>
          <c:dLbls>
            <c:numFmt formatCode="&quot;$&quot;#,##0.0" sourceLinked="0"/>
            <c:spPr>
              <a:noFill/>
              <a:ln>
                <a:noFill/>
              </a:ln>
              <a:effectLst/>
            </c:spPr>
            <c:txPr>
              <a:bodyPr rot="-5400000" vert="horz"/>
              <a:lstStyle/>
              <a:p>
                <a:pPr>
                  <a:defRPr>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f>'NTI deal leadership'!$C$7:$M$7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'NTI deal leadership'!$C$8:$M$8</c:f>
              <c:numCache>
                <c:formatCode>"$"#,##0.0</c:formatCode>
                <c:ptCount val="11"/>
                <c:pt idx="0">
                  <c:v>22.586234585054761</c:v>
                </c:pt>
                <c:pt idx="1">
                  <c:v>31.92693491433937</c:v>
                </c:pt>
                <c:pt idx="2">
                  <c:v>47.648266547523377</c:v>
                </c:pt>
                <c:pt idx="3">
                  <c:v>49.741269295473593</c:v>
                </c:pt>
                <c:pt idx="4">
                  <c:v>60.502151604051619</c:v>
                </c:pt>
                <c:pt idx="5">
                  <c:v>151.25411144314981</c:v>
                </c:pt>
                <c:pt idx="6">
                  <c:v>91.099999450413463</c:v>
                </c:pt>
                <c:pt idx="7">
                  <c:v>56.928301648454067</c:v>
                </c:pt>
                <c:pt idx="8">
                  <c:v>86.972238361014433</c:v>
                </c:pt>
                <c:pt idx="9">
                  <c:v>145.86360422972169</c:v>
                </c:pt>
                <c:pt idx="10">
                  <c:v>321.85432345973828</c:v>
                </c:pt>
              </c:numCache>
            </c:numRef>
          </c:val>
          <c:extLst>
            <c:ext xmlns:c16="http://schemas.microsoft.com/office/drawing/2014/chart" uri="{C3380CC4-5D6E-409C-BE32-E72D297353CC}">
              <c16:uniqueId val="{00000000-0E81-48B0-95F0-5536FB5015C3}"/>
            </c:ext>
          </c:extLst>
        </c:ser>
        <c:dLbls>
          <c:showLegendKey val="0"/>
          <c:showVal val="0"/>
          <c:showCatName val="0"/>
          <c:showSerName val="0"/>
          <c:showPercent val="0"/>
          <c:showBubbleSize val="0"/>
        </c:dLbls>
        <c:gapWidth val="50"/>
        <c:axId val="1993389984"/>
        <c:axId val="1993391856"/>
      </c:barChart>
      <c:lineChart>
        <c:grouping val="stacked"/>
        <c:varyColors val="0"/>
        <c:ser>
          <c:idx val="1"/>
          <c:order val="1"/>
          <c:tx>
            <c:strRef>
              <c:f>'NTI deal leadership'!$B$9</c:f>
              <c:strCache>
                <c:ptCount val="1"/>
                <c:pt idx="0">
                  <c:v>Deal count</c:v>
                </c:pt>
              </c:strCache>
            </c:strRef>
          </c:tx>
          <c:spPr>
            <a:ln w="19050" cap="rnd" cmpd="sng" algn="ctr">
              <a:solidFill>
                <a:schemeClr val="accent3"/>
              </a:solidFill>
              <a:prstDash val="solid"/>
              <a:round/>
            </a:ln>
            <a:effectLst/>
          </c:spPr>
          <c:marker>
            <c:symbol val="none"/>
          </c:marker>
          <c:dPt>
            <c:idx val="2"/>
            <c:bubble3D val="0"/>
            <c:extLst>
              <c:ext xmlns:c16="http://schemas.microsoft.com/office/drawing/2014/chart" uri="{C3380CC4-5D6E-409C-BE32-E72D297353CC}">
                <c16:uniqueId val="{00000001-0E81-48B0-95F0-5536FB5015C3}"/>
              </c:ext>
            </c:extLst>
          </c:dPt>
          <c:dPt>
            <c:idx val="3"/>
            <c:bubble3D val="0"/>
            <c:spPr>
              <a:ln w="19050" cap="rnd" cmpd="sng" algn="ctr">
                <a:solidFill>
                  <a:schemeClr val="accent3"/>
                </a:solidFill>
                <a:prstDash val="solid"/>
                <a:round/>
              </a:ln>
              <a:effectLst/>
            </c:spPr>
            <c:extLst>
              <c:ext xmlns:c16="http://schemas.microsoft.com/office/drawing/2014/chart" uri="{C3380CC4-5D6E-409C-BE32-E72D297353CC}">
                <c16:uniqueId val="{00000003-0E81-48B0-95F0-5536FB5015C3}"/>
              </c:ext>
            </c:extLst>
          </c:dPt>
          <c:dPt>
            <c:idx val="4"/>
            <c:bubble3D val="0"/>
            <c:spPr>
              <a:ln w="19050" cap="rnd" cmpd="sng" algn="ctr">
                <a:solidFill>
                  <a:schemeClr val="accent3"/>
                </a:solidFill>
                <a:prstDash val="solid"/>
                <a:round/>
              </a:ln>
              <a:effectLst/>
            </c:spPr>
            <c:extLst>
              <c:ext xmlns:c16="http://schemas.microsoft.com/office/drawing/2014/chart" uri="{C3380CC4-5D6E-409C-BE32-E72D297353CC}">
                <c16:uniqueId val="{00000005-0E81-48B0-95F0-5536FB5015C3}"/>
              </c:ext>
            </c:extLst>
          </c:dPt>
          <c:dPt>
            <c:idx val="5"/>
            <c:bubble3D val="0"/>
            <c:extLst>
              <c:ext xmlns:c16="http://schemas.microsoft.com/office/drawing/2014/chart" uri="{C3380CC4-5D6E-409C-BE32-E72D297353CC}">
                <c16:uniqueId val="{00000006-0E81-48B0-95F0-5536FB5015C3}"/>
              </c:ext>
            </c:extLst>
          </c:dPt>
          <c:dPt>
            <c:idx val="8"/>
            <c:bubble3D val="0"/>
            <c:extLst>
              <c:ext xmlns:c16="http://schemas.microsoft.com/office/drawing/2014/chart" uri="{C3380CC4-5D6E-409C-BE32-E72D297353CC}">
                <c16:uniqueId val="{00000007-0E81-48B0-95F0-5536FB5015C3}"/>
              </c:ext>
            </c:extLst>
          </c:dPt>
          <c:dPt>
            <c:idx val="9"/>
            <c:bubble3D val="0"/>
            <c:spPr>
              <a:ln w="19050" cap="rnd" cmpd="sng" algn="ctr">
                <a:solidFill>
                  <a:schemeClr val="accent3"/>
                </a:solidFill>
                <a:prstDash val="solid"/>
                <a:round/>
              </a:ln>
              <a:effectLst/>
            </c:spPr>
            <c:extLst>
              <c:ext xmlns:c16="http://schemas.microsoft.com/office/drawing/2014/chart" uri="{C3380CC4-5D6E-409C-BE32-E72D297353CC}">
                <c16:uniqueId val="{00000009-0E81-48B0-95F0-5536FB5015C3}"/>
              </c:ext>
            </c:extLst>
          </c:dPt>
          <c:dPt>
            <c:idx val="10"/>
            <c:marker>
              <c:symbol val="circle"/>
              <c:size val="5"/>
              <c:spPr>
                <a:solidFill>
                  <a:schemeClr val="accent3"/>
                </a:solidFill>
                <a:ln>
                  <a:noFill/>
                </a:ln>
              </c:spPr>
            </c:marker>
            <c:bubble3D val="0"/>
            <c:spPr>
              <a:ln w="28575" cap="rnd" cmpd="sng" algn="ctr">
                <a:noFill/>
                <a:prstDash val="solid"/>
                <a:round/>
              </a:ln>
              <a:effectLst/>
            </c:spPr>
            <c:extLst>
              <c:ext xmlns:c16="http://schemas.microsoft.com/office/drawing/2014/chart" uri="{C3380CC4-5D6E-409C-BE32-E72D297353CC}">
                <c16:uniqueId val="{0000000B-0E81-48B0-95F0-5536FB5015C3}"/>
              </c:ext>
            </c:extLst>
          </c:dPt>
          <c:dPt>
            <c:idx val="16"/>
            <c:bubble3D val="0"/>
            <c:extLst>
              <c:ext xmlns:c16="http://schemas.microsoft.com/office/drawing/2014/chart" uri="{C3380CC4-5D6E-409C-BE32-E72D297353CC}">
                <c16:uniqueId val="{0000000C-0E81-48B0-95F0-5536FB5015C3}"/>
              </c:ext>
            </c:extLst>
          </c:dPt>
          <c:dLbls>
            <c:dLbl>
              <c:idx val="10"/>
              <c:numFmt formatCode="#,##0" sourceLinked="0"/>
              <c:spPr>
                <a:noFill/>
                <a:ln>
                  <a:noFill/>
                </a:ln>
                <a:effectLst/>
              </c:spPr>
              <c:txPr>
                <a:bodyPr rot="0" vert="horz"/>
                <a:lstStyle/>
                <a:p>
                  <a:pPr>
                    <a:defRPr>
                      <a:solidFill>
                        <a:schemeClr val="bg1"/>
                      </a:solidFill>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B-0E81-48B0-95F0-5536FB5015C3}"/>
                </c:ext>
              </c:extLst>
            </c:dLbl>
            <c:numFmt formatCode="#,##0" sourceLinked="0"/>
            <c:spPr>
              <a:noFill/>
              <a:ln>
                <a:noFill/>
              </a:ln>
              <a:effectLst/>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'NTI deal leadership'!$C$7:$M$7</c:f>
              <c:numCache>
                <c:formatCode>0</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'NTI deal leadership'!$C$9:$M$9</c:f>
              <c:numCache>
                <c:formatCode>General</c:formatCode>
                <c:ptCount val="11"/>
                <c:pt idx="0">
                  <c:v>902</c:v>
                </c:pt>
                <c:pt idx="1">
                  <c:v>967</c:v>
                </c:pt>
                <c:pt idx="2">
                  <c:v>1141</c:v>
                </c:pt>
                <c:pt idx="3">
                  <c:v>1104</c:v>
                </c:pt>
                <c:pt idx="4">
                  <c:v>1233</c:v>
                </c:pt>
                <c:pt idx="5">
                  <c:v>2162</c:v>
                </c:pt>
                <c:pt idx="6">
                  <c:v>1834</c:v>
                </c:pt>
                <c:pt idx="7">
                  <c:v>1189</c:v>
                </c:pt>
                <c:pt idx="8">
                  <c:v>1155</c:v>
                </c:pt>
                <c:pt idx="9">
                  <c:v>1163</c:v>
                </c:pt>
                <c:pt idx="10">
                  <c:v>572</c:v>
                </c:pt>
              </c:numCache>
            </c:numRef>
          </c:val>
          <c:smooth val="0"/>
          <c:extLst>
            <c:ext xmlns:c16="http://schemas.microsoft.com/office/drawing/2014/chart" uri="{C3380CC4-5D6E-409C-BE32-E72D297353CC}">
              <c16:uniqueId val="{0000000D-0E81-48B0-95F0-5536FB5015C3}"/>
            </c:ext>
          </c:extLst>
        </c:ser>
        <c:dLbls>
          <c:showLegendKey val="0"/>
          <c:showVal val="0"/>
          <c:showCatName val="0"/>
          <c:showSerName val="0"/>
          <c:showPercent val="0"/>
          <c:showBubbleSize val="0"/>
        </c:dLbls>
        <c:marker val="1"/>
        <c:smooth val="0"/>
        <c:axId val="1993395408"/>
        <c:axId val="1993393632"/>
      </c:lineChart>
      <c:catAx>
        <c:axId val="1993389984"/>
        <c:scaling>
          <c:orientation val="minMax"/>
        </c:scaling>
        <c:delete val="0"/>
        <c:axPos val="b"/>
        <c:numFmt formatCode="0" sourceLinked="1"/>
        <c:majorTickMark val="none"/>
        <c:minorTickMark val="none"/>
        <c:tickLblPos val="nextTo"/>
        <c:spPr>
          <a:noFill/>
          <a:ln w="9525" cap="flat" cmpd="sng" algn="ctr">
            <a:solidFill>
              <a:schemeClr val="bg1">
                <a:lumMod val="85000"/>
              </a:schemeClr>
            </a:solidFill>
            <a:prstDash val="solid"/>
            <a:round/>
          </a:ln>
          <a:effectLst/>
        </c:spPr>
        <c:txPr>
          <a:bodyPr rot="-60000000" vert="horz"/>
          <a:lstStyle/>
          <a:p>
            <a:pPr>
              <a:defRPr/>
            </a:pPr>
            <a:endParaRPr lang="en-US"/>
          </a:p>
        </c:txPr>
        <c:crossAx val="1993391856"/>
        <c:crosses val="autoZero"/>
        <c:auto val="1"/>
        <c:lblAlgn val="ctr"/>
        <c:lblOffset val="100"/>
        <c:noMultiLvlLbl val="0"/>
      </c:catAx>
      <c:valAx>
        <c:axId val="1993391856"/>
        <c:scaling>
          <c:orientation val="minMax"/>
        </c:scaling>
        <c:delete val="0"/>
        <c:axPos val="l"/>
        <c:numFmt formatCode="&quot;$&quot;#,##0" sourceLinked="0"/>
        <c:majorTickMark val="none"/>
        <c:minorTickMark val="none"/>
        <c:tickLblPos val="nextTo"/>
        <c:spPr>
          <a:noFill/>
          <a:ln w="6350" cap="flat" cmpd="sng" algn="ctr">
            <a:noFill/>
            <a:prstDash val="solid"/>
            <a:round/>
          </a:ln>
          <a:effectLst/>
        </c:spPr>
        <c:txPr>
          <a:bodyPr rot="-60000000" vert="horz"/>
          <a:lstStyle/>
          <a:p>
            <a:pPr>
              <a:defRPr/>
            </a:pPr>
            <a:endParaRPr lang="en-US"/>
          </a:p>
        </c:txPr>
        <c:crossAx val="1993389984"/>
        <c:crosses val="autoZero"/>
        <c:crossBetween val="between"/>
      </c:valAx>
      <c:valAx>
        <c:axId val="1993393632"/>
        <c:scaling>
          <c:orientation val="minMax"/>
        </c:scaling>
        <c:delete val="0"/>
        <c:axPos val="r"/>
        <c:numFmt formatCode="General" sourceLinked="1"/>
        <c:majorTickMark val="out"/>
        <c:minorTickMark val="none"/>
        <c:tickLblPos val="nextTo"/>
        <c:spPr>
          <a:noFill/>
          <a:ln w="6350" cap="flat" cmpd="sng" algn="ctr">
            <a:noFill/>
            <a:prstDash val="solid"/>
            <a:round/>
          </a:ln>
          <a:effectLst/>
        </c:spPr>
        <c:txPr>
          <a:bodyPr rot="-60000000" vert="horz"/>
          <a:lstStyle/>
          <a:p>
            <a:pPr>
              <a:defRPr/>
            </a:pPr>
            <a:endParaRPr lang="en-US"/>
          </a:p>
        </c:txPr>
        <c:crossAx val="1993395408"/>
        <c:crosses val="max"/>
        <c:crossBetween val="between"/>
      </c:valAx>
      <c:catAx>
        <c:axId val="1993395408"/>
        <c:scaling>
          <c:orientation val="minMax"/>
        </c:scaling>
        <c:delete val="1"/>
        <c:axPos val="b"/>
        <c:numFmt formatCode="0" sourceLinked="1"/>
        <c:majorTickMark val="out"/>
        <c:minorTickMark val="none"/>
        <c:tickLblPos val="nextTo"/>
        <c:crossAx val="1993393632"/>
        <c:crosses val="autoZero"/>
        <c:auto val="1"/>
        <c:lblAlgn val="ctr"/>
        <c:lblOffset val="100"/>
        <c:noMultiLvlLbl val="0"/>
      </c:catAx>
      <c:spPr>
        <a:noFill/>
        <a:ln>
          <a:noFill/>
        </a:ln>
        <a:effectLst/>
      </c:spPr>
    </c:plotArea>
    <c:legend>
      <c:legendPos val="b"/>
      <c:layout>
        <c:manualLayout>
          <c:xMode val="edge"/>
          <c:yMode val="edge"/>
          <c:x val="5.9521140259477627E-2"/>
          <c:y val="0.96147902990186274"/>
          <c:w val="0.88095749965927628"/>
          <c:h val="3.8520970098137278E-2"/>
        </c:manualLayout>
      </c:layout>
      <c:overlay val="0"/>
      <c:spPr>
        <a:noFill/>
        <a:ln>
          <a:noFill/>
        </a:ln>
        <a:effectLst/>
      </c:spPr>
      <c:txPr>
        <a:bodyPr rot="0" vert="horz"/>
        <a:lstStyle/>
        <a:p>
          <a:pPr>
            <a:defRPr/>
          </a:pPr>
          <a:endParaRPr lang="en-US"/>
        </a:p>
      </c:txPr>
    </c:legend>
    <c:plotVisOnly val="1"/>
    <c:dispBlanksAs val="gap"/>
    <c:showDLblsOverMax val="0"/>
  </c:chart>
  <c:spPr>
    <a:noFill/>
    <a:ln w="9525" cap="flat" cmpd="sng" algn="ctr">
      <a:noFill/>
      <a:prstDash val="solid"/>
      <a:round/>
    </a:ln>
    <a:effectLst/>
  </c:spPr>
  <c:txPr>
    <a:bodyPr/>
    <a:lstStyle/>
    <a:p>
      <a:pPr>
        <a:defRPr sz="850">
          <a:solidFill>
            <a:sysClr val="windowText" lastClr="000000"/>
          </a:solidFill>
          <a:latin typeface="Whitney Cond SSm Light" pitchFamily="50"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8.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9.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 Id="rId5" Type="http://schemas.openxmlformats.org/officeDocument/2006/relationships/chart" Target="../charts/chart30.xml"/><Relationship Id="rId4"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 Id="rId5" Type="http://schemas.openxmlformats.org/officeDocument/2006/relationships/image" Target="../media/image4.png"/><Relationship Id="rId4" Type="http://schemas.openxmlformats.org/officeDocument/2006/relationships/chart" Target="../charts/chart3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36.xml"/><Relationship Id="rId1" Type="http://schemas.openxmlformats.org/officeDocument/2006/relationships/chart" Target="../charts/chart35.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chart" Target="../charts/chart37.xml"/><Relationship Id="rId5" Type="http://schemas.openxmlformats.org/officeDocument/2006/relationships/image" Target="../media/image4.png"/><Relationship Id="rId4" Type="http://schemas.openxmlformats.org/officeDocument/2006/relationships/chart" Target="../charts/chart4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42.xml"/><Relationship Id="rId1" Type="http://schemas.openxmlformats.org/officeDocument/2006/relationships/chart" Target="../charts/chart41.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5" Type="http://schemas.openxmlformats.org/officeDocument/2006/relationships/image" Target="../media/image4.png"/><Relationship Id="rId4" Type="http://schemas.openxmlformats.org/officeDocument/2006/relationships/chart" Target="../charts/chart46.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48.xml"/><Relationship Id="rId1" Type="http://schemas.openxmlformats.org/officeDocument/2006/relationships/chart" Target="../charts/chart47.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51.xml"/><Relationship Id="rId2" Type="http://schemas.openxmlformats.org/officeDocument/2006/relationships/chart" Target="../charts/chart50.xml"/><Relationship Id="rId1" Type="http://schemas.openxmlformats.org/officeDocument/2006/relationships/chart" Target="../charts/chart49.xml"/><Relationship Id="rId5" Type="http://schemas.openxmlformats.org/officeDocument/2006/relationships/image" Target="../media/image4.png"/><Relationship Id="rId4" Type="http://schemas.openxmlformats.org/officeDocument/2006/relationships/chart" Target="../charts/chart52.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54.xml"/><Relationship Id="rId1" Type="http://schemas.openxmlformats.org/officeDocument/2006/relationships/chart" Target="../charts/chart53.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57.xml"/><Relationship Id="rId2" Type="http://schemas.openxmlformats.org/officeDocument/2006/relationships/chart" Target="../charts/chart56.xml"/><Relationship Id="rId1" Type="http://schemas.openxmlformats.org/officeDocument/2006/relationships/chart" Target="../charts/chart55.xml"/><Relationship Id="rId5" Type="http://schemas.openxmlformats.org/officeDocument/2006/relationships/image" Target="../media/image4.png"/><Relationship Id="rId4" Type="http://schemas.openxmlformats.org/officeDocument/2006/relationships/chart" Target="../charts/chart58.xml"/></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chart" Target="../charts/chart60.xml"/><Relationship Id="rId2" Type="http://schemas.openxmlformats.org/officeDocument/2006/relationships/image" Target="../media/image4.png"/><Relationship Id="rId1" Type="http://schemas.openxmlformats.org/officeDocument/2006/relationships/chart" Target="../charts/chart59.xml"/></Relationships>
</file>

<file path=xl/drawings/_rels/drawing2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62.xml"/><Relationship Id="rId1" Type="http://schemas.openxmlformats.org/officeDocument/2006/relationships/chart" Target="../charts/chart61.xml"/><Relationship Id="rId5" Type="http://schemas.openxmlformats.org/officeDocument/2006/relationships/chart" Target="../charts/chart64.xml"/><Relationship Id="rId4" Type="http://schemas.openxmlformats.org/officeDocument/2006/relationships/chart" Target="../charts/chart63.xml"/></Relationships>
</file>

<file path=xl/drawings/_rels/drawing22.xml.rels><?xml version="1.0" encoding="UTF-8" standalone="yes"?>
<Relationships xmlns="http://schemas.openxmlformats.org/package/2006/relationships"><Relationship Id="rId3" Type="http://schemas.openxmlformats.org/officeDocument/2006/relationships/chart" Target="../charts/chart67.xml"/><Relationship Id="rId2" Type="http://schemas.openxmlformats.org/officeDocument/2006/relationships/chart" Target="../charts/chart66.xml"/><Relationship Id="rId1" Type="http://schemas.openxmlformats.org/officeDocument/2006/relationships/chart" Target="../charts/chart65.xml"/><Relationship Id="rId5" Type="http://schemas.openxmlformats.org/officeDocument/2006/relationships/image" Target="../media/image4.png"/><Relationship Id="rId4" Type="http://schemas.openxmlformats.org/officeDocument/2006/relationships/chart" Target="../charts/chart68.xml"/></Relationships>
</file>

<file path=xl/drawings/_rels/drawing23.xml.rels><?xml version="1.0" encoding="UTF-8" standalone="yes"?>
<Relationships xmlns="http://schemas.openxmlformats.org/package/2006/relationships"><Relationship Id="rId1" Type="http://schemas.openxmlformats.org/officeDocument/2006/relationships/image" Target="../media/image4.png"/></Relationships>
</file>

<file path=xl/drawings/_rels/drawing24.xml.rels><?xml version="1.0" encoding="UTF-8" standalone="yes"?>
<Relationships xmlns="http://schemas.openxmlformats.org/package/2006/relationships"><Relationship Id="rId3" Type="http://schemas.openxmlformats.org/officeDocument/2006/relationships/chart" Target="../charts/chart70.xml"/><Relationship Id="rId2" Type="http://schemas.openxmlformats.org/officeDocument/2006/relationships/image" Target="../media/image4.png"/><Relationship Id="rId1" Type="http://schemas.openxmlformats.org/officeDocument/2006/relationships/chart" Target="../charts/chart69.xml"/><Relationship Id="rId5" Type="http://schemas.openxmlformats.org/officeDocument/2006/relationships/chart" Target="../charts/chart72.xml"/><Relationship Id="rId4" Type="http://schemas.openxmlformats.org/officeDocument/2006/relationships/chart" Target="../charts/chart71.xml"/></Relationships>
</file>

<file path=xl/drawings/_rels/drawing2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73.xml"/></Relationships>
</file>

<file path=xl/drawings/_rels/drawing26.xml.rels><?xml version="1.0" encoding="UTF-8" standalone="yes"?>
<Relationships xmlns="http://schemas.openxmlformats.org/package/2006/relationships"><Relationship Id="rId8" Type="http://schemas.openxmlformats.org/officeDocument/2006/relationships/chart" Target="../charts/chart81.xml"/><Relationship Id="rId3" Type="http://schemas.openxmlformats.org/officeDocument/2006/relationships/chart" Target="../charts/chart76.xml"/><Relationship Id="rId7" Type="http://schemas.openxmlformats.org/officeDocument/2006/relationships/chart" Target="../charts/chart80.xml"/><Relationship Id="rId12" Type="http://schemas.openxmlformats.org/officeDocument/2006/relationships/image" Target="../media/image4.png"/><Relationship Id="rId2" Type="http://schemas.openxmlformats.org/officeDocument/2006/relationships/chart" Target="../charts/chart75.xml"/><Relationship Id="rId1" Type="http://schemas.openxmlformats.org/officeDocument/2006/relationships/chart" Target="../charts/chart74.xml"/><Relationship Id="rId6" Type="http://schemas.openxmlformats.org/officeDocument/2006/relationships/chart" Target="../charts/chart79.xml"/><Relationship Id="rId11" Type="http://schemas.openxmlformats.org/officeDocument/2006/relationships/chart" Target="../charts/chart84.xml"/><Relationship Id="rId5" Type="http://schemas.openxmlformats.org/officeDocument/2006/relationships/chart" Target="../charts/chart78.xml"/><Relationship Id="rId10" Type="http://schemas.openxmlformats.org/officeDocument/2006/relationships/chart" Target="../charts/chart83.xml"/><Relationship Id="rId4" Type="http://schemas.openxmlformats.org/officeDocument/2006/relationships/chart" Target="../charts/chart77.xml"/><Relationship Id="rId9" Type="http://schemas.openxmlformats.org/officeDocument/2006/relationships/chart" Target="../charts/chart82.xml"/></Relationships>
</file>

<file path=xl/drawings/_rels/drawing27.xml.rels><?xml version="1.0" encoding="UTF-8" standalone="yes"?>
<Relationships xmlns="http://schemas.openxmlformats.org/package/2006/relationships"><Relationship Id="rId8" Type="http://schemas.openxmlformats.org/officeDocument/2006/relationships/chart" Target="../charts/chart92.xml"/><Relationship Id="rId3" Type="http://schemas.openxmlformats.org/officeDocument/2006/relationships/chart" Target="../charts/chart87.xml"/><Relationship Id="rId7" Type="http://schemas.openxmlformats.org/officeDocument/2006/relationships/chart" Target="../charts/chart91.xml"/><Relationship Id="rId2" Type="http://schemas.openxmlformats.org/officeDocument/2006/relationships/chart" Target="../charts/chart86.xml"/><Relationship Id="rId1" Type="http://schemas.openxmlformats.org/officeDocument/2006/relationships/chart" Target="../charts/chart85.xml"/><Relationship Id="rId6" Type="http://schemas.openxmlformats.org/officeDocument/2006/relationships/chart" Target="../charts/chart90.xml"/><Relationship Id="rId5" Type="http://schemas.openxmlformats.org/officeDocument/2006/relationships/chart" Target="../charts/chart89.xml"/><Relationship Id="rId10" Type="http://schemas.openxmlformats.org/officeDocument/2006/relationships/image" Target="../media/image4.png"/><Relationship Id="rId4" Type="http://schemas.openxmlformats.org/officeDocument/2006/relationships/chart" Target="../charts/chart88.xml"/><Relationship Id="rId9" Type="http://schemas.openxmlformats.org/officeDocument/2006/relationships/chart" Target="../charts/chart93.xml"/></Relationships>
</file>

<file path=xl/drawings/_rels/drawing28.xml.rels><?xml version="1.0" encoding="UTF-8" standalone="yes"?>
<Relationships xmlns="http://schemas.openxmlformats.org/package/2006/relationships"><Relationship Id="rId3" Type="http://schemas.openxmlformats.org/officeDocument/2006/relationships/chart" Target="../charts/chart96.xml"/><Relationship Id="rId2" Type="http://schemas.openxmlformats.org/officeDocument/2006/relationships/chart" Target="../charts/chart95.xml"/><Relationship Id="rId1" Type="http://schemas.openxmlformats.org/officeDocument/2006/relationships/chart" Target="../charts/chart94.xml"/><Relationship Id="rId6" Type="http://schemas.openxmlformats.org/officeDocument/2006/relationships/image" Target="../media/image4.png"/><Relationship Id="rId5" Type="http://schemas.openxmlformats.org/officeDocument/2006/relationships/chart" Target="../charts/chart98.xml"/><Relationship Id="rId4" Type="http://schemas.openxmlformats.org/officeDocument/2006/relationships/chart" Target="../charts/chart97.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100.xml"/><Relationship Id="rId2" Type="http://schemas.openxmlformats.org/officeDocument/2006/relationships/chart" Target="../charts/chart99.xml"/><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3" Type="http://schemas.openxmlformats.org/officeDocument/2006/relationships/chart" Target="../charts/chart103.xml"/><Relationship Id="rId7" Type="http://schemas.openxmlformats.org/officeDocument/2006/relationships/chart" Target="../charts/chart106.xml"/><Relationship Id="rId2" Type="http://schemas.openxmlformats.org/officeDocument/2006/relationships/chart" Target="../charts/chart102.xml"/><Relationship Id="rId1" Type="http://schemas.openxmlformats.org/officeDocument/2006/relationships/chart" Target="../charts/chart101.xml"/><Relationship Id="rId6" Type="http://schemas.openxmlformats.org/officeDocument/2006/relationships/chart" Target="../charts/chart105.xml"/><Relationship Id="rId5" Type="http://schemas.openxmlformats.org/officeDocument/2006/relationships/image" Target="../media/image4.png"/><Relationship Id="rId4" Type="http://schemas.openxmlformats.org/officeDocument/2006/relationships/chart" Target="../charts/chart104.xml"/></Relationships>
</file>

<file path=xl/drawings/_rels/drawing3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08.xml"/><Relationship Id="rId1" Type="http://schemas.openxmlformats.org/officeDocument/2006/relationships/chart" Target="../charts/chart107.xml"/></Relationships>
</file>

<file path=xl/drawings/_rels/drawing32.xml.rels><?xml version="1.0" encoding="UTF-8" standalone="yes"?>
<Relationships xmlns="http://schemas.openxmlformats.org/package/2006/relationships"><Relationship Id="rId3" Type="http://schemas.openxmlformats.org/officeDocument/2006/relationships/chart" Target="../charts/chart110.xml"/><Relationship Id="rId2" Type="http://schemas.openxmlformats.org/officeDocument/2006/relationships/chart" Target="../charts/chart109.xml"/><Relationship Id="rId1" Type="http://schemas.openxmlformats.org/officeDocument/2006/relationships/image" Target="../media/image4.png"/><Relationship Id="rId5" Type="http://schemas.openxmlformats.org/officeDocument/2006/relationships/chart" Target="../charts/chart112.xml"/><Relationship Id="rId4" Type="http://schemas.openxmlformats.org/officeDocument/2006/relationships/chart" Target="../charts/chart111.xml"/></Relationships>
</file>

<file path=xl/drawings/_rels/drawing33.xml.rels><?xml version="1.0" encoding="UTF-8" standalone="yes"?>
<Relationships xmlns="http://schemas.openxmlformats.org/package/2006/relationships"><Relationship Id="rId1" Type="http://schemas.openxmlformats.org/officeDocument/2006/relationships/image" Target="../media/image4.png"/></Relationships>
</file>

<file path=xl/drawings/_rels/drawing34.xml.rels><?xml version="1.0" encoding="UTF-8" standalone="yes"?>
<Relationships xmlns="http://schemas.openxmlformats.org/package/2006/relationships"><Relationship Id="rId1" Type="http://schemas.openxmlformats.org/officeDocument/2006/relationships/image" Target="../media/image4.png"/></Relationships>
</file>

<file path=xl/drawings/_rels/drawing35.xml.rels><?xml version="1.0" encoding="UTF-8" standalone="yes"?>
<Relationships xmlns="http://schemas.openxmlformats.org/package/2006/relationships"><Relationship Id="rId3" Type="http://schemas.openxmlformats.org/officeDocument/2006/relationships/chart" Target="../charts/chart114.xml"/><Relationship Id="rId2" Type="http://schemas.openxmlformats.org/officeDocument/2006/relationships/chart" Target="../charts/chart113.xml"/><Relationship Id="rId1" Type="http://schemas.openxmlformats.org/officeDocument/2006/relationships/image" Target="../media/image4.png"/></Relationships>
</file>

<file path=xl/drawings/_rels/drawing36.xml.rels><?xml version="1.0" encoding="UTF-8" standalone="yes"?>
<Relationships xmlns="http://schemas.openxmlformats.org/package/2006/relationships"><Relationship Id="rId3" Type="http://schemas.openxmlformats.org/officeDocument/2006/relationships/chart" Target="../charts/chart116.xml"/><Relationship Id="rId2" Type="http://schemas.openxmlformats.org/officeDocument/2006/relationships/chart" Target="../charts/chart115.xml"/><Relationship Id="rId1" Type="http://schemas.openxmlformats.org/officeDocument/2006/relationships/image" Target="../media/image4.png"/></Relationships>
</file>

<file path=xl/drawings/_rels/drawing3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chart" Target="../charts/chart118.xml"/><Relationship Id="rId1" Type="http://schemas.openxmlformats.org/officeDocument/2006/relationships/chart" Target="../charts/chart117.xml"/><Relationship Id="rId5" Type="http://schemas.openxmlformats.org/officeDocument/2006/relationships/chart" Target="../charts/chart120.xml"/><Relationship Id="rId4" Type="http://schemas.openxmlformats.org/officeDocument/2006/relationships/chart" Target="../charts/chart119.xml"/></Relationships>
</file>

<file path=xl/drawings/_rels/drawing38.xml.rels><?xml version="1.0" encoding="UTF-8" standalone="yes"?>
<Relationships xmlns="http://schemas.openxmlformats.org/package/2006/relationships"><Relationship Id="rId3" Type="http://schemas.openxmlformats.org/officeDocument/2006/relationships/chart" Target="../charts/chart123.xml"/><Relationship Id="rId2" Type="http://schemas.openxmlformats.org/officeDocument/2006/relationships/chart" Target="../charts/chart122.xml"/><Relationship Id="rId1" Type="http://schemas.openxmlformats.org/officeDocument/2006/relationships/chart" Target="../charts/chart121.xml"/><Relationship Id="rId5" Type="http://schemas.openxmlformats.org/officeDocument/2006/relationships/chart" Target="../charts/chart124.xml"/><Relationship Id="rId4" Type="http://schemas.openxmlformats.org/officeDocument/2006/relationships/image" Target="../media/image4.png"/></Relationships>
</file>

<file path=xl/drawings/_rels/drawing39.xml.rels><?xml version="1.0" encoding="UTF-8" standalone="yes"?>
<Relationships xmlns="http://schemas.openxmlformats.org/package/2006/relationships"><Relationship Id="rId3" Type="http://schemas.openxmlformats.org/officeDocument/2006/relationships/chart" Target="../charts/chart126.xml"/><Relationship Id="rId2" Type="http://schemas.openxmlformats.org/officeDocument/2006/relationships/image" Target="../media/image4.png"/><Relationship Id="rId1" Type="http://schemas.openxmlformats.org/officeDocument/2006/relationships/chart" Target="../charts/chart125.xml"/><Relationship Id="rId5" Type="http://schemas.openxmlformats.org/officeDocument/2006/relationships/chart" Target="../charts/chart128.xml"/><Relationship Id="rId4" Type="http://schemas.openxmlformats.org/officeDocument/2006/relationships/chart" Target="../charts/chart127.xml"/></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4.png"/><Relationship Id="rId4" Type="http://schemas.openxmlformats.org/officeDocument/2006/relationships/chart" Target="../charts/chart7.xml"/></Relationships>
</file>

<file path=xl/drawings/_rels/drawing40.xml.rels><?xml version="1.0" encoding="UTF-8" standalone="yes"?>
<Relationships xmlns="http://schemas.openxmlformats.org/package/2006/relationships"><Relationship Id="rId3" Type="http://schemas.openxmlformats.org/officeDocument/2006/relationships/chart" Target="../charts/chart131.xml"/><Relationship Id="rId7" Type="http://schemas.openxmlformats.org/officeDocument/2006/relationships/image" Target="../media/image4.png"/><Relationship Id="rId2" Type="http://schemas.openxmlformats.org/officeDocument/2006/relationships/chart" Target="../charts/chart130.xml"/><Relationship Id="rId1" Type="http://schemas.openxmlformats.org/officeDocument/2006/relationships/chart" Target="../charts/chart129.xml"/><Relationship Id="rId6" Type="http://schemas.openxmlformats.org/officeDocument/2006/relationships/chart" Target="../charts/chart134.xml"/><Relationship Id="rId5" Type="http://schemas.openxmlformats.org/officeDocument/2006/relationships/chart" Target="../charts/chart133.xml"/><Relationship Id="rId4" Type="http://schemas.openxmlformats.org/officeDocument/2006/relationships/chart" Target="../charts/chart132.xml"/></Relationships>
</file>

<file path=xl/drawings/_rels/drawing41.xml.rels><?xml version="1.0" encoding="UTF-8" standalone="yes"?>
<Relationships xmlns="http://schemas.openxmlformats.org/package/2006/relationships"><Relationship Id="rId8" Type="http://schemas.openxmlformats.org/officeDocument/2006/relationships/chart" Target="../charts/chart141.xml"/><Relationship Id="rId3" Type="http://schemas.openxmlformats.org/officeDocument/2006/relationships/chart" Target="../charts/chart136.xml"/><Relationship Id="rId7" Type="http://schemas.openxmlformats.org/officeDocument/2006/relationships/chart" Target="../charts/chart140.xml"/><Relationship Id="rId2" Type="http://schemas.openxmlformats.org/officeDocument/2006/relationships/chart" Target="../charts/chart135.xml"/><Relationship Id="rId1" Type="http://schemas.openxmlformats.org/officeDocument/2006/relationships/image" Target="../media/image5.png"/><Relationship Id="rId6" Type="http://schemas.openxmlformats.org/officeDocument/2006/relationships/chart" Target="../charts/chart139.xml"/><Relationship Id="rId5" Type="http://schemas.openxmlformats.org/officeDocument/2006/relationships/chart" Target="../charts/chart138.xml"/><Relationship Id="rId4" Type="http://schemas.openxmlformats.org/officeDocument/2006/relationships/chart" Target="../charts/chart137.xml"/></Relationships>
</file>

<file path=xl/drawings/_rels/drawing42.xml.rels><?xml version="1.0" encoding="UTF-8" standalone="yes"?>
<Relationships xmlns="http://schemas.openxmlformats.org/package/2006/relationships"><Relationship Id="rId8" Type="http://schemas.openxmlformats.org/officeDocument/2006/relationships/chart" Target="../charts/chart148.xml"/><Relationship Id="rId3" Type="http://schemas.openxmlformats.org/officeDocument/2006/relationships/chart" Target="../charts/chart143.xml"/><Relationship Id="rId7" Type="http://schemas.openxmlformats.org/officeDocument/2006/relationships/chart" Target="../charts/chart147.xml"/><Relationship Id="rId2" Type="http://schemas.openxmlformats.org/officeDocument/2006/relationships/chart" Target="../charts/chart142.xml"/><Relationship Id="rId1" Type="http://schemas.openxmlformats.org/officeDocument/2006/relationships/image" Target="../media/image5.png"/><Relationship Id="rId6" Type="http://schemas.openxmlformats.org/officeDocument/2006/relationships/chart" Target="../charts/chart146.xml"/><Relationship Id="rId5" Type="http://schemas.openxmlformats.org/officeDocument/2006/relationships/chart" Target="../charts/chart145.xml"/><Relationship Id="rId4" Type="http://schemas.openxmlformats.org/officeDocument/2006/relationships/chart" Target="../charts/chart144.xml"/></Relationships>
</file>

<file path=xl/drawings/_rels/drawing4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50.xml"/><Relationship Id="rId1" Type="http://schemas.openxmlformats.org/officeDocument/2006/relationships/chart" Target="../charts/chart149.xml"/></Relationships>
</file>

<file path=xl/drawings/_rels/drawing4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52.xml"/><Relationship Id="rId1" Type="http://schemas.openxmlformats.org/officeDocument/2006/relationships/chart" Target="../charts/chart151.xml"/></Relationships>
</file>

<file path=xl/drawings/_rels/drawing45.xml.rels><?xml version="1.0" encoding="UTF-8" standalone="yes"?>
<Relationships xmlns="http://schemas.openxmlformats.org/package/2006/relationships"><Relationship Id="rId1" Type="http://schemas.openxmlformats.org/officeDocument/2006/relationships/image" Target="../media/image6.png"/></Relationships>
</file>

<file path=xl/drawings/_rels/drawing46.xml.rels><?xml version="1.0" encoding="UTF-8" standalone="yes"?>
<Relationships xmlns="http://schemas.openxmlformats.org/package/2006/relationships"><Relationship Id="rId8" Type="http://schemas.openxmlformats.org/officeDocument/2006/relationships/chart" Target="../charts/chart160.xml"/><Relationship Id="rId3" Type="http://schemas.openxmlformats.org/officeDocument/2006/relationships/chart" Target="../charts/chart155.xml"/><Relationship Id="rId7" Type="http://schemas.openxmlformats.org/officeDocument/2006/relationships/chart" Target="../charts/chart159.xml"/><Relationship Id="rId12" Type="http://schemas.openxmlformats.org/officeDocument/2006/relationships/image" Target="../media/image4.png"/><Relationship Id="rId2" Type="http://schemas.openxmlformats.org/officeDocument/2006/relationships/chart" Target="../charts/chart154.xml"/><Relationship Id="rId1" Type="http://schemas.openxmlformats.org/officeDocument/2006/relationships/chart" Target="../charts/chart153.xml"/><Relationship Id="rId6" Type="http://schemas.openxmlformats.org/officeDocument/2006/relationships/chart" Target="../charts/chart158.xml"/><Relationship Id="rId11" Type="http://schemas.openxmlformats.org/officeDocument/2006/relationships/chart" Target="../charts/chart163.xml"/><Relationship Id="rId5" Type="http://schemas.openxmlformats.org/officeDocument/2006/relationships/chart" Target="../charts/chart157.xml"/><Relationship Id="rId10" Type="http://schemas.openxmlformats.org/officeDocument/2006/relationships/chart" Target="../charts/chart162.xml"/><Relationship Id="rId4" Type="http://schemas.openxmlformats.org/officeDocument/2006/relationships/chart" Target="../charts/chart156.xml"/><Relationship Id="rId9" Type="http://schemas.openxmlformats.org/officeDocument/2006/relationships/chart" Target="../charts/chart161.xml"/></Relationships>
</file>

<file path=xl/drawings/_rels/drawing47.xml.rels><?xml version="1.0" encoding="UTF-8" standalone="yes"?>
<Relationships xmlns="http://schemas.openxmlformats.org/package/2006/relationships"><Relationship Id="rId8" Type="http://schemas.openxmlformats.org/officeDocument/2006/relationships/chart" Target="../charts/chart171.xml"/><Relationship Id="rId3" Type="http://schemas.openxmlformats.org/officeDocument/2006/relationships/chart" Target="../charts/chart166.xml"/><Relationship Id="rId7" Type="http://schemas.openxmlformats.org/officeDocument/2006/relationships/chart" Target="../charts/chart170.xml"/><Relationship Id="rId2" Type="http://schemas.openxmlformats.org/officeDocument/2006/relationships/chart" Target="../charts/chart165.xml"/><Relationship Id="rId1" Type="http://schemas.openxmlformats.org/officeDocument/2006/relationships/chart" Target="../charts/chart164.xml"/><Relationship Id="rId6" Type="http://schemas.openxmlformats.org/officeDocument/2006/relationships/chart" Target="../charts/chart169.xml"/><Relationship Id="rId5" Type="http://schemas.openxmlformats.org/officeDocument/2006/relationships/chart" Target="../charts/chart168.xml"/><Relationship Id="rId4" Type="http://schemas.openxmlformats.org/officeDocument/2006/relationships/chart" Target="../charts/chart167.xml"/><Relationship Id="rId9" Type="http://schemas.openxmlformats.org/officeDocument/2006/relationships/image" Target="../media/image4.png"/></Relationships>
</file>

<file path=xl/drawings/_rels/drawing48.xml.rels><?xml version="1.0" encoding="UTF-8" standalone="yes"?>
<Relationships xmlns="http://schemas.openxmlformats.org/package/2006/relationships"><Relationship Id="rId8" Type="http://schemas.openxmlformats.org/officeDocument/2006/relationships/chart" Target="../charts/chart179.xml"/><Relationship Id="rId3" Type="http://schemas.openxmlformats.org/officeDocument/2006/relationships/chart" Target="../charts/chart174.xml"/><Relationship Id="rId7" Type="http://schemas.openxmlformats.org/officeDocument/2006/relationships/chart" Target="../charts/chart178.xml"/><Relationship Id="rId2" Type="http://schemas.openxmlformats.org/officeDocument/2006/relationships/chart" Target="../charts/chart173.xml"/><Relationship Id="rId1" Type="http://schemas.openxmlformats.org/officeDocument/2006/relationships/chart" Target="../charts/chart172.xml"/><Relationship Id="rId6" Type="http://schemas.openxmlformats.org/officeDocument/2006/relationships/chart" Target="../charts/chart177.xml"/><Relationship Id="rId5" Type="http://schemas.openxmlformats.org/officeDocument/2006/relationships/chart" Target="../charts/chart176.xml"/><Relationship Id="rId4" Type="http://schemas.openxmlformats.org/officeDocument/2006/relationships/chart" Target="../charts/chart175.xml"/><Relationship Id="rId9" Type="http://schemas.openxmlformats.org/officeDocument/2006/relationships/image" Target="../media/image4.png"/></Relationships>
</file>

<file path=xl/drawings/_rels/drawing49.xml.rels><?xml version="1.0" encoding="UTF-8" standalone="yes"?>
<Relationships xmlns="http://schemas.openxmlformats.org/package/2006/relationships"><Relationship Id="rId8" Type="http://schemas.openxmlformats.org/officeDocument/2006/relationships/chart" Target="../charts/chart187.xml"/><Relationship Id="rId3" Type="http://schemas.openxmlformats.org/officeDocument/2006/relationships/chart" Target="../charts/chart182.xml"/><Relationship Id="rId7" Type="http://schemas.openxmlformats.org/officeDocument/2006/relationships/chart" Target="../charts/chart186.xml"/><Relationship Id="rId2" Type="http://schemas.openxmlformats.org/officeDocument/2006/relationships/chart" Target="../charts/chart181.xml"/><Relationship Id="rId1" Type="http://schemas.openxmlformats.org/officeDocument/2006/relationships/chart" Target="../charts/chart180.xml"/><Relationship Id="rId6" Type="http://schemas.openxmlformats.org/officeDocument/2006/relationships/chart" Target="../charts/chart185.xml"/><Relationship Id="rId5" Type="http://schemas.openxmlformats.org/officeDocument/2006/relationships/chart" Target="../charts/chart184.xml"/><Relationship Id="rId4" Type="http://schemas.openxmlformats.org/officeDocument/2006/relationships/chart" Target="../charts/chart183.xml"/><Relationship Id="rId9"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image" Target="../media/image4.png"/><Relationship Id="rId4" Type="http://schemas.openxmlformats.org/officeDocument/2006/relationships/chart" Target="../charts/chart11.xml"/></Relationships>
</file>

<file path=xl/drawings/_rels/drawing50.xml.rels><?xml version="1.0" encoding="UTF-8" standalone="yes"?>
<Relationships xmlns="http://schemas.openxmlformats.org/package/2006/relationships"><Relationship Id="rId3" Type="http://schemas.openxmlformats.org/officeDocument/2006/relationships/chart" Target="../charts/chart190.xml"/><Relationship Id="rId2" Type="http://schemas.openxmlformats.org/officeDocument/2006/relationships/chart" Target="../charts/chart189.xml"/><Relationship Id="rId1" Type="http://schemas.openxmlformats.org/officeDocument/2006/relationships/chart" Target="../charts/chart188.xml"/><Relationship Id="rId5" Type="http://schemas.openxmlformats.org/officeDocument/2006/relationships/image" Target="../media/image4.png"/><Relationship Id="rId4" Type="http://schemas.openxmlformats.org/officeDocument/2006/relationships/chart" Target="../charts/chart191.xml"/></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93.xml"/><Relationship Id="rId1" Type="http://schemas.openxmlformats.org/officeDocument/2006/relationships/chart" Target="../charts/chart192.xml"/></Relationships>
</file>

<file path=xl/drawings/_rels/drawing53.xml.rels><?xml version="1.0" encoding="UTF-8" standalone="yes"?>
<Relationships xmlns="http://schemas.openxmlformats.org/package/2006/relationships"><Relationship Id="rId3" Type="http://schemas.openxmlformats.org/officeDocument/2006/relationships/chart" Target="../charts/chart196.xml"/><Relationship Id="rId2" Type="http://schemas.openxmlformats.org/officeDocument/2006/relationships/chart" Target="../charts/chart195.xml"/><Relationship Id="rId1" Type="http://schemas.openxmlformats.org/officeDocument/2006/relationships/chart" Target="../charts/chart194.xml"/><Relationship Id="rId5" Type="http://schemas.openxmlformats.org/officeDocument/2006/relationships/image" Target="../media/image4.png"/><Relationship Id="rId4" Type="http://schemas.openxmlformats.org/officeDocument/2006/relationships/chart" Target="../charts/chart197.xml"/></Relationships>
</file>

<file path=xl/drawings/_rels/drawing54.xml.rels><?xml version="1.0" encoding="UTF-8" standalone="yes"?>
<Relationships xmlns="http://schemas.openxmlformats.org/package/2006/relationships"><Relationship Id="rId3" Type="http://schemas.openxmlformats.org/officeDocument/2006/relationships/chart" Target="../charts/chart200.xml"/><Relationship Id="rId7" Type="http://schemas.openxmlformats.org/officeDocument/2006/relationships/image" Target="../media/image4.png"/><Relationship Id="rId2" Type="http://schemas.openxmlformats.org/officeDocument/2006/relationships/chart" Target="../charts/chart199.xml"/><Relationship Id="rId1" Type="http://schemas.openxmlformats.org/officeDocument/2006/relationships/chart" Target="../charts/chart198.xml"/><Relationship Id="rId6" Type="http://schemas.openxmlformats.org/officeDocument/2006/relationships/chart" Target="../charts/chart203.xml"/><Relationship Id="rId5" Type="http://schemas.openxmlformats.org/officeDocument/2006/relationships/chart" Target="../charts/chart202.xml"/><Relationship Id="rId4" Type="http://schemas.openxmlformats.org/officeDocument/2006/relationships/chart" Target="../charts/chart201.xml"/></Relationships>
</file>

<file path=xl/drawings/_rels/drawing55.xml.rels><?xml version="1.0" encoding="UTF-8" standalone="yes"?>
<Relationships xmlns="http://schemas.openxmlformats.org/package/2006/relationships"><Relationship Id="rId3" Type="http://schemas.openxmlformats.org/officeDocument/2006/relationships/chart" Target="../charts/chart206.xml"/><Relationship Id="rId2" Type="http://schemas.openxmlformats.org/officeDocument/2006/relationships/chart" Target="../charts/chart205.xml"/><Relationship Id="rId1" Type="http://schemas.openxmlformats.org/officeDocument/2006/relationships/chart" Target="../charts/chart204.xml"/><Relationship Id="rId5" Type="http://schemas.openxmlformats.org/officeDocument/2006/relationships/image" Target="../media/image4.png"/><Relationship Id="rId4" Type="http://schemas.openxmlformats.org/officeDocument/2006/relationships/chart" Target="../charts/chart207.xml"/></Relationships>
</file>

<file path=xl/drawings/_rels/drawing56.xml.rels><?xml version="1.0" encoding="UTF-8" standalone="yes"?>
<Relationships xmlns="http://schemas.openxmlformats.org/package/2006/relationships"><Relationship Id="rId3" Type="http://schemas.openxmlformats.org/officeDocument/2006/relationships/chart" Target="../charts/chart210.xml"/><Relationship Id="rId2" Type="http://schemas.openxmlformats.org/officeDocument/2006/relationships/chart" Target="../charts/chart209.xml"/><Relationship Id="rId1" Type="http://schemas.openxmlformats.org/officeDocument/2006/relationships/chart" Target="../charts/chart208.xml"/><Relationship Id="rId6" Type="http://schemas.openxmlformats.org/officeDocument/2006/relationships/chart" Target="../charts/chart212.xml"/><Relationship Id="rId5" Type="http://schemas.openxmlformats.org/officeDocument/2006/relationships/image" Target="../media/image4.png"/><Relationship Id="rId4" Type="http://schemas.openxmlformats.org/officeDocument/2006/relationships/chart" Target="../charts/chart211.xml"/></Relationships>
</file>

<file path=xl/drawings/_rels/drawing57.xml.rels><?xml version="1.0" encoding="UTF-8" standalone="yes"?>
<Relationships xmlns="http://schemas.openxmlformats.org/package/2006/relationships"><Relationship Id="rId3" Type="http://schemas.openxmlformats.org/officeDocument/2006/relationships/chart" Target="../charts/chart215.xml"/><Relationship Id="rId2" Type="http://schemas.openxmlformats.org/officeDocument/2006/relationships/chart" Target="../charts/chart214.xml"/><Relationship Id="rId1" Type="http://schemas.openxmlformats.org/officeDocument/2006/relationships/chart" Target="../charts/chart213.xml"/><Relationship Id="rId5" Type="http://schemas.openxmlformats.org/officeDocument/2006/relationships/image" Target="../media/image1.png"/><Relationship Id="rId4" Type="http://schemas.openxmlformats.org/officeDocument/2006/relationships/chart" Target="../charts/chart216.xml"/></Relationships>
</file>

<file path=xl/drawings/_rels/drawing58.xml.rels><?xml version="1.0" encoding="UTF-8" standalone="yes"?>
<Relationships xmlns="http://schemas.openxmlformats.org/package/2006/relationships"><Relationship Id="rId3" Type="http://schemas.openxmlformats.org/officeDocument/2006/relationships/chart" Target="../charts/chart219.xml"/><Relationship Id="rId2" Type="http://schemas.openxmlformats.org/officeDocument/2006/relationships/chart" Target="../charts/chart218.xml"/><Relationship Id="rId1" Type="http://schemas.openxmlformats.org/officeDocument/2006/relationships/chart" Target="../charts/chart217.xml"/><Relationship Id="rId5" Type="http://schemas.openxmlformats.org/officeDocument/2006/relationships/image" Target="../media/image4.png"/><Relationship Id="rId4" Type="http://schemas.openxmlformats.org/officeDocument/2006/relationships/chart" Target="../charts/chart220.xml"/></Relationships>
</file>

<file path=xl/drawings/_rels/drawing5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222.xml"/><Relationship Id="rId1" Type="http://schemas.openxmlformats.org/officeDocument/2006/relationships/chart" Target="../charts/chart22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image" Target="../media/image4.png"/></Relationships>
</file>

<file path=xl/drawings/_rels/drawing60.xml.rels><?xml version="1.0" encoding="UTF-8" standalone="yes"?>
<Relationships xmlns="http://schemas.openxmlformats.org/package/2006/relationships"><Relationship Id="rId3" Type="http://schemas.openxmlformats.org/officeDocument/2006/relationships/chart" Target="../charts/chart225.xml"/><Relationship Id="rId2" Type="http://schemas.openxmlformats.org/officeDocument/2006/relationships/chart" Target="../charts/chart224.xml"/><Relationship Id="rId1" Type="http://schemas.openxmlformats.org/officeDocument/2006/relationships/chart" Target="../charts/chart223.xml"/><Relationship Id="rId5" Type="http://schemas.openxmlformats.org/officeDocument/2006/relationships/image" Target="../media/image4.png"/><Relationship Id="rId4" Type="http://schemas.openxmlformats.org/officeDocument/2006/relationships/chart" Target="../charts/chart226.xml"/></Relationships>
</file>

<file path=xl/drawings/_rels/drawing6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228.xml"/><Relationship Id="rId1" Type="http://schemas.openxmlformats.org/officeDocument/2006/relationships/chart" Target="../charts/chart227.xml"/></Relationships>
</file>

<file path=xl/drawings/_rels/drawing62.xml.rels><?xml version="1.0" encoding="UTF-8" standalone="yes"?>
<Relationships xmlns="http://schemas.openxmlformats.org/package/2006/relationships"><Relationship Id="rId1" Type="http://schemas.openxmlformats.org/officeDocument/2006/relationships/image" Target="../media/image4.png"/></Relationships>
</file>

<file path=xl/drawings/_rels/drawing63.xml.rels><?xml version="1.0" encoding="UTF-8" standalone="yes"?>
<Relationships xmlns="http://schemas.openxmlformats.org/package/2006/relationships"><Relationship Id="rId3" Type="http://schemas.openxmlformats.org/officeDocument/2006/relationships/chart" Target="../charts/chart231.xml"/><Relationship Id="rId7" Type="http://schemas.openxmlformats.org/officeDocument/2006/relationships/image" Target="../media/image4.png"/><Relationship Id="rId2" Type="http://schemas.openxmlformats.org/officeDocument/2006/relationships/chart" Target="../charts/chart230.xml"/><Relationship Id="rId1" Type="http://schemas.openxmlformats.org/officeDocument/2006/relationships/chart" Target="../charts/chart229.xml"/><Relationship Id="rId6" Type="http://schemas.openxmlformats.org/officeDocument/2006/relationships/chart" Target="../charts/chart234.xml"/><Relationship Id="rId5" Type="http://schemas.openxmlformats.org/officeDocument/2006/relationships/chart" Target="../charts/chart233.xml"/><Relationship Id="rId4" Type="http://schemas.openxmlformats.org/officeDocument/2006/relationships/chart" Target="../charts/chart232.xml"/></Relationships>
</file>

<file path=xl/drawings/_rels/drawing6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35.xml"/></Relationships>
</file>

<file path=xl/drawings/_rels/drawing65.xml.rels><?xml version="1.0" encoding="UTF-8" standalone="yes"?>
<Relationships xmlns="http://schemas.openxmlformats.org/package/2006/relationships"><Relationship Id="rId3" Type="http://schemas.openxmlformats.org/officeDocument/2006/relationships/chart" Target="../charts/chart237.xml"/><Relationship Id="rId2" Type="http://schemas.openxmlformats.org/officeDocument/2006/relationships/image" Target="../media/image4.png"/><Relationship Id="rId1" Type="http://schemas.openxmlformats.org/officeDocument/2006/relationships/chart" Target="../charts/chart236.xml"/><Relationship Id="rId4" Type="http://schemas.openxmlformats.org/officeDocument/2006/relationships/chart" Target="../charts/chart238.xml"/></Relationships>
</file>

<file path=xl/drawings/_rels/drawing66.xml.rels><?xml version="1.0" encoding="UTF-8" standalone="yes"?>
<Relationships xmlns="http://schemas.openxmlformats.org/package/2006/relationships"><Relationship Id="rId3" Type="http://schemas.openxmlformats.org/officeDocument/2006/relationships/chart" Target="../charts/chart241.xml"/><Relationship Id="rId2" Type="http://schemas.openxmlformats.org/officeDocument/2006/relationships/chart" Target="../charts/chart240.xml"/><Relationship Id="rId1" Type="http://schemas.openxmlformats.org/officeDocument/2006/relationships/chart" Target="../charts/chart239.xml"/><Relationship Id="rId5" Type="http://schemas.openxmlformats.org/officeDocument/2006/relationships/image" Target="../media/image4.png"/><Relationship Id="rId4" Type="http://schemas.openxmlformats.org/officeDocument/2006/relationships/chart" Target="../charts/chart242.xml"/></Relationships>
</file>

<file path=xl/drawings/_rels/drawing67.xml.rels><?xml version="1.0" encoding="UTF-8" standalone="yes"?>
<Relationships xmlns="http://schemas.openxmlformats.org/package/2006/relationships"><Relationship Id="rId3" Type="http://schemas.openxmlformats.org/officeDocument/2006/relationships/chart" Target="../charts/chart245.xml"/><Relationship Id="rId2" Type="http://schemas.openxmlformats.org/officeDocument/2006/relationships/chart" Target="../charts/chart244.xml"/><Relationship Id="rId1" Type="http://schemas.openxmlformats.org/officeDocument/2006/relationships/chart" Target="../charts/chart243.xml"/><Relationship Id="rId6" Type="http://schemas.openxmlformats.org/officeDocument/2006/relationships/image" Target="../media/image4.png"/><Relationship Id="rId5" Type="http://schemas.openxmlformats.org/officeDocument/2006/relationships/chart" Target="../charts/chart247.xml"/><Relationship Id="rId4" Type="http://schemas.openxmlformats.org/officeDocument/2006/relationships/chart" Target="../charts/chart246.xml"/></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249.xml"/><Relationship Id="rId1" Type="http://schemas.openxmlformats.org/officeDocument/2006/relationships/chart" Target="../charts/chart248.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5" Type="http://schemas.openxmlformats.org/officeDocument/2006/relationships/image" Target="../media/image4.png"/><Relationship Id="rId4" Type="http://schemas.openxmlformats.org/officeDocument/2006/relationships/chart" Target="../charts/chart18.xml"/></Relationships>
</file>

<file path=xl/drawings/_rels/drawing70.xml.rels><?xml version="1.0" encoding="UTF-8" standalone="yes"?>
<Relationships xmlns="http://schemas.openxmlformats.org/package/2006/relationships"><Relationship Id="rId3" Type="http://schemas.openxmlformats.org/officeDocument/2006/relationships/chart" Target="../charts/chart252.xml"/><Relationship Id="rId2" Type="http://schemas.openxmlformats.org/officeDocument/2006/relationships/chart" Target="../charts/chart251.xml"/><Relationship Id="rId1" Type="http://schemas.openxmlformats.org/officeDocument/2006/relationships/chart" Target="../charts/chart250.xml"/><Relationship Id="rId5" Type="http://schemas.openxmlformats.org/officeDocument/2006/relationships/image" Target="../media/image4.png"/><Relationship Id="rId4" Type="http://schemas.openxmlformats.org/officeDocument/2006/relationships/chart" Target="../charts/chart253.xml"/></Relationships>
</file>

<file path=xl/drawings/_rels/drawing71.xml.rels><?xml version="1.0" encoding="UTF-8" standalone="yes"?>
<Relationships xmlns="http://schemas.openxmlformats.org/package/2006/relationships"><Relationship Id="rId3" Type="http://schemas.openxmlformats.org/officeDocument/2006/relationships/chart" Target="../charts/chart256.xml"/><Relationship Id="rId2" Type="http://schemas.openxmlformats.org/officeDocument/2006/relationships/chart" Target="../charts/chart255.xml"/><Relationship Id="rId1" Type="http://schemas.openxmlformats.org/officeDocument/2006/relationships/chart" Target="../charts/chart254.xml"/><Relationship Id="rId5" Type="http://schemas.openxmlformats.org/officeDocument/2006/relationships/image" Target="../media/image4.png"/><Relationship Id="rId4" Type="http://schemas.openxmlformats.org/officeDocument/2006/relationships/chart" Target="../charts/chart257.xml"/></Relationships>
</file>

<file path=xl/drawings/_rels/drawing72.xml.rels><?xml version="1.0" encoding="UTF-8" standalone="yes"?>
<Relationships xmlns="http://schemas.openxmlformats.org/package/2006/relationships"><Relationship Id="rId3" Type="http://schemas.openxmlformats.org/officeDocument/2006/relationships/chart" Target="../charts/chart260.xml"/><Relationship Id="rId2" Type="http://schemas.openxmlformats.org/officeDocument/2006/relationships/chart" Target="../charts/chart259.xml"/><Relationship Id="rId1" Type="http://schemas.openxmlformats.org/officeDocument/2006/relationships/chart" Target="../charts/chart258.xml"/><Relationship Id="rId5" Type="http://schemas.openxmlformats.org/officeDocument/2006/relationships/image" Target="../media/image4.png"/><Relationship Id="rId4" Type="http://schemas.openxmlformats.org/officeDocument/2006/relationships/chart" Target="../charts/chart261.xml"/></Relationships>
</file>

<file path=xl/drawings/_rels/drawing73.xml.rels><?xml version="1.0" encoding="UTF-8" standalone="yes"?>
<Relationships xmlns="http://schemas.openxmlformats.org/package/2006/relationships"><Relationship Id="rId3" Type="http://schemas.openxmlformats.org/officeDocument/2006/relationships/chart" Target="../charts/chart264.xml"/><Relationship Id="rId7" Type="http://schemas.openxmlformats.org/officeDocument/2006/relationships/chart" Target="../charts/chart267.xml"/><Relationship Id="rId2" Type="http://schemas.openxmlformats.org/officeDocument/2006/relationships/chart" Target="../charts/chart263.xml"/><Relationship Id="rId1" Type="http://schemas.openxmlformats.org/officeDocument/2006/relationships/chart" Target="../charts/chart262.xml"/><Relationship Id="rId6" Type="http://schemas.openxmlformats.org/officeDocument/2006/relationships/chart" Target="../charts/chart266.xml"/><Relationship Id="rId5" Type="http://schemas.openxmlformats.org/officeDocument/2006/relationships/image" Target="../media/image4.png"/><Relationship Id="rId4" Type="http://schemas.openxmlformats.org/officeDocument/2006/relationships/chart" Target="../charts/chart265.xml"/></Relationships>
</file>

<file path=xl/drawings/_rels/drawing7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68.xml"/></Relationships>
</file>

<file path=xl/drawings/_rels/drawing75.xml.rels><?xml version="1.0" encoding="UTF-8" standalone="yes"?>
<Relationships xmlns="http://schemas.openxmlformats.org/package/2006/relationships"><Relationship Id="rId3" Type="http://schemas.openxmlformats.org/officeDocument/2006/relationships/chart" Target="../charts/chart270.xml"/><Relationship Id="rId2" Type="http://schemas.openxmlformats.org/officeDocument/2006/relationships/chart" Target="../charts/chart269.xml"/><Relationship Id="rId1" Type="http://schemas.openxmlformats.org/officeDocument/2006/relationships/image" Target="../media/image4.png"/></Relationships>
</file>

<file path=xl/drawings/_rels/drawing76.xml.rels><?xml version="1.0" encoding="UTF-8" standalone="yes"?>
<Relationships xmlns="http://schemas.openxmlformats.org/package/2006/relationships"><Relationship Id="rId8" Type="http://schemas.openxmlformats.org/officeDocument/2006/relationships/chart" Target="../charts/chart277.xml"/><Relationship Id="rId3" Type="http://schemas.openxmlformats.org/officeDocument/2006/relationships/chart" Target="../charts/chart273.xml"/><Relationship Id="rId7" Type="http://schemas.openxmlformats.org/officeDocument/2006/relationships/chart" Target="../charts/chart276.xml"/><Relationship Id="rId2" Type="http://schemas.openxmlformats.org/officeDocument/2006/relationships/chart" Target="../charts/chart272.xml"/><Relationship Id="rId1" Type="http://schemas.openxmlformats.org/officeDocument/2006/relationships/chart" Target="../charts/chart271.xml"/><Relationship Id="rId6" Type="http://schemas.openxmlformats.org/officeDocument/2006/relationships/chart" Target="../charts/chart275.xml"/><Relationship Id="rId5" Type="http://schemas.openxmlformats.org/officeDocument/2006/relationships/chart" Target="../charts/chart274.xml"/><Relationship Id="rId10" Type="http://schemas.openxmlformats.org/officeDocument/2006/relationships/chart" Target="../charts/chart279.xml"/><Relationship Id="rId4" Type="http://schemas.openxmlformats.org/officeDocument/2006/relationships/image" Target="../media/image7.png"/><Relationship Id="rId9" Type="http://schemas.openxmlformats.org/officeDocument/2006/relationships/chart" Target="../charts/chart278.xml"/></Relationships>
</file>

<file path=xl/drawings/_rels/drawing77.xml.rels><?xml version="1.0" encoding="UTF-8" standalone="yes"?>
<Relationships xmlns="http://schemas.openxmlformats.org/package/2006/relationships"><Relationship Id="rId2" Type="http://schemas.openxmlformats.org/officeDocument/2006/relationships/chart" Target="../charts/chart280.xml"/><Relationship Id="rId1" Type="http://schemas.openxmlformats.org/officeDocument/2006/relationships/image" Target="../media/image7.png"/></Relationships>
</file>

<file path=xl/drawings/_rels/drawing78.xml.rels><?xml version="1.0" encoding="UTF-8" standalone="yes"?>
<Relationships xmlns="http://schemas.openxmlformats.org/package/2006/relationships"><Relationship Id="rId2" Type="http://schemas.openxmlformats.org/officeDocument/2006/relationships/chart" Target="../charts/chart281.xml"/><Relationship Id="rId1" Type="http://schemas.openxmlformats.org/officeDocument/2006/relationships/image" Target="../media/image7.png"/></Relationships>
</file>

<file path=xl/drawings/_rels/drawing79.xml.rels><?xml version="1.0" encoding="UTF-8" standalone="yes"?>
<Relationships xmlns="http://schemas.openxmlformats.org/package/2006/relationships"><Relationship Id="rId3" Type="http://schemas.openxmlformats.org/officeDocument/2006/relationships/chart" Target="../charts/chart283.xml"/><Relationship Id="rId2" Type="http://schemas.openxmlformats.org/officeDocument/2006/relationships/chart" Target="../charts/chart282.xml"/><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5" Type="http://schemas.openxmlformats.org/officeDocument/2006/relationships/image" Target="../media/image4.png"/><Relationship Id="rId4" Type="http://schemas.openxmlformats.org/officeDocument/2006/relationships/chart" Target="../charts/chart22.xml"/></Relationships>
</file>

<file path=xl/drawings/_rels/drawing80.xml.rels><?xml version="1.0" encoding="UTF-8" standalone="yes"?>
<Relationships xmlns="http://schemas.openxmlformats.org/package/2006/relationships"><Relationship Id="rId3" Type="http://schemas.openxmlformats.org/officeDocument/2006/relationships/chart" Target="../charts/chart286.xml"/><Relationship Id="rId2" Type="http://schemas.openxmlformats.org/officeDocument/2006/relationships/chart" Target="../charts/chart285.xml"/><Relationship Id="rId1" Type="http://schemas.openxmlformats.org/officeDocument/2006/relationships/chart" Target="../charts/chart284.xml"/><Relationship Id="rId4" Type="http://schemas.openxmlformats.org/officeDocument/2006/relationships/image" Target="../media/image4.png"/></Relationships>
</file>

<file path=xl/drawings/_rels/drawing8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chart" Target="../charts/chart288.xml"/><Relationship Id="rId1" Type="http://schemas.openxmlformats.org/officeDocument/2006/relationships/chart" Target="../charts/chart287.xml"/><Relationship Id="rId4" Type="http://schemas.openxmlformats.org/officeDocument/2006/relationships/chart" Target="../charts/chart289.xml"/></Relationships>
</file>

<file path=xl/drawings/_rels/drawing8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chart" Target="../charts/chart291.xml"/><Relationship Id="rId1" Type="http://schemas.openxmlformats.org/officeDocument/2006/relationships/chart" Target="../charts/chart290.xml"/></Relationships>
</file>

<file path=xl/drawings/_rels/drawing83.xml.rels><?xml version="1.0" encoding="UTF-8" standalone="yes"?>
<Relationships xmlns="http://schemas.openxmlformats.org/package/2006/relationships"><Relationship Id="rId3" Type="http://schemas.openxmlformats.org/officeDocument/2006/relationships/chart" Target="../charts/chart293.xml"/><Relationship Id="rId2" Type="http://schemas.openxmlformats.org/officeDocument/2006/relationships/chart" Target="../charts/chart292.xml"/><Relationship Id="rId1" Type="http://schemas.openxmlformats.org/officeDocument/2006/relationships/image" Target="../media/image6.png"/><Relationship Id="rId4" Type="http://schemas.openxmlformats.org/officeDocument/2006/relationships/chart" Target="../charts/chart294.xml"/></Relationships>
</file>

<file path=xl/drawings/_rels/drawing84.xml.rels><?xml version="1.0" encoding="UTF-8" standalone="yes"?>
<Relationships xmlns="http://schemas.openxmlformats.org/package/2006/relationships"><Relationship Id="rId3" Type="http://schemas.openxmlformats.org/officeDocument/2006/relationships/chart" Target="../charts/chart296.xml"/><Relationship Id="rId2" Type="http://schemas.openxmlformats.org/officeDocument/2006/relationships/image" Target="../media/image4.png"/><Relationship Id="rId1" Type="http://schemas.openxmlformats.org/officeDocument/2006/relationships/chart" Target="../charts/chart295.xml"/></Relationships>
</file>

<file path=xl/drawings/_rels/drawing85.xml.rels><?xml version="1.0" encoding="UTF-8" standalone="yes"?>
<Relationships xmlns="http://schemas.openxmlformats.org/package/2006/relationships"><Relationship Id="rId3" Type="http://schemas.openxmlformats.org/officeDocument/2006/relationships/chart" Target="../charts/chart298.xml"/><Relationship Id="rId2" Type="http://schemas.openxmlformats.org/officeDocument/2006/relationships/image" Target="../media/image8.png"/><Relationship Id="rId1" Type="http://schemas.openxmlformats.org/officeDocument/2006/relationships/chart" Target="../charts/chart297.xml"/></Relationships>
</file>

<file path=xl/drawings/_rels/drawing8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chart" Target="../charts/chart300.xml"/><Relationship Id="rId1" Type="http://schemas.openxmlformats.org/officeDocument/2006/relationships/chart" Target="../charts/chart299.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image" Target="../media/image4.png"/><Relationship Id="rId4"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97214</xdr:colOff>
      <xdr:row>3</xdr:row>
      <xdr:rowOff>12933</xdr:rowOff>
    </xdr:to>
    <xdr:pic>
      <xdr:nvPicPr>
        <xdr:cNvPr id="2" name="Picture 1">
          <a:extLst>
            <a:ext uri="{FF2B5EF4-FFF2-40B4-BE49-F238E27FC236}">
              <a16:creationId xmlns:a16="http://schemas.microsoft.com/office/drawing/2014/main" id="{0A7E77D0-38BF-44DA-B11A-BCC420518A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41254" cy="470133"/>
        </a:xfrm>
        <a:prstGeom prst="rect">
          <a:avLst/>
        </a:prstGeom>
        <a:solidFill>
          <a:sysClr val="window" lastClr="FFFFFF"/>
        </a:solidFill>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51</xdr:row>
      <xdr:rowOff>0</xdr:rowOff>
    </xdr:from>
    <xdr:to>
      <xdr:col>25</xdr:col>
      <xdr:colOff>9525</xdr:colOff>
      <xdr:row>83</xdr:row>
      <xdr:rowOff>19050</xdr:rowOff>
    </xdr:to>
    <xdr:graphicFrame macro="">
      <xdr:nvGraphicFramePr>
        <xdr:cNvPr id="2" name="Chart 1">
          <a:extLst>
            <a:ext uri="{FF2B5EF4-FFF2-40B4-BE49-F238E27FC236}">
              <a16:creationId xmlns:a16="http://schemas.microsoft.com/office/drawing/2014/main" id="{C1A7DBFE-9A0E-4C6B-B03C-211AF0DBE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12</xdr:row>
      <xdr:rowOff>0</xdr:rowOff>
    </xdr:from>
    <xdr:to>
      <xdr:col>13</xdr:col>
      <xdr:colOff>0</xdr:colOff>
      <xdr:row>39</xdr:row>
      <xdr:rowOff>0</xdr:rowOff>
    </xdr:to>
    <xdr:graphicFrame macro="">
      <xdr:nvGraphicFramePr>
        <xdr:cNvPr id="3" name="Chart 2">
          <a:extLst>
            <a:ext uri="{FF2B5EF4-FFF2-40B4-BE49-F238E27FC236}">
              <a16:creationId xmlns:a16="http://schemas.microsoft.com/office/drawing/2014/main" id="{AE3600B5-0CFA-4F24-874B-876E20217C06}"/>
            </a:ext>
            <a:ext uri="{147F2762-F138-4A5C-976F-8EAC2B608ADB}">
              <a16:predDERef xmlns:a16="http://schemas.microsoft.com/office/drawing/2014/main" pred="{C1A7DBFE-9A0E-4C6B-B03C-211AF0DBE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12</xdr:row>
      <xdr:rowOff>0</xdr:rowOff>
    </xdr:from>
    <xdr:to>
      <xdr:col>26</xdr:col>
      <xdr:colOff>0</xdr:colOff>
      <xdr:row>39</xdr:row>
      <xdr:rowOff>57150</xdr:rowOff>
    </xdr:to>
    <xdr:graphicFrame macro="">
      <xdr:nvGraphicFramePr>
        <xdr:cNvPr id="4" name="Chart 3">
          <a:extLst>
            <a:ext uri="{FF2B5EF4-FFF2-40B4-BE49-F238E27FC236}">
              <a16:creationId xmlns:a16="http://schemas.microsoft.com/office/drawing/2014/main" id="{FE1DE733-3477-4CE3-ACB6-2369483AFDEE}"/>
            </a:ext>
            <a:ext uri="{147F2762-F138-4A5C-976F-8EAC2B608ADB}">
              <a16:predDERef xmlns:a16="http://schemas.microsoft.com/office/drawing/2014/main" pred="{AE3600B5-0CFA-4F24-874B-876E20217C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3</xdr:col>
      <xdr:colOff>193845</xdr:colOff>
      <xdr:row>2</xdr:row>
      <xdr:rowOff>127635</xdr:rowOff>
    </xdr:to>
    <xdr:pic>
      <xdr:nvPicPr>
        <xdr:cNvPr id="5" name="Picture 4">
          <a:extLst>
            <a:ext uri="{FF2B5EF4-FFF2-40B4-BE49-F238E27FC236}">
              <a16:creationId xmlns:a16="http://schemas.microsoft.com/office/drawing/2014/main" id="{45D3887A-9F39-45E7-A63F-6555CA2C819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2501707" cy="405765"/>
        </a:xfrm>
        <a:prstGeom prst="rect">
          <a:avLst/>
        </a:prstGeom>
      </xdr:spPr>
    </xdr:pic>
    <xdr:clientData/>
  </xdr:twoCellAnchor>
  <xdr:twoCellAnchor>
    <xdr:from>
      <xdr:col>2</xdr:col>
      <xdr:colOff>0</xdr:colOff>
      <xdr:row>92</xdr:row>
      <xdr:rowOff>0</xdr:rowOff>
    </xdr:from>
    <xdr:to>
      <xdr:col>18</xdr:col>
      <xdr:colOff>304347</xdr:colOff>
      <xdr:row>112</xdr:row>
      <xdr:rowOff>76200</xdr:rowOff>
    </xdr:to>
    <xdr:graphicFrame macro="">
      <xdr:nvGraphicFramePr>
        <xdr:cNvPr id="6" name="Chart 5">
          <a:extLst>
            <a:ext uri="{FF2B5EF4-FFF2-40B4-BE49-F238E27FC236}">
              <a16:creationId xmlns:a16="http://schemas.microsoft.com/office/drawing/2014/main" id="{6CD74CCB-7B8A-4D09-8CB5-68DD6D43380B}"/>
            </a:ext>
            <a:ext uri="{147F2762-F138-4A5C-976F-8EAC2B608ADB}">
              <a16:predDERef xmlns:a16="http://schemas.microsoft.com/office/drawing/2014/main" pred="{45D3887A-9F39-45E7-A63F-6555CA2C81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504825</xdr:colOff>
      <xdr:row>16</xdr:row>
      <xdr:rowOff>114300</xdr:rowOff>
    </xdr:from>
    <xdr:to>
      <xdr:col>30</xdr:col>
      <xdr:colOff>171450</xdr:colOff>
      <xdr:row>39</xdr:row>
      <xdr:rowOff>66676</xdr:rowOff>
    </xdr:to>
    <xdr:graphicFrame macro="">
      <xdr:nvGraphicFramePr>
        <xdr:cNvPr id="2" name="Chart 1">
          <a:extLst>
            <a:ext uri="{FF2B5EF4-FFF2-40B4-BE49-F238E27FC236}">
              <a16:creationId xmlns:a16="http://schemas.microsoft.com/office/drawing/2014/main" id="{97F3E502-C0C8-4EEE-9B30-6A6540FF94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76200</xdr:colOff>
      <xdr:row>52</xdr:row>
      <xdr:rowOff>142875</xdr:rowOff>
    </xdr:from>
    <xdr:to>
      <xdr:col>30</xdr:col>
      <xdr:colOff>352425</xdr:colOff>
      <xdr:row>77</xdr:row>
      <xdr:rowOff>104775</xdr:rowOff>
    </xdr:to>
    <xdr:graphicFrame macro="">
      <xdr:nvGraphicFramePr>
        <xdr:cNvPr id="3" name="Chart 2">
          <a:extLst>
            <a:ext uri="{FF2B5EF4-FFF2-40B4-BE49-F238E27FC236}">
              <a16:creationId xmlns:a16="http://schemas.microsoft.com/office/drawing/2014/main" id="{212B9883-3564-431C-8186-FFDFEFBBDE3B}"/>
            </a:ext>
            <a:ext uri="{147F2762-F138-4A5C-976F-8EAC2B608ADB}">
              <a16:predDERef xmlns:a16="http://schemas.microsoft.com/office/drawing/2014/main" pred="{97F3E502-C0C8-4EEE-9B30-6A6540FF94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15</xdr:row>
      <xdr:rowOff>0</xdr:rowOff>
    </xdr:from>
    <xdr:to>
      <xdr:col>13</xdr:col>
      <xdr:colOff>0</xdr:colOff>
      <xdr:row>42</xdr:row>
      <xdr:rowOff>57150</xdr:rowOff>
    </xdr:to>
    <xdr:graphicFrame macro="">
      <xdr:nvGraphicFramePr>
        <xdr:cNvPr id="4" name="Chart 3">
          <a:extLst>
            <a:ext uri="{FF2B5EF4-FFF2-40B4-BE49-F238E27FC236}">
              <a16:creationId xmlns:a16="http://schemas.microsoft.com/office/drawing/2014/main" id="{E067DAEE-3EB4-4A4A-9C2A-D40F5B65149C}"/>
            </a:ext>
            <a:ext uri="{147F2762-F138-4A5C-976F-8EAC2B608ADB}">
              <a16:predDERef xmlns:a16="http://schemas.microsoft.com/office/drawing/2014/main" pred="{212B9883-3564-431C-8186-FFDFEFBBDE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52</xdr:row>
      <xdr:rowOff>0</xdr:rowOff>
    </xdr:from>
    <xdr:to>
      <xdr:col>13</xdr:col>
      <xdr:colOff>0</xdr:colOff>
      <xdr:row>79</xdr:row>
      <xdr:rowOff>57150</xdr:rowOff>
    </xdr:to>
    <xdr:graphicFrame macro="">
      <xdr:nvGraphicFramePr>
        <xdr:cNvPr id="5" name="Chart 4">
          <a:extLst>
            <a:ext uri="{FF2B5EF4-FFF2-40B4-BE49-F238E27FC236}">
              <a16:creationId xmlns:a16="http://schemas.microsoft.com/office/drawing/2014/main" id="{F77D01AB-B2E8-4630-B377-FBCF7C1E5795}"/>
            </a:ext>
            <a:ext uri="{147F2762-F138-4A5C-976F-8EAC2B608ADB}">
              <a16:predDERef xmlns:a16="http://schemas.microsoft.com/office/drawing/2014/main" pred="{E067DAEE-3EB4-4A4A-9C2A-D40F5B6514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3</xdr:col>
      <xdr:colOff>416762</xdr:colOff>
      <xdr:row>2</xdr:row>
      <xdr:rowOff>125095</xdr:rowOff>
    </xdr:to>
    <xdr:pic>
      <xdr:nvPicPr>
        <xdr:cNvPr id="6" name="Picture 5">
          <a:extLst>
            <a:ext uri="{FF2B5EF4-FFF2-40B4-BE49-F238E27FC236}">
              <a16:creationId xmlns:a16="http://schemas.microsoft.com/office/drawing/2014/main" id="{414E3E5E-4D21-4FD9-AF79-B22C6C8755F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487770" cy="40703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104772</xdr:colOff>
      <xdr:row>11</xdr:row>
      <xdr:rowOff>123826</xdr:rowOff>
    </xdr:from>
    <xdr:to>
      <xdr:col>32</xdr:col>
      <xdr:colOff>269872</xdr:colOff>
      <xdr:row>33</xdr:row>
      <xdr:rowOff>57150</xdr:rowOff>
    </xdr:to>
    <xdr:graphicFrame macro="">
      <xdr:nvGraphicFramePr>
        <xdr:cNvPr id="2" name="Chart 6">
          <a:extLst>
            <a:ext uri="{FF2B5EF4-FFF2-40B4-BE49-F238E27FC236}">
              <a16:creationId xmlns:a16="http://schemas.microsoft.com/office/drawing/2014/main" id="{68264662-95EC-4884-B19B-A182BEA4AE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12</xdr:row>
      <xdr:rowOff>0</xdr:rowOff>
    </xdr:from>
    <xdr:to>
      <xdr:col>13</xdr:col>
      <xdr:colOff>0</xdr:colOff>
      <xdr:row>41</xdr:row>
      <xdr:rowOff>133350</xdr:rowOff>
    </xdr:to>
    <xdr:graphicFrame macro="">
      <xdr:nvGraphicFramePr>
        <xdr:cNvPr id="3" name="Chart 5">
          <a:extLst>
            <a:ext uri="{FF2B5EF4-FFF2-40B4-BE49-F238E27FC236}">
              <a16:creationId xmlns:a16="http://schemas.microsoft.com/office/drawing/2014/main" id="{1A1EF6EE-932E-45EE-A7B6-FE892D305C48}"/>
            </a:ext>
            <a:ext uri="{147F2762-F138-4A5C-976F-8EAC2B608ADB}">
              <a16:predDERef xmlns:a16="http://schemas.microsoft.com/office/drawing/2014/main" pred="{68264662-95EC-4884-B19B-A182BEA4AE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3</xdr:col>
      <xdr:colOff>363406</xdr:colOff>
      <xdr:row>2</xdr:row>
      <xdr:rowOff>121285</xdr:rowOff>
    </xdr:to>
    <xdr:pic>
      <xdr:nvPicPr>
        <xdr:cNvPr id="4" name="Picture 3">
          <a:extLst>
            <a:ext uri="{FF2B5EF4-FFF2-40B4-BE49-F238E27FC236}">
              <a16:creationId xmlns:a16="http://schemas.microsoft.com/office/drawing/2014/main" id="{8DC7E281-34D5-43A0-AA45-A7525ECC272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494120" cy="40449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14</xdr:col>
      <xdr:colOff>504825</xdr:colOff>
      <xdr:row>16</xdr:row>
      <xdr:rowOff>114300</xdr:rowOff>
    </xdr:from>
    <xdr:to>
      <xdr:col>30</xdr:col>
      <xdr:colOff>171450</xdr:colOff>
      <xdr:row>39</xdr:row>
      <xdr:rowOff>66676</xdr:rowOff>
    </xdr:to>
    <xdr:graphicFrame macro="">
      <xdr:nvGraphicFramePr>
        <xdr:cNvPr id="2" name="Chart 1">
          <a:extLst>
            <a:ext uri="{FF2B5EF4-FFF2-40B4-BE49-F238E27FC236}">
              <a16:creationId xmlns:a16="http://schemas.microsoft.com/office/drawing/2014/main" id="{6D865A0C-D0EC-42A7-B9D8-0C26CE347B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76200</xdr:colOff>
      <xdr:row>52</xdr:row>
      <xdr:rowOff>142875</xdr:rowOff>
    </xdr:from>
    <xdr:to>
      <xdr:col>30</xdr:col>
      <xdr:colOff>352425</xdr:colOff>
      <xdr:row>77</xdr:row>
      <xdr:rowOff>104775</xdr:rowOff>
    </xdr:to>
    <xdr:graphicFrame macro="">
      <xdr:nvGraphicFramePr>
        <xdr:cNvPr id="3" name="Chart 2">
          <a:extLst>
            <a:ext uri="{FF2B5EF4-FFF2-40B4-BE49-F238E27FC236}">
              <a16:creationId xmlns:a16="http://schemas.microsoft.com/office/drawing/2014/main" id="{09464B65-897A-4C61-A49B-16FE281B09FB}"/>
            </a:ext>
            <a:ext uri="{147F2762-F138-4A5C-976F-8EAC2B608ADB}">
              <a16:predDERef xmlns:a16="http://schemas.microsoft.com/office/drawing/2014/main" pred="{6D865A0C-D0EC-42A7-B9D8-0C26CE347B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15</xdr:row>
      <xdr:rowOff>0</xdr:rowOff>
    </xdr:from>
    <xdr:to>
      <xdr:col>13</xdr:col>
      <xdr:colOff>0</xdr:colOff>
      <xdr:row>42</xdr:row>
      <xdr:rowOff>57150</xdr:rowOff>
    </xdr:to>
    <xdr:graphicFrame macro="">
      <xdr:nvGraphicFramePr>
        <xdr:cNvPr id="4" name="Chart 3">
          <a:extLst>
            <a:ext uri="{FF2B5EF4-FFF2-40B4-BE49-F238E27FC236}">
              <a16:creationId xmlns:a16="http://schemas.microsoft.com/office/drawing/2014/main" id="{B399E373-6707-4A9F-8BEB-CFF96DF68A29}"/>
            </a:ext>
            <a:ext uri="{147F2762-F138-4A5C-976F-8EAC2B608ADB}">
              <a16:predDERef xmlns:a16="http://schemas.microsoft.com/office/drawing/2014/main" pred="{09464B65-897A-4C61-A49B-16FE281B09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52</xdr:row>
      <xdr:rowOff>0</xdr:rowOff>
    </xdr:from>
    <xdr:to>
      <xdr:col>13</xdr:col>
      <xdr:colOff>0</xdr:colOff>
      <xdr:row>79</xdr:row>
      <xdr:rowOff>57150</xdr:rowOff>
    </xdr:to>
    <xdr:graphicFrame macro="">
      <xdr:nvGraphicFramePr>
        <xdr:cNvPr id="5" name="Chart 4">
          <a:extLst>
            <a:ext uri="{FF2B5EF4-FFF2-40B4-BE49-F238E27FC236}">
              <a16:creationId xmlns:a16="http://schemas.microsoft.com/office/drawing/2014/main" id="{53D5D33E-C4EC-43DE-BCB4-365FA8754921}"/>
            </a:ext>
            <a:ext uri="{147F2762-F138-4A5C-976F-8EAC2B608ADB}">
              <a16:predDERef xmlns:a16="http://schemas.microsoft.com/office/drawing/2014/main" pred="{B399E373-6707-4A9F-8BEB-CFF96DF68A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3</xdr:col>
      <xdr:colOff>411320</xdr:colOff>
      <xdr:row>2</xdr:row>
      <xdr:rowOff>125095</xdr:rowOff>
    </xdr:to>
    <xdr:pic>
      <xdr:nvPicPr>
        <xdr:cNvPr id="6" name="Picture 5">
          <a:extLst>
            <a:ext uri="{FF2B5EF4-FFF2-40B4-BE49-F238E27FC236}">
              <a16:creationId xmlns:a16="http://schemas.microsoft.com/office/drawing/2014/main" id="{64111662-F981-43E7-BAD2-CC1F47089A3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487770" cy="40703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104772</xdr:colOff>
      <xdr:row>11</xdr:row>
      <xdr:rowOff>123826</xdr:rowOff>
    </xdr:from>
    <xdr:to>
      <xdr:col>32</xdr:col>
      <xdr:colOff>269872</xdr:colOff>
      <xdr:row>33</xdr:row>
      <xdr:rowOff>57150</xdr:rowOff>
    </xdr:to>
    <xdr:graphicFrame macro="">
      <xdr:nvGraphicFramePr>
        <xdr:cNvPr id="2" name="Chart 6">
          <a:extLst>
            <a:ext uri="{FF2B5EF4-FFF2-40B4-BE49-F238E27FC236}">
              <a16:creationId xmlns:a16="http://schemas.microsoft.com/office/drawing/2014/main" id="{23F28E94-647C-4C79-A430-656A650A14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12</xdr:row>
      <xdr:rowOff>0</xdr:rowOff>
    </xdr:from>
    <xdr:to>
      <xdr:col>13</xdr:col>
      <xdr:colOff>0</xdr:colOff>
      <xdr:row>41</xdr:row>
      <xdr:rowOff>133350</xdr:rowOff>
    </xdr:to>
    <xdr:graphicFrame macro="">
      <xdr:nvGraphicFramePr>
        <xdr:cNvPr id="3" name="Chart 5">
          <a:extLst>
            <a:ext uri="{FF2B5EF4-FFF2-40B4-BE49-F238E27FC236}">
              <a16:creationId xmlns:a16="http://schemas.microsoft.com/office/drawing/2014/main" id="{B7CDBB66-F249-44E3-BFCA-4678E1AAED80}"/>
            </a:ext>
            <a:ext uri="{147F2762-F138-4A5C-976F-8EAC2B608ADB}">
              <a16:predDERef xmlns:a16="http://schemas.microsoft.com/office/drawing/2014/main" pred="{23F28E94-647C-4C79-A430-656A650A14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3</xdr:col>
      <xdr:colOff>355802</xdr:colOff>
      <xdr:row>2</xdr:row>
      <xdr:rowOff>125095</xdr:rowOff>
    </xdr:to>
    <xdr:pic>
      <xdr:nvPicPr>
        <xdr:cNvPr id="4" name="Picture 3">
          <a:extLst>
            <a:ext uri="{FF2B5EF4-FFF2-40B4-BE49-F238E27FC236}">
              <a16:creationId xmlns:a16="http://schemas.microsoft.com/office/drawing/2014/main" id="{8C0504BE-590D-4E73-ABD6-C8278EB2CC5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495390" cy="40703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504825</xdr:colOff>
      <xdr:row>16</xdr:row>
      <xdr:rowOff>114300</xdr:rowOff>
    </xdr:from>
    <xdr:to>
      <xdr:col>30</xdr:col>
      <xdr:colOff>171450</xdr:colOff>
      <xdr:row>39</xdr:row>
      <xdr:rowOff>66676</xdr:rowOff>
    </xdr:to>
    <xdr:graphicFrame macro="">
      <xdr:nvGraphicFramePr>
        <xdr:cNvPr id="2" name="Chart 1">
          <a:extLst>
            <a:ext uri="{FF2B5EF4-FFF2-40B4-BE49-F238E27FC236}">
              <a16:creationId xmlns:a16="http://schemas.microsoft.com/office/drawing/2014/main" id="{10B842DB-D96F-48CD-91A8-16C089FDB3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76200</xdr:colOff>
      <xdr:row>52</xdr:row>
      <xdr:rowOff>142875</xdr:rowOff>
    </xdr:from>
    <xdr:to>
      <xdr:col>30</xdr:col>
      <xdr:colOff>352425</xdr:colOff>
      <xdr:row>77</xdr:row>
      <xdr:rowOff>104775</xdr:rowOff>
    </xdr:to>
    <xdr:graphicFrame macro="">
      <xdr:nvGraphicFramePr>
        <xdr:cNvPr id="3" name="Chart 2">
          <a:extLst>
            <a:ext uri="{FF2B5EF4-FFF2-40B4-BE49-F238E27FC236}">
              <a16:creationId xmlns:a16="http://schemas.microsoft.com/office/drawing/2014/main" id="{65C9410F-2F8D-4D55-BD5D-3CF29ACC7B6B}"/>
            </a:ext>
            <a:ext uri="{147F2762-F138-4A5C-976F-8EAC2B608ADB}">
              <a16:predDERef xmlns:a16="http://schemas.microsoft.com/office/drawing/2014/main" pred="{10B842DB-D96F-48CD-91A8-16C089FDB3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15</xdr:row>
      <xdr:rowOff>0</xdr:rowOff>
    </xdr:from>
    <xdr:to>
      <xdr:col>13</xdr:col>
      <xdr:colOff>0</xdr:colOff>
      <xdr:row>42</xdr:row>
      <xdr:rowOff>57150</xdr:rowOff>
    </xdr:to>
    <xdr:graphicFrame macro="">
      <xdr:nvGraphicFramePr>
        <xdr:cNvPr id="4" name="Chart 3">
          <a:extLst>
            <a:ext uri="{FF2B5EF4-FFF2-40B4-BE49-F238E27FC236}">
              <a16:creationId xmlns:a16="http://schemas.microsoft.com/office/drawing/2014/main" id="{6EDAC4D2-0443-40C8-9CE2-C64B3702098E}"/>
            </a:ext>
            <a:ext uri="{147F2762-F138-4A5C-976F-8EAC2B608ADB}">
              <a16:predDERef xmlns:a16="http://schemas.microsoft.com/office/drawing/2014/main" pred="{65C9410F-2F8D-4D55-BD5D-3CF29ACC7B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52</xdr:row>
      <xdr:rowOff>0</xdr:rowOff>
    </xdr:from>
    <xdr:to>
      <xdr:col>13</xdr:col>
      <xdr:colOff>0</xdr:colOff>
      <xdr:row>79</xdr:row>
      <xdr:rowOff>57150</xdr:rowOff>
    </xdr:to>
    <xdr:graphicFrame macro="">
      <xdr:nvGraphicFramePr>
        <xdr:cNvPr id="5" name="Chart 4">
          <a:extLst>
            <a:ext uri="{FF2B5EF4-FFF2-40B4-BE49-F238E27FC236}">
              <a16:creationId xmlns:a16="http://schemas.microsoft.com/office/drawing/2014/main" id="{BFB19F07-757D-47E4-9CF1-831052706B80}"/>
            </a:ext>
            <a:ext uri="{147F2762-F138-4A5C-976F-8EAC2B608ADB}">
              <a16:predDERef xmlns:a16="http://schemas.microsoft.com/office/drawing/2014/main" pred="{6EDAC4D2-0443-40C8-9CE2-C64B370209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3</xdr:col>
      <xdr:colOff>411320</xdr:colOff>
      <xdr:row>2</xdr:row>
      <xdr:rowOff>120015</xdr:rowOff>
    </xdr:to>
    <xdr:pic>
      <xdr:nvPicPr>
        <xdr:cNvPr id="6" name="Picture 5">
          <a:extLst>
            <a:ext uri="{FF2B5EF4-FFF2-40B4-BE49-F238E27FC236}">
              <a16:creationId xmlns:a16="http://schemas.microsoft.com/office/drawing/2014/main" id="{0D86B6FB-C768-4BFA-A33B-C176FBEEABE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489040" cy="40449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15</xdr:col>
      <xdr:colOff>104772</xdr:colOff>
      <xdr:row>11</xdr:row>
      <xdr:rowOff>123826</xdr:rowOff>
    </xdr:from>
    <xdr:to>
      <xdr:col>32</xdr:col>
      <xdr:colOff>269872</xdr:colOff>
      <xdr:row>33</xdr:row>
      <xdr:rowOff>57150</xdr:rowOff>
    </xdr:to>
    <xdr:graphicFrame macro="">
      <xdr:nvGraphicFramePr>
        <xdr:cNvPr id="2" name="Chart 6">
          <a:extLst>
            <a:ext uri="{FF2B5EF4-FFF2-40B4-BE49-F238E27FC236}">
              <a16:creationId xmlns:a16="http://schemas.microsoft.com/office/drawing/2014/main" id="{2936781C-7DAC-4D48-92F6-72F547B364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12</xdr:row>
      <xdr:rowOff>0</xdr:rowOff>
    </xdr:from>
    <xdr:to>
      <xdr:col>13</xdr:col>
      <xdr:colOff>0</xdr:colOff>
      <xdr:row>41</xdr:row>
      <xdr:rowOff>133350</xdr:rowOff>
    </xdr:to>
    <xdr:graphicFrame macro="">
      <xdr:nvGraphicFramePr>
        <xdr:cNvPr id="3" name="Chart 5">
          <a:extLst>
            <a:ext uri="{FF2B5EF4-FFF2-40B4-BE49-F238E27FC236}">
              <a16:creationId xmlns:a16="http://schemas.microsoft.com/office/drawing/2014/main" id="{8EC36159-52D6-4FFF-9EBB-016FED6D6AD2}"/>
            </a:ext>
            <a:ext uri="{147F2762-F138-4A5C-976F-8EAC2B608ADB}">
              <a16:predDERef xmlns:a16="http://schemas.microsoft.com/office/drawing/2014/main" pred="{2936781C-7DAC-4D48-92F6-72F547B364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3</xdr:col>
      <xdr:colOff>336101</xdr:colOff>
      <xdr:row>2</xdr:row>
      <xdr:rowOff>126365</xdr:rowOff>
    </xdr:to>
    <xdr:pic>
      <xdr:nvPicPr>
        <xdr:cNvPr id="4" name="Picture 3">
          <a:extLst>
            <a:ext uri="{FF2B5EF4-FFF2-40B4-BE49-F238E27FC236}">
              <a16:creationId xmlns:a16="http://schemas.microsoft.com/office/drawing/2014/main" id="{79413AB2-07DA-4A0B-A835-0BCDCD50239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496660" cy="40576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14</xdr:col>
      <xdr:colOff>504825</xdr:colOff>
      <xdr:row>16</xdr:row>
      <xdr:rowOff>114300</xdr:rowOff>
    </xdr:from>
    <xdr:to>
      <xdr:col>30</xdr:col>
      <xdr:colOff>171450</xdr:colOff>
      <xdr:row>39</xdr:row>
      <xdr:rowOff>66676</xdr:rowOff>
    </xdr:to>
    <xdr:graphicFrame macro="">
      <xdr:nvGraphicFramePr>
        <xdr:cNvPr id="2" name="Chart 1">
          <a:extLst>
            <a:ext uri="{FF2B5EF4-FFF2-40B4-BE49-F238E27FC236}">
              <a16:creationId xmlns:a16="http://schemas.microsoft.com/office/drawing/2014/main" id="{2379652F-C1DA-4BD3-BA6D-C041A1BB62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76200</xdr:colOff>
      <xdr:row>52</xdr:row>
      <xdr:rowOff>142875</xdr:rowOff>
    </xdr:from>
    <xdr:to>
      <xdr:col>30</xdr:col>
      <xdr:colOff>352425</xdr:colOff>
      <xdr:row>77</xdr:row>
      <xdr:rowOff>104775</xdr:rowOff>
    </xdr:to>
    <xdr:graphicFrame macro="">
      <xdr:nvGraphicFramePr>
        <xdr:cNvPr id="3" name="Chart 2">
          <a:extLst>
            <a:ext uri="{FF2B5EF4-FFF2-40B4-BE49-F238E27FC236}">
              <a16:creationId xmlns:a16="http://schemas.microsoft.com/office/drawing/2014/main" id="{6263BF3F-80D3-4B19-A16D-3116150BE6C2}"/>
            </a:ext>
            <a:ext uri="{147F2762-F138-4A5C-976F-8EAC2B608ADB}">
              <a16:predDERef xmlns:a16="http://schemas.microsoft.com/office/drawing/2014/main" pred="{2379652F-C1DA-4BD3-BA6D-C041A1BB62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15</xdr:row>
      <xdr:rowOff>0</xdr:rowOff>
    </xdr:from>
    <xdr:to>
      <xdr:col>13</xdr:col>
      <xdr:colOff>0</xdr:colOff>
      <xdr:row>42</xdr:row>
      <xdr:rowOff>57150</xdr:rowOff>
    </xdr:to>
    <xdr:graphicFrame macro="">
      <xdr:nvGraphicFramePr>
        <xdr:cNvPr id="4" name="Chart 3">
          <a:extLst>
            <a:ext uri="{FF2B5EF4-FFF2-40B4-BE49-F238E27FC236}">
              <a16:creationId xmlns:a16="http://schemas.microsoft.com/office/drawing/2014/main" id="{EF384041-CC36-42C8-88B9-6D7A2E660136}"/>
            </a:ext>
            <a:ext uri="{147F2762-F138-4A5C-976F-8EAC2B608ADB}">
              <a16:predDERef xmlns:a16="http://schemas.microsoft.com/office/drawing/2014/main" pred="{6263BF3F-80D3-4B19-A16D-3116150BE6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52</xdr:row>
      <xdr:rowOff>0</xdr:rowOff>
    </xdr:from>
    <xdr:to>
      <xdr:col>13</xdr:col>
      <xdr:colOff>0</xdr:colOff>
      <xdr:row>79</xdr:row>
      <xdr:rowOff>57150</xdr:rowOff>
    </xdr:to>
    <xdr:graphicFrame macro="">
      <xdr:nvGraphicFramePr>
        <xdr:cNvPr id="5" name="Chart 4">
          <a:extLst>
            <a:ext uri="{FF2B5EF4-FFF2-40B4-BE49-F238E27FC236}">
              <a16:creationId xmlns:a16="http://schemas.microsoft.com/office/drawing/2014/main" id="{38B028CF-7B5B-45DE-8266-7C02A95E999F}"/>
            </a:ext>
            <a:ext uri="{147F2762-F138-4A5C-976F-8EAC2B608ADB}">
              <a16:predDERef xmlns:a16="http://schemas.microsoft.com/office/drawing/2014/main" pred="{EF384041-CC36-42C8-88B9-6D7A2E6601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3</xdr:col>
      <xdr:colOff>411320</xdr:colOff>
      <xdr:row>2</xdr:row>
      <xdr:rowOff>120015</xdr:rowOff>
    </xdr:to>
    <xdr:pic>
      <xdr:nvPicPr>
        <xdr:cNvPr id="6" name="Picture 5">
          <a:extLst>
            <a:ext uri="{FF2B5EF4-FFF2-40B4-BE49-F238E27FC236}">
              <a16:creationId xmlns:a16="http://schemas.microsoft.com/office/drawing/2014/main" id="{299CF220-C065-4FB9-BC77-2012C4CB66A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489040" cy="40449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15</xdr:col>
      <xdr:colOff>104772</xdr:colOff>
      <xdr:row>10</xdr:row>
      <xdr:rowOff>123826</xdr:rowOff>
    </xdr:from>
    <xdr:to>
      <xdr:col>32</xdr:col>
      <xdr:colOff>269872</xdr:colOff>
      <xdr:row>32</xdr:row>
      <xdr:rowOff>57150</xdr:rowOff>
    </xdr:to>
    <xdr:graphicFrame macro="">
      <xdr:nvGraphicFramePr>
        <xdr:cNvPr id="2" name="Chart 6">
          <a:extLst>
            <a:ext uri="{FF2B5EF4-FFF2-40B4-BE49-F238E27FC236}">
              <a16:creationId xmlns:a16="http://schemas.microsoft.com/office/drawing/2014/main" id="{293882B4-A68B-45A7-88C3-E6151D74AA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10</xdr:row>
      <xdr:rowOff>0</xdr:rowOff>
    </xdr:from>
    <xdr:to>
      <xdr:col>13</xdr:col>
      <xdr:colOff>0</xdr:colOff>
      <xdr:row>39</xdr:row>
      <xdr:rowOff>133350</xdr:rowOff>
    </xdr:to>
    <xdr:graphicFrame macro="">
      <xdr:nvGraphicFramePr>
        <xdr:cNvPr id="3" name="Chart 5">
          <a:extLst>
            <a:ext uri="{FF2B5EF4-FFF2-40B4-BE49-F238E27FC236}">
              <a16:creationId xmlns:a16="http://schemas.microsoft.com/office/drawing/2014/main" id="{F37129AF-D984-48DB-B587-F87A2266377E}"/>
            </a:ext>
            <a:ext uri="{147F2762-F138-4A5C-976F-8EAC2B608ADB}">
              <a16:predDERef xmlns:a16="http://schemas.microsoft.com/office/drawing/2014/main" pred="{293882B4-A68B-45A7-88C3-E6151D74AA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2107</xdr:colOff>
      <xdr:row>2</xdr:row>
      <xdr:rowOff>118745</xdr:rowOff>
    </xdr:to>
    <xdr:pic>
      <xdr:nvPicPr>
        <xdr:cNvPr id="4" name="Picture 3">
          <a:extLst>
            <a:ext uri="{FF2B5EF4-FFF2-40B4-BE49-F238E27FC236}">
              <a16:creationId xmlns:a16="http://schemas.microsoft.com/office/drawing/2014/main" id="{CC56CD8E-F1D7-4104-85E2-87B45D0D52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494120" cy="4044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14</xdr:col>
      <xdr:colOff>504825</xdr:colOff>
      <xdr:row>16</xdr:row>
      <xdr:rowOff>114300</xdr:rowOff>
    </xdr:from>
    <xdr:to>
      <xdr:col>30</xdr:col>
      <xdr:colOff>171450</xdr:colOff>
      <xdr:row>39</xdr:row>
      <xdr:rowOff>66676</xdr:rowOff>
    </xdr:to>
    <xdr:graphicFrame macro="">
      <xdr:nvGraphicFramePr>
        <xdr:cNvPr id="2" name="Chart 1">
          <a:extLst>
            <a:ext uri="{FF2B5EF4-FFF2-40B4-BE49-F238E27FC236}">
              <a16:creationId xmlns:a16="http://schemas.microsoft.com/office/drawing/2014/main" id="{AB9A781B-70EC-4B72-813B-7A94FF8058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76200</xdr:colOff>
      <xdr:row>52</xdr:row>
      <xdr:rowOff>142875</xdr:rowOff>
    </xdr:from>
    <xdr:to>
      <xdr:col>30</xdr:col>
      <xdr:colOff>352425</xdr:colOff>
      <xdr:row>77</xdr:row>
      <xdr:rowOff>104775</xdr:rowOff>
    </xdr:to>
    <xdr:graphicFrame macro="">
      <xdr:nvGraphicFramePr>
        <xdr:cNvPr id="3" name="Chart 2">
          <a:extLst>
            <a:ext uri="{FF2B5EF4-FFF2-40B4-BE49-F238E27FC236}">
              <a16:creationId xmlns:a16="http://schemas.microsoft.com/office/drawing/2014/main" id="{29C1A539-4239-4F07-8D74-45B680E78ED3}"/>
            </a:ext>
            <a:ext uri="{147F2762-F138-4A5C-976F-8EAC2B608ADB}">
              <a16:predDERef xmlns:a16="http://schemas.microsoft.com/office/drawing/2014/main" pred="{AB9A781B-70EC-4B72-813B-7A94FF8058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15</xdr:row>
      <xdr:rowOff>0</xdr:rowOff>
    </xdr:from>
    <xdr:to>
      <xdr:col>13</xdr:col>
      <xdr:colOff>0</xdr:colOff>
      <xdr:row>42</xdr:row>
      <xdr:rowOff>57150</xdr:rowOff>
    </xdr:to>
    <xdr:graphicFrame macro="">
      <xdr:nvGraphicFramePr>
        <xdr:cNvPr id="4" name="Chart 3">
          <a:extLst>
            <a:ext uri="{FF2B5EF4-FFF2-40B4-BE49-F238E27FC236}">
              <a16:creationId xmlns:a16="http://schemas.microsoft.com/office/drawing/2014/main" id="{0171BE5B-59AD-4438-802A-FED7355BAC6E}"/>
            </a:ext>
            <a:ext uri="{147F2762-F138-4A5C-976F-8EAC2B608ADB}">
              <a16:predDERef xmlns:a16="http://schemas.microsoft.com/office/drawing/2014/main" pred="{29C1A539-4239-4F07-8D74-45B680E78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52</xdr:row>
      <xdr:rowOff>0</xdr:rowOff>
    </xdr:from>
    <xdr:to>
      <xdr:col>13</xdr:col>
      <xdr:colOff>0</xdr:colOff>
      <xdr:row>79</xdr:row>
      <xdr:rowOff>57150</xdr:rowOff>
    </xdr:to>
    <xdr:graphicFrame macro="">
      <xdr:nvGraphicFramePr>
        <xdr:cNvPr id="5" name="Chart 4">
          <a:extLst>
            <a:ext uri="{FF2B5EF4-FFF2-40B4-BE49-F238E27FC236}">
              <a16:creationId xmlns:a16="http://schemas.microsoft.com/office/drawing/2014/main" id="{390831C1-0F7C-48BA-8B3B-BA38911BDA3A}"/>
            </a:ext>
            <a:ext uri="{147F2762-F138-4A5C-976F-8EAC2B608ADB}">
              <a16:predDERef xmlns:a16="http://schemas.microsoft.com/office/drawing/2014/main" pred="{0171BE5B-59AD-4438-802A-FED7355BAC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3</xdr:col>
      <xdr:colOff>413860</xdr:colOff>
      <xdr:row>2</xdr:row>
      <xdr:rowOff>121285</xdr:rowOff>
    </xdr:to>
    <xdr:pic>
      <xdr:nvPicPr>
        <xdr:cNvPr id="6" name="Picture 5">
          <a:extLst>
            <a:ext uri="{FF2B5EF4-FFF2-40B4-BE49-F238E27FC236}">
              <a16:creationId xmlns:a16="http://schemas.microsoft.com/office/drawing/2014/main" id="{D81312F6-7D37-4C23-894E-13E116008EB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489040" cy="4044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285750</xdr:colOff>
      <xdr:row>4</xdr:row>
      <xdr:rowOff>9524</xdr:rowOff>
    </xdr:from>
    <xdr:to>
      <xdr:col>5</xdr:col>
      <xdr:colOff>200025</xdr:colOff>
      <xdr:row>7</xdr:row>
      <xdr:rowOff>123824</xdr:rowOff>
    </xdr:to>
    <xdr:sp macro="" textlink="">
      <xdr:nvSpPr>
        <xdr:cNvPr id="2" name="TextBox 1">
          <a:extLst>
            <a:ext uri="{FF2B5EF4-FFF2-40B4-BE49-F238E27FC236}">
              <a16:creationId xmlns:a16="http://schemas.microsoft.com/office/drawing/2014/main" id="{FF1A80F4-5066-4293-8E53-534636FB0E02}"/>
            </a:ext>
          </a:extLst>
        </xdr:cNvPr>
        <xdr:cNvSpPr txBox="1"/>
      </xdr:nvSpPr>
      <xdr:spPr>
        <a:xfrm>
          <a:off x="285750" y="1030604"/>
          <a:ext cx="5114925" cy="880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3000" b="1" i="0" u="none" strike="noStrike">
              <a:solidFill>
                <a:srgbClr val="FFFFFF"/>
              </a:solidFill>
              <a:effectLst/>
              <a:latin typeface="Calibri Light" panose="020F0302020204030204" pitchFamily="34" charset="0"/>
              <a:ea typeface="+mn-ea"/>
              <a:cs typeface="+mn-cs"/>
            </a:rPr>
            <a:t>Thank you for downloading</a:t>
          </a:r>
          <a:r>
            <a:rPr lang="en-US" sz="3000" b="1">
              <a:solidFill>
                <a:srgbClr val="FFFFFF"/>
              </a:solidFill>
              <a:effectLst/>
              <a:latin typeface="Calibri Light" panose="020F0302020204030204" pitchFamily="34" charset="0"/>
            </a:rPr>
            <a:t> </a:t>
          </a:r>
          <a:endParaRPr lang="en-US" sz="3000" b="1">
            <a:solidFill>
              <a:srgbClr val="FFFFFF"/>
            </a:solidFill>
            <a:latin typeface="Calibri Light" panose="020F0302020204030204" pitchFamily="34" charset="0"/>
          </a:endParaRPr>
        </a:p>
      </xdr:txBody>
    </xdr:sp>
    <xdr:clientData/>
  </xdr:twoCellAnchor>
  <xdr:twoCellAnchor>
    <xdr:from>
      <xdr:col>0</xdr:col>
      <xdr:colOff>304800</xdr:colOff>
      <xdr:row>6</xdr:row>
      <xdr:rowOff>28574</xdr:rowOff>
    </xdr:from>
    <xdr:to>
      <xdr:col>4</xdr:col>
      <xdr:colOff>581024</xdr:colOff>
      <xdr:row>8</xdr:row>
      <xdr:rowOff>171450</xdr:rowOff>
    </xdr:to>
    <xdr:sp macro="" textlink="">
      <xdr:nvSpPr>
        <xdr:cNvPr id="3" name="TextBox 2">
          <a:extLst>
            <a:ext uri="{FF2B5EF4-FFF2-40B4-BE49-F238E27FC236}">
              <a16:creationId xmlns:a16="http://schemas.microsoft.com/office/drawing/2014/main" id="{06B974CE-13CF-435C-A57A-BCDC44621562}"/>
            </a:ext>
          </a:extLst>
        </xdr:cNvPr>
        <xdr:cNvSpPr txBox="1"/>
      </xdr:nvSpPr>
      <xdr:spPr>
        <a:xfrm>
          <a:off x="304800" y="1560194"/>
          <a:ext cx="4897754" cy="653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450" b="1" i="0" u="none" strike="noStrike">
              <a:solidFill>
                <a:srgbClr val="FFFFFF"/>
              </a:solidFill>
              <a:effectLst/>
              <a:latin typeface="Arial" panose="020B0604020202020204" pitchFamily="34" charset="0"/>
              <a:ea typeface="+mn-ea"/>
              <a:cs typeface="Arial" panose="020B0604020202020204" pitchFamily="34" charset="0"/>
            </a:rPr>
            <a:t>The</a:t>
          </a:r>
          <a:r>
            <a:rPr lang="en-US" sz="1450" b="1" i="0" u="none" strike="noStrike" baseline="0">
              <a:solidFill>
                <a:srgbClr val="FFFFFF"/>
              </a:solidFill>
              <a:effectLst/>
              <a:latin typeface="Arial" panose="020B0604020202020204" pitchFamily="34" charset="0"/>
              <a:ea typeface="+mn-ea"/>
              <a:cs typeface="Arial" panose="020B0604020202020204" pitchFamily="34" charset="0"/>
            </a:rPr>
            <a:t> Q2 2026 </a:t>
          </a:r>
          <a:r>
            <a:rPr lang="en-US" sz="1450" b="1" i="0" u="none" strike="noStrike">
              <a:solidFill>
                <a:srgbClr val="FFFFFF"/>
              </a:solidFill>
              <a:effectLst/>
              <a:latin typeface="Arial" panose="020B0604020202020204" pitchFamily="34" charset="0"/>
              <a:ea typeface="+mn-ea"/>
              <a:cs typeface="Arial" panose="020B0604020202020204" pitchFamily="34" charset="0"/>
            </a:rPr>
            <a:t>PitchBook-NVCA Venture Monitor</a:t>
          </a:r>
          <a:endParaRPr lang="en-US" sz="1450" b="1">
            <a:solidFill>
              <a:srgbClr val="FFFFFF"/>
            </a:solidFill>
            <a:latin typeface="Arial" panose="020B0604020202020204" pitchFamily="34" charset="0"/>
            <a:cs typeface="Arial" panose="020B0604020202020204" pitchFamily="34" charset="0"/>
          </a:endParaRPr>
        </a:p>
      </xdr:txBody>
    </xdr:sp>
    <xdr:clientData/>
  </xdr:twoCellAnchor>
  <xdr:twoCellAnchor>
    <xdr:from>
      <xdr:col>0</xdr:col>
      <xdr:colOff>323851</xdr:colOff>
      <xdr:row>7</xdr:row>
      <xdr:rowOff>209550</xdr:rowOff>
    </xdr:from>
    <xdr:to>
      <xdr:col>4</xdr:col>
      <xdr:colOff>0</xdr:colOff>
      <xdr:row>13</xdr:row>
      <xdr:rowOff>69850</xdr:rowOff>
    </xdr:to>
    <xdr:sp macro="" textlink="">
      <xdr:nvSpPr>
        <xdr:cNvPr id="4" name="TextBox 3">
          <a:extLst>
            <a:ext uri="{FF2B5EF4-FFF2-40B4-BE49-F238E27FC236}">
              <a16:creationId xmlns:a16="http://schemas.microsoft.com/office/drawing/2014/main" id="{06AD2E0A-9146-4FA5-94F8-9503443C9B61}"/>
            </a:ext>
          </a:extLst>
        </xdr:cNvPr>
        <xdr:cNvSpPr txBox="1"/>
      </xdr:nvSpPr>
      <xdr:spPr>
        <a:xfrm>
          <a:off x="323851" y="1996440"/>
          <a:ext cx="4358639" cy="1391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300" b="0" i="0" u="none" strike="noStrike">
              <a:solidFill>
                <a:srgbClr val="FFFFFF"/>
              </a:solidFill>
              <a:effectLst/>
              <a:latin typeface="Arial" panose="020B0604020202020204" pitchFamily="34" charset="0"/>
              <a:ea typeface="+mn-ea"/>
              <a:cs typeface="Arial" panose="020B0604020202020204" pitchFamily="34" charset="0"/>
            </a:rPr>
            <a:t>This workbook contains the corresponding charts and tables from the Q2</a:t>
          </a:r>
          <a:r>
            <a:rPr lang="en-US" sz="1300" b="0" i="0" u="none" strike="noStrike" baseline="0">
              <a:solidFill>
                <a:srgbClr val="FFFFFF"/>
              </a:solidFill>
              <a:effectLst/>
              <a:latin typeface="Arial" panose="020B0604020202020204" pitchFamily="34" charset="0"/>
              <a:ea typeface="+mn-ea"/>
              <a:cs typeface="Arial" panose="020B0604020202020204" pitchFamily="34" charset="0"/>
            </a:rPr>
            <a:t> 2026</a:t>
          </a:r>
          <a:r>
            <a:rPr lang="en-US" sz="1300" b="0" i="0" u="none" strike="noStrike">
              <a:solidFill>
                <a:srgbClr val="FFFFFF"/>
              </a:solidFill>
              <a:effectLst/>
              <a:latin typeface="Arial" panose="020B0604020202020204" pitchFamily="34" charset="0"/>
              <a:ea typeface="+mn-ea"/>
              <a:cs typeface="Arial" panose="020B0604020202020204" pitchFamily="34" charset="0"/>
            </a:rPr>
            <a:t> PitchBook-NVCA Venture Monitor; all datasets</a:t>
          </a:r>
          <a:r>
            <a:rPr lang="en-US" sz="1300" b="0" i="0" u="none" strike="noStrike" baseline="0">
              <a:solidFill>
                <a:srgbClr val="FFFFFF"/>
              </a:solidFill>
              <a:effectLst/>
              <a:latin typeface="Arial" panose="020B0604020202020204" pitchFamily="34" charset="0"/>
              <a:ea typeface="+mn-ea"/>
              <a:cs typeface="Arial" panose="020B0604020202020204" pitchFamily="34" charset="0"/>
            </a:rPr>
            <a:t> are current through June 30, 2026, unless otherwise stated</a:t>
          </a:r>
          <a:r>
            <a:rPr lang="en-US" sz="1300" b="0" i="0" u="none" strike="noStrike">
              <a:solidFill>
                <a:srgbClr val="FFFFFF"/>
              </a:solidFill>
              <a:effectLst/>
              <a:latin typeface="Arial" panose="020B0604020202020204" pitchFamily="34" charset="0"/>
              <a:ea typeface="+mn-ea"/>
              <a:cs typeface="Arial" panose="020B0604020202020204" pitchFamily="34" charset="0"/>
            </a:rPr>
            <a:t>. Please feel free to contact us if you have any questions, comments, or suggestions for improving this dataset.</a:t>
          </a:r>
        </a:p>
      </xdr:txBody>
    </xdr:sp>
    <xdr:clientData/>
  </xdr:twoCellAnchor>
  <xdr:twoCellAnchor>
    <xdr:from>
      <xdr:col>5</xdr:col>
      <xdr:colOff>104775</xdr:colOff>
      <xdr:row>6</xdr:row>
      <xdr:rowOff>171450</xdr:rowOff>
    </xdr:from>
    <xdr:to>
      <xdr:col>5</xdr:col>
      <xdr:colOff>104775</xdr:colOff>
      <xdr:row>24</xdr:row>
      <xdr:rowOff>180975</xdr:rowOff>
    </xdr:to>
    <xdr:cxnSp macro="">
      <xdr:nvCxnSpPr>
        <xdr:cNvPr id="5" name="Straight Connector 4">
          <a:extLst>
            <a:ext uri="{FF2B5EF4-FFF2-40B4-BE49-F238E27FC236}">
              <a16:creationId xmlns:a16="http://schemas.microsoft.com/office/drawing/2014/main" id="{81BEA1B2-C1E4-4A38-9480-DABAECEF13B3}"/>
            </a:ext>
          </a:extLst>
        </xdr:cNvPr>
        <xdr:cNvCxnSpPr/>
      </xdr:nvCxnSpPr>
      <xdr:spPr>
        <a:xfrm>
          <a:off x="5305425" y="1703070"/>
          <a:ext cx="0" cy="4604385"/>
        </a:xfrm>
        <a:prstGeom prst="line">
          <a:avLst/>
        </a:prstGeom>
        <a:ln>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104775</xdr:colOff>
      <xdr:row>6</xdr:row>
      <xdr:rowOff>171450</xdr:rowOff>
    </xdr:from>
    <xdr:to>
      <xdr:col>5</xdr:col>
      <xdr:colOff>104775</xdr:colOff>
      <xdr:row>24</xdr:row>
      <xdr:rowOff>180975</xdr:rowOff>
    </xdr:to>
    <xdr:cxnSp macro="">
      <xdr:nvCxnSpPr>
        <xdr:cNvPr id="6" name="Straight Connector 5">
          <a:extLst>
            <a:ext uri="{FF2B5EF4-FFF2-40B4-BE49-F238E27FC236}">
              <a16:creationId xmlns:a16="http://schemas.microsoft.com/office/drawing/2014/main" id="{D6FC63B9-1453-4CF3-9934-DB44A3E6A420}"/>
            </a:ext>
          </a:extLst>
        </xdr:cNvPr>
        <xdr:cNvCxnSpPr/>
      </xdr:nvCxnSpPr>
      <xdr:spPr>
        <a:xfrm>
          <a:off x="5305425" y="1703070"/>
          <a:ext cx="0" cy="4604385"/>
        </a:xfrm>
        <a:prstGeom prst="line">
          <a:avLst/>
        </a:prstGeom>
        <a:ln>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80646</xdr:colOff>
      <xdr:row>7</xdr:row>
      <xdr:rowOff>233045</xdr:rowOff>
    </xdr:from>
    <xdr:to>
      <xdr:col>10</xdr:col>
      <xdr:colOff>190500</xdr:colOff>
      <xdr:row>11</xdr:row>
      <xdr:rowOff>158750</xdr:rowOff>
    </xdr:to>
    <xdr:sp macro="" textlink="">
      <xdr:nvSpPr>
        <xdr:cNvPr id="7" name="TextBox 6">
          <a:extLst>
            <a:ext uri="{FF2B5EF4-FFF2-40B4-BE49-F238E27FC236}">
              <a16:creationId xmlns:a16="http://schemas.microsoft.com/office/drawing/2014/main" id="{7E1E8526-19E2-469C-AB3E-7559038200A4}"/>
            </a:ext>
          </a:extLst>
        </xdr:cNvPr>
        <xdr:cNvSpPr txBox="1"/>
      </xdr:nvSpPr>
      <xdr:spPr>
        <a:xfrm>
          <a:off x="5799456" y="2019935"/>
          <a:ext cx="2182494" cy="946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PitchBook clients can view the corresponding report on the PitchBook Platform.</a:t>
          </a:r>
        </a:p>
      </xdr:txBody>
    </xdr:sp>
    <xdr:clientData/>
  </xdr:twoCellAnchor>
  <xdr:twoCellAnchor editAs="oneCell">
    <xdr:from>
      <xdr:col>0</xdr:col>
      <xdr:colOff>0</xdr:colOff>
      <xdr:row>0</xdr:row>
      <xdr:rowOff>1</xdr:rowOff>
    </xdr:from>
    <xdr:to>
      <xdr:col>2</xdr:col>
      <xdr:colOff>18223</xdr:colOff>
      <xdr:row>1</xdr:row>
      <xdr:rowOff>112396</xdr:rowOff>
    </xdr:to>
    <xdr:pic>
      <xdr:nvPicPr>
        <xdr:cNvPr id="8" name="Picture 7">
          <a:extLst>
            <a:ext uri="{FF2B5EF4-FFF2-40B4-BE49-F238E27FC236}">
              <a16:creationId xmlns:a16="http://schemas.microsoft.com/office/drawing/2014/main" id="{607F62F8-600C-48A4-85CE-C34B988E7C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3397693" cy="367665"/>
        </a:xfrm>
        <a:prstGeom prst="rect">
          <a:avLst/>
        </a:prstGeom>
      </xdr:spPr>
    </xdr:pic>
    <xdr:clientData/>
  </xdr:twoCellAnchor>
  <xdr:twoCellAnchor editAs="oneCell">
    <xdr:from>
      <xdr:col>6</xdr:col>
      <xdr:colOff>107950</xdr:colOff>
      <xdr:row>11</xdr:row>
      <xdr:rowOff>179280</xdr:rowOff>
    </xdr:from>
    <xdr:to>
      <xdr:col>10</xdr:col>
      <xdr:colOff>212997</xdr:colOff>
      <xdr:row>22</xdr:row>
      <xdr:rowOff>213985</xdr:rowOff>
    </xdr:to>
    <xdr:pic>
      <xdr:nvPicPr>
        <xdr:cNvPr id="9" name="Picture 8">
          <a:extLst>
            <a:ext uri="{FF2B5EF4-FFF2-40B4-BE49-F238E27FC236}">
              <a16:creationId xmlns:a16="http://schemas.microsoft.com/office/drawing/2014/main" id="{6B88B07C-B9EC-4B48-98A1-B3AFC011985B}"/>
            </a:ext>
            <a:ext uri="{147F2762-F138-4A5C-976F-8EAC2B608ADB}">
              <a16:predDERef xmlns:a16="http://schemas.microsoft.com/office/drawing/2014/main" pred="{607F62F8-600C-48A4-85CE-C34B988E7C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530850" y="2973280"/>
          <a:ext cx="2086247" cy="2828705"/>
        </a:xfrm>
        <a:prstGeom prst="rect">
          <a:avLst/>
        </a:prstGeom>
        <a:ln>
          <a:solidFill>
            <a:sysClr val="windowText" lastClr="000000"/>
          </a:solid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55245</xdr:colOff>
      <xdr:row>13</xdr:row>
      <xdr:rowOff>132715</xdr:rowOff>
    </xdr:from>
    <xdr:to>
      <xdr:col>33</xdr:col>
      <xdr:colOff>409575</xdr:colOff>
      <xdr:row>40</xdr:row>
      <xdr:rowOff>38100</xdr:rowOff>
    </xdr:to>
    <xdr:graphicFrame macro="">
      <xdr:nvGraphicFramePr>
        <xdr:cNvPr id="2" name="Chart 3">
          <a:extLst>
            <a:ext uri="{FF2B5EF4-FFF2-40B4-BE49-F238E27FC236}">
              <a16:creationId xmlns:a16="http://schemas.microsoft.com/office/drawing/2014/main" id="{5D890B73-D1F3-4205-8AE4-618EB22B2A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3</xdr:col>
      <xdr:colOff>295106</xdr:colOff>
      <xdr:row>2</xdr:row>
      <xdr:rowOff>126365</xdr:rowOff>
    </xdr:to>
    <xdr:pic>
      <xdr:nvPicPr>
        <xdr:cNvPr id="3" name="Picture 2">
          <a:extLst>
            <a:ext uri="{FF2B5EF4-FFF2-40B4-BE49-F238E27FC236}">
              <a16:creationId xmlns:a16="http://schemas.microsoft.com/office/drawing/2014/main" id="{FEBBC78C-E772-495E-94A9-1EA1DA8D4CA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488858" cy="407035"/>
        </a:xfrm>
        <a:prstGeom prst="rect">
          <a:avLst/>
        </a:prstGeom>
      </xdr:spPr>
    </xdr:pic>
    <xdr:clientData/>
  </xdr:twoCellAnchor>
  <xdr:twoCellAnchor>
    <xdr:from>
      <xdr:col>2</xdr:col>
      <xdr:colOff>0</xdr:colOff>
      <xdr:row>12</xdr:row>
      <xdr:rowOff>0</xdr:rowOff>
    </xdr:from>
    <xdr:to>
      <xdr:col>13</xdr:col>
      <xdr:colOff>0</xdr:colOff>
      <xdr:row>41</xdr:row>
      <xdr:rowOff>133350</xdr:rowOff>
    </xdr:to>
    <xdr:graphicFrame macro="">
      <xdr:nvGraphicFramePr>
        <xdr:cNvPr id="4" name="Chart 5">
          <a:extLst>
            <a:ext uri="{FF2B5EF4-FFF2-40B4-BE49-F238E27FC236}">
              <a16:creationId xmlns:a16="http://schemas.microsoft.com/office/drawing/2014/main" id="{BACE116D-8A47-4A75-A29A-AD4CE3D29252}"/>
            </a:ext>
            <a:ext uri="{147F2762-F138-4A5C-976F-8EAC2B608ADB}">
              <a16:predDERef xmlns:a16="http://schemas.microsoft.com/office/drawing/2014/main" pred="{FEBBC78C-E772-495E-94A9-1EA1DA8D4C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2</xdr:col>
      <xdr:colOff>0</xdr:colOff>
      <xdr:row>15</xdr:row>
      <xdr:rowOff>0</xdr:rowOff>
    </xdr:from>
    <xdr:to>
      <xdr:col>13</xdr:col>
      <xdr:colOff>0</xdr:colOff>
      <xdr:row>41</xdr:row>
      <xdr:rowOff>0</xdr:rowOff>
    </xdr:to>
    <xdr:graphicFrame macro="">
      <xdr:nvGraphicFramePr>
        <xdr:cNvPr id="3" name="Chart 2">
          <a:extLst>
            <a:ext uri="{FF2B5EF4-FFF2-40B4-BE49-F238E27FC236}">
              <a16:creationId xmlns:a16="http://schemas.microsoft.com/office/drawing/2014/main" id="{98B805BD-431E-4099-9247-E782FBCAA4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50</xdr:row>
      <xdr:rowOff>0</xdr:rowOff>
    </xdr:from>
    <xdr:to>
      <xdr:col>13</xdr:col>
      <xdr:colOff>0</xdr:colOff>
      <xdr:row>75</xdr:row>
      <xdr:rowOff>150114</xdr:rowOff>
    </xdr:to>
    <xdr:graphicFrame macro="">
      <xdr:nvGraphicFramePr>
        <xdr:cNvPr id="2" name="Chart 1">
          <a:extLst>
            <a:ext uri="{FF2B5EF4-FFF2-40B4-BE49-F238E27FC236}">
              <a16:creationId xmlns:a16="http://schemas.microsoft.com/office/drawing/2014/main" id="{71C05198-64FE-43BE-8C31-EA1FA4809490}"/>
            </a:ext>
            <a:ext uri="{147F2762-F138-4A5C-976F-8EAC2B608ADB}">
              <a16:predDERef xmlns:a16="http://schemas.microsoft.com/office/drawing/2014/main" pred="{98B805BD-431E-4099-9247-E782FBCAA4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3</xdr:col>
      <xdr:colOff>81632</xdr:colOff>
      <xdr:row>2</xdr:row>
      <xdr:rowOff>88809</xdr:rowOff>
    </xdr:to>
    <xdr:pic>
      <xdr:nvPicPr>
        <xdr:cNvPr id="6" name="Picture 5">
          <a:extLst>
            <a:ext uri="{FF2B5EF4-FFF2-40B4-BE49-F238E27FC236}">
              <a16:creationId xmlns:a16="http://schemas.microsoft.com/office/drawing/2014/main" id="{9966074E-8C7B-48CD-85F7-FC77494DB3B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506243" cy="398508"/>
        </a:xfrm>
        <a:prstGeom prst="rect">
          <a:avLst/>
        </a:prstGeom>
      </xdr:spPr>
    </xdr:pic>
    <xdr:clientData/>
  </xdr:twoCellAnchor>
  <xdr:twoCellAnchor>
    <xdr:from>
      <xdr:col>15</xdr:col>
      <xdr:colOff>0</xdr:colOff>
      <xdr:row>40</xdr:row>
      <xdr:rowOff>0</xdr:rowOff>
    </xdr:from>
    <xdr:to>
      <xdr:col>31</xdr:col>
      <xdr:colOff>565727</xdr:colOff>
      <xdr:row>64</xdr:row>
      <xdr:rowOff>92364</xdr:rowOff>
    </xdr:to>
    <xdr:graphicFrame macro="">
      <xdr:nvGraphicFramePr>
        <xdr:cNvPr id="8" name="Chart 7">
          <a:extLst>
            <a:ext uri="{FF2B5EF4-FFF2-40B4-BE49-F238E27FC236}">
              <a16:creationId xmlns:a16="http://schemas.microsoft.com/office/drawing/2014/main" id="{7D14BBDB-B904-4DF1-A7E1-9D873D83F91E}"/>
            </a:ext>
            <a:ext uri="{147F2762-F138-4A5C-976F-8EAC2B608ADB}">
              <a16:predDERef xmlns:a16="http://schemas.microsoft.com/office/drawing/2014/main" pred="{9966074E-8C7B-48CD-85F7-FC77494DB3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0</xdr:colOff>
      <xdr:row>15</xdr:row>
      <xdr:rowOff>0</xdr:rowOff>
    </xdr:from>
    <xdr:to>
      <xdr:col>32</xdr:col>
      <xdr:colOff>0</xdr:colOff>
      <xdr:row>37</xdr:row>
      <xdr:rowOff>0</xdr:rowOff>
    </xdr:to>
    <xdr:graphicFrame macro="">
      <xdr:nvGraphicFramePr>
        <xdr:cNvPr id="9" name="Chart 8">
          <a:extLst>
            <a:ext uri="{FF2B5EF4-FFF2-40B4-BE49-F238E27FC236}">
              <a16:creationId xmlns:a16="http://schemas.microsoft.com/office/drawing/2014/main" id="{A443C81B-1E1E-4E4B-9E71-537B65A9E473}"/>
            </a:ext>
            <a:ext uri="{147F2762-F138-4A5C-976F-8EAC2B608ADB}">
              <a16:predDERef xmlns:a16="http://schemas.microsoft.com/office/drawing/2014/main" pred="{7D14BBDB-B904-4DF1-A7E1-9D873D83F9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2</xdr:col>
      <xdr:colOff>0</xdr:colOff>
      <xdr:row>17</xdr:row>
      <xdr:rowOff>152399</xdr:rowOff>
    </xdr:from>
    <xdr:to>
      <xdr:col>13</xdr:col>
      <xdr:colOff>0</xdr:colOff>
      <xdr:row>38</xdr:row>
      <xdr:rowOff>0</xdr:rowOff>
    </xdr:to>
    <xdr:graphicFrame macro="">
      <xdr:nvGraphicFramePr>
        <xdr:cNvPr id="2" name="Chart 1">
          <a:extLst>
            <a:ext uri="{FF2B5EF4-FFF2-40B4-BE49-F238E27FC236}">
              <a16:creationId xmlns:a16="http://schemas.microsoft.com/office/drawing/2014/main" id="{393FE68D-EE98-4DB7-84B4-DF786B64E8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68</xdr:row>
      <xdr:rowOff>0</xdr:rowOff>
    </xdr:from>
    <xdr:to>
      <xdr:col>13</xdr:col>
      <xdr:colOff>0</xdr:colOff>
      <xdr:row>88</xdr:row>
      <xdr:rowOff>0</xdr:rowOff>
    </xdr:to>
    <xdr:graphicFrame macro="">
      <xdr:nvGraphicFramePr>
        <xdr:cNvPr id="3" name="Chart 2">
          <a:extLst>
            <a:ext uri="{FF2B5EF4-FFF2-40B4-BE49-F238E27FC236}">
              <a16:creationId xmlns:a16="http://schemas.microsoft.com/office/drawing/2014/main" id="{23D8FF9A-0475-4CE8-AC0B-478AAFCB5FC0}"/>
            </a:ext>
            <a:ext uri="{147F2762-F138-4A5C-976F-8EAC2B608ADB}">
              <a16:predDERef xmlns:a16="http://schemas.microsoft.com/office/drawing/2014/main" pred="{393FE68D-EE98-4DB7-84B4-DF786B64E8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18</xdr:row>
      <xdr:rowOff>0</xdr:rowOff>
    </xdr:from>
    <xdr:to>
      <xdr:col>36</xdr:col>
      <xdr:colOff>0</xdr:colOff>
      <xdr:row>38</xdr:row>
      <xdr:rowOff>0</xdr:rowOff>
    </xdr:to>
    <xdr:graphicFrame macro="">
      <xdr:nvGraphicFramePr>
        <xdr:cNvPr id="4" name="Chart 3">
          <a:extLst>
            <a:ext uri="{FF2B5EF4-FFF2-40B4-BE49-F238E27FC236}">
              <a16:creationId xmlns:a16="http://schemas.microsoft.com/office/drawing/2014/main" id="{15A518D1-B78D-492E-BA5E-3C2945BCF141}"/>
            </a:ext>
            <a:ext uri="{147F2762-F138-4A5C-976F-8EAC2B608ADB}">
              <a16:predDERef xmlns:a16="http://schemas.microsoft.com/office/drawing/2014/main" pred="{23D8FF9A-0475-4CE8-AC0B-478AAFCB5F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68</xdr:row>
      <xdr:rowOff>0</xdr:rowOff>
    </xdr:from>
    <xdr:to>
      <xdr:col>36</xdr:col>
      <xdr:colOff>0</xdr:colOff>
      <xdr:row>88</xdr:row>
      <xdr:rowOff>0</xdr:rowOff>
    </xdr:to>
    <xdr:graphicFrame macro="">
      <xdr:nvGraphicFramePr>
        <xdr:cNvPr id="5" name="Chart 4">
          <a:extLst>
            <a:ext uri="{FF2B5EF4-FFF2-40B4-BE49-F238E27FC236}">
              <a16:creationId xmlns:a16="http://schemas.microsoft.com/office/drawing/2014/main" id="{53CE8BC7-8CD9-4C2F-8439-E3167FACFFF0}"/>
            </a:ext>
            <a:ext uri="{147F2762-F138-4A5C-976F-8EAC2B608ADB}">
              <a16:predDERef xmlns:a16="http://schemas.microsoft.com/office/drawing/2014/main" pred="{15A518D1-B78D-492E-BA5E-3C2945BCF1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3</xdr:col>
      <xdr:colOff>81632</xdr:colOff>
      <xdr:row>2</xdr:row>
      <xdr:rowOff>88809</xdr:rowOff>
    </xdr:to>
    <xdr:pic>
      <xdr:nvPicPr>
        <xdr:cNvPr id="7" name="Picture 6">
          <a:extLst>
            <a:ext uri="{FF2B5EF4-FFF2-40B4-BE49-F238E27FC236}">
              <a16:creationId xmlns:a16="http://schemas.microsoft.com/office/drawing/2014/main" id="{48CC8CCA-39D7-4CB1-BDE3-8F24B432477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503703" cy="40104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261873</xdr:colOff>
      <xdr:row>2</xdr:row>
      <xdr:rowOff>127635</xdr:rowOff>
    </xdr:to>
    <xdr:pic>
      <xdr:nvPicPr>
        <xdr:cNvPr id="2" name="Picture 1">
          <a:extLst>
            <a:ext uri="{FF2B5EF4-FFF2-40B4-BE49-F238E27FC236}">
              <a16:creationId xmlns:a16="http://schemas.microsoft.com/office/drawing/2014/main" id="{9C0FE574-1DBC-46DB-B66F-BF10BC8034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96660" cy="4095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15</xdr:col>
      <xdr:colOff>0</xdr:colOff>
      <xdr:row>20</xdr:row>
      <xdr:rowOff>0</xdr:rowOff>
    </xdr:from>
    <xdr:to>
      <xdr:col>35</xdr:col>
      <xdr:colOff>256615</xdr:colOff>
      <xdr:row>43</xdr:row>
      <xdr:rowOff>140523</xdr:rowOff>
    </xdr:to>
    <xdr:graphicFrame macro="">
      <xdr:nvGraphicFramePr>
        <xdr:cNvPr id="2" name="Chart 1">
          <a:extLst>
            <a:ext uri="{FF2B5EF4-FFF2-40B4-BE49-F238E27FC236}">
              <a16:creationId xmlns:a16="http://schemas.microsoft.com/office/drawing/2014/main" id="{CE57B623-BF37-44E9-8AA9-277989F5A2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8964</xdr:rowOff>
    </xdr:from>
    <xdr:to>
      <xdr:col>1</xdr:col>
      <xdr:colOff>2311739</xdr:colOff>
      <xdr:row>2</xdr:row>
      <xdr:rowOff>134059</xdr:rowOff>
    </xdr:to>
    <xdr:pic>
      <xdr:nvPicPr>
        <xdr:cNvPr id="3" name="Picture 2">
          <a:extLst>
            <a:ext uri="{FF2B5EF4-FFF2-40B4-BE49-F238E27FC236}">
              <a16:creationId xmlns:a16="http://schemas.microsoft.com/office/drawing/2014/main" id="{EECCD073-7519-42BD-8E1F-A3A76A28D9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8964"/>
          <a:ext cx="2508002" cy="403001"/>
        </a:xfrm>
        <a:prstGeom prst="rect">
          <a:avLst/>
        </a:prstGeom>
      </xdr:spPr>
    </xdr:pic>
    <xdr:clientData/>
  </xdr:twoCellAnchor>
  <xdr:twoCellAnchor>
    <xdr:from>
      <xdr:col>2</xdr:col>
      <xdr:colOff>0</xdr:colOff>
      <xdr:row>61</xdr:row>
      <xdr:rowOff>0</xdr:rowOff>
    </xdr:from>
    <xdr:to>
      <xdr:col>14</xdr:col>
      <xdr:colOff>381000</xdr:colOff>
      <xdr:row>87</xdr:row>
      <xdr:rowOff>1</xdr:rowOff>
    </xdr:to>
    <xdr:graphicFrame macro="">
      <xdr:nvGraphicFramePr>
        <xdr:cNvPr id="4" name="Chart 3">
          <a:extLst>
            <a:ext uri="{FF2B5EF4-FFF2-40B4-BE49-F238E27FC236}">
              <a16:creationId xmlns:a16="http://schemas.microsoft.com/office/drawing/2014/main" id="{5260DD78-95E2-4965-A5D2-3B0B51CCBB39}"/>
            </a:ext>
            <a:ext uri="{147F2762-F138-4A5C-976F-8EAC2B608ADB}">
              <a16:predDERef xmlns:a16="http://schemas.microsoft.com/office/drawing/2014/main" pred="{EECCD073-7519-42BD-8E1F-A3A76A28D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59</xdr:row>
      <xdr:rowOff>0</xdr:rowOff>
    </xdr:from>
    <xdr:to>
      <xdr:col>36</xdr:col>
      <xdr:colOff>0</xdr:colOff>
      <xdr:row>83</xdr:row>
      <xdr:rowOff>28576</xdr:rowOff>
    </xdr:to>
    <xdr:graphicFrame macro="">
      <xdr:nvGraphicFramePr>
        <xdr:cNvPr id="5" name="Chart 4">
          <a:extLst>
            <a:ext uri="{FF2B5EF4-FFF2-40B4-BE49-F238E27FC236}">
              <a16:creationId xmlns:a16="http://schemas.microsoft.com/office/drawing/2014/main" id="{CF40F294-028A-4FB8-83F6-343115D4C32F}"/>
            </a:ext>
            <a:ext uri="{147F2762-F138-4A5C-976F-8EAC2B608ADB}">
              <a16:predDERef xmlns:a16="http://schemas.microsoft.com/office/drawing/2014/main" pred="{5260DD78-95E2-4965-A5D2-3B0B51CCBB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21</xdr:row>
      <xdr:rowOff>1</xdr:rowOff>
    </xdr:from>
    <xdr:to>
      <xdr:col>13</xdr:col>
      <xdr:colOff>0</xdr:colOff>
      <xdr:row>44</xdr:row>
      <xdr:rowOff>104776</xdr:rowOff>
    </xdr:to>
    <xdr:graphicFrame macro="">
      <xdr:nvGraphicFramePr>
        <xdr:cNvPr id="6" name="Chart 5">
          <a:extLst>
            <a:ext uri="{FF2B5EF4-FFF2-40B4-BE49-F238E27FC236}">
              <a16:creationId xmlns:a16="http://schemas.microsoft.com/office/drawing/2014/main" id="{B23354FA-9E3E-44F3-A823-4CFD8B184692}"/>
            </a:ext>
            <a:ext uri="{147F2762-F138-4A5C-976F-8EAC2B608ADB}">
              <a16:predDERef xmlns:a16="http://schemas.microsoft.com/office/drawing/2014/main" pred="{CF40F294-028A-4FB8-83F6-343115D4C3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2</xdr:col>
      <xdr:colOff>0</xdr:colOff>
      <xdr:row>11</xdr:row>
      <xdr:rowOff>0</xdr:rowOff>
    </xdr:from>
    <xdr:to>
      <xdr:col>13</xdr:col>
      <xdr:colOff>0</xdr:colOff>
      <xdr:row>33</xdr:row>
      <xdr:rowOff>114300</xdr:rowOff>
    </xdr:to>
    <xdr:graphicFrame macro="">
      <xdr:nvGraphicFramePr>
        <xdr:cNvPr id="2" name="Chart 1">
          <a:extLst>
            <a:ext uri="{FF2B5EF4-FFF2-40B4-BE49-F238E27FC236}">
              <a16:creationId xmlns:a16="http://schemas.microsoft.com/office/drawing/2014/main" id="{F80F4F61-2523-47DC-AEAC-BCAF522A54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3</xdr:col>
      <xdr:colOff>168296</xdr:colOff>
      <xdr:row>2</xdr:row>
      <xdr:rowOff>125095</xdr:rowOff>
    </xdr:to>
    <xdr:pic>
      <xdr:nvPicPr>
        <xdr:cNvPr id="3" name="Picture 2">
          <a:extLst>
            <a:ext uri="{FF2B5EF4-FFF2-40B4-BE49-F238E27FC236}">
              <a16:creationId xmlns:a16="http://schemas.microsoft.com/office/drawing/2014/main" id="{3EA02B38-8ECF-44E6-AB5E-07434D56E09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497295" cy="40957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2</xdr:col>
      <xdr:colOff>0</xdr:colOff>
      <xdr:row>13</xdr:row>
      <xdr:rowOff>142874</xdr:rowOff>
    </xdr:from>
    <xdr:to>
      <xdr:col>10</xdr:col>
      <xdr:colOff>0</xdr:colOff>
      <xdr:row>40</xdr:row>
      <xdr:rowOff>0</xdr:rowOff>
    </xdr:to>
    <xdr:graphicFrame macro="">
      <xdr:nvGraphicFramePr>
        <xdr:cNvPr id="2" name="Chart 1">
          <a:extLst>
            <a:ext uri="{FF2B5EF4-FFF2-40B4-BE49-F238E27FC236}">
              <a16:creationId xmlns:a16="http://schemas.microsoft.com/office/drawing/2014/main" id="{D53CAAD5-506F-4D39-8A68-324FE3BF8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52</xdr:row>
      <xdr:rowOff>0</xdr:rowOff>
    </xdr:from>
    <xdr:to>
      <xdr:col>13</xdr:col>
      <xdr:colOff>0</xdr:colOff>
      <xdr:row>77</xdr:row>
      <xdr:rowOff>150114</xdr:rowOff>
    </xdr:to>
    <xdr:graphicFrame macro="">
      <xdr:nvGraphicFramePr>
        <xdr:cNvPr id="3" name="Chart 2">
          <a:extLst>
            <a:ext uri="{FF2B5EF4-FFF2-40B4-BE49-F238E27FC236}">
              <a16:creationId xmlns:a16="http://schemas.microsoft.com/office/drawing/2014/main" id="{667CE30B-58B6-479E-8674-72471851B035}"/>
            </a:ext>
            <a:ext uri="{147F2762-F138-4A5C-976F-8EAC2B608ADB}">
              <a16:predDERef xmlns:a16="http://schemas.microsoft.com/office/drawing/2014/main" pred="{D53CAAD5-506F-4D39-8A68-324FE3BF8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51</xdr:row>
      <xdr:rowOff>0</xdr:rowOff>
    </xdr:from>
    <xdr:to>
      <xdr:col>26</xdr:col>
      <xdr:colOff>0</xdr:colOff>
      <xdr:row>76</xdr:row>
      <xdr:rowOff>150114</xdr:rowOff>
    </xdr:to>
    <xdr:graphicFrame macro="">
      <xdr:nvGraphicFramePr>
        <xdr:cNvPr id="4" name="Chart 3">
          <a:extLst>
            <a:ext uri="{FF2B5EF4-FFF2-40B4-BE49-F238E27FC236}">
              <a16:creationId xmlns:a16="http://schemas.microsoft.com/office/drawing/2014/main" id="{8D7B8E57-20F2-40E3-A938-20EE95EEAAA0}"/>
            </a:ext>
            <a:ext uri="{147F2762-F138-4A5C-976F-8EAC2B608ADB}">
              <a16:predDERef xmlns:a16="http://schemas.microsoft.com/office/drawing/2014/main" pred="{667CE30B-58B6-479E-8674-72471851B0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88</xdr:row>
      <xdr:rowOff>0</xdr:rowOff>
    </xdr:from>
    <xdr:to>
      <xdr:col>13</xdr:col>
      <xdr:colOff>0</xdr:colOff>
      <xdr:row>113</xdr:row>
      <xdr:rowOff>150114</xdr:rowOff>
    </xdr:to>
    <xdr:graphicFrame macro="">
      <xdr:nvGraphicFramePr>
        <xdr:cNvPr id="5" name="Chart 4">
          <a:extLst>
            <a:ext uri="{FF2B5EF4-FFF2-40B4-BE49-F238E27FC236}">
              <a16:creationId xmlns:a16="http://schemas.microsoft.com/office/drawing/2014/main" id="{3218DA7F-A5A3-4ED3-8145-2C93D51DD70B}"/>
            </a:ext>
            <a:ext uri="{147F2762-F138-4A5C-976F-8EAC2B608ADB}">
              <a16:predDERef xmlns:a16="http://schemas.microsoft.com/office/drawing/2014/main" pred="{8D7B8E57-20F2-40E3-A938-20EE95EEAA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0</xdr:colOff>
      <xdr:row>87</xdr:row>
      <xdr:rowOff>0</xdr:rowOff>
    </xdr:from>
    <xdr:to>
      <xdr:col>26</xdr:col>
      <xdr:colOff>0</xdr:colOff>
      <xdr:row>112</xdr:row>
      <xdr:rowOff>150114</xdr:rowOff>
    </xdr:to>
    <xdr:graphicFrame macro="">
      <xdr:nvGraphicFramePr>
        <xdr:cNvPr id="6" name="Chart 5">
          <a:extLst>
            <a:ext uri="{FF2B5EF4-FFF2-40B4-BE49-F238E27FC236}">
              <a16:creationId xmlns:a16="http://schemas.microsoft.com/office/drawing/2014/main" id="{B91C7D2E-775D-435A-8F2B-132A4F006810}"/>
            </a:ext>
            <a:ext uri="{147F2762-F138-4A5C-976F-8EAC2B608ADB}">
              <a16:predDERef xmlns:a16="http://schemas.microsoft.com/office/drawing/2014/main" pred="{3218DA7F-A5A3-4ED3-8145-2C93D51DD7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0</xdr:colOff>
      <xdr:row>12</xdr:row>
      <xdr:rowOff>0</xdr:rowOff>
    </xdr:from>
    <xdr:to>
      <xdr:col>32</xdr:col>
      <xdr:colOff>0</xdr:colOff>
      <xdr:row>34</xdr:row>
      <xdr:rowOff>0</xdr:rowOff>
    </xdr:to>
    <xdr:graphicFrame macro="">
      <xdr:nvGraphicFramePr>
        <xdr:cNvPr id="7" name="Chart 6">
          <a:extLst>
            <a:ext uri="{FF2B5EF4-FFF2-40B4-BE49-F238E27FC236}">
              <a16:creationId xmlns:a16="http://schemas.microsoft.com/office/drawing/2014/main" id="{930458EE-C91B-43E5-A6B8-2B7967541C3D}"/>
            </a:ext>
            <a:ext uri="{147F2762-F138-4A5C-976F-8EAC2B608ADB}">
              <a16:predDERef xmlns:a16="http://schemas.microsoft.com/office/drawing/2014/main" pred="{B91C7D2E-775D-435A-8F2B-132A4F0068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0</xdr:colOff>
      <xdr:row>14</xdr:row>
      <xdr:rowOff>0</xdr:rowOff>
    </xdr:from>
    <xdr:to>
      <xdr:col>14</xdr:col>
      <xdr:colOff>1530928</xdr:colOff>
      <xdr:row>40</xdr:row>
      <xdr:rowOff>83127</xdr:rowOff>
    </xdr:to>
    <xdr:graphicFrame macro="">
      <xdr:nvGraphicFramePr>
        <xdr:cNvPr id="8" name="Chart 7">
          <a:extLst>
            <a:ext uri="{FF2B5EF4-FFF2-40B4-BE49-F238E27FC236}">
              <a16:creationId xmlns:a16="http://schemas.microsoft.com/office/drawing/2014/main" id="{B62C7E03-56F4-405C-AAED-C62427A52F42}"/>
            </a:ext>
            <a:ext uri="{147F2762-F138-4A5C-976F-8EAC2B608ADB}">
              <a16:predDERef xmlns:a16="http://schemas.microsoft.com/office/drawing/2014/main" pred="{930458EE-C91B-43E5-A6B8-2B7967541C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88</xdr:row>
      <xdr:rowOff>0</xdr:rowOff>
    </xdr:from>
    <xdr:to>
      <xdr:col>13</xdr:col>
      <xdr:colOff>0</xdr:colOff>
      <xdr:row>113</xdr:row>
      <xdr:rowOff>150114</xdr:rowOff>
    </xdr:to>
    <xdr:graphicFrame macro="">
      <xdr:nvGraphicFramePr>
        <xdr:cNvPr id="10" name="Chart 9">
          <a:extLst>
            <a:ext uri="{FF2B5EF4-FFF2-40B4-BE49-F238E27FC236}">
              <a16:creationId xmlns:a16="http://schemas.microsoft.com/office/drawing/2014/main" id="{629F1FA0-E2BA-428E-8EA0-736CEF168304}"/>
            </a:ext>
            <a:ext uri="{147F2762-F138-4A5C-976F-8EAC2B608ADB}">
              <a16:predDERef xmlns:a16="http://schemas.microsoft.com/office/drawing/2014/main" pred="{B62C7E03-56F4-405C-AAED-C62427A52F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0</xdr:colOff>
      <xdr:row>87</xdr:row>
      <xdr:rowOff>0</xdr:rowOff>
    </xdr:from>
    <xdr:to>
      <xdr:col>26</xdr:col>
      <xdr:colOff>0</xdr:colOff>
      <xdr:row>112</xdr:row>
      <xdr:rowOff>150114</xdr:rowOff>
    </xdr:to>
    <xdr:graphicFrame macro="">
      <xdr:nvGraphicFramePr>
        <xdr:cNvPr id="11" name="Chart 10">
          <a:extLst>
            <a:ext uri="{FF2B5EF4-FFF2-40B4-BE49-F238E27FC236}">
              <a16:creationId xmlns:a16="http://schemas.microsoft.com/office/drawing/2014/main" id="{17301BE6-7889-4E97-B027-66C4E18763FF}"/>
            </a:ext>
            <a:ext uri="{147F2762-F138-4A5C-976F-8EAC2B608ADB}">
              <a16:predDERef xmlns:a16="http://schemas.microsoft.com/office/drawing/2014/main" pred="{629F1FA0-E2BA-428E-8EA0-736CEF1683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0</xdr:colOff>
      <xdr:row>125</xdr:row>
      <xdr:rowOff>0</xdr:rowOff>
    </xdr:from>
    <xdr:to>
      <xdr:col>13</xdr:col>
      <xdr:colOff>0</xdr:colOff>
      <xdr:row>152</xdr:row>
      <xdr:rowOff>0</xdr:rowOff>
    </xdr:to>
    <xdr:graphicFrame macro="">
      <xdr:nvGraphicFramePr>
        <xdr:cNvPr id="12" name="Chart 11">
          <a:extLst>
            <a:ext uri="{FF2B5EF4-FFF2-40B4-BE49-F238E27FC236}">
              <a16:creationId xmlns:a16="http://schemas.microsoft.com/office/drawing/2014/main" id="{8F3B0F87-3C91-476E-9707-C32BE7CFEDF4}"/>
            </a:ext>
            <a:ext uri="{147F2762-F138-4A5C-976F-8EAC2B608ADB}">
              <a16:predDERef xmlns:a16="http://schemas.microsoft.com/office/drawing/2014/main" pred="{17301BE6-7889-4E97-B027-66C4E18763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15</xdr:col>
      <xdr:colOff>0</xdr:colOff>
      <xdr:row>124</xdr:row>
      <xdr:rowOff>0</xdr:rowOff>
    </xdr:from>
    <xdr:to>
      <xdr:col>26</xdr:col>
      <xdr:colOff>0</xdr:colOff>
      <xdr:row>151</xdr:row>
      <xdr:rowOff>0</xdr:rowOff>
    </xdr:to>
    <xdr:graphicFrame macro="">
      <xdr:nvGraphicFramePr>
        <xdr:cNvPr id="13" name="Chart 12">
          <a:extLst>
            <a:ext uri="{FF2B5EF4-FFF2-40B4-BE49-F238E27FC236}">
              <a16:creationId xmlns:a16="http://schemas.microsoft.com/office/drawing/2014/main" id="{15824B55-AF34-4134-87F9-E7CA99BEABF5}"/>
            </a:ext>
            <a:ext uri="{147F2762-F138-4A5C-976F-8EAC2B608ADB}">
              <a16:predDERef xmlns:a16="http://schemas.microsoft.com/office/drawing/2014/main" pred="{8F3B0F87-3C91-476E-9707-C32BE7CFED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0</xdr:col>
      <xdr:colOff>0</xdr:colOff>
      <xdr:row>0</xdr:row>
      <xdr:rowOff>0</xdr:rowOff>
    </xdr:from>
    <xdr:to>
      <xdr:col>2</xdr:col>
      <xdr:colOff>125241</xdr:colOff>
      <xdr:row>2</xdr:row>
      <xdr:rowOff>100866</xdr:rowOff>
    </xdr:to>
    <xdr:pic>
      <xdr:nvPicPr>
        <xdr:cNvPr id="14" name="Picture 13">
          <a:extLst>
            <a:ext uri="{FF2B5EF4-FFF2-40B4-BE49-F238E27FC236}">
              <a16:creationId xmlns:a16="http://schemas.microsoft.com/office/drawing/2014/main" id="{C6919A0A-B58E-4966-9650-BF465764FA91}"/>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0" y="0"/>
          <a:ext cx="2506243" cy="398508"/>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2</xdr:col>
      <xdr:colOff>0</xdr:colOff>
      <xdr:row>11</xdr:row>
      <xdr:rowOff>142874</xdr:rowOff>
    </xdr:from>
    <xdr:to>
      <xdr:col>10</xdr:col>
      <xdr:colOff>0</xdr:colOff>
      <xdr:row>38</xdr:row>
      <xdr:rowOff>0</xdr:rowOff>
    </xdr:to>
    <xdr:graphicFrame macro="">
      <xdr:nvGraphicFramePr>
        <xdr:cNvPr id="2" name="Chart 1">
          <a:extLst>
            <a:ext uri="{FF2B5EF4-FFF2-40B4-BE49-F238E27FC236}">
              <a16:creationId xmlns:a16="http://schemas.microsoft.com/office/drawing/2014/main" id="{911665AE-6A50-4846-B21E-0908A80C57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50</xdr:row>
      <xdr:rowOff>0</xdr:rowOff>
    </xdr:from>
    <xdr:to>
      <xdr:col>13</xdr:col>
      <xdr:colOff>0</xdr:colOff>
      <xdr:row>75</xdr:row>
      <xdr:rowOff>150114</xdr:rowOff>
    </xdr:to>
    <xdr:graphicFrame macro="">
      <xdr:nvGraphicFramePr>
        <xdr:cNvPr id="3" name="Chart 2">
          <a:extLst>
            <a:ext uri="{FF2B5EF4-FFF2-40B4-BE49-F238E27FC236}">
              <a16:creationId xmlns:a16="http://schemas.microsoft.com/office/drawing/2014/main" id="{6BE89471-DE5D-45F4-B2C6-291C14E50375}"/>
            </a:ext>
            <a:ext uri="{147F2762-F138-4A5C-976F-8EAC2B608ADB}">
              <a16:predDERef xmlns:a16="http://schemas.microsoft.com/office/drawing/2014/main" pred="{911665AE-6A50-4846-B21E-0908A80C57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51</xdr:row>
      <xdr:rowOff>0</xdr:rowOff>
    </xdr:from>
    <xdr:to>
      <xdr:col>26</xdr:col>
      <xdr:colOff>0</xdr:colOff>
      <xdr:row>76</xdr:row>
      <xdr:rowOff>150114</xdr:rowOff>
    </xdr:to>
    <xdr:graphicFrame macro="">
      <xdr:nvGraphicFramePr>
        <xdr:cNvPr id="4" name="Chart 3">
          <a:extLst>
            <a:ext uri="{FF2B5EF4-FFF2-40B4-BE49-F238E27FC236}">
              <a16:creationId xmlns:a16="http://schemas.microsoft.com/office/drawing/2014/main" id="{5267C47A-F8A8-43C3-BB2A-ED1A2B387F6D}"/>
            </a:ext>
            <a:ext uri="{147F2762-F138-4A5C-976F-8EAC2B608ADB}">
              <a16:predDERef xmlns:a16="http://schemas.microsoft.com/office/drawing/2014/main" pred="{6BE89471-DE5D-45F4-B2C6-291C14E503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12</xdr:row>
      <xdr:rowOff>0</xdr:rowOff>
    </xdr:from>
    <xdr:to>
      <xdr:col>32</xdr:col>
      <xdr:colOff>0</xdr:colOff>
      <xdr:row>34</xdr:row>
      <xdr:rowOff>0</xdr:rowOff>
    </xdr:to>
    <xdr:graphicFrame macro="">
      <xdr:nvGraphicFramePr>
        <xdr:cNvPr id="7" name="Chart 6">
          <a:extLst>
            <a:ext uri="{FF2B5EF4-FFF2-40B4-BE49-F238E27FC236}">
              <a16:creationId xmlns:a16="http://schemas.microsoft.com/office/drawing/2014/main" id="{B97A2439-A534-4918-A076-831B80B78DDF}"/>
            </a:ext>
            <a:ext uri="{147F2762-F138-4A5C-976F-8EAC2B608ADB}">
              <a16:predDERef xmlns:a16="http://schemas.microsoft.com/office/drawing/2014/main" pred="{5267C47A-F8A8-43C3-BB2A-ED1A2B387F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xdr:colOff>
      <xdr:row>12</xdr:row>
      <xdr:rowOff>0</xdr:rowOff>
    </xdr:from>
    <xdr:to>
      <xdr:col>14</xdr:col>
      <xdr:colOff>1482436</xdr:colOff>
      <xdr:row>38</xdr:row>
      <xdr:rowOff>103909</xdr:rowOff>
    </xdr:to>
    <xdr:graphicFrame macro="">
      <xdr:nvGraphicFramePr>
        <xdr:cNvPr id="8" name="Chart 7">
          <a:extLst>
            <a:ext uri="{FF2B5EF4-FFF2-40B4-BE49-F238E27FC236}">
              <a16:creationId xmlns:a16="http://schemas.microsoft.com/office/drawing/2014/main" id="{5D3345CE-552F-4E8A-9370-86E55CEB94DE}"/>
            </a:ext>
            <a:ext uri="{147F2762-F138-4A5C-976F-8EAC2B608ADB}">
              <a16:predDERef xmlns:a16="http://schemas.microsoft.com/office/drawing/2014/main" pred="{B97A2439-A534-4918-A076-831B80B78D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86</xdr:row>
      <xdr:rowOff>0</xdr:rowOff>
    </xdr:from>
    <xdr:to>
      <xdr:col>13</xdr:col>
      <xdr:colOff>0</xdr:colOff>
      <xdr:row>111</xdr:row>
      <xdr:rowOff>150114</xdr:rowOff>
    </xdr:to>
    <xdr:graphicFrame macro="">
      <xdr:nvGraphicFramePr>
        <xdr:cNvPr id="14" name="Chart 13">
          <a:extLst>
            <a:ext uri="{FF2B5EF4-FFF2-40B4-BE49-F238E27FC236}">
              <a16:creationId xmlns:a16="http://schemas.microsoft.com/office/drawing/2014/main" id="{774D4D67-5CFB-4BA6-9A09-CE8B7BA3FAF9}"/>
            </a:ext>
            <a:ext uri="{147F2762-F138-4A5C-976F-8EAC2B608ADB}">
              <a16:predDERef xmlns:a16="http://schemas.microsoft.com/office/drawing/2014/main" pred="{5D3345CE-552F-4E8A-9370-86E55CEB94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0</xdr:colOff>
      <xdr:row>87</xdr:row>
      <xdr:rowOff>0</xdr:rowOff>
    </xdr:from>
    <xdr:to>
      <xdr:col>26</xdr:col>
      <xdr:colOff>0</xdr:colOff>
      <xdr:row>112</xdr:row>
      <xdr:rowOff>150114</xdr:rowOff>
    </xdr:to>
    <xdr:graphicFrame macro="">
      <xdr:nvGraphicFramePr>
        <xdr:cNvPr id="15" name="Chart 14">
          <a:extLst>
            <a:ext uri="{FF2B5EF4-FFF2-40B4-BE49-F238E27FC236}">
              <a16:creationId xmlns:a16="http://schemas.microsoft.com/office/drawing/2014/main" id="{DCA045FC-ABF6-417F-9AB1-3B42492A1D2E}"/>
            </a:ext>
            <a:ext uri="{147F2762-F138-4A5C-976F-8EAC2B608ADB}">
              <a16:predDERef xmlns:a16="http://schemas.microsoft.com/office/drawing/2014/main" pred="{774D4D67-5CFB-4BA6-9A09-CE8B7BA3FA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123</xdr:row>
      <xdr:rowOff>0</xdr:rowOff>
    </xdr:from>
    <xdr:to>
      <xdr:col>13</xdr:col>
      <xdr:colOff>0</xdr:colOff>
      <xdr:row>150</xdr:row>
      <xdr:rowOff>0</xdr:rowOff>
    </xdr:to>
    <xdr:graphicFrame macro="">
      <xdr:nvGraphicFramePr>
        <xdr:cNvPr id="16" name="Chart 15">
          <a:extLst>
            <a:ext uri="{FF2B5EF4-FFF2-40B4-BE49-F238E27FC236}">
              <a16:creationId xmlns:a16="http://schemas.microsoft.com/office/drawing/2014/main" id="{90129243-754E-455D-BA46-5BD5D12B5A3F}"/>
            </a:ext>
            <a:ext uri="{147F2762-F138-4A5C-976F-8EAC2B608ADB}">
              <a16:predDERef xmlns:a16="http://schemas.microsoft.com/office/drawing/2014/main" pred="{DCA045FC-ABF6-417F-9AB1-3B42492A1D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0</xdr:colOff>
      <xdr:row>124</xdr:row>
      <xdr:rowOff>0</xdr:rowOff>
    </xdr:from>
    <xdr:to>
      <xdr:col>26</xdr:col>
      <xdr:colOff>0</xdr:colOff>
      <xdr:row>151</xdr:row>
      <xdr:rowOff>0</xdr:rowOff>
    </xdr:to>
    <xdr:graphicFrame macro="">
      <xdr:nvGraphicFramePr>
        <xdr:cNvPr id="17" name="Chart 16">
          <a:extLst>
            <a:ext uri="{FF2B5EF4-FFF2-40B4-BE49-F238E27FC236}">
              <a16:creationId xmlns:a16="http://schemas.microsoft.com/office/drawing/2014/main" id="{704F4C83-687D-4802-AD2C-5E63C69B43FE}"/>
            </a:ext>
            <a:ext uri="{147F2762-F138-4A5C-976F-8EAC2B608ADB}">
              <a16:predDERef xmlns:a16="http://schemas.microsoft.com/office/drawing/2014/main" pred="{90129243-754E-455D-BA46-5BD5D12B5A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0</xdr:colOff>
      <xdr:row>0</xdr:row>
      <xdr:rowOff>0</xdr:rowOff>
    </xdr:from>
    <xdr:to>
      <xdr:col>1</xdr:col>
      <xdr:colOff>2198722</xdr:colOff>
      <xdr:row>2</xdr:row>
      <xdr:rowOff>90079</xdr:rowOff>
    </xdr:to>
    <xdr:pic>
      <xdr:nvPicPr>
        <xdr:cNvPr id="5" name="Picture 4">
          <a:extLst>
            <a:ext uri="{FF2B5EF4-FFF2-40B4-BE49-F238E27FC236}">
              <a16:creationId xmlns:a16="http://schemas.microsoft.com/office/drawing/2014/main" id="{0841AEB2-DD32-4A0E-B8E0-FC0D816F361A}"/>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0" y="0"/>
          <a:ext cx="2506243" cy="398508"/>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2</xdr:col>
      <xdr:colOff>0</xdr:colOff>
      <xdr:row>12</xdr:row>
      <xdr:rowOff>0</xdr:rowOff>
    </xdr:from>
    <xdr:to>
      <xdr:col>13</xdr:col>
      <xdr:colOff>0</xdr:colOff>
      <xdr:row>34</xdr:row>
      <xdr:rowOff>0</xdr:rowOff>
    </xdr:to>
    <xdr:graphicFrame macro="">
      <xdr:nvGraphicFramePr>
        <xdr:cNvPr id="2" name="Chart 1">
          <a:extLst>
            <a:ext uri="{FF2B5EF4-FFF2-40B4-BE49-F238E27FC236}">
              <a16:creationId xmlns:a16="http://schemas.microsoft.com/office/drawing/2014/main" id="{F9538D6A-33A3-4C99-885E-AAEBC051A570}"/>
            </a:ext>
            <a:ext uri="{147F2762-F138-4A5C-976F-8EAC2B608ADB}">
              <a16:predDERef xmlns:a16="http://schemas.microsoft.com/office/drawing/2014/main" pred="{AFD72886-AC67-4F3C-8D61-B449219C8C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43</xdr:row>
      <xdr:rowOff>0</xdr:rowOff>
    </xdr:from>
    <xdr:to>
      <xdr:col>13</xdr:col>
      <xdr:colOff>0</xdr:colOff>
      <xdr:row>65</xdr:row>
      <xdr:rowOff>0</xdr:rowOff>
    </xdr:to>
    <xdr:graphicFrame macro="">
      <xdr:nvGraphicFramePr>
        <xdr:cNvPr id="3" name="Chart 2">
          <a:extLst>
            <a:ext uri="{FF2B5EF4-FFF2-40B4-BE49-F238E27FC236}">
              <a16:creationId xmlns:a16="http://schemas.microsoft.com/office/drawing/2014/main" id="{8A5BE6CA-35C7-423D-9ADD-81FA43C80DDD}"/>
            </a:ext>
            <a:ext uri="{147F2762-F138-4A5C-976F-8EAC2B608ADB}">
              <a16:predDERef xmlns:a16="http://schemas.microsoft.com/office/drawing/2014/main" pred="{F9538D6A-33A3-4C99-885E-AAEBC051A5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74</xdr:row>
      <xdr:rowOff>0</xdr:rowOff>
    </xdr:from>
    <xdr:to>
      <xdr:col>13</xdr:col>
      <xdr:colOff>0</xdr:colOff>
      <xdr:row>96</xdr:row>
      <xdr:rowOff>0</xdr:rowOff>
    </xdr:to>
    <xdr:graphicFrame macro="">
      <xdr:nvGraphicFramePr>
        <xdr:cNvPr id="4" name="Chart 3">
          <a:extLst>
            <a:ext uri="{FF2B5EF4-FFF2-40B4-BE49-F238E27FC236}">
              <a16:creationId xmlns:a16="http://schemas.microsoft.com/office/drawing/2014/main" id="{1792B995-C858-4FAC-AEE2-5206A0E8BB40}"/>
            </a:ext>
            <a:ext uri="{147F2762-F138-4A5C-976F-8EAC2B608ADB}">
              <a16:predDERef xmlns:a16="http://schemas.microsoft.com/office/drawing/2014/main" pred="{8A5BE6CA-35C7-423D-9ADD-81FA43C80D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106</xdr:row>
      <xdr:rowOff>0</xdr:rowOff>
    </xdr:from>
    <xdr:to>
      <xdr:col>13</xdr:col>
      <xdr:colOff>0</xdr:colOff>
      <xdr:row>128</xdr:row>
      <xdr:rowOff>0</xdr:rowOff>
    </xdr:to>
    <xdr:graphicFrame macro="">
      <xdr:nvGraphicFramePr>
        <xdr:cNvPr id="6" name="Chart 5">
          <a:extLst>
            <a:ext uri="{FF2B5EF4-FFF2-40B4-BE49-F238E27FC236}">
              <a16:creationId xmlns:a16="http://schemas.microsoft.com/office/drawing/2014/main" id="{5E6F6E11-7D4D-4E1B-A4E7-BE92C5C1D098}"/>
            </a:ext>
            <a:ext uri="{147F2762-F138-4A5C-976F-8EAC2B608ADB}">
              <a16:predDERef xmlns:a16="http://schemas.microsoft.com/office/drawing/2014/main" pred="{1792B995-C858-4FAC-AEE2-5206A0E8BB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138</xdr:row>
      <xdr:rowOff>0</xdr:rowOff>
    </xdr:from>
    <xdr:to>
      <xdr:col>13</xdr:col>
      <xdr:colOff>0</xdr:colOff>
      <xdr:row>160</xdr:row>
      <xdr:rowOff>0</xdr:rowOff>
    </xdr:to>
    <xdr:graphicFrame macro="">
      <xdr:nvGraphicFramePr>
        <xdr:cNvPr id="7" name="Chart 6">
          <a:extLst>
            <a:ext uri="{FF2B5EF4-FFF2-40B4-BE49-F238E27FC236}">
              <a16:creationId xmlns:a16="http://schemas.microsoft.com/office/drawing/2014/main" id="{498EAFB6-B6CD-482B-95CD-2805A76EF4B9}"/>
            </a:ext>
            <a:ext uri="{147F2762-F138-4A5C-976F-8EAC2B608ADB}">
              <a16:predDERef xmlns:a16="http://schemas.microsoft.com/office/drawing/2014/main" pred="{5E6F6E11-7D4D-4E1B-A4E7-BE92C5C1D0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0</xdr:row>
      <xdr:rowOff>0</xdr:rowOff>
    </xdr:from>
    <xdr:to>
      <xdr:col>1</xdr:col>
      <xdr:colOff>2200322</xdr:colOff>
      <xdr:row>2</xdr:row>
      <xdr:rowOff>99684</xdr:rowOff>
    </xdr:to>
    <xdr:pic>
      <xdr:nvPicPr>
        <xdr:cNvPr id="8" name="Picture 7">
          <a:extLst>
            <a:ext uri="{FF2B5EF4-FFF2-40B4-BE49-F238E27FC236}">
              <a16:creationId xmlns:a16="http://schemas.microsoft.com/office/drawing/2014/main" id="{E0B502B2-221C-4995-8FF1-0912CDA22B3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0" y="0"/>
          <a:ext cx="2506243" cy="398508"/>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2107</xdr:colOff>
      <xdr:row>2</xdr:row>
      <xdr:rowOff>127635</xdr:rowOff>
    </xdr:to>
    <xdr:pic>
      <xdr:nvPicPr>
        <xdr:cNvPr id="2" name="Picture 1">
          <a:extLst>
            <a:ext uri="{FF2B5EF4-FFF2-40B4-BE49-F238E27FC236}">
              <a16:creationId xmlns:a16="http://schemas.microsoft.com/office/drawing/2014/main" id="{69844462-D1BA-4210-A6C2-05A9F6A2DE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96660" cy="409575"/>
        </a:xfrm>
        <a:prstGeom prst="rect">
          <a:avLst/>
        </a:prstGeom>
      </xdr:spPr>
    </xdr:pic>
    <xdr:clientData/>
  </xdr:twoCellAnchor>
  <xdr:twoCellAnchor>
    <xdr:from>
      <xdr:col>1</xdr:col>
      <xdr:colOff>1400175</xdr:colOff>
      <xdr:row>9</xdr:row>
      <xdr:rowOff>114300</xdr:rowOff>
    </xdr:from>
    <xdr:to>
      <xdr:col>12</xdr:col>
      <xdr:colOff>390525</xdr:colOff>
      <xdr:row>39</xdr:row>
      <xdr:rowOff>104775</xdr:rowOff>
    </xdr:to>
    <xdr:graphicFrame macro="">
      <xdr:nvGraphicFramePr>
        <xdr:cNvPr id="3" name="Chart 5">
          <a:extLst>
            <a:ext uri="{FF2B5EF4-FFF2-40B4-BE49-F238E27FC236}">
              <a16:creationId xmlns:a16="http://schemas.microsoft.com/office/drawing/2014/main" id="{992D78AC-1057-403E-A58E-A2E7B285F210}"/>
            </a:ext>
            <a:ext uri="{147F2762-F138-4A5C-976F-8EAC2B608ADB}">
              <a16:predDERef xmlns:a16="http://schemas.microsoft.com/office/drawing/2014/main" pred="{69844462-D1BA-4210-A6C2-05A9F6A2DE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56</xdr:row>
      <xdr:rowOff>0</xdr:rowOff>
    </xdr:from>
    <xdr:to>
      <xdr:col>13</xdr:col>
      <xdr:colOff>0</xdr:colOff>
      <xdr:row>85</xdr:row>
      <xdr:rowOff>133350</xdr:rowOff>
    </xdr:to>
    <xdr:graphicFrame macro="">
      <xdr:nvGraphicFramePr>
        <xdr:cNvPr id="5" name="Chart 5">
          <a:extLst>
            <a:ext uri="{FF2B5EF4-FFF2-40B4-BE49-F238E27FC236}">
              <a16:creationId xmlns:a16="http://schemas.microsoft.com/office/drawing/2014/main" id="{75FF7EAB-8780-4546-B04A-8ECCE02C46B4}"/>
            </a:ext>
            <a:ext uri="{147F2762-F138-4A5C-976F-8EAC2B608ADB}">
              <a16:predDERef xmlns:a16="http://schemas.microsoft.com/office/drawing/2014/main" pred="{992D78AC-1057-403E-A58E-A2E7B285F2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12</xdr:row>
      <xdr:rowOff>0</xdr:rowOff>
    </xdr:from>
    <xdr:to>
      <xdr:col>13</xdr:col>
      <xdr:colOff>0</xdr:colOff>
      <xdr:row>34</xdr:row>
      <xdr:rowOff>0</xdr:rowOff>
    </xdr:to>
    <xdr:graphicFrame macro="">
      <xdr:nvGraphicFramePr>
        <xdr:cNvPr id="2" name="Chart 1">
          <a:extLst>
            <a:ext uri="{FF2B5EF4-FFF2-40B4-BE49-F238E27FC236}">
              <a16:creationId xmlns:a16="http://schemas.microsoft.com/office/drawing/2014/main" id="{C345B6FF-947D-4ADF-AA04-5B7D7B150E43}"/>
            </a:ext>
            <a:ext uri="{147F2762-F138-4A5C-976F-8EAC2B608ADB}">
              <a16:predDERef xmlns:a16="http://schemas.microsoft.com/office/drawing/2014/main" pred="{AFD72886-AC67-4F3C-8D61-B449219C8C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12</xdr:row>
      <xdr:rowOff>0</xdr:rowOff>
    </xdr:from>
    <xdr:to>
      <xdr:col>32</xdr:col>
      <xdr:colOff>0</xdr:colOff>
      <xdr:row>34</xdr:row>
      <xdr:rowOff>0</xdr:rowOff>
    </xdr:to>
    <xdr:graphicFrame macro="">
      <xdr:nvGraphicFramePr>
        <xdr:cNvPr id="3" name="Chart 2">
          <a:extLst>
            <a:ext uri="{FF2B5EF4-FFF2-40B4-BE49-F238E27FC236}">
              <a16:creationId xmlns:a16="http://schemas.microsoft.com/office/drawing/2014/main" id="{BB675BAE-1DDA-44F5-B755-F5604B1DBE9E}"/>
            </a:ext>
            <a:ext uri="{147F2762-F138-4A5C-976F-8EAC2B608ADB}">
              <a16:predDERef xmlns:a16="http://schemas.microsoft.com/office/drawing/2014/main" pred="{C345B6FF-947D-4ADF-AA04-5B7D7B150E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2</xdr:col>
      <xdr:colOff>479950</xdr:colOff>
      <xdr:row>2</xdr:row>
      <xdr:rowOff>87539</xdr:rowOff>
    </xdr:to>
    <xdr:pic>
      <xdr:nvPicPr>
        <xdr:cNvPr id="5" name="Picture 4">
          <a:extLst>
            <a:ext uri="{FF2B5EF4-FFF2-40B4-BE49-F238E27FC236}">
              <a16:creationId xmlns:a16="http://schemas.microsoft.com/office/drawing/2014/main" id="{C4E8A5EB-1605-4240-BB44-70E765F9D92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502433" cy="397238"/>
        </a:xfrm>
        <a:prstGeom prst="rect">
          <a:avLst/>
        </a:prstGeom>
      </xdr:spPr>
    </xdr:pic>
    <xdr:clientData/>
  </xdr:twoCellAnchor>
  <xdr:twoCellAnchor>
    <xdr:from>
      <xdr:col>15</xdr:col>
      <xdr:colOff>0</xdr:colOff>
      <xdr:row>46</xdr:row>
      <xdr:rowOff>0</xdr:rowOff>
    </xdr:from>
    <xdr:to>
      <xdr:col>33</xdr:col>
      <xdr:colOff>9525</xdr:colOff>
      <xdr:row>70</xdr:row>
      <xdr:rowOff>9525</xdr:rowOff>
    </xdr:to>
    <xdr:graphicFrame macro="">
      <xdr:nvGraphicFramePr>
        <xdr:cNvPr id="4" name="Chart 3">
          <a:extLst>
            <a:ext uri="{FF2B5EF4-FFF2-40B4-BE49-F238E27FC236}">
              <a16:creationId xmlns:a16="http://schemas.microsoft.com/office/drawing/2014/main" id="{651AAAB3-CC1F-4B78-B856-EED4711FE46D}"/>
            </a:ext>
            <a:ext uri="{147F2762-F138-4A5C-976F-8EAC2B608ADB}">
              <a16:predDERef xmlns:a16="http://schemas.microsoft.com/office/drawing/2014/main" pred="{C4E8A5EB-1605-4240-BB44-70E765F9D9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2</xdr:col>
      <xdr:colOff>0</xdr:colOff>
      <xdr:row>11</xdr:row>
      <xdr:rowOff>0</xdr:rowOff>
    </xdr:from>
    <xdr:to>
      <xdr:col>13</xdr:col>
      <xdr:colOff>0</xdr:colOff>
      <xdr:row>33</xdr:row>
      <xdr:rowOff>0</xdr:rowOff>
    </xdr:to>
    <xdr:graphicFrame macro="">
      <xdr:nvGraphicFramePr>
        <xdr:cNvPr id="2" name="Chart 1">
          <a:extLst>
            <a:ext uri="{FF2B5EF4-FFF2-40B4-BE49-F238E27FC236}">
              <a16:creationId xmlns:a16="http://schemas.microsoft.com/office/drawing/2014/main" id="{B5E4747F-01F2-4810-98F3-1D2C0178E303}"/>
            </a:ext>
            <a:ext uri="{147F2762-F138-4A5C-976F-8EAC2B608ADB}">
              <a16:predDERef xmlns:a16="http://schemas.microsoft.com/office/drawing/2014/main" pred="{AFD72886-AC67-4F3C-8D61-B449219C8C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11</xdr:row>
      <xdr:rowOff>0</xdr:rowOff>
    </xdr:from>
    <xdr:to>
      <xdr:col>32</xdr:col>
      <xdr:colOff>0</xdr:colOff>
      <xdr:row>33</xdr:row>
      <xdr:rowOff>0</xdr:rowOff>
    </xdr:to>
    <xdr:graphicFrame macro="">
      <xdr:nvGraphicFramePr>
        <xdr:cNvPr id="3" name="Chart 2">
          <a:extLst>
            <a:ext uri="{FF2B5EF4-FFF2-40B4-BE49-F238E27FC236}">
              <a16:creationId xmlns:a16="http://schemas.microsoft.com/office/drawing/2014/main" id="{7A453533-69AB-4744-BF99-4C29112B0C20}"/>
            </a:ext>
            <a:ext uri="{147F2762-F138-4A5C-976F-8EAC2B608ADB}">
              <a16:predDERef xmlns:a16="http://schemas.microsoft.com/office/drawing/2014/main" pred="{B5E4747F-01F2-4810-98F3-1D2C0178E3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43</xdr:row>
      <xdr:rowOff>0</xdr:rowOff>
    </xdr:from>
    <xdr:to>
      <xdr:col>13</xdr:col>
      <xdr:colOff>0</xdr:colOff>
      <xdr:row>65</xdr:row>
      <xdr:rowOff>0</xdr:rowOff>
    </xdr:to>
    <xdr:graphicFrame macro="">
      <xdr:nvGraphicFramePr>
        <xdr:cNvPr id="4" name="Chart 3">
          <a:extLst>
            <a:ext uri="{FF2B5EF4-FFF2-40B4-BE49-F238E27FC236}">
              <a16:creationId xmlns:a16="http://schemas.microsoft.com/office/drawing/2014/main" id="{F6C7366B-B6D3-4B9C-9614-0828D2DBE291}"/>
            </a:ext>
            <a:ext uri="{147F2762-F138-4A5C-976F-8EAC2B608ADB}">
              <a16:predDERef xmlns:a16="http://schemas.microsoft.com/office/drawing/2014/main" pred="{7A453533-69AB-4744-BF99-4C29112B0C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43</xdr:row>
      <xdr:rowOff>0</xdr:rowOff>
    </xdr:from>
    <xdr:to>
      <xdr:col>32</xdr:col>
      <xdr:colOff>0</xdr:colOff>
      <xdr:row>65</xdr:row>
      <xdr:rowOff>0</xdr:rowOff>
    </xdr:to>
    <xdr:graphicFrame macro="">
      <xdr:nvGraphicFramePr>
        <xdr:cNvPr id="5" name="Chart 4">
          <a:extLst>
            <a:ext uri="{FF2B5EF4-FFF2-40B4-BE49-F238E27FC236}">
              <a16:creationId xmlns:a16="http://schemas.microsoft.com/office/drawing/2014/main" id="{14AB55B4-44FD-4ABF-9FA2-D68109D782B5}"/>
            </a:ext>
            <a:ext uri="{147F2762-F138-4A5C-976F-8EAC2B608ADB}">
              <a16:predDERef xmlns:a16="http://schemas.microsoft.com/office/drawing/2014/main" pred="{F6C7366B-B6D3-4B9C-9614-0828D2DBE2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3</xdr:col>
      <xdr:colOff>65122</xdr:colOff>
      <xdr:row>2</xdr:row>
      <xdr:rowOff>90079</xdr:rowOff>
    </xdr:to>
    <xdr:pic>
      <xdr:nvPicPr>
        <xdr:cNvPr id="7" name="Picture 6">
          <a:extLst>
            <a:ext uri="{FF2B5EF4-FFF2-40B4-BE49-F238E27FC236}">
              <a16:creationId xmlns:a16="http://schemas.microsoft.com/office/drawing/2014/main" id="{D2BC4D21-D554-41BF-B153-AF5D5882E3F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503703" cy="401048"/>
        </a:xfrm>
        <a:prstGeom prst="rect">
          <a:avLst/>
        </a:prstGeom>
      </xdr:spPr>
    </xdr:pic>
    <xdr:clientData/>
  </xdr:twoCellAnchor>
  <xdr:twoCellAnchor>
    <xdr:from>
      <xdr:col>2</xdr:col>
      <xdr:colOff>0</xdr:colOff>
      <xdr:row>71</xdr:row>
      <xdr:rowOff>0</xdr:rowOff>
    </xdr:from>
    <xdr:to>
      <xdr:col>13</xdr:col>
      <xdr:colOff>35502</xdr:colOff>
      <xdr:row>92</xdr:row>
      <xdr:rowOff>123825</xdr:rowOff>
    </xdr:to>
    <xdr:graphicFrame macro="">
      <xdr:nvGraphicFramePr>
        <xdr:cNvPr id="9" name="Chart 8">
          <a:extLst>
            <a:ext uri="{FF2B5EF4-FFF2-40B4-BE49-F238E27FC236}">
              <a16:creationId xmlns:a16="http://schemas.microsoft.com/office/drawing/2014/main" id="{F2A25D5F-C177-44A7-9FC6-15B448518C1E}"/>
            </a:ext>
            <a:ext uri="{147F2762-F138-4A5C-976F-8EAC2B608ADB}">
              <a16:predDERef xmlns:a16="http://schemas.microsoft.com/office/drawing/2014/main" pred="{D2BC4D21-D554-41BF-B153-AF5D5882E3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100</xdr:row>
      <xdr:rowOff>0</xdr:rowOff>
    </xdr:from>
    <xdr:to>
      <xdr:col>13</xdr:col>
      <xdr:colOff>35502</xdr:colOff>
      <xdr:row>121</xdr:row>
      <xdr:rowOff>123825</xdr:rowOff>
    </xdr:to>
    <xdr:graphicFrame macro="">
      <xdr:nvGraphicFramePr>
        <xdr:cNvPr id="10" name="Chart 9">
          <a:extLst>
            <a:ext uri="{FF2B5EF4-FFF2-40B4-BE49-F238E27FC236}">
              <a16:creationId xmlns:a16="http://schemas.microsoft.com/office/drawing/2014/main" id="{012A639E-0FCD-4298-996E-0EB4E7F9B89A}"/>
            </a:ext>
            <a:ext uri="{147F2762-F138-4A5C-976F-8EAC2B608ADB}">
              <a16:predDERef xmlns:a16="http://schemas.microsoft.com/office/drawing/2014/main" pred="{F2A25D5F-C177-44A7-9FC6-15B448518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2</xdr:col>
      <xdr:colOff>0</xdr:colOff>
      <xdr:row>20</xdr:row>
      <xdr:rowOff>80682</xdr:rowOff>
    </xdr:from>
    <xdr:to>
      <xdr:col>13</xdr:col>
      <xdr:colOff>0</xdr:colOff>
      <xdr:row>47</xdr:row>
      <xdr:rowOff>137832</xdr:rowOff>
    </xdr:to>
    <xdr:graphicFrame macro="">
      <xdr:nvGraphicFramePr>
        <xdr:cNvPr id="3" name="Chart 2">
          <a:extLst>
            <a:ext uri="{FF2B5EF4-FFF2-40B4-BE49-F238E27FC236}">
              <a16:creationId xmlns:a16="http://schemas.microsoft.com/office/drawing/2014/main" id="{AA61023A-F3C2-4957-9374-1EEB85455E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20</xdr:row>
      <xdr:rowOff>1</xdr:rowOff>
    </xdr:from>
    <xdr:to>
      <xdr:col>36</xdr:col>
      <xdr:colOff>242454</xdr:colOff>
      <xdr:row>49</xdr:row>
      <xdr:rowOff>76201</xdr:rowOff>
    </xdr:to>
    <xdr:graphicFrame macro="">
      <xdr:nvGraphicFramePr>
        <xdr:cNvPr id="4" name="Chart 3">
          <a:extLst>
            <a:ext uri="{FF2B5EF4-FFF2-40B4-BE49-F238E27FC236}">
              <a16:creationId xmlns:a16="http://schemas.microsoft.com/office/drawing/2014/main" id="{60DB0325-5BAF-4832-814B-87AFD6201C8F}"/>
            </a:ext>
            <a:ext uri="{147F2762-F138-4A5C-976F-8EAC2B608ADB}">
              <a16:predDERef xmlns:a16="http://schemas.microsoft.com/office/drawing/2014/main" pred="{AA61023A-F3C2-4957-9374-1EEB85455E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xdr:col>
      <xdr:colOff>2310620</xdr:colOff>
      <xdr:row>2</xdr:row>
      <xdr:rowOff>114626</xdr:rowOff>
    </xdr:to>
    <xdr:pic>
      <xdr:nvPicPr>
        <xdr:cNvPr id="5" name="Picture 4">
          <a:extLst>
            <a:ext uri="{FF2B5EF4-FFF2-40B4-BE49-F238E27FC236}">
              <a16:creationId xmlns:a16="http://schemas.microsoft.com/office/drawing/2014/main" id="{D849DE6C-0D75-47F0-B969-C44B0663D31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506243" cy="398508"/>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837</xdr:colOff>
      <xdr:row>2</xdr:row>
      <xdr:rowOff>118745</xdr:rowOff>
    </xdr:to>
    <xdr:pic>
      <xdr:nvPicPr>
        <xdr:cNvPr id="2" name="Picture 1">
          <a:extLst>
            <a:ext uri="{FF2B5EF4-FFF2-40B4-BE49-F238E27FC236}">
              <a16:creationId xmlns:a16="http://schemas.microsoft.com/office/drawing/2014/main" id="{08668707-90D8-4D5D-9710-9DF1AB5665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96660" cy="404495"/>
        </a:xfrm>
        <a:prstGeom prst="rect">
          <a:avLst/>
        </a:prstGeom>
      </xdr:spPr>
    </xdr:pic>
    <xdr:clientData/>
  </xdr:twoCellAnchor>
  <xdr:twoCellAnchor>
    <xdr:from>
      <xdr:col>2</xdr:col>
      <xdr:colOff>0</xdr:colOff>
      <xdr:row>12</xdr:row>
      <xdr:rowOff>0</xdr:rowOff>
    </xdr:from>
    <xdr:to>
      <xdr:col>13</xdr:col>
      <xdr:colOff>0</xdr:colOff>
      <xdr:row>37</xdr:row>
      <xdr:rowOff>0</xdr:rowOff>
    </xdr:to>
    <xdr:graphicFrame macro="">
      <xdr:nvGraphicFramePr>
        <xdr:cNvPr id="3" name="Chart 2">
          <a:extLst>
            <a:ext uri="{FF2B5EF4-FFF2-40B4-BE49-F238E27FC236}">
              <a16:creationId xmlns:a16="http://schemas.microsoft.com/office/drawing/2014/main" id="{6F9B9320-6D8D-4917-988B-F6395B0B52F6}"/>
            </a:ext>
            <a:ext uri="{147F2762-F138-4A5C-976F-8EAC2B608ADB}">
              <a16:predDERef xmlns:a16="http://schemas.microsoft.com/office/drawing/2014/main" pred="{08668707-90D8-4D5D-9710-9DF1AB5665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45</xdr:row>
      <xdr:rowOff>0</xdr:rowOff>
    </xdr:from>
    <xdr:to>
      <xdr:col>13</xdr:col>
      <xdr:colOff>0</xdr:colOff>
      <xdr:row>70</xdr:row>
      <xdr:rowOff>0</xdr:rowOff>
    </xdr:to>
    <xdr:graphicFrame macro="">
      <xdr:nvGraphicFramePr>
        <xdr:cNvPr id="4" name="Chart 3">
          <a:extLst>
            <a:ext uri="{FF2B5EF4-FFF2-40B4-BE49-F238E27FC236}">
              <a16:creationId xmlns:a16="http://schemas.microsoft.com/office/drawing/2014/main" id="{F648C7FD-938D-461C-BB07-104A8986F910}"/>
            </a:ext>
            <a:ext uri="{147F2762-F138-4A5C-976F-8EAC2B608ADB}">
              <a16:predDERef xmlns:a16="http://schemas.microsoft.com/office/drawing/2014/main" pred="{6F9B9320-6D8D-4917-988B-F6395B0B52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12</xdr:row>
      <xdr:rowOff>0</xdr:rowOff>
    </xdr:from>
    <xdr:to>
      <xdr:col>26</xdr:col>
      <xdr:colOff>0</xdr:colOff>
      <xdr:row>37</xdr:row>
      <xdr:rowOff>0</xdr:rowOff>
    </xdr:to>
    <xdr:graphicFrame macro="">
      <xdr:nvGraphicFramePr>
        <xdr:cNvPr id="5" name="Chart 4">
          <a:extLst>
            <a:ext uri="{FF2B5EF4-FFF2-40B4-BE49-F238E27FC236}">
              <a16:creationId xmlns:a16="http://schemas.microsoft.com/office/drawing/2014/main" id="{74F13CFD-6DFE-4082-B291-D70BAA08D59D}"/>
            </a:ext>
            <a:ext uri="{147F2762-F138-4A5C-976F-8EAC2B608ADB}">
              <a16:predDERef xmlns:a16="http://schemas.microsoft.com/office/drawing/2014/main" pred="{F648C7FD-938D-461C-BB07-104A8986F9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0</xdr:colOff>
      <xdr:row>45</xdr:row>
      <xdr:rowOff>0</xdr:rowOff>
    </xdr:from>
    <xdr:to>
      <xdr:col>26</xdr:col>
      <xdr:colOff>0</xdr:colOff>
      <xdr:row>70</xdr:row>
      <xdr:rowOff>0</xdr:rowOff>
    </xdr:to>
    <xdr:graphicFrame macro="">
      <xdr:nvGraphicFramePr>
        <xdr:cNvPr id="6" name="Chart 5">
          <a:extLst>
            <a:ext uri="{FF2B5EF4-FFF2-40B4-BE49-F238E27FC236}">
              <a16:creationId xmlns:a16="http://schemas.microsoft.com/office/drawing/2014/main" id="{0FBA93B0-D5B1-4C05-A80F-7582D3EC85D5}"/>
            </a:ext>
            <a:ext uri="{147F2762-F138-4A5C-976F-8EAC2B608ADB}">
              <a16:predDERef xmlns:a16="http://schemas.microsoft.com/office/drawing/2014/main" pred="{74F13CFD-6DFE-4082-B291-D70BAA08D5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2314670</xdr:colOff>
      <xdr:row>2</xdr:row>
      <xdr:rowOff>127635</xdr:rowOff>
    </xdr:to>
    <xdr:pic>
      <xdr:nvPicPr>
        <xdr:cNvPr id="2" name="Picture 1">
          <a:extLst>
            <a:ext uri="{FF2B5EF4-FFF2-40B4-BE49-F238E27FC236}">
              <a16:creationId xmlns:a16="http://schemas.microsoft.com/office/drawing/2014/main" id="{17B609D0-8F3E-4CE2-9F29-355236760E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10613" cy="41066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253989</xdr:colOff>
      <xdr:row>2</xdr:row>
      <xdr:rowOff>88809</xdr:rowOff>
    </xdr:to>
    <xdr:pic>
      <xdr:nvPicPr>
        <xdr:cNvPr id="2" name="Picture 1">
          <a:extLst>
            <a:ext uri="{FF2B5EF4-FFF2-40B4-BE49-F238E27FC236}">
              <a16:creationId xmlns:a16="http://schemas.microsoft.com/office/drawing/2014/main" id="{A042489E-798B-4184-BB9D-74BC9AD98E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06243" cy="398508"/>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39845</xdr:colOff>
      <xdr:row>2</xdr:row>
      <xdr:rowOff>125095</xdr:rowOff>
    </xdr:to>
    <xdr:pic>
      <xdr:nvPicPr>
        <xdr:cNvPr id="3" name="Picture 2">
          <a:extLst>
            <a:ext uri="{FF2B5EF4-FFF2-40B4-BE49-F238E27FC236}">
              <a16:creationId xmlns:a16="http://schemas.microsoft.com/office/drawing/2014/main" id="{39B4EC13-31DF-44B6-B106-8F893D07BD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99200" cy="407035"/>
        </a:xfrm>
        <a:prstGeom prst="rect">
          <a:avLst/>
        </a:prstGeom>
      </xdr:spPr>
    </xdr:pic>
    <xdr:clientData/>
  </xdr:twoCellAnchor>
  <xdr:twoCellAnchor>
    <xdr:from>
      <xdr:col>2</xdr:col>
      <xdr:colOff>0</xdr:colOff>
      <xdr:row>19</xdr:row>
      <xdr:rowOff>0</xdr:rowOff>
    </xdr:from>
    <xdr:to>
      <xdr:col>13</xdr:col>
      <xdr:colOff>0</xdr:colOff>
      <xdr:row>42</xdr:row>
      <xdr:rowOff>81916</xdr:rowOff>
    </xdr:to>
    <xdr:graphicFrame macro="">
      <xdr:nvGraphicFramePr>
        <xdr:cNvPr id="4" name="Chart 3">
          <a:extLst>
            <a:ext uri="{FF2B5EF4-FFF2-40B4-BE49-F238E27FC236}">
              <a16:creationId xmlns:a16="http://schemas.microsoft.com/office/drawing/2014/main" id="{447FE11C-E13F-49F8-A4CA-69F2D1AA7F99}"/>
            </a:ext>
            <a:ext uri="{147F2762-F138-4A5C-976F-8EAC2B608ADB}">
              <a16:predDERef xmlns:a16="http://schemas.microsoft.com/office/drawing/2014/main" pred="{39B4EC13-31DF-44B6-B106-8F893D07BD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21</xdr:row>
      <xdr:rowOff>47624</xdr:rowOff>
    </xdr:from>
    <xdr:to>
      <xdr:col>32</xdr:col>
      <xdr:colOff>428625</xdr:colOff>
      <xdr:row>45</xdr:row>
      <xdr:rowOff>0</xdr:rowOff>
    </xdr:to>
    <xdr:graphicFrame macro="">
      <xdr:nvGraphicFramePr>
        <xdr:cNvPr id="5" name="Chart 4">
          <a:extLst>
            <a:ext uri="{FF2B5EF4-FFF2-40B4-BE49-F238E27FC236}">
              <a16:creationId xmlns:a16="http://schemas.microsoft.com/office/drawing/2014/main" id="{B12C81C7-9369-4489-978E-EF5F1329BCB9}"/>
            </a:ext>
            <a:ext uri="{147F2762-F138-4A5C-976F-8EAC2B608ADB}">
              <a16:predDERef xmlns:a16="http://schemas.microsoft.com/office/drawing/2014/main" pred="{447FE11C-E13F-49F8-A4CA-69F2D1AA7F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30320</xdr:colOff>
      <xdr:row>2</xdr:row>
      <xdr:rowOff>125095</xdr:rowOff>
    </xdr:to>
    <xdr:pic>
      <xdr:nvPicPr>
        <xdr:cNvPr id="2" name="Picture 1">
          <a:extLst>
            <a:ext uri="{FF2B5EF4-FFF2-40B4-BE49-F238E27FC236}">
              <a16:creationId xmlns:a16="http://schemas.microsoft.com/office/drawing/2014/main" id="{B3CEC5EB-2D93-4921-89C8-740E841760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01740" cy="405765"/>
        </a:xfrm>
        <a:prstGeom prst="rect">
          <a:avLst/>
        </a:prstGeom>
      </xdr:spPr>
    </xdr:pic>
    <xdr:clientData/>
  </xdr:twoCellAnchor>
  <xdr:twoCellAnchor>
    <xdr:from>
      <xdr:col>2</xdr:col>
      <xdr:colOff>0</xdr:colOff>
      <xdr:row>19</xdr:row>
      <xdr:rowOff>0</xdr:rowOff>
    </xdr:from>
    <xdr:to>
      <xdr:col>13</xdr:col>
      <xdr:colOff>0</xdr:colOff>
      <xdr:row>42</xdr:row>
      <xdr:rowOff>81916</xdr:rowOff>
    </xdr:to>
    <xdr:graphicFrame macro="">
      <xdr:nvGraphicFramePr>
        <xdr:cNvPr id="3" name="Chart 2">
          <a:extLst>
            <a:ext uri="{FF2B5EF4-FFF2-40B4-BE49-F238E27FC236}">
              <a16:creationId xmlns:a16="http://schemas.microsoft.com/office/drawing/2014/main" id="{DCEB031F-8E05-4587-9BC9-5079022B6497}"/>
            </a:ext>
            <a:ext uri="{147F2762-F138-4A5C-976F-8EAC2B608ADB}">
              <a16:predDERef xmlns:a16="http://schemas.microsoft.com/office/drawing/2014/main" pred="{B3CEC5EB-2D93-4921-89C8-740E841760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21</xdr:row>
      <xdr:rowOff>47624</xdr:rowOff>
    </xdr:from>
    <xdr:to>
      <xdr:col>32</xdr:col>
      <xdr:colOff>428625</xdr:colOff>
      <xdr:row>45</xdr:row>
      <xdr:rowOff>0</xdr:rowOff>
    </xdr:to>
    <xdr:graphicFrame macro="">
      <xdr:nvGraphicFramePr>
        <xdr:cNvPr id="4" name="Chart 3">
          <a:extLst>
            <a:ext uri="{FF2B5EF4-FFF2-40B4-BE49-F238E27FC236}">
              <a16:creationId xmlns:a16="http://schemas.microsoft.com/office/drawing/2014/main" id="{6B58CC1C-0DE2-4670-AD25-DC8B5032974D}"/>
            </a:ext>
            <a:ext uri="{147F2762-F138-4A5C-976F-8EAC2B608ADB}">
              <a16:predDERef xmlns:a16="http://schemas.microsoft.com/office/drawing/2014/main" pred="{DCEB031F-8E05-4587-9BC9-5079022B64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2</xdr:col>
      <xdr:colOff>0</xdr:colOff>
      <xdr:row>10</xdr:row>
      <xdr:rowOff>0</xdr:rowOff>
    </xdr:from>
    <xdr:to>
      <xdr:col>13</xdr:col>
      <xdr:colOff>0</xdr:colOff>
      <xdr:row>37</xdr:row>
      <xdr:rowOff>104775</xdr:rowOff>
    </xdr:to>
    <xdr:graphicFrame macro="">
      <xdr:nvGraphicFramePr>
        <xdr:cNvPr id="2" name="Chart 6">
          <a:extLst>
            <a:ext uri="{FF2B5EF4-FFF2-40B4-BE49-F238E27FC236}">
              <a16:creationId xmlns:a16="http://schemas.microsoft.com/office/drawing/2014/main" id="{5916C309-F188-41FC-A40E-90883CDFBB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14</xdr:row>
      <xdr:rowOff>0</xdr:rowOff>
    </xdr:from>
    <xdr:to>
      <xdr:col>26</xdr:col>
      <xdr:colOff>0</xdr:colOff>
      <xdr:row>37</xdr:row>
      <xdr:rowOff>95250</xdr:rowOff>
    </xdr:to>
    <xdr:graphicFrame macro="">
      <xdr:nvGraphicFramePr>
        <xdr:cNvPr id="3" name="Chart 2">
          <a:extLst>
            <a:ext uri="{FF2B5EF4-FFF2-40B4-BE49-F238E27FC236}">
              <a16:creationId xmlns:a16="http://schemas.microsoft.com/office/drawing/2014/main" id="{5341FDE9-DB5E-43E4-AB7A-AB5984D55948}"/>
            </a:ext>
            <a:ext uri="{147F2762-F138-4A5C-976F-8EAC2B608ADB}">
              <a16:predDERef xmlns:a16="http://schemas.microsoft.com/office/drawing/2014/main" pred="{5916C309-F188-41FC-A40E-90883CDFBB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0</xdr:row>
      <xdr:rowOff>0</xdr:rowOff>
    </xdr:from>
    <xdr:ext cx="2516980" cy="415925"/>
    <xdr:pic>
      <xdr:nvPicPr>
        <xdr:cNvPr id="4" name="Picture 3">
          <a:extLst>
            <a:ext uri="{FF2B5EF4-FFF2-40B4-BE49-F238E27FC236}">
              <a16:creationId xmlns:a16="http://schemas.microsoft.com/office/drawing/2014/main" id="{FB44E2E8-579B-450A-9C16-E1C12FA63F2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516980" cy="415925"/>
        </a:xfrm>
        <a:prstGeom prst="rect">
          <a:avLst/>
        </a:prstGeom>
      </xdr:spPr>
    </xdr:pic>
    <xdr:clientData/>
  </xdr:oneCellAnchor>
  <xdr:twoCellAnchor>
    <xdr:from>
      <xdr:col>2</xdr:col>
      <xdr:colOff>0</xdr:colOff>
      <xdr:row>44</xdr:row>
      <xdr:rowOff>0</xdr:rowOff>
    </xdr:from>
    <xdr:to>
      <xdr:col>13</xdr:col>
      <xdr:colOff>47626</xdr:colOff>
      <xdr:row>68</xdr:row>
      <xdr:rowOff>95251</xdr:rowOff>
    </xdr:to>
    <xdr:graphicFrame macro="">
      <xdr:nvGraphicFramePr>
        <xdr:cNvPr id="5" name="Chart 4">
          <a:extLst>
            <a:ext uri="{FF2B5EF4-FFF2-40B4-BE49-F238E27FC236}">
              <a16:creationId xmlns:a16="http://schemas.microsoft.com/office/drawing/2014/main" id="{5242BEF2-67D4-49A0-9123-80FAFBA10849}"/>
            </a:ext>
            <a:ext uri="{147F2762-F138-4A5C-976F-8EAC2B608ADB}">
              <a16:predDERef xmlns:a16="http://schemas.microsoft.com/office/drawing/2014/main" pred="{FB44E2E8-579B-450A-9C16-E1C12FA63F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0</xdr:colOff>
      <xdr:row>44</xdr:row>
      <xdr:rowOff>0</xdr:rowOff>
    </xdr:from>
    <xdr:to>
      <xdr:col>26</xdr:col>
      <xdr:colOff>47626</xdr:colOff>
      <xdr:row>68</xdr:row>
      <xdr:rowOff>95251</xdr:rowOff>
    </xdr:to>
    <xdr:graphicFrame macro="">
      <xdr:nvGraphicFramePr>
        <xdr:cNvPr id="6" name="Chart 5">
          <a:extLst>
            <a:ext uri="{FF2B5EF4-FFF2-40B4-BE49-F238E27FC236}">
              <a16:creationId xmlns:a16="http://schemas.microsoft.com/office/drawing/2014/main" id="{71024B96-AA12-4CA0-A87E-FE015275894D}"/>
            </a:ext>
            <a:ext uri="{147F2762-F138-4A5C-976F-8EAC2B608ADB}">
              <a16:predDERef xmlns:a16="http://schemas.microsoft.com/office/drawing/2014/main" pred="{5242BEF2-67D4-49A0-9123-80FAFBA108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2</xdr:col>
      <xdr:colOff>0</xdr:colOff>
      <xdr:row>12</xdr:row>
      <xdr:rowOff>0</xdr:rowOff>
    </xdr:from>
    <xdr:to>
      <xdr:col>13</xdr:col>
      <xdr:colOff>0</xdr:colOff>
      <xdr:row>38</xdr:row>
      <xdr:rowOff>0</xdr:rowOff>
    </xdr:to>
    <xdr:graphicFrame macro="">
      <xdr:nvGraphicFramePr>
        <xdr:cNvPr id="2" name="Chart 6">
          <a:extLst>
            <a:ext uri="{FF2B5EF4-FFF2-40B4-BE49-F238E27FC236}">
              <a16:creationId xmlns:a16="http://schemas.microsoft.com/office/drawing/2014/main" id="{28DAC474-AF29-4CBB-83FC-3B038842DF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13</xdr:row>
      <xdr:rowOff>0</xdr:rowOff>
    </xdr:from>
    <xdr:to>
      <xdr:col>32</xdr:col>
      <xdr:colOff>0</xdr:colOff>
      <xdr:row>39</xdr:row>
      <xdr:rowOff>0</xdr:rowOff>
    </xdr:to>
    <xdr:graphicFrame macro="">
      <xdr:nvGraphicFramePr>
        <xdr:cNvPr id="4" name="Chart 3">
          <a:extLst>
            <a:ext uri="{FF2B5EF4-FFF2-40B4-BE49-F238E27FC236}">
              <a16:creationId xmlns:a16="http://schemas.microsoft.com/office/drawing/2014/main" id="{8264C7CC-BF28-4F07-8A79-27363B449B98}"/>
            </a:ext>
            <a:ext uri="{147F2762-F138-4A5C-976F-8EAC2B608ADB}">
              <a16:predDERef xmlns:a16="http://schemas.microsoft.com/office/drawing/2014/main" pred="{28DAC474-AF29-4CBB-83FC-3B038842DF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40</xdr:row>
      <xdr:rowOff>0</xdr:rowOff>
    </xdr:from>
    <xdr:to>
      <xdr:col>32</xdr:col>
      <xdr:colOff>0</xdr:colOff>
      <xdr:row>66</xdr:row>
      <xdr:rowOff>0</xdr:rowOff>
    </xdr:to>
    <xdr:graphicFrame macro="">
      <xdr:nvGraphicFramePr>
        <xdr:cNvPr id="5" name="Chart 4">
          <a:extLst>
            <a:ext uri="{FF2B5EF4-FFF2-40B4-BE49-F238E27FC236}">
              <a16:creationId xmlns:a16="http://schemas.microsoft.com/office/drawing/2014/main" id="{B5CF0A7B-A87A-498A-A634-18C951485BA6}"/>
            </a:ext>
            <a:ext uri="{147F2762-F138-4A5C-976F-8EAC2B608ADB}">
              <a16:predDERef xmlns:a16="http://schemas.microsoft.com/office/drawing/2014/main" pred="{8264C7CC-BF28-4F07-8A79-27363B449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3</xdr:col>
      <xdr:colOff>312441</xdr:colOff>
      <xdr:row>2</xdr:row>
      <xdr:rowOff>127635</xdr:rowOff>
    </xdr:to>
    <xdr:pic>
      <xdr:nvPicPr>
        <xdr:cNvPr id="6" name="Picture 5">
          <a:extLst>
            <a:ext uri="{FF2B5EF4-FFF2-40B4-BE49-F238E27FC236}">
              <a16:creationId xmlns:a16="http://schemas.microsoft.com/office/drawing/2014/main" id="{B42BD2BD-9767-4FB1-97A1-BA88F6C81AE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2498111" cy="397238"/>
        </a:xfrm>
        <a:prstGeom prst="rect">
          <a:avLst/>
        </a:prstGeom>
      </xdr:spPr>
    </xdr:pic>
    <xdr:clientData/>
  </xdr:twoCellAnchor>
  <xdr:twoCellAnchor>
    <xdr:from>
      <xdr:col>2</xdr:col>
      <xdr:colOff>0</xdr:colOff>
      <xdr:row>40</xdr:row>
      <xdr:rowOff>0</xdr:rowOff>
    </xdr:from>
    <xdr:to>
      <xdr:col>13</xdr:col>
      <xdr:colOff>-1</xdr:colOff>
      <xdr:row>66</xdr:row>
      <xdr:rowOff>0</xdr:rowOff>
    </xdr:to>
    <xdr:graphicFrame macro="">
      <xdr:nvGraphicFramePr>
        <xdr:cNvPr id="8" name="Chart 7">
          <a:extLst>
            <a:ext uri="{FF2B5EF4-FFF2-40B4-BE49-F238E27FC236}">
              <a16:creationId xmlns:a16="http://schemas.microsoft.com/office/drawing/2014/main" id="{16155DCA-47D9-4B8A-8883-2FC4B41D0B3D}"/>
            </a:ext>
            <a:ext uri="{147F2762-F138-4A5C-976F-8EAC2B608ADB}">
              <a16:predDERef xmlns:a16="http://schemas.microsoft.com/office/drawing/2014/main" pred="{B42BD2BD-9767-4FB1-97A1-BA88F6C81A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2</xdr:col>
      <xdr:colOff>0</xdr:colOff>
      <xdr:row>12</xdr:row>
      <xdr:rowOff>0</xdr:rowOff>
    </xdr:from>
    <xdr:to>
      <xdr:col>13</xdr:col>
      <xdr:colOff>0</xdr:colOff>
      <xdr:row>38</xdr:row>
      <xdr:rowOff>0</xdr:rowOff>
    </xdr:to>
    <xdr:graphicFrame macro="">
      <xdr:nvGraphicFramePr>
        <xdr:cNvPr id="2" name="Chart 6">
          <a:extLst>
            <a:ext uri="{FF2B5EF4-FFF2-40B4-BE49-F238E27FC236}">
              <a16:creationId xmlns:a16="http://schemas.microsoft.com/office/drawing/2014/main" id="{235665C8-77C5-4D12-BCD1-E9948A65AA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3</xdr:col>
      <xdr:colOff>59876</xdr:colOff>
      <xdr:row>2</xdr:row>
      <xdr:rowOff>127635</xdr:rowOff>
    </xdr:to>
    <xdr:pic>
      <xdr:nvPicPr>
        <xdr:cNvPr id="6" name="Picture 5">
          <a:extLst>
            <a:ext uri="{FF2B5EF4-FFF2-40B4-BE49-F238E27FC236}">
              <a16:creationId xmlns:a16="http://schemas.microsoft.com/office/drawing/2014/main" id="{95A1752C-51B7-4D4D-A09E-EB8AB331D3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497930" cy="408305"/>
        </a:xfrm>
        <a:prstGeom prst="rect">
          <a:avLst/>
        </a:prstGeom>
      </xdr:spPr>
    </xdr:pic>
    <xdr:clientData/>
  </xdr:twoCellAnchor>
  <xdr:twoCellAnchor>
    <xdr:from>
      <xdr:col>15</xdr:col>
      <xdr:colOff>0</xdr:colOff>
      <xdr:row>13</xdr:row>
      <xdr:rowOff>0</xdr:rowOff>
    </xdr:from>
    <xdr:to>
      <xdr:col>32</xdr:col>
      <xdr:colOff>0</xdr:colOff>
      <xdr:row>39</xdr:row>
      <xdr:rowOff>0</xdr:rowOff>
    </xdr:to>
    <xdr:graphicFrame macro="">
      <xdr:nvGraphicFramePr>
        <xdr:cNvPr id="8" name="Chart 7">
          <a:extLst>
            <a:ext uri="{FF2B5EF4-FFF2-40B4-BE49-F238E27FC236}">
              <a16:creationId xmlns:a16="http://schemas.microsoft.com/office/drawing/2014/main" id="{56D469F5-5EB1-44A9-B421-24DAA23EC947}"/>
            </a:ext>
            <a:ext uri="{147F2762-F138-4A5C-976F-8EAC2B608ADB}">
              <a16:predDERef xmlns:a16="http://schemas.microsoft.com/office/drawing/2014/main" pred="{95A1752C-51B7-4D4D-A09E-EB8AB331D3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39</xdr:row>
      <xdr:rowOff>0</xdr:rowOff>
    </xdr:from>
    <xdr:to>
      <xdr:col>13</xdr:col>
      <xdr:colOff>0</xdr:colOff>
      <xdr:row>65</xdr:row>
      <xdr:rowOff>0</xdr:rowOff>
    </xdr:to>
    <xdr:graphicFrame macro="">
      <xdr:nvGraphicFramePr>
        <xdr:cNvPr id="10" name="Chart 9">
          <a:extLst>
            <a:ext uri="{FF2B5EF4-FFF2-40B4-BE49-F238E27FC236}">
              <a16:creationId xmlns:a16="http://schemas.microsoft.com/office/drawing/2014/main" id="{4BB33B96-A3B8-4D60-971E-B4DF6793CFC4}"/>
            </a:ext>
            <a:ext uri="{147F2762-F138-4A5C-976F-8EAC2B608ADB}">
              <a16:predDERef xmlns:a16="http://schemas.microsoft.com/office/drawing/2014/main" pred="{56D469F5-5EB1-44A9-B421-24DAA23EC9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0</xdr:colOff>
      <xdr:row>42</xdr:row>
      <xdr:rowOff>0</xdr:rowOff>
    </xdr:from>
    <xdr:to>
      <xdr:col>31</xdr:col>
      <xdr:colOff>432887</xdr:colOff>
      <xdr:row>68</xdr:row>
      <xdr:rowOff>0</xdr:rowOff>
    </xdr:to>
    <xdr:graphicFrame macro="">
      <xdr:nvGraphicFramePr>
        <xdr:cNvPr id="3" name="Chart 2">
          <a:extLst>
            <a:ext uri="{FF2B5EF4-FFF2-40B4-BE49-F238E27FC236}">
              <a16:creationId xmlns:a16="http://schemas.microsoft.com/office/drawing/2014/main" id="{493AE767-E863-4891-8BB3-3F2525D889B4}"/>
            </a:ext>
            <a:ext uri="{147F2762-F138-4A5C-976F-8EAC2B608ADB}">
              <a16:predDERef xmlns:a16="http://schemas.microsoft.com/office/drawing/2014/main" pred="{4BB33B96-A3B8-4D60-971E-B4DF6793CF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15</xdr:row>
      <xdr:rowOff>152399</xdr:rowOff>
    </xdr:from>
    <xdr:to>
      <xdr:col>13</xdr:col>
      <xdr:colOff>0</xdr:colOff>
      <xdr:row>36</xdr:row>
      <xdr:rowOff>0</xdr:rowOff>
    </xdr:to>
    <xdr:graphicFrame macro="">
      <xdr:nvGraphicFramePr>
        <xdr:cNvPr id="2" name="Chart 1">
          <a:extLst>
            <a:ext uri="{FF2B5EF4-FFF2-40B4-BE49-F238E27FC236}">
              <a16:creationId xmlns:a16="http://schemas.microsoft.com/office/drawing/2014/main" id="{7F0A811E-4FDE-4220-B055-6D00A4E914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64</xdr:row>
      <xdr:rowOff>0</xdr:rowOff>
    </xdr:from>
    <xdr:to>
      <xdr:col>13</xdr:col>
      <xdr:colOff>0</xdr:colOff>
      <xdr:row>84</xdr:row>
      <xdr:rowOff>0</xdr:rowOff>
    </xdr:to>
    <xdr:graphicFrame macro="">
      <xdr:nvGraphicFramePr>
        <xdr:cNvPr id="3" name="Chart 2">
          <a:extLst>
            <a:ext uri="{FF2B5EF4-FFF2-40B4-BE49-F238E27FC236}">
              <a16:creationId xmlns:a16="http://schemas.microsoft.com/office/drawing/2014/main" id="{B96FB406-B447-44D4-A711-4E7826E643DE}"/>
            </a:ext>
            <a:ext uri="{147F2762-F138-4A5C-976F-8EAC2B608ADB}">
              <a16:predDERef xmlns:a16="http://schemas.microsoft.com/office/drawing/2014/main" pred="{7F0A811E-4FDE-4220-B055-6D00A4E914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16</xdr:row>
      <xdr:rowOff>0</xdr:rowOff>
    </xdr:from>
    <xdr:to>
      <xdr:col>36</xdr:col>
      <xdr:colOff>0</xdr:colOff>
      <xdr:row>36</xdr:row>
      <xdr:rowOff>0</xdr:rowOff>
    </xdr:to>
    <xdr:graphicFrame macro="">
      <xdr:nvGraphicFramePr>
        <xdr:cNvPr id="4" name="Chart 3">
          <a:extLst>
            <a:ext uri="{FF2B5EF4-FFF2-40B4-BE49-F238E27FC236}">
              <a16:creationId xmlns:a16="http://schemas.microsoft.com/office/drawing/2014/main" id="{AEEE75D8-ECC6-4F65-ACE8-5D6D8E834C1B}"/>
            </a:ext>
            <a:ext uri="{147F2762-F138-4A5C-976F-8EAC2B608ADB}">
              <a16:predDERef xmlns:a16="http://schemas.microsoft.com/office/drawing/2014/main" pred="{B96FB406-B447-44D4-A711-4E7826E643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64</xdr:row>
      <xdr:rowOff>0</xdr:rowOff>
    </xdr:from>
    <xdr:to>
      <xdr:col>36</xdr:col>
      <xdr:colOff>0</xdr:colOff>
      <xdr:row>84</xdr:row>
      <xdr:rowOff>0</xdr:rowOff>
    </xdr:to>
    <xdr:graphicFrame macro="">
      <xdr:nvGraphicFramePr>
        <xdr:cNvPr id="5" name="Chart 4">
          <a:extLst>
            <a:ext uri="{FF2B5EF4-FFF2-40B4-BE49-F238E27FC236}">
              <a16:creationId xmlns:a16="http://schemas.microsoft.com/office/drawing/2014/main" id="{9BABC244-A4AE-4C2E-AA37-71CD5922B891}"/>
            </a:ext>
            <a:ext uri="{147F2762-F138-4A5C-976F-8EAC2B608ADB}">
              <a16:predDERef xmlns:a16="http://schemas.microsoft.com/office/drawing/2014/main" pred="{AEEE75D8-ECC6-4F65-ACE8-5D6D8E834C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3</xdr:col>
      <xdr:colOff>81632</xdr:colOff>
      <xdr:row>2</xdr:row>
      <xdr:rowOff>87539</xdr:rowOff>
    </xdr:to>
    <xdr:pic>
      <xdr:nvPicPr>
        <xdr:cNvPr id="7" name="Picture 6">
          <a:extLst>
            <a:ext uri="{FF2B5EF4-FFF2-40B4-BE49-F238E27FC236}">
              <a16:creationId xmlns:a16="http://schemas.microsoft.com/office/drawing/2014/main" id="{D0471B7B-D4F5-40D9-8382-45CC0E79A7D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504973" cy="398508"/>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xdr:from>
      <xdr:col>2</xdr:col>
      <xdr:colOff>0</xdr:colOff>
      <xdr:row>47</xdr:row>
      <xdr:rowOff>152399</xdr:rowOff>
    </xdr:from>
    <xdr:to>
      <xdr:col>13</xdr:col>
      <xdr:colOff>0</xdr:colOff>
      <xdr:row>68</xdr:row>
      <xdr:rowOff>0</xdr:rowOff>
    </xdr:to>
    <xdr:graphicFrame macro="">
      <xdr:nvGraphicFramePr>
        <xdr:cNvPr id="2" name="Chart 1">
          <a:extLst>
            <a:ext uri="{FF2B5EF4-FFF2-40B4-BE49-F238E27FC236}">
              <a16:creationId xmlns:a16="http://schemas.microsoft.com/office/drawing/2014/main" id="{0CCFD9F7-CC63-41A3-818F-FA2C22FFE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2539</xdr:colOff>
      <xdr:row>13</xdr:row>
      <xdr:rowOff>2539</xdr:rowOff>
    </xdr:from>
    <xdr:to>
      <xdr:col>13</xdr:col>
      <xdr:colOff>99785</xdr:colOff>
      <xdr:row>36</xdr:row>
      <xdr:rowOff>18143</xdr:rowOff>
    </xdr:to>
    <xdr:graphicFrame macro="">
      <xdr:nvGraphicFramePr>
        <xdr:cNvPr id="7" name="Chart 6">
          <a:extLst>
            <a:ext uri="{FF2B5EF4-FFF2-40B4-BE49-F238E27FC236}">
              <a16:creationId xmlns:a16="http://schemas.microsoft.com/office/drawing/2014/main" id="{DF6F1566-71F7-4EFF-BCDC-08EE1EBDABD7}"/>
            </a:ext>
            <a:ext uri="{147F2762-F138-4A5C-976F-8EAC2B608ADB}">
              <a16:predDERef xmlns:a16="http://schemas.microsoft.com/office/drawing/2014/main" pred="{0CCFD9F7-CC63-41A3-818F-FA2C22FFE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1360713</xdr:colOff>
      <xdr:row>12</xdr:row>
      <xdr:rowOff>136070</xdr:rowOff>
    </xdr:from>
    <xdr:to>
      <xdr:col>34</xdr:col>
      <xdr:colOff>417285</xdr:colOff>
      <xdr:row>36</xdr:row>
      <xdr:rowOff>126999</xdr:rowOff>
    </xdr:to>
    <xdr:graphicFrame macro="">
      <xdr:nvGraphicFramePr>
        <xdr:cNvPr id="8" name="Chart 7">
          <a:extLst>
            <a:ext uri="{FF2B5EF4-FFF2-40B4-BE49-F238E27FC236}">
              <a16:creationId xmlns:a16="http://schemas.microsoft.com/office/drawing/2014/main" id="{5616DF63-312F-4D8E-9C37-53086CC645C9}"/>
            </a:ext>
            <a:ext uri="{147F2762-F138-4A5C-976F-8EAC2B608ADB}">
              <a16:predDERef xmlns:a16="http://schemas.microsoft.com/office/drawing/2014/main" pred="{DF6F1566-71F7-4EFF-BCDC-08EE1EBDAB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78</xdr:row>
      <xdr:rowOff>152399</xdr:rowOff>
    </xdr:from>
    <xdr:to>
      <xdr:col>13</xdr:col>
      <xdr:colOff>0</xdr:colOff>
      <xdr:row>99</xdr:row>
      <xdr:rowOff>0</xdr:rowOff>
    </xdr:to>
    <xdr:graphicFrame macro="">
      <xdr:nvGraphicFramePr>
        <xdr:cNvPr id="9" name="Chart 8">
          <a:extLst>
            <a:ext uri="{FF2B5EF4-FFF2-40B4-BE49-F238E27FC236}">
              <a16:creationId xmlns:a16="http://schemas.microsoft.com/office/drawing/2014/main" id="{72352560-004F-466F-8EFF-746E0C2935EE}"/>
            </a:ext>
            <a:ext uri="{147F2762-F138-4A5C-976F-8EAC2B608ADB}">
              <a16:predDERef xmlns:a16="http://schemas.microsoft.com/office/drawing/2014/main" pred="{5616DF63-312F-4D8E-9C37-53086CC645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0</xdr:colOff>
      <xdr:row>47</xdr:row>
      <xdr:rowOff>152399</xdr:rowOff>
    </xdr:from>
    <xdr:to>
      <xdr:col>26</xdr:col>
      <xdr:colOff>0</xdr:colOff>
      <xdr:row>68</xdr:row>
      <xdr:rowOff>0</xdr:rowOff>
    </xdr:to>
    <xdr:graphicFrame macro="">
      <xdr:nvGraphicFramePr>
        <xdr:cNvPr id="10" name="Chart 9">
          <a:extLst>
            <a:ext uri="{FF2B5EF4-FFF2-40B4-BE49-F238E27FC236}">
              <a16:creationId xmlns:a16="http://schemas.microsoft.com/office/drawing/2014/main" id="{7358E3C9-D88B-4F88-91A8-E21F050AB3B9}"/>
            </a:ext>
            <a:ext uri="{147F2762-F138-4A5C-976F-8EAC2B608ADB}">
              <a16:predDERef xmlns:a16="http://schemas.microsoft.com/office/drawing/2014/main" pred="{72352560-004F-466F-8EFF-746E0C2935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0</xdr:colOff>
      <xdr:row>78</xdr:row>
      <xdr:rowOff>152399</xdr:rowOff>
    </xdr:from>
    <xdr:to>
      <xdr:col>26</xdr:col>
      <xdr:colOff>0</xdr:colOff>
      <xdr:row>99</xdr:row>
      <xdr:rowOff>0</xdr:rowOff>
    </xdr:to>
    <xdr:graphicFrame macro="">
      <xdr:nvGraphicFramePr>
        <xdr:cNvPr id="11" name="Chart 10">
          <a:extLst>
            <a:ext uri="{FF2B5EF4-FFF2-40B4-BE49-F238E27FC236}">
              <a16:creationId xmlns:a16="http://schemas.microsoft.com/office/drawing/2014/main" id="{12C9122B-53CB-4EE0-98B7-D934DC60E568}"/>
            </a:ext>
            <a:ext uri="{147F2762-F138-4A5C-976F-8EAC2B608ADB}">
              <a16:predDERef xmlns:a16="http://schemas.microsoft.com/office/drawing/2014/main" pred="{7358E3C9-D88B-4F88-91A8-E21F050AB3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0</xdr:colOff>
      <xdr:row>0</xdr:row>
      <xdr:rowOff>0</xdr:rowOff>
    </xdr:from>
    <xdr:to>
      <xdr:col>3</xdr:col>
      <xdr:colOff>69229</xdr:colOff>
      <xdr:row>2</xdr:row>
      <xdr:rowOff>102004</xdr:rowOff>
    </xdr:to>
    <xdr:pic>
      <xdr:nvPicPr>
        <xdr:cNvPr id="14" name="Picture 13">
          <a:extLst>
            <a:ext uri="{FF2B5EF4-FFF2-40B4-BE49-F238E27FC236}">
              <a16:creationId xmlns:a16="http://schemas.microsoft.com/office/drawing/2014/main" id="{ED25C040-6D5F-4CBC-A2F4-FB727CD7D7A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0"/>
          <a:ext cx="2491003" cy="403456"/>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oneCellAnchor>
    <xdr:from>
      <xdr:col>0</xdr:col>
      <xdr:colOff>13854</xdr:colOff>
      <xdr:row>0</xdr:row>
      <xdr:rowOff>0</xdr:rowOff>
    </xdr:from>
    <xdr:ext cx="2516980" cy="415925"/>
    <xdr:pic>
      <xdr:nvPicPr>
        <xdr:cNvPr id="2" name="Picture 1">
          <a:extLst>
            <a:ext uri="{FF2B5EF4-FFF2-40B4-BE49-F238E27FC236}">
              <a16:creationId xmlns:a16="http://schemas.microsoft.com/office/drawing/2014/main" id="{25B6628E-7A3B-4DAC-856A-3ADC192AE4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54" y="0"/>
          <a:ext cx="2516980" cy="415925"/>
        </a:xfrm>
        <a:prstGeom prst="rect">
          <a:avLst/>
        </a:prstGeom>
      </xdr:spPr>
    </xdr:pic>
    <xdr:clientData/>
  </xdr:oneCellAnchor>
  <xdr:twoCellAnchor>
    <xdr:from>
      <xdr:col>2</xdr:col>
      <xdr:colOff>0</xdr:colOff>
      <xdr:row>14</xdr:row>
      <xdr:rowOff>0</xdr:rowOff>
    </xdr:from>
    <xdr:to>
      <xdr:col>13</xdr:col>
      <xdr:colOff>0</xdr:colOff>
      <xdr:row>37</xdr:row>
      <xdr:rowOff>95250</xdr:rowOff>
    </xdr:to>
    <xdr:graphicFrame macro="">
      <xdr:nvGraphicFramePr>
        <xdr:cNvPr id="3" name="Chart 2">
          <a:extLst>
            <a:ext uri="{FF2B5EF4-FFF2-40B4-BE49-F238E27FC236}">
              <a16:creationId xmlns:a16="http://schemas.microsoft.com/office/drawing/2014/main" id="{0730F59F-6FC7-4150-979C-0CF188753F24}"/>
            </a:ext>
            <a:ext uri="{147F2762-F138-4A5C-976F-8EAC2B608ADB}">
              <a16:predDERef xmlns:a16="http://schemas.microsoft.com/office/drawing/2014/main" pred="{25B6628E-7A3B-4DAC-856A-3ADC192AE4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14</xdr:row>
      <xdr:rowOff>0</xdr:rowOff>
    </xdr:from>
    <xdr:to>
      <xdr:col>26</xdr:col>
      <xdr:colOff>0</xdr:colOff>
      <xdr:row>37</xdr:row>
      <xdr:rowOff>95250</xdr:rowOff>
    </xdr:to>
    <xdr:graphicFrame macro="">
      <xdr:nvGraphicFramePr>
        <xdr:cNvPr id="4" name="Chart 3">
          <a:extLst>
            <a:ext uri="{FF2B5EF4-FFF2-40B4-BE49-F238E27FC236}">
              <a16:creationId xmlns:a16="http://schemas.microsoft.com/office/drawing/2014/main" id="{FEC5CFBF-7CDD-4CF3-B590-4ECF0CCA3C7E}"/>
            </a:ext>
            <a:ext uri="{147F2762-F138-4A5C-976F-8EAC2B608ADB}">
              <a16:predDERef xmlns:a16="http://schemas.microsoft.com/office/drawing/2014/main" pred="{0730F59F-6FC7-4150-979C-0CF188753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48</xdr:row>
      <xdr:rowOff>0</xdr:rowOff>
    </xdr:from>
    <xdr:to>
      <xdr:col>13</xdr:col>
      <xdr:colOff>0</xdr:colOff>
      <xdr:row>71</xdr:row>
      <xdr:rowOff>95250</xdr:rowOff>
    </xdr:to>
    <xdr:graphicFrame macro="">
      <xdr:nvGraphicFramePr>
        <xdr:cNvPr id="5" name="Chart 4">
          <a:extLst>
            <a:ext uri="{FF2B5EF4-FFF2-40B4-BE49-F238E27FC236}">
              <a16:creationId xmlns:a16="http://schemas.microsoft.com/office/drawing/2014/main" id="{BADB465B-A6FE-4D6C-B07E-B816950BE0EB}"/>
            </a:ext>
            <a:ext uri="{147F2762-F138-4A5C-976F-8EAC2B608ADB}">
              <a16:predDERef xmlns:a16="http://schemas.microsoft.com/office/drawing/2014/main" pred="{FEC5CFBF-7CDD-4CF3-B590-4ECF0CC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0</xdr:colOff>
      <xdr:row>48</xdr:row>
      <xdr:rowOff>0</xdr:rowOff>
    </xdr:from>
    <xdr:to>
      <xdr:col>26</xdr:col>
      <xdr:colOff>0</xdr:colOff>
      <xdr:row>71</xdr:row>
      <xdr:rowOff>95250</xdr:rowOff>
    </xdr:to>
    <xdr:graphicFrame macro="">
      <xdr:nvGraphicFramePr>
        <xdr:cNvPr id="6" name="Chart 5">
          <a:extLst>
            <a:ext uri="{FF2B5EF4-FFF2-40B4-BE49-F238E27FC236}">
              <a16:creationId xmlns:a16="http://schemas.microsoft.com/office/drawing/2014/main" id="{598BFE1B-5F41-4ADE-8BD3-BF4F11D88FF3}"/>
            </a:ext>
            <a:ext uri="{147F2762-F138-4A5C-976F-8EAC2B608ADB}">
              <a16:predDERef xmlns:a16="http://schemas.microsoft.com/office/drawing/2014/main" pred="{BADB465B-A6FE-4D6C-B07E-B816950BE0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28</xdr:col>
      <xdr:colOff>0</xdr:colOff>
      <xdr:row>14</xdr:row>
      <xdr:rowOff>0</xdr:rowOff>
    </xdr:from>
    <xdr:to>
      <xdr:col>39</xdr:col>
      <xdr:colOff>0</xdr:colOff>
      <xdr:row>35</xdr:row>
      <xdr:rowOff>0</xdr:rowOff>
    </xdr:to>
    <xdr:graphicFrame macro="">
      <xdr:nvGraphicFramePr>
        <xdr:cNvPr id="7" name="Chart 6">
          <a:extLst>
            <a:ext uri="{FF2B5EF4-FFF2-40B4-BE49-F238E27FC236}">
              <a16:creationId xmlns:a16="http://schemas.microsoft.com/office/drawing/2014/main" id="{82D84FBF-A67A-4D0F-B2A6-5012BCF9196C}"/>
            </a:ext>
            <a:ext uri="{147F2762-F138-4A5C-976F-8EAC2B608ADB}">
              <a16:predDERef xmlns:a16="http://schemas.microsoft.com/office/drawing/2014/main" pred="{598BFE1B-5F41-4ADE-8BD3-BF4F11D88F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xdr:col>
      <xdr:colOff>0</xdr:colOff>
      <xdr:row>48</xdr:row>
      <xdr:rowOff>-1</xdr:rowOff>
    </xdr:from>
    <xdr:to>
      <xdr:col>39</xdr:col>
      <xdr:colOff>13854</xdr:colOff>
      <xdr:row>71</xdr:row>
      <xdr:rowOff>62345</xdr:rowOff>
    </xdr:to>
    <xdr:graphicFrame macro="">
      <xdr:nvGraphicFramePr>
        <xdr:cNvPr id="8" name="Chart 7">
          <a:extLst>
            <a:ext uri="{FF2B5EF4-FFF2-40B4-BE49-F238E27FC236}">
              <a16:creationId xmlns:a16="http://schemas.microsoft.com/office/drawing/2014/main" id="{15906AAC-AB28-446A-AE8B-E125CEC064A3}"/>
            </a:ext>
            <a:ext uri="{147F2762-F138-4A5C-976F-8EAC2B608ADB}">
              <a16:predDERef xmlns:a16="http://schemas.microsoft.com/office/drawing/2014/main" pred="{82D84FBF-A67A-4D0F-B2A6-5012BCF919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78</xdr:row>
      <xdr:rowOff>0</xdr:rowOff>
    </xdr:from>
    <xdr:to>
      <xdr:col>11</xdr:col>
      <xdr:colOff>332509</xdr:colOff>
      <xdr:row>97</xdr:row>
      <xdr:rowOff>55418</xdr:rowOff>
    </xdr:to>
    <xdr:graphicFrame macro="">
      <xdr:nvGraphicFramePr>
        <xdr:cNvPr id="10" name="Chart 9">
          <a:extLst>
            <a:ext uri="{FF2B5EF4-FFF2-40B4-BE49-F238E27FC236}">
              <a16:creationId xmlns:a16="http://schemas.microsoft.com/office/drawing/2014/main" id="{73DAE854-DCF6-4743-BA81-0134DAA20D81}"/>
            </a:ext>
            <a:ext uri="{147F2762-F138-4A5C-976F-8EAC2B608ADB}">
              <a16:predDERef xmlns:a16="http://schemas.microsoft.com/office/drawing/2014/main" pred="{15906AAC-AB28-446A-AE8B-E125CEC064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2.xml><?xml version="1.0" encoding="utf-8"?>
<xdr:wsDr xmlns:xdr="http://schemas.openxmlformats.org/drawingml/2006/spreadsheetDrawing" xmlns:a="http://schemas.openxmlformats.org/drawingml/2006/main">
  <xdr:oneCellAnchor>
    <xdr:from>
      <xdr:col>0</xdr:col>
      <xdr:colOff>0</xdr:colOff>
      <xdr:row>0</xdr:row>
      <xdr:rowOff>0</xdr:rowOff>
    </xdr:from>
    <xdr:ext cx="2516980" cy="415925"/>
    <xdr:pic>
      <xdr:nvPicPr>
        <xdr:cNvPr id="2" name="Picture 1">
          <a:extLst>
            <a:ext uri="{FF2B5EF4-FFF2-40B4-BE49-F238E27FC236}">
              <a16:creationId xmlns:a16="http://schemas.microsoft.com/office/drawing/2014/main" id="{E0AB58A6-3864-4A60-BBCC-5416858C02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16980" cy="415925"/>
        </a:xfrm>
        <a:prstGeom prst="rect">
          <a:avLst/>
        </a:prstGeom>
      </xdr:spPr>
    </xdr:pic>
    <xdr:clientData/>
  </xdr:oneCellAnchor>
  <xdr:twoCellAnchor>
    <xdr:from>
      <xdr:col>2</xdr:col>
      <xdr:colOff>0</xdr:colOff>
      <xdr:row>39</xdr:row>
      <xdr:rowOff>0</xdr:rowOff>
    </xdr:from>
    <xdr:to>
      <xdr:col>13</xdr:col>
      <xdr:colOff>0</xdr:colOff>
      <xdr:row>62</xdr:row>
      <xdr:rowOff>95250</xdr:rowOff>
    </xdr:to>
    <xdr:graphicFrame macro="">
      <xdr:nvGraphicFramePr>
        <xdr:cNvPr id="3" name="Chart 2">
          <a:extLst>
            <a:ext uri="{FF2B5EF4-FFF2-40B4-BE49-F238E27FC236}">
              <a16:creationId xmlns:a16="http://schemas.microsoft.com/office/drawing/2014/main" id="{A5E6CDF0-B97B-4B19-A9FD-11F7EB90015E}"/>
            </a:ext>
            <a:ext uri="{147F2762-F138-4A5C-976F-8EAC2B608ADB}">
              <a16:predDERef xmlns:a16="http://schemas.microsoft.com/office/drawing/2014/main" pred="{E0AB58A6-3864-4A60-BBCC-5416858C02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39</xdr:row>
      <xdr:rowOff>0</xdr:rowOff>
    </xdr:from>
    <xdr:to>
      <xdr:col>26</xdr:col>
      <xdr:colOff>0</xdr:colOff>
      <xdr:row>62</xdr:row>
      <xdr:rowOff>95250</xdr:rowOff>
    </xdr:to>
    <xdr:graphicFrame macro="">
      <xdr:nvGraphicFramePr>
        <xdr:cNvPr id="4" name="Chart 3">
          <a:extLst>
            <a:ext uri="{FF2B5EF4-FFF2-40B4-BE49-F238E27FC236}">
              <a16:creationId xmlns:a16="http://schemas.microsoft.com/office/drawing/2014/main" id="{193C5311-F08F-46F1-9C26-6A2DEDD3DDF8}"/>
            </a:ext>
            <a:ext uri="{147F2762-F138-4A5C-976F-8EAC2B608ADB}">
              <a16:predDERef xmlns:a16="http://schemas.microsoft.com/office/drawing/2014/main" pred="{A5E6CDF0-B97B-4B19-A9FD-11F7EB9001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73</xdr:row>
      <xdr:rowOff>0</xdr:rowOff>
    </xdr:from>
    <xdr:to>
      <xdr:col>13</xdr:col>
      <xdr:colOff>0</xdr:colOff>
      <xdr:row>96</xdr:row>
      <xdr:rowOff>95250</xdr:rowOff>
    </xdr:to>
    <xdr:graphicFrame macro="">
      <xdr:nvGraphicFramePr>
        <xdr:cNvPr id="5" name="Chart 4">
          <a:extLst>
            <a:ext uri="{FF2B5EF4-FFF2-40B4-BE49-F238E27FC236}">
              <a16:creationId xmlns:a16="http://schemas.microsoft.com/office/drawing/2014/main" id="{341B4AEB-2FDA-451C-B342-7F6BC5BCD356}"/>
            </a:ext>
            <a:ext uri="{147F2762-F138-4A5C-976F-8EAC2B608ADB}">
              <a16:predDERef xmlns:a16="http://schemas.microsoft.com/office/drawing/2014/main" pred="{193C5311-F08F-46F1-9C26-6A2DEDD3DD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0</xdr:colOff>
      <xdr:row>73</xdr:row>
      <xdr:rowOff>0</xdr:rowOff>
    </xdr:from>
    <xdr:to>
      <xdr:col>26</xdr:col>
      <xdr:colOff>0</xdr:colOff>
      <xdr:row>96</xdr:row>
      <xdr:rowOff>95250</xdr:rowOff>
    </xdr:to>
    <xdr:graphicFrame macro="">
      <xdr:nvGraphicFramePr>
        <xdr:cNvPr id="6" name="Chart 5">
          <a:extLst>
            <a:ext uri="{FF2B5EF4-FFF2-40B4-BE49-F238E27FC236}">
              <a16:creationId xmlns:a16="http://schemas.microsoft.com/office/drawing/2014/main" id="{7215CE43-F962-43B1-B6A7-62BE106D8DC9}"/>
            </a:ext>
            <a:ext uri="{147F2762-F138-4A5C-976F-8EAC2B608ADB}">
              <a16:predDERef xmlns:a16="http://schemas.microsoft.com/office/drawing/2014/main" pred="{341B4AEB-2FDA-451C-B342-7F6BC5BCD3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-1</xdr:colOff>
      <xdr:row>11</xdr:row>
      <xdr:rowOff>0</xdr:rowOff>
    </xdr:from>
    <xdr:to>
      <xdr:col>13</xdr:col>
      <xdr:colOff>32656</xdr:colOff>
      <xdr:row>29</xdr:row>
      <xdr:rowOff>10886</xdr:rowOff>
    </xdr:to>
    <xdr:graphicFrame macro="">
      <xdr:nvGraphicFramePr>
        <xdr:cNvPr id="8" name="Chart 7">
          <a:extLst>
            <a:ext uri="{FF2B5EF4-FFF2-40B4-BE49-F238E27FC236}">
              <a16:creationId xmlns:a16="http://schemas.microsoft.com/office/drawing/2014/main" id="{7393A540-C90D-48C3-879C-64B42855B150}"/>
            </a:ext>
            <a:ext uri="{147F2762-F138-4A5C-976F-8EAC2B608ADB}">
              <a16:predDERef xmlns:a16="http://schemas.microsoft.com/office/drawing/2014/main" pred="{7215CE43-F962-43B1-B6A7-62BE106D8D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0</xdr:colOff>
      <xdr:row>11</xdr:row>
      <xdr:rowOff>0</xdr:rowOff>
    </xdr:from>
    <xdr:to>
      <xdr:col>26</xdr:col>
      <xdr:colOff>76200</xdr:colOff>
      <xdr:row>29</xdr:row>
      <xdr:rowOff>10886</xdr:rowOff>
    </xdr:to>
    <xdr:graphicFrame macro="">
      <xdr:nvGraphicFramePr>
        <xdr:cNvPr id="9" name="Chart 8">
          <a:extLst>
            <a:ext uri="{FF2B5EF4-FFF2-40B4-BE49-F238E27FC236}">
              <a16:creationId xmlns:a16="http://schemas.microsoft.com/office/drawing/2014/main" id="{19C7F896-FA64-4A11-B594-C99B755C2B47}"/>
            </a:ext>
            <a:ext uri="{147F2762-F138-4A5C-976F-8EAC2B608ADB}">
              <a16:predDERef xmlns:a16="http://schemas.microsoft.com/office/drawing/2014/main" pred="{7393A540-C90D-48C3-879C-64B42855B1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27</xdr:col>
      <xdr:colOff>0</xdr:colOff>
      <xdr:row>11</xdr:row>
      <xdr:rowOff>0</xdr:rowOff>
    </xdr:from>
    <xdr:to>
      <xdr:col>38</xdr:col>
      <xdr:colOff>293914</xdr:colOff>
      <xdr:row>29</xdr:row>
      <xdr:rowOff>10886</xdr:rowOff>
    </xdr:to>
    <xdr:graphicFrame macro="">
      <xdr:nvGraphicFramePr>
        <xdr:cNvPr id="10" name="Chart 9">
          <a:extLst>
            <a:ext uri="{FF2B5EF4-FFF2-40B4-BE49-F238E27FC236}">
              <a16:creationId xmlns:a16="http://schemas.microsoft.com/office/drawing/2014/main" id="{F8111CE0-6E6A-489F-8C32-9B5BEF1D83A4}"/>
            </a:ext>
            <a:ext uri="{147F2762-F138-4A5C-976F-8EAC2B608ADB}">
              <a16:predDERef xmlns:a16="http://schemas.microsoft.com/office/drawing/2014/main" pred="{19C7F896-FA64-4A11-B594-C99B755C2B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2</xdr:col>
      <xdr:colOff>0</xdr:colOff>
      <xdr:row>11</xdr:row>
      <xdr:rowOff>0</xdr:rowOff>
    </xdr:from>
    <xdr:to>
      <xdr:col>13</xdr:col>
      <xdr:colOff>0</xdr:colOff>
      <xdr:row>40</xdr:row>
      <xdr:rowOff>133350</xdr:rowOff>
    </xdr:to>
    <xdr:graphicFrame macro="">
      <xdr:nvGraphicFramePr>
        <xdr:cNvPr id="3" name="Chart 2">
          <a:extLst>
            <a:ext uri="{FF2B5EF4-FFF2-40B4-BE49-F238E27FC236}">
              <a16:creationId xmlns:a16="http://schemas.microsoft.com/office/drawing/2014/main" id="{025B2570-AA59-4C17-8280-B386E621D2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12</xdr:row>
      <xdr:rowOff>0</xdr:rowOff>
    </xdr:from>
    <xdr:to>
      <xdr:col>32</xdr:col>
      <xdr:colOff>266700</xdr:colOff>
      <xdr:row>35</xdr:row>
      <xdr:rowOff>1</xdr:rowOff>
    </xdr:to>
    <xdr:graphicFrame macro="">
      <xdr:nvGraphicFramePr>
        <xdr:cNvPr id="4" name="Chart 3">
          <a:extLst>
            <a:ext uri="{FF2B5EF4-FFF2-40B4-BE49-F238E27FC236}">
              <a16:creationId xmlns:a16="http://schemas.microsoft.com/office/drawing/2014/main" id="{91AAD24B-1C90-42EE-8D31-968F5269C061}"/>
            </a:ext>
            <a:ext uri="{147F2762-F138-4A5C-976F-8EAC2B608ADB}">
              <a16:predDERef xmlns:a16="http://schemas.microsoft.com/office/drawing/2014/main" pred="{025B2570-AA59-4C17-8280-B386E621D2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1270</xdr:rowOff>
    </xdr:from>
    <xdr:to>
      <xdr:col>4</xdr:col>
      <xdr:colOff>3911</xdr:colOff>
      <xdr:row>2</xdr:row>
      <xdr:rowOff>126365</xdr:rowOff>
    </xdr:to>
    <xdr:pic>
      <xdr:nvPicPr>
        <xdr:cNvPr id="5" name="Picture 4">
          <a:extLst>
            <a:ext uri="{FF2B5EF4-FFF2-40B4-BE49-F238E27FC236}">
              <a16:creationId xmlns:a16="http://schemas.microsoft.com/office/drawing/2014/main" id="{74BACD2D-12A7-4643-90B2-6467E4D27CC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270"/>
          <a:ext cx="2477610" cy="40576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xdr:col>
      <xdr:colOff>1447800</xdr:colOff>
      <xdr:row>10</xdr:row>
      <xdr:rowOff>85725</xdr:rowOff>
    </xdr:from>
    <xdr:to>
      <xdr:col>13</xdr:col>
      <xdr:colOff>0</xdr:colOff>
      <xdr:row>36</xdr:row>
      <xdr:rowOff>57150</xdr:rowOff>
    </xdr:to>
    <xdr:graphicFrame macro="">
      <xdr:nvGraphicFramePr>
        <xdr:cNvPr id="2" name="Chart 1">
          <a:extLst>
            <a:ext uri="{FF2B5EF4-FFF2-40B4-BE49-F238E27FC236}">
              <a16:creationId xmlns:a16="http://schemas.microsoft.com/office/drawing/2014/main" id="{90D9F2FA-DB64-4A8C-8718-12F97A87F1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12</xdr:row>
      <xdr:rowOff>0</xdr:rowOff>
    </xdr:from>
    <xdr:to>
      <xdr:col>39</xdr:col>
      <xdr:colOff>14941</xdr:colOff>
      <xdr:row>37</xdr:row>
      <xdr:rowOff>134470</xdr:rowOff>
    </xdr:to>
    <xdr:graphicFrame macro="">
      <xdr:nvGraphicFramePr>
        <xdr:cNvPr id="3" name="Chart 2">
          <a:extLst>
            <a:ext uri="{FF2B5EF4-FFF2-40B4-BE49-F238E27FC236}">
              <a16:creationId xmlns:a16="http://schemas.microsoft.com/office/drawing/2014/main" id="{1BD7872A-3831-45DA-A1F5-45ACFF09FEC5}"/>
            </a:ext>
            <a:ext uri="{147F2762-F138-4A5C-976F-8EAC2B608ADB}">
              <a16:predDERef xmlns:a16="http://schemas.microsoft.com/office/drawing/2014/main" pred="{90D9F2FA-DB64-4A8C-8718-12F97A87F1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3</xdr:col>
      <xdr:colOff>737</xdr:colOff>
      <xdr:row>2</xdr:row>
      <xdr:rowOff>121883</xdr:rowOff>
    </xdr:to>
    <xdr:pic>
      <xdr:nvPicPr>
        <xdr:cNvPr id="4" name="Picture 3">
          <a:extLst>
            <a:ext uri="{FF2B5EF4-FFF2-40B4-BE49-F238E27FC236}">
              <a16:creationId xmlns:a16="http://schemas.microsoft.com/office/drawing/2014/main" id="{4404DEBB-3940-48CD-924D-8C9D325CC0B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490833" cy="404495"/>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1503045</xdr:colOff>
      <xdr:row>2</xdr:row>
      <xdr:rowOff>115975</xdr:rowOff>
    </xdr:to>
    <xdr:pic>
      <xdr:nvPicPr>
        <xdr:cNvPr id="2" name="Picture 1">
          <a:extLst>
            <a:ext uri="{FF2B5EF4-FFF2-40B4-BE49-F238E27FC236}">
              <a16:creationId xmlns:a16="http://schemas.microsoft.com/office/drawing/2014/main" id="{1E1FA566-C12A-4270-9CFF-B1AD87F954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01165" cy="397915"/>
        </a:xfrm>
        <a:prstGeom prst="rect">
          <a:avLst/>
        </a:prstGeom>
        <a:solidFill>
          <a:sysClr val="window" lastClr="FFFFFF"/>
        </a:solidFill>
      </xdr:spPr>
    </xdr:pic>
    <xdr:clientData/>
  </xdr:twoCellAnchor>
</xdr:wsDr>
</file>

<file path=xl/drawings/drawing46.xml><?xml version="1.0" encoding="utf-8"?>
<xdr:wsDr xmlns:xdr="http://schemas.openxmlformats.org/drawingml/2006/spreadsheetDrawing" xmlns:a="http://schemas.openxmlformats.org/drawingml/2006/main">
  <xdr:twoCellAnchor>
    <xdr:from>
      <xdr:col>2</xdr:col>
      <xdr:colOff>0</xdr:colOff>
      <xdr:row>11</xdr:row>
      <xdr:rowOff>0</xdr:rowOff>
    </xdr:from>
    <xdr:to>
      <xdr:col>13</xdr:col>
      <xdr:colOff>0</xdr:colOff>
      <xdr:row>38</xdr:row>
      <xdr:rowOff>0</xdr:rowOff>
    </xdr:to>
    <xdr:graphicFrame macro="">
      <xdr:nvGraphicFramePr>
        <xdr:cNvPr id="2" name="Chart 1">
          <a:extLst>
            <a:ext uri="{FF2B5EF4-FFF2-40B4-BE49-F238E27FC236}">
              <a16:creationId xmlns:a16="http://schemas.microsoft.com/office/drawing/2014/main" id="{F95AE6D3-B086-40E3-8FE8-14ED376255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48</xdr:row>
      <xdr:rowOff>0</xdr:rowOff>
    </xdr:from>
    <xdr:to>
      <xdr:col>13</xdr:col>
      <xdr:colOff>0</xdr:colOff>
      <xdr:row>75</xdr:row>
      <xdr:rowOff>0</xdr:rowOff>
    </xdr:to>
    <xdr:graphicFrame macro="">
      <xdr:nvGraphicFramePr>
        <xdr:cNvPr id="3" name="Chart 2">
          <a:extLst>
            <a:ext uri="{FF2B5EF4-FFF2-40B4-BE49-F238E27FC236}">
              <a16:creationId xmlns:a16="http://schemas.microsoft.com/office/drawing/2014/main" id="{BCBF2DBB-F31E-4C28-8B4A-032404021196}"/>
            </a:ext>
            <a:ext uri="{147F2762-F138-4A5C-976F-8EAC2B608ADB}">
              <a16:predDERef xmlns:a16="http://schemas.microsoft.com/office/drawing/2014/main" pred="{F95AE6D3-B086-40E3-8FE8-14ED376255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48</xdr:row>
      <xdr:rowOff>0</xdr:rowOff>
    </xdr:from>
    <xdr:to>
      <xdr:col>27</xdr:col>
      <xdr:colOff>0</xdr:colOff>
      <xdr:row>75</xdr:row>
      <xdr:rowOff>0</xdr:rowOff>
    </xdr:to>
    <xdr:graphicFrame macro="">
      <xdr:nvGraphicFramePr>
        <xdr:cNvPr id="5" name="Chart 4">
          <a:extLst>
            <a:ext uri="{FF2B5EF4-FFF2-40B4-BE49-F238E27FC236}">
              <a16:creationId xmlns:a16="http://schemas.microsoft.com/office/drawing/2014/main" id="{A164A87C-CC40-42A6-8C3D-B0DADF68B994}"/>
            </a:ext>
            <a:ext uri="{147F2762-F138-4A5C-976F-8EAC2B608ADB}">
              <a16:predDERef xmlns:a16="http://schemas.microsoft.com/office/drawing/2014/main" pred="{BCBF2DBB-F31E-4C28-8B4A-0324040211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0</xdr:colOff>
      <xdr:row>11</xdr:row>
      <xdr:rowOff>0</xdr:rowOff>
    </xdr:from>
    <xdr:to>
      <xdr:col>27</xdr:col>
      <xdr:colOff>0</xdr:colOff>
      <xdr:row>38</xdr:row>
      <xdr:rowOff>0</xdr:rowOff>
    </xdr:to>
    <xdr:graphicFrame macro="">
      <xdr:nvGraphicFramePr>
        <xdr:cNvPr id="6" name="Chart 5">
          <a:extLst>
            <a:ext uri="{FF2B5EF4-FFF2-40B4-BE49-F238E27FC236}">
              <a16:creationId xmlns:a16="http://schemas.microsoft.com/office/drawing/2014/main" id="{7047E98C-9ABF-464B-8A6C-9957FD52CD84}"/>
            </a:ext>
            <a:ext uri="{147F2762-F138-4A5C-976F-8EAC2B608ADB}">
              <a16:predDERef xmlns:a16="http://schemas.microsoft.com/office/drawing/2014/main" pred="{A164A87C-CC40-42A6-8C3D-B0DADF68B9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0</xdr:colOff>
      <xdr:row>48</xdr:row>
      <xdr:rowOff>0</xdr:rowOff>
    </xdr:from>
    <xdr:to>
      <xdr:col>27</xdr:col>
      <xdr:colOff>0</xdr:colOff>
      <xdr:row>75</xdr:row>
      <xdr:rowOff>0</xdr:rowOff>
    </xdr:to>
    <xdr:graphicFrame macro="">
      <xdr:nvGraphicFramePr>
        <xdr:cNvPr id="7" name="Chart 6">
          <a:extLst>
            <a:ext uri="{FF2B5EF4-FFF2-40B4-BE49-F238E27FC236}">
              <a16:creationId xmlns:a16="http://schemas.microsoft.com/office/drawing/2014/main" id="{554C79C3-3D57-48C5-A170-E042227FD508}"/>
            </a:ext>
            <a:ext uri="{147F2762-F138-4A5C-976F-8EAC2B608ADB}">
              <a16:predDERef xmlns:a16="http://schemas.microsoft.com/office/drawing/2014/main" pred="{7047E98C-9ABF-464B-8A6C-9957FD52CD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30</xdr:col>
      <xdr:colOff>0</xdr:colOff>
      <xdr:row>11</xdr:row>
      <xdr:rowOff>0</xdr:rowOff>
    </xdr:from>
    <xdr:to>
      <xdr:col>41</xdr:col>
      <xdr:colOff>0</xdr:colOff>
      <xdr:row>38</xdr:row>
      <xdr:rowOff>0</xdr:rowOff>
    </xdr:to>
    <xdr:graphicFrame macro="">
      <xdr:nvGraphicFramePr>
        <xdr:cNvPr id="8" name="Chart 7">
          <a:extLst>
            <a:ext uri="{FF2B5EF4-FFF2-40B4-BE49-F238E27FC236}">
              <a16:creationId xmlns:a16="http://schemas.microsoft.com/office/drawing/2014/main" id="{16DFE298-BB01-4E9F-8126-B48662F9F9F6}"/>
            </a:ext>
            <a:ext uri="{147F2762-F138-4A5C-976F-8EAC2B608ADB}">
              <a16:predDERef xmlns:a16="http://schemas.microsoft.com/office/drawing/2014/main" pred="{554C79C3-3D57-48C5-A170-E042227FD5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30</xdr:col>
      <xdr:colOff>0</xdr:colOff>
      <xdr:row>48</xdr:row>
      <xdr:rowOff>0</xdr:rowOff>
    </xdr:from>
    <xdr:to>
      <xdr:col>41</xdr:col>
      <xdr:colOff>0</xdr:colOff>
      <xdr:row>75</xdr:row>
      <xdr:rowOff>0</xdr:rowOff>
    </xdr:to>
    <xdr:graphicFrame macro="">
      <xdr:nvGraphicFramePr>
        <xdr:cNvPr id="9" name="Chart 8">
          <a:extLst>
            <a:ext uri="{FF2B5EF4-FFF2-40B4-BE49-F238E27FC236}">
              <a16:creationId xmlns:a16="http://schemas.microsoft.com/office/drawing/2014/main" id="{9A904373-D757-4996-A2DF-DA2C987A6DD2}"/>
            </a:ext>
            <a:ext uri="{147F2762-F138-4A5C-976F-8EAC2B608ADB}">
              <a16:predDERef xmlns:a16="http://schemas.microsoft.com/office/drawing/2014/main" pred="{16DFE298-BB01-4E9F-8126-B48662F9F9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44</xdr:col>
      <xdr:colOff>0</xdr:colOff>
      <xdr:row>11</xdr:row>
      <xdr:rowOff>0</xdr:rowOff>
    </xdr:from>
    <xdr:to>
      <xdr:col>55</xdr:col>
      <xdr:colOff>0</xdr:colOff>
      <xdr:row>38</xdr:row>
      <xdr:rowOff>0</xdr:rowOff>
    </xdr:to>
    <xdr:graphicFrame macro="">
      <xdr:nvGraphicFramePr>
        <xdr:cNvPr id="10" name="Chart 9">
          <a:extLst>
            <a:ext uri="{FF2B5EF4-FFF2-40B4-BE49-F238E27FC236}">
              <a16:creationId xmlns:a16="http://schemas.microsoft.com/office/drawing/2014/main" id="{DC0D7E65-AB52-49E2-9ECA-27E1A5454716}"/>
            </a:ext>
            <a:ext uri="{147F2762-F138-4A5C-976F-8EAC2B608ADB}">
              <a16:predDERef xmlns:a16="http://schemas.microsoft.com/office/drawing/2014/main" pred="{9A904373-D757-4996-A2DF-DA2C987A6D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44</xdr:col>
      <xdr:colOff>0</xdr:colOff>
      <xdr:row>48</xdr:row>
      <xdr:rowOff>0</xdr:rowOff>
    </xdr:from>
    <xdr:to>
      <xdr:col>55</xdr:col>
      <xdr:colOff>0</xdr:colOff>
      <xdr:row>75</xdr:row>
      <xdr:rowOff>0</xdr:rowOff>
    </xdr:to>
    <xdr:graphicFrame macro="">
      <xdr:nvGraphicFramePr>
        <xdr:cNvPr id="11" name="Chart 10">
          <a:extLst>
            <a:ext uri="{FF2B5EF4-FFF2-40B4-BE49-F238E27FC236}">
              <a16:creationId xmlns:a16="http://schemas.microsoft.com/office/drawing/2014/main" id="{7AD5B956-977E-4F4E-BF3A-B9522F193B96}"/>
            </a:ext>
            <a:ext uri="{147F2762-F138-4A5C-976F-8EAC2B608ADB}">
              <a16:predDERef xmlns:a16="http://schemas.microsoft.com/office/drawing/2014/main" pred="{DC0D7E65-AB52-49E2-9ECA-27E1A54547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58</xdr:col>
      <xdr:colOff>0</xdr:colOff>
      <xdr:row>11</xdr:row>
      <xdr:rowOff>0</xdr:rowOff>
    </xdr:from>
    <xdr:to>
      <xdr:col>69</xdr:col>
      <xdr:colOff>0</xdr:colOff>
      <xdr:row>38</xdr:row>
      <xdr:rowOff>0</xdr:rowOff>
    </xdr:to>
    <xdr:graphicFrame macro="">
      <xdr:nvGraphicFramePr>
        <xdr:cNvPr id="12" name="Chart 11">
          <a:extLst>
            <a:ext uri="{FF2B5EF4-FFF2-40B4-BE49-F238E27FC236}">
              <a16:creationId xmlns:a16="http://schemas.microsoft.com/office/drawing/2014/main" id="{13A241DE-6F9F-4E72-8B78-09321E3D0D8D}"/>
            </a:ext>
            <a:ext uri="{147F2762-F138-4A5C-976F-8EAC2B608ADB}">
              <a16:predDERef xmlns:a16="http://schemas.microsoft.com/office/drawing/2014/main" pred="{7AD5B956-977E-4F4E-BF3A-B9522F193B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58</xdr:col>
      <xdr:colOff>0</xdr:colOff>
      <xdr:row>48</xdr:row>
      <xdr:rowOff>0</xdr:rowOff>
    </xdr:from>
    <xdr:to>
      <xdr:col>69</xdr:col>
      <xdr:colOff>0</xdr:colOff>
      <xdr:row>75</xdr:row>
      <xdr:rowOff>0</xdr:rowOff>
    </xdr:to>
    <xdr:graphicFrame macro="">
      <xdr:nvGraphicFramePr>
        <xdr:cNvPr id="13" name="Chart 12">
          <a:extLst>
            <a:ext uri="{FF2B5EF4-FFF2-40B4-BE49-F238E27FC236}">
              <a16:creationId xmlns:a16="http://schemas.microsoft.com/office/drawing/2014/main" id="{307BC385-C3B7-49CA-9C61-3CA3CAE426A2}"/>
            </a:ext>
            <a:ext uri="{147F2762-F138-4A5C-976F-8EAC2B608ADB}">
              <a16:predDERef xmlns:a16="http://schemas.microsoft.com/office/drawing/2014/main" pred="{13A241DE-6F9F-4E72-8B78-09321E3D0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0</xdr:col>
      <xdr:colOff>0</xdr:colOff>
      <xdr:row>0</xdr:row>
      <xdr:rowOff>0</xdr:rowOff>
    </xdr:from>
    <xdr:to>
      <xdr:col>3</xdr:col>
      <xdr:colOff>82902</xdr:colOff>
      <xdr:row>2</xdr:row>
      <xdr:rowOff>87539</xdr:rowOff>
    </xdr:to>
    <xdr:pic>
      <xdr:nvPicPr>
        <xdr:cNvPr id="14" name="Picture 13">
          <a:extLst>
            <a:ext uri="{FF2B5EF4-FFF2-40B4-BE49-F238E27FC236}">
              <a16:creationId xmlns:a16="http://schemas.microsoft.com/office/drawing/2014/main" id="{F4DBF483-B128-41FE-8FCB-886F094D7091}"/>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0" y="0"/>
          <a:ext cx="2506243" cy="398508"/>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xdr:from>
      <xdr:col>1</xdr:col>
      <xdr:colOff>838199</xdr:colOff>
      <xdr:row>14</xdr:row>
      <xdr:rowOff>0</xdr:rowOff>
    </xdr:from>
    <xdr:to>
      <xdr:col>12</xdr:col>
      <xdr:colOff>437387</xdr:colOff>
      <xdr:row>35</xdr:row>
      <xdr:rowOff>108585</xdr:rowOff>
    </xdr:to>
    <xdr:graphicFrame macro="">
      <xdr:nvGraphicFramePr>
        <xdr:cNvPr id="2" name="Chart 1">
          <a:extLst>
            <a:ext uri="{FF2B5EF4-FFF2-40B4-BE49-F238E27FC236}">
              <a16:creationId xmlns:a16="http://schemas.microsoft.com/office/drawing/2014/main" id="{C42172F5-845A-471B-A939-924075C9AE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xdr:colOff>
      <xdr:row>43</xdr:row>
      <xdr:rowOff>142874</xdr:rowOff>
    </xdr:from>
    <xdr:to>
      <xdr:col>12</xdr:col>
      <xdr:colOff>437389</xdr:colOff>
      <xdr:row>65</xdr:row>
      <xdr:rowOff>108584</xdr:rowOff>
    </xdr:to>
    <xdr:graphicFrame macro="">
      <xdr:nvGraphicFramePr>
        <xdr:cNvPr id="3" name="Chart 2">
          <a:extLst>
            <a:ext uri="{FF2B5EF4-FFF2-40B4-BE49-F238E27FC236}">
              <a16:creationId xmlns:a16="http://schemas.microsoft.com/office/drawing/2014/main" id="{FA94BF77-2313-4BEB-AD80-30299748B163}"/>
            </a:ext>
            <a:ext uri="{147F2762-F138-4A5C-976F-8EAC2B608ADB}">
              <a16:predDERef xmlns:a16="http://schemas.microsoft.com/office/drawing/2014/main" pred="{C42172F5-845A-471B-A939-924075C9AE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14</xdr:row>
      <xdr:rowOff>0</xdr:rowOff>
    </xdr:from>
    <xdr:to>
      <xdr:col>26</xdr:col>
      <xdr:colOff>0</xdr:colOff>
      <xdr:row>35</xdr:row>
      <xdr:rowOff>106680</xdr:rowOff>
    </xdr:to>
    <xdr:graphicFrame macro="">
      <xdr:nvGraphicFramePr>
        <xdr:cNvPr id="4" name="Chart 3">
          <a:extLst>
            <a:ext uri="{FF2B5EF4-FFF2-40B4-BE49-F238E27FC236}">
              <a16:creationId xmlns:a16="http://schemas.microsoft.com/office/drawing/2014/main" id="{156C6A39-59CF-41E5-BF4B-8A44B166FE24}"/>
            </a:ext>
            <a:ext uri="{147F2762-F138-4A5C-976F-8EAC2B608ADB}">
              <a16:predDERef xmlns:a16="http://schemas.microsoft.com/office/drawing/2014/main" pred="{FA94BF77-2313-4BEB-AD80-30299748B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44</xdr:row>
      <xdr:rowOff>0</xdr:rowOff>
    </xdr:from>
    <xdr:to>
      <xdr:col>25</xdr:col>
      <xdr:colOff>437388</xdr:colOff>
      <xdr:row>65</xdr:row>
      <xdr:rowOff>108585</xdr:rowOff>
    </xdr:to>
    <xdr:graphicFrame macro="">
      <xdr:nvGraphicFramePr>
        <xdr:cNvPr id="5" name="Chart 4">
          <a:extLst>
            <a:ext uri="{FF2B5EF4-FFF2-40B4-BE49-F238E27FC236}">
              <a16:creationId xmlns:a16="http://schemas.microsoft.com/office/drawing/2014/main" id="{EC147357-E2F0-453F-8222-D4F7CF7F0EA6}"/>
            </a:ext>
            <a:ext uri="{147F2762-F138-4A5C-976F-8EAC2B608ADB}">
              <a16:predDERef xmlns:a16="http://schemas.microsoft.com/office/drawing/2014/main" pred="{156C6A39-59CF-41E5-BF4B-8A44B166FE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xdr:colOff>
      <xdr:row>73</xdr:row>
      <xdr:rowOff>142874</xdr:rowOff>
    </xdr:from>
    <xdr:to>
      <xdr:col>12</xdr:col>
      <xdr:colOff>437389</xdr:colOff>
      <xdr:row>95</xdr:row>
      <xdr:rowOff>108584</xdr:rowOff>
    </xdr:to>
    <xdr:graphicFrame macro="">
      <xdr:nvGraphicFramePr>
        <xdr:cNvPr id="6" name="Chart 5">
          <a:extLst>
            <a:ext uri="{FF2B5EF4-FFF2-40B4-BE49-F238E27FC236}">
              <a16:creationId xmlns:a16="http://schemas.microsoft.com/office/drawing/2014/main" id="{4FEB58C9-0CA6-459D-9B74-575C25DDCB43}"/>
            </a:ext>
            <a:ext uri="{147F2762-F138-4A5C-976F-8EAC2B608ADB}">
              <a16:predDERef xmlns:a16="http://schemas.microsoft.com/office/drawing/2014/main" pred="{EC147357-E2F0-453F-8222-D4F7CF7F0E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0</xdr:colOff>
      <xdr:row>74</xdr:row>
      <xdr:rowOff>0</xdr:rowOff>
    </xdr:from>
    <xdr:to>
      <xdr:col>25</xdr:col>
      <xdr:colOff>437388</xdr:colOff>
      <xdr:row>95</xdr:row>
      <xdr:rowOff>108585</xdr:rowOff>
    </xdr:to>
    <xdr:graphicFrame macro="">
      <xdr:nvGraphicFramePr>
        <xdr:cNvPr id="7" name="Chart 6">
          <a:extLst>
            <a:ext uri="{FF2B5EF4-FFF2-40B4-BE49-F238E27FC236}">
              <a16:creationId xmlns:a16="http://schemas.microsoft.com/office/drawing/2014/main" id="{2317555E-7EFB-48CA-9F44-19A3596B20E1}"/>
            </a:ext>
            <a:ext uri="{147F2762-F138-4A5C-976F-8EAC2B608ADB}">
              <a16:predDERef xmlns:a16="http://schemas.microsoft.com/office/drawing/2014/main" pred="{4FEB58C9-0CA6-459D-9B74-575C25DDCB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104</xdr:row>
      <xdr:rowOff>0</xdr:rowOff>
    </xdr:from>
    <xdr:to>
      <xdr:col>12</xdr:col>
      <xdr:colOff>437388</xdr:colOff>
      <xdr:row>125</xdr:row>
      <xdr:rowOff>108585</xdr:rowOff>
    </xdr:to>
    <xdr:graphicFrame macro="">
      <xdr:nvGraphicFramePr>
        <xdr:cNvPr id="8" name="Chart 7">
          <a:extLst>
            <a:ext uri="{FF2B5EF4-FFF2-40B4-BE49-F238E27FC236}">
              <a16:creationId xmlns:a16="http://schemas.microsoft.com/office/drawing/2014/main" id="{BB0790A8-80E3-436B-AB2D-2AE3F7AA898A}"/>
            </a:ext>
            <a:ext uri="{147F2762-F138-4A5C-976F-8EAC2B608ADB}">
              <a16:predDERef xmlns:a16="http://schemas.microsoft.com/office/drawing/2014/main" pred="{2317555E-7EFB-48CA-9F44-19A3596B20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0</xdr:colOff>
      <xdr:row>104</xdr:row>
      <xdr:rowOff>0</xdr:rowOff>
    </xdr:from>
    <xdr:to>
      <xdr:col>25</xdr:col>
      <xdr:colOff>437388</xdr:colOff>
      <xdr:row>125</xdr:row>
      <xdr:rowOff>108585</xdr:rowOff>
    </xdr:to>
    <xdr:graphicFrame macro="">
      <xdr:nvGraphicFramePr>
        <xdr:cNvPr id="9" name="Chart 8">
          <a:extLst>
            <a:ext uri="{FF2B5EF4-FFF2-40B4-BE49-F238E27FC236}">
              <a16:creationId xmlns:a16="http://schemas.microsoft.com/office/drawing/2014/main" id="{D4D51686-6F1C-40E5-BC64-87E67FA5CBAA}"/>
            </a:ext>
            <a:ext uri="{147F2762-F138-4A5C-976F-8EAC2B608ADB}">
              <a16:predDERef xmlns:a16="http://schemas.microsoft.com/office/drawing/2014/main" pred="{BB0790A8-80E3-436B-AB2D-2AE3F7AA8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0</xdr:colOff>
      <xdr:row>0</xdr:row>
      <xdr:rowOff>0</xdr:rowOff>
    </xdr:from>
    <xdr:to>
      <xdr:col>5</xdr:col>
      <xdr:colOff>181394</xdr:colOff>
      <xdr:row>2</xdr:row>
      <xdr:rowOff>127635</xdr:rowOff>
    </xdr:to>
    <xdr:pic>
      <xdr:nvPicPr>
        <xdr:cNvPr id="10" name="Picture 9">
          <a:extLst>
            <a:ext uri="{FF2B5EF4-FFF2-40B4-BE49-F238E27FC236}">
              <a16:creationId xmlns:a16="http://schemas.microsoft.com/office/drawing/2014/main" id="{BD1B9756-2420-4A66-91ED-7060ACD6ECF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0" y="0"/>
          <a:ext cx="2527141" cy="413385"/>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xdr:from>
      <xdr:col>1</xdr:col>
      <xdr:colOff>838199</xdr:colOff>
      <xdr:row>14</xdr:row>
      <xdr:rowOff>0</xdr:rowOff>
    </xdr:from>
    <xdr:to>
      <xdr:col>12</xdr:col>
      <xdr:colOff>437387</xdr:colOff>
      <xdr:row>35</xdr:row>
      <xdr:rowOff>108585</xdr:rowOff>
    </xdr:to>
    <xdr:graphicFrame macro="">
      <xdr:nvGraphicFramePr>
        <xdr:cNvPr id="2" name="Chart 1">
          <a:extLst>
            <a:ext uri="{FF2B5EF4-FFF2-40B4-BE49-F238E27FC236}">
              <a16:creationId xmlns:a16="http://schemas.microsoft.com/office/drawing/2014/main" id="{5B4AF88F-F87A-4656-BC7A-2719F491F0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14</xdr:row>
      <xdr:rowOff>0</xdr:rowOff>
    </xdr:from>
    <xdr:to>
      <xdr:col>26</xdr:col>
      <xdr:colOff>0</xdr:colOff>
      <xdr:row>35</xdr:row>
      <xdr:rowOff>106680</xdr:rowOff>
    </xdr:to>
    <xdr:graphicFrame macro="">
      <xdr:nvGraphicFramePr>
        <xdr:cNvPr id="3" name="Chart 2">
          <a:extLst>
            <a:ext uri="{FF2B5EF4-FFF2-40B4-BE49-F238E27FC236}">
              <a16:creationId xmlns:a16="http://schemas.microsoft.com/office/drawing/2014/main" id="{FEEE19BC-F637-437B-8B9D-9D4A02B4402D}"/>
            </a:ext>
            <a:ext uri="{147F2762-F138-4A5C-976F-8EAC2B608ADB}">
              <a16:predDERef xmlns:a16="http://schemas.microsoft.com/office/drawing/2014/main" pred="{5B4AF88F-F87A-4656-BC7A-2719F491F0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xdr:colOff>
      <xdr:row>73</xdr:row>
      <xdr:rowOff>142874</xdr:rowOff>
    </xdr:from>
    <xdr:to>
      <xdr:col>12</xdr:col>
      <xdr:colOff>437389</xdr:colOff>
      <xdr:row>95</xdr:row>
      <xdr:rowOff>108584</xdr:rowOff>
    </xdr:to>
    <xdr:graphicFrame macro="">
      <xdr:nvGraphicFramePr>
        <xdr:cNvPr id="4" name="Chart 3">
          <a:extLst>
            <a:ext uri="{FF2B5EF4-FFF2-40B4-BE49-F238E27FC236}">
              <a16:creationId xmlns:a16="http://schemas.microsoft.com/office/drawing/2014/main" id="{93FBBAEC-44CD-4768-8C9B-967DBE15A04A}"/>
            </a:ext>
            <a:ext uri="{147F2762-F138-4A5C-976F-8EAC2B608ADB}">
              <a16:predDERef xmlns:a16="http://schemas.microsoft.com/office/drawing/2014/main" pred="{FEEE19BC-F637-437B-8B9D-9D4A02B440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74</xdr:row>
      <xdr:rowOff>0</xdr:rowOff>
    </xdr:from>
    <xdr:to>
      <xdr:col>25</xdr:col>
      <xdr:colOff>437388</xdr:colOff>
      <xdr:row>95</xdr:row>
      <xdr:rowOff>108585</xdr:rowOff>
    </xdr:to>
    <xdr:graphicFrame macro="">
      <xdr:nvGraphicFramePr>
        <xdr:cNvPr id="5" name="Chart 4">
          <a:extLst>
            <a:ext uri="{FF2B5EF4-FFF2-40B4-BE49-F238E27FC236}">
              <a16:creationId xmlns:a16="http://schemas.microsoft.com/office/drawing/2014/main" id="{A17F3EB8-A228-4FA3-884B-CA83FEFB9378}"/>
            </a:ext>
            <a:ext uri="{147F2762-F138-4A5C-976F-8EAC2B608ADB}">
              <a16:predDERef xmlns:a16="http://schemas.microsoft.com/office/drawing/2014/main" pred="{93FBBAEC-44CD-4768-8C9B-967DBE15A0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104</xdr:row>
      <xdr:rowOff>0</xdr:rowOff>
    </xdr:from>
    <xdr:to>
      <xdr:col>12</xdr:col>
      <xdr:colOff>437388</xdr:colOff>
      <xdr:row>125</xdr:row>
      <xdr:rowOff>108585</xdr:rowOff>
    </xdr:to>
    <xdr:graphicFrame macro="">
      <xdr:nvGraphicFramePr>
        <xdr:cNvPr id="6" name="Chart 5">
          <a:extLst>
            <a:ext uri="{FF2B5EF4-FFF2-40B4-BE49-F238E27FC236}">
              <a16:creationId xmlns:a16="http://schemas.microsoft.com/office/drawing/2014/main" id="{6DD43AE3-B08A-4A4C-9084-BB02C15081D3}"/>
            </a:ext>
            <a:ext uri="{147F2762-F138-4A5C-976F-8EAC2B608ADB}">
              <a16:predDERef xmlns:a16="http://schemas.microsoft.com/office/drawing/2014/main" pred="{A17F3EB8-A228-4FA3-884B-CA83FEFB93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1</xdr:colOff>
      <xdr:row>43</xdr:row>
      <xdr:rowOff>142874</xdr:rowOff>
    </xdr:from>
    <xdr:to>
      <xdr:col>12</xdr:col>
      <xdr:colOff>437389</xdr:colOff>
      <xdr:row>65</xdr:row>
      <xdr:rowOff>108584</xdr:rowOff>
    </xdr:to>
    <xdr:graphicFrame macro="">
      <xdr:nvGraphicFramePr>
        <xdr:cNvPr id="7" name="Chart 6">
          <a:extLst>
            <a:ext uri="{FF2B5EF4-FFF2-40B4-BE49-F238E27FC236}">
              <a16:creationId xmlns:a16="http://schemas.microsoft.com/office/drawing/2014/main" id="{40D6C3ED-F947-4F8E-B052-81046F07ED15}"/>
            </a:ext>
            <a:ext uri="{147F2762-F138-4A5C-976F-8EAC2B608ADB}">
              <a16:predDERef xmlns:a16="http://schemas.microsoft.com/office/drawing/2014/main" pred="{6DD43AE3-B08A-4A4C-9084-BB02C15081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0</xdr:colOff>
      <xdr:row>44</xdr:row>
      <xdr:rowOff>0</xdr:rowOff>
    </xdr:from>
    <xdr:to>
      <xdr:col>25</xdr:col>
      <xdr:colOff>437388</xdr:colOff>
      <xdr:row>65</xdr:row>
      <xdr:rowOff>108585</xdr:rowOff>
    </xdr:to>
    <xdr:graphicFrame macro="">
      <xdr:nvGraphicFramePr>
        <xdr:cNvPr id="8" name="Chart 7">
          <a:extLst>
            <a:ext uri="{FF2B5EF4-FFF2-40B4-BE49-F238E27FC236}">
              <a16:creationId xmlns:a16="http://schemas.microsoft.com/office/drawing/2014/main" id="{0BADC80F-C1DF-499C-A0E6-3439CA85580A}"/>
            </a:ext>
            <a:ext uri="{147F2762-F138-4A5C-976F-8EAC2B608ADB}">
              <a16:predDERef xmlns:a16="http://schemas.microsoft.com/office/drawing/2014/main" pred="{40D6C3ED-F947-4F8E-B052-81046F07ED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0</xdr:colOff>
      <xdr:row>104</xdr:row>
      <xdr:rowOff>0</xdr:rowOff>
    </xdr:from>
    <xdr:to>
      <xdr:col>25</xdr:col>
      <xdr:colOff>437388</xdr:colOff>
      <xdr:row>125</xdr:row>
      <xdr:rowOff>108585</xdr:rowOff>
    </xdr:to>
    <xdr:graphicFrame macro="">
      <xdr:nvGraphicFramePr>
        <xdr:cNvPr id="9" name="Chart 8">
          <a:extLst>
            <a:ext uri="{FF2B5EF4-FFF2-40B4-BE49-F238E27FC236}">
              <a16:creationId xmlns:a16="http://schemas.microsoft.com/office/drawing/2014/main" id="{2E631B10-243F-43AE-9EBC-DC8ADC80224A}"/>
            </a:ext>
            <a:ext uri="{147F2762-F138-4A5C-976F-8EAC2B608ADB}">
              <a16:predDERef xmlns:a16="http://schemas.microsoft.com/office/drawing/2014/main" pred="{0BADC80F-C1DF-499C-A0E6-3439CA8558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0</xdr:colOff>
      <xdr:row>0</xdr:row>
      <xdr:rowOff>0</xdr:rowOff>
    </xdr:from>
    <xdr:to>
      <xdr:col>5</xdr:col>
      <xdr:colOff>167744</xdr:colOff>
      <xdr:row>2</xdr:row>
      <xdr:rowOff>127635</xdr:rowOff>
    </xdr:to>
    <xdr:pic>
      <xdr:nvPicPr>
        <xdr:cNvPr id="10" name="Picture 9">
          <a:extLst>
            <a:ext uri="{FF2B5EF4-FFF2-40B4-BE49-F238E27FC236}">
              <a16:creationId xmlns:a16="http://schemas.microsoft.com/office/drawing/2014/main" id="{A4F04F38-CC8D-4F93-8DAF-B43F077E690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0" y="0"/>
          <a:ext cx="2516089" cy="404726"/>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xdr:from>
      <xdr:col>14</xdr:col>
      <xdr:colOff>731520</xdr:colOff>
      <xdr:row>13</xdr:row>
      <xdr:rowOff>59054</xdr:rowOff>
    </xdr:from>
    <xdr:to>
      <xdr:col>26</xdr:col>
      <xdr:colOff>0</xdr:colOff>
      <xdr:row>35</xdr:row>
      <xdr:rowOff>41909</xdr:rowOff>
    </xdr:to>
    <xdr:graphicFrame macro="">
      <xdr:nvGraphicFramePr>
        <xdr:cNvPr id="2" name="Chart 1">
          <a:extLst>
            <a:ext uri="{FF2B5EF4-FFF2-40B4-BE49-F238E27FC236}">
              <a16:creationId xmlns:a16="http://schemas.microsoft.com/office/drawing/2014/main" id="{588FFCD7-7C9C-4EA0-ABB3-95EF0D83AE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44</xdr:row>
      <xdr:rowOff>0</xdr:rowOff>
    </xdr:from>
    <xdr:to>
      <xdr:col>13</xdr:col>
      <xdr:colOff>144780</xdr:colOff>
      <xdr:row>65</xdr:row>
      <xdr:rowOff>110490</xdr:rowOff>
    </xdr:to>
    <xdr:graphicFrame macro="">
      <xdr:nvGraphicFramePr>
        <xdr:cNvPr id="3" name="Chart 2">
          <a:extLst>
            <a:ext uri="{FF2B5EF4-FFF2-40B4-BE49-F238E27FC236}">
              <a16:creationId xmlns:a16="http://schemas.microsoft.com/office/drawing/2014/main" id="{B56B591D-80A8-449F-8DC5-D34F7F264554}"/>
            </a:ext>
            <a:ext uri="{147F2762-F138-4A5C-976F-8EAC2B608ADB}">
              <a16:predDERef xmlns:a16="http://schemas.microsoft.com/office/drawing/2014/main" pred="{588FFCD7-7C9C-4EA0-ABB3-95EF0D83AE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838199</xdr:colOff>
      <xdr:row>43</xdr:row>
      <xdr:rowOff>137160</xdr:rowOff>
    </xdr:from>
    <xdr:to>
      <xdr:col>26</xdr:col>
      <xdr:colOff>0</xdr:colOff>
      <xdr:row>65</xdr:row>
      <xdr:rowOff>95250</xdr:rowOff>
    </xdr:to>
    <xdr:graphicFrame macro="">
      <xdr:nvGraphicFramePr>
        <xdr:cNvPr id="4" name="Chart 3">
          <a:extLst>
            <a:ext uri="{FF2B5EF4-FFF2-40B4-BE49-F238E27FC236}">
              <a16:creationId xmlns:a16="http://schemas.microsoft.com/office/drawing/2014/main" id="{A2133FEB-74E2-4C6B-9588-E5359D005EDB}"/>
            </a:ext>
            <a:ext uri="{147F2762-F138-4A5C-976F-8EAC2B608ADB}">
              <a16:predDERef xmlns:a16="http://schemas.microsoft.com/office/drawing/2014/main" pred="{B56B591D-80A8-449F-8DC5-D34F7F2645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14</xdr:row>
      <xdr:rowOff>0</xdr:rowOff>
    </xdr:from>
    <xdr:to>
      <xdr:col>12</xdr:col>
      <xdr:colOff>437388</xdr:colOff>
      <xdr:row>35</xdr:row>
      <xdr:rowOff>108585</xdr:rowOff>
    </xdr:to>
    <xdr:graphicFrame macro="">
      <xdr:nvGraphicFramePr>
        <xdr:cNvPr id="5" name="Chart 4">
          <a:extLst>
            <a:ext uri="{FF2B5EF4-FFF2-40B4-BE49-F238E27FC236}">
              <a16:creationId xmlns:a16="http://schemas.microsoft.com/office/drawing/2014/main" id="{2E882399-52ED-43D9-8709-F665A60B562B}"/>
            </a:ext>
            <a:ext uri="{147F2762-F138-4A5C-976F-8EAC2B608ADB}">
              <a16:predDERef xmlns:a16="http://schemas.microsoft.com/office/drawing/2014/main" pred="{A2133FEB-74E2-4C6B-9588-E5359D005E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838199</xdr:colOff>
      <xdr:row>76</xdr:row>
      <xdr:rowOff>0</xdr:rowOff>
    </xdr:from>
    <xdr:to>
      <xdr:col>26</xdr:col>
      <xdr:colOff>0</xdr:colOff>
      <xdr:row>95</xdr:row>
      <xdr:rowOff>104775</xdr:rowOff>
    </xdr:to>
    <xdr:graphicFrame macro="">
      <xdr:nvGraphicFramePr>
        <xdr:cNvPr id="6" name="Chart 5">
          <a:extLst>
            <a:ext uri="{FF2B5EF4-FFF2-40B4-BE49-F238E27FC236}">
              <a16:creationId xmlns:a16="http://schemas.microsoft.com/office/drawing/2014/main" id="{A8CE9FF4-A4D2-4F45-BA3F-09E5B136B202}"/>
            </a:ext>
            <a:ext uri="{147F2762-F138-4A5C-976F-8EAC2B608ADB}">
              <a16:predDERef xmlns:a16="http://schemas.microsoft.com/office/drawing/2014/main" pred="{2E882399-52ED-43D9-8709-F665A60B56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104</xdr:row>
      <xdr:rowOff>0</xdr:rowOff>
    </xdr:from>
    <xdr:to>
      <xdr:col>13</xdr:col>
      <xdr:colOff>9525</xdr:colOff>
      <xdr:row>126</xdr:row>
      <xdr:rowOff>120015</xdr:rowOff>
    </xdr:to>
    <xdr:graphicFrame macro="">
      <xdr:nvGraphicFramePr>
        <xdr:cNvPr id="7" name="Chart 6">
          <a:extLst>
            <a:ext uri="{FF2B5EF4-FFF2-40B4-BE49-F238E27FC236}">
              <a16:creationId xmlns:a16="http://schemas.microsoft.com/office/drawing/2014/main" id="{D9BF23F6-7625-44AB-9809-97575FFB3118}"/>
            </a:ext>
            <a:ext uri="{147F2762-F138-4A5C-976F-8EAC2B608ADB}">
              <a16:predDERef xmlns:a16="http://schemas.microsoft.com/office/drawing/2014/main" pred="{A8CE9FF4-A4D2-4F45-BA3F-09E5B136B2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0</xdr:colOff>
      <xdr:row>104</xdr:row>
      <xdr:rowOff>0</xdr:rowOff>
    </xdr:from>
    <xdr:to>
      <xdr:col>26</xdr:col>
      <xdr:colOff>9525</xdr:colOff>
      <xdr:row>126</xdr:row>
      <xdr:rowOff>120015</xdr:rowOff>
    </xdr:to>
    <xdr:graphicFrame macro="">
      <xdr:nvGraphicFramePr>
        <xdr:cNvPr id="8" name="Chart 7">
          <a:extLst>
            <a:ext uri="{FF2B5EF4-FFF2-40B4-BE49-F238E27FC236}">
              <a16:creationId xmlns:a16="http://schemas.microsoft.com/office/drawing/2014/main" id="{2152E6E0-C95C-497F-AF7E-65A407C328C5}"/>
            </a:ext>
            <a:ext uri="{147F2762-F138-4A5C-976F-8EAC2B608ADB}">
              <a16:predDERef xmlns:a16="http://schemas.microsoft.com/office/drawing/2014/main" pred="{D9BF23F6-7625-44AB-9809-97575FFB31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838199</xdr:colOff>
      <xdr:row>76</xdr:row>
      <xdr:rowOff>0</xdr:rowOff>
    </xdr:from>
    <xdr:to>
      <xdr:col>13</xdr:col>
      <xdr:colOff>9524</xdr:colOff>
      <xdr:row>95</xdr:row>
      <xdr:rowOff>38100</xdr:rowOff>
    </xdr:to>
    <xdr:graphicFrame macro="">
      <xdr:nvGraphicFramePr>
        <xdr:cNvPr id="9" name="Chart 8">
          <a:extLst>
            <a:ext uri="{FF2B5EF4-FFF2-40B4-BE49-F238E27FC236}">
              <a16:creationId xmlns:a16="http://schemas.microsoft.com/office/drawing/2014/main" id="{1BBDD048-9951-4636-8A56-5D22C14D19FA}"/>
            </a:ext>
            <a:ext uri="{147F2762-F138-4A5C-976F-8EAC2B608ADB}">
              <a16:predDERef xmlns:a16="http://schemas.microsoft.com/office/drawing/2014/main" pred="{2152E6E0-C95C-497F-AF7E-65A407C328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0</xdr:colOff>
      <xdr:row>0</xdr:row>
      <xdr:rowOff>0</xdr:rowOff>
    </xdr:from>
    <xdr:to>
      <xdr:col>5</xdr:col>
      <xdr:colOff>148446</xdr:colOff>
      <xdr:row>2</xdr:row>
      <xdr:rowOff>127635</xdr:rowOff>
    </xdr:to>
    <xdr:pic>
      <xdr:nvPicPr>
        <xdr:cNvPr id="10" name="Picture 9">
          <a:extLst>
            <a:ext uri="{FF2B5EF4-FFF2-40B4-BE49-F238E27FC236}">
              <a16:creationId xmlns:a16="http://schemas.microsoft.com/office/drawing/2014/main" id="{1F86E50B-FD91-4992-8C7E-0EA0A0B8E64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0" y="0"/>
          <a:ext cx="2496791" cy="4047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19</xdr:row>
      <xdr:rowOff>152399</xdr:rowOff>
    </xdr:from>
    <xdr:to>
      <xdr:col>13</xdr:col>
      <xdr:colOff>0</xdr:colOff>
      <xdr:row>40</xdr:row>
      <xdr:rowOff>0</xdr:rowOff>
    </xdr:to>
    <xdr:graphicFrame macro="">
      <xdr:nvGraphicFramePr>
        <xdr:cNvPr id="2" name="Chart 1">
          <a:extLst>
            <a:ext uri="{FF2B5EF4-FFF2-40B4-BE49-F238E27FC236}">
              <a16:creationId xmlns:a16="http://schemas.microsoft.com/office/drawing/2014/main" id="{5F92FF67-057B-4553-A044-B0785FFF09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72</xdr:row>
      <xdr:rowOff>0</xdr:rowOff>
    </xdr:from>
    <xdr:to>
      <xdr:col>13</xdr:col>
      <xdr:colOff>0</xdr:colOff>
      <xdr:row>92</xdr:row>
      <xdr:rowOff>0</xdr:rowOff>
    </xdr:to>
    <xdr:graphicFrame macro="">
      <xdr:nvGraphicFramePr>
        <xdr:cNvPr id="3" name="Chart 2">
          <a:extLst>
            <a:ext uri="{FF2B5EF4-FFF2-40B4-BE49-F238E27FC236}">
              <a16:creationId xmlns:a16="http://schemas.microsoft.com/office/drawing/2014/main" id="{11FD11B9-114C-471A-873E-FD2AB418687E}"/>
            </a:ext>
            <a:ext uri="{147F2762-F138-4A5C-976F-8EAC2B608ADB}">
              <a16:predDERef xmlns:a16="http://schemas.microsoft.com/office/drawing/2014/main" pred="{5F92FF67-057B-4553-A044-B0785FFF09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20</xdr:row>
      <xdr:rowOff>0</xdr:rowOff>
    </xdr:from>
    <xdr:to>
      <xdr:col>36</xdr:col>
      <xdr:colOff>0</xdr:colOff>
      <xdr:row>40</xdr:row>
      <xdr:rowOff>0</xdr:rowOff>
    </xdr:to>
    <xdr:graphicFrame macro="">
      <xdr:nvGraphicFramePr>
        <xdr:cNvPr id="4" name="Chart 3">
          <a:extLst>
            <a:ext uri="{FF2B5EF4-FFF2-40B4-BE49-F238E27FC236}">
              <a16:creationId xmlns:a16="http://schemas.microsoft.com/office/drawing/2014/main" id="{60025EFB-D9F0-4398-AE23-BB5E3925A0A8}"/>
            </a:ext>
            <a:ext uri="{147F2762-F138-4A5C-976F-8EAC2B608ADB}">
              <a16:predDERef xmlns:a16="http://schemas.microsoft.com/office/drawing/2014/main" pred="{11FD11B9-114C-471A-873E-FD2AB41868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72</xdr:row>
      <xdr:rowOff>0</xdr:rowOff>
    </xdr:from>
    <xdr:to>
      <xdr:col>36</xdr:col>
      <xdr:colOff>0</xdr:colOff>
      <xdr:row>92</xdr:row>
      <xdr:rowOff>0</xdr:rowOff>
    </xdr:to>
    <xdr:graphicFrame macro="">
      <xdr:nvGraphicFramePr>
        <xdr:cNvPr id="5" name="Chart 4">
          <a:extLst>
            <a:ext uri="{FF2B5EF4-FFF2-40B4-BE49-F238E27FC236}">
              <a16:creationId xmlns:a16="http://schemas.microsoft.com/office/drawing/2014/main" id="{5CE30927-CC80-4A65-BD98-E78A11A4CB28}"/>
            </a:ext>
            <a:ext uri="{147F2762-F138-4A5C-976F-8EAC2B608ADB}">
              <a16:predDERef xmlns:a16="http://schemas.microsoft.com/office/drawing/2014/main" pred="{60025EFB-D9F0-4398-AE23-BB5E3925A0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2</xdr:col>
      <xdr:colOff>253609</xdr:colOff>
      <xdr:row>2</xdr:row>
      <xdr:rowOff>102136</xdr:rowOff>
    </xdr:to>
    <xdr:pic>
      <xdr:nvPicPr>
        <xdr:cNvPr id="6" name="Picture 5">
          <a:extLst>
            <a:ext uri="{FF2B5EF4-FFF2-40B4-BE49-F238E27FC236}">
              <a16:creationId xmlns:a16="http://schemas.microsoft.com/office/drawing/2014/main" id="{158B8AF2-B233-4203-8827-96C662DF8A5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504973" cy="398508"/>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15</xdr:col>
      <xdr:colOff>0</xdr:colOff>
      <xdr:row>10</xdr:row>
      <xdr:rowOff>103908</xdr:rowOff>
    </xdr:from>
    <xdr:to>
      <xdr:col>26</xdr:col>
      <xdr:colOff>0</xdr:colOff>
      <xdr:row>34</xdr:row>
      <xdr:rowOff>79663</xdr:rowOff>
    </xdr:to>
    <xdr:graphicFrame macro="">
      <xdr:nvGraphicFramePr>
        <xdr:cNvPr id="2" name="Chart 1">
          <a:extLst>
            <a:ext uri="{FF2B5EF4-FFF2-40B4-BE49-F238E27FC236}">
              <a16:creationId xmlns:a16="http://schemas.microsoft.com/office/drawing/2014/main" id="{C65A3A42-6DD2-4D0A-B61B-0CF8AC72AE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41</xdr:row>
      <xdr:rowOff>139410</xdr:rowOff>
    </xdr:from>
    <xdr:to>
      <xdr:col>26</xdr:col>
      <xdr:colOff>0</xdr:colOff>
      <xdr:row>65</xdr:row>
      <xdr:rowOff>111978</xdr:rowOff>
    </xdr:to>
    <xdr:graphicFrame macro="">
      <xdr:nvGraphicFramePr>
        <xdr:cNvPr id="3" name="Chart 2">
          <a:extLst>
            <a:ext uri="{FF2B5EF4-FFF2-40B4-BE49-F238E27FC236}">
              <a16:creationId xmlns:a16="http://schemas.microsoft.com/office/drawing/2014/main" id="{5C0B1ABE-4EF3-41D5-98B7-1690BD5E711E}"/>
            </a:ext>
            <a:ext uri="{147F2762-F138-4A5C-976F-8EAC2B608ADB}">
              <a16:predDERef xmlns:a16="http://schemas.microsoft.com/office/drawing/2014/main" pred="{C65A3A42-6DD2-4D0A-B61B-0CF8AC72AE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41</xdr:row>
      <xdr:rowOff>142874</xdr:rowOff>
    </xdr:from>
    <xdr:to>
      <xdr:col>12</xdr:col>
      <xdr:colOff>419100</xdr:colOff>
      <xdr:row>65</xdr:row>
      <xdr:rowOff>115442</xdr:rowOff>
    </xdr:to>
    <xdr:graphicFrame macro="">
      <xdr:nvGraphicFramePr>
        <xdr:cNvPr id="4" name="Chart 3">
          <a:extLst>
            <a:ext uri="{FF2B5EF4-FFF2-40B4-BE49-F238E27FC236}">
              <a16:creationId xmlns:a16="http://schemas.microsoft.com/office/drawing/2014/main" id="{8F964EC3-7E10-4AAB-8C0A-593D57FC86DB}"/>
            </a:ext>
            <a:ext uri="{147F2762-F138-4A5C-976F-8EAC2B608ADB}">
              <a16:predDERef xmlns:a16="http://schemas.microsoft.com/office/drawing/2014/main" pred="{5C0B1ABE-4EF3-41D5-98B7-1690BD5E7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11</xdr:row>
      <xdr:rowOff>0</xdr:rowOff>
    </xdr:from>
    <xdr:to>
      <xdr:col>13</xdr:col>
      <xdr:colOff>0</xdr:colOff>
      <xdr:row>34</xdr:row>
      <xdr:rowOff>115443</xdr:rowOff>
    </xdr:to>
    <xdr:graphicFrame macro="">
      <xdr:nvGraphicFramePr>
        <xdr:cNvPr id="5" name="Chart 4">
          <a:extLst>
            <a:ext uri="{FF2B5EF4-FFF2-40B4-BE49-F238E27FC236}">
              <a16:creationId xmlns:a16="http://schemas.microsoft.com/office/drawing/2014/main" id="{F40EB6C8-1373-4E3B-8C0C-F43A3A041BDD}"/>
            </a:ext>
            <a:ext uri="{147F2762-F138-4A5C-976F-8EAC2B608ADB}">
              <a16:predDERef xmlns:a16="http://schemas.microsoft.com/office/drawing/2014/main" pred="{8F964EC3-7E10-4AAB-8C0A-593D57FC86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5</xdr:col>
      <xdr:colOff>175270</xdr:colOff>
      <xdr:row>2</xdr:row>
      <xdr:rowOff>126365</xdr:rowOff>
    </xdr:to>
    <xdr:pic>
      <xdr:nvPicPr>
        <xdr:cNvPr id="6" name="Picture 5">
          <a:extLst>
            <a:ext uri="{FF2B5EF4-FFF2-40B4-BE49-F238E27FC236}">
              <a16:creationId xmlns:a16="http://schemas.microsoft.com/office/drawing/2014/main" id="{33E88091-E68A-4AB5-9743-1836EB8BD61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525517" cy="410247"/>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97214</xdr:colOff>
      <xdr:row>3</xdr:row>
      <xdr:rowOff>12933</xdr:rowOff>
    </xdr:to>
    <xdr:pic>
      <xdr:nvPicPr>
        <xdr:cNvPr id="2" name="Picture 1">
          <a:extLst>
            <a:ext uri="{FF2B5EF4-FFF2-40B4-BE49-F238E27FC236}">
              <a16:creationId xmlns:a16="http://schemas.microsoft.com/office/drawing/2014/main" id="{0BB181A2-141B-4067-B461-D3FA8A27A0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59339" cy="470133"/>
        </a:xfrm>
        <a:prstGeom prst="rect">
          <a:avLst/>
        </a:prstGeom>
        <a:solidFill>
          <a:sysClr val="window" lastClr="FFFFFF"/>
        </a:solidFill>
      </xdr:spPr>
    </xdr:pic>
    <xdr:clientData/>
  </xdr:twoCellAnchor>
</xdr:wsDr>
</file>

<file path=xl/drawings/drawing52.xml><?xml version="1.0" encoding="utf-8"?>
<xdr:wsDr xmlns:xdr="http://schemas.openxmlformats.org/drawingml/2006/spreadsheetDrawing" xmlns:a="http://schemas.openxmlformats.org/drawingml/2006/main">
  <xdr:twoCellAnchor>
    <xdr:from>
      <xdr:col>2</xdr:col>
      <xdr:colOff>0</xdr:colOff>
      <xdr:row>12</xdr:row>
      <xdr:rowOff>0</xdr:rowOff>
    </xdr:from>
    <xdr:to>
      <xdr:col>13</xdr:col>
      <xdr:colOff>0</xdr:colOff>
      <xdr:row>34</xdr:row>
      <xdr:rowOff>0</xdr:rowOff>
    </xdr:to>
    <xdr:graphicFrame macro="">
      <xdr:nvGraphicFramePr>
        <xdr:cNvPr id="2" name="Chart 1">
          <a:extLst>
            <a:ext uri="{FF2B5EF4-FFF2-40B4-BE49-F238E27FC236}">
              <a16:creationId xmlns:a16="http://schemas.microsoft.com/office/drawing/2014/main" id="{BC6E3101-8445-418A-B94D-5946F6767145}"/>
            </a:ext>
            <a:ext uri="{147F2762-F138-4A5C-976F-8EAC2B608ADB}">
              <a16:predDERef xmlns:a16="http://schemas.microsoft.com/office/drawing/2014/main" pred="{AFD72886-AC67-4F3C-8D61-B449219C8C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12</xdr:row>
      <xdr:rowOff>0</xdr:rowOff>
    </xdr:from>
    <xdr:to>
      <xdr:col>32</xdr:col>
      <xdr:colOff>0</xdr:colOff>
      <xdr:row>34</xdr:row>
      <xdr:rowOff>0</xdr:rowOff>
    </xdr:to>
    <xdr:graphicFrame macro="">
      <xdr:nvGraphicFramePr>
        <xdr:cNvPr id="3" name="Chart 2">
          <a:extLst>
            <a:ext uri="{FF2B5EF4-FFF2-40B4-BE49-F238E27FC236}">
              <a16:creationId xmlns:a16="http://schemas.microsoft.com/office/drawing/2014/main" id="{A8B2C37B-6C39-4999-AC17-E95DE88CDE5F}"/>
            </a:ext>
            <a:ext uri="{147F2762-F138-4A5C-976F-8EAC2B608ADB}">
              <a16:predDERef xmlns:a16="http://schemas.microsoft.com/office/drawing/2014/main" pred="{BC6E3101-8445-418A-B94D-5946F67671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3</xdr:col>
      <xdr:colOff>82902</xdr:colOff>
      <xdr:row>2</xdr:row>
      <xdr:rowOff>87539</xdr:rowOff>
    </xdr:to>
    <xdr:pic>
      <xdr:nvPicPr>
        <xdr:cNvPr id="5" name="Picture 4">
          <a:extLst>
            <a:ext uri="{FF2B5EF4-FFF2-40B4-BE49-F238E27FC236}">
              <a16:creationId xmlns:a16="http://schemas.microsoft.com/office/drawing/2014/main" id="{6BEBE2D7-71F9-4D65-9349-C182E86B22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506243" cy="398508"/>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xdr:from>
      <xdr:col>2</xdr:col>
      <xdr:colOff>0</xdr:colOff>
      <xdr:row>14</xdr:row>
      <xdr:rowOff>152399</xdr:rowOff>
    </xdr:from>
    <xdr:to>
      <xdr:col>13</xdr:col>
      <xdr:colOff>0</xdr:colOff>
      <xdr:row>35</xdr:row>
      <xdr:rowOff>0</xdr:rowOff>
    </xdr:to>
    <xdr:graphicFrame macro="">
      <xdr:nvGraphicFramePr>
        <xdr:cNvPr id="2" name="Chart 1">
          <a:extLst>
            <a:ext uri="{FF2B5EF4-FFF2-40B4-BE49-F238E27FC236}">
              <a16:creationId xmlns:a16="http://schemas.microsoft.com/office/drawing/2014/main" id="{A989EE15-DEE3-43C4-9E26-ED1929DF62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61</xdr:row>
      <xdr:rowOff>0</xdr:rowOff>
    </xdr:from>
    <xdr:to>
      <xdr:col>13</xdr:col>
      <xdr:colOff>0</xdr:colOff>
      <xdr:row>81</xdr:row>
      <xdr:rowOff>0</xdr:rowOff>
    </xdr:to>
    <xdr:graphicFrame macro="">
      <xdr:nvGraphicFramePr>
        <xdr:cNvPr id="3" name="Chart 2">
          <a:extLst>
            <a:ext uri="{FF2B5EF4-FFF2-40B4-BE49-F238E27FC236}">
              <a16:creationId xmlns:a16="http://schemas.microsoft.com/office/drawing/2014/main" id="{AD9F1EF0-4949-4647-81BD-4AC108FD8E48}"/>
            </a:ext>
            <a:ext uri="{147F2762-F138-4A5C-976F-8EAC2B608ADB}">
              <a16:predDERef xmlns:a16="http://schemas.microsoft.com/office/drawing/2014/main" pred="{A989EE15-DEE3-43C4-9E26-ED1929DF62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15</xdr:row>
      <xdr:rowOff>0</xdr:rowOff>
    </xdr:from>
    <xdr:to>
      <xdr:col>36</xdr:col>
      <xdr:colOff>0</xdr:colOff>
      <xdr:row>35</xdr:row>
      <xdr:rowOff>0</xdr:rowOff>
    </xdr:to>
    <xdr:graphicFrame macro="">
      <xdr:nvGraphicFramePr>
        <xdr:cNvPr id="4" name="Chart 3">
          <a:extLst>
            <a:ext uri="{FF2B5EF4-FFF2-40B4-BE49-F238E27FC236}">
              <a16:creationId xmlns:a16="http://schemas.microsoft.com/office/drawing/2014/main" id="{E6BB1234-B721-401D-BC80-146568A23BBA}"/>
            </a:ext>
            <a:ext uri="{147F2762-F138-4A5C-976F-8EAC2B608ADB}">
              <a16:predDERef xmlns:a16="http://schemas.microsoft.com/office/drawing/2014/main" pred="{AD9F1EF0-4949-4647-81BD-4AC108FD8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61</xdr:row>
      <xdr:rowOff>0</xdr:rowOff>
    </xdr:from>
    <xdr:to>
      <xdr:col>36</xdr:col>
      <xdr:colOff>0</xdr:colOff>
      <xdr:row>81</xdr:row>
      <xdr:rowOff>0</xdr:rowOff>
    </xdr:to>
    <xdr:graphicFrame macro="">
      <xdr:nvGraphicFramePr>
        <xdr:cNvPr id="5" name="Chart 4">
          <a:extLst>
            <a:ext uri="{FF2B5EF4-FFF2-40B4-BE49-F238E27FC236}">
              <a16:creationId xmlns:a16="http://schemas.microsoft.com/office/drawing/2014/main" id="{8B3D9AFB-626D-4938-BBF3-3B993F3E4B91}"/>
            </a:ext>
            <a:ext uri="{147F2762-F138-4A5C-976F-8EAC2B608ADB}">
              <a16:predDERef xmlns:a16="http://schemas.microsoft.com/office/drawing/2014/main" pred="{E6BB1234-B721-401D-BC80-146568A23B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3</xdr:col>
      <xdr:colOff>82902</xdr:colOff>
      <xdr:row>2</xdr:row>
      <xdr:rowOff>87539</xdr:rowOff>
    </xdr:to>
    <xdr:pic>
      <xdr:nvPicPr>
        <xdr:cNvPr id="6" name="Picture 5">
          <a:extLst>
            <a:ext uri="{FF2B5EF4-FFF2-40B4-BE49-F238E27FC236}">
              <a16:creationId xmlns:a16="http://schemas.microsoft.com/office/drawing/2014/main" id="{55C42AEC-3C5C-457B-A60C-73AFAE8B92A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506243" cy="398508"/>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xdr:from>
      <xdr:col>2</xdr:col>
      <xdr:colOff>0</xdr:colOff>
      <xdr:row>12</xdr:row>
      <xdr:rowOff>0</xdr:rowOff>
    </xdr:from>
    <xdr:to>
      <xdr:col>13</xdr:col>
      <xdr:colOff>0</xdr:colOff>
      <xdr:row>39</xdr:row>
      <xdr:rowOff>57150</xdr:rowOff>
    </xdr:to>
    <xdr:graphicFrame macro="">
      <xdr:nvGraphicFramePr>
        <xdr:cNvPr id="2" name="Chart 1">
          <a:extLst>
            <a:ext uri="{FF2B5EF4-FFF2-40B4-BE49-F238E27FC236}">
              <a16:creationId xmlns:a16="http://schemas.microsoft.com/office/drawing/2014/main" id="{3ED8D143-7893-44E2-8E81-78364678B6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12</xdr:row>
      <xdr:rowOff>0</xdr:rowOff>
    </xdr:from>
    <xdr:to>
      <xdr:col>26</xdr:col>
      <xdr:colOff>0</xdr:colOff>
      <xdr:row>39</xdr:row>
      <xdr:rowOff>57150</xdr:rowOff>
    </xdr:to>
    <xdr:graphicFrame macro="">
      <xdr:nvGraphicFramePr>
        <xdr:cNvPr id="3" name="Chart 2">
          <a:extLst>
            <a:ext uri="{FF2B5EF4-FFF2-40B4-BE49-F238E27FC236}">
              <a16:creationId xmlns:a16="http://schemas.microsoft.com/office/drawing/2014/main" id="{EE6A97C3-6205-4CD5-85E7-233C53E0B41E}"/>
            </a:ext>
            <a:ext uri="{147F2762-F138-4A5C-976F-8EAC2B608ADB}">
              <a16:predDERef xmlns:a16="http://schemas.microsoft.com/office/drawing/2014/main" pred="{3ED8D143-7893-44E2-8E81-78364678B6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0</xdr:colOff>
      <xdr:row>12</xdr:row>
      <xdr:rowOff>0</xdr:rowOff>
    </xdr:from>
    <xdr:to>
      <xdr:col>39</xdr:col>
      <xdr:colOff>0</xdr:colOff>
      <xdr:row>39</xdr:row>
      <xdr:rowOff>57150</xdr:rowOff>
    </xdr:to>
    <xdr:graphicFrame macro="">
      <xdr:nvGraphicFramePr>
        <xdr:cNvPr id="4" name="Chart 3">
          <a:extLst>
            <a:ext uri="{FF2B5EF4-FFF2-40B4-BE49-F238E27FC236}">
              <a16:creationId xmlns:a16="http://schemas.microsoft.com/office/drawing/2014/main" id="{3FBE9487-4974-46CA-B69D-24D77B590BDA}"/>
            </a:ext>
            <a:ext uri="{147F2762-F138-4A5C-976F-8EAC2B608ADB}">
              <a16:predDERef xmlns:a16="http://schemas.microsoft.com/office/drawing/2014/main" pred="{EE6A97C3-6205-4CD5-85E7-233C53E0B4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52</xdr:row>
      <xdr:rowOff>0</xdr:rowOff>
    </xdr:from>
    <xdr:to>
      <xdr:col>13</xdr:col>
      <xdr:colOff>0</xdr:colOff>
      <xdr:row>79</xdr:row>
      <xdr:rowOff>57150</xdr:rowOff>
    </xdr:to>
    <xdr:graphicFrame macro="">
      <xdr:nvGraphicFramePr>
        <xdr:cNvPr id="5" name="Chart 4">
          <a:extLst>
            <a:ext uri="{FF2B5EF4-FFF2-40B4-BE49-F238E27FC236}">
              <a16:creationId xmlns:a16="http://schemas.microsoft.com/office/drawing/2014/main" id="{156D9DE4-C9F0-464B-8AF7-2EA320C88659}"/>
            </a:ext>
            <a:ext uri="{147F2762-F138-4A5C-976F-8EAC2B608ADB}">
              <a16:predDERef xmlns:a16="http://schemas.microsoft.com/office/drawing/2014/main" pred="{3FBE9487-4974-46CA-B69D-24D77B590B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0</xdr:colOff>
      <xdr:row>52</xdr:row>
      <xdr:rowOff>0</xdr:rowOff>
    </xdr:from>
    <xdr:to>
      <xdr:col>26</xdr:col>
      <xdr:colOff>0</xdr:colOff>
      <xdr:row>79</xdr:row>
      <xdr:rowOff>57150</xdr:rowOff>
    </xdr:to>
    <xdr:graphicFrame macro="">
      <xdr:nvGraphicFramePr>
        <xdr:cNvPr id="6" name="Chart 5">
          <a:extLst>
            <a:ext uri="{FF2B5EF4-FFF2-40B4-BE49-F238E27FC236}">
              <a16:creationId xmlns:a16="http://schemas.microsoft.com/office/drawing/2014/main" id="{A37A03CF-7AEC-48CB-8409-8BAD7C0714E9}"/>
            </a:ext>
            <a:ext uri="{147F2762-F138-4A5C-976F-8EAC2B608ADB}">
              <a16:predDERef xmlns:a16="http://schemas.microsoft.com/office/drawing/2014/main" pred="{156D9DE4-C9F0-464B-8AF7-2EA320C886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28</xdr:col>
      <xdr:colOff>0</xdr:colOff>
      <xdr:row>52</xdr:row>
      <xdr:rowOff>0</xdr:rowOff>
    </xdr:from>
    <xdr:to>
      <xdr:col>39</xdr:col>
      <xdr:colOff>0</xdr:colOff>
      <xdr:row>79</xdr:row>
      <xdr:rowOff>57150</xdr:rowOff>
    </xdr:to>
    <xdr:graphicFrame macro="">
      <xdr:nvGraphicFramePr>
        <xdr:cNvPr id="7" name="Chart 6">
          <a:extLst>
            <a:ext uri="{FF2B5EF4-FFF2-40B4-BE49-F238E27FC236}">
              <a16:creationId xmlns:a16="http://schemas.microsoft.com/office/drawing/2014/main" id="{14F6A935-841B-4209-9817-448F8A7E7601}"/>
            </a:ext>
            <a:ext uri="{147F2762-F138-4A5C-976F-8EAC2B608ADB}">
              <a16:predDERef xmlns:a16="http://schemas.microsoft.com/office/drawing/2014/main" pred="{A37A03CF-7AEC-48CB-8409-8BAD7C0714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0</xdr:col>
      <xdr:colOff>0</xdr:colOff>
      <xdr:row>0</xdr:row>
      <xdr:rowOff>0</xdr:rowOff>
    </xdr:from>
    <xdr:ext cx="2512824" cy="402186"/>
    <xdr:pic>
      <xdr:nvPicPr>
        <xdr:cNvPr id="8" name="Picture 7">
          <a:extLst>
            <a:ext uri="{FF2B5EF4-FFF2-40B4-BE49-F238E27FC236}">
              <a16:creationId xmlns:a16="http://schemas.microsoft.com/office/drawing/2014/main" id="{0540AB61-9927-4E03-AA71-4B01831EA77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0"/>
          <a:ext cx="2512824" cy="402186"/>
        </a:xfrm>
        <a:prstGeom prst="rect">
          <a:avLst/>
        </a:prstGeom>
      </xdr:spPr>
    </xdr:pic>
    <xdr:clientData/>
  </xdr:oneCellAnchor>
</xdr:wsDr>
</file>

<file path=xl/drawings/drawing55.xml><?xml version="1.0" encoding="utf-8"?>
<xdr:wsDr xmlns:xdr="http://schemas.openxmlformats.org/drawingml/2006/spreadsheetDrawing" xmlns:a="http://schemas.openxmlformats.org/drawingml/2006/main">
  <xdr:twoCellAnchor>
    <xdr:from>
      <xdr:col>2</xdr:col>
      <xdr:colOff>0</xdr:colOff>
      <xdr:row>19</xdr:row>
      <xdr:rowOff>152399</xdr:rowOff>
    </xdr:from>
    <xdr:to>
      <xdr:col>13</xdr:col>
      <xdr:colOff>0</xdr:colOff>
      <xdr:row>40</xdr:row>
      <xdr:rowOff>0</xdr:rowOff>
    </xdr:to>
    <xdr:graphicFrame macro="">
      <xdr:nvGraphicFramePr>
        <xdr:cNvPr id="2" name="Chart 1">
          <a:extLst>
            <a:ext uri="{FF2B5EF4-FFF2-40B4-BE49-F238E27FC236}">
              <a16:creationId xmlns:a16="http://schemas.microsoft.com/office/drawing/2014/main" id="{879C2F45-105F-4A56-B264-8DA953EA48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72</xdr:row>
      <xdr:rowOff>0</xdr:rowOff>
    </xdr:from>
    <xdr:to>
      <xdr:col>13</xdr:col>
      <xdr:colOff>0</xdr:colOff>
      <xdr:row>92</xdr:row>
      <xdr:rowOff>0</xdr:rowOff>
    </xdr:to>
    <xdr:graphicFrame macro="">
      <xdr:nvGraphicFramePr>
        <xdr:cNvPr id="3" name="Chart 2">
          <a:extLst>
            <a:ext uri="{FF2B5EF4-FFF2-40B4-BE49-F238E27FC236}">
              <a16:creationId xmlns:a16="http://schemas.microsoft.com/office/drawing/2014/main" id="{E8825ECC-E6C2-4AC9-A38E-F3E7A681FEA1}"/>
            </a:ext>
            <a:ext uri="{147F2762-F138-4A5C-976F-8EAC2B608ADB}">
              <a16:predDERef xmlns:a16="http://schemas.microsoft.com/office/drawing/2014/main" pred="{879C2F45-105F-4A56-B264-8DA953EA48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20</xdr:row>
      <xdr:rowOff>0</xdr:rowOff>
    </xdr:from>
    <xdr:to>
      <xdr:col>36</xdr:col>
      <xdr:colOff>0</xdr:colOff>
      <xdr:row>40</xdr:row>
      <xdr:rowOff>0</xdr:rowOff>
    </xdr:to>
    <xdr:graphicFrame macro="">
      <xdr:nvGraphicFramePr>
        <xdr:cNvPr id="4" name="Chart 3">
          <a:extLst>
            <a:ext uri="{FF2B5EF4-FFF2-40B4-BE49-F238E27FC236}">
              <a16:creationId xmlns:a16="http://schemas.microsoft.com/office/drawing/2014/main" id="{3CB43A10-CDCD-4838-A422-0E7663B1B854}"/>
            </a:ext>
            <a:ext uri="{147F2762-F138-4A5C-976F-8EAC2B608ADB}">
              <a16:predDERef xmlns:a16="http://schemas.microsoft.com/office/drawing/2014/main" pred="{E8825ECC-E6C2-4AC9-A38E-F3E7A681FE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72</xdr:row>
      <xdr:rowOff>0</xdr:rowOff>
    </xdr:from>
    <xdr:to>
      <xdr:col>36</xdr:col>
      <xdr:colOff>0</xdr:colOff>
      <xdr:row>92</xdr:row>
      <xdr:rowOff>0</xdr:rowOff>
    </xdr:to>
    <xdr:graphicFrame macro="">
      <xdr:nvGraphicFramePr>
        <xdr:cNvPr id="5" name="Chart 4">
          <a:extLst>
            <a:ext uri="{FF2B5EF4-FFF2-40B4-BE49-F238E27FC236}">
              <a16:creationId xmlns:a16="http://schemas.microsoft.com/office/drawing/2014/main" id="{CE0618AD-08C8-4C5B-98E0-E5DB35E01D27}"/>
            </a:ext>
            <a:ext uri="{147F2762-F138-4A5C-976F-8EAC2B608ADB}">
              <a16:predDERef xmlns:a16="http://schemas.microsoft.com/office/drawing/2014/main" pred="{3CB43A10-CDCD-4838-A422-0E7663B1B8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2</xdr:col>
      <xdr:colOff>253609</xdr:colOff>
      <xdr:row>2</xdr:row>
      <xdr:rowOff>100866</xdr:rowOff>
    </xdr:to>
    <xdr:pic>
      <xdr:nvPicPr>
        <xdr:cNvPr id="7" name="Picture 6">
          <a:extLst>
            <a:ext uri="{FF2B5EF4-FFF2-40B4-BE49-F238E27FC236}">
              <a16:creationId xmlns:a16="http://schemas.microsoft.com/office/drawing/2014/main" id="{91476100-0344-40A3-889D-2EE408F81B8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506243" cy="398508"/>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xdr:from>
      <xdr:col>2</xdr:col>
      <xdr:colOff>0</xdr:colOff>
      <xdr:row>11</xdr:row>
      <xdr:rowOff>152399</xdr:rowOff>
    </xdr:from>
    <xdr:to>
      <xdr:col>13</xdr:col>
      <xdr:colOff>0</xdr:colOff>
      <xdr:row>32</xdr:row>
      <xdr:rowOff>0</xdr:rowOff>
    </xdr:to>
    <xdr:graphicFrame macro="">
      <xdr:nvGraphicFramePr>
        <xdr:cNvPr id="2" name="Chart 1">
          <a:extLst>
            <a:ext uri="{FF2B5EF4-FFF2-40B4-BE49-F238E27FC236}">
              <a16:creationId xmlns:a16="http://schemas.microsoft.com/office/drawing/2014/main" id="{57CF2DEC-132A-4A8A-8D23-3AFE768131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50</xdr:row>
      <xdr:rowOff>0</xdr:rowOff>
    </xdr:from>
    <xdr:to>
      <xdr:col>13</xdr:col>
      <xdr:colOff>0</xdr:colOff>
      <xdr:row>70</xdr:row>
      <xdr:rowOff>0</xdr:rowOff>
    </xdr:to>
    <xdr:graphicFrame macro="">
      <xdr:nvGraphicFramePr>
        <xdr:cNvPr id="3" name="Chart 2">
          <a:extLst>
            <a:ext uri="{FF2B5EF4-FFF2-40B4-BE49-F238E27FC236}">
              <a16:creationId xmlns:a16="http://schemas.microsoft.com/office/drawing/2014/main" id="{103CA259-0D64-4123-81F3-B9466C8F9384}"/>
            </a:ext>
            <a:ext uri="{147F2762-F138-4A5C-976F-8EAC2B608ADB}">
              <a16:predDERef xmlns:a16="http://schemas.microsoft.com/office/drawing/2014/main" pred="{57CF2DEC-132A-4A8A-8D23-3AFE768131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12</xdr:row>
      <xdr:rowOff>0</xdr:rowOff>
    </xdr:from>
    <xdr:to>
      <xdr:col>36</xdr:col>
      <xdr:colOff>0</xdr:colOff>
      <xdr:row>32</xdr:row>
      <xdr:rowOff>0</xdr:rowOff>
    </xdr:to>
    <xdr:graphicFrame macro="">
      <xdr:nvGraphicFramePr>
        <xdr:cNvPr id="4" name="Chart 3">
          <a:extLst>
            <a:ext uri="{FF2B5EF4-FFF2-40B4-BE49-F238E27FC236}">
              <a16:creationId xmlns:a16="http://schemas.microsoft.com/office/drawing/2014/main" id="{202DCABF-C43A-43DB-B486-64B6CC6E96F2}"/>
            </a:ext>
            <a:ext uri="{147F2762-F138-4A5C-976F-8EAC2B608ADB}">
              <a16:predDERef xmlns:a16="http://schemas.microsoft.com/office/drawing/2014/main" pred="{103CA259-0D64-4123-81F3-B9466C8F93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50</xdr:row>
      <xdr:rowOff>0</xdr:rowOff>
    </xdr:from>
    <xdr:to>
      <xdr:col>36</xdr:col>
      <xdr:colOff>0</xdr:colOff>
      <xdr:row>70</xdr:row>
      <xdr:rowOff>0</xdr:rowOff>
    </xdr:to>
    <xdr:graphicFrame macro="">
      <xdr:nvGraphicFramePr>
        <xdr:cNvPr id="5" name="Chart 4">
          <a:extLst>
            <a:ext uri="{FF2B5EF4-FFF2-40B4-BE49-F238E27FC236}">
              <a16:creationId xmlns:a16="http://schemas.microsoft.com/office/drawing/2014/main" id="{BBCC7B69-BD3F-4A31-BE71-6BD990CC4EDC}"/>
            </a:ext>
            <a:ext uri="{147F2762-F138-4A5C-976F-8EAC2B608ADB}">
              <a16:predDERef xmlns:a16="http://schemas.microsoft.com/office/drawing/2014/main" pred="{202DCABF-C43A-43DB-B486-64B6CC6E96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3</xdr:col>
      <xdr:colOff>81698</xdr:colOff>
      <xdr:row>2</xdr:row>
      <xdr:rowOff>102136</xdr:rowOff>
    </xdr:to>
    <xdr:pic>
      <xdr:nvPicPr>
        <xdr:cNvPr id="6" name="Picture 5">
          <a:extLst>
            <a:ext uri="{FF2B5EF4-FFF2-40B4-BE49-F238E27FC236}">
              <a16:creationId xmlns:a16="http://schemas.microsoft.com/office/drawing/2014/main" id="{5890A13C-493D-4185-88CD-E143122AE4A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506243" cy="398508"/>
        </a:xfrm>
        <a:prstGeom prst="rect">
          <a:avLst/>
        </a:prstGeom>
      </xdr:spPr>
    </xdr:pic>
    <xdr:clientData/>
  </xdr:twoCellAnchor>
  <xdr:twoCellAnchor>
    <xdr:from>
      <xdr:col>36</xdr:col>
      <xdr:colOff>0</xdr:colOff>
      <xdr:row>12</xdr:row>
      <xdr:rowOff>0</xdr:rowOff>
    </xdr:from>
    <xdr:to>
      <xdr:col>57</xdr:col>
      <xdr:colOff>0</xdr:colOff>
      <xdr:row>32</xdr:row>
      <xdr:rowOff>0</xdr:rowOff>
    </xdr:to>
    <xdr:graphicFrame macro="">
      <xdr:nvGraphicFramePr>
        <xdr:cNvPr id="7" name="Chart 6">
          <a:extLst>
            <a:ext uri="{FF2B5EF4-FFF2-40B4-BE49-F238E27FC236}">
              <a16:creationId xmlns:a16="http://schemas.microsoft.com/office/drawing/2014/main" id="{A28C2F27-A779-4EB5-8A00-EA0C68FDABB9}"/>
            </a:ext>
            <a:ext uri="{147F2762-F138-4A5C-976F-8EAC2B608ADB}">
              <a16:predDERef xmlns:a16="http://schemas.microsoft.com/office/drawing/2014/main" pred="{5890A13C-493D-4185-88CD-E143122AE4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2</xdr:col>
      <xdr:colOff>0</xdr:colOff>
      <xdr:row>14</xdr:row>
      <xdr:rowOff>152399</xdr:rowOff>
    </xdr:from>
    <xdr:to>
      <xdr:col>13</xdr:col>
      <xdr:colOff>0</xdr:colOff>
      <xdr:row>35</xdr:row>
      <xdr:rowOff>0</xdr:rowOff>
    </xdr:to>
    <xdr:graphicFrame macro="">
      <xdr:nvGraphicFramePr>
        <xdr:cNvPr id="2" name="Chart 1">
          <a:extLst>
            <a:ext uri="{FF2B5EF4-FFF2-40B4-BE49-F238E27FC236}">
              <a16:creationId xmlns:a16="http://schemas.microsoft.com/office/drawing/2014/main" id="{2A8E5A17-4787-4CB6-886B-FFD3FA20B1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61</xdr:row>
      <xdr:rowOff>0</xdr:rowOff>
    </xdr:from>
    <xdr:to>
      <xdr:col>13</xdr:col>
      <xdr:colOff>0</xdr:colOff>
      <xdr:row>81</xdr:row>
      <xdr:rowOff>0</xdr:rowOff>
    </xdr:to>
    <xdr:graphicFrame macro="">
      <xdr:nvGraphicFramePr>
        <xdr:cNvPr id="3" name="Chart 2">
          <a:extLst>
            <a:ext uri="{FF2B5EF4-FFF2-40B4-BE49-F238E27FC236}">
              <a16:creationId xmlns:a16="http://schemas.microsoft.com/office/drawing/2014/main" id="{5D61E19F-193E-4BDE-A615-13F4BC406131}"/>
            </a:ext>
            <a:ext uri="{147F2762-F138-4A5C-976F-8EAC2B608ADB}">
              <a16:predDERef xmlns:a16="http://schemas.microsoft.com/office/drawing/2014/main" pred="{2A8E5A17-4787-4CB6-886B-FFD3FA20B1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15</xdr:row>
      <xdr:rowOff>0</xdr:rowOff>
    </xdr:from>
    <xdr:to>
      <xdr:col>36</xdr:col>
      <xdr:colOff>0</xdr:colOff>
      <xdr:row>35</xdr:row>
      <xdr:rowOff>0</xdr:rowOff>
    </xdr:to>
    <xdr:graphicFrame macro="">
      <xdr:nvGraphicFramePr>
        <xdr:cNvPr id="4" name="Chart 3">
          <a:extLst>
            <a:ext uri="{FF2B5EF4-FFF2-40B4-BE49-F238E27FC236}">
              <a16:creationId xmlns:a16="http://schemas.microsoft.com/office/drawing/2014/main" id="{CCF4694A-24E4-46D8-891A-17EF86B771AE}"/>
            </a:ext>
            <a:ext uri="{147F2762-F138-4A5C-976F-8EAC2B608ADB}">
              <a16:predDERef xmlns:a16="http://schemas.microsoft.com/office/drawing/2014/main" pred="{5D61E19F-193E-4BDE-A615-13F4BC4061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61</xdr:row>
      <xdr:rowOff>0</xdr:rowOff>
    </xdr:from>
    <xdr:to>
      <xdr:col>36</xdr:col>
      <xdr:colOff>0</xdr:colOff>
      <xdr:row>81</xdr:row>
      <xdr:rowOff>0</xdr:rowOff>
    </xdr:to>
    <xdr:graphicFrame macro="">
      <xdr:nvGraphicFramePr>
        <xdr:cNvPr id="5" name="Chart 4">
          <a:extLst>
            <a:ext uri="{FF2B5EF4-FFF2-40B4-BE49-F238E27FC236}">
              <a16:creationId xmlns:a16="http://schemas.microsoft.com/office/drawing/2014/main" id="{51110F53-33D9-4F7B-B59D-0602A734ED6C}"/>
            </a:ext>
            <a:ext uri="{147F2762-F138-4A5C-976F-8EAC2B608ADB}">
              <a16:predDERef xmlns:a16="http://schemas.microsoft.com/office/drawing/2014/main" pred="{CCF4694A-24E4-46D8-891A-17EF86B77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0</xdr:col>
      <xdr:colOff>0</xdr:colOff>
      <xdr:row>0</xdr:row>
      <xdr:rowOff>0</xdr:rowOff>
    </xdr:from>
    <xdr:to>
      <xdr:col>1</xdr:col>
      <xdr:colOff>1665664</xdr:colOff>
      <xdr:row>3</xdr:row>
      <xdr:rowOff>12933</xdr:rowOff>
    </xdr:to>
    <xdr:pic>
      <xdr:nvPicPr>
        <xdr:cNvPr id="7" name="Picture 6">
          <a:extLst>
            <a:ext uri="{FF2B5EF4-FFF2-40B4-BE49-F238E27FC236}">
              <a16:creationId xmlns:a16="http://schemas.microsoft.com/office/drawing/2014/main" id="{2AE34077-F842-40EE-BEC6-35908E20CD7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1856164" cy="470133"/>
        </a:xfrm>
        <a:prstGeom prst="rect">
          <a:avLst/>
        </a:prstGeom>
        <a:solidFill>
          <a:sysClr val="window" lastClr="FFFFFF"/>
        </a:solidFill>
      </xdr:spPr>
    </xdr:pic>
    <xdr:clientData/>
  </xdr:twoCellAnchor>
</xdr:wsDr>
</file>

<file path=xl/drawings/drawing58.xml><?xml version="1.0" encoding="utf-8"?>
<xdr:wsDr xmlns:xdr="http://schemas.openxmlformats.org/drawingml/2006/spreadsheetDrawing" xmlns:a="http://schemas.openxmlformats.org/drawingml/2006/main">
  <xdr:twoCellAnchor>
    <xdr:from>
      <xdr:col>2</xdr:col>
      <xdr:colOff>0</xdr:colOff>
      <xdr:row>16</xdr:row>
      <xdr:rowOff>152399</xdr:rowOff>
    </xdr:from>
    <xdr:to>
      <xdr:col>13</xdr:col>
      <xdr:colOff>0</xdr:colOff>
      <xdr:row>37</xdr:row>
      <xdr:rowOff>0</xdr:rowOff>
    </xdr:to>
    <xdr:graphicFrame macro="">
      <xdr:nvGraphicFramePr>
        <xdr:cNvPr id="2" name="Chart 1">
          <a:extLst>
            <a:ext uri="{FF2B5EF4-FFF2-40B4-BE49-F238E27FC236}">
              <a16:creationId xmlns:a16="http://schemas.microsoft.com/office/drawing/2014/main" id="{82D8B1B2-7E0F-4A30-9567-54E4E65288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67</xdr:row>
      <xdr:rowOff>0</xdr:rowOff>
    </xdr:from>
    <xdr:to>
      <xdr:col>13</xdr:col>
      <xdr:colOff>0</xdr:colOff>
      <xdr:row>87</xdr:row>
      <xdr:rowOff>0</xdr:rowOff>
    </xdr:to>
    <xdr:graphicFrame macro="">
      <xdr:nvGraphicFramePr>
        <xdr:cNvPr id="3" name="Chart 2">
          <a:extLst>
            <a:ext uri="{FF2B5EF4-FFF2-40B4-BE49-F238E27FC236}">
              <a16:creationId xmlns:a16="http://schemas.microsoft.com/office/drawing/2014/main" id="{AE2E4545-5CBF-4FB7-A4C2-73059343E346}"/>
            </a:ext>
            <a:ext uri="{147F2762-F138-4A5C-976F-8EAC2B608ADB}">
              <a16:predDERef xmlns:a16="http://schemas.microsoft.com/office/drawing/2014/main" pred="{82D8B1B2-7E0F-4A30-9567-54E4E65288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18</xdr:row>
      <xdr:rowOff>0</xdr:rowOff>
    </xdr:from>
    <xdr:to>
      <xdr:col>36</xdr:col>
      <xdr:colOff>0</xdr:colOff>
      <xdr:row>38</xdr:row>
      <xdr:rowOff>0</xdr:rowOff>
    </xdr:to>
    <xdr:graphicFrame macro="">
      <xdr:nvGraphicFramePr>
        <xdr:cNvPr id="4" name="Chart 3">
          <a:extLst>
            <a:ext uri="{FF2B5EF4-FFF2-40B4-BE49-F238E27FC236}">
              <a16:creationId xmlns:a16="http://schemas.microsoft.com/office/drawing/2014/main" id="{9EA8EDA5-14B8-4A52-B97A-C47622A617D6}"/>
            </a:ext>
            <a:ext uri="{147F2762-F138-4A5C-976F-8EAC2B608ADB}">
              <a16:predDERef xmlns:a16="http://schemas.microsoft.com/office/drawing/2014/main" pred="{AE2E4545-5CBF-4FB7-A4C2-73059343E3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68</xdr:row>
      <xdr:rowOff>0</xdr:rowOff>
    </xdr:from>
    <xdr:to>
      <xdr:col>36</xdr:col>
      <xdr:colOff>0</xdr:colOff>
      <xdr:row>88</xdr:row>
      <xdr:rowOff>0</xdr:rowOff>
    </xdr:to>
    <xdr:graphicFrame macro="">
      <xdr:nvGraphicFramePr>
        <xdr:cNvPr id="5" name="Chart 4">
          <a:extLst>
            <a:ext uri="{FF2B5EF4-FFF2-40B4-BE49-F238E27FC236}">
              <a16:creationId xmlns:a16="http://schemas.microsoft.com/office/drawing/2014/main" id="{C30C439E-BE26-44F7-A9C3-EE9461F8E294}"/>
            </a:ext>
            <a:ext uri="{147F2762-F138-4A5C-976F-8EAC2B608ADB}">
              <a16:predDERef xmlns:a16="http://schemas.microsoft.com/office/drawing/2014/main" pred="{9EA8EDA5-14B8-4A52-B97A-C47622A617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3</xdr:col>
      <xdr:colOff>84172</xdr:colOff>
      <xdr:row>2</xdr:row>
      <xdr:rowOff>90079</xdr:rowOff>
    </xdr:to>
    <xdr:pic>
      <xdr:nvPicPr>
        <xdr:cNvPr id="7" name="Picture 6">
          <a:extLst>
            <a:ext uri="{FF2B5EF4-FFF2-40B4-BE49-F238E27FC236}">
              <a16:creationId xmlns:a16="http://schemas.microsoft.com/office/drawing/2014/main" id="{589B7B38-AC86-447B-996C-F42A6F7E3D8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506243" cy="398508"/>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xdr:from>
      <xdr:col>2</xdr:col>
      <xdr:colOff>0</xdr:colOff>
      <xdr:row>11</xdr:row>
      <xdr:rowOff>0</xdr:rowOff>
    </xdr:from>
    <xdr:to>
      <xdr:col>13</xdr:col>
      <xdr:colOff>0</xdr:colOff>
      <xdr:row>33</xdr:row>
      <xdr:rowOff>0</xdr:rowOff>
    </xdr:to>
    <xdr:graphicFrame macro="">
      <xdr:nvGraphicFramePr>
        <xdr:cNvPr id="2" name="Chart 1">
          <a:extLst>
            <a:ext uri="{FF2B5EF4-FFF2-40B4-BE49-F238E27FC236}">
              <a16:creationId xmlns:a16="http://schemas.microsoft.com/office/drawing/2014/main" id="{2B6B4239-99FA-4C7D-BDC7-6F01E15E615D}"/>
            </a:ext>
            <a:ext uri="{147F2762-F138-4A5C-976F-8EAC2B608ADB}">
              <a16:predDERef xmlns:a16="http://schemas.microsoft.com/office/drawing/2014/main" pred="{AFD72886-AC67-4F3C-8D61-B449219C8C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11</xdr:row>
      <xdr:rowOff>0</xdr:rowOff>
    </xdr:from>
    <xdr:to>
      <xdr:col>32</xdr:col>
      <xdr:colOff>0</xdr:colOff>
      <xdr:row>33</xdr:row>
      <xdr:rowOff>0</xdr:rowOff>
    </xdr:to>
    <xdr:graphicFrame macro="">
      <xdr:nvGraphicFramePr>
        <xdr:cNvPr id="3" name="Chart 2">
          <a:extLst>
            <a:ext uri="{FF2B5EF4-FFF2-40B4-BE49-F238E27FC236}">
              <a16:creationId xmlns:a16="http://schemas.microsoft.com/office/drawing/2014/main" id="{BF8A3746-3285-4D31-9E84-689ABEB29964}"/>
            </a:ext>
            <a:ext uri="{147F2762-F138-4A5C-976F-8EAC2B608ADB}">
              <a16:predDERef xmlns:a16="http://schemas.microsoft.com/office/drawing/2014/main" pred="{2B6B4239-99FA-4C7D-BDC7-6F01E15E61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3</xdr:col>
      <xdr:colOff>87042</xdr:colOff>
      <xdr:row>2</xdr:row>
      <xdr:rowOff>102224</xdr:rowOff>
    </xdr:to>
    <xdr:pic>
      <xdr:nvPicPr>
        <xdr:cNvPr id="5" name="Picture 4">
          <a:extLst>
            <a:ext uri="{FF2B5EF4-FFF2-40B4-BE49-F238E27FC236}">
              <a16:creationId xmlns:a16="http://schemas.microsoft.com/office/drawing/2014/main" id="{2378F974-3189-46E4-9DDD-3625DBC9FAC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506243" cy="39850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11</xdr:row>
      <xdr:rowOff>0</xdr:rowOff>
    </xdr:from>
    <xdr:to>
      <xdr:col>13</xdr:col>
      <xdr:colOff>0</xdr:colOff>
      <xdr:row>33</xdr:row>
      <xdr:rowOff>0</xdr:rowOff>
    </xdr:to>
    <xdr:graphicFrame macro="">
      <xdr:nvGraphicFramePr>
        <xdr:cNvPr id="2" name="Chart 1">
          <a:extLst>
            <a:ext uri="{FF2B5EF4-FFF2-40B4-BE49-F238E27FC236}">
              <a16:creationId xmlns:a16="http://schemas.microsoft.com/office/drawing/2014/main" id="{0E854163-B011-4A3A-A88A-90054BF70674}"/>
            </a:ext>
            <a:ext uri="{147F2762-F138-4A5C-976F-8EAC2B608ADB}">
              <a16:predDERef xmlns:a16="http://schemas.microsoft.com/office/drawing/2014/main" pred="{AFD72886-AC67-4F3C-8D61-B449219C8C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11</xdr:row>
      <xdr:rowOff>0</xdr:rowOff>
    </xdr:from>
    <xdr:to>
      <xdr:col>32</xdr:col>
      <xdr:colOff>0</xdr:colOff>
      <xdr:row>33</xdr:row>
      <xdr:rowOff>0</xdr:rowOff>
    </xdr:to>
    <xdr:graphicFrame macro="">
      <xdr:nvGraphicFramePr>
        <xdr:cNvPr id="3" name="Chart 2">
          <a:extLst>
            <a:ext uri="{FF2B5EF4-FFF2-40B4-BE49-F238E27FC236}">
              <a16:creationId xmlns:a16="http://schemas.microsoft.com/office/drawing/2014/main" id="{0542DB7D-77C7-43F1-9C4E-5FF683BAA723}"/>
            </a:ext>
            <a:ext uri="{147F2762-F138-4A5C-976F-8EAC2B608ADB}">
              <a16:predDERef xmlns:a16="http://schemas.microsoft.com/office/drawing/2014/main" pred="{0E854163-B011-4A3A-A88A-90054BF706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39</xdr:row>
      <xdr:rowOff>0</xdr:rowOff>
    </xdr:from>
    <xdr:to>
      <xdr:col>13</xdr:col>
      <xdr:colOff>180431</xdr:colOff>
      <xdr:row>62</xdr:row>
      <xdr:rowOff>50165</xdr:rowOff>
    </xdr:to>
    <xdr:graphicFrame macro="">
      <xdr:nvGraphicFramePr>
        <xdr:cNvPr id="5" name="Chart 4">
          <a:extLst>
            <a:ext uri="{FF2B5EF4-FFF2-40B4-BE49-F238E27FC236}">
              <a16:creationId xmlns:a16="http://schemas.microsoft.com/office/drawing/2014/main" id="{BB29B425-82A8-4788-9B91-477BA3102BE2}"/>
            </a:ext>
            <a:ext uri="{147F2762-F138-4A5C-976F-8EAC2B608ADB}">
              <a16:predDERef xmlns:a16="http://schemas.microsoft.com/office/drawing/2014/main" pred="{0542DB7D-77C7-43F1-9C4E-5FF683BAA7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3</xdr:col>
      <xdr:colOff>103254</xdr:colOff>
      <xdr:row>2</xdr:row>
      <xdr:rowOff>103494</xdr:rowOff>
    </xdr:to>
    <xdr:pic>
      <xdr:nvPicPr>
        <xdr:cNvPr id="6" name="Picture 5">
          <a:extLst>
            <a:ext uri="{FF2B5EF4-FFF2-40B4-BE49-F238E27FC236}">
              <a16:creationId xmlns:a16="http://schemas.microsoft.com/office/drawing/2014/main" id="{9C35D687-3422-40F4-B482-E76B4E48A63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2504973" cy="398508"/>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xdr:from>
      <xdr:col>2</xdr:col>
      <xdr:colOff>0</xdr:colOff>
      <xdr:row>11</xdr:row>
      <xdr:rowOff>0</xdr:rowOff>
    </xdr:from>
    <xdr:to>
      <xdr:col>13</xdr:col>
      <xdr:colOff>0</xdr:colOff>
      <xdr:row>33</xdr:row>
      <xdr:rowOff>0</xdr:rowOff>
    </xdr:to>
    <xdr:graphicFrame macro="">
      <xdr:nvGraphicFramePr>
        <xdr:cNvPr id="2" name="Chart 1">
          <a:extLst>
            <a:ext uri="{FF2B5EF4-FFF2-40B4-BE49-F238E27FC236}">
              <a16:creationId xmlns:a16="http://schemas.microsoft.com/office/drawing/2014/main" id="{F14DE384-1F20-4F19-BCB2-608A179F27BF}"/>
            </a:ext>
            <a:ext uri="{147F2762-F138-4A5C-976F-8EAC2B608ADB}">
              <a16:predDERef xmlns:a16="http://schemas.microsoft.com/office/drawing/2014/main" pred="{AFD72886-AC67-4F3C-8D61-B449219C8C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11</xdr:row>
      <xdr:rowOff>0</xdr:rowOff>
    </xdr:from>
    <xdr:to>
      <xdr:col>32</xdr:col>
      <xdr:colOff>0</xdr:colOff>
      <xdr:row>33</xdr:row>
      <xdr:rowOff>0</xdr:rowOff>
    </xdr:to>
    <xdr:graphicFrame macro="">
      <xdr:nvGraphicFramePr>
        <xdr:cNvPr id="3" name="Chart 2">
          <a:extLst>
            <a:ext uri="{FF2B5EF4-FFF2-40B4-BE49-F238E27FC236}">
              <a16:creationId xmlns:a16="http://schemas.microsoft.com/office/drawing/2014/main" id="{DB3BB656-938E-4BDB-9C36-8BB9ED5BDCD8}"/>
            </a:ext>
            <a:ext uri="{147F2762-F138-4A5C-976F-8EAC2B608ADB}">
              <a16:predDERef xmlns:a16="http://schemas.microsoft.com/office/drawing/2014/main" pred="{F14DE384-1F20-4F19-BCB2-608A179F27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43</xdr:row>
      <xdr:rowOff>0</xdr:rowOff>
    </xdr:from>
    <xdr:to>
      <xdr:col>13</xdr:col>
      <xdr:colOff>0</xdr:colOff>
      <xdr:row>65</xdr:row>
      <xdr:rowOff>0</xdr:rowOff>
    </xdr:to>
    <xdr:graphicFrame macro="">
      <xdr:nvGraphicFramePr>
        <xdr:cNvPr id="5" name="Chart 4">
          <a:extLst>
            <a:ext uri="{FF2B5EF4-FFF2-40B4-BE49-F238E27FC236}">
              <a16:creationId xmlns:a16="http://schemas.microsoft.com/office/drawing/2014/main" id="{10231414-E110-458F-9DAC-18F18B28F53E}"/>
            </a:ext>
            <a:ext uri="{147F2762-F138-4A5C-976F-8EAC2B608ADB}">
              <a16:predDERef xmlns:a16="http://schemas.microsoft.com/office/drawing/2014/main" pred="{DB3BB656-938E-4BDB-9C36-8BB9ED5BDC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43</xdr:row>
      <xdr:rowOff>0</xdr:rowOff>
    </xdr:from>
    <xdr:to>
      <xdr:col>32</xdr:col>
      <xdr:colOff>0</xdr:colOff>
      <xdr:row>65</xdr:row>
      <xdr:rowOff>0</xdr:rowOff>
    </xdr:to>
    <xdr:graphicFrame macro="">
      <xdr:nvGraphicFramePr>
        <xdr:cNvPr id="6" name="Chart 5">
          <a:extLst>
            <a:ext uri="{FF2B5EF4-FFF2-40B4-BE49-F238E27FC236}">
              <a16:creationId xmlns:a16="http://schemas.microsoft.com/office/drawing/2014/main" id="{06CBFE92-B665-4EAE-891C-960F60D61AE5}"/>
            </a:ext>
            <a:ext uri="{147F2762-F138-4A5C-976F-8EAC2B608ADB}">
              <a16:predDERef xmlns:a16="http://schemas.microsoft.com/office/drawing/2014/main" pred="{10231414-E110-458F-9DAC-18F18B28F5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3</xdr:col>
      <xdr:colOff>82902</xdr:colOff>
      <xdr:row>2</xdr:row>
      <xdr:rowOff>87539</xdr:rowOff>
    </xdr:to>
    <xdr:pic>
      <xdr:nvPicPr>
        <xdr:cNvPr id="4" name="Picture 3">
          <a:extLst>
            <a:ext uri="{FF2B5EF4-FFF2-40B4-BE49-F238E27FC236}">
              <a16:creationId xmlns:a16="http://schemas.microsoft.com/office/drawing/2014/main" id="{50C7774C-E43E-4972-9C62-F51001D9FC0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506243" cy="398508"/>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xdr:from>
      <xdr:col>2</xdr:col>
      <xdr:colOff>0</xdr:colOff>
      <xdr:row>10</xdr:row>
      <xdr:rowOff>152399</xdr:rowOff>
    </xdr:from>
    <xdr:to>
      <xdr:col>13</xdr:col>
      <xdr:colOff>0</xdr:colOff>
      <xdr:row>31</xdr:row>
      <xdr:rowOff>0</xdr:rowOff>
    </xdr:to>
    <xdr:graphicFrame macro="">
      <xdr:nvGraphicFramePr>
        <xdr:cNvPr id="2" name="Chart 1">
          <a:extLst>
            <a:ext uri="{FF2B5EF4-FFF2-40B4-BE49-F238E27FC236}">
              <a16:creationId xmlns:a16="http://schemas.microsoft.com/office/drawing/2014/main" id="{DBA06D83-5D42-48E1-8659-38746E379D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38</xdr:row>
      <xdr:rowOff>152399</xdr:rowOff>
    </xdr:from>
    <xdr:to>
      <xdr:col>13</xdr:col>
      <xdr:colOff>0</xdr:colOff>
      <xdr:row>59</xdr:row>
      <xdr:rowOff>0</xdr:rowOff>
    </xdr:to>
    <xdr:graphicFrame macro="">
      <xdr:nvGraphicFramePr>
        <xdr:cNvPr id="3" name="Chart 2">
          <a:extLst>
            <a:ext uri="{FF2B5EF4-FFF2-40B4-BE49-F238E27FC236}">
              <a16:creationId xmlns:a16="http://schemas.microsoft.com/office/drawing/2014/main" id="{698502EF-58B2-4E63-8B76-30F4B3F09AEB}"/>
            </a:ext>
            <a:ext uri="{147F2762-F138-4A5C-976F-8EAC2B608ADB}">
              <a16:predDERef xmlns:a16="http://schemas.microsoft.com/office/drawing/2014/main" pred="{DBA06D83-5D42-48E1-8659-38746E379D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3</xdr:col>
      <xdr:colOff>85772</xdr:colOff>
      <xdr:row>2</xdr:row>
      <xdr:rowOff>99684</xdr:rowOff>
    </xdr:to>
    <xdr:pic>
      <xdr:nvPicPr>
        <xdr:cNvPr id="4" name="Picture 3">
          <a:extLst>
            <a:ext uri="{FF2B5EF4-FFF2-40B4-BE49-F238E27FC236}">
              <a16:creationId xmlns:a16="http://schemas.microsoft.com/office/drawing/2014/main" id="{C7AACB6C-9BD2-4CDC-BA3B-B06BE738AFB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506243" cy="398508"/>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257596</xdr:colOff>
      <xdr:row>2</xdr:row>
      <xdr:rowOff>99684</xdr:rowOff>
    </xdr:to>
    <xdr:pic>
      <xdr:nvPicPr>
        <xdr:cNvPr id="2" name="Picture 1">
          <a:extLst>
            <a:ext uri="{FF2B5EF4-FFF2-40B4-BE49-F238E27FC236}">
              <a16:creationId xmlns:a16="http://schemas.microsoft.com/office/drawing/2014/main" id="{D94DB295-B105-47DF-B02B-90D6BBEB3D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06243" cy="398508"/>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xdr:from>
      <xdr:col>2</xdr:col>
      <xdr:colOff>0</xdr:colOff>
      <xdr:row>11</xdr:row>
      <xdr:rowOff>0</xdr:rowOff>
    </xdr:from>
    <xdr:to>
      <xdr:col>13</xdr:col>
      <xdr:colOff>0</xdr:colOff>
      <xdr:row>38</xdr:row>
      <xdr:rowOff>0</xdr:rowOff>
    </xdr:to>
    <xdr:graphicFrame macro="">
      <xdr:nvGraphicFramePr>
        <xdr:cNvPr id="2" name="Chart 1">
          <a:extLst>
            <a:ext uri="{FF2B5EF4-FFF2-40B4-BE49-F238E27FC236}">
              <a16:creationId xmlns:a16="http://schemas.microsoft.com/office/drawing/2014/main" id="{6FF98197-FD41-4147-A149-96D8D2F235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47</xdr:row>
      <xdr:rowOff>0</xdr:rowOff>
    </xdr:from>
    <xdr:to>
      <xdr:col>13</xdr:col>
      <xdr:colOff>0</xdr:colOff>
      <xdr:row>74</xdr:row>
      <xdr:rowOff>0</xdr:rowOff>
    </xdr:to>
    <xdr:graphicFrame macro="">
      <xdr:nvGraphicFramePr>
        <xdr:cNvPr id="3" name="Chart 2">
          <a:extLst>
            <a:ext uri="{FF2B5EF4-FFF2-40B4-BE49-F238E27FC236}">
              <a16:creationId xmlns:a16="http://schemas.microsoft.com/office/drawing/2014/main" id="{6C6E2196-4E5D-49BA-88A3-D89A3F6E5144}"/>
            </a:ext>
            <a:ext uri="{147F2762-F138-4A5C-976F-8EAC2B608ADB}">
              <a16:predDERef xmlns:a16="http://schemas.microsoft.com/office/drawing/2014/main" pred="{6FF98197-FD41-4147-A149-96D8D2F235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11</xdr:row>
      <xdr:rowOff>0</xdr:rowOff>
    </xdr:from>
    <xdr:to>
      <xdr:col>27</xdr:col>
      <xdr:colOff>0</xdr:colOff>
      <xdr:row>38</xdr:row>
      <xdr:rowOff>0</xdr:rowOff>
    </xdr:to>
    <xdr:graphicFrame macro="">
      <xdr:nvGraphicFramePr>
        <xdr:cNvPr id="8" name="Chart 7">
          <a:extLst>
            <a:ext uri="{FF2B5EF4-FFF2-40B4-BE49-F238E27FC236}">
              <a16:creationId xmlns:a16="http://schemas.microsoft.com/office/drawing/2014/main" id="{FBAA792C-1E7E-40BC-91B3-2E0DD86236E5}"/>
            </a:ext>
            <a:ext uri="{147F2762-F138-4A5C-976F-8EAC2B608ADB}">
              <a16:predDERef xmlns:a16="http://schemas.microsoft.com/office/drawing/2014/main" pred="{6C6E2196-4E5D-49BA-88A3-D89A3F6E51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0</xdr:colOff>
      <xdr:row>47</xdr:row>
      <xdr:rowOff>0</xdr:rowOff>
    </xdr:from>
    <xdr:to>
      <xdr:col>27</xdr:col>
      <xdr:colOff>0</xdr:colOff>
      <xdr:row>74</xdr:row>
      <xdr:rowOff>0</xdr:rowOff>
    </xdr:to>
    <xdr:graphicFrame macro="">
      <xdr:nvGraphicFramePr>
        <xdr:cNvPr id="9" name="Chart 8">
          <a:extLst>
            <a:ext uri="{FF2B5EF4-FFF2-40B4-BE49-F238E27FC236}">
              <a16:creationId xmlns:a16="http://schemas.microsoft.com/office/drawing/2014/main" id="{57140464-151E-4E3B-95B9-D6EB7E04324A}"/>
            </a:ext>
            <a:ext uri="{147F2762-F138-4A5C-976F-8EAC2B608ADB}">
              <a16:predDERef xmlns:a16="http://schemas.microsoft.com/office/drawing/2014/main" pred="{FBAA792C-1E7E-40BC-91B3-2E0DD86236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30</xdr:col>
      <xdr:colOff>0</xdr:colOff>
      <xdr:row>11</xdr:row>
      <xdr:rowOff>0</xdr:rowOff>
    </xdr:from>
    <xdr:to>
      <xdr:col>41</xdr:col>
      <xdr:colOff>0</xdr:colOff>
      <xdr:row>38</xdr:row>
      <xdr:rowOff>0</xdr:rowOff>
    </xdr:to>
    <xdr:graphicFrame macro="">
      <xdr:nvGraphicFramePr>
        <xdr:cNvPr id="10" name="Chart 9">
          <a:extLst>
            <a:ext uri="{FF2B5EF4-FFF2-40B4-BE49-F238E27FC236}">
              <a16:creationId xmlns:a16="http://schemas.microsoft.com/office/drawing/2014/main" id="{6EB6876E-EB62-4B87-B8E1-5A905DB9A42D}"/>
            </a:ext>
            <a:ext uri="{147F2762-F138-4A5C-976F-8EAC2B608ADB}">
              <a16:predDERef xmlns:a16="http://schemas.microsoft.com/office/drawing/2014/main" pred="{57140464-151E-4E3B-95B9-D6EB7E043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30</xdr:col>
      <xdr:colOff>0</xdr:colOff>
      <xdr:row>47</xdr:row>
      <xdr:rowOff>0</xdr:rowOff>
    </xdr:from>
    <xdr:to>
      <xdr:col>41</xdr:col>
      <xdr:colOff>0</xdr:colOff>
      <xdr:row>74</xdr:row>
      <xdr:rowOff>0</xdr:rowOff>
    </xdr:to>
    <xdr:graphicFrame macro="">
      <xdr:nvGraphicFramePr>
        <xdr:cNvPr id="11" name="Chart 10">
          <a:extLst>
            <a:ext uri="{FF2B5EF4-FFF2-40B4-BE49-F238E27FC236}">
              <a16:creationId xmlns:a16="http://schemas.microsoft.com/office/drawing/2014/main" id="{A869528E-31C0-464D-BCEF-2279DC158BEE}"/>
            </a:ext>
            <a:ext uri="{147F2762-F138-4A5C-976F-8EAC2B608ADB}">
              <a16:predDERef xmlns:a16="http://schemas.microsoft.com/office/drawing/2014/main" pred="{6EB6876E-EB62-4B87-B8E1-5A905DB9A4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0</xdr:colOff>
      <xdr:row>0</xdr:row>
      <xdr:rowOff>0</xdr:rowOff>
    </xdr:from>
    <xdr:to>
      <xdr:col>3</xdr:col>
      <xdr:colOff>82902</xdr:colOff>
      <xdr:row>2</xdr:row>
      <xdr:rowOff>87539</xdr:rowOff>
    </xdr:to>
    <xdr:pic>
      <xdr:nvPicPr>
        <xdr:cNvPr id="5" name="Picture 4">
          <a:extLst>
            <a:ext uri="{FF2B5EF4-FFF2-40B4-BE49-F238E27FC236}">
              <a16:creationId xmlns:a16="http://schemas.microsoft.com/office/drawing/2014/main" id="{F71BC418-F8AA-4FEB-9DBA-1843DB1E467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0"/>
          <a:ext cx="2506243" cy="398508"/>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xdr:from>
      <xdr:col>1</xdr:col>
      <xdr:colOff>1089659</xdr:colOff>
      <xdr:row>11</xdr:row>
      <xdr:rowOff>19051</xdr:rowOff>
    </xdr:from>
    <xdr:to>
      <xdr:col>13</xdr:col>
      <xdr:colOff>0</xdr:colOff>
      <xdr:row>35</xdr:row>
      <xdr:rowOff>38101</xdr:rowOff>
    </xdr:to>
    <xdr:graphicFrame macro="">
      <xdr:nvGraphicFramePr>
        <xdr:cNvPr id="2" name="Chart 1">
          <a:extLst>
            <a:ext uri="{FF2B5EF4-FFF2-40B4-BE49-F238E27FC236}">
              <a16:creationId xmlns:a16="http://schemas.microsoft.com/office/drawing/2014/main" id="{29049545-480F-42FD-A503-58CCDA572C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4</xdr:col>
      <xdr:colOff>169838</xdr:colOff>
      <xdr:row>2</xdr:row>
      <xdr:rowOff>127635</xdr:rowOff>
    </xdr:to>
    <xdr:pic>
      <xdr:nvPicPr>
        <xdr:cNvPr id="4" name="Picture 3">
          <a:extLst>
            <a:ext uri="{FF2B5EF4-FFF2-40B4-BE49-F238E27FC236}">
              <a16:creationId xmlns:a16="http://schemas.microsoft.com/office/drawing/2014/main" id="{E74203E4-8CF1-42A4-A4D5-C1B64547B3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496660" cy="40449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xdr:from>
      <xdr:col>2</xdr:col>
      <xdr:colOff>0</xdr:colOff>
      <xdr:row>9</xdr:row>
      <xdr:rowOff>142874</xdr:rowOff>
    </xdr:from>
    <xdr:to>
      <xdr:col>13</xdr:col>
      <xdr:colOff>0</xdr:colOff>
      <xdr:row>31</xdr:row>
      <xdr:rowOff>108584</xdr:rowOff>
    </xdr:to>
    <xdr:graphicFrame macro="">
      <xdr:nvGraphicFramePr>
        <xdr:cNvPr id="2" name="Chart 1">
          <a:extLst>
            <a:ext uri="{FF2B5EF4-FFF2-40B4-BE49-F238E27FC236}">
              <a16:creationId xmlns:a16="http://schemas.microsoft.com/office/drawing/2014/main" id="{A462D9C2-1213-40C5-905F-B5A629151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3</xdr:col>
      <xdr:colOff>405504</xdr:colOff>
      <xdr:row>2</xdr:row>
      <xdr:rowOff>127037</xdr:rowOff>
    </xdr:to>
    <xdr:pic>
      <xdr:nvPicPr>
        <xdr:cNvPr id="6" name="Picture 5">
          <a:extLst>
            <a:ext uri="{FF2B5EF4-FFF2-40B4-BE49-F238E27FC236}">
              <a16:creationId xmlns:a16="http://schemas.microsoft.com/office/drawing/2014/main" id="{D09A15CB-7AA1-4964-AEBF-1814AF2B84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502636" cy="408977"/>
        </a:xfrm>
        <a:prstGeom prst="rect">
          <a:avLst/>
        </a:prstGeom>
      </xdr:spPr>
    </xdr:pic>
    <xdr:clientData/>
  </xdr:twoCellAnchor>
  <xdr:twoCellAnchor>
    <xdr:from>
      <xdr:col>2</xdr:col>
      <xdr:colOff>0</xdr:colOff>
      <xdr:row>37</xdr:row>
      <xdr:rowOff>142874</xdr:rowOff>
    </xdr:from>
    <xdr:to>
      <xdr:col>13</xdr:col>
      <xdr:colOff>0</xdr:colOff>
      <xdr:row>59</xdr:row>
      <xdr:rowOff>108584</xdr:rowOff>
    </xdr:to>
    <xdr:graphicFrame macro="">
      <xdr:nvGraphicFramePr>
        <xdr:cNvPr id="3" name="Chart 2">
          <a:extLst>
            <a:ext uri="{FF2B5EF4-FFF2-40B4-BE49-F238E27FC236}">
              <a16:creationId xmlns:a16="http://schemas.microsoft.com/office/drawing/2014/main" id="{3ABB7FD8-5B11-4736-BE9E-314A16980E39}"/>
            </a:ext>
            <a:ext uri="{147F2762-F138-4A5C-976F-8EAC2B608ADB}">
              <a16:predDERef xmlns:a16="http://schemas.microsoft.com/office/drawing/2014/main" pred="{D09A15CB-7AA1-4964-AEBF-1814AF2B84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65</xdr:row>
      <xdr:rowOff>142874</xdr:rowOff>
    </xdr:from>
    <xdr:to>
      <xdr:col>13</xdr:col>
      <xdr:colOff>0</xdr:colOff>
      <xdr:row>87</xdr:row>
      <xdr:rowOff>108584</xdr:rowOff>
    </xdr:to>
    <xdr:graphicFrame macro="">
      <xdr:nvGraphicFramePr>
        <xdr:cNvPr id="4" name="Chart 3">
          <a:extLst>
            <a:ext uri="{FF2B5EF4-FFF2-40B4-BE49-F238E27FC236}">
              <a16:creationId xmlns:a16="http://schemas.microsoft.com/office/drawing/2014/main" id="{BFA65239-B521-44D9-9618-1FFF1E95B48D}"/>
            </a:ext>
            <a:ext uri="{147F2762-F138-4A5C-976F-8EAC2B608ADB}">
              <a16:predDERef xmlns:a16="http://schemas.microsoft.com/office/drawing/2014/main" pred="{3ABB7FD8-5B11-4736-BE9E-314A16980E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2</xdr:col>
      <xdr:colOff>0</xdr:colOff>
      <xdr:row>14</xdr:row>
      <xdr:rowOff>0</xdr:rowOff>
    </xdr:from>
    <xdr:to>
      <xdr:col>13</xdr:col>
      <xdr:colOff>165735</xdr:colOff>
      <xdr:row>31</xdr:row>
      <xdr:rowOff>104775</xdr:rowOff>
    </xdr:to>
    <xdr:graphicFrame macro="">
      <xdr:nvGraphicFramePr>
        <xdr:cNvPr id="2" name="Chart 1">
          <a:extLst>
            <a:ext uri="{FF2B5EF4-FFF2-40B4-BE49-F238E27FC236}">
              <a16:creationId xmlns:a16="http://schemas.microsoft.com/office/drawing/2014/main" id="{7B2CD195-D236-4049-9C46-24D95B63B9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0</xdr:colOff>
      <xdr:row>14</xdr:row>
      <xdr:rowOff>3172</xdr:rowOff>
    </xdr:from>
    <xdr:to>
      <xdr:col>26</xdr:col>
      <xdr:colOff>38100</xdr:colOff>
      <xdr:row>32</xdr:row>
      <xdr:rowOff>19049</xdr:rowOff>
    </xdr:to>
    <xdr:graphicFrame macro="">
      <xdr:nvGraphicFramePr>
        <xdr:cNvPr id="3" name="Chart 2">
          <a:extLst>
            <a:ext uri="{FF2B5EF4-FFF2-40B4-BE49-F238E27FC236}">
              <a16:creationId xmlns:a16="http://schemas.microsoft.com/office/drawing/2014/main" id="{D5BD9207-395F-4625-A9D8-B0091116E88E}"/>
            </a:ext>
            <a:ext uri="{147F2762-F138-4A5C-976F-8EAC2B608ADB}">
              <a16:predDERef xmlns:a16="http://schemas.microsoft.com/office/drawing/2014/main" pred="{7B2CD195-D236-4049-9C46-24D95B63B9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42</xdr:row>
      <xdr:rowOff>0</xdr:rowOff>
    </xdr:from>
    <xdr:to>
      <xdr:col>26</xdr:col>
      <xdr:colOff>31750</xdr:colOff>
      <xdr:row>60</xdr:row>
      <xdr:rowOff>12700</xdr:rowOff>
    </xdr:to>
    <xdr:graphicFrame macro="">
      <xdr:nvGraphicFramePr>
        <xdr:cNvPr id="4" name="Chart 3">
          <a:extLst>
            <a:ext uri="{FF2B5EF4-FFF2-40B4-BE49-F238E27FC236}">
              <a16:creationId xmlns:a16="http://schemas.microsoft.com/office/drawing/2014/main" id="{AA7494EC-2547-4408-B8F9-A5EFAF9E8C91}"/>
            </a:ext>
            <a:ext uri="{147F2762-F138-4A5C-976F-8EAC2B608ADB}">
              <a16:predDERef xmlns:a16="http://schemas.microsoft.com/office/drawing/2014/main" pred="{D5BD9207-395F-4625-A9D8-B0091116E8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41</xdr:row>
      <xdr:rowOff>0</xdr:rowOff>
    </xdr:from>
    <xdr:to>
      <xdr:col>13</xdr:col>
      <xdr:colOff>165735</xdr:colOff>
      <xdr:row>58</xdr:row>
      <xdr:rowOff>104775</xdr:rowOff>
    </xdr:to>
    <xdr:graphicFrame macro="">
      <xdr:nvGraphicFramePr>
        <xdr:cNvPr id="6" name="Chart 5">
          <a:extLst>
            <a:ext uri="{FF2B5EF4-FFF2-40B4-BE49-F238E27FC236}">
              <a16:creationId xmlns:a16="http://schemas.microsoft.com/office/drawing/2014/main" id="{7D93B3E0-D949-43CF-974E-3A01DE16876B}"/>
            </a:ext>
            <a:ext uri="{147F2762-F138-4A5C-976F-8EAC2B608ADB}">
              <a16:predDERef xmlns:a16="http://schemas.microsoft.com/office/drawing/2014/main" pred="{AA7494EC-2547-4408-B8F9-A5EFAF9E8C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3</xdr:col>
      <xdr:colOff>274385</xdr:colOff>
      <xdr:row>2</xdr:row>
      <xdr:rowOff>115896</xdr:rowOff>
    </xdr:to>
    <xdr:pic>
      <xdr:nvPicPr>
        <xdr:cNvPr id="5" name="Picture 4">
          <a:extLst>
            <a:ext uri="{FF2B5EF4-FFF2-40B4-BE49-F238E27FC236}">
              <a16:creationId xmlns:a16="http://schemas.microsoft.com/office/drawing/2014/main" id="{600DA07C-0072-4926-8468-D4387B23DFC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508634" cy="399778"/>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xdr:from>
      <xdr:col>2</xdr:col>
      <xdr:colOff>0</xdr:colOff>
      <xdr:row>67</xdr:row>
      <xdr:rowOff>0</xdr:rowOff>
    </xdr:from>
    <xdr:to>
      <xdr:col>13</xdr:col>
      <xdr:colOff>0</xdr:colOff>
      <xdr:row>87</xdr:row>
      <xdr:rowOff>57150</xdr:rowOff>
    </xdr:to>
    <xdr:graphicFrame macro="">
      <xdr:nvGraphicFramePr>
        <xdr:cNvPr id="2" name="Chart 1">
          <a:extLst>
            <a:ext uri="{FF2B5EF4-FFF2-40B4-BE49-F238E27FC236}">
              <a16:creationId xmlns:a16="http://schemas.microsoft.com/office/drawing/2014/main" id="{E6D6B220-DB1C-4E23-B762-8075D88D3F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100</xdr:row>
      <xdr:rowOff>0</xdr:rowOff>
    </xdr:from>
    <xdr:to>
      <xdr:col>13</xdr:col>
      <xdr:colOff>0</xdr:colOff>
      <xdr:row>116</xdr:row>
      <xdr:rowOff>28575</xdr:rowOff>
    </xdr:to>
    <xdr:graphicFrame macro="">
      <xdr:nvGraphicFramePr>
        <xdr:cNvPr id="3" name="Chart 2">
          <a:extLst>
            <a:ext uri="{FF2B5EF4-FFF2-40B4-BE49-F238E27FC236}">
              <a16:creationId xmlns:a16="http://schemas.microsoft.com/office/drawing/2014/main" id="{28618FDB-D739-408A-AF86-646AF8835C99}"/>
            </a:ext>
            <a:ext uri="{147F2762-F138-4A5C-976F-8EAC2B608ADB}">
              <a16:predDERef xmlns:a16="http://schemas.microsoft.com/office/drawing/2014/main" pred="{E6D6B220-DB1C-4E23-B762-8075D88D3F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129</xdr:row>
      <xdr:rowOff>0</xdr:rowOff>
    </xdr:from>
    <xdr:to>
      <xdr:col>13</xdr:col>
      <xdr:colOff>0</xdr:colOff>
      <xdr:row>149</xdr:row>
      <xdr:rowOff>47625</xdr:rowOff>
    </xdr:to>
    <xdr:graphicFrame macro="">
      <xdr:nvGraphicFramePr>
        <xdr:cNvPr id="4" name="Chart 3">
          <a:extLst>
            <a:ext uri="{FF2B5EF4-FFF2-40B4-BE49-F238E27FC236}">
              <a16:creationId xmlns:a16="http://schemas.microsoft.com/office/drawing/2014/main" id="{A91B2868-8E7B-4DFF-92EE-9DC8FC532EE2}"/>
            </a:ext>
            <a:ext uri="{147F2762-F138-4A5C-976F-8EAC2B608ADB}">
              <a16:predDERef xmlns:a16="http://schemas.microsoft.com/office/drawing/2014/main" pred="{28618FDB-D739-408A-AF86-646AF8835C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41</xdr:row>
      <xdr:rowOff>0</xdr:rowOff>
    </xdr:from>
    <xdr:to>
      <xdr:col>13</xdr:col>
      <xdr:colOff>0</xdr:colOff>
      <xdr:row>57</xdr:row>
      <xdr:rowOff>133350</xdr:rowOff>
    </xdr:to>
    <xdr:graphicFrame macro="">
      <xdr:nvGraphicFramePr>
        <xdr:cNvPr id="5" name="Chart 4">
          <a:extLst>
            <a:ext uri="{FF2B5EF4-FFF2-40B4-BE49-F238E27FC236}">
              <a16:creationId xmlns:a16="http://schemas.microsoft.com/office/drawing/2014/main" id="{6457CF74-4E48-4537-A7FB-ED45BF739CD9}"/>
            </a:ext>
            <a:ext uri="{147F2762-F138-4A5C-976F-8EAC2B608ADB}">
              <a16:predDERef xmlns:a16="http://schemas.microsoft.com/office/drawing/2014/main" pred="{A91B2868-8E7B-4DFF-92EE-9DC8FC532E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28575</xdr:colOff>
      <xdr:row>14</xdr:row>
      <xdr:rowOff>0</xdr:rowOff>
    </xdr:from>
    <xdr:to>
      <xdr:col>13</xdr:col>
      <xdr:colOff>0</xdr:colOff>
      <xdr:row>30</xdr:row>
      <xdr:rowOff>45721</xdr:rowOff>
    </xdr:to>
    <xdr:graphicFrame macro="">
      <xdr:nvGraphicFramePr>
        <xdr:cNvPr id="6" name="Chart 5">
          <a:extLst>
            <a:ext uri="{FF2B5EF4-FFF2-40B4-BE49-F238E27FC236}">
              <a16:creationId xmlns:a16="http://schemas.microsoft.com/office/drawing/2014/main" id="{3C24A0BD-D132-4166-9212-A0809C47FA1E}"/>
            </a:ext>
            <a:ext uri="{147F2762-F138-4A5C-976F-8EAC2B608ADB}">
              <a16:predDERef xmlns:a16="http://schemas.microsoft.com/office/drawing/2014/main" pred="{6457CF74-4E48-4537-A7FB-ED45BF739C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0</xdr:row>
      <xdr:rowOff>0</xdr:rowOff>
    </xdr:from>
    <xdr:to>
      <xdr:col>3</xdr:col>
      <xdr:colOff>409184</xdr:colOff>
      <xdr:row>2</xdr:row>
      <xdr:rowOff>133024</xdr:rowOff>
    </xdr:to>
    <xdr:pic>
      <xdr:nvPicPr>
        <xdr:cNvPr id="7" name="Picture 6">
          <a:extLst>
            <a:ext uri="{FF2B5EF4-FFF2-40B4-BE49-F238E27FC236}">
              <a16:creationId xmlns:a16="http://schemas.microsoft.com/office/drawing/2014/main" id="{9A7EBF67-31A3-4CFF-A283-7248AE1F4E2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0" y="0"/>
          <a:ext cx="2502636" cy="405167"/>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97214</xdr:colOff>
      <xdr:row>3</xdr:row>
      <xdr:rowOff>12933</xdr:rowOff>
    </xdr:to>
    <xdr:pic>
      <xdr:nvPicPr>
        <xdr:cNvPr id="2" name="Picture 1">
          <a:extLst>
            <a:ext uri="{FF2B5EF4-FFF2-40B4-BE49-F238E27FC236}">
              <a16:creationId xmlns:a16="http://schemas.microsoft.com/office/drawing/2014/main" id="{3BAFF390-4DDC-43B7-A25D-5059E02D0F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56164" cy="470133"/>
        </a:xfrm>
        <a:prstGeom prst="rect">
          <a:avLst/>
        </a:prstGeom>
        <a:solidFill>
          <a:sysClr val="window" lastClr="FFFFFF"/>
        </a:solidFill>
      </xdr:spPr>
    </xdr:pic>
    <xdr:clientData/>
  </xdr:twoCellAnchor>
</xdr:wsDr>
</file>

<file path=xl/drawings/drawing69.xml><?xml version="1.0" encoding="utf-8"?>
<xdr:wsDr xmlns:xdr="http://schemas.openxmlformats.org/drawingml/2006/spreadsheetDrawing" xmlns:a="http://schemas.openxmlformats.org/drawingml/2006/main">
  <xdr:twoCellAnchor>
    <xdr:from>
      <xdr:col>2</xdr:col>
      <xdr:colOff>0</xdr:colOff>
      <xdr:row>10</xdr:row>
      <xdr:rowOff>0</xdr:rowOff>
    </xdr:from>
    <xdr:to>
      <xdr:col>13</xdr:col>
      <xdr:colOff>0</xdr:colOff>
      <xdr:row>32</xdr:row>
      <xdr:rowOff>0</xdr:rowOff>
    </xdr:to>
    <xdr:graphicFrame macro="">
      <xdr:nvGraphicFramePr>
        <xdr:cNvPr id="2" name="Chart 1">
          <a:extLst>
            <a:ext uri="{FF2B5EF4-FFF2-40B4-BE49-F238E27FC236}">
              <a16:creationId xmlns:a16="http://schemas.microsoft.com/office/drawing/2014/main" id="{7D8E00EA-6EAA-42D0-A72C-0BB97C9407F7}"/>
            </a:ext>
            <a:ext uri="{147F2762-F138-4A5C-976F-8EAC2B608ADB}">
              <a16:predDERef xmlns:a16="http://schemas.microsoft.com/office/drawing/2014/main" pred="{AFD72886-AC67-4F3C-8D61-B449219C8C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39</xdr:row>
      <xdr:rowOff>0</xdr:rowOff>
    </xdr:from>
    <xdr:to>
      <xdr:col>13</xdr:col>
      <xdr:colOff>0</xdr:colOff>
      <xdr:row>61</xdr:row>
      <xdr:rowOff>0</xdr:rowOff>
    </xdr:to>
    <xdr:graphicFrame macro="">
      <xdr:nvGraphicFramePr>
        <xdr:cNvPr id="5" name="Chart 4">
          <a:extLst>
            <a:ext uri="{FF2B5EF4-FFF2-40B4-BE49-F238E27FC236}">
              <a16:creationId xmlns:a16="http://schemas.microsoft.com/office/drawing/2014/main" id="{8D521D4D-FC18-45EC-849F-9A4FF7F15805}"/>
            </a:ext>
            <a:ext uri="{147F2762-F138-4A5C-976F-8EAC2B608ADB}">
              <a16:predDERef xmlns:a16="http://schemas.microsoft.com/office/drawing/2014/main" pred="{7D8E00EA-6EAA-42D0-A72C-0BB97C9407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3</xdr:col>
      <xdr:colOff>85772</xdr:colOff>
      <xdr:row>2</xdr:row>
      <xdr:rowOff>99684</xdr:rowOff>
    </xdr:to>
    <xdr:pic>
      <xdr:nvPicPr>
        <xdr:cNvPr id="3" name="Picture 2">
          <a:extLst>
            <a:ext uri="{FF2B5EF4-FFF2-40B4-BE49-F238E27FC236}">
              <a16:creationId xmlns:a16="http://schemas.microsoft.com/office/drawing/2014/main" id="{80F6C6D9-F2ED-4409-9A49-CA5DA87EC2C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506243" cy="39850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1634490</xdr:colOff>
      <xdr:row>13</xdr:row>
      <xdr:rowOff>3809</xdr:rowOff>
    </xdr:from>
    <xdr:to>
      <xdr:col>12</xdr:col>
      <xdr:colOff>556260</xdr:colOff>
      <xdr:row>33</xdr:row>
      <xdr:rowOff>3810</xdr:rowOff>
    </xdr:to>
    <xdr:graphicFrame macro="">
      <xdr:nvGraphicFramePr>
        <xdr:cNvPr id="2" name="Chart 1">
          <a:extLst>
            <a:ext uri="{FF2B5EF4-FFF2-40B4-BE49-F238E27FC236}">
              <a16:creationId xmlns:a16="http://schemas.microsoft.com/office/drawing/2014/main" id="{C73848D6-F433-41B7-BFB7-D7CD7940FF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53</xdr:row>
      <xdr:rowOff>0</xdr:rowOff>
    </xdr:from>
    <xdr:to>
      <xdr:col>13</xdr:col>
      <xdr:colOff>0</xdr:colOff>
      <xdr:row>73</xdr:row>
      <xdr:rowOff>0</xdr:rowOff>
    </xdr:to>
    <xdr:graphicFrame macro="">
      <xdr:nvGraphicFramePr>
        <xdr:cNvPr id="3" name="Chart 2">
          <a:extLst>
            <a:ext uri="{FF2B5EF4-FFF2-40B4-BE49-F238E27FC236}">
              <a16:creationId xmlns:a16="http://schemas.microsoft.com/office/drawing/2014/main" id="{A5BDFD04-3DEC-43A6-BEF9-4E3035F97F5A}"/>
            </a:ext>
            <a:ext uri="{147F2762-F138-4A5C-976F-8EAC2B608ADB}">
              <a16:predDERef xmlns:a16="http://schemas.microsoft.com/office/drawing/2014/main" pred="{C73848D6-F433-41B7-BFB7-D7CD7940FF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13</xdr:row>
      <xdr:rowOff>0</xdr:rowOff>
    </xdr:from>
    <xdr:to>
      <xdr:col>36</xdr:col>
      <xdr:colOff>0</xdr:colOff>
      <xdr:row>33</xdr:row>
      <xdr:rowOff>0</xdr:rowOff>
    </xdr:to>
    <xdr:graphicFrame macro="">
      <xdr:nvGraphicFramePr>
        <xdr:cNvPr id="4" name="Chart 3">
          <a:extLst>
            <a:ext uri="{FF2B5EF4-FFF2-40B4-BE49-F238E27FC236}">
              <a16:creationId xmlns:a16="http://schemas.microsoft.com/office/drawing/2014/main" id="{33F1E7B5-F17C-46A0-8E17-79ED1B71DB0B}"/>
            </a:ext>
            <a:ext uri="{147F2762-F138-4A5C-976F-8EAC2B608ADB}">
              <a16:predDERef xmlns:a16="http://schemas.microsoft.com/office/drawing/2014/main" pred="{A5BDFD04-3DEC-43A6-BEF9-4E3035F97F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53</xdr:row>
      <xdr:rowOff>0</xdr:rowOff>
    </xdr:from>
    <xdr:to>
      <xdr:col>36</xdr:col>
      <xdr:colOff>0</xdr:colOff>
      <xdr:row>73</xdr:row>
      <xdr:rowOff>0</xdr:rowOff>
    </xdr:to>
    <xdr:graphicFrame macro="">
      <xdr:nvGraphicFramePr>
        <xdr:cNvPr id="5" name="Chart 4">
          <a:extLst>
            <a:ext uri="{FF2B5EF4-FFF2-40B4-BE49-F238E27FC236}">
              <a16:creationId xmlns:a16="http://schemas.microsoft.com/office/drawing/2014/main" id="{20746B08-CD9B-4CF0-8293-6AA24872C10B}"/>
            </a:ext>
            <a:ext uri="{147F2762-F138-4A5C-976F-8EAC2B608ADB}">
              <a16:predDERef xmlns:a16="http://schemas.microsoft.com/office/drawing/2014/main" pred="{33F1E7B5-F17C-46A0-8E17-79ED1B71DB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3</xdr:col>
      <xdr:colOff>83232</xdr:colOff>
      <xdr:row>2</xdr:row>
      <xdr:rowOff>102224</xdr:rowOff>
    </xdr:to>
    <xdr:pic>
      <xdr:nvPicPr>
        <xdr:cNvPr id="7" name="Picture 6">
          <a:extLst>
            <a:ext uri="{FF2B5EF4-FFF2-40B4-BE49-F238E27FC236}">
              <a16:creationId xmlns:a16="http://schemas.microsoft.com/office/drawing/2014/main" id="{09FCCEB5-5B92-453B-AC42-035200BCA4C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504973" cy="398508"/>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xdr:from>
      <xdr:col>2</xdr:col>
      <xdr:colOff>0</xdr:colOff>
      <xdr:row>14</xdr:row>
      <xdr:rowOff>152399</xdr:rowOff>
    </xdr:from>
    <xdr:to>
      <xdr:col>13</xdr:col>
      <xdr:colOff>0</xdr:colOff>
      <xdr:row>35</xdr:row>
      <xdr:rowOff>0</xdr:rowOff>
    </xdr:to>
    <xdr:graphicFrame macro="">
      <xdr:nvGraphicFramePr>
        <xdr:cNvPr id="2" name="Chart 1">
          <a:extLst>
            <a:ext uri="{FF2B5EF4-FFF2-40B4-BE49-F238E27FC236}">
              <a16:creationId xmlns:a16="http://schemas.microsoft.com/office/drawing/2014/main" id="{CA79ECF0-280B-4471-BFBC-8DA4B5EAE1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15</xdr:row>
      <xdr:rowOff>0</xdr:rowOff>
    </xdr:from>
    <xdr:to>
      <xdr:col>26</xdr:col>
      <xdr:colOff>0</xdr:colOff>
      <xdr:row>35</xdr:row>
      <xdr:rowOff>0</xdr:rowOff>
    </xdr:to>
    <xdr:graphicFrame macro="">
      <xdr:nvGraphicFramePr>
        <xdr:cNvPr id="3" name="Chart 2">
          <a:extLst>
            <a:ext uri="{FF2B5EF4-FFF2-40B4-BE49-F238E27FC236}">
              <a16:creationId xmlns:a16="http://schemas.microsoft.com/office/drawing/2014/main" id="{2222AA2B-C76B-4A86-9D88-8CCBD49EF15B}"/>
            </a:ext>
            <a:ext uri="{147F2762-F138-4A5C-976F-8EAC2B608ADB}">
              <a16:predDERef xmlns:a16="http://schemas.microsoft.com/office/drawing/2014/main" pred="{CA79ECF0-280B-4471-BFBC-8DA4B5EAE1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48</xdr:row>
      <xdr:rowOff>0</xdr:rowOff>
    </xdr:from>
    <xdr:to>
      <xdr:col>13</xdr:col>
      <xdr:colOff>0</xdr:colOff>
      <xdr:row>68</xdr:row>
      <xdr:rowOff>1</xdr:rowOff>
    </xdr:to>
    <xdr:graphicFrame macro="">
      <xdr:nvGraphicFramePr>
        <xdr:cNvPr id="5" name="Chart 4">
          <a:extLst>
            <a:ext uri="{FF2B5EF4-FFF2-40B4-BE49-F238E27FC236}">
              <a16:creationId xmlns:a16="http://schemas.microsoft.com/office/drawing/2014/main" id="{8EDE5017-199D-4AD7-BD8A-6A09C863FC75}"/>
            </a:ext>
            <a:ext uri="{147F2762-F138-4A5C-976F-8EAC2B608ADB}">
              <a16:predDERef xmlns:a16="http://schemas.microsoft.com/office/drawing/2014/main" pred="{2222AA2B-C76B-4A86-9D88-8CCBD49EF1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48</xdr:row>
      <xdr:rowOff>0</xdr:rowOff>
    </xdr:from>
    <xdr:to>
      <xdr:col>26</xdr:col>
      <xdr:colOff>0</xdr:colOff>
      <xdr:row>68</xdr:row>
      <xdr:rowOff>1</xdr:rowOff>
    </xdr:to>
    <xdr:graphicFrame macro="">
      <xdr:nvGraphicFramePr>
        <xdr:cNvPr id="6" name="Chart 5">
          <a:extLst>
            <a:ext uri="{FF2B5EF4-FFF2-40B4-BE49-F238E27FC236}">
              <a16:creationId xmlns:a16="http://schemas.microsoft.com/office/drawing/2014/main" id="{4FA953D6-1BC5-4324-ADA0-F766607801AF}"/>
            </a:ext>
            <a:ext uri="{147F2762-F138-4A5C-976F-8EAC2B608ADB}">
              <a16:predDERef xmlns:a16="http://schemas.microsoft.com/office/drawing/2014/main" pred="{8EDE5017-199D-4AD7-BD8A-6A09C863FC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3</xdr:col>
      <xdr:colOff>85772</xdr:colOff>
      <xdr:row>2</xdr:row>
      <xdr:rowOff>99684</xdr:rowOff>
    </xdr:to>
    <xdr:pic>
      <xdr:nvPicPr>
        <xdr:cNvPr id="7" name="Picture 6">
          <a:extLst>
            <a:ext uri="{FF2B5EF4-FFF2-40B4-BE49-F238E27FC236}">
              <a16:creationId xmlns:a16="http://schemas.microsoft.com/office/drawing/2014/main" id="{60AEC102-B1D4-4C8D-ADC4-A6031E9821E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506243" cy="398508"/>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xdr:from>
      <xdr:col>2</xdr:col>
      <xdr:colOff>0</xdr:colOff>
      <xdr:row>9</xdr:row>
      <xdr:rowOff>152399</xdr:rowOff>
    </xdr:from>
    <xdr:to>
      <xdr:col>13</xdr:col>
      <xdr:colOff>0</xdr:colOff>
      <xdr:row>30</xdr:row>
      <xdr:rowOff>0</xdr:rowOff>
    </xdr:to>
    <xdr:graphicFrame macro="">
      <xdr:nvGraphicFramePr>
        <xdr:cNvPr id="2" name="Chart 1">
          <a:extLst>
            <a:ext uri="{FF2B5EF4-FFF2-40B4-BE49-F238E27FC236}">
              <a16:creationId xmlns:a16="http://schemas.microsoft.com/office/drawing/2014/main" id="{3B2341FF-C0FE-4754-9F11-F0D8C4D80B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10</xdr:row>
      <xdr:rowOff>0</xdr:rowOff>
    </xdr:from>
    <xdr:to>
      <xdr:col>26</xdr:col>
      <xdr:colOff>0</xdr:colOff>
      <xdr:row>30</xdr:row>
      <xdr:rowOff>0</xdr:rowOff>
    </xdr:to>
    <xdr:graphicFrame macro="">
      <xdr:nvGraphicFramePr>
        <xdr:cNvPr id="3" name="Chart 2">
          <a:extLst>
            <a:ext uri="{FF2B5EF4-FFF2-40B4-BE49-F238E27FC236}">
              <a16:creationId xmlns:a16="http://schemas.microsoft.com/office/drawing/2014/main" id="{CDA3041A-DF46-4A15-BA82-20BFF43384A1}"/>
            </a:ext>
            <a:ext uri="{147F2762-F138-4A5C-976F-8EAC2B608ADB}">
              <a16:predDERef xmlns:a16="http://schemas.microsoft.com/office/drawing/2014/main" pred="{3B2341FF-C0FE-4754-9F11-F0D8C4D80B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38</xdr:row>
      <xdr:rowOff>0</xdr:rowOff>
    </xdr:from>
    <xdr:to>
      <xdr:col>13</xdr:col>
      <xdr:colOff>0</xdr:colOff>
      <xdr:row>58</xdr:row>
      <xdr:rowOff>1</xdr:rowOff>
    </xdr:to>
    <xdr:graphicFrame macro="">
      <xdr:nvGraphicFramePr>
        <xdr:cNvPr id="5" name="Chart 4">
          <a:extLst>
            <a:ext uri="{FF2B5EF4-FFF2-40B4-BE49-F238E27FC236}">
              <a16:creationId xmlns:a16="http://schemas.microsoft.com/office/drawing/2014/main" id="{5629877A-927E-45D7-8B4F-E5CE1E4B5E50}"/>
            </a:ext>
            <a:ext uri="{147F2762-F138-4A5C-976F-8EAC2B608ADB}">
              <a16:predDERef xmlns:a16="http://schemas.microsoft.com/office/drawing/2014/main" pred="{CDA3041A-DF46-4A15-BA82-20BFF43384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38</xdr:row>
      <xdr:rowOff>0</xdr:rowOff>
    </xdr:from>
    <xdr:to>
      <xdr:col>26</xdr:col>
      <xdr:colOff>0</xdr:colOff>
      <xdr:row>58</xdr:row>
      <xdr:rowOff>1</xdr:rowOff>
    </xdr:to>
    <xdr:graphicFrame macro="">
      <xdr:nvGraphicFramePr>
        <xdr:cNvPr id="6" name="Chart 5">
          <a:extLst>
            <a:ext uri="{FF2B5EF4-FFF2-40B4-BE49-F238E27FC236}">
              <a16:creationId xmlns:a16="http://schemas.microsoft.com/office/drawing/2014/main" id="{12F24C30-912E-45D2-9BEA-BB08E4D596A1}"/>
            </a:ext>
            <a:ext uri="{147F2762-F138-4A5C-976F-8EAC2B608ADB}">
              <a16:predDERef xmlns:a16="http://schemas.microsoft.com/office/drawing/2014/main" pred="{5629877A-927E-45D7-8B4F-E5CE1E4B5E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3</xdr:col>
      <xdr:colOff>85442</xdr:colOff>
      <xdr:row>2</xdr:row>
      <xdr:rowOff>92619</xdr:rowOff>
    </xdr:to>
    <xdr:pic>
      <xdr:nvPicPr>
        <xdr:cNvPr id="7" name="Picture 6">
          <a:extLst>
            <a:ext uri="{FF2B5EF4-FFF2-40B4-BE49-F238E27FC236}">
              <a16:creationId xmlns:a16="http://schemas.microsoft.com/office/drawing/2014/main" id="{A0A890A6-43E8-4BBC-8E58-C7590FB8458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507513" cy="401048"/>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xdr:from>
      <xdr:col>2</xdr:col>
      <xdr:colOff>0</xdr:colOff>
      <xdr:row>10</xdr:row>
      <xdr:rowOff>152399</xdr:rowOff>
    </xdr:from>
    <xdr:to>
      <xdr:col>13</xdr:col>
      <xdr:colOff>0</xdr:colOff>
      <xdr:row>31</xdr:row>
      <xdr:rowOff>0</xdr:rowOff>
    </xdr:to>
    <xdr:graphicFrame macro="">
      <xdr:nvGraphicFramePr>
        <xdr:cNvPr id="2" name="Chart 1">
          <a:extLst>
            <a:ext uri="{FF2B5EF4-FFF2-40B4-BE49-F238E27FC236}">
              <a16:creationId xmlns:a16="http://schemas.microsoft.com/office/drawing/2014/main" id="{2202FF0B-F1E7-4D15-B48C-8A558274D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11</xdr:row>
      <xdr:rowOff>0</xdr:rowOff>
    </xdr:from>
    <xdr:to>
      <xdr:col>26</xdr:col>
      <xdr:colOff>0</xdr:colOff>
      <xdr:row>31</xdr:row>
      <xdr:rowOff>0</xdr:rowOff>
    </xdr:to>
    <xdr:graphicFrame macro="">
      <xdr:nvGraphicFramePr>
        <xdr:cNvPr id="3" name="Chart 2">
          <a:extLst>
            <a:ext uri="{FF2B5EF4-FFF2-40B4-BE49-F238E27FC236}">
              <a16:creationId xmlns:a16="http://schemas.microsoft.com/office/drawing/2014/main" id="{7BCE44E7-DFDB-438B-845D-13BB14696BE6}"/>
            </a:ext>
            <a:ext uri="{147F2762-F138-4A5C-976F-8EAC2B608ADB}">
              <a16:predDERef xmlns:a16="http://schemas.microsoft.com/office/drawing/2014/main" pred="{2202FF0B-F1E7-4D15-B48C-8A558274D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40</xdr:row>
      <xdr:rowOff>0</xdr:rowOff>
    </xdr:from>
    <xdr:to>
      <xdr:col>13</xdr:col>
      <xdr:colOff>0</xdr:colOff>
      <xdr:row>60</xdr:row>
      <xdr:rowOff>1</xdr:rowOff>
    </xdr:to>
    <xdr:graphicFrame macro="">
      <xdr:nvGraphicFramePr>
        <xdr:cNvPr id="5" name="Chart 4">
          <a:extLst>
            <a:ext uri="{FF2B5EF4-FFF2-40B4-BE49-F238E27FC236}">
              <a16:creationId xmlns:a16="http://schemas.microsoft.com/office/drawing/2014/main" id="{0173B61F-E36D-4412-975B-371840871875}"/>
            </a:ext>
            <a:ext uri="{147F2762-F138-4A5C-976F-8EAC2B608ADB}">
              <a16:predDERef xmlns:a16="http://schemas.microsoft.com/office/drawing/2014/main" pred="{7BCE44E7-DFDB-438B-845D-13BB14696B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40</xdr:row>
      <xdr:rowOff>0</xdr:rowOff>
    </xdr:from>
    <xdr:to>
      <xdr:col>26</xdr:col>
      <xdr:colOff>0</xdr:colOff>
      <xdr:row>60</xdr:row>
      <xdr:rowOff>1</xdr:rowOff>
    </xdr:to>
    <xdr:graphicFrame macro="">
      <xdr:nvGraphicFramePr>
        <xdr:cNvPr id="6" name="Chart 5">
          <a:extLst>
            <a:ext uri="{FF2B5EF4-FFF2-40B4-BE49-F238E27FC236}">
              <a16:creationId xmlns:a16="http://schemas.microsoft.com/office/drawing/2014/main" id="{852030D0-4CEB-489A-832F-900D8B4CB2A4}"/>
            </a:ext>
            <a:ext uri="{147F2762-F138-4A5C-976F-8EAC2B608ADB}">
              <a16:predDERef xmlns:a16="http://schemas.microsoft.com/office/drawing/2014/main" pred="{0173B61F-E36D-4412-975B-3718408718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3</xdr:col>
      <xdr:colOff>87042</xdr:colOff>
      <xdr:row>2</xdr:row>
      <xdr:rowOff>102224</xdr:rowOff>
    </xdr:to>
    <xdr:pic>
      <xdr:nvPicPr>
        <xdr:cNvPr id="7" name="Picture 6">
          <a:extLst>
            <a:ext uri="{FF2B5EF4-FFF2-40B4-BE49-F238E27FC236}">
              <a16:creationId xmlns:a16="http://schemas.microsoft.com/office/drawing/2014/main" id="{76E963D6-956A-441A-81EF-FD8290CCC50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507513" cy="401048"/>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2</xdr:col>
      <xdr:colOff>0</xdr:colOff>
      <xdr:row>11</xdr:row>
      <xdr:rowOff>0</xdr:rowOff>
    </xdr:from>
    <xdr:to>
      <xdr:col>12</xdr:col>
      <xdr:colOff>553357</xdr:colOff>
      <xdr:row>35</xdr:row>
      <xdr:rowOff>27214</xdr:rowOff>
    </xdr:to>
    <xdr:graphicFrame macro="">
      <xdr:nvGraphicFramePr>
        <xdr:cNvPr id="2" name="Chart 1">
          <a:extLst>
            <a:ext uri="{FF2B5EF4-FFF2-40B4-BE49-F238E27FC236}">
              <a16:creationId xmlns:a16="http://schemas.microsoft.com/office/drawing/2014/main" id="{37C68328-0CB8-49E1-A8B2-B69DB3EEE0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73</xdr:row>
      <xdr:rowOff>0</xdr:rowOff>
    </xdr:from>
    <xdr:to>
      <xdr:col>13</xdr:col>
      <xdr:colOff>0</xdr:colOff>
      <xdr:row>100</xdr:row>
      <xdr:rowOff>0</xdr:rowOff>
    </xdr:to>
    <xdr:graphicFrame macro="">
      <xdr:nvGraphicFramePr>
        <xdr:cNvPr id="5" name="Chart 4">
          <a:extLst>
            <a:ext uri="{FF2B5EF4-FFF2-40B4-BE49-F238E27FC236}">
              <a16:creationId xmlns:a16="http://schemas.microsoft.com/office/drawing/2014/main" id="{CF5E4C67-A727-47AA-8D41-DC9A8497E859}"/>
            </a:ext>
            <a:ext uri="{147F2762-F138-4A5C-976F-8EAC2B608ADB}">
              <a16:predDERef xmlns:a16="http://schemas.microsoft.com/office/drawing/2014/main" pred="{37C68328-0CB8-49E1-A8B2-B69DB3EEE0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108</xdr:row>
      <xdr:rowOff>0</xdr:rowOff>
    </xdr:from>
    <xdr:to>
      <xdr:col>13</xdr:col>
      <xdr:colOff>0</xdr:colOff>
      <xdr:row>135</xdr:row>
      <xdr:rowOff>0</xdr:rowOff>
    </xdr:to>
    <xdr:graphicFrame macro="">
      <xdr:nvGraphicFramePr>
        <xdr:cNvPr id="6" name="Chart 5">
          <a:extLst>
            <a:ext uri="{FF2B5EF4-FFF2-40B4-BE49-F238E27FC236}">
              <a16:creationId xmlns:a16="http://schemas.microsoft.com/office/drawing/2014/main" id="{7FA79831-5CDC-4567-9911-CD097E0E88E2}"/>
            </a:ext>
            <a:ext uri="{147F2762-F138-4A5C-976F-8EAC2B608ADB}">
              <a16:predDERef xmlns:a16="http://schemas.microsoft.com/office/drawing/2014/main" pred="{CF5E4C67-A727-47AA-8D41-DC9A8497E8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143</xdr:row>
      <xdr:rowOff>0</xdr:rowOff>
    </xdr:from>
    <xdr:to>
      <xdr:col>13</xdr:col>
      <xdr:colOff>0</xdr:colOff>
      <xdr:row>170</xdr:row>
      <xdr:rowOff>0</xdr:rowOff>
    </xdr:to>
    <xdr:graphicFrame macro="">
      <xdr:nvGraphicFramePr>
        <xdr:cNvPr id="7" name="Chart 6">
          <a:extLst>
            <a:ext uri="{FF2B5EF4-FFF2-40B4-BE49-F238E27FC236}">
              <a16:creationId xmlns:a16="http://schemas.microsoft.com/office/drawing/2014/main" id="{D08985ED-911E-4C57-B98C-43E63A02A917}"/>
            </a:ext>
            <a:ext uri="{147F2762-F138-4A5C-976F-8EAC2B608ADB}">
              <a16:predDERef xmlns:a16="http://schemas.microsoft.com/office/drawing/2014/main" pred="{7FA79831-5CDC-4567-9911-CD097E0E88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3</xdr:col>
      <xdr:colOff>64214</xdr:colOff>
      <xdr:row>2</xdr:row>
      <xdr:rowOff>90079</xdr:rowOff>
    </xdr:to>
    <xdr:pic>
      <xdr:nvPicPr>
        <xdr:cNvPr id="3" name="Picture 2">
          <a:extLst>
            <a:ext uri="{FF2B5EF4-FFF2-40B4-BE49-F238E27FC236}">
              <a16:creationId xmlns:a16="http://schemas.microsoft.com/office/drawing/2014/main" id="{BC2960F5-3917-46A0-BE2D-A22FDF38718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507513" cy="401048"/>
        </a:xfrm>
        <a:prstGeom prst="rect">
          <a:avLst/>
        </a:prstGeom>
      </xdr:spPr>
    </xdr:pic>
    <xdr:clientData/>
  </xdr:twoCellAnchor>
  <xdr:twoCellAnchor>
    <xdr:from>
      <xdr:col>2</xdr:col>
      <xdr:colOff>0</xdr:colOff>
      <xdr:row>44</xdr:row>
      <xdr:rowOff>0</xdr:rowOff>
    </xdr:from>
    <xdr:to>
      <xdr:col>12</xdr:col>
      <xdr:colOff>544285</xdr:colOff>
      <xdr:row>64</xdr:row>
      <xdr:rowOff>18143</xdr:rowOff>
    </xdr:to>
    <xdr:graphicFrame macro="">
      <xdr:nvGraphicFramePr>
        <xdr:cNvPr id="8" name="Chart 7">
          <a:extLst>
            <a:ext uri="{FF2B5EF4-FFF2-40B4-BE49-F238E27FC236}">
              <a16:creationId xmlns:a16="http://schemas.microsoft.com/office/drawing/2014/main" id="{6C0DD6F1-9B64-4109-822D-517C5A619F02}"/>
            </a:ext>
            <a:ext uri="{147F2762-F138-4A5C-976F-8EAC2B608ADB}">
              <a16:predDERef xmlns:a16="http://schemas.microsoft.com/office/drawing/2014/main" pred="{BC2960F5-3917-46A0-BE2D-A22FDF3871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0</xdr:colOff>
      <xdr:row>11</xdr:row>
      <xdr:rowOff>0</xdr:rowOff>
    </xdr:from>
    <xdr:to>
      <xdr:col>25</xdr:col>
      <xdr:colOff>553357</xdr:colOff>
      <xdr:row>35</xdr:row>
      <xdr:rowOff>27214</xdr:rowOff>
    </xdr:to>
    <xdr:graphicFrame macro="">
      <xdr:nvGraphicFramePr>
        <xdr:cNvPr id="9" name="Chart 8">
          <a:extLst>
            <a:ext uri="{FF2B5EF4-FFF2-40B4-BE49-F238E27FC236}">
              <a16:creationId xmlns:a16="http://schemas.microsoft.com/office/drawing/2014/main" id="{72B8B49E-C41E-46DB-99A1-2F8C936CD4F1}"/>
            </a:ext>
            <a:ext uri="{147F2762-F138-4A5C-976F-8EAC2B608ADB}">
              <a16:predDERef xmlns:a16="http://schemas.microsoft.com/office/drawing/2014/main" pred="{6C0DD6F1-9B64-4109-822D-517C5A619F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2</xdr:col>
      <xdr:colOff>0</xdr:colOff>
      <xdr:row>10</xdr:row>
      <xdr:rowOff>152399</xdr:rowOff>
    </xdr:from>
    <xdr:to>
      <xdr:col>13</xdr:col>
      <xdr:colOff>0</xdr:colOff>
      <xdr:row>31</xdr:row>
      <xdr:rowOff>0</xdr:rowOff>
    </xdr:to>
    <xdr:graphicFrame macro="">
      <xdr:nvGraphicFramePr>
        <xdr:cNvPr id="2" name="Chart 1">
          <a:extLst>
            <a:ext uri="{FF2B5EF4-FFF2-40B4-BE49-F238E27FC236}">
              <a16:creationId xmlns:a16="http://schemas.microsoft.com/office/drawing/2014/main" id="{08BAE9C3-8327-43E3-BC08-97C2966DDC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3</xdr:col>
      <xdr:colOff>88163</xdr:colOff>
      <xdr:row>2</xdr:row>
      <xdr:rowOff>96248</xdr:rowOff>
    </xdr:to>
    <xdr:pic>
      <xdr:nvPicPr>
        <xdr:cNvPr id="3" name="Picture 2">
          <a:extLst>
            <a:ext uri="{FF2B5EF4-FFF2-40B4-BE49-F238E27FC236}">
              <a16:creationId xmlns:a16="http://schemas.microsoft.com/office/drawing/2014/main" id="{D5EF3FDC-6E0E-4BE2-BB1A-9711680382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507513" cy="401048"/>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2336789</xdr:colOff>
      <xdr:row>2</xdr:row>
      <xdr:rowOff>125095</xdr:rowOff>
    </xdr:to>
    <xdr:pic>
      <xdr:nvPicPr>
        <xdr:cNvPr id="2" name="Picture 1">
          <a:extLst>
            <a:ext uri="{FF2B5EF4-FFF2-40B4-BE49-F238E27FC236}">
              <a16:creationId xmlns:a16="http://schemas.microsoft.com/office/drawing/2014/main" id="{65A45920-F360-419E-BC84-D5C65F5956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31025" cy="408977"/>
        </a:xfrm>
        <a:prstGeom prst="rect">
          <a:avLst/>
        </a:prstGeom>
      </xdr:spPr>
    </xdr:pic>
    <xdr:clientData/>
  </xdr:twoCellAnchor>
  <xdr:twoCellAnchor>
    <xdr:from>
      <xdr:col>4</xdr:col>
      <xdr:colOff>276514</xdr:colOff>
      <xdr:row>19</xdr:row>
      <xdr:rowOff>45604</xdr:rowOff>
    </xdr:from>
    <xdr:to>
      <xdr:col>17</xdr:col>
      <xdr:colOff>273050</xdr:colOff>
      <xdr:row>41</xdr:row>
      <xdr:rowOff>60325</xdr:rowOff>
    </xdr:to>
    <xdr:graphicFrame macro="">
      <xdr:nvGraphicFramePr>
        <xdr:cNvPr id="3" name="Chart 2">
          <a:extLst>
            <a:ext uri="{FF2B5EF4-FFF2-40B4-BE49-F238E27FC236}">
              <a16:creationId xmlns:a16="http://schemas.microsoft.com/office/drawing/2014/main" id="{3EF05165-164C-4A96-85F2-B24232CE7C32}"/>
            </a:ext>
            <a:ext uri="{147F2762-F138-4A5C-976F-8EAC2B608ADB}">
              <a16:predDERef xmlns:a16="http://schemas.microsoft.com/office/drawing/2014/main" pred="{65A45920-F360-419E-BC84-D5C65F5956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343806</xdr:colOff>
      <xdr:row>60</xdr:row>
      <xdr:rowOff>78013</xdr:rowOff>
    </xdr:from>
    <xdr:to>
      <xdr:col>17</xdr:col>
      <xdr:colOff>10885</xdr:colOff>
      <xdr:row>82</xdr:row>
      <xdr:rowOff>72570</xdr:rowOff>
    </xdr:to>
    <xdr:graphicFrame macro="">
      <xdr:nvGraphicFramePr>
        <xdr:cNvPr id="5" name="Chart 4">
          <a:extLst>
            <a:ext uri="{FF2B5EF4-FFF2-40B4-BE49-F238E27FC236}">
              <a16:creationId xmlns:a16="http://schemas.microsoft.com/office/drawing/2014/main" id="{25535858-63EF-44B2-B355-844D5B2541F1}"/>
            </a:ext>
            <a:ext uri="{147F2762-F138-4A5C-976F-8EAC2B608ADB}">
              <a16:predDERef xmlns:a16="http://schemas.microsoft.com/office/drawing/2014/main" pred="{3EF05165-164C-4A96-85F2-B24232CE7C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2</xdr:col>
      <xdr:colOff>0</xdr:colOff>
      <xdr:row>9</xdr:row>
      <xdr:rowOff>142874</xdr:rowOff>
    </xdr:from>
    <xdr:to>
      <xdr:col>13</xdr:col>
      <xdr:colOff>17929</xdr:colOff>
      <xdr:row>30</xdr:row>
      <xdr:rowOff>94128</xdr:rowOff>
    </xdr:to>
    <xdr:graphicFrame macro="">
      <xdr:nvGraphicFramePr>
        <xdr:cNvPr id="3" name="Chart 2">
          <a:extLst>
            <a:ext uri="{FF2B5EF4-FFF2-40B4-BE49-F238E27FC236}">
              <a16:creationId xmlns:a16="http://schemas.microsoft.com/office/drawing/2014/main" id="{C7411237-07F5-4248-BE49-22748D6C19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10</xdr:row>
      <xdr:rowOff>0</xdr:rowOff>
    </xdr:from>
    <xdr:to>
      <xdr:col>25</xdr:col>
      <xdr:colOff>461682</xdr:colOff>
      <xdr:row>31</xdr:row>
      <xdr:rowOff>4482</xdr:rowOff>
    </xdr:to>
    <xdr:graphicFrame macro="">
      <xdr:nvGraphicFramePr>
        <xdr:cNvPr id="4" name="Chart 3">
          <a:extLst>
            <a:ext uri="{FF2B5EF4-FFF2-40B4-BE49-F238E27FC236}">
              <a16:creationId xmlns:a16="http://schemas.microsoft.com/office/drawing/2014/main" id="{07B31179-5C9F-4A61-A2F9-5A6DD9BC57B1}"/>
            </a:ext>
            <a:ext uri="{147F2762-F138-4A5C-976F-8EAC2B608ADB}">
              <a16:predDERef xmlns:a16="http://schemas.microsoft.com/office/drawing/2014/main" pred="{C7411237-07F5-4248-BE49-22748D6C19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39</xdr:row>
      <xdr:rowOff>0</xdr:rowOff>
    </xdr:from>
    <xdr:to>
      <xdr:col>12</xdr:col>
      <xdr:colOff>400050</xdr:colOff>
      <xdr:row>63</xdr:row>
      <xdr:rowOff>60960</xdr:rowOff>
    </xdr:to>
    <xdr:graphicFrame macro="">
      <xdr:nvGraphicFramePr>
        <xdr:cNvPr id="5" name="Chart 4">
          <a:extLst>
            <a:ext uri="{FF2B5EF4-FFF2-40B4-BE49-F238E27FC236}">
              <a16:creationId xmlns:a16="http://schemas.microsoft.com/office/drawing/2014/main" id="{A6BDF34F-6C18-41F3-A10C-CDA819ADD377}"/>
            </a:ext>
            <a:ext uri="{147F2762-F138-4A5C-976F-8EAC2B608ADB}">
              <a16:predDERef xmlns:a16="http://schemas.microsoft.com/office/drawing/2014/main" pred="{07B31179-5C9F-4A61-A2F9-5A6DD9BC57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213200</xdr:colOff>
      <xdr:row>2</xdr:row>
      <xdr:rowOff>126365</xdr:rowOff>
    </xdr:to>
    <xdr:pic>
      <xdr:nvPicPr>
        <xdr:cNvPr id="6" name="Picture 5">
          <a:extLst>
            <a:ext uri="{FF2B5EF4-FFF2-40B4-BE49-F238E27FC236}">
              <a16:creationId xmlns:a16="http://schemas.microsoft.com/office/drawing/2014/main" id="{628D2E56-6717-4E62-9B4C-90DDCF48967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2515529" cy="398508"/>
        </a:xfrm>
        <a:prstGeom prst="rect">
          <a:avLst/>
        </a:prstGeom>
      </xdr:spPr>
    </xdr:pic>
    <xdr:clientData/>
  </xdr:twoCellAnchor>
  <xdr:twoCellAnchor>
    <xdr:from>
      <xdr:col>15</xdr:col>
      <xdr:colOff>0</xdr:colOff>
      <xdr:row>39</xdr:row>
      <xdr:rowOff>0</xdr:rowOff>
    </xdr:from>
    <xdr:to>
      <xdr:col>25</xdr:col>
      <xdr:colOff>409575</xdr:colOff>
      <xdr:row>63</xdr:row>
      <xdr:rowOff>60960</xdr:rowOff>
    </xdr:to>
    <xdr:graphicFrame macro="">
      <xdr:nvGraphicFramePr>
        <xdr:cNvPr id="7" name="Chart 6">
          <a:extLst>
            <a:ext uri="{FF2B5EF4-FFF2-40B4-BE49-F238E27FC236}">
              <a16:creationId xmlns:a16="http://schemas.microsoft.com/office/drawing/2014/main" id="{B5BFC827-CCBE-4C26-8658-717E43A91A75}"/>
            </a:ext>
            <a:ext uri="{147F2762-F138-4A5C-976F-8EAC2B608ADB}">
              <a16:predDERef xmlns:a16="http://schemas.microsoft.com/office/drawing/2014/main" pred="{628D2E56-6717-4E62-9B4C-90DDCF4896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28</xdr:col>
      <xdr:colOff>0</xdr:colOff>
      <xdr:row>10</xdr:row>
      <xdr:rowOff>0</xdr:rowOff>
    </xdr:from>
    <xdr:to>
      <xdr:col>38</xdr:col>
      <xdr:colOff>461682</xdr:colOff>
      <xdr:row>31</xdr:row>
      <xdr:rowOff>4482</xdr:rowOff>
    </xdr:to>
    <xdr:graphicFrame macro="">
      <xdr:nvGraphicFramePr>
        <xdr:cNvPr id="8" name="Chart 7">
          <a:extLst>
            <a:ext uri="{FF2B5EF4-FFF2-40B4-BE49-F238E27FC236}">
              <a16:creationId xmlns:a16="http://schemas.microsoft.com/office/drawing/2014/main" id="{7294E93B-BF0A-4E4D-BE61-8DB647C43DAB}"/>
            </a:ext>
            <a:ext uri="{147F2762-F138-4A5C-976F-8EAC2B608ADB}">
              <a16:predDERef xmlns:a16="http://schemas.microsoft.com/office/drawing/2014/main" pred="{B5BFC827-CCBE-4C26-8658-717E43A91A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xdr:col>
      <xdr:colOff>0</xdr:colOff>
      <xdr:row>39</xdr:row>
      <xdr:rowOff>0</xdr:rowOff>
    </xdr:from>
    <xdr:to>
      <xdr:col>39</xdr:col>
      <xdr:colOff>0</xdr:colOff>
      <xdr:row>65</xdr:row>
      <xdr:rowOff>76200</xdr:rowOff>
    </xdr:to>
    <xdr:graphicFrame macro="">
      <xdr:nvGraphicFramePr>
        <xdr:cNvPr id="9" name="Chart 8">
          <a:extLst>
            <a:ext uri="{FF2B5EF4-FFF2-40B4-BE49-F238E27FC236}">
              <a16:creationId xmlns:a16="http://schemas.microsoft.com/office/drawing/2014/main" id="{65C89940-8BD1-4390-B6D4-A2B32C571A28}"/>
            </a:ext>
            <a:ext uri="{147F2762-F138-4A5C-976F-8EAC2B608ADB}">
              <a16:predDERef xmlns:a16="http://schemas.microsoft.com/office/drawing/2014/main" pred="{7294E93B-BF0A-4E4D-BE61-8DB647C43D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71</xdr:row>
      <xdr:rowOff>0</xdr:rowOff>
    </xdr:from>
    <xdr:to>
      <xdr:col>13</xdr:col>
      <xdr:colOff>45358</xdr:colOff>
      <xdr:row>91</xdr:row>
      <xdr:rowOff>127000</xdr:rowOff>
    </xdr:to>
    <xdr:graphicFrame macro="">
      <xdr:nvGraphicFramePr>
        <xdr:cNvPr id="12" name="Chart 11">
          <a:extLst>
            <a:ext uri="{FF2B5EF4-FFF2-40B4-BE49-F238E27FC236}">
              <a16:creationId xmlns:a16="http://schemas.microsoft.com/office/drawing/2014/main" id="{E0EF86EC-AF82-4622-86B8-1108A864DA67}"/>
            </a:ext>
            <a:ext uri="{147F2762-F138-4A5C-976F-8EAC2B608ADB}">
              <a16:predDERef xmlns:a16="http://schemas.microsoft.com/office/drawing/2014/main" pred="{65C89940-8BD1-4390-B6D4-A2B32C571A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0</xdr:colOff>
      <xdr:row>70</xdr:row>
      <xdr:rowOff>127001</xdr:rowOff>
    </xdr:from>
    <xdr:to>
      <xdr:col>25</xdr:col>
      <xdr:colOff>426357</xdr:colOff>
      <xdr:row>92</xdr:row>
      <xdr:rowOff>7322</xdr:rowOff>
    </xdr:to>
    <xdr:graphicFrame macro="">
      <xdr:nvGraphicFramePr>
        <xdr:cNvPr id="13" name="Chart 12">
          <a:extLst>
            <a:ext uri="{FF2B5EF4-FFF2-40B4-BE49-F238E27FC236}">
              <a16:creationId xmlns:a16="http://schemas.microsoft.com/office/drawing/2014/main" id="{A3D8B422-7F91-488C-9349-E8C75BE179F9}"/>
            </a:ext>
            <a:ext uri="{147F2762-F138-4A5C-976F-8EAC2B608ADB}">
              <a16:predDERef xmlns:a16="http://schemas.microsoft.com/office/drawing/2014/main" pred="{E0EF86EC-AF82-4622-86B8-1108A864DA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28</xdr:col>
      <xdr:colOff>0</xdr:colOff>
      <xdr:row>71</xdr:row>
      <xdr:rowOff>2539</xdr:rowOff>
    </xdr:from>
    <xdr:to>
      <xdr:col>39</xdr:col>
      <xdr:colOff>27214</xdr:colOff>
      <xdr:row>92</xdr:row>
      <xdr:rowOff>36286</xdr:rowOff>
    </xdr:to>
    <xdr:graphicFrame macro="">
      <xdr:nvGraphicFramePr>
        <xdr:cNvPr id="14" name="Chart 13">
          <a:extLst>
            <a:ext uri="{FF2B5EF4-FFF2-40B4-BE49-F238E27FC236}">
              <a16:creationId xmlns:a16="http://schemas.microsoft.com/office/drawing/2014/main" id="{AA436322-4876-4F9D-8057-BCF31771B928}"/>
            </a:ext>
            <a:ext uri="{147F2762-F138-4A5C-976F-8EAC2B608ADB}">
              <a16:predDERef xmlns:a16="http://schemas.microsoft.com/office/drawing/2014/main" pred="{A3D8B422-7F91-488C-9349-E8C75BE179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2770</xdr:colOff>
      <xdr:row>2</xdr:row>
      <xdr:rowOff>131488</xdr:rowOff>
    </xdr:to>
    <xdr:pic>
      <xdr:nvPicPr>
        <xdr:cNvPr id="2" name="Picture 1">
          <a:extLst>
            <a:ext uri="{FF2B5EF4-FFF2-40B4-BE49-F238E27FC236}">
              <a16:creationId xmlns:a16="http://schemas.microsoft.com/office/drawing/2014/main" id="{0FE32DA3-06F6-41CC-A144-11B4301C9F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98320" cy="413428"/>
        </a:xfrm>
        <a:prstGeom prst="rect">
          <a:avLst/>
        </a:prstGeom>
      </xdr:spPr>
    </xdr:pic>
    <xdr:clientData/>
  </xdr:twoCellAnchor>
  <xdr:twoCellAnchor>
    <xdr:from>
      <xdr:col>2</xdr:col>
      <xdr:colOff>0</xdr:colOff>
      <xdr:row>9</xdr:row>
      <xdr:rowOff>0</xdr:rowOff>
    </xdr:from>
    <xdr:to>
      <xdr:col>17</xdr:col>
      <xdr:colOff>959224</xdr:colOff>
      <xdr:row>31</xdr:row>
      <xdr:rowOff>127186</xdr:rowOff>
    </xdr:to>
    <xdr:graphicFrame macro="">
      <xdr:nvGraphicFramePr>
        <xdr:cNvPr id="3" name="Chart 2">
          <a:extLst>
            <a:ext uri="{FF2B5EF4-FFF2-40B4-BE49-F238E27FC236}">
              <a16:creationId xmlns:a16="http://schemas.microsoft.com/office/drawing/2014/main" id="{DE0C68FB-4D9E-47B7-A11B-793A0E15E64A}"/>
            </a:ext>
            <a:ext uri="{147F2762-F138-4A5C-976F-8EAC2B608ADB}">
              <a16:predDERef xmlns:a16="http://schemas.microsoft.com/office/drawing/2014/main" pred="{0FE32DA3-06F6-41CC-A144-11B4301C9F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2770</xdr:colOff>
      <xdr:row>2</xdr:row>
      <xdr:rowOff>131488</xdr:rowOff>
    </xdr:to>
    <xdr:pic>
      <xdr:nvPicPr>
        <xdr:cNvPr id="2" name="Picture 1">
          <a:extLst>
            <a:ext uri="{FF2B5EF4-FFF2-40B4-BE49-F238E27FC236}">
              <a16:creationId xmlns:a16="http://schemas.microsoft.com/office/drawing/2014/main" id="{47F000CC-B62E-4518-90F4-E0767235EB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98320" cy="413428"/>
        </a:xfrm>
        <a:prstGeom prst="rect">
          <a:avLst/>
        </a:prstGeom>
      </xdr:spPr>
    </xdr:pic>
    <xdr:clientData/>
  </xdr:twoCellAnchor>
  <xdr:twoCellAnchor>
    <xdr:from>
      <xdr:col>2</xdr:col>
      <xdr:colOff>0</xdr:colOff>
      <xdr:row>9</xdr:row>
      <xdr:rowOff>4482</xdr:rowOff>
    </xdr:from>
    <xdr:to>
      <xdr:col>20</xdr:col>
      <xdr:colOff>0</xdr:colOff>
      <xdr:row>31</xdr:row>
      <xdr:rowOff>126066</xdr:rowOff>
    </xdr:to>
    <xdr:graphicFrame macro="">
      <xdr:nvGraphicFramePr>
        <xdr:cNvPr id="3" name="Chart 2">
          <a:extLst>
            <a:ext uri="{FF2B5EF4-FFF2-40B4-BE49-F238E27FC236}">
              <a16:creationId xmlns:a16="http://schemas.microsoft.com/office/drawing/2014/main" id="{EE0E9BAD-93EE-4A25-A4F2-0EF9A0BAE6E8}"/>
            </a:ext>
            <a:ext uri="{147F2762-F138-4A5C-976F-8EAC2B608ADB}">
              <a16:predDERef xmlns:a16="http://schemas.microsoft.com/office/drawing/2014/main" pred="{47F000CC-B62E-4518-90F4-E0767235EB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294843</xdr:colOff>
      <xdr:row>2</xdr:row>
      <xdr:rowOff>126365</xdr:rowOff>
    </xdr:to>
    <xdr:pic>
      <xdr:nvPicPr>
        <xdr:cNvPr id="2" name="Picture 1">
          <a:extLst>
            <a:ext uri="{FF2B5EF4-FFF2-40B4-BE49-F238E27FC236}">
              <a16:creationId xmlns:a16="http://schemas.microsoft.com/office/drawing/2014/main" id="{A7C50E0E-1052-4100-9AB4-2D8A9C93D4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00833" cy="408305"/>
        </a:xfrm>
        <a:prstGeom prst="rect">
          <a:avLst/>
        </a:prstGeom>
      </xdr:spPr>
    </xdr:pic>
    <xdr:clientData/>
  </xdr:twoCellAnchor>
  <xdr:twoCellAnchor>
    <xdr:from>
      <xdr:col>2</xdr:col>
      <xdr:colOff>0</xdr:colOff>
      <xdr:row>9</xdr:row>
      <xdr:rowOff>0</xdr:rowOff>
    </xdr:from>
    <xdr:to>
      <xdr:col>19</xdr:col>
      <xdr:colOff>76201</xdr:colOff>
      <xdr:row>31</xdr:row>
      <xdr:rowOff>34017</xdr:rowOff>
    </xdr:to>
    <xdr:graphicFrame macro="">
      <xdr:nvGraphicFramePr>
        <xdr:cNvPr id="3" name="Chart 2">
          <a:extLst>
            <a:ext uri="{FF2B5EF4-FFF2-40B4-BE49-F238E27FC236}">
              <a16:creationId xmlns:a16="http://schemas.microsoft.com/office/drawing/2014/main" id="{D174AAC6-15D4-4FB0-9C7D-EC37A214257A}"/>
            </a:ext>
            <a:ext uri="{147F2762-F138-4A5C-976F-8EAC2B608ADB}">
              <a16:predDERef xmlns:a16="http://schemas.microsoft.com/office/drawing/2014/main" pred="{A7C50E0E-1052-4100-9AB4-2D8A9C93D4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39</xdr:row>
      <xdr:rowOff>0</xdr:rowOff>
    </xdr:from>
    <xdr:to>
      <xdr:col>23</xdr:col>
      <xdr:colOff>387804</xdr:colOff>
      <xdr:row>61</xdr:row>
      <xdr:rowOff>27214</xdr:rowOff>
    </xdr:to>
    <xdr:graphicFrame macro="">
      <xdr:nvGraphicFramePr>
        <xdr:cNvPr id="4" name="Chart 3">
          <a:extLst>
            <a:ext uri="{FF2B5EF4-FFF2-40B4-BE49-F238E27FC236}">
              <a16:creationId xmlns:a16="http://schemas.microsoft.com/office/drawing/2014/main" id="{89B2D2ED-5CB6-49C1-B10F-C948EC7579AE}"/>
            </a:ext>
            <a:ext uri="{147F2762-F138-4A5C-976F-8EAC2B608ADB}">
              <a16:predDERef xmlns:a16="http://schemas.microsoft.com/office/drawing/2014/main" pred="{D174AAC6-15D4-4FB0-9C7D-EC37A21425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14</xdr:row>
      <xdr:rowOff>152399</xdr:rowOff>
    </xdr:from>
    <xdr:to>
      <xdr:col>13</xdr:col>
      <xdr:colOff>0</xdr:colOff>
      <xdr:row>35</xdr:row>
      <xdr:rowOff>0</xdr:rowOff>
    </xdr:to>
    <xdr:graphicFrame macro="">
      <xdr:nvGraphicFramePr>
        <xdr:cNvPr id="2" name="Chart 1">
          <a:extLst>
            <a:ext uri="{FF2B5EF4-FFF2-40B4-BE49-F238E27FC236}">
              <a16:creationId xmlns:a16="http://schemas.microsoft.com/office/drawing/2014/main" id="{52C64E65-F541-46DF-88E0-0B821C8374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59</xdr:row>
      <xdr:rowOff>0</xdr:rowOff>
    </xdr:from>
    <xdr:to>
      <xdr:col>13</xdr:col>
      <xdr:colOff>0</xdr:colOff>
      <xdr:row>79</xdr:row>
      <xdr:rowOff>0</xdr:rowOff>
    </xdr:to>
    <xdr:graphicFrame macro="">
      <xdr:nvGraphicFramePr>
        <xdr:cNvPr id="3" name="Chart 2">
          <a:extLst>
            <a:ext uri="{FF2B5EF4-FFF2-40B4-BE49-F238E27FC236}">
              <a16:creationId xmlns:a16="http://schemas.microsoft.com/office/drawing/2014/main" id="{92D12A1B-B257-4005-B7A0-6B12D5F037D5}"/>
            </a:ext>
            <a:ext uri="{147F2762-F138-4A5C-976F-8EAC2B608ADB}">
              <a16:predDERef xmlns:a16="http://schemas.microsoft.com/office/drawing/2014/main" pred="{52C64E65-F541-46DF-88E0-0B821C8374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15</xdr:row>
      <xdr:rowOff>0</xdr:rowOff>
    </xdr:from>
    <xdr:to>
      <xdr:col>36</xdr:col>
      <xdr:colOff>0</xdr:colOff>
      <xdr:row>35</xdr:row>
      <xdr:rowOff>0</xdr:rowOff>
    </xdr:to>
    <xdr:graphicFrame macro="">
      <xdr:nvGraphicFramePr>
        <xdr:cNvPr id="4" name="Chart 3">
          <a:extLst>
            <a:ext uri="{FF2B5EF4-FFF2-40B4-BE49-F238E27FC236}">
              <a16:creationId xmlns:a16="http://schemas.microsoft.com/office/drawing/2014/main" id="{3E3513CE-B1F2-4D27-9549-1886BD45C460}"/>
            </a:ext>
            <a:ext uri="{147F2762-F138-4A5C-976F-8EAC2B608ADB}">
              <a16:predDERef xmlns:a16="http://schemas.microsoft.com/office/drawing/2014/main" pred="{92D12A1B-B257-4005-B7A0-6B12D5F037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59</xdr:row>
      <xdr:rowOff>0</xdr:rowOff>
    </xdr:from>
    <xdr:to>
      <xdr:col>36</xdr:col>
      <xdr:colOff>0</xdr:colOff>
      <xdr:row>79</xdr:row>
      <xdr:rowOff>0</xdr:rowOff>
    </xdr:to>
    <xdr:graphicFrame macro="">
      <xdr:nvGraphicFramePr>
        <xdr:cNvPr id="5" name="Chart 4">
          <a:extLst>
            <a:ext uri="{FF2B5EF4-FFF2-40B4-BE49-F238E27FC236}">
              <a16:creationId xmlns:a16="http://schemas.microsoft.com/office/drawing/2014/main" id="{1E1456C9-BA0B-453B-8281-64C2780F1DD2}"/>
            </a:ext>
            <a:ext uri="{147F2762-F138-4A5C-976F-8EAC2B608ADB}">
              <a16:predDERef xmlns:a16="http://schemas.microsoft.com/office/drawing/2014/main" pred="{3E3513CE-B1F2-4D27-9549-1886BD45C4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3</xdr:col>
      <xdr:colOff>80692</xdr:colOff>
      <xdr:row>2</xdr:row>
      <xdr:rowOff>103494</xdr:rowOff>
    </xdr:to>
    <xdr:pic>
      <xdr:nvPicPr>
        <xdr:cNvPr id="7" name="Picture 6">
          <a:extLst>
            <a:ext uri="{FF2B5EF4-FFF2-40B4-BE49-F238E27FC236}">
              <a16:creationId xmlns:a16="http://schemas.microsoft.com/office/drawing/2014/main" id="{BDC9191A-3F35-4DFD-8E97-0CF69211D34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503703" cy="401048"/>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xdr:from>
      <xdr:col>2</xdr:col>
      <xdr:colOff>0</xdr:colOff>
      <xdr:row>16</xdr:row>
      <xdr:rowOff>0</xdr:rowOff>
    </xdr:from>
    <xdr:to>
      <xdr:col>13</xdr:col>
      <xdr:colOff>0</xdr:colOff>
      <xdr:row>35</xdr:row>
      <xdr:rowOff>108585</xdr:rowOff>
    </xdr:to>
    <xdr:graphicFrame macro="">
      <xdr:nvGraphicFramePr>
        <xdr:cNvPr id="2" name="Chart 1">
          <a:extLst>
            <a:ext uri="{FF2B5EF4-FFF2-40B4-BE49-F238E27FC236}">
              <a16:creationId xmlns:a16="http://schemas.microsoft.com/office/drawing/2014/main" id="{783F7719-3CC9-4054-8E85-30F800820A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36</xdr:row>
      <xdr:rowOff>0</xdr:rowOff>
    </xdr:from>
    <xdr:to>
      <xdr:col>13</xdr:col>
      <xdr:colOff>0</xdr:colOff>
      <xdr:row>55</xdr:row>
      <xdr:rowOff>108585</xdr:rowOff>
    </xdr:to>
    <xdr:graphicFrame macro="">
      <xdr:nvGraphicFramePr>
        <xdr:cNvPr id="3" name="Chart 2">
          <a:extLst>
            <a:ext uri="{FF2B5EF4-FFF2-40B4-BE49-F238E27FC236}">
              <a16:creationId xmlns:a16="http://schemas.microsoft.com/office/drawing/2014/main" id="{DACA67F0-E63D-48CD-AA76-CE136B04E8F4}"/>
            </a:ext>
            <a:ext uri="{147F2762-F138-4A5C-976F-8EAC2B608ADB}">
              <a16:predDERef xmlns:a16="http://schemas.microsoft.com/office/drawing/2014/main" pred="{783F7719-3CC9-4054-8E85-30F800820A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56</xdr:row>
      <xdr:rowOff>0</xdr:rowOff>
    </xdr:from>
    <xdr:to>
      <xdr:col>13</xdr:col>
      <xdr:colOff>0</xdr:colOff>
      <xdr:row>75</xdr:row>
      <xdr:rowOff>108585</xdr:rowOff>
    </xdr:to>
    <xdr:graphicFrame macro="">
      <xdr:nvGraphicFramePr>
        <xdr:cNvPr id="4" name="Chart 3">
          <a:extLst>
            <a:ext uri="{FF2B5EF4-FFF2-40B4-BE49-F238E27FC236}">
              <a16:creationId xmlns:a16="http://schemas.microsoft.com/office/drawing/2014/main" id="{9C18B0A3-D060-49D9-AED3-81A15FBB1093}"/>
            </a:ext>
            <a:ext uri="{147F2762-F138-4A5C-976F-8EAC2B608ADB}">
              <a16:predDERef xmlns:a16="http://schemas.microsoft.com/office/drawing/2014/main" pred="{DACA67F0-E63D-48CD-AA76-CE136B04E8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2</xdr:col>
      <xdr:colOff>165575</xdr:colOff>
      <xdr:row>2</xdr:row>
      <xdr:rowOff>127635</xdr:rowOff>
    </xdr:to>
    <xdr:pic>
      <xdr:nvPicPr>
        <xdr:cNvPr id="5" name="Picture 4">
          <a:extLst>
            <a:ext uri="{FF2B5EF4-FFF2-40B4-BE49-F238E27FC236}">
              <a16:creationId xmlns:a16="http://schemas.microsoft.com/office/drawing/2014/main" id="{CE04B896-1F88-4616-8A77-22990D86EE8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2520155" cy="409575"/>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xdr:from>
      <xdr:col>2</xdr:col>
      <xdr:colOff>-1</xdr:colOff>
      <xdr:row>48</xdr:row>
      <xdr:rowOff>1</xdr:rowOff>
    </xdr:from>
    <xdr:to>
      <xdr:col>27</xdr:col>
      <xdr:colOff>13854</xdr:colOff>
      <xdr:row>78</xdr:row>
      <xdr:rowOff>124692</xdr:rowOff>
    </xdr:to>
    <xdr:graphicFrame macro="">
      <xdr:nvGraphicFramePr>
        <xdr:cNvPr id="2" name="Chart 1">
          <a:extLst>
            <a:ext uri="{FF2B5EF4-FFF2-40B4-BE49-F238E27FC236}">
              <a16:creationId xmlns:a16="http://schemas.microsoft.com/office/drawing/2014/main" id="{9CED10ED-1023-4C50-B154-E386DFB65F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85</xdr:row>
      <xdr:rowOff>0</xdr:rowOff>
    </xdr:from>
    <xdr:to>
      <xdr:col>27</xdr:col>
      <xdr:colOff>20782</xdr:colOff>
      <xdr:row>110</xdr:row>
      <xdr:rowOff>0</xdr:rowOff>
    </xdr:to>
    <xdr:graphicFrame macro="">
      <xdr:nvGraphicFramePr>
        <xdr:cNvPr id="3" name="Chart 2">
          <a:extLst>
            <a:ext uri="{FF2B5EF4-FFF2-40B4-BE49-F238E27FC236}">
              <a16:creationId xmlns:a16="http://schemas.microsoft.com/office/drawing/2014/main" id="{48FF5400-69B9-40EF-AE99-3CE425DDCBC3}"/>
            </a:ext>
            <a:ext uri="{147F2762-F138-4A5C-976F-8EAC2B608ADB}">
              <a16:predDERef xmlns:a16="http://schemas.microsoft.com/office/drawing/2014/main" pred="{9CED10ED-1023-4C50-B154-E386DFB65F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5</xdr:col>
      <xdr:colOff>253163</xdr:colOff>
      <xdr:row>3</xdr:row>
      <xdr:rowOff>50875</xdr:rowOff>
    </xdr:to>
    <xdr:pic>
      <xdr:nvPicPr>
        <xdr:cNvPr id="4" name="Picture 3">
          <a:extLst>
            <a:ext uri="{FF2B5EF4-FFF2-40B4-BE49-F238E27FC236}">
              <a16:creationId xmlns:a16="http://schemas.microsoft.com/office/drawing/2014/main" id="{A58ED23B-2871-4823-88A1-9558FAECCA4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64003" cy="462355"/>
        </a:xfrm>
        <a:prstGeom prst="rect">
          <a:avLst/>
        </a:prstGeom>
      </xdr:spPr>
    </xdr:pic>
    <xdr:clientData/>
  </xdr:twoCellAnchor>
  <xdr:twoCellAnchor>
    <xdr:from>
      <xdr:col>2</xdr:col>
      <xdr:colOff>0</xdr:colOff>
      <xdr:row>11</xdr:row>
      <xdr:rowOff>0</xdr:rowOff>
    </xdr:from>
    <xdr:to>
      <xdr:col>26</xdr:col>
      <xdr:colOff>692727</xdr:colOff>
      <xdr:row>41</xdr:row>
      <xdr:rowOff>69272</xdr:rowOff>
    </xdr:to>
    <xdr:graphicFrame macro="">
      <xdr:nvGraphicFramePr>
        <xdr:cNvPr id="5" name="Chart 4">
          <a:extLst>
            <a:ext uri="{FF2B5EF4-FFF2-40B4-BE49-F238E27FC236}">
              <a16:creationId xmlns:a16="http://schemas.microsoft.com/office/drawing/2014/main" id="{5D6D4700-23C3-4F31-B845-CB6DBEF245B2}"/>
            </a:ext>
            <a:ext uri="{147F2762-F138-4A5C-976F-8EAC2B608ADB}">
              <a16:predDERef xmlns:a16="http://schemas.microsoft.com/office/drawing/2014/main" pred="{A58ED23B-2871-4823-88A1-9558FAECCA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10</xdr:col>
      <xdr:colOff>0</xdr:colOff>
      <xdr:row>11</xdr:row>
      <xdr:rowOff>0</xdr:rowOff>
    </xdr:from>
    <xdr:to>
      <xdr:col>18</xdr:col>
      <xdr:colOff>0</xdr:colOff>
      <xdr:row>38</xdr:row>
      <xdr:rowOff>0</xdr:rowOff>
    </xdr:to>
    <xdr:graphicFrame macro="">
      <xdr:nvGraphicFramePr>
        <xdr:cNvPr id="3" name="Chart 2">
          <a:extLst>
            <a:ext uri="{FF2B5EF4-FFF2-40B4-BE49-F238E27FC236}">
              <a16:creationId xmlns:a16="http://schemas.microsoft.com/office/drawing/2014/main" id="{183EF657-AE55-4405-833D-DF185E34DE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10</xdr:row>
      <xdr:rowOff>140670</xdr:rowOff>
    </xdr:from>
    <xdr:to>
      <xdr:col>9</xdr:col>
      <xdr:colOff>560294</xdr:colOff>
      <xdr:row>40</xdr:row>
      <xdr:rowOff>22412</xdr:rowOff>
    </xdr:to>
    <xdr:graphicFrame macro="">
      <xdr:nvGraphicFramePr>
        <xdr:cNvPr id="4" name="Chart 3">
          <a:extLst>
            <a:ext uri="{FF2B5EF4-FFF2-40B4-BE49-F238E27FC236}">
              <a16:creationId xmlns:a16="http://schemas.microsoft.com/office/drawing/2014/main" id="{82577576-7B62-47FE-8AB5-675F512DA7DE}"/>
            </a:ext>
            <a:ext uri="{147F2762-F138-4A5C-976F-8EAC2B608ADB}">
              <a16:predDERef xmlns:a16="http://schemas.microsoft.com/office/drawing/2014/main" pred="{183EF657-AE55-4405-833D-DF185E34DE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0</xdr:row>
      <xdr:rowOff>0</xdr:rowOff>
    </xdr:from>
    <xdr:ext cx="2523792" cy="402186"/>
    <xdr:pic>
      <xdr:nvPicPr>
        <xdr:cNvPr id="5" name="Picture 4">
          <a:extLst>
            <a:ext uri="{FF2B5EF4-FFF2-40B4-BE49-F238E27FC236}">
              <a16:creationId xmlns:a16="http://schemas.microsoft.com/office/drawing/2014/main" id="{C6E30EA0-DC06-4006-B7D2-246E81C579C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523792" cy="402186"/>
        </a:xfrm>
        <a:prstGeom prst="rect">
          <a:avLst/>
        </a:prstGeom>
      </xdr:spPr>
    </xdr:pic>
    <xdr:clientData/>
  </xdr:oneCellAnchor>
</xdr:wsDr>
</file>

<file path=xl/drawings/drawing8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1503045</xdr:colOff>
      <xdr:row>2</xdr:row>
      <xdr:rowOff>115975</xdr:rowOff>
    </xdr:to>
    <xdr:pic>
      <xdr:nvPicPr>
        <xdr:cNvPr id="2" name="Picture 1">
          <a:extLst>
            <a:ext uri="{FF2B5EF4-FFF2-40B4-BE49-F238E27FC236}">
              <a16:creationId xmlns:a16="http://schemas.microsoft.com/office/drawing/2014/main" id="{7C2FB7CC-D39A-4953-A3D3-04D9B0CB35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01165" cy="397915"/>
        </a:xfrm>
        <a:prstGeom prst="rect">
          <a:avLst/>
        </a:prstGeom>
        <a:solidFill>
          <a:sysClr val="window" lastClr="FFFFFF"/>
        </a:solidFill>
      </xdr:spPr>
    </xdr:pic>
    <xdr:clientData/>
  </xdr:twoCellAnchor>
  <xdr:twoCellAnchor>
    <xdr:from>
      <xdr:col>2</xdr:col>
      <xdr:colOff>0</xdr:colOff>
      <xdr:row>11</xdr:row>
      <xdr:rowOff>0</xdr:rowOff>
    </xdr:from>
    <xdr:to>
      <xdr:col>12</xdr:col>
      <xdr:colOff>707571</xdr:colOff>
      <xdr:row>37</xdr:row>
      <xdr:rowOff>70757</xdr:rowOff>
    </xdr:to>
    <xdr:graphicFrame macro="">
      <xdr:nvGraphicFramePr>
        <xdr:cNvPr id="3" name="Chart 2">
          <a:extLst>
            <a:ext uri="{FF2B5EF4-FFF2-40B4-BE49-F238E27FC236}">
              <a16:creationId xmlns:a16="http://schemas.microsoft.com/office/drawing/2014/main" id="{12CF84C8-14C5-45FC-A83C-A381D94661B5}"/>
            </a:ext>
            <a:ext uri="{147F2762-F138-4A5C-976F-8EAC2B608ADB}">
              <a16:predDERef xmlns:a16="http://schemas.microsoft.com/office/drawing/2014/main" pred="{7C2FB7CC-D39A-4953-A3D3-04D9B0CB35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xdr:colOff>
      <xdr:row>46</xdr:row>
      <xdr:rowOff>1</xdr:rowOff>
    </xdr:from>
    <xdr:to>
      <xdr:col>13</xdr:col>
      <xdr:colOff>27708</xdr:colOff>
      <xdr:row>72</xdr:row>
      <xdr:rowOff>90055</xdr:rowOff>
    </xdr:to>
    <xdr:graphicFrame macro="">
      <xdr:nvGraphicFramePr>
        <xdr:cNvPr id="4" name="Chart 3">
          <a:extLst>
            <a:ext uri="{FF2B5EF4-FFF2-40B4-BE49-F238E27FC236}">
              <a16:creationId xmlns:a16="http://schemas.microsoft.com/office/drawing/2014/main" id="{EDA663F9-428B-446B-960D-17073B7DF682}"/>
            </a:ext>
            <a:ext uri="{147F2762-F138-4A5C-976F-8EAC2B608ADB}">
              <a16:predDERef xmlns:a16="http://schemas.microsoft.com/office/drawing/2014/main" pred="{12CF84C8-14C5-45FC-A83C-A381D94661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730480</xdr:colOff>
      <xdr:row>10</xdr:row>
      <xdr:rowOff>138544</xdr:rowOff>
    </xdr:from>
    <xdr:to>
      <xdr:col>21</xdr:col>
      <xdr:colOff>484910</xdr:colOff>
      <xdr:row>38</xdr:row>
      <xdr:rowOff>90055</xdr:rowOff>
    </xdr:to>
    <xdr:graphicFrame macro="">
      <xdr:nvGraphicFramePr>
        <xdr:cNvPr id="5" name="Chart 4">
          <a:extLst>
            <a:ext uri="{FF2B5EF4-FFF2-40B4-BE49-F238E27FC236}">
              <a16:creationId xmlns:a16="http://schemas.microsoft.com/office/drawing/2014/main" id="{11D06315-CEFA-4029-A334-F46544EF7B59}"/>
            </a:ext>
            <a:ext uri="{147F2762-F138-4A5C-976F-8EAC2B608ADB}">
              <a16:predDERef xmlns:a16="http://schemas.microsoft.com/office/drawing/2014/main" pred="{EDA663F9-428B-446B-960D-17073B7DF6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2</xdr:col>
      <xdr:colOff>0</xdr:colOff>
      <xdr:row>14</xdr:row>
      <xdr:rowOff>0</xdr:rowOff>
    </xdr:from>
    <xdr:to>
      <xdr:col>13</xdr:col>
      <xdr:colOff>0</xdr:colOff>
      <xdr:row>36</xdr:row>
      <xdr:rowOff>0</xdr:rowOff>
    </xdr:to>
    <xdr:graphicFrame macro="">
      <xdr:nvGraphicFramePr>
        <xdr:cNvPr id="2" name="Chart 1">
          <a:extLst>
            <a:ext uri="{FF2B5EF4-FFF2-40B4-BE49-F238E27FC236}">
              <a16:creationId xmlns:a16="http://schemas.microsoft.com/office/drawing/2014/main" id="{29284A77-0BD9-42DC-9CFD-E53EF99DED02}"/>
            </a:ext>
            <a:ext uri="{147F2762-F138-4A5C-976F-8EAC2B608ADB}">
              <a16:predDERef xmlns:a16="http://schemas.microsoft.com/office/drawing/2014/main" pred="{AFD72886-AC67-4F3C-8D61-B449219C8C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3</xdr:col>
      <xdr:colOff>81632</xdr:colOff>
      <xdr:row>2</xdr:row>
      <xdr:rowOff>88809</xdr:rowOff>
    </xdr:to>
    <xdr:pic>
      <xdr:nvPicPr>
        <xdr:cNvPr id="3" name="Picture 2">
          <a:extLst>
            <a:ext uri="{FF2B5EF4-FFF2-40B4-BE49-F238E27FC236}">
              <a16:creationId xmlns:a16="http://schemas.microsoft.com/office/drawing/2014/main" id="{97801A60-FDA6-41A4-A5B3-BD0950ECF5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502252" cy="392339"/>
        </a:xfrm>
        <a:prstGeom prst="rect">
          <a:avLst/>
        </a:prstGeom>
      </xdr:spPr>
    </xdr:pic>
    <xdr:clientData/>
  </xdr:twoCellAnchor>
  <xdr:twoCellAnchor>
    <xdr:from>
      <xdr:col>13</xdr:col>
      <xdr:colOff>571498</xdr:colOff>
      <xdr:row>13</xdr:row>
      <xdr:rowOff>152399</xdr:rowOff>
    </xdr:from>
    <xdr:to>
      <xdr:col>23</xdr:col>
      <xdr:colOff>571499</xdr:colOff>
      <xdr:row>36</xdr:row>
      <xdr:rowOff>54429</xdr:rowOff>
    </xdr:to>
    <xdr:graphicFrame macro="">
      <xdr:nvGraphicFramePr>
        <xdr:cNvPr id="4" name="Chart 3">
          <a:extLst>
            <a:ext uri="{FF2B5EF4-FFF2-40B4-BE49-F238E27FC236}">
              <a16:creationId xmlns:a16="http://schemas.microsoft.com/office/drawing/2014/main" id="{4FD7A691-EC25-49DE-AEFD-2F04003668B0}"/>
            </a:ext>
            <a:ext uri="{147F2762-F138-4A5C-976F-8EAC2B608ADB}">
              <a16:predDERef xmlns:a16="http://schemas.microsoft.com/office/drawing/2014/main" pred="{97801A60-FDA6-41A4-A5B3-BD0950ECF5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10</xdr:col>
      <xdr:colOff>676274</xdr:colOff>
      <xdr:row>32</xdr:row>
      <xdr:rowOff>0</xdr:rowOff>
    </xdr:from>
    <xdr:to>
      <xdr:col>23</xdr:col>
      <xdr:colOff>0</xdr:colOff>
      <xdr:row>62</xdr:row>
      <xdr:rowOff>9525</xdr:rowOff>
    </xdr:to>
    <xdr:graphicFrame macro="">
      <xdr:nvGraphicFramePr>
        <xdr:cNvPr id="2" name="Chart 1">
          <a:extLst>
            <a:ext uri="{FF2B5EF4-FFF2-40B4-BE49-F238E27FC236}">
              <a16:creationId xmlns:a16="http://schemas.microsoft.com/office/drawing/2014/main" id="{681EF169-4660-4F3D-8181-76B931E06213}"/>
            </a:ext>
            <a:ext uri="{147F2762-F138-4A5C-976F-8EAC2B608ADB}">
              <a16:predDERef xmlns:a16="http://schemas.microsoft.com/office/drawing/2014/main" pred="{94D29938-A170-4CA8-8118-A5FF9E547D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0</xdr:rowOff>
    </xdr:from>
    <xdr:ext cx="2523792" cy="402186"/>
    <xdr:pic>
      <xdr:nvPicPr>
        <xdr:cNvPr id="3" name="Picture 2">
          <a:extLst>
            <a:ext uri="{FF2B5EF4-FFF2-40B4-BE49-F238E27FC236}">
              <a16:creationId xmlns:a16="http://schemas.microsoft.com/office/drawing/2014/main" id="{497EFCC5-4417-4E2A-A19B-AE136EBCB03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523792" cy="402186"/>
        </a:xfrm>
        <a:prstGeom prst="rect">
          <a:avLst/>
        </a:prstGeom>
      </xdr:spPr>
    </xdr:pic>
    <xdr:clientData/>
  </xdr:oneCellAnchor>
  <xdr:twoCellAnchor>
    <xdr:from>
      <xdr:col>11</xdr:col>
      <xdr:colOff>0</xdr:colOff>
      <xdr:row>7</xdr:row>
      <xdr:rowOff>0</xdr:rowOff>
    </xdr:from>
    <xdr:to>
      <xdr:col>23</xdr:col>
      <xdr:colOff>0</xdr:colOff>
      <xdr:row>31</xdr:row>
      <xdr:rowOff>32385</xdr:rowOff>
    </xdr:to>
    <xdr:graphicFrame macro="">
      <xdr:nvGraphicFramePr>
        <xdr:cNvPr id="4" name="Chart 3">
          <a:extLst>
            <a:ext uri="{FF2B5EF4-FFF2-40B4-BE49-F238E27FC236}">
              <a16:creationId xmlns:a16="http://schemas.microsoft.com/office/drawing/2014/main" id="{4DEDACD5-6373-49DF-82E0-5EDDA0E6EDAC}"/>
            </a:ext>
            <a:ext uri="{147F2762-F138-4A5C-976F-8EAC2B608ADB}">
              <a16:predDERef xmlns:a16="http://schemas.microsoft.com/office/drawing/2014/main" pred="{497EFCC5-4417-4E2A-A19B-AE136EBCB0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10</xdr:col>
      <xdr:colOff>0</xdr:colOff>
      <xdr:row>11</xdr:row>
      <xdr:rowOff>0</xdr:rowOff>
    </xdr:from>
    <xdr:to>
      <xdr:col>18</xdr:col>
      <xdr:colOff>0</xdr:colOff>
      <xdr:row>38</xdr:row>
      <xdr:rowOff>0</xdr:rowOff>
    </xdr:to>
    <xdr:graphicFrame macro="">
      <xdr:nvGraphicFramePr>
        <xdr:cNvPr id="3" name="Chart 2">
          <a:extLst>
            <a:ext uri="{FF2B5EF4-FFF2-40B4-BE49-F238E27FC236}">
              <a16:creationId xmlns:a16="http://schemas.microsoft.com/office/drawing/2014/main" id="{19ED5CED-7803-4BBF-968F-47D876B242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209176</xdr:colOff>
      <xdr:row>18</xdr:row>
      <xdr:rowOff>125728</xdr:rowOff>
    </xdr:from>
    <xdr:to>
      <xdr:col>9</xdr:col>
      <xdr:colOff>657411</xdr:colOff>
      <xdr:row>34</xdr:row>
      <xdr:rowOff>31599</xdr:rowOff>
    </xdr:to>
    <xdr:graphicFrame macro="">
      <xdr:nvGraphicFramePr>
        <xdr:cNvPr id="4" name="Chart 3">
          <a:extLst>
            <a:ext uri="{FF2B5EF4-FFF2-40B4-BE49-F238E27FC236}">
              <a16:creationId xmlns:a16="http://schemas.microsoft.com/office/drawing/2014/main" id="{964427BA-8B09-412C-BE2E-B0A9020CB449}"/>
            </a:ext>
            <a:ext uri="{147F2762-F138-4A5C-976F-8EAC2B608ADB}">
              <a16:predDERef xmlns:a16="http://schemas.microsoft.com/office/drawing/2014/main" pred="{19ED5CED-7803-4BBF-968F-47D876B242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0</xdr:row>
      <xdr:rowOff>0</xdr:rowOff>
    </xdr:from>
    <xdr:ext cx="2523792" cy="402186"/>
    <xdr:pic>
      <xdr:nvPicPr>
        <xdr:cNvPr id="5" name="Picture 4">
          <a:extLst>
            <a:ext uri="{FF2B5EF4-FFF2-40B4-BE49-F238E27FC236}">
              <a16:creationId xmlns:a16="http://schemas.microsoft.com/office/drawing/2014/main" id="{D38D1001-D73A-4FBE-B925-BC247ECD4DB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523792" cy="402186"/>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2</xdr:col>
      <xdr:colOff>0</xdr:colOff>
      <xdr:row>13</xdr:row>
      <xdr:rowOff>152399</xdr:rowOff>
    </xdr:from>
    <xdr:to>
      <xdr:col>13</xdr:col>
      <xdr:colOff>0</xdr:colOff>
      <xdr:row>34</xdr:row>
      <xdr:rowOff>0</xdr:rowOff>
    </xdr:to>
    <xdr:graphicFrame macro="">
      <xdr:nvGraphicFramePr>
        <xdr:cNvPr id="2" name="Chart 1">
          <a:extLst>
            <a:ext uri="{FF2B5EF4-FFF2-40B4-BE49-F238E27FC236}">
              <a16:creationId xmlns:a16="http://schemas.microsoft.com/office/drawing/2014/main" id="{0FFD4B16-82AE-4D86-95CA-7BF1CD37D2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56</xdr:row>
      <xdr:rowOff>0</xdr:rowOff>
    </xdr:from>
    <xdr:to>
      <xdr:col>13</xdr:col>
      <xdr:colOff>0</xdr:colOff>
      <xdr:row>76</xdr:row>
      <xdr:rowOff>0</xdr:rowOff>
    </xdr:to>
    <xdr:graphicFrame macro="">
      <xdr:nvGraphicFramePr>
        <xdr:cNvPr id="3" name="Chart 2">
          <a:extLst>
            <a:ext uri="{FF2B5EF4-FFF2-40B4-BE49-F238E27FC236}">
              <a16:creationId xmlns:a16="http://schemas.microsoft.com/office/drawing/2014/main" id="{8BA93683-4A20-40EE-A0F7-C166D591C6E2}"/>
            </a:ext>
            <a:ext uri="{147F2762-F138-4A5C-976F-8EAC2B608ADB}">
              <a16:predDERef xmlns:a16="http://schemas.microsoft.com/office/drawing/2014/main" pred="{0FFD4B16-82AE-4D86-95CA-7BF1CD37D2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14</xdr:row>
      <xdr:rowOff>0</xdr:rowOff>
    </xdr:from>
    <xdr:to>
      <xdr:col>36</xdr:col>
      <xdr:colOff>0</xdr:colOff>
      <xdr:row>34</xdr:row>
      <xdr:rowOff>0</xdr:rowOff>
    </xdr:to>
    <xdr:graphicFrame macro="">
      <xdr:nvGraphicFramePr>
        <xdr:cNvPr id="4" name="Chart 3">
          <a:extLst>
            <a:ext uri="{FF2B5EF4-FFF2-40B4-BE49-F238E27FC236}">
              <a16:creationId xmlns:a16="http://schemas.microsoft.com/office/drawing/2014/main" id="{6F6EA40B-636A-4EF4-9AAB-B8989C0B06A1}"/>
            </a:ext>
            <a:ext uri="{147F2762-F138-4A5C-976F-8EAC2B608ADB}">
              <a16:predDERef xmlns:a16="http://schemas.microsoft.com/office/drawing/2014/main" pred="{8BA93683-4A20-40EE-A0F7-C166D591C6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56</xdr:row>
      <xdr:rowOff>0</xdr:rowOff>
    </xdr:from>
    <xdr:to>
      <xdr:col>36</xdr:col>
      <xdr:colOff>0</xdr:colOff>
      <xdr:row>76</xdr:row>
      <xdr:rowOff>0</xdr:rowOff>
    </xdr:to>
    <xdr:graphicFrame macro="">
      <xdr:nvGraphicFramePr>
        <xdr:cNvPr id="5" name="Chart 4">
          <a:extLst>
            <a:ext uri="{FF2B5EF4-FFF2-40B4-BE49-F238E27FC236}">
              <a16:creationId xmlns:a16="http://schemas.microsoft.com/office/drawing/2014/main" id="{9BA160E1-928E-4FDA-A6E4-E3EA01294716}"/>
            </a:ext>
            <a:ext uri="{147F2762-F138-4A5C-976F-8EAC2B608ADB}">
              <a16:predDERef xmlns:a16="http://schemas.microsoft.com/office/drawing/2014/main" pred="{6F6EA40B-636A-4EF4-9AAB-B8989C0B06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3</xdr:col>
      <xdr:colOff>81962</xdr:colOff>
      <xdr:row>2</xdr:row>
      <xdr:rowOff>100954</xdr:rowOff>
    </xdr:to>
    <xdr:pic>
      <xdr:nvPicPr>
        <xdr:cNvPr id="7" name="Picture 6">
          <a:extLst>
            <a:ext uri="{FF2B5EF4-FFF2-40B4-BE49-F238E27FC236}">
              <a16:creationId xmlns:a16="http://schemas.microsoft.com/office/drawing/2014/main" id="{524D212C-47FB-45D2-87E0-5AA1A12EC77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2503703" cy="4010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orningstaronline.sharepoint.com/sites/PBEditorialResearch/US%20Venture%20Capital%20Research/Outlook/2026%20Follow-Up/1.%20Datasets/Q2%202026%20-%20US%20VC%20Outlook%20Follow%20Up.xlsx" TargetMode="External"/><Relationship Id="rId1" Type="http://schemas.openxmlformats.org/officeDocument/2006/relationships/externalLinkPath" Target="/sites/PBEditorialResearch/US%20Venture%20Capital%20Research/Outlook/2026%20Follow-Up/1.%20Datasets/Q2%202026%20-%20US%20VC%20Outlook%20Follow%20U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B_CACHE_JS"/>
      <sheetName val="CACHE_CHARTS_JS"/>
      <sheetName val="VC Deals --&gt;"/>
      <sheetName val="Top VC deals"/>
      <sheetName val="PB_CACHE"/>
      <sheetName val="VC deals activity"/>
      <sheetName val="VC deals by size"/>
      <sheetName val="VC deals by industry"/>
      <sheetName val="Crossover Investment Rounds"/>
      <sheetName val="VC deals by stage"/>
      <sheetName val="VC deals by series"/>
      <sheetName val="VC deals by grouped series"/>
      <sheetName val="Pre-seed &amp; Seed"/>
      <sheetName val="Pre-seed &amp; Seed x Size"/>
      <sheetName val="Early Stage Activity"/>
      <sheetName val="Early Stage x Size"/>
      <sheetName val="Late Stage Activity"/>
      <sheetName val="Late Stage x Size"/>
      <sheetName val="Venture Growth Activity"/>
      <sheetName val="Venture Growth x Size"/>
      <sheetName val="Angel Activity"/>
      <sheetName val="Angel x Size"/>
      <sheetName val="VC deals by region"/>
      <sheetName val="VC deals female founders"/>
      <sheetName val="Female Founder First Financings"/>
      <sheetName val="Female Founder x Stage"/>
      <sheetName val="VC deals mega-rounds (&gt;$100M)"/>
      <sheetName val="VC deals by vertical ranking"/>
      <sheetName val="VC deals with CVC"/>
      <sheetName val="VC deals with NTI"/>
      <sheetName val="VC deals by NTI breakout"/>
      <sheetName val="NTI Deal Leadership"/>
      <sheetName val="VC deals medians by stage"/>
      <sheetName val="First Financings"/>
      <sheetName val="Deals x State"/>
      <sheetName val="Deals x CSA"/>
      <sheetName val="Deals x Lead Investor"/>
      <sheetName val="Life Sciences"/>
      <sheetName val="Tech"/>
      <sheetName val="AI Deal activity"/>
      <sheetName val="AI vs non-AI medians by series"/>
      <sheetName val="CVC AI Deal activity"/>
      <sheetName val="Aggregate unicorns"/>
      <sheetName val="Unicorn activity"/>
      <sheetName val="Top 20 active unicorns"/>
      <sheetName val="VC Exits --&gt;"/>
      <sheetName val="Top VC exits"/>
      <sheetName val="VC exit activity"/>
      <sheetName val="VC exits by type"/>
      <sheetName val="VC exits by sector"/>
      <sheetName val="VC exits by size"/>
      <sheetName val="VC exits by industry"/>
      <sheetName val="VC exits by region"/>
      <sheetName val="VC exits by IPO"/>
      <sheetName val="VC exits female founders"/>
      <sheetName val="VC deals vs exits"/>
      <sheetName val="VC exits by vertical ranking"/>
      <sheetName val="VC exit medians"/>
      <sheetName val="SPAC activity"/>
      <sheetName val="Fundraising--&gt;"/>
      <sheetName val="Top Funds"/>
      <sheetName val="VC fundraising"/>
      <sheetName val="VC funds by size"/>
      <sheetName val="VC funds by experience"/>
      <sheetName val="VC funds vs previous"/>
      <sheetName val="VC Fund Medians"/>
      <sheetName val="VC capital raised vs invested"/>
      <sheetName val="Venture Debt--&gt;"/>
      <sheetName val="Venture debt activity"/>
      <sheetName val="Venture debt x stage"/>
      <sheetName val="Venture debt medians x stage"/>
      <sheetName val="Q2 2026 - US VC Outlook Follow "/>
    </sheetNames>
    <definedNames>
      <definedName name="CHART_9a" refersTo="#REF!"/>
      <definedName name="CHART1" refersTo="#REF!"/>
      <definedName name="CHART10" refersTo="#REF!"/>
      <definedName name="chart11" refersTo="#REF!"/>
      <definedName name="CHART12" refersTo="#REF!"/>
      <definedName name="CHART13" refersTo="#REF!"/>
      <definedName name="CHART14" refersTo="#REF!"/>
      <definedName name="CHART15" refersTo="#REF!"/>
      <definedName name="CHART16" refersTo="#REF!"/>
      <definedName name="CHART2" refersTo="#REF!"/>
      <definedName name="CHART3" refersTo="#REF!"/>
      <definedName name="CHART4" refersTo="#REF!"/>
      <definedName name="CHART5" refersTo="#REF!"/>
      <definedName name="CHART6" refersTo="#REF!"/>
      <definedName name="CHART7" refersTo="#REF!"/>
      <definedName name="CHART8" refersTo="#REF!"/>
      <definedName name="CHART9" refersTo="#REF!"/>
      <definedName name="CHART9a" refersTo="#REF!"/>
      <definedName name="Table4"/>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Set>
  </externalBook>
</externalLink>
</file>

<file path=xl/theme/theme1.xml><?xml version="1.0" encoding="utf-8"?>
<a:theme xmlns:a="http://schemas.openxmlformats.org/drawingml/2006/main" name="PB NEW BRAND">
  <a:themeElements>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0.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1.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2.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3.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4.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5.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6.xml><?xml version="1.0" encoding="utf-8"?>
<a:themeOverride xmlns:a="http://schemas.openxmlformats.org/drawingml/2006/main">
  <a:clrScheme name="PB Rebrand 2022">
    <a:dk1>
      <a:srgbClr val="051C38"/>
    </a:dk1>
    <a:lt1>
      <a:sysClr val="window" lastClr="FFFFFF"/>
    </a:lt1>
    <a:dk2>
      <a:srgbClr val="6185A6"/>
    </a:dk2>
    <a:lt2>
      <a:srgbClr val="FFFFFF"/>
    </a:lt2>
    <a:accent1>
      <a:srgbClr val="1D5080"/>
    </a:accent1>
    <a:accent2>
      <a:srgbClr val="6185A6"/>
    </a:accent2>
    <a:accent3>
      <a:srgbClr val="40C2C9"/>
    </a:accent3>
    <a:accent4>
      <a:srgbClr val="C4EDEB"/>
    </a:accent4>
    <a:accent5>
      <a:srgbClr val="F5C914"/>
    </a:accent5>
    <a:accent6>
      <a:srgbClr val="FAF56B"/>
    </a:accent6>
    <a:hlink>
      <a:srgbClr val="0E4F9F"/>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7.xml><?xml version="1.0" encoding="utf-8"?>
<a:themeOverride xmlns:a="http://schemas.openxmlformats.org/drawingml/2006/main">
  <a:clrScheme name="PB Rebrand 2022">
    <a:dk1>
      <a:srgbClr val="051C38"/>
    </a:dk1>
    <a:lt1>
      <a:sysClr val="window" lastClr="FFFFFF"/>
    </a:lt1>
    <a:dk2>
      <a:srgbClr val="6185A6"/>
    </a:dk2>
    <a:lt2>
      <a:srgbClr val="FFFFFF"/>
    </a:lt2>
    <a:accent1>
      <a:srgbClr val="1D5080"/>
    </a:accent1>
    <a:accent2>
      <a:srgbClr val="6185A6"/>
    </a:accent2>
    <a:accent3>
      <a:srgbClr val="40C2C9"/>
    </a:accent3>
    <a:accent4>
      <a:srgbClr val="C4EDEB"/>
    </a:accent4>
    <a:accent5>
      <a:srgbClr val="F5C914"/>
    </a:accent5>
    <a:accent6>
      <a:srgbClr val="FAF56B"/>
    </a:accent6>
    <a:hlink>
      <a:srgbClr val="0E4F9F"/>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8.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9.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Rebrand Custom Theme">
    <a:dk1>
      <a:srgbClr val="051C38"/>
    </a:dk1>
    <a:lt1>
      <a:sysClr val="window" lastClr="FFFFFF"/>
    </a:lt1>
    <a:dk2>
      <a:srgbClr val="6185A6"/>
    </a:dk2>
    <a:lt2>
      <a:srgbClr val="FFFFFF"/>
    </a:lt2>
    <a:accent1>
      <a:srgbClr val="1C5080"/>
    </a:accent1>
    <a:accent2>
      <a:srgbClr val="6185A6"/>
    </a:accent2>
    <a:accent3>
      <a:srgbClr val="40C2C9"/>
    </a:accent3>
    <a:accent4>
      <a:srgbClr val="C4EDEB"/>
    </a:accent4>
    <a:accent5>
      <a:srgbClr val="F5C914"/>
    </a:accent5>
    <a:accent6>
      <a:srgbClr val="E88F36"/>
    </a:accent6>
    <a:hlink>
      <a:srgbClr val="0E4F9F"/>
    </a:hlink>
    <a:folHlink>
      <a:srgbClr val="7030A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0.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1.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2.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3.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4.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5.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6.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7.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8.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9.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0.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1.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2.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3.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4.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5.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6.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7.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8.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9.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0.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1.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2.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3.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4.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5.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6.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7.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8.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9.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0.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1.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2.xml><?xml version="1.0" encoding="utf-8"?>
<a:themeOverride xmlns:a="http://schemas.openxmlformats.org/drawingml/2006/main">
  <a:clrScheme name="PB Rebrand 2022">
    <a:dk1>
      <a:srgbClr val="051C38"/>
    </a:dk1>
    <a:lt1>
      <a:sysClr val="window" lastClr="FFFFFF"/>
    </a:lt1>
    <a:dk2>
      <a:srgbClr val="6185A6"/>
    </a:dk2>
    <a:lt2>
      <a:srgbClr val="FFFFFF"/>
    </a:lt2>
    <a:accent1>
      <a:srgbClr val="1D5080"/>
    </a:accent1>
    <a:accent2>
      <a:srgbClr val="6185A6"/>
    </a:accent2>
    <a:accent3>
      <a:srgbClr val="40C2C9"/>
    </a:accent3>
    <a:accent4>
      <a:srgbClr val="C4EDEB"/>
    </a:accent4>
    <a:accent5>
      <a:srgbClr val="F5C914"/>
    </a:accent5>
    <a:accent6>
      <a:srgbClr val="FAF56B"/>
    </a:accent6>
    <a:hlink>
      <a:srgbClr val="0E4F9F"/>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3.xml><?xml version="1.0" encoding="utf-8"?>
<a:themeOverride xmlns:a="http://schemas.openxmlformats.org/drawingml/2006/main">
  <a:clrScheme name="PB Rebrand 2022">
    <a:dk1>
      <a:srgbClr val="051C38"/>
    </a:dk1>
    <a:lt1>
      <a:sysClr val="window" lastClr="FFFFFF"/>
    </a:lt1>
    <a:dk2>
      <a:srgbClr val="6185A6"/>
    </a:dk2>
    <a:lt2>
      <a:srgbClr val="FFFFFF"/>
    </a:lt2>
    <a:accent1>
      <a:srgbClr val="1D5080"/>
    </a:accent1>
    <a:accent2>
      <a:srgbClr val="6185A6"/>
    </a:accent2>
    <a:accent3>
      <a:srgbClr val="40C2C9"/>
    </a:accent3>
    <a:accent4>
      <a:srgbClr val="C4EDEB"/>
    </a:accent4>
    <a:accent5>
      <a:srgbClr val="F5C914"/>
    </a:accent5>
    <a:accent6>
      <a:srgbClr val="FAF56B"/>
    </a:accent6>
    <a:hlink>
      <a:srgbClr val="0E4F9F"/>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4.xml><?xml version="1.0" encoding="utf-8"?>
<a:themeOverride xmlns:a="http://schemas.openxmlformats.org/drawingml/2006/main">
  <a:clrScheme name="PB Rebrand 2022">
    <a:dk1>
      <a:srgbClr val="051C38"/>
    </a:dk1>
    <a:lt1>
      <a:sysClr val="window" lastClr="FFFFFF"/>
    </a:lt1>
    <a:dk2>
      <a:srgbClr val="6185A6"/>
    </a:dk2>
    <a:lt2>
      <a:srgbClr val="FFFFFF"/>
    </a:lt2>
    <a:accent1>
      <a:srgbClr val="1D5080"/>
    </a:accent1>
    <a:accent2>
      <a:srgbClr val="6185A6"/>
    </a:accent2>
    <a:accent3>
      <a:srgbClr val="40C2C9"/>
    </a:accent3>
    <a:accent4>
      <a:srgbClr val="C4EDEB"/>
    </a:accent4>
    <a:accent5>
      <a:srgbClr val="F5C914"/>
    </a:accent5>
    <a:accent6>
      <a:srgbClr val="FAF56B"/>
    </a:accent6>
    <a:hlink>
      <a:srgbClr val="0E4F9F"/>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5.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6.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7.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8.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9.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0.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1.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2.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3.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4.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5.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6.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7.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8.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9.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0.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1.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2.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3.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4.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5.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6.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7.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8.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9.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0.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1.xml><?xml version="1.0" encoding="utf-8"?>
<a:themeOverride xmlns:a="http://schemas.openxmlformats.org/drawingml/2006/main">
  <a:clrScheme name="PB Rebrand 2022">
    <a:dk1>
      <a:srgbClr val="051C38"/>
    </a:dk1>
    <a:lt1>
      <a:sysClr val="window" lastClr="FFFFFF"/>
    </a:lt1>
    <a:dk2>
      <a:srgbClr val="6185A6"/>
    </a:dk2>
    <a:lt2>
      <a:srgbClr val="FFFFFF"/>
    </a:lt2>
    <a:accent1>
      <a:srgbClr val="1D5080"/>
    </a:accent1>
    <a:accent2>
      <a:srgbClr val="6185A6"/>
    </a:accent2>
    <a:accent3>
      <a:srgbClr val="40C2C9"/>
    </a:accent3>
    <a:accent4>
      <a:srgbClr val="C4EDEB"/>
    </a:accent4>
    <a:accent5>
      <a:srgbClr val="F5C914"/>
    </a:accent5>
    <a:accent6>
      <a:srgbClr val="FAF56B"/>
    </a:accent6>
    <a:hlink>
      <a:srgbClr val="0E4F9F"/>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2.xml><?xml version="1.0" encoding="utf-8"?>
<a:themeOverride xmlns:a="http://schemas.openxmlformats.org/drawingml/2006/main">
  <a:clrScheme name="PB Rebrand 2022">
    <a:dk1>
      <a:srgbClr val="051C38"/>
    </a:dk1>
    <a:lt1>
      <a:sysClr val="window" lastClr="FFFFFF"/>
    </a:lt1>
    <a:dk2>
      <a:srgbClr val="6185A6"/>
    </a:dk2>
    <a:lt2>
      <a:srgbClr val="FFFFFF"/>
    </a:lt2>
    <a:accent1>
      <a:srgbClr val="1D5080"/>
    </a:accent1>
    <a:accent2>
      <a:srgbClr val="6185A6"/>
    </a:accent2>
    <a:accent3>
      <a:srgbClr val="40C2C9"/>
    </a:accent3>
    <a:accent4>
      <a:srgbClr val="C4EDEB"/>
    </a:accent4>
    <a:accent5>
      <a:srgbClr val="F5C914"/>
    </a:accent5>
    <a:accent6>
      <a:srgbClr val="FAF56B"/>
    </a:accent6>
    <a:hlink>
      <a:srgbClr val="0E4F9F"/>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3.xml><?xml version="1.0" encoding="utf-8"?>
<a:themeOverride xmlns:a="http://schemas.openxmlformats.org/drawingml/2006/main">
  <a:clrScheme name="PB Rebrand 2022">
    <a:dk1>
      <a:srgbClr val="051C38"/>
    </a:dk1>
    <a:lt1>
      <a:sysClr val="window" lastClr="FFFFFF"/>
    </a:lt1>
    <a:dk2>
      <a:srgbClr val="6185A6"/>
    </a:dk2>
    <a:lt2>
      <a:srgbClr val="FFFFFF"/>
    </a:lt2>
    <a:accent1>
      <a:srgbClr val="1D5080"/>
    </a:accent1>
    <a:accent2>
      <a:srgbClr val="6185A6"/>
    </a:accent2>
    <a:accent3>
      <a:srgbClr val="40C2C9"/>
    </a:accent3>
    <a:accent4>
      <a:srgbClr val="C4EDEB"/>
    </a:accent4>
    <a:accent5>
      <a:srgbClr val="F5C914"/>
    </a:accent5>
    <a:accent6>
      <a:srgbClr val="FAF56B"/>
    </a:accent6>
    <a:hlink>
      <a:srgbClr val="0E4F9F"/>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4.xml><?xml version="1.0" encoding="utf-8"?>
<a:themeOverride xmlns:a="http://schemas.openxmlformats.org/drawingml/2006/main">
  <a:clrScheme name="PB Rebrand 2022">
    <a:dk1>
      <a:srgbClr val="051C38"/>
    </a:dk1>
    <a:lt1>
      <a:sysClr val="window" lastClr="FFFFFF"/>
    </a:lt1>
    <a:dk2>
      <a:srgbClr val="6185A6"/>
    </a:dk2>
    <a:lt2>
      <a:srgbClr val="FFFFFF"/>
    </a:lt2>
    <a:accent1>
      <a:srgbClr val="1D5080"/>
    </a:accent1>
    <a:accent2>
      <a:srgbClr val="6185A6"/>
    </a:accent2>
    <a:accent3>
      <a:srgbClr val="40C2C9"/>
    </a:accent3>
    <a:accent4>
      <a:srgbClr val="C4EDEB"/>
    </a:accent4>
    <a:accent5>
      <a:srgbClr val="F5C914"/>
    </a:accent5>
    <a:accent6>
      <a:srgbClr val="FAF56B"/>
    </a:accent6>
    <a:hlink>
      <a:srgbClr val="0E4F9F"/>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5.xml><?xml version="1.0" encoding="utf-8"?>
<a:themeOverride xmlns:a="http://schemas.openxmlformats.org/drawingml/2006/main">
  <a:clrScheme name="PB Rebrand 2022">
    <a:dk1>
      <a:srgbClr val="051C38"/>
    </a:dk1>
    <a:lt1>
      <a:sysClr val="window" lastClr="FFFFFF"/>
    </a:lt1>
    <a:dk2>
      <a:srgbClr val="6185A6"/>
    </a:dk2>
    <a:lt2>
      <a:srgbClr val="FFFFFF"/>
    </a:lt2>
    <a:accent1>
      <a:srgbClr val="1D5080"/>
    </a:accent1>
    <a:accent2>
      <a:srgbClr val="6185A6"/>
    </a:accent2>
    <a:accent3>
      <a:srgbClr val="40C2C9"/>
    </a:accent3>
    <a:accent4>
      <a:srgbClr val="C4EDEB"/>
    </a:accent4>
    <a:accent5>
      <a:srgbClr val="F5C914"/>
    </a:accent5>
    <a:accent6>
      <a:srgbClr val="FAF56B"/>
    </a:accent6>
    <a:hlink>
      <a:srgbClr val="0E4F9F"/>
    </a:hlink>
    <a:folHlink>
      <a:srgbClr val="7030A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6.xml><?xml version="1.0" encoding="utf-8"?>
<a:themeOverride xmlns:a="http://schemas.openxmlformats.org/drawingml/2006/main">
  <a:clrScheme name="PB Rebrand 2022">
    <a:dk1>
      <a:srgbClr val="051C38"/>
    </a:dk1>
    <a:lt1>
      <a:sysClr val="window" lastClr="FFFFFF"/>
    </a:lt1>
    <a:dk2>
      <a:srgbClr val="6185A6"/>
    </a:dk2>
    <a:lt2>
      <a:srgbClr val="FFFFFF"/>
    </a:lt2>
    <a:accent1>
      <a:srgbClr val="1D5080"/>
    </a:accent1>
    <a:accent2>
      <a:srgbClr val="6185A6"/>
    </a:accent2>
    <a:accent3>
      <a:srgbClr val="40C2C9"/>
    </a:accent3>
    <a:accent4>
      <a:srgbClr val="C4EDEB"/>
    </a:accent4>
    <a:accent5>
      <a:srgbClr val="F5C914"/>
    </a:accent5>
    <a:accent6>
      <a:srgbClr val="FAF56B"/>
    </a:accent6>
    <a:hlink>
      <a:srgbClr val="0E4F9F"/>
    </a:hlink>
    <a:folHlink>
      <a:srgbClr val="7030A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7.xml><?xml version="1.0" encoding="utf-8"?>
<a:themeOverride xmlns:a="http://schemas.openxmlformats.org/drawingml/2006/main">
  <a:clrScheme name="PB Rebrand 2022">
    <a:dk1>
      <a:srgbClr val="051C38"/>
    </a:dk1>
    <a:lt1>
      <a:sysClr val="window" lastClr="FFFFFF"/>
    </a:lt1>
    <a:dk2>
      <a:srgbClr val="6185A6"/>
    </a:dk2>
    <a:lt2>
      <a:srgbClr val="FFFFFF"/>
    </a:lt2>
    <a:accent1>
      <a:srgbClr val="1D5080"/>
    </a:accent1>
    <a:accent2>
      <a:srgbClr val="6185A6"/>
    </a:accent2>
    <a:accent3>
      <a:srgbClr val="40C2C9"/>
    </a:accent3>
    <a:accent4>
      <a:srgbClr val="C4EDEB"/>
    </a:accent4>
    <a:accent5>
      <a:srgbClr val="F5C914"/>
    </a:accent5>
    <a:accent6>
      <a:srgbClr val="FAF56B"/>
    </a:accent6>
    <a:hlink>
      <a:srgbClr val="0E4F9F"/>
    </a:hlink>
    <a:folHlink>
      <a:srgbClr val="7030A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8.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9.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0.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1.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2.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3.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6.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7.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8.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9.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0.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1.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2.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3.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4.xml><?xml version="1.0" encoding="utf-8"?>
<a:themeOverride xmlns:a="http://schemas.openxmlformats.org/drawingml/2006/main">
  <a:clrScheme name="Rebrand Custom Theme">
    <a:dk1>
      <a:srgbClr val="051C38"/>
    </a:dk1>
    <a:lt1>
      <a:sysClr val="window" lastClr="FFFFFF"/>
    </a:lt1>
    <a:dk2>
      <a:srgbClr val="6185A6"/>
    </a:dk2>
    <a:lt2>
      <a:srgbClr val="FFFFFF"/>
    </a:lt2>
    <a:accent1>
      <a:srgbClr val="1C5080"/>
    </a:accent1>
    <a:accent2>
      <a:srgbClr val="6185A6"/>
    </a:accent2>
    <a:accent3>
      <a:srgbClr val="40C2C9"/>
    </a:accent3>
    <a:accent4>
      <a:srgbClr val="C4EDEB"/>
    </a:accent4>
    <a:accent5>
      <a:srgbClr val="F5C914"/>
    </a:accent5>
    <a:accent6>
      <a:srgbClr val="E88F36"/>
    </a:accent6>
    <a:hlink>
      <a:srgbClr val="0E4F9F"/>
    </a:hlink>
    <a:folHlink>
      <a:srgbClr val="7030A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5.xml><?xml version="1.0" encoding="utf-8"?>
<a:themeOverride xmlns:a="http://schemas.openxmlformats.org/drawingml/2006/main">
  <a:clrScheme name="Rebrand Custom Theme">
    <a:dk1>
      <a:srgbClr val="051C38"/>
    </a:dk1>
    <a:lt1>
      <a:sysClr val="window" lastClr="FFFFFF"/>
    </a:lt1>
    <a:dk2>
      <a:srgbClr val="6185A6"/>
    </a:dk2>
    <a:lt2>
      <a:srgbClr val="FFFFFF"/>
    </a:lt2>
    <a:accent1>
      <a:srgbClr val="1C5080"/>
    </a:accent1>
    <a:accent2>
      <a:srgbClr val="6185A6"/>
    </a:accent2>
    <a:accent3>
      <a:srgbClr val="40C2C9"/>
    </a:accent3>
    <a:accent4>
      <a:srgbClr val="C4EDEB"/>
    </a:accent4>
    <a:accent5>
      <a:srgbClr val="F5C914"/>
    </a:accent5>
    <a:accent6>
      <a:srgbClr val="E88F36"/>
    </a:accent6>
    <a:hlink>
      <a:srgbClr val="0E4F9F"/>
    </a:hlink>
    <a:folHlink>
      <a:srgbClr val="7030A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6.xml><?xml version="1.0" encoding="utf-8"?>
<a:themeOverride xmlns:a="http://schemas.openxmlformats.org/drawingml/2006/main">
  <a:clrScheme name="Rebrand Custom Theme">
    <a:dk1>
      <a:srgbClr val="051C38"/>
    </a:dk1>
    <a:lt1>
      <a:sysClr val="window" lastClr="FFFFFF"/>
    </a:lt1>
    <a:dk2>
      <a:srgbClr val="6185A6"/>
    </a:dk2>
    <a:lt2>
      <a:srgbClr val="FFFFFF"/>
    </a:lt2>
    <a:accent1>
      <a:srgbClr val="1C5080"/>
    </a:accent1>
    <a:accent2>
      <a:srgbClr val="6185A6"/>
    </a:accent2>
    <a:accent3>
      <a:srgbClr val="40C2C9"/>
    </a:accent3>
    <a:accent4>
      <a:srgbClr val="C4EDEB"/>
    </a:accent4>
    <a:accent5>
      <a:srgbClr val="F5C914"/>
    </a:accent5>
    <a:accent6>
      <a:srgbClr val="E88F36"/>
    </a:accent6>
    <a:hlink>
      <a:srgbClr val="0E4F9F"/>
    </a:hlink>
    <a:folHlink>
      <a:srgbClr val="7030A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7.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8.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9.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0.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1.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2.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3.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4.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5.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6.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7.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8.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9.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0.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1.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2.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3.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4.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5.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6.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7.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8.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9.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0.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1.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2.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3.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4.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5.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6.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7.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8.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9.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0.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1.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2.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3.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4.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5.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6.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7.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8.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9.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0.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1.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2.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3.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4.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5.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6.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7.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8.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9.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PB Rebrand Default">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0.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1.xml><?xml version="1.0" encoding="utf-8"?>
<a:themeOverride xmlns:a="http://schemas.openxmlformats.org/drawingml/2006/main">
  <a:clrScheme name="PB Rebrand 2022">
    <a:dk1>
      <a:srgbClr val="051C38"/>
    </a:dk1>
    <a:lt1>
      <a:sysClr val="window" lastClr="FFFFFF"/>
    </a:lt1>
    <a:dk2>
      <a:srgbClr val="6185A6"/>
    </a:dk2>
    <a:lt2>
      <a:srgbClr val="FFFFFF"/>
    </a:lt2>
    <a:accent1>
      <a:srgbClr val="1D5080"/>
    </a:accent1>
    <a:accent2>
      <a:srgbClr val="6185A6"/>
    </a:accent2>
    <a:accent3>
      <a:srgbClr val="40C2C9"/>
    </a:accent3>
    <a:accent4>
      <a:srgbClr val="C4EDEB"/>
    </a:accent4>
    <a:accent5>
      <a:srgbClr val="F5C914"/>
    </a:accent5>
    <a:accent6>
      <a:srgbClr val="FAF56B"/>
    </a:accent6>
    <a:hlink>
      <a:srgbClr val="0E4F9F"/>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2.xml><?xml version="1.0" encoding="utf-8"?>
<a:themeOverride xmlns:a="http://schemas.openxmlformats.org/drawingml/2006/main">
  <a:clrScheme name="PB Rebrand 2022">
    <a:dk1>
      <a:srgbClr val="051C38"/>
    </a:dk1>
    <a:lt1>
      <a:sysClr val="window" lastClr="FFFFFF"/>
    </a:lt1>
    <a:dk2>
      <a:srgbClr val="6185A6"/>
    </a:dk2>
    <a:lt2>
      <a:srgbClr val="FFFFFF"/>
    </a:lt2>
    <a:accent1>
      <a:srgbClr val="1D5080"/>
    </a:accent1>
    <a:accent2>
      <a:srgbClr val="6185A6"/>
    </a:accent2>
    <a:accent3>
      <a:srgbClr val="40C2C9"/>
    </a:accent3>
    <a:accent4>
      <a:srgbClr val="C4EDEB"/>
    </a:accent4>
    <a:accent5>
      <a:srgbClr val="F5C914"/>
    </a:accent5>
    <a:accent6>
      <a:srgbClr val="FAF56B"/>
    </a:accent6>
    <a:hlink>
      <a:srgbClr val="0E4F9F"/>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3.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4.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5.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6.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7.xml><?xml version="1.0" encoding="utf-8"?>
<a:themeOverride xmlns:a="http://schemas.openxmlformats.org/drawingml/2006/main">
  <a:clrScheme name="PB Colors 2024">
    <a:dk1>
      <a:srgbClr val="000000"/>
    </a:dk1>
    <a:lt1>
      <a:srgbClr val="FFFFFF"/>
    </a:lt1>
    <a:dk2>
      <a:srgbClr val="44546A"/>
    </a:dk2>
    <a:lt2>
      <a:srgbClr val="E7E6E6"/>
    </a:lt2>
    <a:accent1>
      <a:srgbClr val="1C5080"/>
    </a:accent1>
    <a:accent2>
      <a:srgbClr val="6185A6"/>
    </a:accent2>
    <a:accent3>
      <a:srgbClr val="40C2C9"/>
    </a:accent3>
    <a:accent4>
      <a:srgbClr val="C3EDEB"/>
    </a:accent4>
    <a:accent5>
      <a:srgbClr val="F5C914"/>
    </a:accent5>
    <a:accent6>
      <a:srgbClr val="FAF56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8.xml><?xml version="1.0" encoding="utf-8"?>
<a:themeOverride xmlns:a="http://schemas.openxmlformats.org/drawingml/2006/main">
  <a:clrScheme name="PB Rebrand 2022">
    <a:dk1>
      <a:srgbClr val="051C38"/>
    </a:dk1>
    <a:lt1>
      <a:sysClr val="window" lastClr="FFFFFF"/>
    </a:lt1>
    <a:dk2>
      <a:srgbClr val="6185A6"/>
    </a:dk2>
    <a:lt2>
      <a:srgbClr val="FFFFFF"/>
    </a:lt2>
    <a:accent1>
      <a:srgbClr val="1D5080"/>
    </a:accent1>
    <a:accent2>
      <a:srgbClr val="6185A6"/>
    </a:accent2>
    <a:accent3>
      <a:srgbClr val="40C2C9"/>
    </a:accent3>
    <a:accent4>
      <a:srgbClr val="C4EDEB"/>
    </a:accent4>
    <a:accent5>
      <a:srgbClr val="F5C914"/>
    </a:accent5>
    <a:accent6>
      <a:srgbClr val="FAF56B"/>
    </a:accent6>
    <a:hlink>
      <a:srgbClr val="0E4F9F"/>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9.xml><?xml version="1.0" encoding="utf-8"?>
<a:themeOverride xmlns:a="http://schemas.openxmlformats.org/drawingml/2006/main">
  <a:clrScheme name="PB Rebrand 2022">
    <a:dk1>
      <a:srgbClr val="051C38"/>
    </a:dk1>
    <a:lt1>
      <a:sysClr val="window" lastClr="FFFFFF"/>
    </a:lt1>
    <a:dk2>
      <a:srgbClr val="6185A6"/>
    </a:dk2>
    <a:lt2>
      <a:srgbClr val="FFFFFF"/>
    </a:lt2>
    <a:accent1>
      <a:srgbClr val="1D5080"/>
    </a:accent1>
    <a:accent2>
      <a:srgbClr val="6185A6"/>
    </a:accent2>
    <a:accent3>
      <a:srgbClr val="40C2C9"/>
    </a:accent3>
    <a:accent4>
      <a:srgbClr val="C4EDEB"/>
    </a:accent4>
    <a:accent5>
      <a:srgbClr val="F5C914"/>
    </a:accent5>
    <a:accent6>
      <a:srgbClr val="FAF56B"/>
    </a:accent6>
    <a:hlink>
      <a:srgbClr val="0E4F9F"/>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D653FE0-7F6E-4BE7-9D19-FF64C672E332}">
  <we:reference id="wa200002663" version="1.8.0.0" store="en-US" storeType="OMEX"/>
  <we:alternateReferences>
    <we:reference id="WA200002663" version="1.8.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PBF</we:customFunctionIds>
        <we:customFunctionIds>PBM</we:customFunctionIds>
        <we:customFunctionIds>PBD</we:customFunctionIds>
        <we:customFunctionIds>PBA</we:customFunctionIds>
        <we:customFunctionIds>PBS</we:customFunctionIds>
        <we:customFunctionIds>PBEQR</we:customFunctionIds>
        <we:customFunctionIds>PBIMAGE</we:customFunctionIds>
        <we:customFunctionIds>PBFS</we:customFunctionIds>
        <we:customFunctionIds>PBMATCHPBID</we:customFunctionIds>
        <we:customFunctionIds>PBMATCHSYMBOL</we:customFunctionIds>
        <we:customFunctionIds>PBR</we:customFunctionIds>
        <we:customFunctionIds>PBCHARTMARKET</we:customFunctionIds>
      </we:customFunctionIdList>
    </a:ext>
  </we:extLst>
</we:webextension>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7.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8.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9.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0.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1.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2.bin"/></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33.bin"/></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34.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35.bin"/></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36.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37.bin"/></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38.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39.bin"/></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40.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41.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4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43.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44.bin"/></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45.bin"/></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46.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47.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48.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49.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50.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51.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5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1DE99-330C-4417-87D4-F2E7310A2AD2}">
  <sheetPr codeName="Sheet31"/>
  <dimension ref="A1:A3"/>
  <sheetViews>
    <sheetView workbookViewId="0"/>
  </sheetViews>
  <sheetFormatPr defaultColWidth="8.58203125" defaultRowHeight="14"/>
  <sheetData>
    <row r="1" spans="1:1">
      <c r="A1" t="s">
        <v>0</v>
      </c>
    </row>
    <row r="2" spans="1:1">
      <c r="A2" t="s">
        <v>1</v>
      </c>
    </row>
    <row r="3" spans="1:1">
      <c r="A3" t="s">
        <v>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42DC9-2FB2-494C-854E-2E9D461D43B8}">
  <sheetPr>
    <tabColor theme="4"/>
  </sheetPr>
  <dimension ref="A1:BG91"/>
  <sheetViews>
    <sheetView showGridLines="0" zoomScaleNormal="100" workbookViewId="0"/>
  </sheetViews>
  <sheetFormatPr defaultColWidth="7.08203125" defaultRowHeight="12" customHeight="1"/>
  <cols>
    <col min="1" max="1" width="2.5" style="8" customWidth="1"/>
    <col min="2" max="2" width="20.58203125" style="2" customWidth="1"/>
    <col min="3" max="14" width="7.08203125" style="2"/>
    <col min="15" max="15" width="20.58203125" style="2" customWidth="1"/>
    <col min="16" max="17" width="7.08203125" style="2" customWidth="1"/>
    <col min="18" max="47" width="7.08203125" style="2"/>
    <col min="48" max="48" width="7.08203125" style="2" customWidth="1"/>
    <col min="49" max="54" width="7.08203125" style="2"/>
    <col min="55" max="55" width="7.08203125" style="2" customWidth="1"/>
    <col min="56" max="16384" width="7.08203125" style="2"/>
  </cols>
  <sheetData>
    <row r="1" spans="1:59" ht="12" customHeight="1">
      <c r="A1" s="17"/>
      <c r="B1" s="17"/>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9" ht="12" customHeight="1">
      <c r="A2" s="17"/>
      <c r="B2" s="17"/>
    </row>
    <row r="3" spans="1:59" ht="12" customHeight="1">
      <c r="D3" s="13"/>
      <c r="E3" s="13"/>
      <c r="F3" s="13"/>
      <c r="G3" s="13"/>
      <c r="H3" s="13"/>
      <c r="I3" s="13"/>
      <c r="J3" s="13"/>
      <c r="K3" s="13"/>
      <c r="L3" s="13"/>
      <c r="M3" s="13"/>
      <c r="N3" s="13"/>
    </row>
    <row r="4" spans="1:59" ht="12" customHeight="1">
      <c r="C4" s="14"/>
      <c r="D4" s="15"/>
      <c r="E4" s="15"/>
      <c r="F4" s="15"/>
      <c r="G4" s="15"/>
      <c r="H4" s="15"/>
      <c r="I4" s="15"/>
      <c r="J4" s="15"/>
      <c r="K4" s="15"/>
      <c r="L4" s="15"/>
      <c r="M4" s="15"/>
      <c r="N4" s="15"/>
    </row>
    <row r="5" spans="1:59" ht="12" customHeight="1">
      <c r="C5" s="14"/>
      <c r="D5" s="15"/>
      <c r="E5" s="15"/>
      <c r="F5" s="15"/>
      <c r="G5" s="15"/>
      <c r="H5" s="15"/>
      <c r="I5" s="15"/>
      <c r="J5" s="15"/>
      <c r="K5" s="15"/>
      <c r="L5" s="15"/>
      <c r="M5" s="15"/>
      <c r="N5" s="15"/>
    </row>
    <row r="6" spans="1:59" ht="12" customHeight="1">
      <c r="C6" s="14"/>
      <c r="D6" s="15"/>
      <c r="E6" s="15"/>
      <c r="F6" s="15"/>
      <c r="G6" s="15"/>
      <c r="H6" s="15"/>
      <c r="I6" s="15"/>
      <c r="J6" s="15"/>
      <c r="K6" s="15"/>
      <c r="L6" s="15"/>
      <c r="M6" s="15"/>
      <c r="N6" s="15"/>
      <c r="P6" s="10" t="s">
        <v>164</v>
      </c>
    </row>
    <row r="7" spans="1:59" ht="12" customHeight="1">
      <c r="C7" s="10" t="s">
        <v>165</v>
      </c>
      <c r="D7" s="12"/>
      <c r="E7" s="12"/>
      <c r="F7" s="12"/>
      <c r="G7" s="12"/>
      <c r="H7" s="12"/>
      <c r="I7" s="12"/>
      <c r="J7" s="12"/>
      <c r="K7" s="12"/>
      <c r="L7" s="12"/>
      <c r="M7" s="12"/>
      <c r="N7" s="12"/>
      <c r="P7" s="1057">
        <v>2016</v>
      </c>
      <c r="Q7" s="1059"/>
      <c r="R7" s="1059"/>
      <c r="S7" s="1059"/>
      <c r="T7" s="1057">
        <v>2017</v>
      </c>
      <c r="U7" s="1059"/>
      <c r="V7" s="1059"/>
      <c r="W7" s="1059"/>
      <c r="X7" s="1057">
        <v>2018</v>
      </c>
      <c r="Y7" s="1059"/>
      <c r="Z7" s="1059"/>
      <c r="AA7" s="1059"/>
      <c r="AB7" s="1057">
        <v>2019</v>
      </c>
      <c r="AC7" s="1059"/>
      <c r="AD7" s="1059"/>
      <c r="AE7" s="1059"/>
      <c r="AF7" s="1057">
        <v>2020</v>
      </c>
      <c r="AG7" s="1059"/>
      <c r="AH7" s="1059"/>
      <c r="AI7" s="1059"/>
      <c r="AJ7" s="1057">
        <v>2021</v>
      </c>
      <c r="AK7" s="1059"/>
      <c r="AL7" s="1059"/>
      <c r="AM7" s="1059"/>
      <c r="AN7" s="1057">
        <v>2022</v>
      </c>
      <c r="AO7" s="1059"/>
      <c r="AP7" s="1059"/>
      <c r="AQ7" s="1059"/>
      <c r="AR7" s="1057">
        <v>2023</v>
      </c>
      <c r="AS7" s="1059"/>
      <c r="AT7" s="1059"/>
      <c r="AU7" s="1059"/>
      <c r="AV7" s="1057">
        <v>2024</v>
      </c>
      <c r="AW7" s="1059"/>
      <c r="AX7" s="1059"/>
      <c r="AY7" s="1059"/>
      <c r="AZ7" s="1057">
        <v>2025</v>
      </c>
      <c r="BA7" s="1059"/>
      <c r="BB7" s="1059"/>
      <c r="BC7" s="1059"/>
      <c r="BD7" s="1057">
        <v>2026</v>
      </c>
      <c r="BE7" s="1057"/>
    </row>
    <row r="8" spans="1:59" ht="12" customHeight="1">
      <c r="C8" s="3">
        <v>2016</v>
      </c>
      <c r="D8" s="4">
        <v>2017</v>
      </c>
      <c r="E8" s="4">
        <v>2018</v>
      </c>
      <c r="F8" s="4">
        <v>2019</v>
      </c>
      <c r="G8" s="4">
        <v>2020</v>
      </c>
      <c r="H8" s="4">
        <v>2021</v>
      </c>
      <c r="I8" s="4">
        <v>2022</v>
      </c>
      <c r="J8" s="4">
        <v>2023</v>
      </c>
      <c r="K8" s="4">
        <v>2024</v>
      </c>
      <c r="L8" s="4">
        <v>2025</v>
      </c>
      <c r="M8" s="94">
        <v>2026</v>
      </c>
      <c r="P8" s="6"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9" ht="12" customHeight="1">
      <c r="B9" s="41" t="s">
        <v>166</v>
      </c>
      <c r="C9" s="361">
        <v>0.37645372064675658</v>
      </c>
      <c r="D9" s="362">
        <v>0.31251006058738751</v>
      </c>
      <c r="E9" s="362">
        <v>0.32789589346241721</v>
      </c>
      <c r="F9" s="362">
        <v>0.51479750443440142</v>
      </c>
      <c r="G9" s="362">
        <v>0.49245923126438002</v>
      </c>
      <c r="H9" s="362">
        <v>0.89743123259481761</v>
      </c>
      <c r="I9" s="362">
        <v>0.9774252471155177</v>
      </c>
      <c r="J9" s="362">
        <v>0.79144770047173729</v>
      </c>
      <c r="K9" s="362">
        <v>0.99388263823541623</v>
      </c>
      <c r="L9" s="362">
        <v>1.0539148410000001</v>
      </c>
      <c r="M9" s="369">
        <v>0.46749994900000003</v>
      </c>
      <c r="O9" s="41" t="s">
        <v>166</v>
      </c>
      <c r="P9" s="361">
        <v>0.14006276284734029</v>
      </c>
      <c r="Q9" s="362">
        <v>6.4531199999999997E-2</v>
      </c>
      <c r="R9" s="362">
        <v>0.1170043279752002</v>
      </c>
      <c r="S9" s="362">
        <v>5.4855429824216033E-2</v>
      </c>
      <c r="T9" s="362">
        <v>9.8576803065410709E-2</v>
      </c>
      <c r="U9" s="362">
        <v>5.7051016719994317E-2</v>
      </c>
      <c r="V9" s="362">
        <v>6.8526328801982422E-2</v>
      </c>
      <c r="W9" s="362">
        <v>8.8355911999999995E-2</v>
      </c>
      <c r="X9" s="362">
        <v>9.9945260462417126E-2</v>
      </c>
      <c r="Y9" s="362">
        <v>7.0649643999999998E-2</v>
      </c>
      <c r="Z9" s="362">
        <v>7.2131388000000005E-2</v>
      </c>
      <c r="AA9" s="362">
        <v>8.5169600999999998E-2</v>
      </c>
      <c r="AB9" s="362">
        <v>0.116341611</v>
      </c>
      <c r="AC9" s="362">
        <v>0.1162226184344014</v>
      </c>
      <c r="AD9" s="362">
        <v>0.16297716100000001</v>
      </c>
      <c r="AE9" s="362">
        <v>0.119256114</v>
      </c>
      <c r="AF9" s="362">
        <v>0.123945613</v>
      </c>
      <c r="AG9" s="362">
        <v>0.138401779</v>
      </c>
      <c r="AH9" s="362">
        <v>9.4443461414557769E-2</v>
      </c>
      <c r="AI9" s="362">
        <v>0.13566837784982219</v>
      </c>
      <c r="AJ9" s="362">
        <v>0.2334035954506653</v>
      </c>
      <c r="AK9" s="362">
        <v>0.16146825486522309</v>
      </c>
      <c r="AL9" s="362">
        <v>0.24034435727892919</v>
      </c>
      <c r="AM9" s="362">
        <v>0.26221502499999988</v>
      </c>
      <c r="AN9" s="362">
        <v>0.292615894257999</v>
      </c>
      <c r="AO9" s="362">
        <v>0.2157130540151882</v>
      </c>
      <c r="AP9" s="362">
        <v>0.25414770250708218</v>
      </c>
      <c r="AQ9" s="362">
        <v>0.21494859633524829</v>
      </c>
      <c r="AR9" s="362">
        <v>0.248741781</v>
      </c>
      <c r="AS9" s="362">
        <v>0.2035925574717373</v>
      </c>
      <c r="AT9" s="362">
        <v>0.169511259</v>
      </c>
      <c r="AU9" s="362">
        <v>0.169602103</v>
      </c>
      <c r="AV9" s="362">
        <v>0.23465336844568391</v>
      </c>
      <c r="AW9" s="362">
        <v>0.22400983999999999</v>
      </c>
      <c r="AX9" s="362">
        <v>0.26676441000000001</v>
      </c>
      <c r="AY9" s="362">
        <v>0.2684550197897323</v>
      </c>
      <c r="AZ9" s="362">
        <v>0.303398734</v>
      </c>
      <c r="BA9" s="362">
        <v>0.22334725799999999</v>
      </c>
      <c r="BB9" s="362">
        <v>0.24468245599999999</v>
      </c>
      <c r="BC9" s="362">
        <v>0.282486393</v>
      </c>
      <c r="BD9" s="362">
        <v>0.22394803399999999</v>
      </c>
      <c r="BE9" s="369">
        <v>0.24355191500000001</v>
      </c>
    </row>
    <row r="10" spans="1:59" ht="12" customHeight="1">
      <c r="B10" s="5" t="s">
        <v>167</v>
      </c>
      <c r="C10" s="363">
        <v>5.1011014794348064</v>
      </c>
      <c r="D10" s="364">
        <v>6.4783085058589061</v>
      </c>
      <c r="E10" s="364">
        <v>9.193303548409272</v>
      </c>
      <c r="F10" s="364">
        <v>8.9175035781953689</v>
      </c>
      <c r="G10" s="364">
        <v>10.42194154257534</v>
      </c>
      <c r="H10" s="364">
        <v>16.56788783513376</v>
      </c>
      <c r="I10" s="364">
        <v>21.785566667903019</v>
      </c>
      <c r="J10" s="364">
        <v>15.48655879270053</v>
      </c>
      <c r="K10" s="364">
        <v>16.700627448829639</v>
      </c>
      <c r="L10" s="364">
        <v>20.424262246482751</v>
      </c>
      <c r="M10" s="370">
        <v>10.878759441370059</v>
      </c>
      <c r="O10" s="5" t="s">
        <v>167</v>
      </c>
      <c r="P10" s="363">
        <v>1.3036724422027179</v>
      </c>
      <c r="Q10" s="364">
        <v>1.234035011985642</v>
      </c>
      <c r="R10" s="364">
        <v>1.337237100246446</v>
      </c>
      <c r="S10" s="364">
        <v>1.226156925</v>
      </c>
      <c r="T10" s="364">
        <v>1.7063368445415139</v>
      </c>
      <c r="U10" s="364">
        <v>1.3777447376704861</v>
      </c>
      <c r="V10" s="364">
        <v>1.7441639732272971</v>
      </c>
      <c r="W10" s="364">
        <v>1.6500629504196089</v>
      </c>
      <c r="X10" s="364">
        <v>2.0573018435961798</v>
      </c>
      <c r="Y10" s="364">
        <v>2.9717479959762878</v>
      </c>
      <c r="Z10" s="364">
        <v>2.1271343698150842</v>
      </c>
      <c r="AA10" s="364">
        <v>2.0371193390217188</v>
      </c>
      <c r="AB10" s="364">
        <v>2.2864912849999999</v>
      </c>
      <c r="AC10" s="364">
        <v>2.061785305526683</v>
      </c>
      <c r="AD10" s="364">
        <v>2.3065846836686861</v>
      </c>
      <c r="AE10" s="364">
        <v>2.2626423039999999</v>
      </c>
      <c r="AF10" s="364">
        <v>2.9361626454287628</v>
      </c>
      <c r="AG10" s="364">
        <v>2.2635141192987231</v>
      </c>
      <c r="AH10" s="364">
        <v>2.4957472871717812</v>
      </c>
      <c r="AI10" s="364">
        <v>2.726517490676069</v>
      </c>
      <c r="AJ10" s="364">
        <v>3.5502439629999998</v>
      </c>
      <c r="AK10" s="364">
        <v>4.0825404649353416</v>
      </c>
      <c r="AL10" s="364">
        <v>4.3397609228521734</v>
      </c>
      <c r="AM10" s="364">
        <v>4.595342484346248</v>
      </c>
      <c r="AN10" s="364">
        <v>6.2211935863600409</v>
      </c>
      <c r="AO10" s="364">
        <v>6.989809432542982</v>
      </c>
      <c r="AP10" s="364">
        <v>4.840113195999999</v>
      </c>
      <c r="AQ10" s="364">
        <v>3.7344504529999991</v>
      </c>
      <c r="AR10" s="364">
        <v>4.0054131339389709</v>
      </c>
      <c r="AS10" s="364">
        <v>3.8686155891586802</v>
      </c>
      <c r="AT10" s="364">
        <v>3.942792292</v>
      </c>
      <c r="AU10" s="364">
        <v>3.669737777602879</v>
      </c>
      <c r="AV10" s="364">
        <v>3.710507822999999</v>
      </c>
      <c r="AW10" s="364">
        <v>4.6716994952984354</v>
      </c>
      <c r="AX10" s="364">
        <v>4.0198692790455581</v>
      </c>
      <c r="AY10" s="364">
        <v>4.2985508514856443</v>
      </c>
      <c r="AZ10" s="364">
        <v>4.0962860688527094</v>
      </c>
      <c r="BA10" s="364">
        <v>6.3929408666137979</v>
      </c>
      <c r="BB10" s="364">
        <v>4.8917135820162487</v>
      </c>
      <c r="BC10" s="364">
        <v>5.0433217289999988</v>
      </c>
      <c r="BD10" s="364">
        <v>6.4103574379999992</v>
      </c>
      <c r="BE10" s="370">
        <v>4.46840200337006</v>
      </c>
    </row>
    <row r="11" spans="1:59" ht="12" customHeight="1">
      <c r="B11" s="5" t="s">
        <v>168</v>
      </c>
      <c r="C11" s="365">
        <v>16.153887160125759</v>
      </c>
      <c r="D11" s="366">
        <v>19.258676116622709</v>
      </c>
      <c r="E11" s="366">
        <v>25.451271656280621</v>
      </c>
      <c r="F11" s="366">
        <v>28.72466008205242</v>
      </c>
      <c r="G11" s="366">
        <v>32.289018264663312</v>
      </c>
      <c r="H11" s="366">
        <v>58.195717246204211</v>
      </c>
      <c r="I11" s="366">
        <v>48.331885676166948</v>
      </c>
      <c r="J11" s="366">
        <v>29.861639759343081</v>
      </c>
      <c r="K11" s="366">
        <v>34.15278062995506</v>
      </c>
      <c r="L11" s="366">
        <v>48.658872639584558</v>
      </c>
      <c r="M11" s="371">
        <v>26.951250174999991</v>
      </c>
      <c r="O11" s="5" t="s">
        <v>168</v>
      </c>
      <c r="P11" s="365">
        <v>4.6133114942386451</v>
      </c>
      <c r="Q11" s="366">
        <v>3.620833692178556</v>
      </c>
      <c r="R11" s="366">
        <v>3.8367615489999989</v>
      </c>
      <c r="S11" s="366">
        <v>4.0829804247085546</v>
      </c>
      <c r="T11" s="366">
        <v>4.8333373704256406</v>
      </c>
      <c r="U11" s="366">
        <v>5.3094177863297078</v>
      </c>
      <c r="V11" s="366">
        <v>4.4987638899999984</v>
      </c>
      <c r="W11" s="366">
        <v>4.6171570698673632</v>
      </c>
      <c r="X11" s="366">
        <v>6.146496523999998</v>
      </c>
      <c r="Y11" s="366">
        <v>6.5848459663341181</v>
      </c>
      <c r="Z11" s="366">
        <v>5.9030706576349274</v>
      </c>
      <c r="AA11" s="366">
        <v>6.8168585083115749</v>
      </c>
      <c r="AB11" s="366">
        <v>6.9028887219121984</v>
      </c>
      <c r="AC11" s="366">
        <v>7.5679261409156071</v>
      </c>
      <c r="AD11" s="366">
        <v>7.9710394249076231</v>
      </c>
      <c r="AE11" s="366">
        <v>6.2828057943169924</v>
      </c>
      <c r="AF11" s="366">
        <v>6.7796649582237407</v>
      </c>
      <c r="AG11" s="366">
        <v>9.3385595992072368</v>
      </c>
      <c r="AH11" s="366">
        <v>7.0274295949999974</v>
      </c>
      <c r="AI11" s="366">
        <v>9.143364112232339</v>
      </c>
      <c r="AJ11" s="366">
        <v>11.71417891343838</v>
      </c>
      <c r="AK11" s="366">
        <v>15.62001901377548</v>
      </c>
      <c r="AL11" s="366">
        <v>14.29695156805319</v>
      </c>
      <c r="AM11" s="366">
        <v>16.564567750937162</v>
      </c>
      <c r="AN11" s="366">
        <v>15.002147892</v>
      </c>
      <c r="AO11" s="366">
        <v>13.742126298816849</v>
      </c>
      <c r="AP11" s="366">
        <v>10.921134826096189</v>
      </c>
      <c r="AQ11" s="366">
        <v>8.6664766592539131</v>
      </c>
      <c r="AR11" s="366">
        <v>8.2455639492589139</v>
      </c>
      <c r="AS11" s="366">
        <v>7.6854992915868312</v>
      </c>
      <c r="AT11" s="366">
        <v>6.4940075389999974</v>
      </c>
      <c r="AU11" s="366">
        <v>7.4365689794973369</v>
      </c>
      <c r="AV11" s="366">
        <v>8.5679213068287954</v>
      </c>
      <c r="AW11" s="366">
        <v>8.9694257546522032</v>
      </c>
      <c r="AX11" s="366">
        <v>7.728773765999998</v>
      </c>
      <c r="AY11" s="366">
        <v>8.886659802474064</v>
      </c>
      <c r="AZ11" s="366">
        <v>10.12250661058456</v>
      </c>
      <c r="BA11" s="366">
        <v>9.1559332469999983</v>
      </c>
      <c r="BB11" s="366">
        <v>12.316935600000001</v>
      </c>
      <c r="BC11" s="366">
        <v>17.063497181999999</v>
      </c>
      <c r="BD11" s="366">
        <v>14.564061367000001</v>
      </c>
      <c r="BE11" s="371">
        <v>12.387188807999999</v>
      </c>
    </row>
    <row r="12" spans="1:59" ht="12" customHeight="1">
      <c r="B12" s="5" t="s">
        <v>169</v>
      </c>
      <c r="C12" s="363">
        <v>13.227962544467131</v>
      </c>
      <c r="D12" s="364">
        <v>18.36855163379008</v>
      </c>
      <c r="E12" s="364">
        <v>23.20566816797178</v>
      </c>
      <c r="F12" s="364">
        <v>29.581966869734568</v>
      </c>
      <c r="G12" s="364">
        <v>32.931539985534457</v>
      </c>
      <c r="H12" s="364">
        <v>69.750596918922497</v>
      </c>
      <c r="I12" s="364">
        <v>45.958112932118738</v>
      </c>
      <c r="J12" s="364">
        <v>26.547472082710058</v>
      </c>
      <c r="K12" s="364">
        <v>45.432952665934437</v>
      </c>
      <c r="L12" s="364">
        <v>42.717782483025758</v>
      </c>
      <c r="M12" s="370">
        <v>32.426115864155037</v>
      </c>
      <c r="O12" s="5" t="s">
        <v>169</v>
      </c>
      <c r="P12" s="363">
        <v>3.2460982712209732</v>
      </c>
      <c r="Q12" s="364">
        <v>3.6780485269999992</v>
      </c>
      <c r="R12" s="364">
        <v>3.1189886222461558</v>
      </c>
      <c r="S12" s="364">
        <v>3.184827123999999</v>
      </c>
      <c r="T12" s="364">
        <v>3.5872850759999988</v>
      </c>
      <c r="U12" s="364">
        <v>4.3858830579999992</v>
      </c>
      <c r="V12" s="364">
        <v>4.3660150069999997</v>
      </c>
      <c r="W12" s="364">
        <v>6.0293684927900779</v>
      </c>
      <c r="X12" s="364">
        <v>5.1445142060782167</v>
      </c>
      <c r="Y12" s="364">
        <v>5.4925086545233777</v>
      </c>
      <c r="Z12" s="364">
        <v>5.8174039863701914</v>
      </c>
      <c r="AA12" s="364">
        <v>6.7512413209999984</v>
      </c>
      <c r="AB12" s="364">
        <v>7.5580696855840186</v>
      </c>
      <c r="AC12" s="364">
        <v>9.1983778703285957</v>
      </c>
      <c r="AD12" s="364">
        <v>6.4449105388219561</v>
      </c>
      <c r="AE12" s="364">
        <v>6.380608774999998</v>
      </c>
      <c r="AF12" s="364">
        <v>7.8213451403080683</v>
      </c>
      <c r="AG12" s="364">
        <v>7.347601141621559</v>
      </c>
      <c r="AH12" s="364">
        <v>9.0680463879999991</v>
      </c>
      <c r="AI12" s="364">
        <v>8.694547315604833</v>
      </c>
      <c r="AJ12" s="364">
        <v>12.61481243159694</v>
      </c>
      <c r="AK12" s="364">
        <v>17.015673927967079</v>
      </c>
      <c r="AL12" s="364">
        <v>17.856609266358479</v>
      </c>
      <c r="AM12" s="364">
        <v>22.263501293000001</v>
      </c>
      <c r="AN12" s="364">
        <v>15.50755820311141</v>
      </c>
      <c r="AO12" s="364">
        <v>13.965315912510709</v>
      </c>
      <c r="AP12" s="364">
        <v>8.2516566774966176</v>
      </c>
      <c r="AQ12" s="364">
        <v>8.2335821389999992</v>
      </c>
      <c r="AR12" s="364">
        <v>7.1411357819999983</v>
      </c>
      <c r="AS12" s="364">
        <v>7.0073902609999994</v>
      </c>
      <c r="AT12" s="364">
        <v>6.9045239549999993</v>
      </c>
      <c r="AU12" s="364">
        <v>5.4944220847100649</v>
      </c>
      <c r="AV12" s="364">
        <v>7.6445535008134016</v>
      </c>
      <c r="AW12" s="364">
        <v>15.01735978712105</v>
      </c>
      <c r="AX12" s="364">
        <v>8.7981161259999983</v>
      </c>
      <c r="AY12" s="364">
        <v>13.972923251999999</v>
      </c>
      <c r="AZ12" s="364">
        <v>9.3708117914600031</v>
      </c>
      <c r="BA12" s="364">
        <v>8.9638213586552684</v>
      </c>
      <c r="BB12" s="364">
        <v>9.0670207619999985</v>
      </c>
      <c r="BC12" s="364">
        <v>15.31612857091049</v>
      </c>
      <c r="BD12" s="364">
        <v>11.160769238</v>
      </c>
      <c r="BE12" s="370">
        <v>21.265346626155051</v>
      </c>
    </row>
    <row r="13" spans="1:59" ht="12" customHeight="1">
      <c r="B13" s="5" t="s">
        <v>170</v>
      </c>
      <c r="C13" s="365">
        <v>12.381741742000001</v>
      </c>
      <c r="D13" s="366">
        <v>12.276699905922481</v>
      </c>
      <c r="E13" s="366">
        <v>19.129459524135829</v>
      </c>
      <c r="F13" s="366">
        <v>19.426955841715021</v>
      </c>
      <c r="G13" s="366">
        <v>25.612718196559872</v>
      </c>
      <c r="H13" s="366">
        <v>57.450783038669378</v>
      </c>
      <c r="I13" s="366">
        <v>33.273181044365863</v>
      </c>
      <c r="J13" s="366">
        <v>20.122711752881511</v>
      </c>
      <c r="K13" s="366">
        <v>32.46479957683443</v>
      </c>
      <c r="L13" s="366">
        <v>32.415290853999998</v>
      </c>
      <c r="M13" s="371">
        <v>18.688939015271991</v>
      </c>
      <c r="O13" s="5" t="s">
        <v>170</v>
      </c>
      <c r="P13" s="365">
        <v>4.078367759999999</v>
      </c>
      <c r="Q13" s="366">
        <v>3.0587381100000002</v>
      </c>
      <c r="R13" s="366">
        <v>3.0329138530000002</v>
      </c>
      <c r="S13" s="366">
        <v>2.2117220189999989</v>
      </c>
      <c r="T13" s="366">
        <v>2.378837369999999</v>
      </c>
      <c r="U13" s="366">
        <v>3.3813470350000001</v>
      </c>
      <c r="V13" s="366">
        <v>3.4337529841808112</v>
      </c>
      <c r="W13" s="366">
        <v>3.0827625167416688</v>
      </c>
      <c r="X13" s="366">
        <v>3.7956475779999992</v>
      </c>
      <c r="Y13" s="366">
        <v>4.393275805</v>
      </c>
      <c r="Z13" s="366">
        <v>5.8809244122823623</v>
      </c>
      <c r="AA13" s="366">
        <v>5.0596117288534659</v>
      </c>
      <c r="AB13" s="366">
        <v>4.4788037020000004</v>
      </c>
      <c r="AC13" s="366">
        <v>3.9065387809999992</v>
      </c>
      <c r="AD13" s="366">
        <v>6.2250637347150253</v>
      </c>
      <c r="AE13" s="366">
        <v>4.8165496240000003</v>
      </c>
      <c r="AF13" s="366">
        <v>6.4229192159999986</v>
      </c>
      <c r="AG13" s="366">
        <v>4.7193081279999989</v>
      </c>
      <c r="AH13" s="366">
        <v>7.6933386909999992</v>
      </c>
      <c r="AI13" s="366">
        <v>6.7771521615598704</v>
      </c>
      <c r="AJ13" s="366">
        <v>13.35781700729687</v>
      </c>
      <c r="AK13" s="366">
        <v>14.50085112585729</v>
      </c>
      <c r="AL13" s="366">
        <v>14.782718619897199</v>
      </c>
      <c r="AM13" s="366">
        <v>14.809396285618019</v>
      </c>
      <c r="AN13" s="366">
        <v>12.1957995062342</v>
      </c>
      <c r="AO13" s="366">
        <v>10.738410164180131</v>
      </c>
      <c r="AP13" s="366">
        <v>6.1612087823017552</v>
      </c>
      <c r="AQ13" s="366">
        <v>4.1777625916497714</v>
      </c>
      <c r="AR13" s="366">
        <v>3.4258721449999991</v>
      </c>
      <c r="AS13" s="366">
        <v>5.358290661999999</v>
      </c>
      <c r="AT13" s="366">
        <v>5.2657870059999992</v>
      </c>
      <c r="AU13" s="366">
        <v>6.0727619398815156</v>
      </c>
      <c r="AV13" s="366">
        <v>4.6836490919999996</v>
      </c>
      <c r="AW13" s="366">
        <v>5.1404395858344314</v>
      </c>
      <c r="AX13" s="366">
        <v>5.2405614989999991</v>
      </c>
      <c r="AY13" s="366">
        <v>17.4001494</v>
      </c>
      <c r="AZ13" s="366">
        <v>7.9408092579999998</v>
      </c>
      <c r="BA13" s="366">
        <v>8.4052170559999997</v>
      </c>
      <c r="BB13" s="366">
        <v>7.517371386999999</v>
      </c>
      <c r="BC13" s="366">
        <v>8.5518931529999982</v>
      </c>
      <c r="BD13" s="366">
        <v>12.127291682999999</v>
      </c>
      <c r="BE13" s="371">
        <v>6.5616473322719866</v>
      </c>
    </row>
    <row r="14" spans="1:59" ht="12" customHeight="1">
      <c r="B14" s="37" t="s">
        <v>171</v>
      </c>
      <c r="C14" s="373">
        <v>22.306722986</v>
      </c>
      <c r="D14" s="374">
        <v>23.547516257000002</v>
      </c>
      <c r="E14" s="374">
        <v>34.117546104130227</v>
      </c>
      <c r="F14" s="374">
        <v>40.887436659280972</v>
      </c>
      <c r="G14" s="374">
        <v>43.472070860733439</v>
      </c>
      <c r="H14" s="374">
        <v>103.1562185870179</v>
      </c>
      <c r="I14" s="374">
        <v>47.57334211854343</v>
      </c>
      <c r="J14" s="374">
        <v>30.009476960257182</v>
      </c>
      <c r="K14" s="374">
        <v>42.796415097999997</v>
      </c>
      <c r="L14" s="374">
        <v>125.3386070822896</v>
      </c>
      <c r="M14" s="375">
        <v>169.40501896229071</v>
      </c>
      <c r="O14" s="37" t="s">
        <v>171</v>
      </c>
      <c r="P14" s="373">
        <v>4.8325827509999986</v>
      </c>
      <c r="Q14" s="374">
        <v>10.397189192000001</v>
      </c>
      <c r="R14" s="374">
        <v>3.2425339480000002</v>
      </c>
      <c r="S14" s="374">
        <v>3.8344170949999992</v>
      </c>
      <c r="T14" s="374">
        <v>4.1037515949999994</v>
      </c>
      <c r="U14" s="374">
        <v>6.1952790089999992</v>
      </c>
      <c r="V14" s="374">
        <v>8.4048411119999997</v>
      </c>
      <c r="W14" s="374">
        <v>4.8436445409999997</v>
      </c>
      <c r="X14" s="374">
        <v>8.6499611838164459</v>
      </c>
      <c r="Y14" s="374">
        <v>6.7488683500000004</v>
      </c>
      <c r="Z14" s="374">
        <v>10.756149041</v>
      </c>
      <c r="AA14" s="374">
        <v>7.9625675293137812</v>
      </c>
      <c r="AB14" s="374">
        <v>9.3886194008857871</v>
      </c>
      <c r="AC14" s="374">
        <v>11.941349822999999</v>
      </c>
      <c r="AD14" s="374">
        <v>9.2124416623951824</v>
      </c>
      <c r="AE14" s="374">
        <v>10.345025773</v>
      </c>
      <c r="AF14" s="374">
        <v>7.6861447639999998</v>
      </c>
      <c r="AG14" s="374">
        <v>8.3092325213110403</v>
      </c>
      <c r="AH14" s="374">
        <v>13.558924829</v>
      </c>
      <c r="AI14" s="374">
        <v>13.9177687464224</v>
      </c>
      <c r="AJ14" s="374">
        <v>24.81992908543674</v>
      </c>
      <c r="AK14" s="374">
        <v>25.574516310405912</v>
      </c>
      <c r="AL14" s="374">
        <v>25.601407453175302</v>
      </c>
      <c r="AM14" s="374">
        <v>27.160365737999999</v>
      </c>
      <c r="AN14" s="374">
        <v>17.766542015999999</v>
      </c>
      <c r="AO14" s="374">
        <v>15.225864616543429</v>
      </c>
      <c r="AP14" s="374">
        <v>8.0020576519999995</v>
      </c>
      <c r="AQ14" s="374">
        <v>6.5788778339999991</v>
      </c>
      <c r="AR14" s="374">
        <v>11.678541229</v>
      </c>
      <c r="AS14" s="374">
        <v>4.455253817</v>
      </c>
      <c r="AT14" s="374">
        <v>7.340738945257181</v>
      </c>
      <c r="AU14" s="374">
        <v>6.5349429689999994</v>
      </c>
      <c r="AV14" s="374">
        <v>5.8747728459999999</v>
      </c>
      <c r="AW14" s="374">
        <v>6.3535400170000003</v>
      </c>
      <c r="AX14" s="374">
        <v>10.916688542999999</v>
      </c>
      <c r="AY14" s="374">
        <v>19.651413691999998</v>
      </c>
      <c r="AZ14" s="374">
        <v>51.152827520000002</v>
      </c>
      <c r="BA14" s="374">
        <v>31.330977668999999</v>
      </c>
      <c r="BB14" s="374">
        <v>27.481877269000002</v>
      </c>
      <c r="BC14" s="374">
        <v>15.372924624289571</v>
      </c>
      <c r="BD14" s="374">
        <v>85.096443788999991</v>
      </c>
      <c r="BE14" s="375">
        <v>84.308575173290748</v>
      </c>
    </row>
    <row r="15" spans="1:59" ht="12" customHeight="1">
      <c r="B15" s="36" t="s">
        <v>115</v>
      </c>
      <c r="O15" s="36" t="s">
        <v>115</v>
      </c>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row>
    <row r="33" spans="2:59" ht="12" customHeight="1">
      <c r="O33" s="12"/>
      <c r="AX33" s="16"/>
      <c r="AY33" s="16"/>
      <c r="AZ33" s="16"/>
      <c r="BA33" s="16"/>
      <c r="BB33" s="16"/>
      <c r="BC33" s="16"/>
      <c r="BD33" s="16"/>
      <c r="BE33" s="16"/>
    </row>
    <row r="34" spans="2:59" ht="12" customHeight="1">
      <c r="O34" s="12"/>
      <c r="AX34" s="16"/>
      <c r="AY34" s="16"/>
      <c r="AZ34" s="16"/>
      <c r="BA34" s="16"/>
      <c r="BB34" s="16"/>
      <c r="BC34" s="16"/>
      <c r="BD34" s="16"/>
      <c r="BE34" s="16"/>
    </row>
    <row r="35" spans="2:59" ht="12" customHeight="1">
      <c r="O35" s="12"/>
      <c r="AX35" s="16"/>
      <c r="AY35" s="16"/>
      <c r="AZ35" s="16"/>
      <c r="BA35" s="16"/>
      <c r="BB35" s="16"/>
      <c r="BC35" s="16"/>
      <c r="BD35" s="16"/>
      <c r="BE35" s="16"/>
    </row>
    <row r="36" spans="2:59" ht="12" customHeight="1">
      <c r="O36" s="12"/>
      <c r="AX36" s="16"/>
      <c r="AY36" s="16"/>
      <c r="AZ36" s="16"/>
      <c r="BA36" s="16"/>
      <c r="BB36" s="16"/>
      <c r="BC36" s="16"/>
      <c r="BD36" s="16"/>
      <c r="BE36" s="16"/>
    </row>
    <row r="37" spans="2:59" ht="12" customHeight="1">
      <c r="C37" s="14"/>
      <c r="D37" s="15"/>
      <c r="E37" s="15"/>
      <c r="F37" s="15"/>
      <c r="G37" s="15"/>
      <c r="H37" s="15"/>
      <c r="I37" s="15"/>
      <c r="J37" s="15"/>
      <c r="K37" s="15"/>
      <c r="L37" s="15"/>
      <c r="M37" s="15"/>
      <c r="N37" s="12"/>
      <c r="P37" s="10" t="s">
        <v>164</v>
      </c>
    </row>
    <row r="38" spans="2:59" ht="12" customHeight="1">
      <c r="C38" s="10" t="s">
        <v>165</v>
      </c>
      <c r="D38" s="12"/>
      <c r="E38" s="12"/>
      <c r="F38" s="12"/>
      <c r="G38" s="12"/>
      <c r="H38" s="12"/>
      <c r="I38" s="12"/>
      <c r="J38" s="12"/>
      <c r="K38" s="12"/>
      <c r="L38" s="12"/>
      <c r="M38" s="12"/>
      <c r="N38" s="12"/>
      <c r="P38" s="1057">
        <v>2016</v>
      </c>
      <c r="Q38" s="1059"/>
      <c r="R38" s="1059"/>
      <c r="S38" s="1059"/>
      <c r="T38" s="1057">
        <v>2017</v>
      </c>
      <c r="U38" s="1059"/>
      <c r="V38" s="1059"/>
      <c r="W38" s="1059"/>
      <c r="X38" s="1057">
        <v>2018</v>
      </c>
      <c r="Y38" s="1059"/>
      <c r="Z38" s="1059"/>
      <c r="AA38" s="1059"/>
      <c r="AB38" s="1057">
        <v>2019</v>
      </c>
      <c r="AC38" s="1059"/>
      <c r="AD38" s="1059"/>
      <c r="AE38" s="1059"/>
      <c r="AF38" s="1057">
        <v>2020</v>
      </c>
      <c r="AG38" s="1059"/>
      <c r="AH38" s="1059"/>
      <c r="AI38" s="1059"/>
      <c r="AJ38" s="1057">
        <v>2021</v>
      </c>
      <c r="AK38" s="1059"/>
      <c r="AL38" s="1059"/>
      <c r="AM38" s="1059"/>
      <c r="AN38" s="1057">
        <v>2022</v>
      </c>
      <c r="AO38" s="1059"/>
      <c r="AP38" s="1059"/>
      <c r="AQ38" s="1059"/>
      <c r="AR38" s="1057">
        <v>2023</v>
      </c>
      <c r="AS38" s="1059"/>
      <c r="AT38" s="1059"/>
      <c r="AU38" s="1059"/>
      <c r="AV38" s="1057">
        <v>2024</v>
      </c>
      <c r="AW38" s="1059"/>
      <c r="AX38" s="1059"/>
      <c r="AY38" s="1059"/>
      <c r="AZ38" s="1057">
        <v>2025</v>
      </c>
      <c r="BA38" s="1059"/>
      <c r="BB38" s="1059"/>
      <c r="BC38" s="1059"/>
      <c r="BD38" s="1057">
        <v>2026</v>
      </c>
      <c r="BE38" s="1057"/>
    </row>
    <row r="39" spans="2:59" ht="12" customHeight="1">
      <c r="C39" s="3">
        <v>2016</v>
      </c>
      <c r="D39" s="4">
        <v>2017</v>
      </c>
      <c r="E39" s="4">
        <v>2018</v>
      </c>
      <c r="F39" s="4">
        <v>2019</v>
      </c>
      <c r="G39" s="4">
        <v>2020</v>
      </c>
      <c r="H39" s="4">
        <v>2021</v>
      </c>
      <c r="I39" s="4">
        <v>2022</v>
      </c>
      <c r="J39" s="4">
        <v>2023</v>
      </c>
      <c r="K39" s="4">
        <v>2024</v>
      </c>
      <c r="L39" s="4">
        <v>2025</v>
      </c>
      <c r="M39" s="94">
        <v>2026</v>
      </c>
      <c r="N39" s="12"/>
      <c r="P39" s="6" t="s">
        <v>108</v>
      </c>
      <c r="Q39" s="6" t="s">
        <v>109</v>
      </c>
      <c r="R39" s="6" t="s">
        <v>110</v>
      </c>
      <c r="S39" s="6" t="s">
        <v>111</v>
      </c>
      <c r="T39" s="6" t="s">
        <v>108</v>
      </c>
      <c r="U39" s="6" t="s">
        <v>109</v>
      </c>
      <c r="V39" s="6" t="s">
        <v>110</v>
      </c>
      <c r="W39" s="6" t="s">
        <v>111</v>
      </c>
      <c r="X39" s="6" t="s">
        <v>108</v>
      </c>
      <c r="Y39" s="6" t="s">
        <v>109</v>
      </c>
      <c r="Z39" s="6" t="s">
        <v>110</v>
      </c>
      <c r="AA39" s="6" t="s">
        <v>111</v>
      </c>
      <c r="AB39" s="6" t="s">
        <v>108</v>
      </c>
      <c r="AC39" s="6" t="s">
        <v>109</v>
      </c>
      <c r="AD39" s="6" t="s">
        <v>110</v>
      </c>
      <c r="AE39" s="6" t="s">
        <v>111</v>
      </c>
      <c r="AF39" s="6" t="s">
        <v>108</v>
      </c>
      <c r="AG39" s="6" t="s">
        <v>109</v>
      </c>
      <c r="AH39" s="6" t="s">
        <v>110</v>
      </c>
      <c r="AI39" s="6" t="s">
        <v>111</v>
      </c>
      <c r="AJ39" s="6" t="s">
        <v>108</v>
      </c>
      <c r="AK39" s="6" t="s">
        <v>109</v>
      </c>
      <c r="AL39" s="6" t="s">
        <v>110</v>
      </c>
      <c r="AM39" s="6" t="s">
        <v>111</v>
      </c>
      <c r="AN39" s="6" t="s">
        <v>108</v>
      </c>
      <c r="AO39" s="6" t="s">
        <v>109</v>
      </c>
      <c r="AP39" s="6" t="s">
        <v>110</v>
      </c>
      <c r="AQ39" s="6" t="s">
        <v>111</v>
      </c>
      <c r="AR39" s="6" t="s">
        <v>108</v>
      </c>
      <c r="AS39" s="6" t="s">
        <v>109</v>
      </c>
      <c r="AT39" s="6" t="s">
        <v>110</v>
      </c>
      <c r="AU39" s="6" t="s">
        <v>111</v>
      </c>
      <c r="AV39" s="6" t="s">
        <v>108</v>
      </c>
      <c r="AW39" s="6" t="s">
        <v>109</v>
      </c>
      <c r="AX39" s="6" t="s">
        <v>110</v>
      </c>
      <c r="AY39" s="6" t="s">
        <v>111</v>
      </c>
      <c r="AZ39" s="6" t="s">
        <v>108</v>
      </c>
      <c r="BA39" s="6" t="s">
        <v>109</v>
      </c>
      <c r="BB39" s="6" t="s">
        <v>110</v>
      </c>
      <c r="BC39" s="6" t="s">
        <v>111</v>
      </c>
      <c r="BD39" s="6" t="s">
        <v>108</v>
      </c>
      <c r="BE39" s="6" t="s">
        <v>109</v>
      </c>
    </row>
    <row r="40" spans="2:59" ht="12" customHeight="1">
      <c r="B40" s="41" t="s">
        <v>166</v>
      </c>
      <c r="C40" s="176">
        <v>5.4128720640192534E-3</v>
      </c>
      <c r="D40" s="177">
        <v>3.8945818690759109E-3</v>
      </c>
      <c r="E40" s="177">
        <v>2.9427459463768272E-3</v>
      </c>
      <c r="F40" s="177">
        <v>4.0201808300007009E-3</v>
      </c>
      <c r="G40" s="177">
        <v>3.3911312873823232E-3</v>
      </c>
      <c r="H40" s="177">
        <v>2.9326032155187419E-3</v>
      </c>
      <c r="I40" s="177">
        <v>4.9389977211632182E-3</v>
      </c>
      <c r="J40" s="177">
        <v>6.4440006990112639E-3</v>
      </c>
      <c r="K40" s="177">
        <v>5.7602540828334547E-3</v>
      </c>
      <c r="L40" s="177">
        <v>3.8946076884877187E-3</v>
      </c>
      <c r="M40" s="178">
        <v>1.8062912992456192E-3</v>
      </c>
      <c r="N40" s="12"/>
      <c r="O40" s="41" t="s">
        <v>166</v>
      </c>
      <c r="P40" s="176">
        <v>7.6898006266370575E-3</v>
      </c>
      <c r="Q40" s="177">
        <v>2.9261370585981087E-3</v>
      </c>
      <c r="R40" s="177">
        <v>7.9673699086915337E-3</v>
      </c>
      <c r="S40" s="177">
        <v>3.7585189350870249E-3</v>
      </c>
      <c r="T40" s="177">
        <v>5.8999320819734472E-3</v>
      </c>
      <c r="U40" s="177">
        <v>2.7551929730440278E-3</v>
      </c>
      <c r="V40" s="177">
        <v>3.0434418265541225E-3</v>
      </c>
      <c r="W40" s="177">
        <v>4.3500754774855755E-3</v>
      </c>
      <c r="X40" s="177">
        <v>3.859804409359117E-3</v>
      </c>
      <c r="Y40" s="177">
        <v>2.69019582140321E-3</v>
      </c>
      <c r="Z40" s="177">
        <v>2.3605663974666999E-3</v>
      </c>
      <c r="AA40" s="177">
        <v>2.9662829503242492E-3</v>
      </c>
      <c r="AB40" s="177">
        <v>3.7857798088135148E-3</v>
      </c>
      <c r="AC40" s="177">
        <v>3.3404790910950568E-3</v>
      </c>
      <c r="AD40" s="177">
        <v>5.0421394749072352E-3</v>
      </c>
      <c r="AE40" s="177">
        <v>3.9479774441751559E-3</v>
      </c>
      <c r="AF40" s="177">
        <v>3.9013189060550352E-3</v>
      </c>
      <c r="AG40" s="177">
        <v>4.3093510676114177E-3</v>
      </c>
      <c r="AH40" s="177">
        <v>2.3647560306610149E-3</v>
      </c>
      <c r="AI40" s="177">
        <v>3.2774083388512863E-3</v>
      </c>
      <c r="AJ40" s="177">
        <v>3.5209268352261918E-3</v>
      </c>
      <c r="AK40" s="177">
        <v>2.0982146693937008E-3</v>
      </c>
      <c r="AL40" s="177">
        <v>3.11658763122017E-3</v>
      </c>
      <c r="AM40" s="177">
        <v>3.0612787981760558E-3</v>
      </c>
      <c r="AN40" s="177">
        <v>4.3683235079020055E-3</v>
      </c>
      <c r="AO40" s="177">
        <v>3.5434105728625277E-3</v>
      </c>
      <c r="AP40" s="177">
        <v>6.6132082741491745E-3</v>
      </c>
      <c r="AQ40" s="177">
        <v>6.800858317815411E-3</v>
      </c>
      <c r="AR40" s="177">
        <v>7.1590117208306788E-3</v>
      </c>
      <c r="AS40" s="177">
        <v>7.123940885719068E-3</v>
      </c>
      <c r="AT40" s="177">
        <v>5.6283569805822614E-3</v>
      </c>
      <c r="AU40" s="177">
        <v>5.7730919740397457E-3</v>
      </c>
      <c r="AV40" s="177">
        <v>7.6394363145914444E-3</v>
      </c>
      <c r="AW40" s="177">
        <v>5.5480287193346075E-3</v>
      </c>
      <c r="AX40" s="177">
        <v>7.215548495682917E-3</v>
      </c>
      <c r="AY40" s="177">
        <v>4.1635036270244287E-3</v>
      </c>
      <c r="AZ40" s="177">
        <v>3.6559949175256098E-3</v>
      </c>
      <c r="BA40" s="177">
        <v>3.4642392883442062E-3</v>
      </c>
      <c r="BB40" s="177">
        <v>3.9773088869221708E-3</v>
      </c>
      <c r="BC40" s="177">
        <v>4.5835670864069226E-3</v>
      </c>
      <c r="BD40" s="177">
        <v>1.7282224982590935E-3</v>
      </c>
      <c r="BE40" s="178">
        <v>1.8845704184139278E-3</v>
      </c>
    </row>
    <row r="41" spans="2:59" ht="12" customHeight="1">
      <c r="B41" s="5" t="s">
        <v>167</v>
      </c>
      <c r="C41" s="179">
        <v>7.3346624510238698E-2</v>
      </c>
      <c r="D41" s="180">
        <v>8.073436996484526E-2</v>
      </c>
      <c r="E41" s="180">
        <v>8.2506543358079332E-2</v>
      </c>
      <c r="F41" s="180">
        <v>6.963898742265931E-2</v>
      </c>
      <c r="G41" s="180">
        <v>7.1766696198498403E-2</v>
      </c>
      <c r="H41" s="180">
        <v>5.4140127259871884E-2</v>
      </c>
      <c r="I41" s="180">
        <v>0.11008398283608663</v>
      </c>
      <c r="J41" s="180">
        <v>0.12609221762342457</v>
      </c>
      <c r="K41" s="180">
        <v>9.6791968937900874E-2</v>
      </c>
      <c r="L41" s="180">
        <v>7.5475252536880408E-2</v>
      </c>
      <c r="M41" s="181">
        <v>4.2032536190785487E-2</v>
      </c>
      <c r="N41" s="12"/>
      <c r="O41" s="5" t="s">
        <v>167</v>
      </c>
      <c r="P41" s="179">
        <v>7.1574920836786085E-2</v>
      </c>
      <c r="Q41" s="180">
        <v>5.5956739998306998E-2</v>
      </c>
      <c r="R41" s="180">
        <v>9.105870541427917E-2</v>
      </c>
      <c r="S41" s="180">
        <v>8.401235820717487E-2</v>
      </c>
      <c r="T41" s="180">
        <v>0.10212617145925976</v>
      </c>
      <c r="U41" s="180">
        <v>6.6536108173296873E-2</v>
      </c>
      <c r="V41" s="180">
        <v>7.7463096028795517E-2</v>
      </c>
      <c r="W41" s="180">
        <v>8.1238461744674639E-2</v>
      </c>
      <c r="X41" s="180">
        <v>7.9451318557333533E-2</v>
      </c>
      <c r="Y41" s="180">
        <v>0.11315816454841263</v>
      </c>
      <c r="Z41" s="180">
        <v>6.9612439958620959E-2</v>
      </c>
      <c r="AA41" s="180">
        <v>7.0948698739541211E-2</v>
      </c>
      <c r="AB41" s="180">
        <v>7.440289390337794E-2</v>
      </c>
      <c r="AC41" s="180">
        <v>5.9259985674185181E-2</v>
      </c>
      <c r="AD41" s="180">
        <v>7.1360438569317688E-2</v>
      </c>
      <c r="AE41" s="180">
        <v>7.490484538535698E-2</v>
      </c>
      <c r="AF41" s="180">
        <v>9.2418816306663473E-2</v>
      </c>
      <c r="AG41" s="180">
        <v>7.0477974033509139E-2</v>
      </c>
      <c r="AH41" s="180">
        <v>6.2490651654955251E-2</v>
      </c>
      <c r="AI41" s="180">
        <v>6.5865836251519275E-2</v>
      </c>
      <c r="AJ41" s="180">
        <v>5.3555941230428256E-2</v>
      </c>
      <c r="AK41" s="180">
        <v>5.305096224066308E-2</v>
      </c>
      <c r="AL41" s="180">
        <v>5.6274444583348918E-2</v>
      </c>
      <c r="AM41" s="180">
        <v>5.3649193129519789E-2</v>
      </c>
      <c r="AN41" s="180">
        <v>9.2873240052177577E-2</v>
      </c>
      <c r="AO41" s="180">
        <v>0.11481810759502364</v>
      </c>
      <c r="AP41" s="180">
        <v>0.12594517408519099</v>
      </c>
      <c r="AQ41" s="180">
        <v>0.11815600966355218</v>
      </c>
      <c r="AR41" s="180">
        <v>0.11527938514132546</v>
      </c>
      <c r="AS41" s="180">
        <v>0.13536736857664128</v>
      </c>
      <c r="AT41" s="180">
        <v>0.13091426876644302</v>
      </c>
      <c r="AU41" s="180">
        <v>0.12491433381996232</v>
      </c>
      <c r="AV41" s="180">
        <v>0.1208002612379427</v>
      </c>
      <c r="AW41" s="180">
        <v>0.11570350198909438</v>
      </c>
      <c r="AX41" s="180">
        <v>0.10873100249489484</v>
      </c>
      <c r="AY41" s="180">
        <v>6.6666781180427542E-2</v>
      </c>
      <c r="AZ41" s="180">
        <v>4.9360789516203013E-2</v>
      </c>
      <c r="BA41" s="180">
        <v>9.9158042576841382E-2</v>
      </c>
      <c r="BB41" s="180">
        <v>7.9514715603603028E-2</v>
      </c>
      <c r="BC41" s="180">
        <v>8.1831918478300819E-2</v>
      </c>
      <c r="BD41" s="180">
        <v>4.9469172594898157E-2</v>
      </c>
      <c r="BE41" s="181">
        <v>3.4575865408952938E-2</v>
      </c>
    </row>
    <row r="42" spans="2:59" ht="12" customHeight="1">
      <c r="B42" s="5" t="s">
        <v>168</v>
      </c>
      <c r="C42" s="182">
        <v>0.23227005004530663</v>
      </c>
      <c r="D42" s="183">
        <v>0.24000664389884657</v>
      </c>
      <c r="E42" s="183">
        <v>0.22841587220194856</v>
      </c>
      <c r="F42" s="183">
        <v>0.22431796350106128</v>
      </c>
      <c r="G42" s="183">
        <v>0.22234591845304497</v>
      </c>
      <c r="H42" s="183">
        <v>0.19017050145689737</v>
      </c>
      <c r="I42" s="183">
        <v>0.24422437820034898</v>
      </c>
      <c r="J42" s="183">
        <v>0.24313473571043753</v>
      </c>
      <c r="K42" s="183">
        <v>0.19793956197191942</v>
      </c>
      <c r="L42" s="183">
        <v>0.17981264910878192</v>
      </c>
      <c r="M42" s="184">
        <v>0.10413222247195252</v>
      </c>
      <c r="N42" s="12"/>
      <c r="O42" s="5" t="s">
        <v>168</v>
      </c>
      <c r="P42" s="182">
        <v>0.25328249206346376</v>
      </c>
      <c r="Q42" s="183">
        <v>0.16418500895232524</v>
      </c>
      <c r="R42" s="183">
        <v>0.26126297241591423</v>
      </c>
      <c r="S42" s="183">
        <v>0.27975278449248908</v>
      </c>
      <c r="T42" s="183">
        <v>0.28928065557018889</v>
      </c>
      <c r="U42" s="183">
        <v>0.25641033967276938</v>
      </c>
      <c r="V42" s="183">
        <v>0.19980241799005044</v>
      </c>
      <c r="W42" s="183">
        <v>0.227319047369792</v>
      </c>
      <c r="X42" s="183">
        <v>0.23737268056214458</v>
      </c>
      <c r="Y42" s="183">
        <v>0.25073764141282617</v>
      </c>
      <c r="Z42" s="183">
        <v>0.19318344790876149</v>
      </c>
      <c r="AA42" s="183">
        <v>0.23741723491198952</v>
      </c>
      <c r="AB42" s="183">
        <v>0.22462141035593644</v>
      </c>
      <c r="AC42" s="183">
        <v>0.21751789262043822</v>
      </c>
      <c r="AD42" s="183">
        <v>0.24660567341928719</v>
      </c>
      <c r="AE42" s="183">
        <v>0.20799248550138452</v>
      </c>
      <c r="AF42" s="183">
        <v>0.21339710569858653</v>
      </c>
      <c r="AG42" s="183">
        <v>0.29077033597087332</v>
      </c>
      <c r="AH42" s="183">
        <v>0.17595878280950394</v>
      </c>
      <c r="AI42" s="183">
        <v>0.22088078490741039</v>
      </c>
      <c r="AJ42" s="183">
        <v>0.17671007513542747</v>
      </c>
      <c r="AK42" s="183">
        <v>0.20297582988228052</v>
      </c>
      <c r="AL42" s="183">
        <v>0.18539109020744515</v>
      </c>
      <c r="AM42" s="183">
        <v>0.1933861725005834</v>
      </c>
      <c r="AN42" s="183">
        <v>0.22395993037843898</v>
      </c>
      <c r="AO42" s="183">
        <v>0.22573504344994952</v>
      </c>
      <c r="AP42" s="183">
        <v>0.28418017744238866</v>
      </c>
      <c r="AQ42" s="183">
        <v>0.27420267393751258</v>
      </c>
      <c r="AR42" s="183">
        <v>0.23731473144675869</v>
      </c>
      <c r="AS42" s="183">
        <v>0.26892457813985121</v>
      </c>
      <c r="AT42" s="183">
        <v>0.21562339209624104</v>
      </c>
      <c r="AU42" s="183">
        <v>0.25313363413854023</v>
      </c>
      <c r="AV42" s="183">
        <v>0.27893948254614803</v>
      </c>
      <c r="AW42" s="183">
        <v>0.22214484722077349</v>
      </c>
      <c r="AX42" s="183">
        <v>0.20905090720585584</v>
      </c>
      <c r="AY42" s="183">
        <v>0.13782435638086774</v>
      </c>
      <c r="AZ42" s="183">
        <v>0.1219775449719462</v>
      </c>
      <c r="BA42" s="183">
        <v>0.14201357992814193</v>
      </c>
      <c r="BB42" s="183">
        <v>0.20021156490896128</v>
      </c>
      <c r="BC42" s="183">
        <v>0.2768688545731563</v>
      </c>
      <c r="BD42" s="183">
        <v>0.11239187087695304</v>
      </c>
      <c r="BE42" s="184">
        <v>9.585032248613147E-2</v>
      </c>
    </row>
    <row r="43" spans="2:59" ht="12" customHeight="1">
      <c r="B43" s="5" t="s">
        <v>169</v>
      </c>
      <c r="C43" s="179">
        <v>0.19019939236575073</v>
      </c>
      <c r="D43" s="180">
        <v>0.22891368047378222</v>
      </c>
      <c r="E43" s="180">
        <v>0.20826240064544085</v>
      </c>
      <c r="F43" s="180">
        <v>0.23101288389904553</v>
      </c>
      <c r="G43" s="180">
        <v>0.22677039741930305</v>
      </c>
      <c r="H43" s="180">
        <v>0.22792924669821099</v>
      </c>
      <c r="I43" s="180">
        <v>0.23222953950755648</v>
      </c>
      <c r="J43" s="180">
        <v>0.21615064211570684</v>
      </c>
      <c r="K43" s="180">
        <v>0.26331615124474989</v>
      </c>
      <c r="L43" s="180">
        <v>0.15785810923364546</v>
      </c>
      <c r="M43" s="181">
        <v>0.125285598595335</v>
      </c>
      <c r="N43" s="12"/>
      <c r="O43" s="5" t="s">
        <v>169</v>
      </c>
      <c r="P43" s="179">
        <v>0.17821902133522366</v>
      </c>
      <c r="Q43" s="180">
        <v>0.16677938885650484</v>
      </c>
      <c r="R43" s="180">
        <v>0.21238646915439255</v>
      </c>
      <c r="S43" s="180">
        <v>0.2182141875269468</v>
      </c>
      <c r="T43" s="180">
        <v>0.21470303001237595</v>
      </c>
      <c r="U43" s="180">
        <v>0.21180962017385854</v>
      </c>
      <c r="V43" s="180">
        <v>0.19390667674703133</v>
      </c>
      <c r="W43" s="180">
        <v>0.29684723332616708</v>
      </c>
      <c r="X43" s="180">
        <v>0.19867694100510316</v>
      </c>
      <c r="Y43" s="180">
        <v>0.2091436417063865</v>
      </c>
      <c r="Z43" s="180">
        <v>0.19037992684563759</v>
      </c>
      <c r="AA43" s="180">
        <v>0.23513192252722726</v>
      </c>
      <c r="AB43" s="180">
        <v>0.24594113287024613</v>
      </c>
      <c r="AC43" s="180">
        <v>0.26438045676252886</v>
      </c>
      <c r="AD43" s="180">
        <v>0.19939074678101579</v>
      </c>
      <c r="AE43" s="180">
        <v>0.21123025628527578</v>
      </c>
      <c r="AF43" s="180">
        <v>0.2461850881859412</v>
      </c>
      <c r="AG43" s="180">
        <v>0.22877879932475245</v>
      </c>
      <c r="AH43" s="180">
        <v>0.22705348852272622</v>
      </c>
      <c r="AI43" s="180">
        <v>0.21003849479385289</v>
      </c>
      <c r="AJ43" s="180">
        <v>0.19029626140074968</v>
      </c>
      <c r="AK43" s="180">
        <v>0.22111180104771194</v>
      </c>
      <c r="AL43" s="180">
        <v>0.23154979881836091</v>
      </c>
      <c r="AM43" s="180">
        <v>0.25991944771824627</v>
      </c>
      <c r="AN43" s="180">
        <v>0.23150496052371683</v>
      </c>
      <c r="AO43" s="180">
        <v>0.22940126773353064</v>
      </c>
      <c r="AP43" s="180">
        <v>0.21471736189918242</v>
      </c>
      <c r="AQ43" s="180">
        <v>0.26050612346451574</v>
      </c>
      <c r="AR43" s="180">
        <v>0.20552829748928003</v>
      </c>
      <c r="AS43" s="180">
        <v>0.24519675278138509</v>
      </c>
      <c r="AT43" s="180">
        <v>0.22925394943660757</v>
      </c>
      <c r="AU43" s="180">
        <v>0.18702482739395279</v>
      </c>
      <c r="AV43" s="180">
        <v>0.2488780792271863</v>
      </c>
      <c r="AW43" s="180">
        <v>0.37193340876243758</v>
      </c>
      <c r="AX43" s="180">
        <v>0.23797489919214823</v>
      </c>
      <c r="AY43" s="180">
        <v>0.21670787413624318</v>
      </c>
      <c r="AZ43" s="180">
        <v>0.11291952287008168</v>
      </c>
      <c r="BA43" s="180">
        <v>0.13903381846914156</v>
      </c>
      <c r="BB43" s="180">
        <v>0.14738425812846356</v>
      </c>
      <c r="BC43" s="180">
        <v>0.24851640485494825</v>
      </c>
      <c r="BD43" s="180">
        <v>8.6128429665024875E-2</v>
      </c>
      <c r="BE43" s="181">
        <v>0.16454825735601475</v>
      </c>
    </row>
    <row r="44" spans="2:59" ht="12" customHeight="1">
      <c r="B44" s="5" t="s">
        <v>170</v>
      </c>
      <c r="C44" s="182">
        <v>0.17803193408217502</v>
      </c>
      <c r="D44" s="183">
        <v>0.15299543565357232</v>
      </c>
      <c r="E44" s="183">
        <v>0.17167991607519936</v>
      </c>
      <c r="F44" s="183">
        <v>0.15170989522557954</v>
      </c>
      <c r="G44" s="183">
        <v>0.17637214314829538</v>
      </c>
      <c r="H44" s="183">
        <v>0.18773622418525612</v>
      </c>
      <c r="I44" s="183">
        <v>0.1681316968626983</v>
      </c>
      <c r="J44" s="183">
        <v>0.16383997138949447</v>
      </c>
      <c r="K44" s="183">
        <v>0.1881565157862585</v>
      </c>
      <c r="L44" s="183">
        <v>0.11978656725695924</v>
      </c>
      <c r="M44" s="184">
        <v>7.2208923247214701E-2</v>
      </c>
      <c r="N44" s="12"/>
      <c r="O44" s="5" t="s">
        <v>170</v>
      </c>
      <c r="P44" s="182">
        <v>0.22391272540216001</v>
      </c>
      <c r="Q44" s="183">
        <v>0.13869704788098375</v>
      </c>
      <c r="R44" s="183">
        <v>0.20652523702514392</v>
      </c>
      <c r="S44" s="183">
        <v>0.15154013220202131</v>
      </c>
      <c r="T44" s="183">
        <v>0.14237608119374104</v>
      </c>
      <c r="U44" s="183">
        <v>0.16329706508087952</v>
      </c>
      <c r="V44" s="183">
        <v>0.15250236860505204</v>
      </c>
      <c r="W44" s="183">
        <v>0.15177535179524435</v>
      </c>
      <c r="X44" s="183">
        <v>0.14658481242786622</v>
      </c>
      <c r="Y44" s="183">
        <v>0.16728707384403557</v>
      </c>
      <c r="Z44" s="183">
        <v>0.19245869154320647</v>
      </c>
      <c r="AA44" s="183">
        <v>0.17621592481757234</v>
      </c>
      <c r="AB44" s="183">
        <v>0.14574118818649351</v>
      </c>
      <c r="AC44" s="183">
        <v>0.11228202644434493</v>
      </c>
      <c r="AD44" s="183">
        <v>0.19258919101321251</v>
      </c>
      <c r="AE44" s="183">
        <v>0.15945202838239664</v>
      </c>
      <c r="AF44" s="183">
        <v>0.20216815716942704</v>
      </c>
      <c r="AG44" s="183">
        <v>0.14694287650582899</v>
      </c>
      <c r="AH44" s="183">
        <v>0.19263238336429364</v>
      </c>
      <c r="AI44" s="183">
        <v>0.16371902841314506</v>
      </c>
      <c r="AJ44" s="183">
        <v>0.20150459237879878</v>
      </c>
      <c r="AK44" s="183">
        <v>0.18843269580366928</v>
      </c>
      <c r="AL44" s="183">
        <v>0.19169011716431414</v>
      </c>
      <c r="AM44" s="183">
        <v>0.17289509196869896</v>
      </c>
      <c r="AN44" s="183">
        <v>0.18206529011636621</v>
      </c>
      <c r="AO44" s="183">
        <v>0.17639449909605931</v>
      </c>
      <c r="AP44" s="183">
        <v>0.16032156299639616</v>
      </c>
      <c r="AQ44" s="183">
        <v>0.13218216799594992</v>
      </c>
      <c r="AR44" s="183">
        <v>9.8599675299914064E-2</v>
      </c>
      <c r="AS44" s="183">
        <v>0.18749283568426875</v>
      </c>
      <c r="AT44" s="183">
        <v>0.17484224486515942</v>
      </c>
      <c r="AU44" s="183">
        <v>0.20671095814999424</v>
      </c>
      <c r="AV44" s="183">
        <v>0.15248210241017815</v>
      </c>
      <c r="AW44" s="183">
        <v>0.12731273970917492</v>
      </c>
      <c r="AX44" s="183">
        <v>0.14174876491449237</v>
      </c>
      <c r="AY44" s="183">
        <v>0.26986116778300528</v>
      </c>
      <c r="AZ44" s="183">
        <v>9.5687802996199417E-2</v>
      </c>
      <c r="BA44" s="183">
        <v>0.13036955731265806</v>
      </c>
      <c r="BB44" s="183">
        <v>0.12219473562832614</v>
      </c>
      <c r="BC44" s="183">
        <v>0.13876128887581327</v>
      </c>
      <c r="BD44" s="183">
        <v>9.3587150354313836E-2</v>
      </c>
      <c r="BE44" s="184">
        <v>5.0773102968475738E-2</v>
      </c>
    </row>
    <row r="45" spans="2:59" ht="12" customHeight="1">
      <c r="B45" s="37" t="s">
        <v>171</v>
      </c>
      <c r="C45" s="200">
        <v>0.32073912693250956</v>
      </c>
      <c r="D45" s="201">
        <v>0.29345528813987781</v>
      </c>
      <c r="E45" s="201">
        <v>0.30619252177295508</v>
      </c>
      <c r="F45" s="201">
        <v>0.31930008912165364</v>
      </c>
      <c r="G45" s="201">
        <v>0.29935371349347584</v>
      </c>
      <c r="H45" s="201">
        <v>0.33709129718424491</v>
      </c>
      <c r="I45" s="201">
        <v>0.24039140487214641</v>
      </c>
      <c r="J45" s="201">
        <v>0.24433843246192535</v>
      </c>
      <c r="K45" s="201">
        <v>0.24803554797633781</v>
      </c>
      <c r="L45" s="201">
        <v>0.46317281417524536</v>
      </c>
      <c r="M45" s="202">
        <v>0.6545344281954667</v>
      </c>
      <c r="N45" s="12"/>
      <c r="O45" s="37" t="s">
        <v>171</v>
      </c>
      <c r="P45" s="200">
        <v>0.26532103973572946</v>
      </c>
      <c r="Q45" s="201">
        <v>0.47145567725328102</v>
      </c>
      <c r="R45" s="201">
        <v>0.22079924608157858</v>
      </c>
      <c r="S45" s="201">
        <v>0.26272201863628081</v>
      </c>
      <c r="T45" s="201">
        <v>0.24561412968246099</v>
      </c>
      <c r="U45" s="201">
        <v>0.29919167392615165</v>
      </c>
      <c r="V45" s="201">
        <v>0.37328199880251656</v>
      </c>
      <c r="W45" s="201">
        <v>0.23846983028663638</v>
      </c>
      <c r="X45" s="201">
        <v>0.33405444303819343</v>
      </c>
      <c r="Y45" s="201">
        <v>0.25698328266693571</v>
      </c>
      <c r="Z45" s="201">
        <v>0.35200492734630684</v>
      </c>
      <c r="AA45" s="201">
        <v>0.27731993605334548</v>
      </c>
      <c r="AB45" s="201">
        <v>0.30550759487513246</v>
      </c>
      <c r="AC45" s="201">
        <v>0.34321915940740788</v>
      </c>
      <c r="AD45" s="201">
        <v>0.28501181074225962</v>
      </c>
      <c r="AE45" s="201">
        <v>0.34247240700141091</v>
      </c>
      <c r="AF45" s="201">
        <v>0.24192951373332686</v>
      </c>
      <c r="AG45" s="201">
        <v>0.25872066309742481</v>
      </c>
      <c r="AH45" s="201">
        <v>0.3394999376178599</v>
      </c>
      <c r="AI45" s="201">
        <v>0.3362184472952211</v>
      </c>
      <c r="AJ45" s="201">
        <v>0.3744122030193695</v>
      </c>
      <c r="AK45" s="201">
        <v>0.33233049635628142</v>
      </c>
      <c r="AL45" s="201">
        <v>0.33197796159531084</v>
      </c>
      <c r="AM45" s="201">
        <v>0.3170888158847755</v>
      </c>
      <c r="AN45" s="201">
        <v>0.26522825542139844</v>
      </c>
      <c r="AO45" s="201">
        <v>0.25010767155257446</v>
      </c>
      <c r="AP45" s="201">
        <v>0.2082225153026927</v>
      </c>
      <c r="AQ45" s="201">
        <v>0.20815216662065414</v>
      </c>
      <c r="AR45" s="201">
        <v>0.33611889890189106</v>
      </c>
      <c r="AS45" s="201">
        <v>0.1558945239321346</v>
      </c>
      <c r="AT45" s="201">
        <v>0.24373778785496672</v>
      </c>
      <c r="AU45" s="201">
        <v>0.2224431545235106</v>
      </c>
      <c r="AV45" s="201">
        <v>0.19126063826395343</v>
      </c>
      <c r="AW45" s="201">
        <v>0.15735747359918517</v>
      </c>
      <c r="AX45" s="201">
        <v>0.29527887769692585</v>
      </c>
      <c r="AY45" s="201">
        <v>0.3047763168924319</v>
      </c>
      <c r="AZ45" s="201">
        <v>0.61639834472804411</v>
      </c>
      <c r="BA45" s="201">
        <v>0.48596076242487285</v>
      </c>
      <c r="BB45" s="201">
        <v>0.44671741684372379</v>
      </c>
      <c r="BC45" s="201">
        <v>0.24943796613137464</v>
      </c>
      <c r="BD45" s="201">
        <v>0.6566951540105509</v>
      </c>
      <c r="BE45" s="202">
        <v>0.65236788136201118</v>
      </c>
    </row>
    <row r="46" spans="2:59" ht="12" customHeight="1">
      <c r="B46" s="36" t="s">
        <v>115</v>
      </c>
      <c r="N46" s="12"/>
      <c r="O46" s="36" t="s">
        <v>115</v>
      </c>
      <c r="P46" s="108"/>
      <c r="Q46" s="108"/>
      <c r="R46" s="108"/>
      <c r="S46" s="108"/>
      <c r="T46" s="108"/>
      <c r="U46" s="108"/>
      <c r="V46" s="108"/>
      <c r="W46" s="108"/>
      <c r="X46" s="108"/>
      <c r="Y46" s="108"/>
      <c r="Z46" s="108"/>
      <c r="AA46" s="108"/>
      <c r="AB46" s="108"/>
      <c r="AC46" s="108"/>
      <c r="AD46" s="108"/>
      <c r="AE46" s="108"/>
      <c r="AF46" s="108"/>
      <c r="AG46" s="108"/>
      <c r="AH46" s="108"/>
      <c r="AI46" s="108"/>
      <c r="AJ46" s="108"/>
      <c r="AK46" s="108"/>
      <c r="AL46" s="108"/>
      <c r="AM46" s="108"/>
      <c r="AN46" s="108"/>
      <c r="AO46" s="108"/>
      <c r="AP46" s="108"/>
      <c r="AQ46" s="108"/>
      <c r="AR46" s="108"/>
      <c r="AS46" s="108"/>
      <c r="AT46" s="108"/>
      <c r="AU46" s="108"/>
      <c r="AV46" s="108"/>
      <c r="AW46" s="108"/>
      <c r="AX46" s="108"/>
      <c r="AY46" s="108"/>
      <c r="AZ46" s="108"/>
      <c r="BA46" s="108"/>
      <c r="BB46" s="108"/>
      <c r="BC46" s="108"/>
      <c r="BD46" s="108"/>
      <c r="BE46" s="108"/>
      <c r="BF46" s="108"/>
      <c r="BG46" s="108"/>
    </row>
    <row r="47" spans="2:59" ht="12" customHeight="1">
      <c r="N47" s="12"/>
      <c r="P47" s="10"/>
    </row>
    <row r="48" spans="2:59" ht="12" customHeight="1">
      <c r="N48" s="12"/>
      <c r="P48" s="10"/>
    </row>
    <row r="49" spans="2:59" ht="12" customHeight="1">
      <c r="P49" s="10"/>
    </row>
    <row r="50" spans="2:59" ht="12" customHeight="1">
      <c r="P50" s="10" t="s">
        <v>172</v>
      </c>
    </row>
    <row r="51" spans="2:59" ht="12" customHeight="1">
      <c r="C51" s="10" t="s">
        <v>173</v>
      </c>
      <c r="D51" s="12"/>
      <c r="E51" s="12"/>
      <c r="F51" s="12"/>
      <c r="G51" s="12"/>
      <c r="H51" s="12"/>
      <c r="I51" s="12"/>
      <c r="J51" s="12"/>
      <c r="K51" s="12"/>
      <c r="L51" s="12"/>
      <c r="M51" s="12"/>
      <c r="N51" s="12"/>
      <c r="P51" s="1057">
        <v>2016</v>
      </c>
      <c r="Q51" s="1059"/>
      <c r="R51" s="1059"/>
      <c r="S51" s="1059"/>
      <c r="T51" s="1057">
        <v>2017</v>
      </c>
      <c r="U51" s="1059"/>
      <c r="V51" s="1059"/>
      <c r="W51" s="1059"/>
      <c r="X51" s="1057">
        <v>2018</v>
      </c>
      <c r="Y51" s="1059"/>
      <c r="Z51" s="1059"/>
      <c r="AA51" s="1059"/>
      <c r="AB51" s="1057">
        <v>2019</v>
      </c>
      <c r="AC51" s="1059"/>
      <c r="AD51" s="1059"/>
      <c r="AE51" s="1059"/>
      <c r="AF51" s="1057">
        <v>2020</v>
      </c>
      <c r="AG51" s="1059"/>
      <c r="AH51" s="1059"/>
      <c r="AI51" s="1059"/>
      <c r="AJ51" s="1057">
        <v>2021</v>
      </c>
      <c r="AK51" s="1059"/>
      <c r="AL51" s="1059"/>
      <c r="AM51" s="1059"/>
      <c r="AN51" s="1057">
        <v>2022</v>
      </c>
      <c r="AO51" s="1059"/>
      <c r="AP51" s="1059"/>
      <c r="AQ51" s="1059"/>
      <c r="AR51" s="1057">
        <v>2023</v>
      </c>
      <c r="AS51" s="1059"/>
      <c r="AT51" s="1059"/>
      <c r="AU51" s="1059"/>
      <c r="AV51" s="1057">
        <v>2024</v>
      </c>
      <c r="AW51" s="1059"/>
      <c r="AX51" s="1059"/>
      <c r="AY51" s="1059"/>
      <c r="AZ51" s="1057">
        <v>2025</v>
      </c>
      <c r="BA51" s="1059"/>
      <c r="BB51" s="1059"/>
      <c r="BC51" s="1059"/>
      <c r="BD51" s="1057">
        <v>2026</v>
      </c>
      <c r="BE51" s="1057"/>
    </row>
    <row r="52" spans="2:59" ht="12" customHeight="1">
      <c r="C52" s="3">
        <v>2016</v>
      </c>
      <c r="D52" s="4">
        <v>2017</v>
      </c>
      <c r="E52" s="4">
        <v>2018</v>
      </c>
      <c r="F52" s="4">
        <v>2019</v>
      </c>
      <c r="G52" s="4">
        <v>2020</v>
      </c>
      <c r="H52" s="4">
        <v>2021</v>
      </c>
      <c r="I52" s="4">
        <v>2022</v>
      </c>
      <c r="J52" s="4">
        <v>2023</v>
      </c>
      <c r="K52" s="4">
        <v>2024</v>
      </c>
      <c r="L52" s="4">
        <v>2025</v>
      </c>
      <c r="M52" s="94">
        <v>2026</v>
      </c>
      <c r="P52" s="6" t="s">
        <v>108</v>
      </c>
      <c r="Q52" s="6" t="s">
        <v>109</v>
      </c>
      <c r="R52" s="6" t="s">
        <v>110</v>
      </c>
      <c r="S52" s="6" t="s">
        <v>111</v>
      </c>
      <c r="T52" s="6" t="s">
        <v>108</v>
      </c>
      <c r="U52" s="6" t="s">
        <v>109</v>
      </c>
      <c r="V52" s="6" t="s">
        <v>110</v>
      </c>
      <c r="W52" s="6" t="s">
        <v>111</v>
      </c>
      <c r="X52" s="6" t="s">
        <v>108</v>
      </c>
      <c r="Y52" s="6" t="s">
        <v>109</v>
      </c>
      <c r="Z52" s="6" t="s">
        <v>110</v>
      </c>
      <c r="AA52" s="6" t="s">
        <v>111</v>
      </c>
      <c r="AB52" s="6" t="s">
        <v>108</v>
      </c>
      <c r="AC52" s="6" t="s">
        <v>109</v>
      </c>
      <c r="AD52" s="6" t="s">
        <v>110</v>
      </c>
      <c r="AE52" s="6" t="s">
        <v>111</v>
      </c>
      <c r="AF52" s="6" t="s">
        <v>108</v>
      </c>
      <c r="AG52" s="6" t="s">
        <v>109</v>
      </c>
      <c r="AH52" s="6" t="s">
        <v>110</v>
      </c>
      <c r="AI52" s="6" t="s">
        <v>111</v>
      </c>
      <c r="AJ52" s="6" t="s">
        <v>108</v>
      </c>
      <c r="AK52" s="6" t="s">
        <v>109</v>
      </c>
      <c r="AL52" s="6" t="s">
        <v>110</v>
      </c>
      <c r="AM52" s="6" t="s">
        <v>111</v>
      </c>
      <c r="AN52" s="6" t="s">
        <v>108</v>
      </c>
      <c r="AO52" s="6" t="s">
        <v>109</v>
      </c>
      <c r="AP52" s="6" t="s">
        <v>110</v>
      </c>
      <c r="AQ52" s="6" t="s">
        <v>111</v>
      </c>
      <c r="AR52" s="6" t="s">
        <v>108</v>
      </c>
      <c r="AS52" s="6" t="s">
        <v>109</v>
      </c>
      <c r="AT52" s="6" t="s">
        <v>110</v>
      </c>
      <c r="AU52" s="6" t="s">
        <v>111</v>
      </c>
      <c r="AV52" s="6" t="s">
        <v>108</v>
      </c>
      <c r="AW52" s="6" t="s">
        <v>109</v>
      </c>
      <c r="AX52" s="6" t="s">
        <v>110</v>
      </c>
      <c r="AY52" s="6" t="s">
        <v>111</v>
      </c>
      <c r="AZ52" s="6" t="s">
        <v>108</v>
      </c>
      <c r="BA52" s="6" t="s">
        <v>109</v>
      </c>
      <c r="BB52" s="6" t="s">
        <v>110</v>
      </c>
      <c r="BC52" s="6" t="s">
        <v>111</v>
      </c>
      <c r="BD52" s="6" t="s">
        <v>108</v>
      </c>
      <c r="BE52" s="6" t="s">
        <v>109</v>
      </c>
    </row>
    <row r="53" spans="2:59" ht="12" customHeight="1">
      <c r="B53" s="41" t="s">
        <v>166</v>
      </c>
      <c r="C53" s="21">
        <v>800</v>
      </c>
      <c r="D53" s="22">
        <v>857</v>
      </c>
      <c r="E53" s="22">
        <v>750</v>
      </c>
      <c r="F53" s="22">
        <v>853</v>
      </c>
      <c r="G53" s="22">
        <v>893</v>
      </c>
      <c r="H53" s="22">
        <v>1184</v>
      </c>
      <c r="I53" s="22">
        <v>1118</v>
      </c>
      <c r="J53" s="22">
        <v>898</v>
      </c>
      <c r="K53" s="22">
        <v>1135</v>
      </c>
      <c r="L53" s="22">
        <v>1144</v>
      </c>
      <c r="M53" s="23">
        <v>658</v>
      </c>
      <c r="O53" s="41" t="s">
        <v>166</v>
      </c>
      <c r="P53" s="21">
        <v>255</v>
      </c>
      <c r="Q53" s="22">
        <v>186</v>
      </c>
      <c r="R53" s="22">
        <v>172</v>
      </c>
      <c r="S53" s="22">
        <v>187</v>
      </c>
      <c r="T53" s="22">
        <v>241</v>
      </c>
      <c r="U53" s="22">
        <v>180</v>
      </c>
      <c r="V53" s="22">
        <v>211</v>
      </c>
      <c r="W53" s="22">
        <v>225</v>
      </c>
      <c r="X53" s="22">
        <v>219</v>
      </c>
      <c r="Y53" s="22">
        <v>175</v>
      </c>
      <c r="Z53" s="22">
        <v>166</v>
      </c>
      <c r="AA53" s="22">
        <v>190</v>
      </c>
      <c r="AB53" s="22">
        <v>230</v>
      </c>
      <c r="AC53" s="22">
        <v>185</v>
      </c>
      <c r="AD53" s="22">
        <v>209</v>
      </c>
      <c r="AE53" s="22">
        <v>229</v>
      </c>
      <c r="AF53" s="22">
        <v>272</v>
      </c>
      <c r="AG53" s="22">
        <v>176</v>
      </c>
      <c r="AH53" s="22">
        <v>214</v>
      </c>
      <c r="AI53" s="22">
        <v>231</v>
      </c>
      <c r="AJ53" s="22">
        <v>290</v>
      </c>
      <c r="AK53" s="22">
        <v>280</v>
      </c>
      <c r="AL53" s="22">
        <v>300</v>
      </c>
      <c r="AM53" s="22">
        <v>314</v>
      </c>
      <c r="AN53" s="22">
        <v>354</v>
      </c>
      <c r="AO53" s="22">
        <v>254</v>
      </c>
      <c r="AP53" s="22">
        <v>270</v>
      </c>
      <c r="AQ53" s="22">
        <v>240</v>
      </c>
      <c r="AR53" s="22">
        <v>253</v>
      </c>
      <c r="AS53" s="22">
        <v>225</v>
      </c>
      <c r="AT53" s="22">
        <v>207</v>
      </c>
      <c r="AU53" s="22">
        <v>213</v>
      </c>
      <c r="AV53" s="22">
        <v>314</v>
      </c>
      <c r="AW53" s="22">
        <v>287</v>
      </c>
      <c r="AX53" s="22">
        <v>260</v>
      </c>
      <c r="AY53" s="22">
        <v>274</v>
      </c>
      <c r="AZ53" s="22">
        <v>331</v>
      </c>
      <c r="BA53" s="22">
        <v>221</v>
      </c>
      <c r="BB53" s="22">
        <v>237</v>
      </c>
      <c r="BC53" s="22">
        <v>355</v>
      </c>
      <c r="BD53" s="22">
        <v>292</v>
      </c>
      <c r="BE53" s="23">
        <v>366</v>
      </c>
    </row>
    <row r="54" spans="2:59" ht="12" customHeight="1">
      <c r="B54" s="5" t="s">
        <v>167</v>
      </c>
      <c r="C54" s="24">
        <v>3187</v>
      </c>
      <c r="D54" s="32">
        <v>3441</v>
      </c>
      <c r="E54" s="32">
        <v>3729</v>
      </c>
      <c r="F54" s="32">
        <v>4093</v>
      </c>
      <c r="G54" s="32">
        <v>4189</v>
      </c>
      <c r="H54" s="32">
        <v>5769</v>
      </c>
      <c r="I54" s="32">
        <v>5450</v>
      </c>
      <c r="J54" s="32">
        <v>4614</v>
      </c>
      <c r="K54" s="32">
        <v>4404</v>
      </c>
      <c r="L54" s="32">
        <v>4132</v>
      </c>
      <c r="M54" s="25">
        <v>1864</v>
      </c>
      <c r="O54" s="5" t="s">
        <v>167</v>
      </c>
      <c r="P54" s="24">
        <v>945</v>
      </c>
      <c r="Q54" s="32">
        <v>779</v>
      </c>
      <c r="R54" s="32">
        <v>754</v>
      </c>
      <c r="S54" s="32">
        <v>709</v>
      </c>
      <c r="T54" s="32">
        <v>939</v>
      </c>
      <c r="U54" s="32">
        <v>815</v>
      </c>
      <c r="V54" s="32">
        <v>830</v>
      </c>
      <c r="W54" s="32">
        <v>857</v>
      </c>
      <c r="X54" s="32">
        <v>985</v>
      </c>
      <c r="Y54" s="32">
        <v>894</v>
      </c>
      <c r="Z54" s="32">
        <v>849</v>
      </c>
      <c r="AA54" s="32">
        <v>1001</v>
      </c>
      <c r="AB54" s="32">
        <v>1108</v>
      </c>
      <c r="AC54" s="32">
        <v>970</v>
      </c>
      <c r="AD54" s="32">
        <v>1032</v>
      </c>
      <c r="AE54" s="32">
        <v>983</v>
      </c>
      <c r="AF54" s="32">
        <v>1185</v>
      </c>
      <c r="AG54" s="32">
        <v>904</v>
      </c>
      <c r="AH54" s="32">
        <v>983</v>
      </c>
      <c r="AI54" s="32">
        <v>1117</v>
      </c>
      <c r="AJ54" s="32">
        <v>1471</v>
      </c>
      <c r="AK54" s="32">
        <v>1392</v>
      </c>
      <c r="AL54" s="32">
        <v>1431</v>
      </c>
      <c r="AM54" s="32">
        <v>1475</v>
      </c>
      <c r="AN54" s="32">
        <v>1651</v>
      </c>
      <c r="AO54" s="32">
        <v>1489</v>
      </c>
      <c r="AP54" s="32">
        <v>1230</v>
      </c>
      <c r="AQ54" s="32">
        <v>1080</v>
      </c>
      <c r="AR54" s="32">
        <v>1236</v>
      </c>
      <c r="AS54" s="32">
        <v>1161</v>
      </c>
      <c r="AT54" s="32">
        <v>1128</v>
      </c>
      <c r="AU54" s="32">
        <v>1089</v>
      </c>
      <c r="AV54" s="32">
        <v>1170</v>
      </c>
      <c r="AW54" s="32">
        <v>1110</v>
      </c>
      <c r="AX54" s="32">
        <v>1088</v>
      </c>
      <c r="AY54" s="32">
        <v>1036</v>
      </c>
      <c r="AZ54" s="32">
        <v>1083</v>
      </c>
      <c r="BA54" s="32">
        <v>943</v>
      </c>
      <c r="BB54" s="32">
        <v>1045</v>
      </c>
      <c r="BC54" s="32">
        <v>1061</v>
      </c>
      <c r="BD54" s="32">
        <v>994</v>
      </c>
      <c r="BE54" s="25">
        <v>870</v>
      </c>
    </row>
    <row r="55" spans="2:59" ht="12" customHeight="1">
      <c r="B55" s="5" t="s">
        <v>168</v>
      </c>
      <c r="C55" s="33">
        <v>2145</v>
      </c>
      <c r="D55" s="34">
        <v>2316</v>
      </c>
      <c r="E55" s="34">
        <v>2368</v>
      </c>
      <c r="F55" s="34">
        <v>2420</v>
      </c>
      <c r="G55" s="34">
        <v>2410</v>
      </c>
      <c r="H55" s="34">
        <v>3374</v>
      </c>
      <c r="I55" s="34">
        <v>2775</v>
      </c>
      <c r="J55" s="34">
        <v>2019</v>
      </c>
      <c r="K55" s="34">
        <v>1863</v>
      </c>
      <c r="L55" s="34">
        <v>1921</v>
      </c>
      <c r="M55" s="35">
        <v>791</v>
      </c>
      <c r="O55" s="5" t="s">
        <v>168</v>
      </c>
      <c r="P55" s="33">
        <v>581</v>
      </c>
      <c r="Q55" s="34">
        <v>517</v>
      </c>
      <c r="R55" s="34">
        <v>525</v>
      </c>
      <c r="S55" s="34">
        <v>522</v>
      </c>
      <c r="T55" s="34">
        <v>579</v>
      </c>
      <c r="U55" s="34">
        <v>619</v>
      </c>
      <c r="V55" s="34">
        <v>547</v>
      </c>
      <c r="W55" s="34">
        <v>571</v>
      </c>
      <c r="X55" s="34">
        <v>597</v>
      </c>
      <c r="Y55" s="34">
        <v>605</v>
      </c>
      <c r="Z55" s="34">
        <v>562</v>
      </c>
      <c r="AA55" s="34">
        <v>604</v>
      </c>
      <c r="AB55" s="34">
        <v>614</v>
      </c>
      <c r="AC55" s="34">
        <v>640</v>
      </c>
      <c r="AD55" s="34">
        <v>582</v>
      </c>
      <c r="AE55" s="34">
        <v>584</v>
      </c>
      <c r="AF55" s="34">
        <v>587</v>
      </c>
      <c r="AG55" s="34">
        <v>579</v>
      </c>
      <c r="AH55" s="34">
        <v>588</v>
      </c>
      <c r="AI55" s="34">
        <v>656</v>
      </c>
      <c r="AJ55" s="34">
        <v>799</v>
      </c>
      <c r="AK55" s="34">
        <v>898</v>
      </c>
      <c r="AL55" s="34">
        <v>824</v>
      </c>
      <c r="AM55" s="34">
        <v>853</v>
      </c>
      <c r="AN55" s="34">
        <v>846</v>
      </c>
      <c r="AO55" s="34">
        <v>765</v>
      </c>
      <c r="AP55" s="34">
        <v>623</v>
      </c>
      <c r="AQ55" s="34">
        <v>541</v>
      </c>
      <c r="AR55" s="34">
        <v>573</v>
      </c>
      <c r="AS55" s="34">
        <v>515</v>
      </c>
      <c r="AT55" s="34">
        <v>428</v>
      </c>
      <c r="AU55" s="34">
        <v>503</v>
      </c>
      <c r="AV55" s="34">
        <v>463</v>
      </c>
      <c r="AW55" s="34">
        <v>490</v>
      </c>
      <c r="AX55" s="34">
        <v>439</v>
      </c>
      <c r="AY55" s="34">
        <v>471</v>
      </c>
      <c r="AZ55" s="34">
        <v>488</v>
      </c>
      <c r="BA55" s="34">
        <v>491</v>
      </c>
      <c r="BB55" s="34">
        <v>470</v>
      </c>
      <c r="BC55" s="34">
        <v>472</v>
      </c>
      <c r="BD55" s="34">
        <v>434</v>
      </c>
      <c r="BE55" s="35">
        <v>357</v>
      </c>
    </row>
    <row r="56" spans="2:59" ht="12" customHeight="1">
      <c r="B56" s="5" t="s">
        <v>169</v>
      </c>
      <c r="C56" s="24">
        <v>866</v>
      </c>
      <c r="D56" s="32">
        <v>918</v>
      </c>
      <c r="E56" s="32">
        <v>1046</v>
      </c>
      <c r="F56" s="32">
        <v>1037</v>
      </c>
      <c r="G56" s="32">
        <v>1067</v>
      </c>
      <c r="H56" s="32">
        <v>1554</v>
      </c>
      <c r="I56" s="32">
        <v>1158</v>
      </c>
      <c r="J56" s="32">
        <v>758</v>
      </c>
      <c r="K56" s="32">
        <v>808</v>
      </c>
      <c r="L56" s="32">
        <v>836</v>
      </c>
      <c r="M56" s="25">
        <v>335</v>
      </c>
      <c r="O56" s="5" t="s">
        <v>169</v>
      </c>
      <c r="P56" s="24">
        <v>230</v>
      </c>
      <c r="Q56" s="32">
        <v>230</v>
      </c>
      <c r="R56" s="32">
        <v>213</v>
      </c>
      <c r="S56" s="32">
        <v>193</v>
      </c>
      <c r="T56" s="32">
        <v>226</v>
      </c>
      <c r="U56" s="32">
        <v>242</v>
      </c>
      <c r="V56" s="32">
        <v>239</v>
      </c>
      <c r="W56" s="32">
        <v>211</v>
      </c>
      <c r="X56" s="32">
        <v>246</v>
      </c>
      <c r="Y56" s="32">
        <v>287</v>
      </c>
      <c r="Z56" s="32">
        <v>253</v>
      </c>
      <c r="AA56" s="32">
        <v>260</v>
      </c>
      <c r="AB56" s="32">
        <v>254</v>
      </c>
      <c r="AC56" s="32">
        <v>293</v>
      </c>
      <c r="AD56" s="32">
        <v>246</v>
      </c>
      <c r="AE56" s="32">
        <v>244</v>
      </c>
      <c r="AF56" s="32">
        <v>270</v>
      </c>
      <c r="AG56" s="32">
        <v>239</v>
      </c>
      <c r="AH56" s="32">
        <v>273</v>
      </c>
      <c r="AI56" s="32">
        <v>285</v>
      </c>
      <c r="AJ56" s="32">
        <v>324</v>
      </c>
      <c r="AK56" s="32">
        <v>394</v>
      </c>
      <c r="AL56" s="32">
        <v>414</v>
      </c>
      <c r="AM56" s="32">
        <v>422</v>
      </c>
      <c r="AN56" s="32">
        <v>378</v>
      </c>
      <c r="AO56" s="32">
        <v>315</v>
      </c>
      <c r="AP56" s="32">
        <v>237</v>
      </c>
      <c r="AQ56" s="32">
        <v>228</v>
      </c>
      <c r="AR56" s="32">
        <v>214</v>
      </c>
      <c r="AS56" s="32">
        <v>199</v>
      </c>
      <c r="AT56" s="32">
        <v>197</v>
      </c>
      <c r="AU56" s="32">
        <v>148</v>
      </c>
      <c r="AV56" s="32">
        <v>194</v>
      </c>
      <c r="AW56" s="32">
        <v>205</v>
      </c>
      <c r="AX56" s="32">
        <v>218</v>
      </c>
      <c r="AY56" s="32">
        <v>191</v>
      </c>
      <c r="AZ56" s="32">
        <v>210</v>
      </c>
      <c r="BA56" s="32">
        <v>198</v>
      </c>
      <c r="BB56" s="32">
        <v>200</v>
      </c>
      <c r="BC56" s="32">
        <v>228</v>
      </c>
      <c r="BD56" s="32">
        <v>189</v>
      </c>
      <c r="BE56" s="25">
        <v>146</v>
      </c>
    </row>
    <row r="57" spans="2:59" ht="12" customHeight="1">
      <c r="B57" s="5" t="s">
        <v>170</v>
      </c>
      <c r="C57" s="33">
        <v>422</v>
      </c>
      <c r="D57" s="34">
        <v>427</v>
      </c>
      <c r="E57" s="34">
        <v>482</v>
      </c>
      <c r="F57" s="34">
        <v>506</v>
      </c>
      <c r="G57" s="34">
        <v>490</v>
      </c>
      <c r="H57" s="34">
        <v>723</v>
      </c>
      <c r="I57" s="34">
        <v>494</v>
      </c>
      <c r="J57" s="34">
        <v>344</v>
      </c>
      <c r="K57" s="34">
        <v>338</v>
      </c>
      <c r="L57" s="34">
        <v>357</v>
      </c>
      <c r="M57" s="35">
        <v>163</v>
      </c>
      <c r="O57" s="5" t="s">
        <v>170</v>
      </c>
      <c r="P57" s="33">
        <v>115</v>
      </c>
      <c r="Q57" s="34">
        <v>118</v>
      </c>
      <c r="R57" s="34">
        <v>93</v>
      </c>
      <c r="S57" s="34">
        <v>96</v>
      </c>
      <c r="T57" s="34">
        <v>94</v>
      </c>
      <c r="U57" s="34">
        <v>113</v>
      </c>
      <c r="V57" s="34">
        <v>120</v>
      </c>
      <c r="W57" s="34">
        <v>100</v>
      </c>
      <c r="X57" s="34">
        <v>129</v>
      </c>
      <c r="Y57" s="34">
        <v>118</v>
      </c>
      <c r="Z57" s="34">
        <v>124</v>
      </c>
      <c r="AA57" s="34">
        <v>111</v>
      </c>
      <c r="AB57" s="34">
        <v>135</v>
      </c>
      <c r="AC57" s="34">
        <v>109</v>
      </c>
      <c r="AD57" s="34">
        <v>137</v>
      </c>
      <c r="AE57" s="34">
        <v>125</v>
      </c>
      <c r="AF57" s="34">
        <v>124</v>
      </c>
      <c r="AG57" s="34">
        <v>110</v>
      </c>
      <c r="AH57" s="34">
        <v>135</v>
      </c>
      <c r="AI57" s="34">
        <v>121</v>
      </c>
      <c r="AJ57" s="34">
        <v>185</v>
      </c>
      <c r="AK57" s="34">
        <v>173</v>
      </c>
      <c r="AL57" s="34">
        <v>207</v>
      </c>
      <c r="AM57" s="34">
        <v>158</v>
      </c>
      <c r="AN57" s="34">
        <v>167</v>
      </c>
      <c r="AO57" s="34">
        <v>145</v>
      </c>
      <c r="AP57" s="34">
        <v>99</v>
      </c>
      <c r="AQ57" s="34">
        <v>83</v>
      </c>
      <c r="AR57" s="34">
        <v>88</v>
      </c>
      <c r="AS57" s="34">
        <v>94</v>
      </c>
      <c r="AT57" s="34">
        <v>84</v>
      </c>
      <c r="AU57" s="34">
        <v>78</v>
      </c>
      <c r="AV57" s="34">
        <v>85</v>
      </c>
      <c r="AW57" s="34">
        <v>77</v>
      </c>
      <c r="AX57" s="34">
        <v>81</v>
      </c>
      <c r="AY57" s="34">
        <v>95</v>
      </c>
      <c r="AZ57" s="34">
        <v>103</v>
      </c>
      <c r="BA57" s="34">
        <v>89</v>
      </c>
      <c r="BB57" s="34">
        <v>81</v>
      </c>
      <c r="BC57" s="34">
        <v>84</v>
      </c>
      <c r="BD57" s="34">
        <v>95</v>
      </c>
      <c r="BE57" s="35">
        <v>68</v>
      </c>
    </row>
    <row r="58" spans="2:59" ht="12" customHeight="1">
      <c r="B58" s="37" t="s">
        <v>171</v>
      </c>
      <c r="C58" s="38">
        <v>352</v>
      </c>
      <c r="D58" s="39">
        <v>357</v>
      </c>
      <c r="E58" s="39">
        <v>436</v>
      </c>
      <c r="F58" s="39">
        <v>423</v>
      </c>
      <c r="G58" s="39">
        <v>432</v>
      </c>
      <c r="H58" s="39">
        <v>643</v>
      </c>
      <c r="I58" s="39">
        <v>349</v>
      </c>
      <c r="J58" s="39">
        <v>217</v>
      </c>
      <c r="K58" s="39">
        <v>242</v>
      </c>
      <c r="L58" s="39">
        <v>293</v>
      </c>
      <c r="M58" s="40">
        <v>146</v>
      </c>
      <c r="O58" s="37" t="s">
        <v>171</v>
      </c>
      <c r="P58" s="38">
        <v>87</v>
      </c>
      <c r="Q58" s="39">
        <v>94</v>
      </c>
      <c r="R58" s="39">
        <v>78</v>
      </c>
      <c r="S58" s="39">
        <v>93</v>
      </c>
      <c r="T58" s="39">
        <v>92</v>
      </c>
      <c r="U58" s="39">
        <v>104</v>
      </c>
      <c r="V58" s="39">
        <v>87</v>
      </c>
      <c r="W58" s="39">
        <v>74</v>
      </c>
      <c r="X58" s="39">
        <v>108</v>
      </c>
      <c r="Y58" s="39">
        <v>111</v>
      </c>
      <c r="Z58" s="39">
        <v>112</v>
      </c>
      <c r="AA58" s="39">
        <v>105</v>
      </c>
      <c r="AB58" s="39">
        <v>113</v>
      </c>
      <c r="AC58" s="39">
        <v>123</v>
      </c>
      <c r="AD58" s="39">
        <v>102</v>
      </c>
      <c r="AE58" s="39">
        <v>85</v>
      </c>
      <c r="AF58" s="39">
        <v>97</v>
      </c>
      <c r="AG58" s="39">
        <v>102</v>
      </c>
      <c r="AH58" s="39">
        <v>116</v>
      </c>
      <c r="AI58" s="39">
        <v>117</v>
      </c>
      <c r="AJ58" s="39">
        <v>167</v>
      </c>
      <c r="AK58" s="39">
        <v>169</v>
      </c>
      <c r="AL58" s="39">
        <v>144</v>
      </c>
      <c r="AM58" s="39">
        <v>163</v>
      </c>
      <c r="AN58" s="39">
        <v>110</v>
      </c>
      <c r="AO58" s="39">
        <v>102</v>
      </c>
      <c r="AP58" s="39">
        <v>80</v>
      </c>
      <c r="AQ58" s="39">
        <v>57</v>
      </c>
      <c r="AR58" s="39">
        <v>43</v>
      </c>
      <c r="AS58" s="39">
        <v>51</v>
      </c>
      <c r="AT58" s="39">
        <v>67</v>
      </c>
      <c r="AU58" s="39">
        <v>56</v>
      </c>
      <c r="AV58" s="39">
        <v>55</v>
      </c>
      <c r="AW58" s="39">
        <v>49</v>
      </c>
      <c r="AX58" s="39">
        <v>72</v>
      </c>
      <c r="AY58" s="39">
        <v>66</v>
      </c>
      <c r="AZ58" s="39">
        <v>69</v>
      </c>
      <c r="BA58" s="39">
        <v>80</v>
      </c>
      <c r="BB58" s="39">
        <v>79</v>
      </c>
      <c r="BC58" s="39">
        <v>65</v>
      </c>
      <c r="BD58" s="39">
        <v>80</v>
      </c>
      <c r="BE58" s="40">
        <v>66</v>
      </c>
    </row>
    <row r="59" spans="2:59" ht="12" customHeight="1">
      <c r="B59" s="36" t="s">
        <v>115</v>
      </c>
      <c r="O59" s="36" t="s">
        <v>115</v>
      </c>
      <c r="P59" s="108"/>
      <c r="Q59" s="108"/>
      <c r="R59" s="108"/>
      <c r="S59" s="108"/>
      <c r="T59" s="108"/>
      <c r="U59" s="108"/>
      <c r="V59" s="108"/>
      <c r="W59" s="108"/>
      <c r="X59" s="108"/>
      <c r="Y59" s="108"/>
      <c r="Z59" s="108"/>
      <c r="AA59" s="108"/>
      <c r="AB59" s="108"/>
      <c r="AC59" s="108"/>
      <c r="AD59" s="108"/>
      <c r="AE59" s="108"/>
      <c r="AF59" s="108"/>
      <c r="AG59" s="108"/>
      <c r="AH59" s="108"/>
      <c r="AI59" s="108"/>
      <c r="AJ59" s="108"/>
      <c r="AK59" s="108"/>
      <c r="AL59" s="108"/>
      <c r="AM59" s="108"/>
      <c r="AN59" s="108"/>
      <c r="AO59" s="108"/>
      <c r="AP59" s="108"/>
      <c r="AQ59" s="108"/>
      <c r="AR59" s="108"/>
      <c r="AS59" s="108"/>
      <c r="AT59" s="108"/>
      <c r="AU59" s="108"/>
      <c r="AV59" s="108"/>
      <c r="AW59" s="108"/>
      <c r="AX59" s="108"/>
      <c r="AY59" s="108"/>
      <c r="AZ59" s="108"/>
      <c r="BA59" s="108"/>
      <c r="BB59" s="108"/>
      <c r="BC59" s="108"/>
      <c r="BD59" s="108"/>
      <c r="BE59" s="108"/>
      <c r="BF59" s="108"/>
      <c r="BG59" s="108"/>
    </row>
    <row r="77" spans="15:57" ht="12" customHeight="1">
      <c r="O77" s="12"/>
      <c r="AX77" s="16"/>
      <c r="AY77" s="16"/>
      <c r="AZ77" s="16"/>
      <c r="BA77" s="16"/>
      <c r="BB77" s="16"/>
      <c r="BC77" s="16"/>
      <c r="BD77" s="16"/>
      <c r="BE77" s="16"/>
    </row>
    <row r="82" spans="2:59" ht="12" customHeight="1">
      <c r="C82" s="14"/>
      <c r="D82" s="15"/>
      <c r="E82" s="15"/>
      <c r="F82" s="15"/>
      <c r="G82" s="15"/>
      <c r="H82" s="15"/>
      <c r="I82" s="15"/>
      <c r="J82" s="15"/>
      <c r="K82" s="15"/>
      <c r="L82" s="15"/>
      <c r="M82" s="15"/>
      <c r="N82" s="15"/>
      <c r="P82" s="10" t="s">
        <v>172</v>
      </c>
    </row>
    <row r="83" spans="2:59" ht="12" customHeight="1">
      <c r="C83" s="10" t="s">
        <v>173</v>
      </c>
      <c r="D83" s="12"/>
      <c r="E83" s="12"/>
      <c r="F83" s="12"/>
      <c r="G83" s="12"/>
      <c r="H83" s="12"/>
      <c r="I83" s="12"/>
      <c r="J83" s="12"/>
      <c r="K83" s="12"/>
      <c r="L83" s="12"/>
      <c r="M83" s="12"/>
      <c r="N83" s="12"/>
      <c r="P83" s="1057">
        <v>2016</v>
      </c>
      <c r="Q83" s="1059"/>
      <c r="R83" s="1059"/>
      <c r="S83" s="1059"/>
      <c r="T83" s="1057">
        <v>2017</v>
      </c>
      <c r="U83" s="1059"/>
      <c r="V83" s="1059"/>
      <c r="W83" s="1059"/>
      <c r="X83" s="1057">
        <v>2018</v>
      </c>
      <c r="Y83" s="1059"/>
      <c r="Z83" s="1059"/>
      <c r="AA83" s="1059"/>
      <c r="AB83" s="1057">
        <v>2019</v>
      </c>
      <c r="AC83" s="1059"/>
      <c r="AD83" s="1059"/>
      <c r="AE83" s="1059"/>
      <c r="AF83" s="1057">
        <v>2020</v>
      </c>
      <c r="AG83" s="1059"/>
      <c r="AH83" s="1059"/>
      <c r="AI83" s="1059"/>
      <c r="AJ83" s="1057">
        <v>2021</v>
      </c>
      <c r="AK83" s="1059"/>
      <c r="AL83" s="1059"/>
      <c r="AM83" s="1059"/>
      <c r="AN83" s="1057">
        <v>2022</v>
      </c>
      <c r="AO83" s="1059"/>
      <c r="AP83" s="1059"/>
      <c r="AQ83" s="1059"/>
      <c r="AR83" s="1057">
        <v>2023</v>
      </c>
      <c r="AS83" s="1059"/>
      <c r="AT83" s="1059"/>
      <c r="AU83" s="1059"/>
      <c r="AV83" s="1057">
        <v>2024</v>
      </c>
      <c r="AW83" s="1059"/>
      <c r="AX83" s="1059"/>
      <c r="AY83" s="1059"/>
      <c r="AZ83" s="1057">
        <v>2025</v>
      </c>
      <c r="BA83" s="1059"/>
      <c r="BB83" s="1059"/>
      <c r="BC83" s="1059"/>
      <c r="BD83" s="1057">
        <v>2026</v>
      </c>
      <c r="BE83" s="1057"/>
    </row>
    <row r="84" spans="2:59" ht="12" customHeight="1">
      <c r="C84" s="3">
        <v>2016</v>
      </c>
      <c r="D84" s="4">
        <v>2017</v>
      </c>
      <c r="E84" s="4">
        <v>2018</v>
      </c>
      <c r="F84" s="4">
        <v>2019</v>
      </c>
      <c r="G84" s="4">
        <v>2020</v>
      </c>
      <c r="H84" s="4">
        <v>2021</v>
      </c>
      <c r="I84" s="4">
        <v>2022</v>
      </c>
      <c r="J84" s="4">
        <v>2023</v>
      </c>
      <c r="K84" s="4">
        <v>2024</v>
      </c>
      <c r="L84" s="4">
        <v>2025</v>
      </c>
      <c r="M84" s="94">
        <v>2026</v>
      </c>
      <c r="P84" s="6" t="s">
        <v>108</v>
      </c>
      <c r="Q84" s="6" t="s">
        <v>109</v>
      </c>
      <c r="R84" s="6" t="s">
        <v>110</v>
      </c>
      <c r="S84" s="6" t="s">
        <v>111</v>
      </c>
      <c r="T84" s="6" t="s">
        <v>108</v>
      </c>
      <c r="U84" s="6" t="s">
        <v>109</v>
      </c>
      <c r="V84" s="6" t="s">
        <v>110</v>
      </c>
      <c r="W84" s="6" t="s">
        <v>111</v>
      </c>
      <c r="X84" s="6" t="s">
        <v>108</v>
      </c>
      <c r="Y84" s="6" t="s">
        <v>109</v>
      </c>
      <c r="Z84" s="6" t="s">
        <v>110</v>
      </c>
      <c r="AA84" s="6" t="s">
        <v>111</v>
      </c>
      <c r="AB84" s="6" t="s">
        <v>108</v>
      </c>
      <c r="AC84" s="6" t="s">
        <v>109</v>
      </c>
      <c r="AD84" s="6" t="s">
        <v>110</v>
      </c>
      <c r="AE84" s="6" t="s">
        <v>111</v>
      </c>
      <c r="AF84" s="6" t="s">
        <v>108</v>
      </c>
      <c r="AG84" s="6" t="s">
        <v>109</v>
      </c>
      <c r="AH84" s="6" t="s">
        <v>110</v>
      </c>
      <c r="AI84" s="6" t="s">
        <v>111</v>
      </c>
      <c r="AJ84" s="6" t="s">
        <v>108</v>
      </c>
      <c r="AK84" s="6" t="s">
        <v>109</v>
      </c>
      <c r="AL84" s="6" t="s">
        <v>110</v>
      </c>
      <c r="AM84" s="6" t="s">
        <v>111</v>
      </c>
      <c r="AN84" s="6" t="s">
        <v>108</v>
      </c>
      <c r="AO84" s="6" t="s">
        <v>109</v>
      </c>
      <c r="AP84" s="6" t="s">
        <v>110</v>
      </c>
      <c r="AQ84" s="6" t="s">
        <v>111</v>
      </c>
      <c r="AR84" s="6" t="s">
        <v>108</v>
      </c>
      <c r="AS84" s="6" t="s">
        <v>109</v>
      </c>
      <c r="AT84" s="6" t="s">
        <v>110</v>
      </c>
      <c r="AU84" s="6" t="s">
        <v>111</v>
      </c>
      <c r="AV84" s="6" t="s">
        <v>108</v>
      </c>
      <c r="AW84" s="6" t="s">
        <v>109</v>
      </c>
      <c r="AX84" s="6" t="s">
        <v>110</v>
      </c>
      <c r="AY84" s="6" t="s">
        <v>111</v>
      </c>
      <c r="AZ84" s="6" t="s">
        <v>108</v>
      </c>
      <c r="BA84" s="6" t="s">
        <v>109</v>
      </c>
      <c r="BB84" s="6" t="s">
        <v>110</v>
      </c>
      <c r="BC84" s="6" t="s">
        <v>111</v>
      </c>
      <c r="BD84" s="6" t="s">
        <v>108</v>
      </c>
      <c r="BE84" s="6" t="s">
        <v>109</v>
      </c>
    </row>
    <row r="85" spans="2:59" ht="12" customHeight="1">
      <c r="B85" s="41" t="s">
        <v>166</v>
      </c>
      <c r="C85" s="176">
        <v>0.1029336078229542</v>
      </c>
      <c r="D85" s="177">
        <v>0.10305435305435305</v>
      </c>
      <c r="E85" s="177">
        <v>8.5120871637725568E-2</v>
      </c>
      <c r="F85" s="177">
        <v>9.1405915130732956E-2</v>
      </c>
      <c r="G85" s="177">
        <v>9.4188376753507011E-2</v>
      </c>
      <c r="H85" s="177">
        <v>8.9378727259002033E-2</v>
      </c>
      <c r="I85" s="177">
        <v>9.8554301833568406E-2</v>
      </c>
      <c r="J85" s="177">
        <v>0.10146892655367232</v>
      </c>
      <c r="K85" s="177">
        <v>0.1291240045506257</v>
      </c>
      <c r="L85" s="177">
        <v>0.13175169872164</v>
      </c>
      <c r="M85" s="178">
        <v>0.16628759160980541</v>
      </c>
      <c r="O85" s="41" t="s">
        <v>166</v>
      </c>
      <c r="P85" s="176">
        <v>0.11522819701762313</v>
      </c>
      <c r="Q85" s="177">
        <v>9.6673596673596679E-2</v>
      </c>
      <c r="R85" s="177">
        <v>9.3732970027247953E-2</v>
      </c>
      <c r="S85" s="177">
        <v>0.10388888888888889</v>
      </c>
      <c r="T85" s="177">
        <v>0.1110087517273146</v>
      </c>
      <c r="U85" s="177">
        <v>8.6830680173661356E-2</v>
      </c>
      <c r="V85" s="177">
        <v>0.10373647984267453</v>
      </c>
      <c r="W85" s="177">
        <v>0.11040235525024533</v>
      </c>
      <c r="X85" s="177">
        <v>9.5884413309982486E-2</v>
      </c>
      <c r="Y85" s="177">
        <v>7.9908675799086754E-2</v>
      </c>
      <c r="Z85" s="177">
        <v>8.0348499515972893E-2</v>
      </c>
      <c r="AA85" s="177">
        <v>8.3663584324086313E-2</v>
      </c>
      <c r="AB85" s="177">
        <v>9.3724531377343115E-2</v>
      </c>
      <c r="AC85" s="177">
        <v>7.9741379310344834E-2</v>
      </c>
      <c r="AD85" s="177">
        <v>9.0554592720970536E-2</v>
      </c>
      <c r="AE85" s="177">
        <v>0.10177777777777777</v>
      </c>
      <c r="AF85" s="177">
        <v>0.10729783037475345</v>
      </c>
      <c r="AG85" s="177">
        <v>8.3412322274881517E-2</v>
      </c>
      <c r="AH85" s="177">
        <v>9.2680814205283679E-2</v>
      </c>
      <c r="AI85" s="177">
        <v>9.141274238227147E-2</v>
      </c>
      <c r="AJ85" s="177">
        <v>8.9616810877626699E-2</v>
      </c>
      <c r="AK85" s="177">
        <v>8.4694494857834243E-2</v>
      </c>
      <c r="AL85" s="177">
        <v>9.036144578313253E-2</v>
      </c>
      <c r="AM85" s="177">
        <v>9.2762186115214182E-2</v>
      </c>
      <c r="AN85" s="177">
        <v>0.10096976611523104</v>
      </c>
      <c r="AO85" s="177">
        <v>8.2736156351791532E-2</v>
      </c>
      <c r="AP85" s="177">
        <v>0.1063410791650256</v>
      </c>
      <c r="AQ85" s="177">
        <v>0.10767160161507403</v>
      </c>
      <c r="AR85" s="177">
        <v>0.10511009555463233</v>
      </c>
      <c r="AS85" s="177">
        <v>0.10022271714922049</v>
      </c>
      <c r="AT85" s="177">
        <v>9.805779251539555E-2</v>
      </c>
      <c r="AU85" s="177">
        <v>0.1020603737422137</v>
      </c>
      <c r="AV85" s="177">
        <v>0.13765892152564665</v>
      </c>
      <c r="AW85" s="177">
        <v>0.12939585211902616</v>
      </c>
      <c r="AX85" s="177">
        <v>0.12048192771084337</v>
      </c>
      <c r="AY85" s="177">
        <v>0.12845757149554618</v>
      </c>
      <c r="AZ85" s="177">
        <v>0.14492119089316988</v>
      </c>
      <c r="BA85" s="177">
        <v>0.109297725024728</v>
      </c>
      <c r="BB85" s="177">
        <v>0.11221590909090909</v>
      </c>
      <c r="BC85" s="177">
        <v>0.15673289183222958</v>
      </c>
      <c r="BD85" s="177">
        <v>0.14011516314779271</v>
      </c>
      <c r="BE85" s="178">
        <v>0.19540843566470903</v>
      </c>
    </row>
    <row r="86" spans="2:59" ht="12" customHeight="1">
      <c r="B86" s="5" t="s">
        <v>167</v>
      </c>
      <c r="C86" s="179">
        <v>0.41006176016469376</v>
      </c>
      <c r="D86" s="180">
        <v>0.4137806637806638</v>
      </c>
      <c r="E86" s="180">
        <v>0.42322097378277151</v>
      </c>
      <c r="F86" s="180">
        <v>0.43859837119588513</v>
      </c>
      <c r="G86" s="180">
        <v>0.44183103048201666</v>
      </c>
      <c r="H86" s="180">
        <v>0.43549482901789083</v>
      </c>
      <c r="I86" s="180">
        <v>0.48043018335684062</v>
      </c>
      <c r="J86" s="180">
        <v>0.52135593220338983</v>
      </c>
      <c r="K86" s="180">
        <v>0.50102389078498288</v>
      </c>
      <c r="L86" s="180">
        <v>0.47587239433375561</v>
      </c>
      <c r="M86" s="181">
        <v>0.47106393732625729</v>
      </c>
      <c r="O86" s="5" t="s">
        <v>167</v>
      </c>
      <c r="P86" s="179">
        <v>0.42702214188883869</v>
      </c>
      <c r="Q86" s="180">
        <v>0.40488565488565487</v>
      </c>
      <c r="R86" s="180">
        <v>0.41089918256130792</v>
      </c>
      <c r="S86" s="180">
        <v>0.3938888888888889</v>
      </c>
      <c r="T86" s="180">
        <v>0.43251957623215109</v>
      </c>
      <c r="U86" s="180">
        <v>0.3931500241196334</v>
      </c>
      <c r="V86" s="180">
        <v>0.40806293018682399</v>
      </c>
      <c r="W86" s="180">
        <v>0.42051030421982338</v>
      </c>
      <c r="X86" s="180">
        <v>0.43126094570928197</v>
      </c>
      <c r="Y86" s="180">
        <v>0.40821917808219177</v>
      </c>
      <c r="Z86" s="180">
        <v>0.41093901258470472</v>
      </c>
      <c r="AA86" s="180">
        <v>0.44077498899163364</v>
      </c>
      <c r="AB86" s="180">
        <v>0.45150774246128772</v>
      </c>
      <c r="AC86" s="180">
        <v>0.41810344827586204</v>
      </c>
      <c r="AD86" s="180">
        <v>0.44714038128249567</v>
      </c>
      <c r="AE86" s="180">
        <v>0.43688888888888888</v>
      </c>
      <c r="AF86" s="180">
        <v>0.46745562130177515</v>
      </c>
      <c r="AG86" s="180">
        <v>0.42843601895734595</v>
      </c>
      <c r="AH86" s="180">
        <v>0.42572542226071891</v>
      </c>
      <c r="AI86" s="180">
        <v>0.44202611792639496</v>
      </c>
      <c r="AJ86" s="180">
        <v>0.45457354758961682</v>
      </c>
      <c r="AK86" s="180">
        <v>0.42105263157894735</v>
      </c>
      <c r="AL86" s="180">
        <v>0.43102409638554218</v>
      </c>
      <c r="AM86" s="180">
        <v>0.43574593796159528</v>
      </c>
      <c r="AN86" s="180">
        <v>0.47090701654306905</v>
      </c>
      <c r="AO86" s="180">
        <v>0.48501628664495117</v>
      </c>
      <c r="AP86" s="180">
        <v>0.48444269397400552</v>
      </c>
      <c r="AQ86" s="180">
        <v>0.48452220726783313</v>
      </c>
      <c r="AR86" s="180">
        <v>0.51350228500207729</v>
      </c>
      <c r="AS86" s="180">
        <v>0.51714922048997769</v>
      </c>
      <c r="AT86" s="180">
        <v>0.53434391283751781</v>
      </c>
      <c r="AU86" s="180">
        <v>0.52180162913272643</v>
      </c>
      <c r="AV86" s="180">
        <v>0.51293292415607195</v>
      </c>
      <c r="AW86" s="180">
        <v>0.50045085662759248</v>
      </c>
      <c r="AX86" s="180">
        <v>0.50417052826691378</v>
      </c>
      <c r="AY86" s="180">
        <v>0.48570089076418188</v>
      </c>
      <c r="AZ86" s="180">
        <v>0.47416812609457093</v>
      </c>
      <c r="BA86" s="180">
        <v>0.46636993076162214</v>
      </c>
      <c r="BB86" s="180">
        <v>0.49479166666666669</v>
      </c>
      <c r="BC86" s="180">
        <v>0.46843267108167769</v>
      </c>
      <c r="BD86" s="180">
        <v>0.47696737044145876</v>
      </c>
      <c r="BE86" s="181">
        <v>0.4644954618259477</v>
      </c>
    </row>
    <row r="87" spans="2:59" ht="12" customHeight="1">
      <c r="B87" s="5" t="s">
        <v>168</v>
      </c>
      <c r="C87" s="182">
        <v>0.27599073597529594</v>
      </c>
      <c r="D87" s="183">
        <v>0.27849927849927852</v>
      </c>
      <c r="E87" s="183">
        <v>0.26875496538417887</v>
      </c>
      <c r="F87" s="183">
        <v>0.25932276039434204</v>
      </c>
      <c r="G87" s="183">
        <v>0.25419259571775127</v>
      </c>
      <c r="H87" s="183">
        <v>0.25469917717218993</v>
      </c>
      <c r="I87" s="183">
        <v>0.24462270803949224</v>
      </c>
      <c r="J87" s="183">
        <v>0.22813559322033899</v>
      </c>
      <c r="K87" s="183">
        <v>0.21194539249146757</v>
      </c>
      <c r="L87" s="183">
        <v>0.22123689968904756</v>
      </c>
      <c r="M87" s="184">
        <v>0.19989891331817033</v>
      </c>
      <c r="O87" s="5" t="s">
        <v>168</v>
      </c>
      <c r="P87" s="182">
        <v>0.26253953908721195</v>
      </c>
      <c r="Q87" s="183">
        <v>0.26871101871101871</v>
      </c>
      <c r="R87" s="183">
        <v>0.28610354223433243</v>
      </c>
      <c r="S87" s="183">
        <v>0.28999999999999998</v>
      </c>
      <c r="T87" s="183">
        <v>0.26669737448180564</v>
      </c>
      <c r="U87" s="183">
        <v>0.29860106126386882</v>
      </c>
      <c r="V87" s="183">
        <v>0.26892822025565388</v>
      </c>
      <c r="W87" s="183">
        <v>0.2801766437684004</v>
      </c>
      <c r="X87" s="183">
        <v>0.26138353765323991</v>
      </c>
      <c r="Y87" s="183">
        <v>0.27625570776255709</v>
      </c>
      <c r="Z87" s="183">
        <v>0.27202323330106487</v>
      </c>
      <c r="AA87" s="183">
        <v>0.265962131219727</v>
      </c>
      <c r="AB87" s="183">
        <v>0.25020374898125508</v>
      </c>
      <c r="AC87" s="183">
        <v>0.27586206896551724</v>
      </c>
      <c r="AD87" s="183">
        <v>0.25216637781629114</v>
      </c>
      <c r="AE87" s="183">
        <v>0.25955555555555554</v>
      </c>
      <c r="AF87" s="183">
        <v>0.23155818540433926</v>
      </c>
      <c r="AG87" s="183">
        <v>0.27440758293838863</v>
      </c>
      <c r="AH87" s="183">
        <v>0.25465569510610653</v>
      </c>
      <c r="AI87" s="183">
        <v>0.25959635931935099</v>
      </c>
      <c r="AJ87" s="183">
        <v>0.24690976514215079</v>
      </c>
      <c r="AK87" s="183">
        <v>0.27162734422262552</v>
      </c>
      <c r="AL87" s="183">
        <v>0.24819277108433735</v>
      </c>
      <c r="AM87" s="183">
        <v>0.25199409158050223</v>
      </c>
      <c r="AN87" s="183">
        <v>0.24130062749572162</v>
      </c>
      <c r="AO87" s="183">
        <v>0.249185667752443</v>
      </c>
      <c r="AP87" s="183">
        <v>0.24537219377707759</v>
      </c>
      <c r="AQ87" s="183">
        <v>0.24270973530731269</v>
      </c>
      <c r="AR87" s="183">
        <v>0.23805567095970087</v>
      </c>
      <c r="AS87" s="183">
        <v>0.22939866369710468</v>
      </c>
      <c r="AT87" s="183">
        <v>0.20274751302700142</v>
      </c>
      <c r="AU87" s="183">
        <v>0.24101581217057977</v>
      </c>
      <c r="AV87" s="183">
        <v>0.20298114861902675</v>
      </c>
      <c r="AW87" s="183">
        <v>0.22091974752028856</v>
      </c>
      <c r="AX87" s="183">
        <v>0.20342910101946246</v>
      </c>
      <c r="AY87" s="183">
        <v>0.22081575246132207</v>
      </c>
      <c r="AZ87" s="183">
        <v>0.2136602451838879</v>
      </c>
      <c r="BA87" s="183">
        <v>0.24282888229475766</v>
      </c>
      <c r="BB87" s="183">
        <v>0.22253787878787878</v>
      </c>
      <c r="BC87" s="183">
        <v>0.20838852097130242</v>
      </c>
      <c r="BD87" s="183">
        <v>0.20825335892514396</v>
      </c>
      <c r="BE87" s="184">
        <v>0.19060331019754403</v>
      </c>
    </row>
    <row r="88" spans="2:59" ht="12" customHeight="1">
      <c r="B88" s="5" t="s">
        <v>169</v>
      </c>
      <c r="C88" s="179">
        <v>0.11142563046834791</v>
      </c>
      <c r="D88" s="180">
        <v>0.11038961038961038</v>
      </c>
      <c r="E88" s="180">
        <v>0.11871524231074793</v>
      </c>
      <c r="F88" s="180">
        <v>0.11112301757393914</v>
      </c>
      <c r="G88" s="180">
        <v>0.11254087121611644</v>
      </c>
      <c r="H88" s="180">
        <v>0.11730957952744017</v>
      </c>
      <c r="I88" s="180">
        <v>0.10208039492242595</v>
      </c>
      <c r="J88" s="180">
        <v>8.5649717514124299E-2</v>
      </c>
      <c r="K88" s="180">
        <v>9.1922639362912395E-2</v>
      </c>
      <c r="L88" s="180">
        <v>9.6280087527352301E-2</v>
      </c>
      <c r="M88" s="181">
        <v>8.466009603234774E-2</v>
      </c>
      <c r="O88" s="5" t="s">
        <v>169</v>
      </c>
      <c r="P88" s="179">
        <v>0.10393131495707185</v>
      </c>
      <c r="Q88" s="180">
        <v>0.11954261954261955</v>
      </c>
      <c r="R88" s="180">
        <v>0.11607629427792915</v>
      </c>
      <c r="S88" s="180">
        <v>0.10722222222222222</v>
      </c>
      <c r="T88" s="180">
        <v>0.1040994933210502</v>
      </c>
      <c r="U88" s="180">
        <v>0.11673902556681139</v>
      </c>
      <c r="V88" s="180">
        <v>0.11750245821042281</v>
      </c>
      <c r="W88" s="180">
        <v>0.10353287536800786</v>
      </c>
      <c r="X88" s="180">
        <v>0.10770577933450087</v>
      </c>
      <c r="Y88" s="180">
        <v>0.13105022831050228</v>
      </c>
      <c r="Z88" s="180">
        <v>0.12245885769603097</v>
      </c>
      <c r="AA88" s="180">
        <v>0.11448701012769705</v>
      </c>
      <c r="AB88" s="180">
        <v>0.10350448247758762</v>
      </c>
      <c r="AC88" s="180">
        <v>0.12629310344827585</v>
      </c>
      <c r="AD88" s="180">
        <v>0.10658578856152513</v>
      </c>
      <c r="AE88" s="180">
        <v>0.10844444444444444</v>
      </c>
      <c r="AF88" s="180">
        <v>0.10650887573964497</v>
      </c>
      <c r="AG88" s="180">
        <v>0.11327014218009479</v>
      </c>
      <c r="AH88" s="180">
        <v>0.11823300129926376</v>
      </c>
      <c r="AI88" s="180">
        <v>0.11278195488721804</v>
      </c>
      <c r="AJ88" s="180">
        <v>0.10012360939431397</v>
      </c>
      <c r="AK88" s="180">
        <v>0.1191772534785239</v>
      </c>
      <c r="AL88" s="180">
        <v>0.1246987951807229</v>
      </c>
      <c r="AM88" s="180">
        <v>0.12466765140324963</v>
      </c>
      <c r="AN88" s="180">
        <v>0.10781517398745008</v>
      </c>
      <c r="AO88" s="180">
        <v>0.10260586319218241</v>
      </c>
      <c r="AP88" s="180">
        <v>9.3343836155966919E-2</v>
      </c>
      <c r="AQ88" s="180">
        <v>0.10228802153432032</v>
      </c>
      <c r="AR88" s="180">
        <v>8.8907353552139592E-2</v>
      </c>
      <c r="AS88" s="180">
        <v>8.8641425389755016E-2</v>
      </c>
      <c r="AT88" s="180">
        <v>9.3320701089531027E-2</v>
      </c>
      <c r="AU88" s="180">
        <v>7.0915189266890277E-2</v>
      </c>
      <c r="AV88" s="180">
        <v>8.5050416483998248E-2</v>
      </c>
      <c r="AW88" s="180">
        <v>9.242560865644725E-2</v>
      </c>
      <c r="AX88" s="180">
        <v>0.1010194624652456</v>
      </c>
      <c r="AY88" s="180">
        <v>8.9545241443975618E-2</v>
      </c>
      <c r="AZ88" s="180">
        <v>9.1943957968476361E-2</v>
      </c>
      <c r="BA88" s="180">
        <v>9.7922848664688422E-2</v>
      </c>
      <c r="BB88" s="180">
        <v>9.4696969696969696E-2</v>
      </c>
      <c r="BC88" s="180">
        <v>0.10066225165562914</v>
      </c>
      <c r="BD88" s="180">
        <v>9.0690978886756243E-2</v>
      </c>
      <c r="BE88" s="181">
        <v>7.7949813134009616E-2</v>
      </c>
    </row>
    <row r="89" spans="2:59" ht="12" customHeight="1">
      <c r="B89" s="5" t="s">
        <v>170</v>
      </c>
      <c r="C89" s="182">
        <v>5.4297478126608338E-2</v>
      </c>
      <c r="D89" s="183">
        <v>5.1346801346801349E-2</v>
      </c>
      <c r="E89" s="183">
        <v>5.4704346839178297E-2</v>
      </c>
      <c r="F89" s="183">
        <v>5.4222031718816975E-2</v>
      </c>
      <c r="G89" s="183">
        <v>5.1682311992405867E-2</v>
      </c>
      <c r="H89" s="183">
        <v>5.4578395108326412E-2</v>
      </c>
      <c r="I89" s="183">
        <v>4.3547249647390693E-2</v>
      </c>
      <c r="J89" s="183">
        <v>3.8870056497175141E-2</v>
      </c>
      <c r="K89" s="183">
        <v>3.8452787258248008E-2</v>
      </c>
      <c r="L89" s="183">
        <v>4.1114822066106185E-2</v>
      </c>
      <c r="M89" s="184">
        <v>4.1192822845590095E-2</v>
      </c>
      <c r="O89" s="5" t="s">
        <v>170</v>
      </c>
      <c r="P89" s="182">
        <v>5.1965657478535925E-2</v>
      </c>
      <c r="Q89" s="183">
        <v>6.1330561330561334E-2</v>
      </c>
      <c r="R89" s="183">
        <v>5.0681198910081743E-2</v>
      </c>
      <c r="S89" s="183">
        <v>5.3333333333333337E-2</v>
      </c>
      <c r="T89" s="183">
        <v>4.329801934592354E-2</v>
      </c>
      <c r="U89" s="183">
        <v>5.4510371442354079E-2</v>
      </c>
      <c r="V89" s="183">
        <v>5.8997050147492625E-2</v>
      </c>
      <c r="W89" s="183">
        <v>4.9067713444553483E-2</v>
      </c>
      <c r="X89" s="183">
        <v>5.6479859894921193E-2</v>
      </c>
      <c r="Y89" s="183">
        <v>5.3881278538812784E-2</v>
      </c>
      <c r="Z89" s="183">
        <v>6.0019361084220714E-2</v>
      </c>
      <c r="AA89" s="183">
        <v>4.8877146631439897E-2</v>
      </c>
      <c r="AB89" s="183">
        <v>5.5012224938875302E-2</v>
      </c>
      <c r="AC89" s="183">
        <v>4.6982758620689652E-2</v>
      </c>
      <c r="AD89" s="183">
        <v>5.9358752166377815E-2</v>
      </c>
      <c r="AE89" s="183">
        <v>5.5555555555555552E-2</v>
      </c>
      <c r="AF89" s="183">
        <v>4.8915187376725837E-2</v>
      </c>
      <c r="AG89" s="183">
        <v>5.2132701421800945E-2</v>
      </c>
      <c r="AH89" s="183">
        <v>5.8466868774361198E-2</v>
      </c>
      <c r="AI89" s="183">
        <v>4.7882865057380292E-2</v>
      </c>
      <c r="AJ89" s="183">
        <v>5.7169344870210137E-2</v>
      </c>
      <c r="AK89" s="183">
        <v>5.2329098608590439E-2</v>
      </c>
      <c r="AL89" s="183">
        <v>6.2349397590361448E-2</v>
      </c>
      <c r="AM89" s="183">
        <v>4.6676514032496307E-2</v>
      </c>
      <c r="AN89" s="183">
        <v>4.7632629777524242E-2</v>
      </c>
      <c r="AO89" s="183">
        <v>4.7231270358306189E-2</v>
      </c>
      <c r="AP89" s="183">
        <v>3.8991729027176056E-2</v>
      </c>
      <c r="AQ89" s="183">
        <v>3.7236428891879766E-2</v>
      </c>
      <c r="AR89" s="183">
        <v>3.6560033236393855E-2</v>
      </c>
      <c r="AS89" s="183">
        <v>4.1870824053452119E-2</v>
      </c>
      <c r="AT89" s="183">
        <v>3.9791567977261959E-2</v>
      </c>
      <c r="AU89" s="183">
        <v>3.7374221370388115E-2</v>
      </c>
      <c r="AV89" s="183">
        <v>3.7264357737834285E-2</v>
      </c>
      <c r="AW89" s="183">
        <v>3.4715960324616775E-2</v>
      </c>
      <c r="AX89" s="183">
        <v>3.7534754402224285E-2</v>
      </c>
      <c r="AY89" s="183">
        <v>4.4538209095171123E-2</v>
      </c>
      <c r="AZ89" s="183">
        <v>4.509632224168126E-2</v>
      </c>
      <c r="BA89" s="183">
        <v>4.4015825914935705E-2</v>
      </c>
      <c r="BB89" s="183">
        <v>3.8352272727272728E-2</v>
      </c>
      <c r="BC89" s="183">
        <v>3.7086092715231792E-2</v>
      </c>
      <c r="BD89" s="183">
        <v>4.558541266794626E-2</v>
      </c>
      <c r="BE89" s="184">
        <v>3.6305392418579815E-2</v>
      </c>
    </row>
    <row r="90" spans="2:59" ht="12" customHeight="1">
      <c r="B90" s="37" t="s">
        <v>171</v>
      </c>
      <c r="C90" s="200">
        <v>4.5290787442099849E-2</v>
      </c>
      <c r="D90" s="201">
        <v>4.2929292929292928E-2</v>
      </c>
      <c r="E90" s="201">
        <v>4.9483600045397799E-2</v>
      </c>
      <c r="F90" s="201">
        <v>4.5327903986283752E-2</v>
      </c>
      <c r="G90" s="201">
        <v>4.5564813838202718E-2</v>
      </c>
      <c r="H90" s="201">
        <v>4.8539291915150599E-2</v>
      </c>
      <c r="I90" s="201">
        <v>3.0765162200282088E-2</v>
      </c>
      <c r="J90" s="201">
        <v>2.4519774011299435E-2</v>
      </c>
      <c r="K90" s="201">
        <v>2.7531285551763367E-2</v>
      </c>
      <c r="L90" s="201">
        <v>3.3744097662098356E-2</v>
      </c>
      <c r="M90" s="202">
        <v>3.6896638867829165E-2</v>
      </c>
      <c r="O90" s="37" t="s">
        <v>171</v>
      </c>
      <c r="P90" s="200">
        <v>3.9313149570718485E-2</v>
      </c>
      <c r="Q90" s="201">
        <v>4.8856548856548859E-2</v>
      </c>
      <c r="R90" s="201">
        <v>4.2506811989100821E-2</v>
      </c>
      <c r="S90" s="201">
        <v>5.1666666666666666E-2</v>
      </c>
      <c r="T90" s="201">
        <v>4.2376784891754948E-2</v>
      </c>
      <c r="U90" s="201">
        <v>5.016883743367101E-2</v>
      </c>
      <c r="V90" s="201">
        <v>4.2772861356932153E-2</v>
      </c>
      <c r="W90" s="201">
        <v>3.6310107948969578E-2</v>
      </c>
      <c r="X90" s="201">
        <v>4.7285464098073555E-2</v>
      </c>
      <c r="Y90" s="201">
        <v>5.0684931506849315E-2</v>
      </c>
      <c r="Z90" s="201">
        <v>5.4211035818005807E-2</v>
      </c>
      <c r="AA90" s="201">
        <v>4.6235138705416116E-2</v>
      </c>
      <c r="AB90" s="201">
        <v>4.6047269763651179E-2</v>
      </c>
      <c r="AC90" s="201">
        <v>5.3017241379310347E-2</v>
      </c>
      <c r="AD90" s="201">
        <v>4.419410745233969E-2</v>
      </c>
      <c r="AE90" s="201">
        <v>3.7777777777777778E-2</v>
      </c>
      <c r="AF90" s="201">
        <v>3.8264299802761338E-2</v>
      </c>
      <c r="AG90" s="201">
        <v>4.8341232227488151E-2</v>
      </c>
      <c r="AH90" s="201">
        <v>5.0238198354265913E-2</v>
      </c>
      <c r="AI90" s="201">
        <v>4.6299960427384247E-2</v>
      </c>
      <c r="AJ90" s="201">
        <v>5.1606922126081582E-2</v>
      </c>
      <c r="AK90" s="201">
        <v>5.1119177253478525E-2</v>
      </c>
      <c r="AL90" s="201">
        <v>4.3373493975903614E-2</v>
      </c>
      <c r="AM90" s="201">
        <v>4.8153618906942391E-2</v>
      </c>
      <c r="AN90" s="201">
        <v>3.137478608100399E-2</v>
      </c>
      <c r="AO90" s="201">
        <v>3.322475570032573E-2</v>
      </c>
      <c r="AP90" s="201">
        <v>3.1508467900748328E-2</v>
      </c>
      <c r="AQ90" s="201">
        <v>2.5572005383580079E-2</v>
      </c>
      <c r="AR90" s="201">
        <v>1.7864561695056087E-2</v>
      </c>
      <c r="AS90" s="201">
        <v>2.2717149220489979E-2</v>
      </c>
      <c r="AT90" s="201">
        <v>3.1738512553292277E-2</v>
      </c>
      <c r="AU90" s="201">
        <v>2.6832774317201723E-2</v>
      </c>
      <c r="AV90" s="201">
        <v>2.4112231477422183E-2</v>
      </c>
      <c r="AW90" s="201">
        <v>2.2091974752028856E-2</v>
      </c>
      <c r="AX90" s="201">
        <v>3.3364226135310475E-2</v>
      </c>
      <c r="AY90" s="201">
        <v>3.0942334739803096E-2</v>
      </c>
      <c r="AZ90" s="201">
        <v>3.0210157618213659E-2</v>
      </c>
      <c r="BA90" s="201">
        <v>3.9564787339268048E-2</v>
      </c>
      <c r="BB90" s="201">
        <v>3.7405303030303032E-2</v>
      </c>
      <c r="BC90" s="201">
        <v>2.8697571743929361E-2</v>
      </c>
      <c r="BD90" s="201">
        <v>3.8387715930902108E-2</v>
      </c>
      <c r="BE90" s="202">
        <v>3.5237586759209821E-2</v>
      </c>
    </row>
    <row r="91" spans="2:59" ht="12" customHeight="1">
      <c r="B91" s="36" t="s">
        <v>115</v>
      </c>
      <c r="O91" s="36" t="s">
        <v>115</v>
      </c>
      <c r="P91" s="108"/>
      <c r="Q91" s="108"/>
      <c r="R91" s="108"/>
      <c r="S91" s="108"/>
      <c r="T91" s="108"/>
      <c r="U91" s="108"/>
      <c r="V91" s="108"/>
      <c r="W91" s="108"/>
      <c r="X91" s="108"/>
      <c r="Y91" s="108"/>
      <c r="Z91" s="108"/>
      <c r="AA91" s="108"/>
      <c r="AB91" s="108"/>
      <c r="AC91" s="108"/>
      <c r="AD91" s="108"/>
      <c r="AE91" s="108"/>
      <c r="AF91" s="108"/>
      <c r="AG91" s="108"/>
      <c r="AH91" s="108"/>
      <c r="AI91" s="108"/>
      <c r="AJ91" s="108"/>
      <c r="AK91" s="108"/>
      <c r="AL91" s="108"/>
      <c r="AM91" s="108"/>
      <c r="AN91" s="108"/>
      <c r="AO91" s="108"/>
      <c r="AP91" s="108"/>
      <c r="AQ91" s="108"/>
      <c r="AR91" s="108"/>
      <c r="AS91" s="108"/>
      <c r="AT91" s="108"/>
      <c r="AU91" s="108"/>
      <c r="AV91" s="108"/>
      <c r="AW91" s="108"/>
      <c r="AX91" s="108"/>
      <c r="AY91" s="108"/>
      <c r="AZ91" s="108"/>
      <c r="BA91" s="108"/>
      <c r="BB91" s="108"/>
      <c r="BC91" s="108"/>
      <c r="BD91" s="108"/>
      <c r="BE91" s="108"/>
      <c r="BF91" s="108"/>
      <c r="BG91" s="108"/>
    </row>
  </sheetData>
  <mergeCells count="44">
    <mergeCell ref="BD83:BE83"/>
    <mergeCell ref="BD51:BE51"/>
    <mergeCell ref="AJ83:AM83"/>
    <mergeCell ref="AN83:AQ83"/>
    <mergeCell ref="AR83:AU83"/>
    <mergeCell ref="AV83:AY83"/>
    <mergeCell ref="AZ83:BC83"/>
    <mergeCell ref="P83:S83"/>
    <mergeCell ref="T83:W83"/>
    <mergeCell ref="X83:AA83"/>
    <mergeCell ref="AB83:AE83"/>
    <mergeCell ref="AF83:AI83"/>
    <mergeCell ref="P51:S51"/>
    <mergeCell ref="T51:W51"/>
    <mergeCell ref="X51:AA51"/>
    <mergeCell ref="AB51:AE51"/>
    <mergeCell ref="AF51:AI51"/>
    <mergeCell ref="AV7:AY7"/>
    <mergeCell ref="AZ7:BC7"/>
    <mergeCell ref="AJ51:AM51"/>
    <mergeCell ref="AJ38:AM38"/>
    <mergeCell ref="AN38:AQ38"/>
    <mergeCell ref="AR38:AU38"/>
    <mergeCell ref="AV38:AY38"/>
    <mergeCell ref="AN51:AQ51"/>
    <mergeCell ref="AR51:AU51"/>
    <mergeCell ref="AV51:AY51"/>
    <mergeCell ref="AZ51:BC51"/>
    <mergeCell ref="BD38:BE38"/>
    <mergeCell ref="BD7:BE7"/>
    <mergeCell ref="P38:S38"/>
    <mergeCell ref="T38:W38"/>
    <mergeCell ref="X38:AA38"/>
    <mergeCell ref="AB38:AE38"/>
    <mergeCell ref="AF38:AI38"/>
    <mergeCell ref="AJ7:AM7"/>
    <mergeCell ref="P7:S7"/>
    <mergeCell ref="T7:W7"/>
    <mergeCell ref="X7:AA7"/>
    <mergeCell ref="AB7:AE7"/>
    <mergeCell ref="AF7:AI7"/>
    <mergeCell ref="AZ38:BC38"/>
    <mergeCell ref="AN7:AQ7"/>
    <mergeCell ref="AR7:AU7"/>
  </mergeCells>
  <pageMargins left="0.7" right="0.7" top="0.75" bottom="0.75" header="0.3" footer="0.3"/>
  <pageSetup orientation="portrait" horizontalDpi="1200" verticalDpi="12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68AF8-5679-4965-8D44-76A26BE8F8C9}">
  <sheetPr>
    <tabColor theme="4"/>
  </sheetPr>
  <dimension ref="A1:BG87"/>
  <sheetViews>
    <sheetView showGridLines="0" zoomScaleNormal="100" workbookViewId="0"/>
  </sheetViews>
  <sheetFormatPr defaultColWidth="7.08203125" defaultRowHeight="12" customHeight="1"/>
  <cols>
    <col min="1" max="1" width="2.5" style="8" customWidth="1"/>
    <col min="2" max="2" width="20.58203125" style="2" customWidth="1"/>
    <col min="3" max="14" width="7.08203125" style="2"/>
    <col min="15" max="15" width="20.58203125" style="2" customWidth="1"/>
    <col min="16" max="17" width="7.08203125" style="2" customWidth="1"/>
    <col min="18" max="47" width="7.08203125" style="2"/>
    <col min="48" max="48" width="7.08203125" style="2" customWidth="1"/>
    <col min="49" max="54" width="7.08203125" style="2"/>
    <col min="55" max="55" width="7.08203125" style="2" customWidth="1"/>
    <col min="56" max="16384" width="7.08203125" style="2"/>
  </cols>
  <sheetData>
    <row r="1" spans="1:59" ht="12" customHeight="1">
      <c r="A1" s="17"/>
      <c r="B1" s="17"/>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9" ht="12" customHeight="1">
      <c r="A2" s="17"/>
      <c r="B2" s="17"/>
    </row>
    <row r="3" spans="1:59" ht="12" customHeight="1">
      <c r="D3" s="13"/>
      <c r="E3" s="13"/>
      <c r="F3" s="13"/>
      <c r="G3" s="13"/>
      <c r="H3" s="13"/>
      <c r="I3" s="13"/>
      <c r="J3" s="13"/>
      <c r="K3" s="13"/>
      <c r="L3" s="13"/>
      <c r="M3" s="13"/>
      <c r="N3" s="13"/>
    </row>
    <row r="4" spans="1:59" ht="12" customHeight="1">
      <c r="C4" s="14"/>
      <c r="D4" s="15"/>
      <c r="E4" s="15"/>
      <c r="F4" s="15"/>
      <c r="G4" s="15"/>
      <c r="H4" s="15"/>
      <c r="I4" s="15"/>
      <c r="J4" s="15"/>
      <c r="K4" s="15"/>
      <c r="L4" s="15"/>
      <c r="M4" s="15"/>
      <c r="N4" s="15"/>
    </row>
    <row r="5" spans="1:59" ht="12" customHeight="1">
      <c r="C5" s="14"/>
      <c r="D5" s="15"/>
      <c r="E5" s="15"/>
      <c r="F5" s="15"/>
      <c r="G5" s="15"/>
      <c r="H5" s="15"/>
      <c r="I5" s="15"/>
      <c r="J5" s="15"/>
      <c r="K5" s="15"/>
      <c r="L5" s="15"/>
      <c r="M5" s="15"/>
      <c r="N5" s="15"/>
    </row>
    <row r="6" spans="1:59" ht="12" customHeight="1">
      <c r="C6" s="14"/>
      <c r="D6" s="15"/>
      <c r="E6" s="15"/>
      <c r="F6" s="15"/>
      <c r="G6" s="15"/>
      <c r="H6" s="15"/>
      <c r="I6" s="15"/>
      <c r="J6" s="15"/>
      <c r="K6" s="15"/>
      <c r="L6" s="15"/>
      <c r="M6" s="15"/>
      <c r="N6" s="15"/>
      <c r="P6" s="10" t="s">
        <v>174</v>
      </c>
    </row>
    <row r="7" spans="1:59" ht="12" customHeight="1">
      <c r="C7" s="10" t="s">
        <v>175</v>
      </c>
      <c r="D7" s="12"/>
      <c r="E7" s="12"/>
      <c r="F7" s="12"/>
      <c r="G7" s="12"/>
      <c r="H7" s="12"/>
      <c r="I7" s="12"/>
      <c r="J7" s="12"/>
      <c r="K7" s="12"/>
      <c r="L7" s="12"/>
      <c r="M7" s="12"/>
      <c r="N7" s="12"/>
      <c r="P7" s="1057">
        <v>2016</v>
      </c>
      <c r="Q7" s="1059"/>
      <c r="R7" s="1059"/>
      <c r="S7" s="1059"/>
      <c r="T7" s="1057">
        <v>2017</v>
      </c>
      <c r="U7" s="1059"/>
      <c r="V7" s="1059"/>
      <c r="W7" s="1059"/>
      <c r="X7" s="1057">
        <v>2018</v>
      </c>
      <c r="Y7" s="1059"/>
      <c r="Z7" s="1059"/>
      <c r="AA7" s="1059"/>
      <c r="AB7" s="1057">
        <v>2019</v>
      </c>
      <c r="AC7" s="1059"/>
      <c r="AD7" s="1059"/>
      <c r="AE7" s="1059"/>
      <c r="AF7" s="1057">
        <v>2020</v>
      </c>
      <c r="AG7" s="1059"/>
      <c r="AH7" s="1059"/>
      <c r="AI7" s="1059"/>
      <c r="AJ7" s="1057">
        <v>2021</v>
      </c>
      <c r="AK7" s="1059"/>
      <c r="AL7" s="1059"/>
      <c r="AM7" s="1059"/>
      <c r="AN7" s="1057">
        <v>2022</v>
      </c>
      <c r="AO7" s="1059"/>
      <c r="AP7" s="1059"/>
      <c r="AQ7" s="1059"/>
      <c r="AR7" s="1057">
        <v>2023</v>
      </c>
      <c r="AS7" s="1059"/>
      <c r="AT7" s="1059"/>
      <c r="AU7" s="1059"/>
      <c r="AV7" s="1057">
        <v>2024</v>
      </c>
      <c r="AW7" s="1059"/>
      <c r="AX7" s="1059"/>
      <c r="AY7" s="1059"/>
      <c r="AZ7" s="1057">
        <v>2025</v>
      </c>
      <c r="BA7" s="1059"/>
      <c r="BB7" s="1059"/>
      <c r="BC7" s="1059"/>
      <c r="BD7" s="1057">
        <v>2026</v>
      </c>
      <c r="BE7" s="1057"/>
    </row>
    <row r="8" spans="1:59" ht="12" customHeight="1">
      <c r="C8" s="3">
        <v>2016</v>
      </c>
      <c r="D8" s="4">
        <v>2017</v>
      </c>
      <c r="E8" s="4">
        <v>2018</v>
      </c>
      <c r="F8" s="4">
        <v>2019</v>
      </c>
      <c r="G8" s="4">
        <v>2020</v>
      </c>
      <c r="H8" s="4">
        <v>2021</v>
      </c>
      <c r="I8" s="4">
        <v>2022</v>
      </c>
      <c r="J8" s="4">
        <v>2023</v>
      </c>
      <c r="K8" s="4">
        <v>2024</v>
      </c>
      <c r="L8" s="4">
        <v>2025</v>
      </c>
      <c r="M8" s="94">
        <v>2026</v>
      </c>
      <c r="P8" s="6"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9" ht="12" customHeight="1">
      <c r="B9" s="41" t="s">
        <v>176</v>
      </c>
      <c r="C9" s="361">
        <v>0.51937450321181922</v>
      </c>
      <c r="D9" s="362">
        <v>0.66666877752800757</v>
      </c>
      <c r="E9" s="362">
        <v>0.79869495512287059</v>
      </c>
      <c r="F9" s="362">
        <v>0.69662631511422202</v>
      </c>
      <c r="G9" s="362">
        <v>0.50915199334281969</v>
      </c>
      <c r="H9" s="362">
        <v>0.52006704329362441</v>
      </c>
      <c r="I9" s="362">
        <v>0.90953085499999997</v>
      </c>
      <c r="J9" s="362">
        <v>0.45851491418046431</v>
      </c>
      <c r="K9" s="362">
        <v>0.35245452300000002</v>
      </c>
      <c r="L9" s="362">
        <v>0.46457471375830189</v>
      </c>
      <c r="M9" s="369">
        <v>0.13222700200000001</v>
      </c>
      <c r="O9" s="41" t="s">
        <v>176</v>
      </c>
      <c r="P9" s="361">
        <v>0.16667321121181919</v>
      </c>
      <c r="Q9" s="362">
        <v>0.13382880999999999</v>
      </c>
      <c r="R9" s="362">
        <v>0.103438633</v>
      </c>
      <c r="S9" s="362">
        <v>0.11543384900000001</v>
      </c>
      <c r="T9" s="362">
        <v>0.235611294</v>
      </c>
      <c r="U9" s="362">
        <v>8.5488501126410571E-2</v>
      </c>
      <c r="V9" s="362">
        <v>0.13016021</v>
      </c>
      <c r="W9" s="362">
        <v>0.215408772401597</v>
      </c>
      <c r="X9" s="362">
        <v>0.21709116141135501</v>
      </c>
      <c r="Y9" s="362">
        <v>0.15431252100000001</v>
      </c>
      <c r="Z9" s="362">
        <v>0.117823286</v>
      </c>
      <c r="AA9" s="362">
        <v>0.30946798671151571</v>
      </c>
      <c r="AB9" s="362">
        <v>0.133814565</v>
      </c>
      <c r="AC9" s="362">
        <v>0.149934122114222</v>
      </c>
      <c r="AD9" s="362">
        <v>0.17491522700000001</v>
      </c>
      <c r="AE9" s="362">
        <v>0.23796240099999999</v>
      </c>
      <c r="AF9" s="362">
        <v>0.13646960499999999</v>
      </c>
      <c r="AG9" s="362">
        <v>0.13739698834281969</v>
      </c>
      <c r="AH9" s="362">
        <v>8.1880061000000004E-2</v>
      </c>
      <c r="AI9" s="362">
        <v>0.153405339</v>
      </c>
      <c r="AJ9" s="362">
        <v>0.15080937116358251</v>
      </c>
      <c r="AK9" s="362">
        <v>0.14143654625160421</v>
      </c>
      <c r="AL9" s="362">
        <v>8.8149200878437764E-2</v>
      </c>
      <c r="AM9" s="362">
        <v>0.139671925</v>
      </c>
      <c r="AN9" s="362">
        <v>0.31012742199999999</v>
      </c>
      <c r="AO9" s="362">
        <v>0.40155583</v>
      </c>
      <c r="AP9" s="362">
        <v>6.3651387000000004E-2</v>
      </c>
      <c r="AQ9" s="362">
        <v>0.13419621600000001</v>
      </c>
      <c r="AR9" s="362">
        <v>9.5612918697289648E-2</v>
      </c>
      <c r="AS9" s="362">
        <v>0.17388900900000001</v>
      </c>
      <c r="AT9" s="362">
        <v>0.13783138948317469</v>
      </c>
      <c r="AU9" s="362">
        <v>5.1181597000000002E-2</v>
      </c>
      <c r="AV9" s="362">
        <v>9.1445527999999998E-2</v>
      </c>
      <c r="AW9" s="362">
        <v>0.12955805200000001</v>
      </c>
      <c r="AX9" s="362">
        <v>7.5089989999999995E-2</v>
      </c>
      <c r="AY9" s="362">
        <v>5.6360952999999998E-2</v>
      </c>
      <c r="AZ9" s="362">
        <v>0.10408303200000001</v>
      </c>
      <c r="BA9" s="362">
        <v>0.1405744386371871</v>
      </c>
      <c r="BB9" s="362">
        <v>7.501951412111478E-2</v>
      </c>
      <c r="BC9" s="362">
        <v>0.144897729</v>
      </c>
      <c r="BD9" s="362">
        <v>9.0177841999999994E-2</v>
      </c>
      <c r="BE9" s="369">
        <v>4.2049160000000002E-2</v>
      </c>
    </row>
    <row r="10" spans="1:59" ht="12" customHeight="1">
      <c r="B10" s="5" t="s">
        <v>33</v>
      </c>
      <c r="C10" s="363">
        <v>5.4775552000815626</v>
      </c>
      <c r="D10" s="364">
        <v>6.7908185664462941</v>
      </c>
      <c r="E10" s="364">
        <v>9.5211994418716888</v>
      </c>
      <c r="F10" s="364">
        <v>9.4323010826297704</v>
      </c>
      <c r="G10" s="364">
        <v>10.91440077383972</v>
      </c>
      <c r="H10" s="364">
        <v>17.465319067728579</v>
      </c>
      <c r="I10" s="364">
        <v>22.762991915018539</v>
      </c>
      <c r="J10" s="364">
        <v>16.278006493172271</v>
      </c>
      <c r="K10" s="364">
        <v>17.694510087065051</v>
      </c>
      <c r="L10" s="364">
        <v>21.478177087482759</v>
      </c>
      <c r="M10" s="370">
        <v>11.34625939037006</v>
      </c>
      <c r="O10" s="5" t="s">
        <v>33</v>
      </c>
      <c r="P10" s="363">
        <v>1.443735205050058</v>
      </c>
      <c r="Q10" s="364">
        <v>1.298566211985642</v>
      </c>
      <c r="R10" s="364">
        <v>1.4542414282216469</v>
      </c>
      <c r="S10" s="364">
        <v>1.281012354824216</v>
      </c>
      <c r="T10" s="364">
        <v>1.804913647606925</v>
      </c>
      <c r="U10" s="364">
        <v>1.434795754390481</v>
      </c>
      <c r="V10" s="364">
        <v>1.8126903020292791</v>
      </c>
      <c r="W10" s="364">
        <v>1.7384188624196091</v>
      </c>
      <c r="X10" s="364">
        <v>2.1572471040585981</v>
      </c>
      <c r="Y10" s="364">
        <v>3.0423976399762882</v>
      </c>
      <c r="Z10" s="364">
        <v>2.199265757815084</v>
      </c>
      <c r="AA10" s="364">
        <v>2.1222889400217189</v>
      </c>
      <c r="AB10" s="364">
        <v>2.4028328960000001</v>
      </c>
      <c r="AC10" s="364">
        <v>2.1780079239610841</v>
      </c>
      <c r="AD10" s="364">
        <v>2.4695618446686858</v>
      </c>
      <c r="AE10" s="364">
        <v>2.381898418</v>
      </c>
      <c r="AF10" s="364">
        <v>3.0601082584287629</v>
      </c>
      <c r="AG10" s="364">
        <v>2.4019158982987232</v>
      </c>
      <c r="AH10" s="364">
        <v>2.5901907485863389</v>
      </c>
      <c r="AI10" s="364">
        <v>2.862185868525891</v>
      </c>
      <c r="AJ10" s="364">
        <v>3.783647558450665</v>
      </c>
      <c r="AK10" s="364">
        <v>4.2440087198005649</v>
      </c>
      <c r="AL10" s="364">
        <v>4.5801052801311029</v>
      </c>
      <c r="AM10" s="364">
        <v>4.8575575093462477</v>
      </c>
      <c r="AN10" s="364">
        <v>6.5138094806180398</v>
      </c>
      <c r="AO10" s="364">
        <v>7.20552248655817</v>
      </c>
      <c r="AP10" s="364">
        <v>5.0942608985070814</v>
      </c>
      <c r="AQ10" s="364">
        <v>3.9493990493352471</v>
      </c>
      <c r="AR10" s="364">
        <v>4.2541549149389706</v>
      </c>
      <c r="AS10" s="364">
        <v>4.0722081466304179</v>
      </c>
      <c r="AT10" s="364">
        <v>4.1123035509999992</v>
      </c>
      <c r="AU10" s="364">
        <v>3.8393398806028789</v>
      </c>
      <c r="AV10" s="364">
        <v>3.945161191445683</v>
      </c>
      <c r="AW10" s="364">
        <v>4.8957093352984353</v>
      </c>
      <c r="AX10" s="364">
        <v>4.2866336890455576</v>
      </c>
      <c r="AY10" s="364">
        <v>4.5670058712753772</v>
      </c>
      <c r="AZ10" s="364">
        <v>4.3996848028527094</v>
      </c>
      <c r="BA10" s="364">
        <v>6.6162881246137966</v>
      </c>
      <c r="BB10" s="364">
        <v>5.1363960380162483</v>
      </c>
      <c r="BC10" s="364">
        <v>5.3258081219999989</v>
      </c>
      <c r="BD10" s="364">
        <v>6.6343054719999994</v>
      </c>
      <c r="BE10" s="370">
        <v>4.7119539183700594</v>
      </c>
    </row>
    <row r="11" spans="1:59" ht="12" customHeight="1">
      <c r="B11" s="5" t="s">
        <v>177</v>
      </c>
      <c r="C11" s="365">
        <v>29.381849704592881</v>
      </c>
      <c r="D11" s="366">
        <v>37.627227750412793</v>
      </c>
      <c r="E11" s="366">
        <v>48.656939824252397</v>
      </c>
      <c r="F11" s="366">
        <v>58.306626951786988</v>
      </c>
      <c r="G11" s="366">
        <v>65.220558250197769</v>
      </c>
      <c r="H11" s="366">
        <v>127.94631416512669</v>
      </c>
      <c r="I11" s="366">
        <v>94.289998608285686</v>
      </c>
      <c r="J11" s="366">
        <v>56.409111842053143</v>
      </c>
      <c r="K11" s="366">
        <v>79.585733295889511</v>
      </c>
      <c r="L11" s="366">
        <v>91.37665512261033</v>
      </c>
      <c r="M11" s="371">
        <v>59.377366039155042</v>
      </c>
      <c r="O11" s="5" t="s">
        <v>177</v>
      </c>
      <c r="P11" s="365">
        <v>7.8594097654596178</v>
      </c>
      <c r="Q11" s="366">
        <v>7.2988822191785543</v>
      </c>
      <c r="R11" s="366">
        <v>6.9557501712461551</v>
      </c>
      <c r="S11" s="366">
        <v>7.2678075487085536</v>
      </c>
      <c r="T11" s="366">
        <v>8.4206224464256412</v>
      </c>
      <c r="U11" s="366">
        <v>9.6953008443297062</v>
      </c>
      <c r="V11" s="366">
        <v>8.8647788969999972</v>
      </c>
      <c r="W11" s="366">
        <v>10.646525562657439</v>
      </c>
      <c r="X11" s="366">
        <v>11.291010730078209</v>
      </c>
      <c r="Y11" s="366">
        <v>12.07735462085749</v>
      </c>
      <c r="Z11" s="366">
        <v>11.720474644005121</v>
      </c>
      <c r="AA11" s="366">
        <v>13.568099829311571</v>
      </c>
      <c r="AB11" s="366">
        <v>14.46095840749622</v>
      </c>
      <c r="AC11" s="366">
        <v>16.766304011244198</v>
      </c>
      <c r="AD11" s="366">
        <v>14.415949963729579</v>
      </c>
      <c r="AE11" s="366">
        <v>12.663414569316989</v>
      </c>
      <c r="AF11" s="366">
        <v>14.601010098531811</v>
      </c>
      <c r="AG11" s="366">
        <v>16.6861607408288</v>
      </c>
      <c r="AH11" s="366">
        <v>16.095475983</v>
      </c>
      <c r="AI11" s="366">
        <v>17.83791142783717</v>
      </c>
      <c r="AJ11" s="366">
        <v>24.32899134503532</v>
      </c>
      <c r="AK11" s="366">
        <v>32.635692941742562</v>
      </c>
      <c r="AL11" s="366">
        <v>32.153560834411671</v>
      </c>
      <c r="AM11" s="366">
        <v>38.828069043937163</v>
      </c>
      <c r="AN11" s="366">
        <v>30.509706095111412</v>
      </c>
      <c r="AO11" s="366">
        <v>27.70744221132756</v>
      </c>
      <c r="AP11" s="366">
        <v>19.172791503592808</v>
      </c>
      <c r="AQ11" s="366">
        <v>16.900058798253909</v>
      </c>
      <c r="AR11" s="366">
        <v>15.38669973125891</v>
      </c>
      <c r="AS11" s="366">
        <v>14.692889552586831</v>
      </c>
      <c r="AT11" s="366">
        <v>13.398531494</v>
      </c>
      <c r="AU11" s="366">
        <v>12.930991064207401</v>
      </c>
      <c r="AV11" s="366">
        <v>16.212474807642199</v>
      </c>
      <c r="AW11" s="366">
        <v>23.986785541773251</v>
      </c>
      <c r="AX11" s="366">
        <v>16.526889892</v>
      </c>
      <c r="AY11" s="366">
        <v>22.859583054474061</v>
      </c>
      <c r="AZ11" s="366">
        <v>19.493318402044569</v>
      </c>
      <c r="BA11" s="366">
        <v>18.11975460565527</v>
      </c>
      <c r="BB11" s="366">
        <v>21.383956361999999</v>
      </c>
      <c r="BC11" s="366">
        <v>32.379625752910492</v>
      </c>
      <c r="BD11" s="366">
        <v>25.724830605000001</v>
      </c>
      <c r="BE11" s="371">
        <v>33.652535434155048</v>
      </c>
    </row>
    <row r="12" spans="1:59" ht="12" customHeight="1">
      <c r="B12" s="5" t="s">
        <v>178</v>
      </c>
      <c r="C12" s="363">
        <v>18.840440364999999</v>
      </c>
      <c r="D12" s="364">
        <v>20.35447091592248</v>
      </c>
      <c r="E12" s="364">
        <v>33.515096215266063</v>
      </c>
      <c r="F12" s="364">
        <v>38.423729728995987</v>
      </c>
      <c r="G12" s="364">
        <v>40.707573403870903</v>
      </c>
      <c r="H12" s="364">
        <v>101.4536837241061</v>
      </c>
      <c r="I12" s="364">
        <v>55.614262298365851</v>
      </c>
      <c r="J12" s="364">
        <v>31.291592065025679</v>
      </c>
      <c r="K12" s="364">
        <v>49.676213010834417</v>
      </c>
      <c r="L12" s="364">
        <v>56.867022528</v>
      </c>
      <c r="M12" s="370">
        <v>48.448926482271993</v>
      </c>
      <c r="O12" s="5" t="s">
        <v>178</v>
      </c>
      <c r="P12" s="363">
        <v>5.7430811129999988</v>
      </c>
      <c r="Q12" s="364">
        <v>4.8983781139999989</v>
      </c>
      <c r="R12" s="364">
        <v>4.5492427489999994</v>
      </c>
      <c r="S12" s="364">
        <v>3.649738388999999</v>
      </c>
      <c r="T12" s="364">
        <v>4.4243201209999992</v>
      </c>
      <c r="U12" s="364">
        <v>5.5119574479999986</v>
      </c>
      <c r="V12" s="364">
        <v>5.2657997821808111</v>
      </c>
      <c r="W12" s="364">
        <v>5.1523935647416694</v>
      </c>
      <c r="X12" s="364">
        <v>8.3205582898164447</v>
      </c>
      <c r="Y12" s="364">
        <v>7.7118072859999991</v>
      </c>
      <c r="Z12" s="364">
        <v>10.19446793528236</v>
      </c>
      <c r="AA12" s="364">
        <v>7.2882627041672494</v>
      </c>
      <c r="AB12" s="364">
        <v>8.8362283518857865</v>
      </c>
      <c r="AC12" s="364">
        <v>8.8737641839999988</v>
      </c>
      <c r="AD12" s="364">
        <v>10.222012570110209</v>
      </c>
      <c r="AE12" s="364">
        <v>10.491724623</v>
      </c>
      <c r="AF12" s="364">
        <v>9.0474431839999987</v>
      </c>
      <c r="AG12" s="364">
        <v>8.341411471311039</v>
      </c>
      <c r="AH12" s="364">
        <v>11.415791487</v>
      </c>
      <c r="AI12" s="364">
        <v>11.902927261559871</v>
      </c>
      <c r="AJ12" s="364">
        <v>22.562346464733611</v>
      </c>
      <c r="AK12" s="364">
        <v>24.945026072857289</v>
      </c>
      <c r="AL12" s="364">
        <v>26.987218005897201</v>
      </c>
      <c r="AM12" s="364">
        <v>26.959093180618019</v>
      </c>
      <c r="AN12" s="364">
        <v>20.20755550223419</v>
      </c>
      <c r="AO12" s="364">
        <v>18.158353782180129</v>
      </c>
      <c r="AP12" s="364">
        <v>10.948758909301761</v>
      </c>
      <c r="AQ12" s="364">
        <v>6.2995941046497714</v>
      </c>
      <c r="AR12" s="364">
        <v>5.2435082759999991</v>
      </c>
      <c r="AS12" s="364">
        <v>7.9261115309999992</v>
      </c>
      <c r="AT12" s="364">
        <v>9.2231879271441688</v>
      </c>
      <c r="AU12" s="364">
        <v>8.8987843308815169</v>
      </c>
      <c r="AV12" s="364">
        <v>7.4925878119999991</v>
      </c>
      <c r="AW12" s="364">
        <v>7.678932141834431</v>
      </c>
      <c r="AX12" s="364">
        <v>10.994081774</v>
      </c>
      <c r="AY12" s="364">
        <v>23.510611282999999</v>
      </c>
      <c r="AZ12" s="364">
        <v>11.727664365000001</v>
      </c>
      <c r="BA12" s="364">
        <v>15.597805999</v>
      </c>
      <c r="BB12" s="364">
        <v>14.224270207</v>
      </c>
      <c r="BC12" s="364">
        <v>15.317281957000001</v>
      </c>
      <c r="BD12" s="364">
        <v>37.725335684000001</v>
      </c>
      <c r="BE12" s="370">
        <v>10.72359079827199</v>
      </c>
    </row>
    <row r="13" spans="1:59" ht="12" customHeight="1">
      <c r="B13" s="37" t="s">
        <v>179</v>
      </c>
      <c r="C13" s="367">
        <v>15.848024363</v>
      </c>
      <c r="D13" s="368">
        <v>15.468274207</v>
      </c>
      <c r="E13" s="368">
        <v>19.731909413</v>
      </c>
      <c r="F13" s="368">
        <v>21.360312678</v>
      </c>
      <c r="G13" s="368">
        <v>28.344215653422399</v>
      </c>
      <c r="H13" s="368">
        <v>58.857073669581212</v>
      </c>
      <c r="I13" s="368">
        <v>25.18226086454343</v>
      </c>
      <c r="J13" s="368">
        <v>18.84059664811301</v>
      </c>
      <c r="K13" s="368">
        <v>15.354970914000001</v>
      </c>
      <c r="L13" s="368">
        <v>100.8868754082896</v>
      </c>
      <c r="M13" s="372">
        <v>139.64503149529071</v>
      </c>
      <c r="O13" s="37" t="s">
        <v>179</v>
      </c>
      <c r="P13" s="367">
        <v>3.1678693980000001</v>
      </c>
      <c r="Q13" s="368">
        <v>8.5575491880000012</v>
      </c>
      <c r="R13" s="368">
        <v>1.7262050520000001</v>
      </c>
      <c r="S13" s="368">
        <v>2.3964007249999999</v>
      </c>
      <c r="T13" s="368">
        <v>2.0582688440000001</v>
      </c>
      <c r="U13" s="368">
        <v>4.0631975560000004</v>
      </c>
      <c r="V13" s="368">
        <v>6.5727943140000002</v>
      </c>
      <c r="W13" s="368">
        <v>2.774013493</v>
      </c>
      <c r="X13" s="368">
        <v>4.1250504719999999</v>
      </c>
      <c r="Y13" s="368">
        <v>3.430336869</v>
      </c>
      <c r="Z13" s="368">
        <v>6.4426055179999997</v>
      </c>
      <c r="AA13" s="368">
        <v>5.7339165539999994</v>
      </c>
      <c r="AB13" s="368">
        <v>5.0008448349999997</v>
      </c>
      <c r="AC13" s="368">
        <v>6.4741242419999994</v>
      </c>
      <c r="AD13" s="368">
        <v>5.2154928269999994</v>
      </c>
      <c r="AE13" s="368">
        <v>4.6698507739999986</v>
      </c>
      <c r="AF13" s="368">
        <v>5.0616207959999997</v>
      </c>
      <c r="AG13" s="368">
        <v>4.681129179</v>
      </c>
      <c r="AH13" s="368">
        <v>9.8364720329999997</v>
      </c>
      <c r="AI13" s="368">
        <v>8.7649936454224004</v>
      </c>
      <c r="AJ13" s="368">
        <v>15.459399782</v>
      </c>
      <c r="AK13" s="368">
        <v>14.99009697740591</v>
      </c>
      <c r="AL13" s="368">
        <v>13.3969080671753</v>
      </c>
      <c r="AM13" s="368">
        <v>15.010668842999999</v>
      </c>
      <c r="AN13" s="368">
        <v>9.7547860199999992</v>
      </c>
      <c r="AO13" s="368">
        <v>7.805920998543435</v>
      </c>
      <c r="AP13" s="368">
        <v>3.1645075249999999</v>
      </c>
      <c r="AQ13" s="368">
        <v>4.457046321</v>
      </c>
      <c r="AR13" s="368">
        <v>9.8609050979999999</v>
      </c>
      <c r="AS13" s="368">
        <v>1.8874329480000001</v>
      </c>
      <c r="AT13" s="368">
        <v>3.3833380241130131</v>
      </c>
      <c r="AU13" s="368">
        <v>3.7089205779999999</v>
      </c>
      <c r="AV13" s="368">
        <v>3.0658341259999999</v>
      </c>
      <c r="AW13" s="368">
        <v>3.8150474609999998</v>
      </c>
      <c r="AX13" s="368">
        <v>5.1631682679999997</v>
      </c>
      <c r="AY13" s="368">
        <v>3.310921059</v>
      </c>
      <c r="AZ13" s="368">
        <v>47.365972413000001</v>
      </c>
      <c r="BA13" s="368">
        <v>24.138388725999999</v>
      </c>
      <c r="BB13" s="368">
        <v>20.774978448999999</v>
      </c>
      <c r="BC13" s="368">
        <v>8.6075358202895735</v>
      </c>
      <c r="BD13" s="368">
        <v>59.498399788</v>
      </c>
      <c r="BE13" s="372">
        <v>80.146631707290737</v>
      </c>
    </row>
    <row r="14" spans="1:59" ht="12" customHeight="1">
      <c r="B14" s="36" t="s">
        <v>115</v>
      </c>
      <c r="O14" s="36" t="s">
        <v>115</v>
      </c>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row>
    <row r="32" spans="15:57" ht="12" customHeight="1">
      <c r="O32" s="12"/>
      <c r="AX32" s="16"/>
      <c r="AY32" s="16"/>
      <c r="AZ32" s="16"/>
      <c r="BA32" s="16"/>
      <c r="BB32" s="16"/>
      <c r="BC32" s="16"/>
      <c r="BD32" s="16"/>
      <c r="BE32" s="16"/>
    </row>
    <row r="33" spans="2:59" ht="12" customHeight="1">
      <c r="O33" s="12"/>
      <c r="AX33" s="16"/>
      <c r="AY33" s="16"/>
      <c r="AZ33" s="16"/>
      <c r="BA33" s="16"/>
      <c r="BB33" s="16"/>
      <c r="BC33" s="16"/>
      <c r="BD33" s="16"/>
      <c r="BE33" s="16"/>
    </row>
    <row r="34" spans="2:59" ht="12" customHeight="1">
      <c r="O34" s="12"/>
      <c r="AX34" s="16"/>
      <c r="AY34" s="16"/>
      <c r="AZ34" s="16"/>
      <c r="BA34" s="16"/>
      <c r="BB34" s="16"/>
      <c r="BC34" s="16"/>
      <c r="BD34" s="16"/>
      <c r="BE34" s="16"/>
    </row>
    <row r="35" spans="2:59" ht="12" customHeight="1">
      <c r="O35" s="12"/>
      <c r="AX35" s="16"/>
      <c r="AY35" s="16"/>
      <c r="AZ35" s="16"/>
      <c r="BA35" s="16"/>
      <c r="BB35" s="16"/>
      <c r="BC35" s="16"/>
      <c r="BD35" s="16"/>
      <c r="BE35" s="16"/>
    </row>
    <row r="36" spans="2:59" ht="12" customHeight="1">
      <c r="C36" s="14"/>
      <c r="D36" s="15"/>
      <c r="E36" s="15"/>
      <c r="F36" s="15"/>
      <c r="G36" s="15"/>
      <c r="H36" s="15"/>
      <c r="I36" s="15"/>
      <c r="J36" s="15"/>
      <c r="K36" s="15"/>
      <c r="L36" s="15"/>
      <c r="M36" s="15"/>
      <c r="N36" s="12"/>
      <c r="P36" s="10" t="s">
        <v>174</v>
      </c>
    </row>
    <row r="37" spans="2:59" ht="12" customHeight="1">
      <c r="C37" s="10" t="s">
        <v>175</v>
      </c>
      <c r="D37" s="12"/>
      <c r="E37" s="12"/>
      <c r="F37" s="12"/>
      <c r="G37" s="12"/>
      <c r="H37" s="12"/>
      <c r="I37" s="12"/>
      <c r="J37" s="12"/>
      <c r="K37" s="12"/>
      <c r="L37" s="12"/>
      <c r="M37" s="12"/>
      <c r="N37" s="12"/>
      <c r="P37" s="1057">
        <v>2016</v>
      </c>
      <c r="Q37" s="1059"/>
      <c r="R37" s="1059"/>
      <c r="S37" s="1059"/>
      <c r="T37" s="1057">
        <v>2017</v>
      </c>
      <c r="U37" s="1059"/>
      <c r="V37" s="1059"/>
      <c r="W37" s="1059"/>
      <c r="X37" s="1057">
        <v>2018</v>
      </c>
      <c r="Y37" s="1059"/>
      <c r="Z37" s="1059"/>
      <c r="AA37" s="1059"/>
      <c r="AB37" s="1057">
        <v>2019</v>
      </c>
      <c r="AC37" s="1059"/>
      <c r="AD37" s="1059"/>
      <c r="AE37" s="1059"/>
      <c r="AF37" s="1057">
        <v>2020</v>
      </c>
      <c r="AG37" s="1059"/>
      <c r="AH37" s="1059"/>
      <c r="AI37" s="1059"/>
      <c r="AJ37" s="1057">
        <v>2021</v>
      </c>
      <c r="AK37" s="1059"/>
      <c r="AL37" s="1059"/>
      <c r="AM37" s="1059"/>
      <c r="AN37" s="1057">
        <v>2022</v>
      </c>
      <c r="AO37" s="1059"/>
      <c r="AP37" s="1059"/>
      <c r="AQ37" s="1059"/>
      <c r="AR37" s="1057">
        <v>2023</v>
      </c>
      <c r="AS37" s="1059"/>
      <c r="AT37" s="1059"/>
      <c r="AU37" s="1059"/>
      <c r="AV37" s="1057">
        <v>2024</v>
      </c>
      <c r="AW37" s="1059"/>
      <c r="AX37" s="1059"/>
      <c r="AY37" s="1059"/>
      <c r="AZ37" s="1057">
        <v>2025</v>
      </c>
      <c r="BA37" s="1059"/>
      <c r="BB37" s="1059"/>
      <c r="BC37" s="1059"/>
      <c r="BD37" s="1057">
        <v>2026</v>
      </c>
      <c r="BE37" s="1057"/>
    </row>
    <row r="38" spans="2:59" ht="12" customHeight="1">
      <c r="C38" s="3">
        <v>2016</v>
      </c>
      <c r="D38" s="4">
        <v>2017</v>
      </c>
      <c r="E38" s="4">
        <v>2018</v>
      </c>
      <c r="F38" s="4">
        <v>2019</v>
      </c>
      <c r="G38" s="4">
        <v>2020</v>
      </c>
      <c r="H38" s="4">
        <v>2021</v>
      </c>
      <c r="I38" s="4">
        <v>2022</v>
      </c>
      <c r="J38" s="4">
        <v>2023</v>
      </c>
      <c r="K38" s="4">
        <v>2024</v>
      </c>
      <c r="L38" s="4">
        <v>2025</v>
      </c>
      <c r="M38" s="94">
        <v>2026</v>
      </c>
      <c r="N38" s="12"/>
      <c r="P38" s="6" t="s">
        <v>108</v>
      </c>
      <c r="Q38" s="6" t="s">
        <v>109</v>
      </c>
      <c r="R38" s="6" t="s">
        <v>110</v>
      </c>
      <c r="S38" s="6" t="s">
        <v>111</v>
      </c>
      <c r="T38" s="6" t="s">
        <v>108</v>
      </c>
      <c r="U38" s="6" t="s">
        <v>109</v>
      </c>
      <c r="V38" s="6" t="s">
        <v>110</v>
      </c>
      <c r="W38" s="6" t="s">
        <v>111</v>
      </c>
      <c r="X38" s="6" t="s">
        <v>108</v>
      </c>
      <c r="Y38" s="6" t="s">
        <v>109</v>
      </c>
      <c r="Z38" s="6" t="s">
        <v>110</v>
      </c>
      <c r="AA38" s="6" t="s">
        <v>111</v>
      </c>
      <c r="AB38" s="6" t="s">
        <v>108</v>
      </c>
      <c r="AC38" s="6" t="s">
        <v>109</v>
      </c>
      <c r="AD38" s="6" t="s">
        <v>110</v>
      </c>
      <c r="AE38" s="6" t="s">
        <v>111</v>
      </c>
      <c r="AF38" s="6" t="s">
        <v>108</v>
      </c>
      <c r="AG38" s="6" t="s">
        <v>109</v>
      </c>
      <c r="AH38" s="6" t="s">
        <v>110</v>
      </c>
      <c r="AI38" s="6" t="s">
        <v>111</v>
      </c>
      <c r="AJ38" s="6" t="s">
        <v>108</v>
      </c>
      <c r="AK38" s="6" t="s">
        <v>109</v>
      </c>
      <c r="AL38" s="6" t="s">
        <v>110</v>
      </c>
      <c r="AM38" s="6" t="s">
        <v>111</v>
      </c>
      <c r="AN38" s="6" t="s">
        <v>108</v>
      </c>
      <c r="AO38" s="6" t="s">
        <v>109</v>
      </c>
      <c r="AP38" s="6" t="s">
        <v>110</v>
      </c>
      <c r="AQ38" s="6" t="s">
        <v>111</v>
      </c>
      <c r="AR38" s="6" t="s">
        <v>108</v>
      </c>
      <c r="AS38" s="6" t="s">
        <v>109</v>
      </c>
      <c r="AT38" s="6" t="s">
        <v>110</v>
      </c>
      <c r="AU38" s="6" t="s">
        <v>111</v>
      </c>
      <c r="AV38" s="6" t="s">
        <v>108</v>
      </c>
      <c r="AW38" s="6" t="s">
        <v>109</v>
      </c>
      <c r="AX38" s="6" t="s">
        <v>110</v>
      </c>
      <c r="AY38" s="6" t="s">
        <v>111</v>
      </c>
      <c r="AZ38" s="6" t="s">
        <v>108</v>
      </c>
      <c r="BA38" s="6" t="s">
        <v>109</v>
      </c>
      <c r="BB38" s="6" t="s">
        <v>110</v>
      </c>
      <c r="BC38" s="6" t="s">
        <v>111</v>
      </c>
      <c r="BD38" s="6" t="s">
        <v>108</v>
      </c>
      <c r="BE38" s="6" t="s">
        <v>109</v>
      </c>
    </row>
    <row r="39" spans="2:59" ht="12" customHeight="1">
      <c r="B39" s="41" t="s">
        <v>176</v>
      </c>
      <c r="C39" s="176">
        <v>7.4125150720151106E-3</v>
      </c>
      <c r="D39" s="177">
        <v>8.2398925357117896E-3</v>
      </c>
      <c r="E39" s="177">
        <v>7.1169811707911933E-3</v>
      </c>
      <c r="F39" s="177">
        <v>5.4330721101629141E-3</v>
      </c>
      <c r="G39" s="177">
        <v>3.4946212836590718E-3</v>
      </c>
      <c r="H39" s="177">
        <v>1.6982199243395413E-3</v>
      </c>
      <c r="I39" s="177">
        <v>4.5760476314395098E-3</v>
      </c>
      <c r="J39" s="177">
        <v>3.7193625494111558E-3</v>
      </c>
      <c r="K39" s="177">
        <v>2.1667657197966088E-3</v>
      </c>
      <c r="L39" s="177">
        <v>1.7138342486287873E-3</v>
      </c>
      <c r="M39" s="178">
        <v>5.1062791585407361E-4</v>
      </c>
      <c r="N39" s="12"/>
      <c r="O39" s="41" t="s">
        <v>176</v>
      </c>
      <c r="P39" s="176">
        <v>9.0678041815421603E-3</v>
      </c>
      <c r="Q39" s="177">
        <v>6.0318013357492659E-3</v>
      </c>
      <c r="R39" s="177">
        <v>6.9943529702465868E-3</v>
      </c>
      <c r="S39" s="177">
        <v>7.8470949108789979E-3</v>
      </c>
      <c r="T39" s="177">
        <v>1.3905509923602571E-2</v>
      </c>
      <c r="U39" s="177">
        <v>4.1118546381421952E-3</v>
      </c>
      <c r="V39" s="177">
        <v>5.747545941602792E-3</v>
      </c>
      <c r="W39" s="177">
        <v>1.0494046294851364E-2</v>
      </c>
      <c r="X39" s="177">
        <v>8.3141784161526715E-3</v>
      </c>
      <c r="Y39" s="177">
        <v>5.8415846637566672E-3</v>
      </c>
      <c r="Z39" s="177">
        <v>3.8410653550037389E-3</v>
      </c>
      <c r="AA39" s="177">
        <v>1.0663207314606378E-2</v>
      </c>
      <c r="AB39" s="177">
        <v>4.3397424296084406E-3</v>
      </c>
      <c r="AC39" s="177">
        <v>4.3532180674468891E-3</v>
      </c>
      <c r="AD39" s="177">
        <v>5.3823493960196683E-3</v>
      </c>
      <c r="AE39" s="177">
        <v>7.8161789222749301E-3</v>
      </c>
      <c r="AF39" s="177">
        <v>4.277152151477487E-3</v>
      </c>
      <c r="AG39" s="177">
        <v>4.2606340706529975E-3</v>
      </c>
      <c r="AH39" s="177">
        <v>2.0459882333387397E-3</v>
      </c>
      <c r="AI39" s="177">
        <v>3.6946069260739736E-3</v>
      </c>
      <c r="AJ39" s="177">
        <v>2.2751592154554565E-3</v>
      </c>
      <c r="AK39" s="177">
        <v>1.8378822455696504E-3</v>
      </c>
      <c r="AL39" s="177">
        <v>1.1417411573920004E-3</v>
      </c>
      <c r="AM39" s="177">
        <v>1.6279716359300722E-3</v>
      </c>
      <c r="AN39" s="177">
        <v>4.6084090189363281E-3</v>
      </c>
      <c r="AO39" s="177">
        <v>6.552932837169922E-3</v>
      </c>
      <c r="AP39" s="177">
        <v>1.6556923395298561E-3</v>
      </c>
      <c r="AQ39" s="177">
        <v>4.2279448933751143E-3</v>
      </c>
      <c r="AR39" s="177">
        <v>2.7442738564784869E-3</v>
      </c>
      <c r="AS39" s="177">
        <v>6.0477809020621906E-3</v>
      </c>
      <c r="AT39" s="177">
        <v>4.5556276002441266E-3</v>
      </c>
      <c r="AU39" s="177">
        <v>1.7391423025690026E-3</v>
      </c>
      <c r="AV39" s="177">
        <v>2.9682875181245767E-3</v>
      </c>
      <c r="AW39" s="177">
        <v>3.1984878276574901E-3</v>
      </c>
      <c r="AX39" s="177">
        <v>2.0269466730303827E-3</v>
      </c>
      <c r="AY39" s="177">
        <v>1.0378692641040373E-3</v>
      </c>
      <c r="AZ39" s="177">
        <v>1.2526432340869032E-3</v>
      </c>
      <c r="BA39" s="177">
        <v>2.1756434136933904E-3</v>
      </c>
      <c r="BB39" s="177">
        <v>1.2179556173365915E-3</v>
      </c>
      <c r="BC39" s="177">
        <v>2.345566630780119E-3</v>
      </c>
      <c r="BD39" s="177">
        <v>6.954247040808683E-4</v>
      </c>
      <c r="BE39" s="178">
        <v>3.2526464670720419E-4</v>
      </c>
    </row>
    <row r="40" spans="2:59" ht="12" customHeight="1">
      <c r="B40" s="5" t="s">
        <v>33</v>
      </c>
      <c r="C40" s="179">
        <v>7.817569061883696E-2</v>
      </c>
      <c r="D40" s="180">
        <v>8.3933157068666053E-2</v>
      </c>
      <c r="E40" s="180">
        <v>8.4841148321418841E-2</v>
      </c>
      <c r="F40" s="180">
        <v>7.3563646441195202E-2</v>
      </c>
      <c r="G40" s="180">
        <v>7.4912202527632935E-2</v>
      </c>
      <c r="H40" s="180">
        <v>5.70310178432481E-2</v>
      </c>
      <c r="I40" s="180">
        <v>0.11452556520163057</v>
      </c>
      <c r="J40" s="180">
        <v>0.13204326807556682</v>
      </c>
      <c r="K40" s="180">
        <v>0.10877958823994964</v>
      </c>
      <c r="L40" s="180">
        <v>7.9233833440605028E-2</v>
      </c>
      <c r="M40" s="181">
        <v>4.3816442160916381E-2</v>
      </c>
      <c r="N40" s="12"/>
      <c r="O40" s="5" t="s">
        <v>33</v>
      </c>
      <c r="P40" s="179">
        <v>7.8545964490688333E-2</v>
      </c>
      <c r="Q40" s="180">
        <v>5.8527707240420508E-2</v>
      </c>
      <c r="R40" s="180">
        <v>9.8333451998903684E-2</v>
      </c>
      <c r="S40" s="180">
        <v>8.7082130738915478E-2</v>
      </c>
      <c r="T40" s="180">
        <v>0.10652394548643246</v>
      </c>
      <c r="U40" s="180">
        <v>6.9011288064969964E-2</v>
      </c>
      <c r="V40" s="180">
        <v>8.0043822830426617E-2</v>
      </c>
      <c r="W40" s="180">
        <v>8.4690367150242252E-2</v>
      </c>
      <c r="X40" s="180">
        <v>8.2618459426297586E-2</v>
      </c>
      <c r="Y40" s="180">
        <v>0.11517162236455825</v>
      </c>
      <c r="Z40" s="180">
        <v>7.1696553334877816E-2</v>
      </c>
      <c r="AA40" s="180">
        <v>7.3126810916451096E-2</v>
      </c>
      <c r="AB40" s="180">
        <v>7.7926314448880249E-2</v>
      </c>
      <c r="AC40" s="180">
        <v>6.3236728984259208E-2</v>
      </c>
      <c r="AD40" s="180">
        <v>7.5991352674434229E-2</v>
      </c>
      <c r="AE40" s="180">
        <v>7.8236495057770084E-2</v>
      </c>
      <c r="AF40" s="180">
        <v>9.5908159339162802E-2</v>
      </c>
      <c r="AG40" s="180">
        <v>7.4482598451143189E-2</v>
      </c>
      <c r="AH40" s="180">
        <v>6.4722714284623103E-2</v>
      </c>
      <c r="AI40" s="180">
        <v>6.893274903272309E-2</v>
      </c>
      <c r="AJ40" s="180">
        <v>5.7081337480726316E-2</v>
      </c>
      <c r="AK40" s="180">
        <v>5.5148322572078995E-2</v>
      </c>
      <c r="AL40" s="180">
        <v>5.9323223028709716E-2</v>
      </c>
      <c r="AM40" s="180">
        <v>5.6618148887937342E-2</v>
      </c>
      <c r="AN40" s="180">
        <v>9.6793434661553851E-2</v>
      </c>
      <c r="AO40" s="180">
        <v>0.11758590308882652</v>
      </c>
      <c r="AP40" s="180">
        <v>0.13251131110818773</v>
      </c>
      <c r="AQ40" s="180">
        <v>0.12442855722949363</v>
      </c>
      <c r="AR40" s="180">
        <v>0.12210239237061821</v>
      </c>
      <c r="AS40" s="180">
        <v>0.14162955324228405</v>
      </c>
      <c r="AT40" s="180">
        <v>0.1359205883925623</v>
      </c>
      <c r="AU40" s="180">
        <v>0.13046014176338985</v>
      </c>
      <c r="AV40" s="180">
        <v>0.12805845160145726</v>
      </c>
      <c r="AW40" s="180">
        <v>0.12086370916337323</v>
      </c>
      <c r="AX40" s="180">
        <v>0.11571153351479803</v>
      </c>
      <c r="AY40" s="180">
        <v>8.4099980047878067E-2</v>
      </c>
      <c r="AZ40" s="180">
        <v>5.2950373317414666E-2</v>
      </c>
      <c r="BA40" s="180">
        <v>0.10239901237354739</v>
      </c>
      <c r="BB40" s="180">
        <v>8.3390334910294156E-2</v>
      </c>
      <c r="BC40" s="180">
        <v>8.6212792285384476E-2</v>
      </c>
      <c r="BD40" s="180">
        <v>5.1161791159824881E-2</v>
      </c>
      <c r="BE40" s="181">
        <v>3.6448576536588694E-2</v>
      </c>
    </row>
    <row r="41" spans="2:59" ht="12" customHeight="1">
      <c r="B41" s="5" t="s">
        <v>177</v>
      </c>
      <c r="C41" s="182">
        <v>0.41933788130171962</v>
      </c>
      <c r="D41" s="183">
        <v>0.46506499708864574</v>
      </c>
      <c r="E41" s="183">
        <v>0.43357044180184084</v>
      </c>
      <c r="F41" s="183">
        <v>0.45474037063541856</v>
      </c>
      <c r="G41" s="183">
        <v>0.44764854890748634</v>
      </c>
      <c r="H41" s="183">
        <v>0.41779417243009198</v>
      </c>
      <c r="I41" s="183">
        <v>0.47439349905274009</v>
      </c>
      <c r="J41" s="183">
        <v>0.45757712899236569</v>
      </c>
      <c r="K41" s="183">
        <v>0.4892649333100173</v>
      </c>
      <c r="L41" s="183">
        <v>0.33709204663201969</v>
      </c>
      <c r="M41" s="184">
        <v>0.22930067392345616</v>
      </c>
      <c r="N41" s="12"/>
      <c r="O41" s="5" t="s">
        <v>177</v>
      </c>
      <c r="P41" s="182">
        <v>0.42758874217114901</v>
      </c>
      <c r="Q41" s="183">
        <v>0.32896808631204127</v>
      </c>
      <c r="R41" s="183">
        <v>0.47033657019180392</v>
      </c>
      <c r="S41" s="183">
        <v>0.49405937792751636</v>
      </c>
      <c r="T41" s="183">
        <v>0.49697553544136269</v>
      </c>
      <c r="U41" s="183">
        <v>0.46632783613777806</v>
      </c>
      <c r="V41" s="183">
        <v>0.39144623362745351</v>
      </c>
      <c r="W41" s="183">
        <v>0.51866565548013555</v>
      </c>
      <c r="X41" s="183">
        <v>0.4324242272152416</v>
      </c>
      <c r="Y41" s="183">
        <v>0.45719484766859475</v>
      </c>
      <c r="Z41" s="183">
        <v>0.38209008276418172</v>
      </c>
      <c r="AA41" s="183">
        <v>0.4675102678070997</v>
      </c>
      <c r="AB41" s="183">
        <v>0.46898358765216813</v>
      </c>
      <c r="AC41" s="183">
        <v>0.48679631105221427</v>
      </c>
      <c r="AD41" s="183">
        <v>0.44359591163741086</v>
      </c>
      <c r="AE41" s="183">
        <v>0.4159460218285691</v>
      </c>
      <c r="AF41" s="183">
        <v>0.45761649091517376</v>
      </c>
      <c r="AG41" s="183">
        <v>0.51743219278854713</v>
      </c>
      <c r="AH41" s="183">
        <v>0.40218771296719341</v>
      </c>
      <c r="AI41" s="183">
        <v>0.42960741482394749</v>
      </c>
      <c r="AJ41" s="183">
        <v>0.36703507503756272</v>
      </c>
      <c r="AK41" s="183">
        <v>0.42408106121872369</v>
      </c>
      <c r="AL41" s="183">
        <v>0.41646485045260567</v>
      </c>
      <c r="AM41" s="183">
        <v>0.45256765152670575</v>
      </c>
      <c r="AN41" s="183">
        <v>0.45336592239111351</v>
      </c>
      <c r="AO41" s="183">
        <v>0.45215383350453747</v>
      </c>
      <c r="AP41" s="183">
        <v>0.49872038169257371</v>
      </c>
      <c r="AQ41" s="183">
        <v>0.53244807807260963</v>
      </c>
      <c r="AR41" s="183">
        <v>0.44162774638920577</v>
      </c>
      <c r="AS41" s="183">
        <v>0.51101203775474802</v>
      </c>
      <c r="AT41" s="183">
        <v>0.44285064603703839</v>
      </c>
      <c r="AU41" s="183">
        <v>0.43939296333220812</v>
      </c>
      <c r="AV41" s="183">
        <v>0.52625084749287565</v>
      </c>
      <c r="AW41" s="183">
        <v>0.5921781039127727</v>
      </c>
      <c r="AX41" s="183">
        <v>0.44611970892696695</v>
      </c>
      <c r="AY41" s="183">
        <v>0.42095204888519389</v>
      </c>
      <c r="AZ41" s="183">
        <v>0.23460282561928875</v>
      </c>
      <c r="BA41" s="183">
        <v>0.2804359394760248</v>
      </c>
      <c r="BB41" s="183">
        <v>0.34717246675219365</v>
      </c>
      <c r="BC41" s="183">
        <v>0.52415293329528612</v>
      </c>
      <c r="BD41" s="183">
        <v>0.19838224462071946</v>
      </c>
      <c r="BE41" s="184">
        <v>0.26031388139007083</v>
      </c>
    </row>
    <row r="42" spans="2:59" ht="12" customHeight="1">
      <c r="B42" s="5" t="s">
        <v>178</v>
      </c>
      <c r="C42" s="179">
        <v>0.26889084332275764</v>
      </c>
      <c r="D42" s="180">
        <v>0.2515771828858841</v>
      </c>
      <c r="E42" s="180">
        <v>0.29864506739573565</v>
      </c>
      <c r="F42" s="180">
        <v>0.29967127257433085</v>
      </c>
      <c r="G42" s="180">
        <v>0.27940095351349648</v>
      </c>
      <c r="H42" s="180">
        <v>0.33128549351404624</v>
      </c>
      <c r="I42" s="180">
        <v>0.27980745443176053</v>
      </c>
      <c r="J42" s="180">
        <v>0.2538298581762175</v>
      </c>
      <c r="K42" s="180">
        <v>0.30539178366903885</v>
      </c>
      <c r="L42" s="180">
        <v>0.20978466528579889</v>
      </c>
      <c r="M42" s="181">
        <v>0.18709774842365237</v>
      </c>
      <c r="N42" s="12"/>
      <c r="O42" s="5" t="s">
        <v>178</v>
      </c>
      <c r="P42" s="179">
        <v>0.31245054050836146</v>
      </c>
      <c r="Q42" s="180">
        <v>0.22077491125438659</v>
      </c>
      <c r="R42" s="180">
        <v>0.30761243271496919</v>
      </c>
      <c r="S42" s="180">
        <v>0.24810611260447191</v>
      </c>
      <c r="T42" s="180">
        <v>0.26111832885124775</v>
      </c>
      <c r="U42" s="180">
        <v>0.2651159805023105</v>
      </c>
      <c r="V42" s="180">
        <v>0.23252441101136967</v>
      </c>
      <c r="W42" s="180">
        <v>0.25100861025700949</v>
      </c>
      <c r="X42" s="180">
        <v>0.31866155072268948</v>
      </c>
      <c r="Y42" s="180">
        <v>0.291934671793383</v>
      </c>
      <c r="Z42" s="180">
        <v>0.33234192431969323</v>
      </c>
      <c r="AA42" s="180">
        <v>0.25112858038623465</v>
      </c>
      <c r="AB42" s="180">
        <v>0.28656787171402315</v>
      </c>
      <c r="AC42" s="180">
        <v>0.25764269018511632</v>
      </c>
      <c r="AD42" s="180">
        <v>0.31454347415298578</v>
      </c>
      <c r="AE42" s="180">
        <v>0.34461409244482066</v>
      </c>
      <c r="AF42" s="180">
        <v>0.28355977933559579</v>
      </c>
      <c r="AG42" s="180">
        <v>0.25866434439835267</v>
      </c>
      <c r="AH42" s="180">
        <v>0.28525351314345693</v>
      </c>
      <c r="AI42" s="180">
        <v>0.28666953697820002</v>
      </c>
      <c r="AJ42" s="180">
        <v>0.34038289587360476</v>
      </c>
      <c r="AK42" s="180">
        <v>0.32414550375841372</v>
      </c>
      <c r="AL42" s="180">
        <v>0.34954846117476662</v>
      </c>
      <c r="AM42" s="180">
        <v>0.31422663522710076</v>
      </c>
      <c r="AN42" s="180">
        <v>0.30027877066334518</v>
      </c>
      <c r="AO42" s="180">
        <v>0.29632360901894217</v>
      </c>
      <c r="AP42" s="180">
        <v>0.28479781993580416</v>
      </c>
      <c r="AQ42" s="180">
        <v>0.19847308306435388</v>
      </c>
      <c r="AR42" s="180">
        <v>0.15049872835294259</v>
      </c>
      <c r="AS42" s="180">
        <v>0.27566656581956078</v>
      </c>
      <c r="AT42" s="180">
        <v>0.3048464478279494</v>
      </c>
      <c r="AU42" s="180">
        <v>0.30237923742930961</v>
      </c>
      <c r="AV42" s="180">
        <v>0.2432065883069966</v>
      </c>
      <c r="AW42" s="180">
        <v>0.18957502529495646</v>
      </c>
      <c r="AX42" s="180">
        <v>0.29676948252134894</v>
      </c>
      <c r="AY42" s="180">
        <v>0.43294052942865047</v>
      </c>
      <c r="AZ42" s="180">
        <v>0.14114288502336603</v>
      </c>
      <c r="BA42" s="180">
        <v>0.24140422838448014</v>
      </c>
      <c r="BB42" s="180">
        <v>0.23093364445362435</v>
      </c>
      <c r="BC42" s="180">
        <v>0.24795216378159798</v>
      </c>
      <c r="BD42" s="180">
        <v>0.2909265715672939</v>
      </c>
      <c r="BE42" s="181">
        <v>8.2950645683113874E-2</v>
      </c>
    </row>
    <row r="43" spans="2:59" ht="12" customHeight="1">
      <c r="B43" s="37" t="s">
        <v>179</v>
      </c>
      <c r="C43" s="185">
        <v>0.22618306968467078</v>
      </c>
      <c r="D43" s="186">
        <v>0.19118477042109247</v>
      </c>
      <c r="E43" s="186">
        <v>0.1758263613102134</v>
      </c>
      <c r="F43" s="186">
        <v>0.16659163823889236</v>
      </c>
      <c r="G43" s="186">
        <v>0.19454367376772524</v>
      </c>
      <c r="H43" s="186">
        <v>0.19219109628827416</v>
      </c>
      <c r="I43" s="186">
        <v>0.12669743368242942</v>
      </c>
      <c r="J43" s="186">
        <v>0.15283038220643888</v>
      </c>
      <c r="K43" s="186">
        <v>9.4396929061197496E-2</v>
      </c>
      <c r="L43" s="186">
        <v>0.37217562039294766</v>
      </c>
      <c r="M43" s="187">
        <v>0.53927450757612094</v>
      </c>
      <c r="N43" s="12"/>
      <c r="O43" s="37" t="s">
        <v>179</v>
      </c>
      <c r="P43" s="185">
        <v>0.17234694864825914</v>
      </c>
      <c r="Q43" s="186">
        <v>0.38569749385740226</v>
      </c>
      <c r="R43" s="186">
        <v>0.11672319212407674</v>
      </c>
      <c r="S43" s="186">
        <v>0.16290528381821731</v>
      </c>
      <c r="T43" s="186">
        <v>0.12147668029735449</v>
      </c>
      <c r="U43" s="186">
        <v>0.19543304065679937</v>
      </c>
      <c r="V43" s="186">
        <v>0.2902379865891474</v>
      </c>
      <c r="W43" s="186">
        <v>0.13514132081776126</v>
      </c>
      <c r="X43" s="186">
        <v>0.15798158421961858</v>
      </c>
      <c r="Y43" s="186">
        <v>0.12985727350970738</v>
      </c>
      <c r="Z43" s="186">
        <v>0.21003037422624349</v>
      </c>
      <c r="AA43" s="186">
        <v>0.19757113357560813</v>
      </c>
      <c r="AB43" s="186">
        <v>0.16218248375532007</v>
      </c>
      <c r="AC43" s="186">
        <v>0.18797105171096318</v>
      </c>
      <c r="AD43" s="186">
        <v>0.16048691213914934</v>
      </c>
      <c r="AE43" s="186">
        <v>0.15338721174656519</v>
      </c>
      <c r="AF43" s="186">
        <v>0.15863841825859018</v>
      </c>
      <c r="AG43" s="186">
        <v>0.14516023029130382</v>
      </c>
      <c r="AH43" s="186">
        <v>0.24579007137138786</v>
      </c>
      <c r="AI43" s="186">
        <v>0.21109569223905542</v>
      </c>
      <c r="AJ43" s="186">
        <v>0.23322553239265059</v>
      </c>
      <c r="AK43" s="186">
        <v>0.19478723020521385</v>
      </c>
      <c r="AL43" s="186">
        <v>0.17352172418652603</v>
      </c>
      <c r="AM43" s="186">
        <v>0.17495959272232608</v>
      </c>
      <c r="AN43" s="186">
        <v>0.14495346326505112</v>
      </c>
      <c r="AO43" s="186">
        <v>0.12738372155052388</v>
      </c>
      <c r="AP43" s="186">
        <v>8.2314794923904547E-2</v>
      </c>
      <c r="AQ43" s="186">
        <v>0.14042233674016777</v>
      </c>
      <c r="AR43" s="186">
        <v>0.28302685903075497</v>
      </c>
      <c r="AS43" s="186">
        <v>6.5644062281344867E-2</v>
      </c>
      <c r="AT43" s="186">
        <v>0.11182669014220588</v>
      </c>
      <c r="AU43" s="186">
        <v>0.12602851517252334</v>
      </c>
      <c r="AV43" s="186">
        <v>9.9515825080545989E-2</v>
      </c>
      <c r="AW43" s="186">
        <v>9.4184673801240168E-2</v>
      </c>
      <c r="AX43" s="186">
        <v>0.13937232836385571</v>
      </c>
      <c r="AY43" s="186">
        <v>6.0969572374173477E-2</v>
      </c>
      <c r="AZ43" s="186">
        <v>0.57005127280584367</v>
      </c>
      <c r="BA43" s="186">
        <v>0.37358517635225424</v>
      </c>
      <c r="BB43" s="186">
        <v>0.33728559826655113</v>
      </c>
      <c r="BC43" s="186">
        <v>0.13933654400695131</v>
      </c>
      <c r="BD43" s="186">
        <v>0.45883396794808085</v>
      </c>
      <c r="BE43" s="187">
        <v>0.61996163174351948</v>
      </c>
    </row>
    <row r="44" spans="2:59" ht="12" customHeight="1">
      <c r="B44" s="36" t="s">
        <v>115</v>
      </c>
      <c r="N44" s="12"/>
      <c r="O44" s="36" t="s">
        <v>115</v>
      </c>
      <c r="P44" s="108"/>
      <c r="Q44" s="108"/>
      <c r="R44" s="108"/>
      <c r="S44" s="108"/>
      <c r="T44" s="108"/>
      <c r="U44" s="108"/>
      <c r="V44" s="108"/>
      <c r="W44" s="108"/>
      <c r="X44" s="108"/>
      <c r="Y44" s="108"/>
      <c r="Z44" s="108"/>
      <c r="AA44" s="108"/>
      <c r="AB44" s="108"/>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08"/>
      <c r="BB44" s="108"/>
      <c r="BC44" s="108"/>
      <c r="BD44" s="108"/>
      <c r="BE44" s="108"/>
      <c r="BF44" s="108"/>
      <c r="BG44" s="108"/>
    </row>
    <row r="45" spans="2:59" ht="12" customHeight="1">
      <c r="N45" s="12"/>
      <c r="P45" s="10"/>
    </row>
    <row r="46" spans="2:59" ht="12" customHeight="1">
      <c r="N46" s="12"/>
      <c r="P46" s="10"/>
    </row>
    <row r="47" spans="2:59" ht="12" customHeight="1">
      <c r="P47" s="10"/>
    </row>
    <row r="48" spans="2:59" ht="12" customHeight="1">
      <c r="P48" s="10" t="s">
        <v>180</v>
      </c>
    </row>
    <row r="49" spans="2:59" ht="12" customHeight="1">
      <c r="C49" s="10" t="s">
        <v>181</v>
      </c>
      <c r="D49" s="12"/>
      <c r="E49" s="12"/>
      <c r="F49" s="12"/>
      <c r="G49" s="12"/>
      <c r="H49" s="12"/>
      <c r="I49" s="12"/>
      <c r="J49" s="12"/>
      <c r="K49" s="12"/>
      <c r="L49" s="12"/>
      <c r="M49" s="12"/>
      <c r="N49" s="12"/>
      <c r="P49" s="1057">
        <v>2016</v>
      </c>
      <c r="Q49" s="1059"/>
      <c r="R49" s="1059"/>
      <c r="S49" s="1059"/>
      <c r="T49" s="1057">
        <v>2017</v>
      </c>
      <c r="U49" s="1059"/>
      <c r="V49" s="1059"/>
      <c r="W49" s="1059"/>
      <c r="X49" s="1057">
        <v>2018</v>
      </c>
      <c r="Y49" s="1059"/>
      <c r="Z49" s="1059"/>
      <c r="AA49" s="1059"/>
      <c r="AB49" s="1057">
        <v>2019</v>
      </c>
      <c r="AC49" s="1059"/>
      <c r="AD49" s="1059"/>
      <c r="AE49" s="1059"/>
      <c r="AF49" s="1057">
        <v>2020</v>
      </c>
      <c r="AG49" s="1059"/>
      <c r="AH49" s="1059"/>
      <c r="AI49" s="1059"/>
      <c r="AJ49" s="1057">
        <v>2021</v>
      </c>
      <c r="AK49" s="1059"/>
      <c r="AL49" s="1059"/>
      <c r="AM49" s="1059"/>
      <c r="AN49" s="1057">
        <v>2022</v>
      </c>
      <c r="AO49" s="1059"/>
      <c r="AP49" s="1059"/>
      <c r="AQ49" s="1059"/>
      <c r="AR49" s="1057">
        <v>2023</v>
      </c>
      <c r="AS49" s="1059"/>
      <c r="AT49" s="1059"/>
      <c r="AU49" s="1059"/>
      <c r="AV49" s="1057">
        <v>2024</v>
      </c>
      <c r="AW49" s="1059"/>
      <c r="AX49" s="1059"/>
      <c r="AY49" s="1059"/>
      <c r="AZ49" s="1057">
        <v>2025</v>
      </c>
      <c r="BA49" s="1059"/>
      <c r="BB49" s="1059"/>
      <c r="BC49" s="1059"/>
      <c r="BD49" s="1057">
        <v>2026</v>
      </c>
      <c r="BE49" s="1057"/>
    </row>
    <row r="50" spans="2:59" ht="12" customHeight="1">
      <c r="C50" s="3">
        <v>2016</v>
      </c>
      <c r="D50" s="4">
        <v>2017</v>
      </c>
      <c r="E50" s="4">
        <v>2018</v>
      </c>
      <c r="F50" s="4">
        <v>2019</v>
      </c>
      <c r="G50" s="4">
        <v>2020</v>
      </c>
      <c r="H50" s="4">
        <v>2021</v>
      </c>
      <c r="I50" s="4">
        <v>2022</v>
      </c>
      <c r="J50" s="4">
        <v>2023</v>
      </c>
      <c r="K50" s="4">
        <v>2024</v>
      </c>
      <c r="L50" s="4">
        <v>2025</v>
      </c>
      <c r="M50" s="94">
        <v>2026</v>
      </c>
      <c r="P50" s="6" t="s">
        <v>108</v>
      </c>
      <c r="Q50" s="6" t="s">
        <v>109</v>
      </c>
      <c r="R50" s="6" t="s">
        <v>110</v>
      </c>
      <c r="S50" s="6" t="s">
        <v>111</v>
      </c>
      <c r="T50" s="6" t="s">
        <v>108</v>
      </c>
      <c r="U50" s="6" t="s">
        <v>109</v>
      </c>
      <c r="V50" s="6" t="s">
        <v>110</v>
      </c>
      <c r="W50" s="6" t="s">
        <v>111</v>
      </c>
      <c r="X50" s="6" t="s">
        <v>108</v>
      </c>
      <c r="Y50" s="6" t="s">
        <v>109</v>
      </c>
      <c r="Z50" s="6" t="s">
        <v>110</v>
      </c>
      <c r="AA50" s="6" t="s">
        <v>111</v>
      </c>
      <c r="AB50" s="6" t="s">
        <v>108</v>
      </c>
      <c r="AC50" s="6" t="s">
        <v>109</v>
      </c>
      <c r="AD50" s="6" t="s">
        <v>110</v>
      </c>
      <c r="AE50" s="6" t="s">
        <v>111</v>
      </c>
      <c r="AF50" s="6" t="s">
        <v>108</v>
      </c>
      <c r="AG50" s="6" t="s">
        <v>109</v>
      </c>
      <c r="AH50" s="6" t="s">
        <v>110</v>
      </c>
      <c r="AI50" s="6" t="s">
        <v>111</v>
      </c>
      <c r="AJ50" s="6" t="s">
        <v>108</v>
      </c>
      <c r="AK50" s="6" t="s">
        <v>109</v>
      </c>
      <c r="AL50" s="6" t="s">
        <v>110</v>
      </c>
      <c r="AM50" s="6" t="s">
        <v>111</v>
      </c>
      <c r="AN50" s="6" t="s">
        <v>108</v>
      </c>
      <c r="AO50" s="6" t="s">
        <v>109</v>
      </c>
      <c r="AP50" s="6" t="s">
        <v>110</v>
      </c>
      <c r="AQ50" s="6" t="s">
        <v>111</v>
      </c>
      <c r="AR50" s="6" t="s">
        <v>108</v>
      </c>
      <c r="AS50" s="6" t="s">
        <v>109</v>
      </c>
      <c r="AT50" s="6" t="s">
        <v>110</v>
      </c>
      <c r="AU50" s="6" t="s">
        <v>111</v>
      </c>
      <c r="AV50" s="6" t="s">
        <v>108</v>
      </c>
      <c r="AW50" s="6" t="s">
        <v>109</v>
      </c>
      <c r="AX50" s="6" t="s">
        <v>110</v>
      </c>
      <c r="AY50" s="6" t="s">
        <v>111</v>
      </c>
      <c r="AZ50" s="6" t="s">
        <v>108</v>
      </c>
      <c r="BA50" s="6" t="s">
        <v>109</v>
      </c>
      <c r="BB50" s="6" t="s">
        <v>110</v>
      </c>
      <c r="BC50" s="6" t="s">
        <v>111</v>
      </c>
      <c r="BD50" s="6" t="s">
        <v>108</v>
      </c>
      <c r="BE50" s="6" t="s">
        <v>109</v>
      </c>
    </row>
    <row r="51" spans="2:59" ht="12" customHeight="1">
      <c r="B51" s="41" t="s">
        <v>176</v>
      </c>
      <c r="C51" s="21">
        <v>1093</v>
      </c>
      <c r="D51" s="22">
        <v>997</v>
      </c>
      <c r="E51" s="22">
        <v>959</v>
      </c>
      <c r="F51" s="22">
        <v>1019</v>
      </c>
      <c r="G51" s="22">
        <v>947</v>
      </c>
      <c r="H51" s="22">
        <v>971</v>
      </c>
      <c r="I51" s="22">
        <v>751</v>
      </c>
      <c r="J51" s="22">
        <v>744</v>
      </c>
      <c r="K51" s="22">
        <v>662</v>
      </c>
      <c r="L51" s="22">
        <v>561</v>
      </c>
      <c r="M51" s="23">
        <v>364</v>
      </c>
      <c r="O51" s="41" t="s">
        <v>176</v>
      </c>
      <c r="P51" s="21">
        <v>331</v>
      </c>
      <c r="Q51" s="22">
        <v>300</v>
      </c>
      <c r="R51" s="22">
        <v>241</v>
      </c>
      <c r="S51" s="22">
        <v>221</v>
      </c>
      <c r="T51" s="22">
        <v>298</v>
      </c>
      <c r="U51" s="22">
        <v>246</v>
      </c>
      <c r="V51" s="22">
        <v>243</v>
      </c>
      <c r="W51" s="22">
        <v>210</v>
      </c>
      <c r="X51" s="22">
        <v>301</v>
      </c>
      <c r="Y51" s="22">
        <v>240</v>
      </c>
      <c r="Z51" s="22">
        <v>192</v>
      </c>
      <c r="AA51" s="22">
        <v>226</v>
      </c>
      <c r="AB51" s="22">
        <v>271</v>
      </c>
      <c r="AC51" s="22">
        <v>258</v>
      </c>
      <c r="AD51" s="22">
        <v>235</v>
      </c>
      <c r="AE51" s="22">
        <v>255</v>
      </c>
      <c r="AF51" s="22">
        <v>311</v>
      </c>
      <c r="AG51" s="22">
        <v>212</v>
      </c>
      <c r="AH51" s="22">
        <v>197</v>
      </c>
      <c r="AI51" s="22">
        <v>227</v>
      </c>
      <c r="AJ51" s="22">
        <v>320</v>
      </c>
      <c r="AK51" s="22">
        <v>205</v>
      </c>
      <c r="AL51" s="22">
        <v>222</v>
      </c>
      <c r="AM51" s="22">
        <v>224</v>
      </c>
      <c r="AN51" s="22">
        <v>243</v>
      </c>
      <c r="AO51" s="22">
        <v>171</v>
      </c>
      <c r="AP51" s="22">
        <v>151</v>
      </c>
      <c r="AQ51" s="22">
        <v>186</v>
      </c>
      <c r="AR51" s="22">
        <v>233</v>
      </c>
      <c r="AS51" s="22">
        <v>178</v>
      </c>
      <c r="AT51" s="22">
        <v>175</v>
      </c>
      <c r="AU51" s="22">
        <v>158</v>
      </c>
      <c r="AV51" s="22">
        <v>197</v>
      </c>
      <c r="AW51" s="22">
        <v>170</v>
      </c>
      <c r="AX51" s="22">
        <v>144</v>
      </c>
      <c r="AY51" s="22">
        <v>151</v>
      </c>
      <c r="AZ51" s="22">
        <v>158</v>
      </c>
      <c r="BA51" s="22">
        <v>126</v>
      </c>
      <c r="BB51" s="22">
        <v>140</v>
      </c>
      <c r="BC51" s="22">
        <v>137</v>
      </c>
      <c r="BD51" s="22">
        <v>193</v>
      </c>
      <c r="BE51" s="23">
        <v>171</v>
      </c>
    </row>
    <row r="52" spans="2:59" ht="12" customHeight="1">
      <c r="B52" s="5" t="s">
        <v>33</v>
      </c>
      <c r="C52" s="24">
        <v>3987</v>
      </c>
      <c r="D52" s="32">
        <v>4298</v>
      </c>
      <c r="E52" s="32">
        <v>4479</v>
      </c>
      <c r="F52" s="32">
        <v>4946</v>
      </c>
      <c r="G52" s="32">
        <v>5082</v>
      </c>
      <c r="H52" s="32">
        <v>6953</v>
      </c>
      <c r="I52" s="32">
        <v>6568</v>
      </c>
      <c r="J52" s="32">
        <v>5512</v>
      </c>
      <c r="K52" s="32">
        <v>5539</v>
      </c>
      <c r="L52" s="32">
        <v>5276</v>
      </c>
      <c r="M52" s="25">
        <v>2522</v>
      </c>
      <c r="O52" s="5" t="s">
        <v>33</v>
      </c>
      <c r="P52" s="24">
        <v>1200</v>
      </c>
      <c r="Q52" s="32">
        <v>965</v>
      </c>
      <c r="R52" s="32">
        <v>926</v>
      </c>
      <c r="S52" s="32">
        <v>896</v>
      </c>
      <c r="T52" s="32">
        <v>1180</v>
      </c>
      <c r="U52" s="32">
        <v>995</v>
      </c>
      <c r="V52" s="32">
        <v>1041</v>
      </c>
      <c r="W52" s="32">
        <v>1082</v>
      </c>
      <c r="X52" s="32">
        <v>1204</v>
      </c>
      <c r="Y52" s="32">
        <v>1069</v>
      </c>
      <c r="Z52" s="32">
        <v>1015</v>
      </c>
      <c r="AA52" s="32">
        <v>1191</v>
      </c>
      <c r="AB52" s="32">
        <v>1338</v>
      </c>
      <c r="AC52" s="32">
        <v>1155</v>
      </c>
      <c r="AD52" s="32">
        <v>1241</v>
      </c>
      <c r="AE52" s="32">
        <v>1212</v>
      </c>
      <c r="AF52" s="32">
        <v>1457</v>
      </c>
      <c r="AG52" s="32">
        <v>1080</v>
      </c>
      <c r="AH52" s="32">
        <v>1197</v>
      </c>
      <c r="AI52" s="32">
        <v>1348</v>
      </c>
      <c r="AJ52" s="32">
        <v>1761</v>
      </c>
      <c r="AK52" s="32">
        <v>1672</v>
      </c>
      <c r="AL52" s="32">
        <v>1731</v>
      </c>
      <c r="AM52" s="32">
        <v>1789</v>
      </c>
      <c r="AN52" s="32">
        <v>2005</v>
      </c>
      <c r="AO52" s="32">
        <v>1743</v>
      </c>
      <c r="AP52" s="32">
        <v>1500</v>
      </c>
      <c r="AQ52" s="32">
        <v>1320</v>
      </c>
      <c r="AR52" s="32">
        <v>1489</v>
      </c>
      <c r="AS52" s="32">
        <v>1386</v>
      </c>
      <c r="AT52" s="32">
        <v>1335</v>
      </c>
      <c r="AU52" s="32">
        <v>1302</v>
      </c>
      <c r="AV52" s="32">
        <v>1484</v>
      </c>
      <c r="AW52" s="32">
        <v>1397</v>
      </c>
      <c r="AX52" s="32">
        <v>1348</v>
      </c>
      <c r="AY52" s="32">
        <v>1310</v>
      </c>
      <c r="AZ52" s="32">
        <v>1414</v>
      </c>
      <c r="BA52" s="32">
        <v>1164</v>
      </c>
      <c r="BB52" s="32">
        <v>1282</v>
      </c>
      <c r="BC52" s="32">
        <v>1416</v>
      </c>
      <c r="BD52" s="32">
        <v>1286</v>
      </c>
      <c r="BE52" s="25">
        <v>1236</v>
      </c>
    </row>
    <row r="53" spans="2:59" ht="12" customHeight="1">
      <c r="B53" s="5" t="s">
        <v>177</v>
      </c>
      <c r="C53" s="33">
        <v>3011</v>
      </c>
      <c r="D53" s="34">
        <v>3234</v>
      </c>
      <c r="E53" s="34">
        <v>3414</v>
      </c>
      <c r="F53" s="34">
        <v>3457</v>
      </c>
      <c r="G53" s="34">
        <v>3477</v>
      </c>
      <c r="H53" s="34">
        <v>4928</v>
      </c>
      <c r="I53" s="34">
        <v>3933</v>
      </c>
      <c r="J53" s="34">
        <v>2777</v>
      </c>
      <c r="K53" s="34">
        <v>2671</v>
      </c>
      <c r="L53" s="34">
        <v>2757</v>
      </c>
      <c r="M53" s="35">
        <v>1126</v>
      </c>
      <c r="O53" s="5" t="s">
        <v>177</v>
      </c>
      <c r="P53" s="33">
        <v>811</v>
      </c>
      <c r="Q53" s="34">
        <v>747</v>
      </c>
      <c r="R53" s="34">
        <v>738</v>
      </c>
      <c r="S53" s="34">
        <v>715</v>
      </c>
      <c r="T53" s="34">
        <v>805</v>
      </c>
      <c r="U53" s="34">
        <v>861</v>
      </c>
      <c r="V53" s="34">
        <v>786</v>
      </c>
      <c r="W53" s="34">
        <v>782</v>
      </c>
      <c r="X53" s="34">
        <v>843</v>
      </c>
      <c r="Y53" s="34">
        <v>892</v>
      </c>
      <c r="Z53" s="34">
        <v>815</v>
      </c>
      <c r="AA53" s="34">
        <v>864</v>
      </c>
      <c r="AB53" s="34">
        <v>868</v>
      </c>
      <c r="AC53" s="34">
        <v>933</v>
      </c>
      <c r="AD53" s="34">
        <v>828</v>
      </c>
      <c r="AE53" s="34">
        <v>828</v>
      </c>
      <c r="AF53" s="34">
        <v>857</v>
      </c>
      <c r="AG53" s="34">
        <v>818</v>
      </c>
      <c r="AH53" s="34">
        <v>861</v>
      </c>
      <c r="AI53" s="34">
        <v>941</v>
      </c>
      <c r="AJ53" s="34">
        <v>1123</v>
      </c>
      <c r="AK53" s="34">
        <v>1292</v>
      </c>
      <c r="AL53" s="34">
        <v>1238</v>
      </c>
      <c r="AM53" s="34">
        <v>1275</v>
      </c>
      <c r="AN53" s="34">
        <v>1224</v>
      </c>
      <c r="AO53" s="34">
        <v>1080</v>
      </c>
      <c r="AP53" s="34">
        <v>860</v>
      </c>
      <c r="AQ53" s="34">
        <v>769</v>
      </c>
      <c r="AR53" s="34">
        <v>787</v>
      </c>
      <c r="AS53" s="34">
        <v>714</v>
      </c>
      <c r="AT53" s="34">
        <v>625</v>
      </c>
      <c r="AU53" s="34">
        <v>651</v>
      </c>
      <c r="AV53" s="34">
        <v>657</v>
      </c>
      <c r="AW53" s="34">
        <v>695</v>
      </c>
      <c r="AX53" s="34">
        <v>657</v>
      </c>
      <c r="AY53" s="34">
        <v>662</v>
      </c>
      <c r="AZ53" s="34">
        <v>698</v>
      </c>
      <c r="BA53" s="34">
        <v>689</v>
      </c>
      <c r="BB53" s="34">
        <v>670</v>
      </c>
      <c r="BC53" s="34">
        <v>700</v>
      </c>
      <c r="BD53" s="34">
        <v>623</v>
      </c>
      <c r="BE53" s="35">
        <v>503</v>
      </c>
    </row>
    <row r="54" spans="2:59" ht="12" customHeight="1">
      <c r="B54" s="5" t="s">
        <v>178</v>
      </c>
      <c r="C54" s="24">
        <v>616</v>
      </c>
      <c r="D54" s="32">
        <v>613</v>
      </c>
      <c r="E54" s="32">
        <v>716</v>
      </c>
      <c r="F54" s="32">
        <v>744</v>
      </c>
      <c r="G54" s="32">
        <v>707</v>
      </c>
      <c r="H54" s="32">
        <v>1064</v>
      </c>
      <c r="I54" s="32">
        <v>694</v>
      </c>
      <c r="J54" s="32">
        <v>472</v>
      </c>
      <c r="K54" s="32">
        <v>484</v>
      </c>
      <c r="L54" s="32">
        <v>527</v>
      </c>
      <c r="M54" s="25">
        <v>238</v>
      </c>
      <c r="O54" s="5" t="s">
        <v>178</v>
      </c>
      <c r="P54" s="24">
        <v>163</v>
      </c>
      <c r="Q54" s="32">
        <v>178</v>
      </c>
      <c r="R54" s="32">
        <v>133</v>
      </c>
      <c r="S54" s="32">
        <v>142</v>
      </c>
      <c r="T54" s="32">
        <v>142</v>
      </c>
      <c r="U54" s="32">
        <v>164</v>
      </c>
      <c r="V54" s="32">
        <v>167</v>
      </c>
      <c r="W54" s="32">
        <v>140</v>
      </c>
      <c r="X54" s="32">
        <v>193</v>
      </c>
      <c r="Y54" s="32">
        <v>180</v>
      </c>
      <c r="Z54" s="32">
        <v>182</v>
      </c>
      <c r="AA54" s="32">
        <v>161</v>
      </c>
      <c r="AB54" s="32">
        <v>196</v>
      </c>
      <c r="AC54" s="32">
        <v>178</v>
      </c>
      <c r="AD54" s="32">
        <v>194</v>
      </c>
      <c r="AE54" s="32">
        <v>176</v>
      </c>
      <c r="AF54" s="32">
        <v>170</v>
      </c>
      <c r="AG54" s="32">
        <v>167</v>
      </c>
      <c r="AH54" s="32">
        <v>194</v>
      </c>
      <c r="AI54" s="32">
        <v>176</v>
      </c>
      <c r="AJ54" s="32">
        <v>278</v>
      </c>
      <c r="AK54" s="32">
        <v>255</v>
      </c>
      <c r="AL54" s="32">
        <v>288</v>
      </c>
      <c r="AM54" s="32">
        <v>243</v>
      </c>
      <c r="AN54" s="32">
        <v>230</v>
      </c>
      <c r="AO54" s="32">
        <v>203</v>
      </c>
      <c r="AP54" s="32">
        <v>150</v>
      </c>
      <c r="AQ54" s="32">
        <v>111</v>
      </c>
      <c r="AR54" s="32">
        <v>117</v>
      </c>
      <c r="AS54" s="32">
        <v>127</v>
      </c>
      <c r="AT54" s="32">
        <v>119</v>
      </c>
      <c r="AU54" s="32">
        <v>109</v>
      </c>
      <c r="AV54" s="32">
        <v>112</v>
      </c>
      <c r="AW54" s="32">
        <v>106</v>
      </c>
      <c r="AX54" s="32">
        <v>129</v>
      </c>
      <c r="AY54" s="32">
        <v>137</v>
      </c>
      <c r="AZ54" s="32">
        <v>143</v>
      </c>
      <c r="BA54" s="32">
        <v>133</v>
      </c>
      <c r="BB54" s="32">
        <v>130</v>
      </c>
      <c r="BC54" s="32">
        <v>121</v>
      </c>
      <c r="BD54" s="32">
        <v>140</v>
      </c>
      <c r="BE54" s="25">
        <v>98</v>
      </c>
    </row>
    <row r="55" spans="2:59" ht="12" customHeight="1">
      <c r="B55" s="37" t="s">
        <v>179</v>
      </c>
      <c r="C55" s="26">
        <v>158</v>
      </c>
      <c r="D55" s="27">
        <v>170</v>
      </c>
      <c r="E55" s="27">
        <v>202</v>
      </c>
      <c r="F55" s="27">
        <v>183</v>
      </c>
      <c r="G55" s="27">
        <v>213</v>
      </c>
      <c r="H55" s="27">
        <v>298</v>
      </c>
      <c r="I55" s="27">
        <v>148</v>
      </c>
      <c r="J55" s="27">
        <v>89</v>
      </c>
      <c r="K55" s="27">
        <v>95</v>
      </c>
      <c r="L55" s="27">
        <v>123</v>
      </c>
      <c r="M55" s="28">
        <v>71</v>
      </c>
      <c r="O55" s="37" t="s">
        <v>179</v>
      </c>
      <c r="P55" s="26">
        <v>39</v>
      </c>
      <c r="Q55" s="27">
        <v>34</v>
      </c>
      <c r="R55" s="27">
        <v>38</v>
      </c>
      <c r="S55" s="27">
        <v>47</v>
      </c>
      <c r="T55" s="27">
        <v>44</v>
      </c>
      <c r="U55" s="27">
        <v>52</v>
      </c>
      <c r="V55" s="27">
        <v>40</v>
      </c>
      <c r="W55" s="27">
        <v>34</v>
      </c>
      <c r="X55" s="27">
        <v>44</v>
      </c>
      <c r="Y55" s="27">
        <v>49</v>
      </c>
      <c r="Z55" s="27">
        <v>54</v>
      </c>
      <c r="AA55" s="27">
        <v>55</v>
      </c>
      <c r="AB55" s="27">
        <v>51</v>
      </c>
      <c r="AC55" s="27">
        <v>53</v>
      </c>
      <c r="AD55" s="27">
        <v>45</v>
      </c>
      <c r="AE55" s="27">
        <v>34</v>
      </c>
      <c r="AF55" s="27">
        <v>51</v>
      </c>
      <c r="AG55" s="27">
        <v>44</v>
      </c>
      <c r="AH55" s="27">
        <v>57</v>
      </c>
      <c r="AI55" s="27">
        <v>61</v>
      </c>
      <c r="AJ55" s="27">
        <v>73</v>
      </c>
      <c r="AK55" s="27">
        <v>84</v>
      </c>
      <c r="AL55" s="27">
        <v>63</v>
      </c>
      <c r="AM55" s="27">
        <v>78</v>
      </c>
      <c r="AN55" s="27">
        <v>47</v>
      </c>
      <c r="AO55" s="27">
        <v>44</v>
      </c>
      <c r="AP55" s="27">
        <v>28</v>
      </c>
      <c r="AQ55" s="27">
        <v>29</v>
      </c>
      <c r="AR55" s="27">
        <v>14</v>
      </c>
      <c r="AS55" s="27">
        <v>18</v>
      </c>
      <c r="AT55" s="27">
        <v>32</v>
      </c>
      <c r="AU55" s="27">
        <v>25</v>
      </c>
      <c r="AV55" s="27">
        <v>28</v>
      </c>
      <c r="AW55" s="27">
        <v>20</v>
      </c>
      <c r="AX55" s="27">
        <v>24</v>
      </c>
      <c r="AY55" s="27">
        <v>23</v>
      </c>
      <c r="AZ55" s="27">
        <v>29</v>
      </c>
      <c r="BA55" s="27">
        <v>36</v>
      </c>
      <c r="BB55" s="27">
        <v>30</v>
      </c>
      <c r="BC55" s="27">
        <v>28</v>
      </c>
      <c r="BD55" s="27">
        <v>35</v>
      </c>
      <c r="BE55" s="28">
        <v>36</v>
      </c>
    </row>
    <row r="56" spans="2:59" ht="12" customHeight="1">
      <c r="B56" s="36" t="s">
        <v>115</v>
      </c>
      <c r="O56" s="36" t="s">
        <v>115</v>
      </c>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row>
    <row r="74" spans="3:57" ht="12" customHeight="1">
      <c r="O74" s="12"/>
      <c r="AX74" s="16"/>
      <c r="AY74" s="16"/>
      <c r="AZ74" s="16"/>
      <c r="BA74" s="16"/>
      <c r="BB74" s="16"/>
      <c r="BC74" s="16"/>
      <c r="BD74" s="16"/>
      <c r="BE74" s="16"/>
    </row>
    <row r="79" spans="3:57" ht="12" customHeight="1">
      <c r="C79" s="14"/>
      <c r="D79" s="15"/>
      <c r="E79" s="15"/>
      <c r="F79" s="15"/>
      <c r="G79" s="15"/>
      <c r="H79" s="15"/>
      <c r="I79" s="15"/>
      <c r="J79" s="15"/>
      <c r="K79" s="15"/>
      <c r="L79" s="15"/>
      <c r="M79" s="15"/>
      <c r="N79" s="15"/>
      <c r="P79" s="10" t="s">
        <v>180</v>
      </c>
    </row>
    <row r="80" spans="3:57" ht="12" customHeight="1">
      <c r="C80" s="10" t="s">
        <v>181</v>
      </c>
      <c r="D80" s="12"/>
      <c r="E80" s="12"/>
      <c r="F80" s="12"/>
      <c r="G80" s="12"/>
      <c r="H80" s="12"/>
      <c r="I80" s="12"/>
      <c r="J80" s="12"/>
      <c r="K80" s="12"/>
      <c r="L80" s="12"/>
      <c r="M80" s="12"/>
      <c r="N80" s="12"/>
      <c r="P80" s="1057">
        <v>2016</v>
      </c>
      <c r="Q80" s="1059"/>
      <c r="R80" s="1059"/>
      <c r="S80" s="1059"/>
      <c r="T80" s="1057">
        <v>2017</v>
      </c>
      <c r="U80" s="1059"/>
      <c r="V80" s="1059"/>
      <c r="W80" s="1059"/>
      <c r="X80" s="1057">
        <v>2018</v>
      </c>
      <c r="Y80" s="1059"/>
      <c r="Z80" s="1059"/>
      <c r="AA80" s="1059"/>
      <c r="AB80" s="1057">
        <v>2019</v>
      </c>
      <c r="AC80" s="1059"/>
      <c r="AD80" s="1059"/>
      <c r="AE80" s="1059"/>
      <c r="AF80" s="1057">
        <v>2020</v>
      </c>
      <c r="AG80" s="1059"/>
      <c r="AH80" s="1059"/>
      <c r="AI80" s="1059"/>
      <c r="AJ80" s="1057">
        <v>2021</v>
      </c>
      <c r="AK80" s="1059"/>
      <c r="AL80" s="1059"/>
      <c r="AM80" s="1059"/>
      <c r="AN80" s="1057">
        <v>2022</v>
      </c>
      <c r="AO80" s="1059"/>
      <c r="AP80" s="1059"/>
      <c r="AQ80" s="1059"/>
      <c r="AR80" s="1057">
        <v>2023</v>
      </c>
      <c r="AS80" s="1059"/>
      <c r="AT80" s="1059"/>
      <c r="AU80" s="1059"/>
      <c r="AV80" s="1057">
        <v>2024</v>
      </c>
      <c r="AW80" s="1059"/>
      <c r="AX80" s="1059"/>
      <c r="AY80" s="1059"/>
      <c r="AZ80" s="1057">
        <v>2025</v>
      </c>
      <c r="BA80" s="1059"/>
      <c r="BB80" s="1059"/>
      <c r="BC80" s="1059"/>
      <c r="BD80" s="1057">
        <v>2026</v>
      </c>
      <c r="BE80" s="1057"/>
    </row>
    <row r="81" spans="2:59" ht="12" customHeight="1">
      <c r="C81" s="3">
        <v>2016</v>
      </c>
      <c r="D81" s="4">
        <v>2017</v>
      </c>
      <c r="E81" s="4">
        <v>2018</v>
      </c>
      <c r="F81" s="4">
        <v>2019</v>
      </c>
      <c r="G81" s="4">
        <v>2020</v>
      </c>
      <c r="H81" s="4">
        <v>2021</v>
      </c>
      <c r="I81" s="4">
        <v>2022</v>
      </c>
      <c r="J81" s="4">
        <v>2023</v>
      </c>
      <c r="K81" s="4">
        <v>2024</v>
      </c>
      <c r="L81" s="4">
        <v>2025</v>
      </c>
      <c r="M81" s="94">
        <v>2026</v>
      </c>
      <c r="P81" s="6" t="s">
        <v>108</v>
      </c>
      <c r="Q81" s="6" t="s">
        <v>109</v>
      </c>
      <c r="R81" s="6" t="s">
        <v>110</v>
      </c>
      <c r="S81" s="6" t="s">
        <v>111</v>
      </c>
      <c r="T81" s="6" t="s">
        <v>108</v>
      </c>
      <c r="U81" s="6" t="s">
        <v>109</v>
      </c>
      <c r="V81" s="6" t="s">
        <v>110</v>
      </c>
      <c r="W81" s="6" t="s">
        <v>111</v>
      </c>
      <c r="X81" s="6" t="s">
        <v>108</v>
      </c>
      <c r="Y81" s="6" t="s">
        <v>109</v>
      </c>
      <c r="Z81" s="6" t="s">
        <v>110</v>
      </c>
      <c r="AA81" s="6" t="s">
        <v>111</v>
      </c>
      <c r="AB81" s="6" t="s">
        <v>108</v>
      </c>
      <c r="AC81" s="6" t="s">
        <v>109</v>
      </c>
      <c r="AD81" s="6" t="s">
        <v>110</v>
      </c>
      <c r="AE81" s="6" t="s">
        <v>111</v>
      </c>
      <c r="AF81" s="6" t="s">
        <v>108</v>
      </c>
      <c r="AG81" s="6" t="s">
        <v>109</v>
      </c>
      <c r="AH81" s="6" t="s">
        <v>110</v>
      </c>
      <c r="AI81" s="6" t="s">
        <v>111</v>
      </c>
      <c r="AJ81" s="6" t="s">
        <v>108</v>
      </c>
      <c r="AK81" s="6" t="s">
        <v>109</v>
      </c>
      <c r="AL81" s="6" t="s">
        <v>110</v>
      </c>
      <c r="AM81" s="6" t="s">
        <v>111</v>
      </c>
      <c r="AN81" s="6" t="s">
        <v>108</v>
      </c>
      <c r="AO81" s="6" t="s">
        <v>109</v>
      </c>
      <c r="AP81" s="6" t="s">
        <v>110</v>
      </c>
      <c r="AQ81" s="6" t="s">
        <v>111</v>
      </c>
      <c r="AR81" s="6" t="s">
        <v>108</v>
      </c>
      <c r="AS81" s="6" t="s">
        <v>109</v>
      </c>
      <c r="AT81" s="6" t="s">
        <v>110</v>
      </c>
      <c r="AU81" s="6" t="s">
        <v>111</v>
      </c>
      <c r="AV81" s="6" t="s">
        <v>108</v>
      </c>
      <c r="AW81" s="6" t="s">
        <v>109</v>
      </c>
      <c r="AX81" s="6" t="s">
        <v>110</v>
      </c>
      <c r="AY81" s="6" t="s">
        <v>111</v>
      </c>
      <c r="AZ81" s="6" t="s">
        <v>108</v>
      </c>
      <c r="BA81" s="6" t="s">
        <v>109</v>
      </c>
      <c r="BB81" s="6" t="s">
        <v>110</v>
      </c>
      <c r="BC81" s="6" t="s">
        <v>111</v>
      </c>
      <c r="BD81" s="6" t="s">
        <v>108</v>
      </c>
      <c r="BE81" s="6" t="s">
        <v>109</v>
      </c>
    </row>
    <row r="82" spans="2:59" ht="12" customHeight="1">
      <c r="B82" s="41" t="s">
        <v>176</v>
      </c>
      <c r="C82" s="176">
        <v>0.12329385222786238</v>
      </c>
      <c r="D82" s="177">
        <v>0.10706615120274914</v>
      </c>
      <c r="E82" s="177">
        <v>9.8157625383828051E-2</v>
      </c>
      <c r="F82" s="177">
        <v>9.8463619673398395E-2</v>
      </c>
      <c r="G82" s="177">
        <v>9.083061576827163E-2</v>
      </c>
      <c r="H82" s="177">
        <v>6.8312930913184189E-2</v>
      </c>
      <c r="I82" s="177">
        <v>6.209690755746651E-2</v>
      </c>
      <c r="J82" s="177">
        <v>7.7548467792370235E-2</v>
      </c>
      <c r="K82" s="177">
        <v>7.0045497830917361E-2</v>
      </c>
      <c r="L82" s="177">
        <v>6.0688013846819558E-2</v>
      </c>
      <c r="M82" s="178">
        <v>8.4239759314973392E-2</v>
      </c>
      <c r="O82" s="41" t="s">
        <v>176</v>
      </c>
      <c r="P82" s="176">
        <v>0.13011006289308177</v>
      </c>
      <c r="Q82" s="177">
        <v>0.13489208633093525</v>
      </c>
      <c r="R82" s="177">
        <v>0.11608863198458574</v>
      </c>
      <c r="S82" s="177">
        <v>0.10935180603661554</v>
      </c>
      <c r="T82" s="177">
        <v>0.12069663831510732</v>
      </c>
      <c r="U82" s="177">
        <v>0.10612597066436583</v>
      </c>
      <c r="V82" s="177">
        <v>0.1067193675889328</v>
      </c>
      <c r="W82" s="177">
        <v>9.341637010676157E-2</v>
      </c>
      <c r="X82" s="177">
        <v>0.11644100580270793</v>
      </c>
      <c r="Y82" s="177">
        <v>9.8765432098765427E-2</v>
      </c>
      <c r="Z82" s="177">
        <v>8.5031000885739588E-2</v>
      </c>
      <c r="AA82" s="177">
        <v>9.0508610332398876E-2</v>
      </c>
      <c r="AB82" s="177">
        <v>9.9486049926578557E-2</v>
      </c>
      <c r="AC82" s="177">
        <v>0.10011641443538999</v>
      </c>
      <c r="AD82" s="177">
        <v>9.2410538733778996E-2</v>
      </c>
      <c r="AE82" s="177">
        <v>0.10179640718562874</v>
      </c>
      <c r="AF82" s="177">
        <v>0.10927617709065354</v>
      </c>
      <c r="AG82" s="177">
        <v>9.1339939681171906E-2</v>
      </c>
      <c r="AH82" s="177">
        <v>7.861133280127694E-2</v>
      </c>
      <c r="AI82" s="177">
        <v>8.2455503087540863E-2</v>
      </c>
      <c r="AJ82" s="177">
        <v>9.0014064697609003E-2</v>
      </c>
      <c r="AK82" s="177">
        <v>5.8437856328392247E-2</v>
      </c>
      <c r="AL82" s="177">
        <v>6.2676453980801808E-2</v>
      </c>
      <c r="AM82" s="177">
        <v>6.2067054585757828E-2</v>
      </c>
      <c r="AN82" s="177">
        <v>6.4817284609229128E-2</v>
      </c>
      <c r="AO82" s="177">
        <v>5.2761493366244985E-2</v>
      </c>
      <c r="AP82" s="177">
        <v>5.6154704351059875E-2</v>
      </c>
      <c r="AQ82" s="177">
        <v>7.7018633540372666E-2</v>
      </c>
      <c r="AR82" s="177">
        <v>8.8257575757575757E-2</v>
      </c>
      <c r="AS82" s="177">
        <v>7.3462649607924063E-2</v>
      </c>
      <c r="AT82" s="177">
        <v>7.6552930883639542E-2</v>
      </c>
      <c r="AU82" s="177">
        <v>7.0378619153674826E-2</v>
      </c>
      <c r="AV82" s="177">
        <v>7.9499596448748988E-2</v>
      </c>
      <c r="AW82" s="177">
        <v>7.1189279731993294E-2</v>
      </c>
      <c r="AX82" s="177">
        <v>6.2554300608166816E-2</v>
      </c>
      <c r="AY82" s="177">
        <v>6.6141042487954452E-2</v>
      </c>
      <c r="AZ82" s="177">
        <v>6.4701064701064695E-2</v>
      </c>
      <c r="BA82" s="177">
        <v>5.8659217877094973E-2</v>
      </c>
      <c r="BB82" s="177">
        <v>6.216696269982238E-2</v>
      </c>
      <c r="BC82" s="177">
        <v>5.7035803497085764E-2</v>
      </c>
      <c r="BD82" s="177">
        <v>8.476064997804128E-2</v>
      </c>
      <c r="BE82" s="178">
        <v>8.3659491193737764E-2</v>
      </c>
    </row>
    <row r="83" spans="2:59" ht="12" customHeight="1">
      <c r="B83" s="5" t="s">
        <v>33</v>
      </c>
      <c r="C83" s="179">
        <v>0.44974619289340101</v>
      </c>
      <c r="D83" s="180">
        <v>0.46155498281786944</v>
      </c>
      <c r="E83" s="180">
        <v>0.45844421699078813</v>
      </c>
      <c r="F83" s="180">
        <v>0.47792057203594551</v>
      </c>
      <c r="G83" s="180">
        <v>0.48743525800882409</v>
      </c>
      <c r="H83" s="180">
        <v>0.48916561136907277</v>
      </c>
      <c r="I83" s="180">
        <v>0.54307921283280969</v>
      </c>
      <c r="J83" s="180">
        <v>0.57452574525745259</v>
      </c>
      <c r="K83" s="180">
        <v>0.58607554756110469</v>
      </c>
      <c r="L83" s="180">
        <v>0.57074859368238862</v>
      </c>
      <c r="M83" s="181">
        <v>0.58366118953945845</v>
      </c>
      <c r="O83" s="5" t="s">
        <v>33</v>
      </c>
      <c r="P83" s="179">
        <v>0.47169811320754718</v>
      </c>
      <c r="Q83" s="180">
        <v>0.43390287769784175</v>
      </c>
      <c r="R83" s="180">
        <v>0.44605009633911369</v>
      </c>
      <c r="S83" s="180">
        <v>0.4433448787728847</v>
      </c>
      <c r="T83" s="180">
        <v>0.477926285945727</v>
      </c>
      <c r="U83" s="180">
        <v>0.42924935289042276</v>
      </c>
      <c r="V83" s="180">
        <v>0.45718050065876153</v>
      </c>
      <c r="W83" s="180">
        <v>0.48131672597864766</v>
      </c>
      <c r="X83" s="180">
        <v>0.46576402321083171</v>
      </c>
      <c r="Y83" s="180">
        <v>0.43991769547325105</v>
      </c>
      <c r="Z83" s="180">
        <v>0.44951284322409213</v>
      </c>
      <c r="AA83" s="180">
        <v>0.47697236684020827</v>
      </c>
      <c r="AB83" s="180">
        <v>0.49118942731277532</v>
      </c>
      <c r="AC83" s="180">
        <v>0.44819557625145517</v>
      </c>
      <c r="AD83" s="180">
        <v>0.48800629178136062</v>
      </c>
      <c r="AE83" s="180">
        <v>0.48383233532934133</v>
      </c>
      <c r="AF83" s="180">
        <v>0.51194659170765988</v>
      </c>
      <c r="AG83" s="180">
        <v>0.46531667384747954</v>
      </c>
      <c r="AH83" s="180">
        <v>0.47765363128491622</v>
      </c>
      <c r="AI83" s="180">
        <v>0.489647657101344</v>
      </c>
      <c r="AJ83" s="180">
        <v>0.49535864978902955</v>
      </c>
      <c r="AK83" s="180">
        <v>0.47662485746864308</v>
      </c>
      <c r="AL83" s="180">
        <v>0.48870694522868435</v>
      </c>
      <c r="AM83" s="180">
        <v>0.49570518149071763</v>
      </c>
      <c r="AN83" s="180">
        <v>0.53480928247532677</v>
      </c>
      <c r="AO83" s="180">
        <v>0.53779697624190059</v>
      </c>
      <c r="AP83" s="180">
        <v>0.55782818891781327</v>
      </c>
      <c r="AQ83" s="180">
        <v>0.54658385093167705</v>
      </c>
      <c r="AR83" s="180">
        <v>0.56401515151515147</v>
      </c>
      <c r="AS83" s="180">
        <v>0.57201815930664468</v>
      </c>
      <c r="AT83" s="180">
        <v>0.58398950131233596</v>
      </c>
      <c r="AU83" s="180">
        <v>0.5799554565701559</v>
      </c>
      <c r="AV83" s="180">
        <v>0.59887005649717517</v>
      </c>
      <c r="AW83" s="180">
        <v>0.5850083752093802</v>
      </c>
      <c r="AX83" s="180">
        <v>0.58557775847089488</v>
      </c>
      <c r="AY83" s="180">
        <v>0.5738063950941743</v>
      </c>
      <c r="AZ83" s="180">
        <v>0.57903357903357899</v>
      </c>
      <c r="BA83" s="180">
        <v>0.54189944134078216</v>
      </c>
      <c r="BB83" s="180">
        <v>0.56927175843694489</v>
      </c>
      <c r="BC83" s="180">
        <v>0.58950874271440468</v>
      </c>
      <c r="BD83" s="180">
        <v>0.56477821695213004</v>
      </c>
      <c r="BE83" s="181">
        <v>0.6046966731898239</v>
      </c>
    </row>
    <row r="84" spans="2:59" ht="12" customHeight="1">
      <c r="B84" s="5" t="s">
        <v>177</v>
      </c>
      <c r="C84" s="182">
        <v>0.33965031020868586</v>
      </c>
      <c r="D84" s="183">
        <v>0.34729381443298968</v>
      </c>
      <c r="E84" s="183">
        <v>0.34943705220061411</v>
      </c>
      <c r="F84" s="183">
        <v>0.33404193641897767</v>
      </c>
      <c r="G84" s="183">
        <v>0.33349319010166889</v>
      </c>
      <c r="H84" s="183">
        <v>0.34670043618967217</v>
      </c>
      <c r="I84" s="183">
        <v>0.3252025797916322</v>
      </c>
      <c r="J84" s="183">
        <v>0.28945174067125284</v>
      </c>
      <c r="K84" s="183">
        <v>0.28261559623320281</v>
      </c>
      <c r="L84" s="183">
        <v>0.29824751189961057</v>
      </c>
      <c r="M84" s="184">
        <v>0.26058782689192317</v>
      </c>
      <c r="O84" s="5" t="s">
        <v>177</v>
      </c>
      <c r="P84" s="182">
        <v>0.31878930817610063</v>
      </c>
      <c r="Q84" s="183">
        <v>0.3358812949640288</v>
      </c>
      <c r="R84" s="183">
        <v>0.3554913294797688</v>
      </c>
      <c r="S84" s="183">
        <v>0.35378525482434436</v>
      </c>
      <c r="T84" s="183">
        <v>0.32604293236127985</v>
      </c>
      <c r="U84" s="183">
        <v>0.37144089732528041</v>
      </c>
      <c r="V84" s="183">
        <v>0.34519104084321478</v>
      </c>
      <c r="W84" s="183">
        <v>0.34786476868327404</v>
      </c>
      <c r="X84" s="183">
        <v>0.32611218568665379</v>
      </c>
      <c r="Y84" s="183">
        <v>0.36707818930041153</v>
      </c>
      <c r="Z84" s="183">
        <v>0.36093888396811336</v>
      </c>
      <c r="AA84" s="183">
        <v>0.34601521826191428</v>
      </c>
      <c r="AB84" s="183">
        <v>0.3186490455212922</v>
      </c>
      <c r="AC84" s="183">
        <v>0.36204889406286378</v>
      </c>
      <c r="AD84" s="183">
        <v>0.32559968541093198</v>
      </c>
      <c r="AE84" s="183">
        <v>0.33053892215568864</v>
      </c>
      <c r="AF84" s="183">
        <v>0.30112438510189737</v>
      </c>
      <c r="AG84" s="183">
        <v>0.35243429556225764</v>
      </c>
      <c r="AH84" s="183">
        <v>0.34357541899441341</v>
      </c>
      <c r="AI84" s="183">
        <v>0.341808935706502</v>
      </c>
      <c r="AJ84" s="183">
        <v>0.31589310829817158</v>
      </c>
      <c r="AK84" s="183">
        <v>0.36830102622576966</v>
      </c>
      <c r="AL84" s="183">
        <v>0.34952004517221907</v>
      </c>
      <c r="AM84" s="183">
        <v>0.35328345802161265</v>
      </c>
      <c r="AN84" s="183">
        <v>0.32648706321685783</v>
      </c>
      <c r="AO84" s="183">
        <v>0.33323048441838937</v>
      </c>
      <c r="AP84" s="183">
        <v>0.31982149497954632</v>
      </c>
      <c r="AQ84" s="183">
        <v>0.31842650103519671</v>
      </c>
      <c r="AR84" s="183">
        <v>0.2981060606060606</v>
      </c>
      <c r="AS84" s="183">
        <v>0.29467602146099875</v>
      </c>
      <c r="AT84" s="183">
        <v>0.27340332458442695</v>
      </c>
      <c r="AU84" s="183">
        <v>0.28997772828507795</v>
      </c>
      <c r="AV84" s="183">
        <v>0.26513317191283292</v>
      </c>
      <c r="AW84" s="183">
        <v>0.29103852596314905</v>
      </c>
      <c r="AX84" s="183">
        <v>0.28540399652476106</v>
      </c>
      <c r="AY84" s="183">
        <v>0.28996933858957513</v>
      </c>
      <c r="AZ84" s="183">
        <v>0.28583128583128581</v>
      </c>
      <c r="BA84" s="183">
        <v>0.32076350093109868</v>
      </c>
      <c r="BB84" s="183">
        <v>0.2975133214920071</v>
      </c>
      <c r="BC84" s="183">
        <v>0.29142381348875934</v>
      </c>
      <c r="BD84" s="183">
        <v>0.27360562143170841</v>
      </c>
      <c r="BE84" s="184">
        <v>0.24608610567514677</v>
      </c>
    </row>
    <row r="85" spans="2:59" ht="12" customHeight="1">
      <c r="B85" s="5" t="s">
        <v>178</v>
      </c>
      <c r="C85" s="179">
        <v>6.9486745628877605E-2</v>
      </c>
      <c r="D85" s="180">
        <v>6.5829037800687287E-2</v>
      </c>
      <c r="E85" s="180">
        <v>7.3285568065506651E-2</v>
      </c>
      <c r="F85" s="180">
        <v>7.1891003961735436E-2</v>
      </c>
      <c r="G85" s="180">
        <v>6.7811241127949354E-2</v>
      </c>
      <c r="H85" s="180">
        <v>7.4855775995497392E-2</v>
      </c>
      <c r="I85" s="180">
        <v>5.7383826690921118E-2</v>
      </c>
      <c r="J85" s="180">
        <v>4.9197415051073591E-2</v>
      </c>
      <c r="K85" s="180">
        <v>5.1211512009311184E-2</v>
      </c>
      <c r="L85" s="180">
        <v>5.7009952401557769E-2</v>
      </c>
      <c r="M85" s="181">
        <v>5.5079842629021061E-2</v>
      </c>
      <c r="O85" s="5" t="s">
        <v>178</v>
      </c>
      <c r="P85" s="179">
        <v>6.4072327044025157E-2</v>
      </c>
      <c r="Q85" s="180">
        <v>8.0035971223021585E-2</v>
      </c>
      <c r="R85" s="180">
        <v>6.4065510597302505E-2</v>
      </c>
      <c r="S85" s="180">
        <v>7.0262246412666998E-2</v>
      </c>
      <c r="T85" s="180">
        <v>5.7513163223977322E-2</v>
      </c>
      <c r="U85" s="180">
        <v>7.0750647109577222E-2</v>
      </c>
      <c r="V85" s="180">
        <v>7.3342116820377695E-2</v>
      </c>
      <c r="W85" s="180">
        <v>6.2277580071174378E-2</v>
      </c>
      <c r="X85" s="180">
        <v>7.4661508704061894E-2</v>
      </c>
      <c r="Y85" s="180">
        <v>7.407407407407407E-2</v>
      </c>
      <c r="Z85" s="180">
        <v>8.0602302922940655E-2</v>
      </c>
      <c r="AA85" s="180">
        <v>6.4477372847416906E-2</v>
      </c>
      <c r="AB85" s="180">
        <v>7.1953010279001473E-2</v>
      </c>
      <c r="AC85" s="180">
        <v>6.9072564998059763E-2</v>
      </c>
      <c r="AD85" s="180">
        <v>7.6287848997247346E-2</v>
      </c>
      <c r="AE85" s="180">
        <v>7.0259481037924149E-2</v>
      </c>
      <c r="AF85" s="180">
        <v>5.9732958538299366E-2</v>
      </c>
      <c r="AG85" s="180">
        <v>7.1951744937526929E-2</v>
      </c>
      <c r="AH85" s="180">
        <v>7.7414205905826011E-2</v>
      </c>
      <c r="AI85" s="180">
        <v>6.3930257900472215E-2</v>
      </c>
      <c r="AJ85" s="180">
        <v>7.8199718706047819E-2</v>
      </c>
      <c r="AK85" s="180">
        <v>7.2690992018244013E-2</v>
      </c>
      <c r="AL85" s="180">
        <v>8.1309994353472609E-2</v>
      </c>
      <c r="AM85" s="180">
        <v>6.7331670822942641E-2</v>
      </c>
      <c r="AN85" s="180">
        <v>6.1349693251533742E-2</v>
      </c>
      <c r="AO85" s="180">
        <v>6.2634989200863925E-2</v>
      </c>
      <c r="AP85" s="180">
        <v>5.5782818891781334E-2</v>
      </c>
      <c r="AQ85" s="180">
        <v>4.5962732919254658E-2</v>
      </c>
      <c r="AR85" s="180">
        <v>4.4318181818181819E-2</v>
      </c>
      <c r="AS85" s="180">
        <v>5.2414362360709864E-2</v>
      </c>
      <c r="AT85" s="180">
        <v>5.2055993000874892E-2</v>
      </c>
      <c r="AU85" s="180">
        <v>4.8552338530066817E-2</v>
      </c>
      <c r="AV85" s="180">
        <v>4.519774011299435E-2</v>
      </c>
      <c r="AW85" s="180">
        <v>4.4388609715242881E-2</v>
      </c>
      <c r="AX85" s="180">
        <v>5.6038227628149438E-2</v>
      </c>
      <c r="AY85" s="180">
        <v>6.0008760402978534E-2</v>
      </c>
      <c r="AZ85" s="180">
        <v>5.8558558558558557E-2</v>
      </c>
      <c r="BA85" s="180">
        <v>6.1918063314711357E-2</v>
      </c>
      <c r="BB85" s="180">
        <v>5.772646536412078E-2</v>
      </c>
      <c r="BC85" s="180">
        <v>5.0374687760199835E-2</v>
      </c>
      <c r="BD85" s="180">
        <v>6.1484409310496264E-2</v>
      </c>
      <c r="BE85" s="181">
        <v>4.7945205479452052E-2</v>
      </c>
    </row>
    <row r="86" spans="2:59" ht="12" customHeight="1">
      <c r="B86" s="37" t="s">
        <v>179</v>
      </c>
      <c r="C86" s="185">
        <v>1.7822899041173151E-2</v>
      </c>
      <c r="D86" s="186">
        <v>1.8256013745704468E-2</v>
      </c>
      <c r="E86" s="186">
        <v>2.0675537359263051E-2</v>
      </c>
      <c r="F86" s="186">
        <v>1.768286790994299E-2</v>
      </c>
      <c r="G86" s="186">
        <v>2.0429694993286014E-2</v>
      </c>
      <c r="H86" s="186">
        <v>2.096524553257352E-2</v>
      </c>
      <c r="I86" s="186">
        <v>1.2237473127170499E-2</v>
      </c>
      <c r="J86" s="186">
        <v>9.2766312278507405E-3</v>
      </c>
      <c r="K86" s="186">
        <v>1.0051846365463971E-2</v>
      </c>
      <c r="L86" s="186">
        <v>1.3305928169623539E-2</v>
      </c>
      <c r="M86" s="187">
        <v>1.6431381624623931E-2</v>
      </c>
      <c r="O86" s="37" t="s">
        <v>179</v>
      </c>
      <c r="P86" s="185">
        <v>1.5330188679245283E-2</v>
      </c>
      <c r="Q86" s="186">
        <v>1.5287769784172662E-2</v>
      </c>
      <c r="R86" s="186">
        <v>1.8304431599229287E-2</v>
      </c>
      <c r="S86" s="186">
        <v>2.3255813953488372E-2</v>
      </c>
      <c r="T86" s="186">
        <v>1.7820980153908466E-2</v>
      </c>
      <c r="U86" s="186">
        <v>2.2433132010353754E-2</v>
      </c>
      <c r="V86" s="186">
        <v>1.756697408871322E-2</v>
      </c>
      <c r="W86" s="186">
        <v>1.5124555160142349E-2</v>
      </c>
      <c r="X86" s="186">
        <v>1.7021276595744681E-2</v>
      </c>
      <c r="Y86" s="186">
        <v>2.0164609053497942E-2</v>
      </c>
      <c r="Z86" s="186">
        <v>2.3914968999114262E-2</v>
      </c>
      <c r="AA86" s="186">
        <v>2.2026431718061675E-2</v>
      </c>
      <c r="AB86" s="186">
        <v>1.8722466960352423E-2</v>
      </c>
      <c r="AC86" s="186">
        <v>2.0566550252231277E-2</v>
      </c>
      <c r="AD86" s="186">
        <v>1.7695635076681086E-2</v>
      </c>
      <c r="AE86" s="186">
        <v>1.3572854291417165E-2</v>
      </c>
      <c r="AF86" s="186">
        <v>1.7919887561489812E-2</v>
      </c>
      <c r="AG86" s="186">
        <v>1.8957345971563982E-2</v>
      </c>
      <c r="AH86" s="186">
        <v>2.2745411013567439E-2</v>
      </c>
      <c r="AI86" s="186">
        <v>2.2157646204140936E-2</v>
      </c>
      <c r="AJ86" s="186">
        <v>2.0534458509142053E-2</v>
      </c>
      <c r="AK86" s="186">
        <v>2.394526795895097E-2</v>
      </c>
      <c r="AL86" s="186">
        <v>1.7786561264822136E-2</v>
      </c>
      <c r="AM86" s="186">
        <v>2.1612635078969242E-2</v>
      </c>
      <c r="AN86" s="186">
        <v>1.2536676447052548E-2</v>
      </c>
      <c r="AO86" s="186">
        <v>1.3576056772601049E-2</v>
      </c>
      <c r="AP86" s="186">
        <v>1.0412792859799182E-2</v>
      </c>
      <c r="AQ86" s="186">
        <v>1.2008281573498964E-2</v>
      </c>
      <c r="AR86" s="186">
        <v>5.3030303030303034E-3</v>
      </c>
      <c r="AS86" s="186">
        <v>7.4288072637226582E-3</v>
      </c>
      <c r="AT86" s="186">
        <v>1.399825021872266E-2</v>
      </c>
      <c r="AU86" s="186">
        <v>1.1135857461024499E-2</v>
      </c>
      <c r="AV86" s="186">
        <v>1.1299435028248588E-2</v>
      </c>
      <c r="AW86" s="186">
        <v>8.3752093802345051E-3</v>
      </c>
      <c r="AX86" s="186">
        <v>1.0425716768027803E-2</v>
      </c>
      <c r="AY86" s="186">
        <v>1.0074463425317565E-2</v>
      </c>
      <c r="AZ86" s="186">
        <v>1.1875511875511875E-2</v>
      </c>
      <c r="BA86" s="186">
        <v>1.6759776536312849E-2</v>
      </c>
      <c r="BB86" s="186">
        <v>1.3321492007104795E-2</v>
      </c>
      <c r="BC86" s="186">
        <v>1.1656952539550375E-2</v>
      </c>
      <c r="BD86" s="186">
        <v>1.5371102327624066E-2</v>
      </c>
      <c r="BE86" s="187">
        <v>1.7612524461839529E-2</v>
      </c>
    </row>
    <row r="87" spans="2:59" ht="12" customHeight="1">
      <c r="B87" s="36" t="s">
        <v>115</v>
      </c>
      <c r="O87" s="36" t="s">
        <v>115</v>
      </c>
      <c r="P87" s="108"/>
      <c r="Q87" s="108"/>
      <c r="R87" s="108"/>
      <c r="S87" s="108"/>
      <c r="T87" s="108"/>
      <c r="U87" s="108"/>
      <c r="V87" s="108"/>
      <c r="W87" s="108"/>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108"/>
      <c r="AW87" s="108"/>
      <c r="AX87" s="108"/>
      <c r="AY87" s="108"/>
      <c r="AZ87" s="108"/>
      <c r="BA87" s="108"/>
      <c r="BB87" s="108"/>
      <c r="BC87" s="108"/>
      <c r="BD87" s="108"/>
      <c r="BE87" s="108"/>
      <c r="BF87" s="108"/>
      <c r="BG87" s="108"/>
    </row>
  </sheetData>
  <mergeCells count="44">
    <mergeCell ref="BD80:BE80"/>
    <mergeCell ref="BD49:BE49"/>
    <mergeCell ref="AJ80:AM80"/>
    <mergeCell ref="AN80:AQ80"/>
    <mergeCell ref="AR80:AU80"/>
    <mergeCell ref="AV80:AY80"/>
    <mergeCell ref="AZ80:BC80"/>
    <mergeCell ref="P80:S80"/>
    <mergeCell ref="T80:W80"/>
    <mergeCell ref="X80:AA80"/>
    <mergeCell ref="AB80:AE80"/>
    <mergeCell ref="AF80:AI80"/>
    <mergeCell ref="P49:S49"/>
    <mergeCell ref="T49:W49"/>
    <mergeCell ref="X49:AA49"/>
    <mergeCell ref="AB49:AE49"/>
    <mergeCell ref="AF49:AI49"/>
    <mergeCell ref="AV7:AY7"/>
    <mergeCell ref="AZ7:BC7"/>
    <mergeCell ref="AJ49:AM49"/>
    <mergeCell ref="AJ37:AM37"/>
    <mergeCell ref="AN37:AQ37"/>
    <mergeCell ref="AR37:AU37"/>
    <mergeCell ref="AV37:AY37"/>
    <mergeCell ref="AN49:AQ49"/>
    <mergeCell ref="AR49:AU49"/>
    <mergeCell ref="AV49:AY49"/>
    <mergeCell ref="AZ49:BC49"/>
    <mergeCell ref="BD37:BE37"/>
    <mergeCell ref="BD7:BE7"/>
    <mergeCell ref="P37:S37"/>
    <mergeCell ref="T37:W37"/>
    <mergeCell ref="X37:AA37"/>
    <mergeCell ref="AB37:AE37"/>
    <mergeCell ref="AF37:AI37"/>
    <mergeCell ref="AJ7:AM7"/>
    <mergeCell ref="P7:S7"/>
    <mergeCell ref="T7:W7"/>
    <mergeCell ref="X7:AA7"/>
    <mergeCell ref="AB7:AE7"/>
    <mergeCell ref="AF7:AI7"/>
    <mergeCell ref="AZ37:BC37"/>
    <mergeCell ref="AN7:AQ7"/>
    <mergeCell ref="AR7:AU7"/>
  </mergeCells>
  <pageMargins left="0.7" right="0.7" top="0.75" bottom="0.75" header="0.3" footer="0.3"/>
  <pageSetup orientation="portrait" horizontalDpi="1200" verticalDpi="12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39F85-1493-4E1B-A954-9E4BF9616A21}">
  <sheetPr>
    <tabColor theme="4"/>
  </sheetPr>
  <dimension ref="A1:AX91"/>
  <sheetViews>
    <sheetView showGridLines="0" zoomScaleNormal="100" workbookViewId="0"/>
  </sheetViews>
  <sheetFormatPr defaultColWidth="5.5" defaultRowHeight="11.25" customHeight="1"/>
  <cols>
    <col min="1" max="1" width="2.5" style="389" customWidth="1"/>
    <col min="2" max="2" width="20.58203125" style="389" bestFit="1" customWidth="1"/>
    <col min="3" max="3" width="5.5" style="389" customWidth="1"/>
    <col min="4" max="14" width="5.5" style="389"/>
    <col min="15" max="15" width="18.58203125" style="389" bestFit="1" customWidth="1"/>
    <col min="16" max="18" width="5.5" style="389"/>
    <col min="19" max="21" width="5.5" style="389" customWidth="1"/>
    <col min="22" max="16384" width="5.5" style="389"/>
  </cols>
  <sheetData>
    <row r="1" spans="1:44" ht="11.25" customHeight="1">
      <c r="A1" s="17"/>
      <c r="B1" s="8"/>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ht="11.25" customHeight="1">
      <c r="B2" s="8"/>
    </row>
    <row r="6" spans="1:44" ht="15.5">
      <c r="A6" s="391"/>
      <c r="C6" s="390" t="s">
        <v>182</v>
      </c>
      <c r="P6" s="390" t="s">
        <v>183</v>
      </c>
    </row>
    <row r="7" spans="1:44" ht="11.25" customHeight="1">
      <c r="B7" s="381"/>
      <c r="C7" s="3">
        <v>2016</v>
      </c>
      <c r="D7" s="4">
        <v>2017</v>
      </c>
      <c r="E7" s="4">
        <v>2018</v>
      </c>
      <c r="F7" s="4">
        <v>2019</v>
      </c>
      <c r="G7" s="4">
        <v>2020</v>
      </c>
      <c r="H7" s="4">
        <v>2021</v>
      </c>
      <c r="I7" s="4">
        <v>2022</v>
      </c>
      <c r="J7" s="4">
        <v>2023</v>
      </c>
      <c r="K7" s="4">
        <v>2024</v>
      </c>
      <c r="L7" s="4">
        <v>2025</v>
      </c>
      <c r="M7" s="94">
        <v>2026</v>
      </c>
      <c r="O7" s="381"/>
      <c r="P7" s="3">
        <v>2016</v>
      </c>
      <c r="Q7" s="4">
        <v>2017</v>
      </c>
      <c r="R7" s="4">
        <v>2018</v>
      </c>
      <c r="S7" s="4">
        <v>2019</v>
      </c>
      <c r="T7" s="4">
        <v>2020</v>
      </c>
      <c r="U7" s="4">
        <v>2021</v>
      </c>
      <c r="V7" s="4">
        <v>2022</v>
      </c>
      <c r="W7" s="4">
        <v>2023</v>
      </c>
      <c r="X7" s="4">
        <v>2024</v>
      </c>
      <c r="Y7" s="4">
        <v>2025</v>
      </c>
      <c r="Z7" s="94">
        <v>2026</v>
      </c>
    </row>
    <row r="8" spans="1:44" ht="11.25" customHeight="1">
      <c r="A8" s="391"/>
      <c r="B8" s="382" t="s">
        <v>184</v>
      </c>
      <c r="C8" s="392">
        <v>0.37645372064675658</v>
      </c>
      <c r="D8" s="393">
        <v>0.31251006058738751</v>
      </c>
      <c r="E8" s="393">
        <v>0.32789589346241721</v>
      </c>
      <c r="F8" s="393">
        <v>0.51479750443440142</v>
      </c>
      <c r="G8" s="393">
        <v>0.49245923126438002</v>
      </c>
      <c r="H8" s="393">
        <v>0.89743123259481761</v>
      </c>
      <c r="I8" s="393">
        <v>0.9774252471155177</v>
      </c>
      <c r="J8" s="393">
        <v>0.79144770047173729</v>
      </c>
      <c r="K8" s="393">
        <v>0.99388263823541623</v>
      </c>
      <c r="L8" s="393">
        <v>1.0539148410000001</v>
      </c>
      <c r="M8" s="394">
        <v>0.46749994900000003</v>
      </c>
      <c r="O8" s="382" t="s">
        <v>112</v>
      </c>
      <c r="P8" s="392">
        <v>5.4775552000815626</v>
      </c>
      <c r="Q8" s="393">
        <v>6.7908185664462932</v>
      </c>
      <c r="R8" s="393">
        <v>9.5211994418716888</v>
      </c>
      <c r="S8" s="393">
        <v>9.4323010826297704</v>
      </c>
      <c r="T8" s="393">
        <v>10.91440077383972</v>
      </c>
      <c r="U8" s="393">
        <v>17.465319067728579</v>
      </c>
      <c r="V8" s="393">
        <v>22.762991915018539</v>
      </c>
      <c r="W8" s="393">
        <v>16.278006493172267</v>
      </c>
      <c r="X8" s="393">
        <v>17.694510087065055</v>
      </c>
      <c r="Y8" s="393">
        <v>21.478177087482752</v>
      </c>
      <c r="Z8" s="394">
        <v>11.34625939037006</v>
      </c>
    </row>
    <row r="9" spans="1:44" ht="11.25" customHeight="1">
      <c r="A9" s="391"/>
      <c r="B9" s="382" t="s">
        <v>185</v>
      </c>
      <c r="C9" s="395">
        <v>5.1011014794348064</v>
      </c>
      <c r="D9" s="396">
        <v>6.4783085058589061</v>
      </c>
      <c r="E9" s="396">
        <v>9.193303548409272</v>
      </c>
      <c r="F9" s="396">
        <v>8.9175035781953689</v>
      </c>
      <c r="G9" s="396">
        <v>10.42194154257534</v>
      </c>
      <c r="H9" s="396">
        <v>16.56788783513376</v>
      </c>
      <c r="I9" s="396">
        <v>21.785566667903019</v>
      </c>
      <c r="J9" s="396">
        <v>15.48655879270053</v>
      </c>
      <c r="K9" s="396">
        <v>16.700627448829639</v>
      </c>
      <c r="L9" s="396">
        <v>20.424262246482751</v>
      </c>
      <c r="M9" s="397">
        <v>10.878759441370059</v>
      </c>
      <c r="O9" s="382" t="s">
        <v>113</v>
      </c>
      <c r="P9" s="398">
        <v>3987</v>
      </c>
      <c r="Q9" s="399">
        <v>4298</v>
      </c>
      <c r="R9" s="399">
        <v>4479</v>
      </c>
      <c r="S9" s="399">
        <v>4946</v>
      </c>
      <c r="T9" s="399">
        <v>5082</v>
      </c>
      <c r="U9" s="399">
        <v>6953</v>
      </c>
      <c r="V9" s="399">
        <v>6568</v>
      </c>
      <c r="W9" s="399">
        <v>5512</v>
      </c>
      <c r="X9" s="399">
        <v>5539</v>
      </c>
      <c r="Y9" s="399">
        <v>5276</v>
      </c>
      <c r="Z9" s="400">
        <v>2522</v>
      </c>
    </row>
    <row r="10" spans="1:44" ht="11.25" customHeight="1">
      <c r="A10" s="391"/>
      <c r="B10" s="382" t="s">
        <v>186</v>
      </c>
      <c r="C10" s="401">
        <v>800</v>
      </c>
      <c r="D10" s="402">
        <v>857</v>
      </c>
      <c r="E10" s="402">
        <v>750</v>
      </c>
      <c r="F10" s="402">
        <v>853</v>
      </c>
      <c r="G10" s="402">
        <v>893</v>
      </c>
      <c r="H10" s="402">
        <v>1184</v>
      </c>
      <c r="I10" s="402">
        <v>1118</v>
      </c>
      <c r="J10" s="402">
        <v>898</v>
      </c>
      <c r="K10" s="402">
        <v>1135</v>
      </c>
      <c r="L10" s="402">
        <v>1144</v>
      </c>
      <c r="M10" s="403">
        <v>658</v>
      </c>
      <c r="O10" s="382" t="s">
        <v>114</v>
      </c>
      <c r="P10" s="401"/>
      <c r="Q10" s="402"/>
      <c r="R10" s="402"/>
      <c r="S10" s="402"/>
      <c r="T10" s="402"/>
      <c r="U10" s="402"/>
      <c r="V10" s="402"/>
      <c r="W10" s="402"/>
      <c r="X10" s="402"/>
      <c r="Y10" s="482">
        <v>5597.1905610967642</v>
      </c>
      <c r="Z10" s="483">
        <v>3250.6816206134858</v>
      </c>
    </row>
    <row r="11" spans="1:44" ht="11.25" customHeight="1">
      <c r="A11" s="391"/>
      <c r="B11" s="382" t="s">
        <v>187</v>
      </c>
      <c r="C11" s="404">
        <v>3187</v>
      </c>
      <c r="D11" s="405">
        <v>3441</v>
      </c>
      <c r="E11" s="405">
        <v>3729</v>
      </c>
      <c r="F11" s="405">
        <v>4093</v>
      </c>
      <c r="G11" s="405">
        <v>4189</v>
      </c>
      <c r="H11" s="405">
        <v>5769</v>
      </c>
      <c r="I11" s="405">
        <v>5450</v>
      </c>
      <c r="J11" s="405">
        <v>4614</v>
      </c>
      <c r="K11" s="405">
        <v>4404</v>
      </c>
      <c r="L11" s="405">
        <v>4132</v>
      </c>
      <c r="M11" s="406">
        <v>1864</v>
      </c>
      <c r="O11" s="382" t="s">
        <v>188</v>
      </c>
      <c r="P11" s="404"/>
      <c r="Q11" s="405"/>
      <c r="R11" s="405"/>
      <c r="S11" s="405"/>
      <c r="T11" s="405"/>
      <c r="U11" s="405"/>
      <c r="V11" s="405"/>
      <c r="W11" s="405"/>
      <c r="X11" s="405"/>
      <c r="Y11" s="488">
        <v>5520.9448114261995</v>
      </c>
      <c r="Z11" s="489">
        <v>3351.2040938571581</v>
      </c>
    </row>
    <row r="12" spans="1:44" ht="11.25" customHeight="1">
      <c r="B12" s="407" t="s">
        <v>115</v>
      </c>
      <c r="O12" s="407" t="s">
        <v>115</v>
      </c>
    </row>
    <row r="44" spans="1:44" ht="11.25" customHeight="1">
      <c r="C44" s="390" t="s">
        <v>189</v>
      </c>
      <c r="AQ44" s="408"/>
      <c r="AR44" s="408"/>
    </row>
    <row r="45" spans="1:44" ht="11.25" customHeight="1">
      <c r="C45" s="1057">
        <v>2016</v>
      </c>
      <c r="D45" s="1059"/>
      <c r="E45" s="1059"/>
      <c r="F45" s="1059"/>
      <c r="G45" s="1057">
        <v>2017</v>
      </c>
      <c r="H45" s="1059"/>
      <c r="I45" s="1059"/>
      <c r="J45" s="1059"/>
      <c r="K45" s="1057">
        <v>2018</v>
      </c>
      <c r="L45" s="1059"/>
      <c r="M45" s="1059"/>
      <c r="N45" s="1059"/>
      <c r="O45" s="1057">
        <v>2019</v>
      </c>
      <c r="P45" s="1059"/>
      <c r="Q45" s="1059"/>
      <c r="R45" s="1059"/>
      <c r="S45" s="1057">
        <v>2020</v>
      </c>
      <c r="T45" s="1059"/>
      <c r="U45" s="1059"/>
      <c r="V45" s="1059"/>
      <c r="W45" s="1057">
        <v>2021</v>
      </c>
      <c r="X45" s="1059"/>
      <c r="Y45" s="1059"/>
      <c r="Z45" s="1059"/>
      <c r="AA45" s="1057">
        <v>2022</v>
      </c>
      <c r="AB45" s="1059"/>
      <c r="AC45" s="1059"/>
      <c r="AD45" s="1059"/>
      <c r="AE45" s="1057">
        <v>2023</v>
      </c>
      <c r="AF45" s="1059"/>
      <c r="AG45" s="1059"/>
      <c r="AH45" s="1059"/>
      <c r="AI45" s="1057">
        <v>2024</v>
      </c>
      <c r="AJ45" s="1059"/>
      <c r="AK45" s="1059"/>
      <c r="AL45" s="1059"/>
      <c r="AM45" s="1057">
        <v>2025</v>
      </c>
      <c r="AN45" s="1059"/>
      <c r="AO45" s="1059"/>
      <c r="AP45" s="1059"/>
      <c r="AQ45" s="1057">
        <v>2026</v>
      </c>
      <c r="AR45" s="1057"/>
    </row>
    <row r="46" spans="1:44" ht="11.25" customHeight="1">
      <c r="C46" s="6" t="s">
        <v>108</v>
      </c>
      <c r="D46" s="6" t="s">
        <v>109</v>
      </c>
      <c r="E46" s="6" t="s">
        <v>110</v>
      </c>
      <c r="F46" s="6" t="s">
        <v>111</v>
      </c>
      <c r="G46" s="6" t="s">
        <v>108</v>
      </c>
      <c r="H46" s="6" t="s">
        <v>109</v>
      </c>
      <c r="I46" s="6" t="s">
        <v>110</v>
      </c>
      <c r="J46" s="6" t="s">
        <v>111</v>
      </c>
      <c r="K46" s="6" t="s">
        <v>108</v>
      </c>
      <c r="L46" s="6" t="s">
        <v>109</v>
      </c>
      <c r="M46" s="6" t="s">
        <v>110</v>
      </c>
      <c r="N46" s="6" t="s">
        <v>111</v>
      </c>
      <c r="O46" s="6" t="s">
        <v>108</v>
      </c>
      <c r="P46" s="6" t="s">
        <v>109</v>
      </c>
      <c r="Q46" s="6" t="s">
        <v>110</v>
      </c>
      <c r="R46" s="6" t="s">
        <v>111</v>
      </c>
      <c r="S46" s="6" t="s">
        <v>108</v>
      </c>
      <c r="T46" s="6" t="s">
        <v>109</v>
      </c>
      <c r="U46" s="6" t="s">
        <v>110</v>
      </c>
      <c r="V46" s="6" t="s">
        <v>111</v>
      </c>
      <c r="W46" s="6" t="s">
        <v>108</v>
      </c>
      <c r="X46" s="6" t="s">
        <v>109</v>
      </c>
      <c r="Y46" s="6" t="s">
        <v>110</v>
      </c>
      <c r="Z46" s="6" t="s">
        <v>111</v>
      </c>
      <c r="AA46" s="6" t="s">
        <v>108</v>
      </c>
      <c r="AB46" s="6" t="s">
        <v>109</v>
      </c>
      <c r="AC46" s="6" t="s">
        <v>110</v>
      </c>
      <c r="AD46" s="6" t="s">
        <v>111</v>
      </c>
      <c r="AE46" s="6" t="s">
        <v>108</v>
      </c>
      <c r="AF46" s="6" t="s">
        <v>109</v>
      </c>
      <c r="AG46" s="6" t="s">
        <v>110</v>
      </c>
      <c r="AH46" s="6" t="s">
        <v>111</v>
      </c>
      <c r="AI46" s="6" t="s">
        <v>108</v>
      </c>
      <c r="AJ46" s="6" t="s">
        <v>109</v>
      </c>
      <c r="AK46" s="6" t="s">
        <v>110</v>
      </c>
      <c r="AL46" s="6" t="s">
        <v>111</v>
      </c>
      <c r="AM46" s="6" t="s">
        <v>108</v>
      </c>
      <c r="AN46" s="6" t="s">
        <v>109</v>
      </c>
      <c r="AO46" s="6" t="s">
        <v>110</v>
      </c>
      <c r="AP46" s="6" t="s">
        <v>111</v>
      </c>
      <c r="AQ46" s="6" t="s">
        <v>108</v>
      </c>
      <c r="AR46" s="6" t="s">
        <v>109</v>
      </c>
    </row>
    <row r="47" spans="1:44" ht="11.25" customHeight="1">
      <c r="A47" s="391"/>
      <c r="B47" s="382" t="s">
        <v>184</v>
      </c>
      <c r="C47" s="392">
        <v>0.14006276284734029</v>
      </c>
      <c r="D47" s="393">
        <v>6.4531199999999997E-2</v>
      </c>
      <c r="E47" s="393">
        <v>0.1170043279752002</v>
      </c>
      <c r="F47" s="393">
        <v>5.4855429824216033E-2</v>
      </c>
      <c r="G47" s="393">
        <v>9.8576803065410709E-2</v>
      </c>
      <c r="H47" s="393">
        <v>5.7051016719994317E-2</v>
      </c>
      <c r="I47" s="393">
        <v>6.8526328801982422E-2</v>
      </c>
      <c r="J47" s="393">
        <v>8.8355911999999995E-2</v>
      </c>
      <c r="K47" s="393">
        <v>9.9945260462417126E-2</v>
      </c>
      <c r="L47" s="393">
        <v>7.0649643999999998E-2</v>
      </c>
      <c r="M47" s="393">
        <v>7.2131388000000005E-2</v>
      </c>
      <c r="N47" s="393">
        <v>8.5169600999999998E-2</v>
      </c>
      <c r="O47" s="393">
        <v>0.116341611</v>
      </c>
      <c r="P47" s="393">
        <v>0.1162226184344014</v>
      </c>
      <c r="Q47" s="393">
        <v>0.16297716100000001</v>
      </c>
      <c r="R47" s="393">
        <v>0.119256114</v>
      </c>
      <c r="S47" s="393">
        <v>0.123945613</v>
      </c>
      <c r="T47" s="393">
        <v>0.138401779</v>
      </c>
      <c r="U47" s="393">
        <v>9.4443461414557769E-2</v>
      </c>
      <c r="V47" s="393">
        <v>0.13566837784982219</v>
      </c>
      <c r="W47" s="393">
        <v>0.2334035954506653</v>
      </c>
      <c r="X47" s="393">
        <v>0.16146825486522309</v>
      </c>
      <c r="Y47" s="393">
        <v>0.24034435727892919</v>
      </c>
      <c r="Z47" s="393">
        <v>0.26221502499999988</v>
      </c>
      <c r="AA47" s="393">
        <v>0.292615894257999</v>
      </c>
      <c r="AB47" s="393">
        <v>0.2157130540151882</v>
      </c>
      <c r="AC47" s="393">
        <v>0.25414770250708218</v>
      </c>
      <c r="AD47" s="393">
        <v>0.21494859633524829</v>
      </c>
      <c r="AE47" s="393">
        <v>0.248741781</v>
      </c>
      <c r="AF47" s="393">
        <v>0.2035925574717373</v>
      </c>
      <c r="AG47" s="393">
        <v>0.169511259</v>
      </c>
      <c r="AH47" s="393">
        <v>0.169602103</v>
      </c>
      <c r="AI47" s="393">
        <v>0.23465336844568391</v>
      </c>
      <c r="AJ47" s="393">
        <v>0.22400983999999999</v>
      </c>
      <c r="AK47" s="393">
        <v>0.26676441000000001</v>
      </c>
      <c r="AL47" s="393">
        <v>0.2684550197897323</v>
      </c>
      <c r="AM47" s="393">
        <v>0.303398734</v>
      </c>
      <c r="AN47" s="393">
        <v>0.22334725799999999</v>
      </c>
      <c r="AO47" s="393">
        <v>0.24468245599999999</v>
      </c>
      <c r="AP47" s="393">
        <v>0.282486393</v>
      </c>
      <c r="AQ47" s="393">
        <v>0.22394803399999999</v>
      </c>
      <c r="AR47" s="394">
        <v>0.24355191500000001</v>
      </c>
    </row>
    <row r="48" spans="1:44" ht="11.25" customHeight="1">
      <c r="A48" s="391"/>
      <c r="B48" s="382" t="s">
        <v>185</v>
      </c>
      <c r="C48" s="395">
        <v>1.3036724422027179</v>
      </c>
      <c r="D48" s="396">
        <v>1.234035011985642</v>
      </c>
      <c r="E48" s="396">
        <v>1.337237100246446</v>
      </c>
      <c r="F48" s="396">
        <v>1.226156925</v>
      </c>
      <c r="G48" s="396">
        <v>1.7063368445415139</v>
      </c>
      <c r="H48" s="396">
        <v>1.3777447376704861</v>
      </c>
      <c r="I48" s="396">
        <v>1.7441639732272971</v>
      </c>
      <c r="J48" s="396">
        <v>1.6500629504196089</v>
      </c>
      <c r="K48" s="396">
        <v>2.0573018435961798</v>
      </c>
      <c r="L48" s="396">
        <v>2.9717479959762878</v>
      </c>
      <c r="M48" s="396">
        <v>2.1271343698150842</v>
      </c>
      <c r="N48" s="396">
        <v>2.0371193390217188</v>
      </c>
      <c r="O48" s="396">
        <v>2.2864912849999999</v>
      </c>
      <c r="P48" s="396">
        <v>2.061785305526683</v>
      </c>
      <c r="Q48" s="396">
        <v>2.3065846836686861</v>
      </c>
      <c r="R48" s="396">
        <v>2.2626423039999999</v>
      </c>
      <c r="S48" s="396">
        <v>2.9361626454287628</v>
      </c>
      <c r="T48" s="396">
        <v>2.2635141192987231</v>
      </c>
      <c r="U48" s="396">
        <v>2.4957472871717812</v>
      </c>
      <c r="V48" s="396">
        <v>2.726517490676069</v>
      </c>
      <c r="W48" s="396">
        <v>3.5502439629999998</v>
      </c>
      <c r="X48" s="396">
        <v>4.0825404649353416</v>
      </c>
      <c r="Y48" s="396">
        <v>4.3397609228521734</v>
      </c>
      <c r="Z48" s="396">
        <v>4.595342484346248</v>
      </c>
      <c r="AA48" s="396">
        <v>6.2211935863600409</v>
      </c>
      <c r="AB48" s="396">
        <v>6.989809432542982</v>
      </c>
      <c r="AC48" s="396">
        <v>4.840113195999999</v>
      </c>
      <c r="AD48" s="396">
        <v>3.7344504529999991</v>
      </c>
      <c r="AE48" s="396">
        <v>4.0054131339389709</v>
      </c>
      <c r="AF48" s="396">
        <v>3.8686155891586802</v>
      </c>
      <c r="AG48" s="396">
        <v>3.942792292</v>
      </c>
      <c r="AH48" s="396">
        <v>3.669737777602879</v>
      </c>
      <c r="AI48" s="396">
        <v>3.710507822999999</v>
      </c>
      <c r="AJ48" s="396">
        <v>4.6716994952984354</v>
      </c>
      <c r="AK48" s="396">
        <v>4.0198692790455581</v>
      </c>
      <c r="AL48" s="396">
        <v>4.2985508514856443</v>
      </c>
      <c r="AM48" s="396">
        <v>4.0962860688527094</v>
      </c>
      <c r="AN48" s="396">
        <v>6.3929408666137979</v>
      </c>
      <c r="AO48" s="396">
        <v>4.8917135820162487</v>
      </c>
      <c r="AP48" s="396">
        <v>5.0433217289999988</v>
      </c>
      <c r="AQ48" s="396">
        <v>6.4103574379999992</v>
      </c>
      <c r="AR48" s="397">
        <v>4.46840200337006</v>
      </c>
    </row>
    <row r="49" spans="1:44" ht="11.25" customHeight="1">
      <c r="A49" s="391"/>
      <c r="B49" s="382" t="s">
        <v>186</v>
      </c>
      <c r="C49" s="401">
        <v>255</v>
      </c>
      <c r="D49" s="402">
        <v>186</v>
      </c>
      <c r="E49" s="402">
        <v>172</v>
      </c>
      <c r="F49" s="402">
        <v>187</v>
      </c>
      <c r="G49" s="402">
        <v>241</v>
      </c>
      <c r="H49" s="402">
        <v>180</v>
      </c>
      <c r="I49" s="402">
        <v>211</v>
      </c>
      <c r="J49" s="402">
        <v>225</v>
      </c>
      <c r="K49" s="402">
        <v>219</v>
      </c>
      <c r="L49" s="402">
        <v>175</v>
      </c>
      <c r="M49" s="402">
        <v>166</v>
      </c>
      <c r="N49" s="402">
        <v>190</v>
      </c>
      <c r="O49" s="402">
        <v>230</v>
      </c>
      <c r="P49" s="402">
        <v>185</v>
      </c>
      <c r="Q49" s="402">
        <v>209</v>
      </c>
      <c r="R49" s="402">
        <v>229</v>
      </c>
      <c r="S49" s="402">
        <v>272</v>
      </c>
      <c r="T49" s="402">
        <v>176</v>
      </c>
      <c r="U49" s="402">
        <v>214</v>
      </c>
      <c r="V49" s="402">
        <v>231</v>
      </c>
      <c r="W49" s="402">
        <v>290</v>
      </c>
      <c r="X49" s="402">
        <v>280</v>
      </c>
      <c r="Y49" s="402">
        <v>300</v>
      </c>
      <c r="Z49" s="402">
        <v>314</v>
      </c>
      <c r="AA49" s="402">
        <v>354</v>
      </c>
      <c r="AB49" s="402">
        <v>254</v>
      </c>
      <c r="AC49" s="402">
        <v>270</v>
      </c>
      <c r="AD49" s="402">
        <v>240</v>
      </c>
      <c r="AE49" s="402">
        <v>253</v>
      </c>
      <c r="AF49" s="402">
        <v>225</v>
      </c>
      <c r="AG49" s="402">
        <v>207</v>
      </c>
      <c r="AH49" s="402">
        <v>213</v>
      </c>
      <c r="AI49" s="402">
        <v>314</v>
      </c>
      <c r="AJ49" s="402">
        <v>287</v>
      </c>
      <c r="AK49" s="402">
        <v>260</v>
      </c>
      <c r="AL49" s="402">
        <v>274</v>
      </c>
      <c r="AM49" s="402">
        <v>331</v>
      </c>
      <c r="AN49" s="402">
        <v>221</v>
      </c>
      <c r="AO49" s="402">
        <v>237</v>
      </c>
      <c r="AP49" s="402">
        <v>355</v>
      </c>
      <c r="AQ49" s="402">
        <v>292</v>
      </c>
      <c r="AR49" s="403">
        <v>366</v>
      </c>
    </row>
    <row r="50" spans="1:44" ht="11.25" customHeight="1">
      <c r="A50" s="391"/>
      <c r="B50" s="382" t="s">
        <v>187</v>
      </c>
      <c r="C50" s="404">
        <v>945</v>
      </c>
      <c r="D50" s="405">
        <v>779</v>
      </c>
      <c r="E50" s="405">
        <v>754</v>
      </c>
      <c r="F50" s="405">
        <v>709</v>
      </c>
      <c r="G50" s="405">
        <v>939</v>
      </c>
      <c r="H50" s="405">
        <v>815</v>
      </c>
      <c r="I50" s="405">
        <v>830</v>
      </c>
      <c r="J50" s="405">
        <v>857</v>
      </c>
      <c r="K50" s="405">
        <v>985</v>
      </c>
      <c r="L50" s="405">
        <v>894</v>
      </c>
      <c r="M50" s="405">
        <v>849</v>
      </c>
      <c r="N50" s="405">
        <v>1001</v>
      </c>
      <c r="O50" s="405">
        <v>1108</v>
      </c>
      <c r="P50" s="405">
        <v>970</v>
      </c>
      <c r="Q50" s="405">
        <v>1032</v>
      </c>
      <c r="R50" s="405">
        <v>983</v>
      </c>
      <c r="S50" s="405">
        <v>1185</v>
      </c>
      <c r="T50" s="405">
        <v>904</v>
      </c>
      <c r="U50" s="405">
        <v>983</v>
      </c>
      <c r="V50" s="405">
        <v>1117</v>
      </c>
      <c r="W50" s="405">
        <v>1471</v>
      </c>
      <c r="X50" s="405">
        <v>1392</v>
      </c>
      <c r="Y50" s="405">
        <v>1431</v>
      </c>
      <c r="Z50" s="405">
        <v>1475</v>
      </c>
      <c r="AA50" s="405">
        <v>1651</v>
      </c>
      <c r="AB50" s="405">
        <v>1489</v>
      </c>
      <c r="AC50" s="405">
        <v>1230</v>
      </c>
      <c r="AD50" s="405">
        <v>1080</v>
      </c>
      <c r="AE50" s="405">
        <v>1236</v>
      </c>
      <c r="AF50" s="405">
        <v>1161</v>
      </c>
      <c r="AG50" s="405">
        <v>1128</v>
      </c>
      <c r="AH50" s="405">
        <v>1089</v>
      </c>
      <c r="AI50" s="405">
        <v>1170</v>
      </c>
      <c r="AJ50" s="405">
        <v>1110</v>
      </c>
      <c r="AK50" s="405">
        <v>1088</v>
      </c>
      <c r="AL50" s="405">
        <v>1036</v>
      </c>
      <c r="AM50" s="405">
        <v>1083</v>
      </c>
      <c r="AN50" s="405">
        <v>943</v>
      </c>
      <c r="AO50" s="405">
        <v>1045</v>
      </c>
      <c r="AP50" s="405">
        <v>1061</v>
      </c>
      <c r="AQ50" s="405">
        <v>994</v>
      </c>
      <c r="AR50" s="406">
        <v>870</v>
      </c>
    </row>
    <row r="51" spans="1:44" ht="11.25" customHeight="1">
      <c r="B51" s="407" t="s">
        <v>115</v>
      </c>
    </row>
    <row r="86" spans="1:50" ht="11.25" customHeight="1">
      <c r="C86" s="390" t="s">
        <v>190</v>
      </c>
      <c r="AW86" s="408"/>
      <c r="AX86" s="408"/>
    </row>
    <row r="87" spans="1:50" ht="11.25" customHeight="1">
      <c r="C87" s="1057">
        <v>2016</v>
      </c>
      <c r="D87" s="1059"/>
      <c r="E87" s="1059"/>
      <c r="F87" s="1059"/>
      <c r="G87" s="1057">
        <v>2017</v>
      </c>
      <c r="H87" s="1059"/>
      <c r="I87" s="1059"/>
      <c r="J87" s="1059"/>
      <c r="K87" s="1057">
        <v>2018</v>
      </c>
      <c r="L87" s="1059"/>
      <c r="M87" s="1059"/>
      <c r="N87" s="1059"/>
      <c r="O87" s="1057">
        <v>2019</v>
      </c>
      <c r="P87" s="1059"/>
      <c r="Q87" s="1059"/>
      <c r="R87" s="1059"/>
      <c r="S87" s="1057">
        <v>2020</v>
      </c>
      <c r="T87" s="1059"/>
      <c r="U87" s="1059"/>
      <c r="V87" s="1059"/>
      <c r="W87" s="1057">
        <v>2021</v>
      </c>
      <c r="X87" s="1059"/>
      <c r="Y87" s="1059"/>
      <c r="Z87" s="1059"/>
      <c r="AA87" s="1057">
        <v>2022</v>
      </c>
      <c r="AB87" s="1059"/>
      <c r="AC87" s="1059"/>
      <c r="AD87" s="1059"/>
      <c r="AE87" s="1057">
        <v>2023</v>
      </c>
      <c r="AF87" s="1059"/>
      <c r="AG87" s="1059"/>
      <c r="AH87" s="1059"/>
      <c r="AI87" s="1057">
        <v>2024</v>
      </c>
      <c r="AJ87" s="1059"/>
      <c r="AK87" s="1059"/>
      <c r="AL87" s="1059"/>
      <c r="AM87" s="1057">
        <v>2025</v>
      </c>
      <c r="AN87" s="1059"/>
      <c r="AO87" s="1059"/>
      <c r="AP87" s="1059"/>
      <c r="AQ87" s="1057">
        <v>2026</v>
      </c>
      <c r="AR87" s="1057"/>
    </row>
    <row r="88" spans="1:50" ht="11.25" customHeight="1">
      <c r="C88" s="6" t="s">
        <v>108</v>
      </c>
      <c r="D88" s="6" t="s">
        <v>109</v>
      </c>
      <c r="E88" s="6" t="s">
        <v>110</v>
      </c>
      <c r="F88" s="6" t="s">
        <v>111</v>
      </c>
      <c r="G88" s="6" t="s">
        <v>108</v>
      </c>
      <c r="H88" s="6" t="s">
        <v>109</v>
      </c>
      <c r="I88" s="6" t="s">
        <v>110</v>
      </c>
      <c r="J88" s="6" t="s">
        <v>111</v>
      </c>
      <c r="K88" s="6" t="s">
        <v>108</v>
      </c>
      <c r="L88" s="6" t="s">
        <v>109</v>
      </c>
      <c r="M88" s="6" t="s">
        <v>110</v>
      </c>
      <c r="N88" s="6" t="s">
        <v>111</v>
      </c>
      <c r="O88" s="6" t="s">
        <v>108</v>
      </c>
      <c r="P88" s="6" t="s">
        <v>109</v>
      </c>
      <c r="Q88" s="6" t="s">
        <v>110</v>
      </c>
      <c r="R88" s="6" t="s">
        <v>111</v>
      </c>
      <c r="S88" s="6" t="s">
        <v>108</v>
      </c>
      <c r="T88" s="6" t="s">
        <v>109</v>
      </c>
      <c r="U88" s="6" t="s">
        <v>110</v>
      </c>
      <c r="V88" s="6" t="s">
        <v>111</v>
      </c>
      <c r="W88" s="6" t="s">
        <v>108</v>
      </c>
      <c r="X88" s="6" t="s">
        <v>109</v>
      </c>
      <c r="Y88" s="6" t="s">
        <v>110</v>
      </c>
      <c r="Z88" s="6" t="s">
        <v>111</v>
      </c>
      <c r="AA88" s="6" t="s">
        <v>108</v>
      </c>
      <c r="AB88" s="6" t="s">
        <v>109</v>
      </c>
      <c r="AC88" s="6" t="s">
        <v>110</v>
      </c>
      <c r="AD88" s="6" t="s">
        <v>111</v>
      </c>
      <c r="AE88" s="6" t="s">
        <v>108</v>
      </c>
      <c r="AF88" s="6" t="s">
        <v>109</v>
      </c>
      <c r="AG88" s="6" t="s">
        <v>110</v>
      </c>
      <c r="AH88" s="6" t="s">
        <v>111</v>
      </c>
      <c r="AI88" s="6" t="s">
        <v>108</v>
      </c>
      <c r="AJ88" s="6" t="s">
        <v>109</v>
      </c>
      <c r="AK88" s="6" t="s">
        <v>110</v>
      </c>
      <c r="AL88" s="6" t="s">
        <v>111</v>
      </c>
      <c r="AM88" s="6" t="s">
        <v>108</v>
      </c>
      <c r="AN88" s="6" t="s">
        <v>109</v>
      </c>
      <c r="AO88" s="6" t="s">
        <v>110</v>
      </c>
      <c r="AP88" s="6" t="s">
        <v>111</v>
      </c>
      <c r="AQ88" s="6" t="s">
        <v>108</v>
      </c>
      <c r="AR88" s="6" t="s">
        <v>109</v>
      </c>
    </row>
    <row r="89" spans="1:50" ht="11.25" customHeight="1">
      <c r="B89" s="382" t="s">
        <v>112</v>
      </c>
      <c r="C89" s="392">
        <v>1.4437352050500583</v>
      </c>
      <c r="D89" s="393">
        <v>1.298566211985642</v>
      </c>
      <c r="E89" s="393">
        <v>1.4542414282216463</v>
      </c>
      <c r="F89" s="393">
        <v>1.281012354824216</v>
      </c>
      <c r="G89" s="393">
        <v>1.8049136476069245</v>
      </c>
      <c r="H89" s="393">
        <v>1.4347957543904803</v>
      </c>
      <c r="I89" s="393">
        <v>1.8126903020292795</v>
      </c>
      <c r="J89" s="393">
        <v>1.7384188624196089</v>
      </c>
      <c r="K89" s="393">
        <v>2.1572471040585968</v>
      </c>
      <c r="L89" s="393">
        <v>3.0423976399762878</v>
      </c>
      <c r="M89" s="393">
        <v>2.199265757815084</v>
      </c>
      <c r="N89" s="393">
        <v>2.1222889400217189</v>
      </c>
      <c r="O89" s="393">
        <v>2.4028328960000001</v>
      </c>
      <c r="P89" s="393">
        <v>2.1780079239610846</v>
      </c>
      <c r="Q89" s="393">
        <v>2.4695618446686862</v>
      </c>
      <c r="R89" s="393">
        <v>2.381898418</v>
      </c>
      <c r="S89" s="393">
        <v>3.0601082584287629</v>
      </c>
      <c r="T89" s="393">
        <v>2.4019158982987232</v>
      </c>
      <c r="U89" s="393">
        <v>2.5901907485863389</v>
      </c>
      <c r="V89" s="393">
        <v>2.862185868525891</v>
      </c>
      <c r="W89" s="393">
        <v>3.783647558450665</v>
      </c>
      <c r="X89" s="393">
        <v>4.2440087198005649</v>
      </c>
      <c r="Y89" s="393">
        <v>4.5801052801311029</v>
      </c>
      <c r="Z89" s="393">
        <v>4.8575575093462477</v>
      </c>
      <c r="AA89" s="393">
        <v>6.5138094806180398</v>
      </c>
      <c r="AB89" s="393">
        <v>7.20552248655817</v>
      </c>
      <c r="AC89" s="393">
        <v>5.0942608985070814</v>
      </c>
      <c r="AD89" s="393">
        <v>3.9493990493352475</v>
      </c>
      <c r="AE89" s="393">
        <v>4.2541549149389706</v>
      </c>
      <c r="AF89" s="393">
        <v>4.0722081466304179</v>
      </c>
      <c r="AG89" s="393">
        <v>4.1123035510000001</v>
      </c>
      <c r="AH89" s="393">
        <v>3.8393398806028789</v>
      </c>
      <c r="AI89" s="393">
        <v>3.945161191445683</v>
      </c>
      <c r="AJ89" s="393">
        <v>4.8957093352984353</v>
      </c>
      <c r="AK89" s="393">
        <v>4.2866336890455585</v>
      </c>
      <c r="AL89" s="393">
        <v>4.5670058712753763</v>
      </c>
      <c r="AM89" s="393">
        <v>4.3996848028527094</v>
      </c>
      <c r="AN89" s="393">
        <v>6.6162881246137975</v>
      </c>
      <c r="AO89" s="393">
        <v>5.1363960380162483</v>
      </c>
      <c r="AP89" s="393">
        <v>5.3258081219999989</v>
      </c>
      <c r="AQ89" s="393">
        <v>6.6343054719999994</v>
      </c>
      <c r="AR89" s="394">
        <v>4.7119539183700603</v>
      </c>
    </row>
    <row r="90" spans="1:50" ht="11.25" customHeight="1">
      <c r="B90" s="382" t="s">
        <v>113</v>
      </c>
      <c r="C90" s="398">
        <v>1200</v>
      </c>
      <c r="D90" s="399">
        <v>965</v>
      </c>
      <c r="E90" s="399">
        <v>926</v>
      </c>
      <c r="F90" s="399">
        <v>896</v>
      </c>
      <c r="G90" s="399">
        <v>1180</v>
      </c>
      <c r="H90" s="399">
        <v>995</v>
      </c>
      <c r="I90" s="399">
        <v>1041</v>
      </c>
      <c r="J90" s="399">
        <v>1082</v>
      </c>
      <c r="K90" s="399">
        <v>1204</v>
      </c>
      <c r="L90" s="399">
        <v>1069</v>
      </c>
      <c r="M90" s="399">
        <v>1015</v>
      </c>
      <c r="N90" s="399">
        <v>1191</v>
      </c>
      <c r="O90" s="399">
        <v>1338</v>
      </c>
      <c r="P90" s="399">
        <v>1155</v>
      </c>
      <c r="Q90" s="399">
        <v>1241</v>
      </c>
      <c r="R90" s="399">
        <v>1212</v>
      </c>
      <c r="S90" s="399">
        <v>1457</v>
      </c>
      <c r="T90" s="399">
        <v>1080</v>
      </c>
      <c r="U90" s="399">
        <v>1197</v>
      </c>
      <c r="V90" s="399">
        <v>1348</v>
      </c>
      <c r="W90" s="399">
        <v>1761</v>
      </c>
      <c r="X90" s="399">
        <v>1672</v>
      </c>
      <c r="Y90" s="399">
        <v>1731</v>
      </c>
      <c r="Z90" s="399">
        <v>1789</v>
      </c>
      <c r="AA90" s="399">
        <v>2005</v>
      </c>
      <c r="AB90" s="399">
        <v>1743</v>
      </c>
      <c r="AC90" s="399">
        <v>1500</v>
      </c>
      <c r="AD90" s="399">
        <v>1320</v>
      </c>
      <c r="AE90" s="399">
        <v>1489</v>
      </c>
      <c r="AF90" s="399">
        <v>1386</v>
      </c>
      <c r="AG90" s="399">
        <v>1335</v>
      </c>
      <c r="AH90" s="399">
        <v>1302</v>
      </c>
      <c r="AI90" s="399">
        <v>1484</v>
      </c>
      <c r="AJ90" s="399">
        <v>1397</v>
      </c>
      <c r="AK90" s="399">
        <v>1348</v>
      </c>
      <c r="AL90" s="399">
        <v>1310</v>
      </c>
      <c r="AM90" s="399">
        <v>1414</v>
      </c>
      <c r="AN90" s="399">
        <v>1164</v>
      </c>
      <c r="AO90" s="399">
        <v>1282</v>
      </c>
      <c r="AP90" s="399">
        <v>1416</v>
      </c>
      <c r="AQ90" s="399">
        <v>1286</v>
      </c>
      <c r="AR90" s="400">
        <v>1236</v>
      </c>
    </row>
    <row r="91" spans="1:50" ht="11.25" customHeight="1">
      <c r="A91" s="391"/>
      <c r="B91" s="382" t="s">
        <v>114</v>
      </c>
      <c r="C91" s="409"/>
      <c r="D91" s="410"/>
      <c r="E91" s="410"/>
      <c r="F91" s="410"/>
      <c r="G91" s="410"/>
      <c r="H91" s="410"/>
      <c r="I91" s="410"/>
      <c r="J91" s="410"/>
      <c r="K91" s="410"/>
      <c r="L91" s="410"/>
      <c r="M91" s="410"/>
      <c r="N91" s="410"/>
      <c r="O91" s="410"/>
      <c r="P91" s="410"/>
      <c r="Q91" s="410"/>
      <c r="R91" s="410"/>
      <c r="S91" s="410"/>
      <c r="T91" s="410"/>
      <c r="U91" s="410"/>
      <c r="V91" s="410"/>
      <c r="W91" s="410"/>
      <c r="X91" s="410"/>
      <c r="Y91" s="410"/>
      <c r="Z91" s="410"/>
      <c r="AA91" s="410"/>
      <c r="AB91" s="410"/>
      <c r="AC91" s="410"/>
      <c r="AD91" s="410"/>
      <c r="AE91" s="410"/>
      <c r="AF91" s="410"/>
      <c r="AG91" s="410"/>
      <c r="AH91" s="411"/>
      <c r="AI91" s="411"/>
      <c r="AJ91" s="411"/>
      <c r="AK91" s="411"/>
      <c r="AL91" s="411"/>
      <c r="AM91" s="411"/>
      <c r="AN91" s="569">
        <v>0</v>
      </c>
      <c r="AO91" s="569">
        <v>1370.8991337793691</v>
      </c>
      <c r="AP91" s="569">
        <v>1573.2914273173949</v>
      </c>
      <c r="AQ91" s="569">
        <v>1518.7120373302271</v>
      </c>
      <c r="AR91" s="706">
        <v>1731.969583283259</v>
      </c>
    </row>
  </sheetData>
  <mergeCells count="22">
    <mergeCell ref="W87:Z87"/>
    <mergeCell ref="AA87:AD87"/>
    <mergeCell ref="AE87:AH87"/>
    <mergeCell ref="AI87:AL87"/>
    <mergeCell ref="AM87:AP87"/>
    <mergeCell ref="AA45:AD45"/>
    <mergeCell ref="AE45:AH45"/>
    <mergeCell ref="AI45:AL45"/>
    <mergeCell ref="AM45:AP45"/>
    <mergeCell ref="AQ87:AR87"/>
    <mergeCell ref="AQ45:AR45"/>
    <mergeCell ref="C87:F87"/>
    <mergeCell ref="G87:J87"/>
    <mergeCell ref="K87:N87"/>
    <mergeCell ref="O87:R87"/>
    <mergeCell ref="S87:V87"/>
    <mergeCell ref="W45:Z45"/>
    <mergeCell ref="C45:F45"/>
    <mergeCell ref="G45:J45"/>
    <mergeCell ref="K45:N45"/>
    <mergeCell ref="O45:R45"/>
    <mergeCell ref="S45:V45"/>
  </mergeCells>
  <pageMargins left="0.7" right="0.7" top="0.75" bottom="0.75" header="0.3" footer="0.3"/>
  <pageSetup orientation="portrait" horizontalDpi="0"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5E42F-1FEC-4EAE-90A5-2D7AF02321A7}">
  <sheetPr>
    <tabColor theme="4"/>
  </sheetPr>
  <dimension ref="A1:BE53"/>
  <sheetViews>
    <sheetView showGridLines="0" zoomScaleNormal="100" workbookViewId="0"/>
  </sheetViews>
  <sheetFormatPr defaultColWidth="5.5" defaultRowHeight="11.25" customHeight="1"/>
  <cols>
    <col min="1" max="1" width="2.5" style="389" customWidth="1"/>
    <col min="2" max="2" width="18" style="389" customWidth="1"/>
    <col min="3" max="13" width="5.5" style="389" customWidth="1"/>
    <col min="14" max="14" width="2.08203125" style="389" customWidth="1"/>
    <col min="15" max="15" width="10" style="389" bestFit="1" customWidth="1"/>
    <col min="16" max="16384" width="5.5" style="389"/>
  </cols>
  <sheetData>
    <row r="1" spans="1:57" ht="11.25" customHeight="1">
      <c r="A1" s="17"/>
      <c r="B1" s="8"/>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6" spans="1:57" ht="15.5">
      <c r="C6" s="390" t="s">
        <v>191</v>
      </c>
      <c r="P6" s="390" t="s">
        <v>192</v>
      </c>
      <c r="BD6" s="408"/>
      <c r="BE6" s="408"/>
    </row>
    <row r="7" spans="1:57" ht="11.25" customHeight="1">
      <c r="B7" s="412"/>
      <c r="C7" s="3">
        <v>2016</v>
      </c>
      <c r="D7" s="4">
        <v>2017</v>
      </c>
      <c r="E7" s="4">
        <v>2018</v>
      </c>
      <c r="F7" s="4">
        <v>2019</v>
      </c>
      <c r="G7" s="4">
        <v>2020</v>
      </c>
      <c r="H7" s="4">
        <v>2021</v>
      </c>
      <c r="I7" s="4">
        <v>2022</v>
      </c>
      <c r="J7" s="4">
        <v>2023</v>
      </c>
      <c r="K7" s="4">
        <v>2024</v>
      </c>
      <c r="L7" s="4">
        <v>2025</v>
      </c>
      <c r="M7" s="94">
        <v>2026</v>
      </c>
      <c r="N7" s="413"/>
      <c r="P7" s="1057">
        <v>2016</v>
      </c>
      <c r="Q7" s="1059"/>
      <c r="R7" s="1059"/>
      <c r="S7" s="1059"/>
      <c r="T7" s="1057">
        <v>2017</v>
      </c>
      <c r="U7" s="1059"/>
      <c r="V7" s="1059"/>
      <c r="W7" s="1059"/>
      <c r="X7" s="1057">
        <v>2018</v>
      </c>
      <c r="Y7" s="1059"/>
      <c r="Z7" s="1059"/>
      <c r="AA7" s="1059"/>
      <c r="AB7" s="1057">
        <v>2019</v>
      </c>
      <c r="AC7" s="1059"/>
      <c r="AD7" s="1059"/>
      <c r="AE7" s="1059"/>
      <c r="AF7" s="1057">
        <v>2020</v>
      </c>
      <c r="AG7" s="1059"/>
      <c r="AH7" s="1059"/>
      <c r="AI7" s="1059"/>
      <c r="AJ7" s="1057">
        <v>2021</v>
      </c>
      <c r="AK7" s="1059"/>
      <c r="AL7" s="1059"/>
      <c r="AM7" s="1059"/>
      <c r="AN7" s="1057">
        <v>2022</v>
      </c>
      <c r="AO7" s="1059"/>
      <c r="AP7" s="1059"/>
      <c r="AQ7" s="1059"/>
      <c r="AR7" s="1057">
        <v>2023</v>
      </c>
      <c r="AS7" s="1059"/>
      <c r="AT7" s="1059"/>
      <c r="AU7" s="1059"/>
      <c r="AV7" s="1057">
        <v>2024</v>
      </c>
      <c r="AW7" s="1059"/>
      <c r="AX7" s="1059"/>
      <c r="AY7" s="1059"/>
      <c r="AZ7" s="1057">
        <v>2025</v>
      </c>
      <c r="BA7" s="1059"/>
      <c r="BB7" s="1059"/>
      <c r="BC7" s="1059"/>
      <c r="BD7" s="1057">
        <v>2026</v>
      </c>
      <c r="BE7" s="1057"/>
    </row>
    <row r="8" spans="1:57" ht="11.25" customHeight="1">
      <c r="A8" s="8"/>
      <c r="B8" s="382" t="s">
        <v>193</v>
      </c>
      <c r="C8" s="414">
        <v>1163</v>
      </c>
      <c r="D8" s="415">
        <v>1173</v>
      </c>
      <c r="E8" s="415">
        <v>1060</v>
      </c>
      <c r="F8" s="415">
        <v>1065</v>
      </c>
      <c r="G8" s="415">
        <v>1125</v>
      </c>
      <c r="H8" s="415">
        <v>1173</v>
      </c>
      <c r="I8" s="415">
        <v>1065</v>
      </c>
      <c r="J8" s="415">
        <v>880</v>
      </c>
      <c r="K8" s="415">
        <v>897</v>
      </c>
      <c r="L8" s="415">
        <v>822</v>
      </c>
      <c r="M8" s="416">
        <v>598</v>
      </c>
      <c r="P8" s="6"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1.25" customHeight="1">
      <c r="A9" s="8"/>
      <c r="B9" s="382" t="s">
        <v>194</v>
      </c>
      <c r="C9" s="398">
        <v>567</v>
      </c>
      <c r="D9" s="399">
        <v>543</v>
      </c>
      <c r="E9" s="399">
        <v>553</v>
      </c>
      <c r="F9" s="399">
        <v>650</v>
      </c>
      <c r="G9" s="399">
        <v>588</v>
      </c>
      <c r="H9" s="399">
        <v>705</v>
      </c>
      <c r="I9" s="399">
        <v>604</v>
      </c>
      <c r="J9" s="399">
        <v>464</v>
      </c>
      <c r="K9" s="399">
        <v>413</v>
      </c>
      <c r="L9" s="399">
        <v>354</v>
      </c>
      <c r="M9" s="400">
        <v>190</v>
      </c>
      <c r="O9" s="382" t="s">
        <v>193</v>
      </c>
      <c r="P9" s="414">
        <v>348</v>
      </c>
      <c r="Q9" s="415">
        <v>298</v>
      </c>
      <c r="R9" s="415">
        <v>269</v>
      </c>
      <c r="S9" s="415">
        <v>248</v>
      </c>
      <c r="T9" s="415">
        <v>314</v>
      </c>
      <c r="U9" s="415">
        <v>297</v>
      </c>
      <c r="V9" s="415">
        <v>270</v>
      </c>
      <c r="W9" s="415">
        <v>292</v>
      </c>
      <c r="X9" s="415">
        <v>302</v>
      </c>
      <c r="Y9" s="415">
        <v>226</v>
      </c>
      <c r="Z9" s="415">
        <v>235</v>
      </c>
      <c r="AA9" s="415">
        <v>297</v>
      </c>
      <c r="AB9" s="415">
        <v>289</v>
      </c>
      <c r="AC9" s="415">
        <v>255</v>
      </c>
      <c r="AD9" s="415">
        <v>264</v>
      </c>
      <c r="AE9" s="415">
        <v>257</v>
      </c>
      <c r="AF9" s="415">
        <v>342</v>
      </c>
      <c r="AG9" s="415">
        <v>254</v>
      </c>
      <c r="AH9" s="415">
        <v>266</v>
      </c>
      <c r="AI9" s="415">
        <v>263</v>
      </c>
      <c r="AJ9" s="415">
        <v>301</v>
      </c>
      <c r="AK9" s="415">
        <v>287</v>
      </c>
      <c r="AL9" s="415">
        <v>299</v>
      </c>
      <c r="AM9" s="415">
        <v>286</v>
      </c>
      <c r="AN9" s="415">
        <v>330</v>
      </c>
      <c r="AO9" s="415">
        <v>281</v>
      </c>
      <c r="AP9" s="415">
        <v>243</v>
      </c>
      <c r="AQ9" s="415">
        <v>211</v>
      </c>
      <c r="AR9" s="415">
        <v>232</v>
      </c>
      <c r="AS9" s="415">
        <v>236</v>
      </c>
      <c r="AT9" s="415">
        <v>214</v>
      </c>
      <c r="AU9" s="415">
        <v>198</v>
      </c>
      <c r="AV9" s="415">
        <v>248</v>
      </c>
      <c r="AW9" s="415">
        <v>232</v>
      </c>
      <c r="AX9" s="415">
        <v>219</v>
      </c>
      <c r="AY9" s="415">
        <v>198</v>
      </c>
      <c r="AZ9" s="415">
        <v>190</v>
      </c>
      <c r="BA9" s="415">
        <v>148</v>
      </c>
      <c r="BB9" s="415">
        <v>196</v>
      </c>
      <c r="BC9" s="415">
        <v>288</v>
      </c>
      <c r="BD9" s="415">
        <v>235</v>
      </c>
      <c r="BE9" s="416">
        <v>363</v>
      </c>
    </row>
    <row r="10" spans="1:57" ht="11.25" customHeight="1">
      <c r="A10" s="8"/>
      <c r="B10" s="382" t="s">
        <v>129</v>
      </c>
      <c r="C10" s="417">
        <v>1679</v>
      </c>
      <c r="D10" s="418">
        <v>1955</v>
      </c>
      <c r="E10" s="418">
        <v>2109</v>
      </c>
      <c r="F10" s="418">
        <v>2311</v>
      </c>
      <c r="G10" s="418">
        <v>2332</v>
      </c>
      <c r="H10" s="418">
        <v>3335</v>
      </c>
      <c r="I10" s="418">
        <v>2966</v>
      </c>
      <c r="J10" s="418">
        <v>2380</v>
      </c>
      <c r="K10" s="418">
        <v>2206</v>
      </c>
      <c r="L10" s="418">
        <v>1915</v>
      </c>
      <c r="M10" s="419">
        <v>774</v>
      </c>
      <c r="O10" s="382" t="s">
        <v>194</v>
      </c>
      <c r="P10" s="398">
        <v>184</v>
      </c>
      <c r="Q10" s="399">
        <v>132</v>
      </c>
      <c r="R10" s="399">
        <v>123</v>
      </c>
      <c r="S10" s="399">
        <v>128</v>
      </c>
      <c r="T10" s="399">
        <v>141</v>
      </c>
      <c r="U10" s="399">
        <v>122</v>
      </c>
      <c r="V10" s="399">
        <v>147</v>
      </c>
      <c r="W10" s="399">
        <v>133</v>
      </c>
      <c r="X10" s="399">
        <v>151</v>
      </c>
      <c r="Y10" s="399">
        <v>138</v>
      </c>
      <c r="Z10" s="399">
        <v>127</v>
      </c>
      <c r="AA10" s="399">
        <v>137</v>
      </c>
      <c r="AB10" s="399">
        <v>193</v>
      </c>
      <c r="AC10" s="399">
        <v>130</v>
      </c>
      <c r="AD10" s="399">
        <v>164</v>
      </c>
      <c r="AE10" s="399">
        <v>163</v>
      </c>
      <c r="AF10" s="399">
        <v>162</v>
      </c>
      <c r="AG10" s="399">
        <v>128</v>
      </c>
      <c r="AH10" s="399">
        <v>127</v>
      </c>
      <c r="AI10" s="399">
        <v>171</v>
      </c>
      <c r="AJ10" s="399">
        <v>179</v>
      </c>
      <c r="AK10" s="399">
        <v>188</v>
      </c>
      <c r="AL10" s="399">
        <v>177</v>
      </c>
      <c r="AM10" s="399">
        <v>161</v>
      </c>
      <c r="AN10" s="399">
        <v>181</v>
      </c>
      <c r="AO10" s="399">
        <v>154</v>
      </c>
      <c r="AP10" s="399">
        <v>139</v>
      </c>
      <c r="AQ10" s="399">
        <v>130</v>
      </c>
      <c r="AR10" s="399">
        <v>125</v>
      </c>
      <c r="AS10" s="399">
        <v>120</v>
      </c>
      <c r="AT10" s="399">
        <v>96</v>
      </c>
      <c r="AU10" s="399">
        <v>123</v>
      </c>
      <c r="AV10" s="399">
        <v>116</v>
      </c>
      <c r="AW10" s="399">
        <v>100</v>
      </c>
      <c r="AX10" s="399">
        <v>92</v>
      </c>
      <c r="AY10" s="399">
        <v>105</v>
      </c>
      <c r="AZ10" s="399">
        <v>83</v>
      </c>
      <c r="BA10" s="399">
        <v>88</v>
      </c>
      <c r="BB10" s="399">
        <v>77</v>
      </c>
      <c r="BC10" s="399">
        <v>106</v>
      </c>
      <c r="BD10" s="399">
        <v>94</v>
      </c>
      <c r="BE10" s="400">
        <v>96</v>
      </c>
    </row>
    <row r="11" spans="1:57" ht="11.25" customHeight="1">
      <c r="A11" s="8"/>
      <c r="B11" s="382" t="s">
        <v>130</v>
      </c>
      <c r="C11" s="398">
        <v>172</v>
      </c>
      <c r="D11" s="399">
        <v>243</v>
      </c>
      <c r="E11" s="399">
        <v>319</v>
      </c>
      <c r="F11" s="399">
        <v>398</v>
      </c>
      <c r="G11" s="399">
        <v>482</v>
      </c>
      <c r="H11" s="399">
        <v>858</v>
      </c>
      <c r="I11" s="399">
        <v>1003</v>
      </c>
      <c r="J11" s="399">
        <v>824</v>
      </c>
      <c r="K11" s="399">
        <v>807</v>
      </c>
      <c r="L11" s="399">
        <v>897</v>
      </c>
      <c r="M11" s="400">
        <v>377</v>
      </c>
      <c r="O11" s="382" t="s">
        <v>129</v>
      </c>
      <c r="P11" s="417">
        <v>451</v>
      </c>
      <c r="Q11" s="418">
        <v>426</v>
      </c>
      <c r="R11" s="418">
        <v>406</v>
      </c>
      <c r="S11" s="418">
        <v>396</v>
      </c>
      <c r="T11" s="418">
        <v>504</v>
      </c>
      <c r="U11" s="418">
        <v>443</v>
      </c>
      <c r="V11" s="418">
        <v>509</v>
      </c>
      <c r="W11" s="418">
        <v>499</v>
      </c>
      <c r="X11" s="418">
        <v>539</v>
      </c>
      <c r="Y11" s="418">
        <v>532</v>
      </c>
      <c r="Z11" s="418">
        <v>483</v>
      </c>
      <c r="AA11" s="418">
        <v>555</v>
      </c>
      <c r="AB11" s="418">
        <v>557</v>
      </c>
      <c r="AC11" s="418">
        <v>585</v>
      </c>
      <c r="AD11" s="418">
        <v>586</v>
      </c>
      <c r="AE11" s="418">
        <v>583</v>
      </c>
      <c r="AF11" s="418">
        <v>596</v>
      </c>
      <c r="AG11" s="418">
        <v>494</v>
      </c>
      <c r="AH11" s="418">
        <v>575</v>
      </c>
      <c r="AI11" s="418">
        <v>667</v>
      </c>
      <c r="AJ11" s="418">
        <v>777</v>
      </c>
      <c r="AK11" s="418">
        <v>863</v>
      </c>
      <c r="AL11" s="418">
        <v>828</v>
      </c>
      <c r="AM11" s="418">
        <v>867</v>
      </c>
      <c r="AN11" s="418">
        <v>874</v>
      </c>
      <c r="AO11" s="418">
        <v>799</v>
      </c>
      <c r="AP11" s="418">
        <v>671</v>
      </c>
      <c r="AQ11" s="418">
        <v>622</v>
      </c>
      <c r="AR11" s="418">
        <v>607</v>
      </c>
      <c r="AS11" s="418">
        <v>649</v>
      </c>
      <c r="AT11" s="418">
        <v>574</v>
      </c>
      <c r="AU11" s="418">
        <v>550</v>
      </c>
      <c r="AV11" s="418">
        <v>536</v>
      </c>
      <c r="AW11" s="418">
        <v>588</v>
      </c>
      <c r="AX11" s="418">
        <v>549</v>
      </c>
      <c r="AY11" s="418">
        <v>533</v>
      </c>
      <c r="AZ11" s="418">
        <v>517</v>
      </c>
      <c r="BA11" s="418">
        <v>454</v>
      </c>
      <c r="BB11" s="418">
        <v>472</v>
      </c>
      <c r="BC11" s="418">
        <v>472</v>
      </c>
      <c r="BD11" s="418">
        <v>385</v>
      </c>
      <c r="BE11" s="419">
        <v>389</v>
      </c>
    </row>
    <row r="12" spans="1:57" ht="11.25" customHeight="1">
      <c r="A12" s="8"/>
      <c r="B12" s="382" t="s">
        <v>131</v>
      </c>
      <c r="C12" s="417">
        <v>25</v>
      </c>
      <c r="D12" s="418">
        <v>32</v>
      </c>
      <c r="E12" s="418">
        <v>58</v>
      </c>
      <c r="F12" s="418">
        <v>81</v>
      </c>
      <c r="G12" s="418">
        <v>110</v>
      </c>
      <c r="H12" s="418">
        <v>194</v>
      </c>
      <c r="I12" s="418">
        <v>304</v>
      </c>
      <c r="J12" s="418">
        <v>252</v>
      </c>
      <c r="K12" s="418">
        <v>286</v>
      </c>
      <c r="L12" s="418">
        <v>347</v>
      </c>
      <c r="M12" s="419">
        <v>175</v>
      </c>
      <c r="O12" s="382" t="s">
        <v>130</v>
      </c>
      <c r="P12" s="398">
        <v>38</v>
      </c>
      <c r="Q12" s="399">
        <v>33</v>
      </c>
      <c r="R12" s="399">
        <v>49</v>
      </c>
      <c r="S12" s="399">
        <v>52</v>
      </c>
      <c r="T12" s="399">
        <v>53</v>
      </c>
      <c r="U12" s="399">
        <v>54</v>
      </c>
      <c r="V12" s="399">
        <v>58</v>
      </c>
      <c r="W12" s="399">
        <v>78</v>
      </c>
      <c r="X12" s="399">
        <v>77</v>
      </c>
      <c r="Y12" s="399">
        <v>82</v>
      </c>
      <c r="Z12" s="399">
        <v>68</v>
      </c>
      <c r="AA12" s="399">
        <v>92</v>
      </c>
      <c r="AB12" s="399">
        <v>103</v>
      </c>
      <c r="AC12" s="399">
        <v>86</v>
      </c>
      <c r="AD12" s="399">
        <v>98</v>
      </c>
      <c r="AE12" s="399">
        <v>111</v>
      </c>
      <c r="AF12" s="399">
        <v>106</v>
      </c>
      <c r="AG12" s="399">
        <v>111</v>
      </c>
      <c r="AH12" s="399">
        <v>117</v>
      </c>
      <c r="AI12" s="399">
        <v>148</v>
      </c>
      <c r="AJ12" s="399">
        <v>178</v>
      </c>
      <c r="AK12" s="399">
        <v>197</v>
      </c>
      <c r="AL12" s="399">
        <v>218</v>
      </c>
      <c r="AM12" s="399">
        <v>265</v>
      </c>
      <c r="AN12" s="399">
        <v>269</v>
      </c>
      <c r="AO12" s="399">
        <v>281</v>
      </c>
      <c r="AP12" s="399">
        <v>261</v>
      </c>
      <c r="AQ12" s="399">
        <v>192</v>
      </c>
      <c r="AR12" s="399">
        <v>209</v>
      </c>
      <c r="AS12" s="399">
        <v>190</v>
      </c>
      <c r="AT12" s="399">
        <v>220</v>
      </c>
      <c r="AU12" s="399">
        <v>205</v>
      </c>
      <c r="AV12" s="399">
        <v>204</v>
      </c>
      <c r="AW12" s="399">
        <v>206</v>
      </c>
      <c r="AX12" s="399">
        <v>198</v>
      </c>
      <c r="AY12" s="399">
        <v>199</v>
      </c>
      <c r="AZ12" s="399">
        <v>220</v>
      </c>
      <c r="BA12" s="399">
        <v>220</v>
      </c>
      <c r="BB12" s="399">
        <v>242</v>
      </c>
      <c r="BC12" s="399">
        <v>215</v>
      </c>
      <c r="BD12" s="399">
        <v>200</v>
      </c>
      <c r="BE12" s="400">
        <v>177</v>
      </c>
    </row>
    <row r="13" spans="1:57" ht="11.25" customHeight="1">
      <c r="A13" s="8"/>
      <c r="B13" s="382" t="s">
        <v>195</v>
      </c>
      <c r="C13" s="398">
        <v>4</v>
      </c>
      <c r="D13" s="399">
        <v>8</v>
      </c>
      <c r="E13" s="399">
        <v>16</v>
      </c>
      <c r="F13" s="399">
        <v>11</v>
      </c>
      <c r="G13" s="399">
        <v>16</v>
      </c>
      <c r="H13" s="399">
        <v>33</v>
      </c>
      <c r="I13" s="399">
        <v>76</v>
      </c>
      <c r="J13" s="399">
        <v>45</v>
      </c>
      <c r="K13" s="399">
        <v>56</v>
      </c>
      <c r="L13" s="399">
        <v>68</v>
      </c>
      <c r="M13" s="400">
        <v>60</v>
      </c>
      <c r="O13" s="382" t="s">
        <v>131</v>
      </c>
      <c r="P13" s="417">
        <v>9</v>
      </c>
      <c r="Q13" s="418">
        <v>4</v>
      </c>
      <c r="R13" s="418">
        <v>9</v>
      </c>
      <c r="S13" s="418">
        <v>3</v>
      </c>
      <c r="T13" s="418">
        <v>8</v>
      </c>
      <c r="U13" s="418">
        <v>8</v>
      </c>
      <c r="V13" s="418">
        <v>5</v>
      </c>
      <c r="W13" s="418">
        <v>11</v>
      </c>
      <c r="X13" s="418">
        <v>18</v>
      </c>
      <c r="Y13" s="418">
        <v>15</v>
      </c>
      <c r="Z13" s="418">
        <v>14</v>
      </c>
      <c r="AA13" s="418">
        <v>11</v>
      </c>
      <c r="AB13" s="418">
        <v>19</v>
      </c>
      <c r="AC13" s="418">
        <v>10</v>
      </c>
      <c r="AD13" s="418">
        <v>32</v>
      </c>
      <c r="AE13" s="418">
        <v>20</v>
      </c>
      <c r="AF13" s="418">
        <v>28</v>
      </c>
      <c r="AG13" s="418">
        <v>22</v>
      </c>
      <c r="AH13" s="418">
        <v>28</v>
      </c>
      <c r="AI13" s="418">
        <v>32</v>
      </c>
      <c r="AJ13" s="418">
        <v>51</v>
      </c>
      <c r="AK13" s="418">
        <v>42</v>
      </c>
      <c r="AL13" s="418">
        <v>39</v>
      </c>
      <c r="AM13" s="418">
        <v>62</v>
      </c>
      <c r="AN13" s="418">
        <v>87</v>
      </c>
      <c r="AO13" s="418">
        <v>87</v>
      </c>
      <c r="AP13" s="418">
        <v>64</v>
      </c>
      <c r="AQ13" s="418">
        <v>66</v>
      </c>
      <c r="AR13" s="418">
        <v>70</v>
      </c>
      <c r="AS13" s="418">
        <v>61</v>
      </c>
      <c r="AT13" s="418">
        <v>54</v>
      </c>
      <c r="AU13" s="418">
        <v>67</v>
      </c>
      <c r="AV13" s="418">
        <v>55</v>
      </c>
      <c r="AW13" s="418">
        <v>76</v>
      </c>
      <c r="AX13" s="418">
        <v>74</v>
      </c>
      <c r="AY13" s="418">
        <v>81</v>
      </c>
      <c r="AZ13" s="418">
        <v>77</v>
      </c>
      <c r="BA13" s="418">
        <v>91</v>
      </c>
      <c r="BB13" s="418">
        <v>78</v>
      </c>
      <c r="BC13" s="418">
        <v>101</v>
      </c>
      <c r="BD13" s="418">
        <v>85</v>
      </c>
      <c r="BE13" s="419">
        <v>90</v>
      </c>
    </row>
    <row r="14" spans="1:57" ht="11.25" customHeight="1">
      <c r="A14" s="8"/>
      <c r="B14" s="382" t="s">
        <v>134</v>
      </c>
      <c r="C14" s="420">
        <v>516</v>
      </c>
      <c r="D14" s="421">
        <v>475</v>
      </c>
      <c r="E14" s="421">
        <v>537</v>
      </c>
      <c r="F14" s="421">
        <v>654</v>
      </c>
      <c r="G14" s="421">
        <v>729</v>
      </c>
      <c r="H14" s="421">
        <v>1130</v>
      </c>
      <c r="I14" s="421">
        <v>1026</v>
      </c>
      <c r="J14" s="421">
        <v>913</v>
      </c>
      <c r="K14" s="421">
        <v>1060</v>
      </c>
      <c r="L14" s="421">
        <v>1004</v>
      </c>
      <c r="M14" s="422">
        <v>388</v>
      </c>
      <c r="O14" s="382" t="s">
        <v>195</v>
      </c>
      <c r="P14" s="398">
        <v>0</v>
      </c>
      <c r="Q14" s="399">
        <v>1</v>
      </c>
      <c r="R14" s="399">
        <v>2</v>
      </c>
      <c r="S14" s="399">
        <v>1</v>
      </c>
      <c r="T14" s="399">
        <v>3</v>
      </c>
      <c r="U14" s="399">
        <v>0</v>
      </c>
      <c r="V14" s="399">
        <v>5</v>
      </c>
      <c r="W14" s="399">
        <v>0</v>
      </c>
      <c r="X14" s="399">
        <v>3</v>
      </c>
      <c r="Y14" s="399">
        <v>4</v>
      </c>
      <c r="Z14" s="399">
        <v>6</v>
      </c>
      <c r="AA14" s="399">
        <v>3</v>
      </c>
      <c r="AB14" s="399">
        <v>4</v>
      </c>
      <c r="AC14" s="399">
        <v>2</v>
      </c>
      <c r="AD14" s="399">
        <v>1</v>
      </c>
      <c r="AE14" s="399">
        <v>4</v>
      </c>
      <c r="AF14" s="399">
        <v>4</v>
      </c>
      <c r="AG14" s="399">
        <v>5</v>
      </c>
      <c r="AH14" s="399">
        <v>5</v>
      </c>
      <c r="AI14" s="399">
        <v>2</v>
      </c>
      <c r="AJ14" s="399">
        <v>8</v>
      </c>
      <c r="AK14" s="399">
        <v>5</v>
      </c>
      <c r="AL14" s="399">
        <v>12</v>
      </c>
      <c r="AM14" s="399">
        <v>8</v>
      </c>
      <c r="AN14" s="399">
        <v>32</v>
      </c>
      <c r="AO14" s="399">
        <v>20</v>
      </c>
      <c r="AP14" s="399">
        <v>15</v>
      </c>
      <c r="AQ14" s="399">
        <v>9</v>
      </c>
      <c r="AR14" s="399">
        <v>11</v>
      </c>
      <c r="AS14" s="399">
        <v>10</v>
      </c>
      <c r="AT14" s="399">
        <v>17</v>
      </c>
      <c r="AU14" s="399">
        <v>7</v>
      </c>
      <c r="AV14" s="399">
        <v>12</v>
      </c>
      <c r="AW14" s="399">
        <v>12</v>
      </c>
      <c r="AX14" s="399">
        <v>16</v>
      </c>
      <c r="AY14" s="399">
        <v>16</v>
      </c>
      <c r="AZ14" s="399">
        <v>14</v>
      </c>
      <c r="BA14" s="399">
        <v>15</v>
      </c>
      <c r="BB14" s="399">
        <v>19</v>
      </c>
      <c r="BC14" s="399">
        <v>20</v>
      </c>
      <c r="BD14" s="399">
        <v>35</v>
      </c>
      <c r="BE14" s="400">
        <v>25</v>
      </c>
    </row>
    <row r="15" spans="1:57" ht="11.25" customHeight="1">
      <c r="B15" s="407" t="s">
        <v>115</v>
      </c>
      <c r="N15" s="391"/>
      <c r="O15" s="382" t="s">
        <v>134</v>
      </c>
      <c r="P15" s="420">
        <v>211</v>
      </c>
      <c r="Q15" s="421">
        <v>97</v>
      </c>
      <c r="R15" s="421">
        <v>98</v>
      </c>
      <c r="S15" s="421">
        <v>110</v>
      </c>
      <c r="T15" s="421">
        <v>180</v>
      </c>
      <c r="U15" s="421">
        <v>104</v>
      </c>
      <c r="V15" s="421">
        <v>88</v>
      </c>
      <c r="W15" s="421">
        <v>103</v>
      </c>
      <c r="X15" s="421">
        <v>159</v>
      </c>
      <c r="Y15" s="421">
        <v>108</v>
      </c>
      <c r="Z15" s="421">
        <v>125</v>
      </c>
      <c r="AA15" s="421">
        <v>145</v>
      </c>
      <c r="AB15" s="421">
        <v>226</v>
      </c>
      <c r="AC15" s="421">
        <v>136</v>
      </c>
      <c r="AD15" s="421">
        <v>155</v>
      </c>
      <c r="AE15" s="421">
        <v>137</v>
      </c>
      <c r="AF15" s="421">
        <v>282</v>
      </c>
      <c r="AG15" s="421">
        <v>129</v>
      </c>
      <c r="AH15" s="421">
        <v>153</v>
      </c>
      <c r="AI15" s="421">
        <v>165</v>
      </c>
      <c r="AJ15" s="421">
        <v>377</v>
      </c>
      <c r="AK15" s="421">
        <v>217</v>
      </c>
      <c r="AL15" s="421">
        <v>265</v>
      </c>
      <c r="AM15" s="421">
        <v>271</v>
      </c>
      <c r="AN15" s="421">
        <v>360</v>
      </c>
      <c r="AO15" s="421">
        <v>238</v>
      </c>
      <c r="AP15" s="421">
        <v>226</v>
      </c>
      <c r="AQ15" s="421">
        <v>202</v>
      </c>
      <c r="AR15" s="421">
        <v>318</v>
      </c>
      <c r="AS15" s="421">
        <v>183</v>
      </c>
      <c r="AT15" s="421">
        <v>217</v>
      </c>
      <c r="AU15" s="421">
        <v>195</v>
      </c>
      <c r="AV15" s="421">
        <v>353</v>
      </c>
      <c r="AW15" s="421">
        <v>231</v>
      </c>
      <c r="AX15" s="421">
        <v>257</v>
      </c>
      <c r="AY15" s="421">
        <v>219</v>
      </c>
      <c r="AZ15" s="421">
        <v>356</v>
      </c>
      <c r="BA15" s="421">
        <v>180</v>
      </c>
      <c r="BB15" s="421">
        <v>231</v>
      </c>
      <c r="BC15" s="421">
        <v>237</v>
      </c>
      <c r="BD15" s="421">
        <v>273</v>
      </c>
      <c r="BE15" s="422">
        <v>115</v>
      </c>
    </row>
    <row r="16" spans="1:57" ht="11.25" customHeight="1">
      <c r="O16" s="407" t="s">
        <v>115</v>
      </c>
    </row>
    <row r="44" spans="2:57" ht="11.25" customHeight="1">
      <c r="C44" s="390" t="s">
        <v>196</v>
      </c>
      <c r="P44" s="390" t="s">
        <v>197</v>
      </c>
      <c r="BD44" s="408"/>
      <c r="BE44" s="408"/>
    </row>
    <row r="45" spans="2:57" ht="11.25" customHeight="1">
      <c r="B45" s="412"/>
      <c r="C45" s="3">
        <v>2016</v>
      </c>
      <c r="D45" s="4">
        <v>2017</v>
      </c>
      <c r="E45" s="4">
        <v>2018</v>
      </c>
      <c r="F45" s="4">
        <v>2019</v>
      </c>
      <c r="G45" s="4">
        <v>2020</v>
      </c>
      <c r="H45" s="4">
        <v>2021</v>
      </c>
      <c r="I45" s="4">
        <v>2022</v>
      </c>
      <c r="J45" s="4">
        <v>2023</v>
      </c>
      <c r="K45" s="4">
        <v>2024</v>
      </c>
      <c r="L45" s="4">
        <v>2025</v>
      </c>
      <c r="M45" s="94">
        <v>2026</v>
      </c>
      <c r="P45" s="1057">
        <v>2016</v>
      </c>
      <c r="Q45" s="1059"/>
      <c r="R45" s="1059"/>
      <c r="S45" s="1059"/>
      <c r="T45" s="1057">
        <v>2017</v>
      </c>
      <c r="U45" s="1059"/>
      <c r="V45" s="1059"/>
      <c r="W45" s="1059"/>
      <c r="X45" s="1057">
        <v>2018</v>
      </c>
      <c r="Y45" s="1059"/>
      <c r="Z45" s="1059"/>
      <c r="AA45" s="1059"/>
      <c r="AB45" s="1057">
        <v>2019</v>
      </c>
      <c r="AC45" s="1059"/>
      <c r="AD45" s="1059"/>
      <c r="AE45" s="1059"/>
      <c r="AF45" s="1057">
        <v>2020</v>
      </c>
      <c r="AG45" s="1059"/>
      <c r="AH45" s="1059"/>
      <c r="AI45" s="1059"/>
      <c r="AJ45" s="1057">
        <v>2021</v>
      </c>
      <c r="AK45" s="1059"/>
      <c r="AL45" s="1059"/>
      <c r="AM45" s="1059"/>
      <c r="AN45" s="1057">
        <v>2022</v>
      </c>
      <c r="AO45" s="1059"/>
      <c r="AP45" s="1059"/>
      <c r="AQ45" s="1059"/>
      <c r="AR45" s="1057">
        <v>2023</v>
      </c>
      <c r="AS45" s="1059"/>
      <c r="AT45" s="1059"/>
      <c r="AU45" s="1059"/>
      <c r="AV45" s="1057">
        <v>2024</v>
      </c>
      <c r="AW45" s="1059"/>
      <c r="AX45" s="1059"/>
      <c r="AY45" s="1059"/>
      <c r="AZ45" s="1057">
        <v>2025</v>
      </c>
      <c r="BA45" s="1059"/>
      <c r="BB45" s="1059"/>
      <c r="BC45" s="1059"/>
      <c r="BD45" s="1057">
        <v>2026</v>
      </c>
      <c r="BE45" s="1057"/>
    </row>
    <row r="46" spans="2:57" ht="11.25" customHeight="1">
      <c r="B46" s="382" t="s">
        <v>193</v>
      </c>
      <c r="C46" s="423">
        <v>0.2089936920815636</v>
      </c>
      <c r="D46" s="424">
        <v>0.205431330446294</v>
      </c>
      <c r="E46" s="424">
        <v>0.20063012385294421</v>
      </c>
      <c r="F46" s="424">
        <v>0.20412976062803839</v>
      </c>
      <c r="G46" s="424">
        <v>0.21162084213871521</v>
      </c>
      <c r="H46" s="424">
        <v>0.23283580489560271</v>
      </c>
      <c r="I46" s="424">
        <v>0.20983042496879159</v>
      </c>
      <c r="J46" s="424">
        <v>0.15733425017226871</v>
      </c>
      <c r="K46" s="424">
        <v>0.15464073482196111</v>
      </c>
      <c r="L46" s="424">
        <v>0.1339338268689588</v>
      </c>
      <c r="M46" s="425">
        <v>9.2952618000000001E-2</v>
      </c>
      <c r="P46" s="6" t="s">
        <v>108</v>
      </c>
      <c r="Q46" s="6" t="s">
        <v>109</v>
      </c>
      <c r="R46" s="6" t="s">
        <v>110</v>
      </c>
      <c r="S46" s="6" t="s">
        <v>111</v>
      </c>
      <c r="T46" s="6" t="s">
        <v>108</v>
      </c>
      <c r="U46" s="6" t="s">
        <v>109</v>
      </c>
      <c r="V46" s="6" t="s">
        <v>110</v>
      </c>
      <c r="W46" s="6" t="s">
        <v>111</v>
      </c>
      <c r="X46" s="6" t="s">
        <v>108</v>
      </c>
      <c r="Y46" s="6" t="s">
        <v>109</v>
      </c>
      <c r="Z46" s="6" t="s">
        <v>110</v>
      </c>
      <c r="AA46" s="6" t="s">
        <v>111</v>
      </c>
      <c r="AB46" s="6" t="s">
        <v>108</v>
      </c>
      <c r="AC46" s="6" t="s">
        <v>109</v>
      </c>
      <c r="AD46" s="6" t="s">
        <v>110</v>
      </c>
      <c r="AE46" s="6" t="s">
        <v>111</v>
      </c>
      <c r="AF46" s="6" t="s">
        <v>108</v>
      </c>
      <c r="AG46" s="6" t="s">
        <v>109</v>
      </c>
      <c r="AH46" s="6" t="s">
        <v>110</v>
      </c>
      <c r="AI46" s="6" t="s">
        <v>111</v>
      </c>
      <c r="AJ46" s="6" t="s">
        <v>108</v>
      </c>
      <c r="AK46" s="6" t="s">
        <v>109</v>
      </c>
      <c r="AL46" s="6" t="s">
        <v>110</v>
      </c>
      <c r="AM46" s="6" t="s">
        <v>111</v>
      </c>
      <c r="AN46" s="6" t="s">
        <v>108</v>
      </c>
      <c r="AO46" s="6" t="s">
        <v>109</v>
      </c>
      <c r="AP46" s="6" t="s">
        <v>110</v>
      </c>
      <c r="AQ46" s="6" t="s">
        <v>111</v>
      </c>
      <c r="AR46" s="6" t="s">
        <v>108</v>
      </c>
      <c r="AS46" s="6" t="s">
        <v>109</v>
      </c>
      <c r="AT46" s="6" t="s">
        <v>110</v>
      </c>
      <c r="AU46" s="6" t="s">
        <v>111</v>
      </c>
      <c r="AV46" s="6" t="s">
        <v>108</v>
      </c>
      <c r="AW46" s="6" t="s">
        <v>109</v>
      </c>
      <c r="AX46" s="6" t="s">
        <v>110</v>
      </c>
      <c r="AY46" s="6" t="s">
        <v>111</v>
      </c>
      <c r="AZ46" s="6" t="s">
        <v>108</v>
      </c>
      <c r="BA46" s="6" t="s">
        <v>109</v>
      </c>
      <c r="BB46" s="6" t="s">
        <v>110</v>
      </c>
      <c r="BC46" s="6" t="s">
        <v>111</v>
      </c>
      <c r="BD46" s="6" t="s">
        <v>108</v>
      </c>
      <c r="BE46" s="6" t="s">
        <v>109</v>
      </c>
    </row>
    <row r="47" spans="2:57" ht="11.25" customHeight="1">
      <c r="B47" s="382" t="s">
        <v>194</v>
      </c>
      <c r="C47" s="395">
        <v>0.39155184799999998</v>
      </c>
      <c r="D47" s="396">
        <v>0.36383226499999999</v>
      </c>
      <c r="E47" s="396">
        <v>0.37385449199999998</v>
      </c>
      <c r="F47" s="396">
        <v>0.44425468800000001</v>
      </c>
      <c r="G47" s="396">
        <v>0.40189354300000002</v>
      </c>
      <c r="H47" s="396">
        <v>0.48012286399999998</v>
      </c>
      <c r="I47" s="396">
        <v>0.410527217</v>
      </c>
      <c r="J47" s="396">
        <v>0.30834976600000003</v>
      </c>
      <c r="K47" s="396">
        <v>0.275041272</v>
      </c>
      <c r="L47" s="396">
        <v>0.23564828299999999</v>
      </c>
      <c r="M47" s="397">
        <v>0.127334267</v>
      </c>
      <c r="O47" s="382" t="s">
        <v>193</v>
      </c>
      <c r="P47" s="423">
        <v>6.2887599050058224E-2</v>
      </c>
      <c r="Q47" s="424">
        <v>5.309205098564259E-2</v>
      </c>
      <c r="R47" s="424">
        <v>4.7599862221646742E-2</v>
      </c>
      <c r="S47" s="424">
        <v>4.5414179824216028E-2</v>
      </c>
      <c r="T47" s="424">
        <v>5.4456024606925002E-2</v>
      </c>
      <c r="U47" s="424">
        <v>5.1217931390480663E-2</v>
      </c>
      <c r="V47" s="424">
        <v>4.6975285029279362E-2</v>
      </c>
      <c r="W47" s="424">
        <v>5.2782089419609032E-2</v>
      </c>
      <c r="X47" s="424">
        <v>5.9110055854937428E-2</v>
      </c>
      <c r="Y47" s="424">
        <v>4.4144946976287902E-2</v>
      </c>
      <c r="Z47" s="424">
        <v>4.2330483000000002E-2</v>
      </c>
      <c r="AA47" s="424">
        <v>5.5044638021718897E-2</v>
      </c>
      <c r="AB47" s="424">
        <v>5.408247099826774E-2</v>
      </c>
      <c r="AC47" s="424">
        <v>4.7414570961084007E-2</v>
      </c>
      <c r="AD47" s="424">
        <v>5.3196790668686662E-2</v>
      </c>
      <c r="AE47" s="424">
        <v>4.9435927999999997E-2</v>
      </c>
      <c r="AF47" s="424">
        <v>6.4972513428763617E-2</v>
      </c>
      <c r="AG47" s="424">
        <v>4.6430339298723103E-2</v>
      </c>
      <c r="AH47" s="424">
        <v>5.0397166885336603E-2</v>
      </c>
      <c r="AI47" s="424">
        <v>4.9820822525891907E-2</v>
      </c>
      <c r="AJ47" s="424">
        <v>5.6971009450665307E-2</v>
      </c>
      <c r="AK47" s="424">
        <v>5.927611686522314E-2</v>
      </c>
      <c r="AL47" s="424">
        <v>5.8293656233465649E-2</v>
      </c>
      <c r="AM47" s="424">
        <v>5.8295022346248608E-2</v>
      </c>
      <c r="AN47" s="424">
        <v>6.4604728880550091E-2</v>
      </c>
      <c r="AO47" s="424">
        <v>5.6918537245910977E-2</v>
      </c>
      <c r="AP47" s="424">
        <v>4.5972170507082182E-2</v>
      </c>
      <c r="AQ47" s="424">
        <v>4.2334988335248361E-2</v>
      </c>
      <c r="AR47" s="424">
        <v>4.2636745938971307E-2</v>
      </c>
      <c r="AS47" s="424">
        <v>4.1999921630417811E-2</v>
      </c>
      <c r="AT47" s="424">
        <v>3.9496165E-2</v>
      </c>
      <c r="AU47" s="424">
        <v>3.3201417602879597E-2</v>
      </c>
      <c r="AV47" s="424">
        <v>4.3620901445683882E-2</v>
      </c>
      <c r="AW47" s="424">
        <v>4.0705324298435777E-2</v>
      </c>
      <c r="AX47" s="424">
        <v>3.7303925288109122E-2</v>
      </c>
      <c r="AY47" s="424">
        <v>3.3010583789732317E-2</v>
      </c>
      <c r="AZ47" s="424">
        <v>3.3435307852709907E-2</v>
      </c>
      <c r="BA47" s="424">
        <v>2.5446366000000002E-2</v>
      </c>
      <c r="BB47" s="424">
        <v>3.1335769016248932E-2</v>
      </c>
      <c r="BC47" s="424">
        <v>4.3716383999999997E-2</v>
      </c>
      <c r="BD47" s="424">
        <v>3.7143255999999999E-2</v>
      </c>
      <c r="BE47" s="425">
        <v>5.5809362000000001E-2</v>
      </c>
    </row>
    <row r="48" spans="2:57" ht="11.25" customHeight="1">
      <c r="B48" s="382" t="s">
        <v>129</v>
      </c>
      <c r="C48" s="426">
        <v>3.6487300770000002</v>
      </c>
      <c r="D48" s="427">
        <v>4.2745133649999998</v>
      </c>
      <c r="E48" s="427">
        <v>4.8177292510000003</v>
      </c>
      <c r="F48" s="427">
        <v>5.4881883079999998</v>
      </c>
      <c r="G48" s="427">
        <v>5.617005571</v>
      </c>
      <c r="H48" s="427">
        <v>8.2972387439999995</v>
      </c>
      <c r="I48" s="427">
        <v>7.573055654</v>
      </c>
      <c r="J48" s="427">
        <v>6.0438074799999999</v>
      </c>
      <c r="K48" s="427">
        <v>5.7073179940000003</v>
      </c>
      <c r="L48" s="427">
        <v>5.095998969</v>
      </c>
      <c r="M48" s="428">
        <v>1.9288033449999999</v>
      </c>
      <c r="O48" s="382" t="s">
        <v>194</v>
      </c>
      <c r="P48" s="395">
        <v>0.12592124599999999</v>
      </c>
      <c r="Q48" s="396">
        <v>9.1138546000000001E-2</v>
      </c>
      <c r="R48" s="396">
        <v>8.4784137999999995E-2</v>
      </c>
      <c r="S48" s="396">
        <v>8.9707917999999998E-2</v>
      </c>
      <c r="T48" s="396">
        <v>9.2957888000000002E-2</v>
      </c>
      <c r="U48" s="396">
        <v>8.3589859000000002E-2</v>
      </c>
      <c r="V48" s="396">
        <v>9.9275819000000001E-2</v>
      </c>
      <c r="W48" s="396">
        <v>8.8008698999999996E-2</v>
      </c>
      <c r="X48" s="396">
        <v>0.100733166</v>
      </c>
      <c r="Y48" s="396">
        <v>9.4583742999999998E-2</v>
      </c>
      <c r="Z48" s="396">
        <v>8.5356562999999996E-2</v>
      </c>
      <c r="AA48" s="396">
        <v>9.3181020000000003E-2</v>
      </c>
      <c r="AB48" s="396">
        <v>0.12930497499999999</v>
      </c>
      <c r="AC48" s="396">
        <v>9.0801381E-2</v>
      </c>
      <c r="AD48" s="396">
        <v>0.111119254</v>
      </c>
      <c r="AE48" s="396">
        <v>0.11302907800000001</v>
      </c>
      <c r="AF48" s="396">
        <v>0.112092636</v>
      </c>
      <c r="AG48" s="396">
        <v>8.7575834000000005E-2</v>
      </c>
      <c r="AH48" s="396">
        <v>8.5613032000000006E-2</v>
      </c>
      <c r="AI48" s="396">
        <v>0.116612041</v>
      </c>
      <c r="AJ48" s="396">
        <v>0.12110752</v>
      </c>
      <c r="AK48" s="396">
        <v>0.127371554</v>
      </c>
      <c r="AL48" s="396">
        <v>0.118985969</v>
      </c>
      <c r="AM48" s="396">
        <v>0.11265782100000001</v>
      </c>
      <c r="AN48" s="396">
        <v>0.11987133699999999</v>
      </c>
      <c r="AO48" s="396">
        <v>0.10586229599999999</v>
      </c>
      <c r="AP48" s="396">
        <v>9.3654761000000003E-2</v>
      </c>
      <c r="AQ48" s="396">
        <v>9.1138822999999994E-2</v>
      </c>
      <c r="AR48" s="396">
        <v>8.4270412000000003E-2</v>
      </c>
      <c r="AS48" s="396">
        <v>8.0806557000000001E-2</v>
      </c>
      <c r="AT48" s="396">
        <v>6.1655710000000002E-2</v>
      </c>
      <c r="AU48" s="396">
        <v>8.1617087000000005E-2</v>
      </c>
      <c r="AV48" s="396">
        <v>7.7505950000000004E-2</v>
      </c>
      <c r="AW48" s="396">
        <v>6.5525876999999996E-2</v>
      </c>
      <c r="AX48" s="396">
        <v>6.1868317999999999E-2</v>
      </c>
      <c r="AY48" s="396">
        <v>7.0141126999999998E-2</v>
      </c>
      <c r="AZ48" s="396">
        <v>5.5943143000000001E-2</v>
      </c>
      <c r="BA48" s="396">
        <v>5.9348930000000001E-2</v>
      </c>
      <c r="BB48" s="396">
        <v>5.1273955000000003E-2</v>
      </c>
      <c r="BC48" s="396">
        <v>6.9082254999999995E-2</v>
      </c>
      <c r="BD48" s="396">
        <v>6.2539312E-2</v>
      </c>
      <c r="BE48" s="397">
        <v>6.4794955000000001E-2</v>
      </c>
    </row>
    <row r="49" spans="2:57" ht="11.25" customHeight="1">
      <c r="B49" s="382" t="s">
        <v>130</v>
      </c>
      <c r="C49" s="395">
        <v>1.084211858</v>
      </c>
      <c r="D49" s="396">
        <v>1.518991714</v>
      </c>
      <c r="E49" s="396">
        <v>2.0163226060000001</v>
      </c>
      <c r="F49" s="396">
        <v>2.5275656209999999</v>
      </c>
      <c r="G49" s="396">
        <v>3.0865450619999999</v>
      </c>
      <c r="H49" s="396">
        <v>5.6314000530000001</v>
      </c>
      <c r="I49" s="396">
        <v>6.6325920920000003</v>
      </c>
      <c r="J49" s="396">
        <v>5.4771400019999996</v>
      </c>
      <c r="K49" s="396">
        <v>5.3826483190000003</v>
      </c>
      <c r="L49" s="396">
        <v>6.0459250359999999</v>
      </c>
      <c r="M49" s="397">
        <v>2.5758957950000001</v>
      </c>
      <c r="O49" s="382" t="s">
        <v>129</v>
      </c>
      <c r="P49" s="426">
        <v>0.97187492099999995</v>
      </c>
      <c r="Q49" s="427">
        <v>0.91546778500000003</v>
      </c>
      <c r="R49" s="427">
        <v>0.87635850199999998</v>
      </c>
      <c r="S49" s="427">
        <v>0.885028869</v>
      </c>
      <c r="T49" s="427">
        <v>1.0995597370000001</v>
      </c>
      <c r="U49" s="427">
        <v>0.970387899</v>
      </c>
      <c r="V49" s="427">
        <v>1.1330106440000001</v>
      </c>
      <c r="W49" s="427">
        <v>1.071555085</v>
      </c>
      <c r="X49" s="427">
        <v>1.218758308</v>
      </c>
      <c r="Y49" s="427">
        <v>1.242463189</v>
      </c>
      <c r="Z49" s="427">
        <v>1.0918201750000001</v>
      </c>
      <c r="AA49" s="427">
        <v>1.2646875790000001</v>
      </c>
      <c r="AB49" s="427">
        <v>1.306102061</v>
      </c>
      <c r="AC49" s="427">
        <v>1.4403109620000001</v>
      </c>
      <c r="AD49" s="427">
        <v>1.3673933739999999</v>
      </c>
      <c r="AE49" s="427">
        <v>1.374381911</v>
      </c>
      <c r="AF49" s="427">
        <v>1.404502583</v>
      </c>
      <c r="AG49" s="427">
        <v>1.217547103</v>
      </c>
      <c r="AH49" s="427">
        <v>1.3710236360000001</v>
      </c>
      <c r="AI49" s="427">
        <v>1.6239322490000001</v>
      </c>
      <c r="AJ49" s="427">
        <v>1.864937874</v>
      </c>
      <c r="AK49" s="427">
        <v>2.1935069330000001</v>
      </c>
      <c r="AL49" s="427">
        <v>2.0509970829999999</v>
      </c>
      <c r="AM49" s="427">
        <v>2.1877968540000001</v>
      </c>
      <c r="AN49" s="427">
        <v>2.2194442599999999</v>
      </c>
      <c r="AO49" s="427">
        <v>2.0719240179999998</v>
      </c>
      <c r="AP49" s="427">
        <v>1.6933790040000001</v>
      </c>
      <c r="AQ49" s="427">
        <v>1.588308372</v>
      </c>
      <c r="AR49" s="427">
        <v>1.495230866</v>
      </c>
      <c r="AS49" s="427">
        <v>1.649437356</v>
      </c>
      <c r="AT49" s="427">
        <v>1.4715452769999999</v>
      </c>
      <c r="AU49" s="427">
        <v>1.427593981</v>
      </c>
      <c r="AV49" s="427">
        <v>1.366162366</v>
      </c>
      <c r="AW49" s="427">
        <v>1.5113525999999999</v>
      </c>
      <c r="AX49" s="427">
        <v>1.4334618770000001</v>
      </c>
      <c r="AY49" s="427">
        <v>1.3963411509999999</v>
      </c>
      <c r="AZ49" s="427">
        <v>1.3309701110000001</v>
      </c>
      <c r="BA49" s="427">
        <v>1.220527755</v>
      </c>
      <c r="BB49" s="427">
        <v>1.2780716999999999</v>
      </c>
      <c r="BC49" s="427">
        <v>1.2664294030000001</v>
      </c>
      <c r="BD49" s="427">
        <v>0.95097147500000001</v>
      </c>
      <c r="BE49" s="428">
        <v>0.97783187000000005</v>
      </c>
    </row>
    <row r="50" spans="2:57" ht="11.25" customHeight="1">
      <c r="B50" s="382" t="s">
        <v>131</v>
      </c>
      <c r="C50" s="426">
        <v>0.32676718699999979</v>
      </c>
      <c r="D50" s="427">
        <v>0.40085412099999979</v>
      </c>
      <c r="E50" s="427">
        <v>0.77444260528990161</v>
      </c>
      <c r="F50" s="427">
        <v>1.0624682949999991</v>
      </c>
      <c r="G50" s="427">
        <v>1.454687016701002</v>
      </c>
      <c r="H50" s="427">
        <v>2.5945252459353401</v>
      </c>
      <c r="I50" s="427">
        <v>4.1073076150497476</v>
      </c>
      <c r="J50" s="427">
        <v>3.4122062129999979</v>
      </c>
      <c r="K50" s="427">
        <v>3.777532005243093</v>
      </c>
      <c r="L50" s="427">
        <v>4.7244045406137953</v>
      </c>
      <c r="M50" s="428">
        <v>2.42972193637006</v>
      </c>
      <c r="O50" s="382" t="s">
        <v>130</v>
      </c>
      <c r="P50" s="395">
        <v>0.240316165</v>
      </c>
      <c r="Q50" s="396">
        <v>0.20749553000000001</v>
      </c>
      <c r="R50" s="396">
        <v>0.32156044900000003</v>
      </c>
      <c r="S50" s="396">
        <v>0.31483971399999999</v>
      </c>
      <c r="T50" s="396">
        <v>0.32175953699999998</v>
      </c>
      <c r="U50" s="396">
        <v>0.33242772599999998</v>
      </c>
      <c r="V50" s="396">
        <v>0.38731021799999998</v>
      </c>
      <c r="W50" s="396">
        <v>0.47749423299999999</v>
      </c>
      <c r="X50" s="396">
        <v>0.470004058</v>
      </c>
      <c r="Y50" s="396">
        <v>0.509586541</v>
      </c>
      <c r="Z50" s="396">
        <v>0.44149830299999998</v>
      </c>
      <c r="AA50" s="396">
        <v>0.59523370399999997</v>
      </c>
      <c r="AB50" s="396">
        <v>0.66732918100000005</v>
      </c>
      <c r="AC50" s="396">
        <v>0.53194388100000001</v>
      </c>
      <c r="AD50" s="396">
        <v>0.62960354399999996</v>
      </c>
      <c r="AE50" s="396">
        <v>0.69868901500000002</v>
      </c>
      <c r="AF50" s="396">
        <v>0.66519347699999998</v>
      </c>
      <c r="AG50" s="396">
        <v>0.71114253699999996</v>
      </c>
      <c r="AH50" s="396">
        <v>0.75217747599999996</v>
      </c>
      <c r="AI50" s="396">
        <v>0.958031572</v>
      </c>
      <c r="AJ50" s="396">
        <v>1.1615197209999999</v>
      </c>
      <c r="AK50" s="396">
        <v>1.29608521</v>
      </c>
      <c r="AL50" s="396">
        <v>1.4502148269999999</v>
      </c>
      <c r="AM50" s="396">
        <v>1.7235802950000001</v>
      </c>
      <c r="AN50" s="396">
        <v>1.7846613579999999</v>
      </c>
      <c r="AO50" s="396">
        <v>1.839255793</v>
      </c>
      <c r="AP50" s="396">
        <v>1.732113104</v>
      </c>
      <c r="AQ50" s="396">
        <v>1.276561837</v>
      </c>
      <c r="AR50" s="396">
        <v>1.3991633800000001</v>
      </c>
      <c r="AS50" s="396">
        <v>1.246642093</v>
      </c>
      <c r="AT50" s="396">
        <v>1.473478552</v>
      </c>
      <c r="AU50" s="396">
        <v>1.357855977</v>
      </c>
      <c r="AV50" s="396">
        <v>1.3771482310000001</v>
      </c>
      <c r="AW50" s="396">
        <v>1.3544037630000001</v>
      </c>
      <c r="AX50" s="396">
        <v>1.324352108</v>
      </c>
      <c r="AY50" s="396">
        <v>1.3267442169999999</v>
      </c>
      <c r="AZ50" s="396">
        <v>1.4936922379999999</v>
      </c>
      <c r="BA50" s="396">
        <v>1.4871449969999999</v>
      </c>
      <c r="BB50" s="396">
        <v>1.636602627</v>
      </c>
      <c r="BC50" s="396">
        <v>1.428485174</v>
      </c>
      <c r="BD50" s="396">
        <v>1.373366842</v>
      </c>
      <c r="BE50" s="397">
        <v>1.2025289530000001</v>
      </c>
    </row>
    <row r="51" spans="2:57" ht="11.25" customHeight="1">
      <c r="B51" s="382" t="s">
        <v>195</v>
      </c>
      <c r="C51" s="429">
        <v>0.17150000000000001</v>
      </c>
      <c r="D51" s="430">
        <v>0.34089999999999998</v>
      </c>
      <c r="E51" s="430">
        <v>1.8568644590000001</v>
      </c>
      <c r="F51" s="430">
        <v>0.40170928</v>
      </c>
      <c r="G51" s="430">
        <v>1.114266985</v>
      </c>
      <c r="H51" s="430">
        <v>1.7852974370000001</v>
      </c>
      <c r="I51" s="430">
        <v>5.8897958229999992</v>
      </c>
      <c r="J51" s="430">
        <v>1.7990158439999999</v>
      </c>
      <c r="K51" s="430">
        <v>3.1108486649999998</v>
      </c>
      <c r="L51" s="430">
        <v>5.8889062709999997</v>
      </c>
      <c r="M51" s="431">
        <v>4.60414572</v>
      </c>
      <c r="O51" s="382" t="s">
        <v>131</v>
      </c>
      <c r="P51" s="426">
        <v>0.128750001</v>
      </c>
      <c r="Q51" s="427">
        <v>5.5054500999999902E-2</v>
      </c>
      <c r="R51" s="427">
        <v>0.10756268499999989</v>
      </c>
      <c r="S51" s="427">
        <v>3.5400000000000001E-2</v>
      </c>
      <c r="T51" s="427">
        <v>0.1173481509999999</v>
      </c>
      <c r="U51" s="427">
        <v>9.5565812999999902E-2</v>
      </c>
      <c r="V51" s="427">
        <v>6.0850000000000001E-2</v>
      </c>
      <c r="W51" s="427">
        <v>0.12709015700000001</v>
      </c>
      <c r="X51" s="427">
        <v>0.24327353047481759</v>
      </c>
      <c r="Y51" s="427">
        <v>0.20327697099999981</v>
      </c>
      <c r="Z51" s="427">
        <v>0.1722921038150842</v>
      </c>
      <c r="AA51" s="427">
        <v>0.15559999999999999</v>
      </c>
      <c r="AB51" s="427">
        <v>0.234165077</v>
      </c>
      <c r="AC51" s="427">
        <v>0.14128501599999979</v>
      </c>
      <c r="AD51" s="427">
        <v>0.45061140899999957</v>
      </c>
      <c r="AE51" s="427">
        <v>0.23640679299999981</v>
      </c>
      <c r="AF51" s="427">
        <v>0.3713678529999998</v>
      </c>
      <c r="AG51" s="427">
        <v>0.31415051599999988</v>
      </c>
      <c r="AH51" s="427">
        <v>0.35819963270100241</v>
      </c>
      <c r="AI51" s="427">
        <v>0.4109690149999996</v>
      </c>
      <c r="AJ51" s="427">
        <v>0.68055261299999958</v>
      </c>
      <c r="AK51" s="427">
        <v>0.58117272093534167</v>
      </c>
      <c r="AL51" s="427">
        <v>0.51327131999999942</v>
      </c>
      <c r="AM51" s="427">
        <v>0.81952859199999928</v>
      </c>
      <c r="AN51" s="427">
        <v>1.1643428037374901</v>
      </c>
      <c r="AO51" s="427">
        <v>1.236411748312259</v>
      </c>
      <c r="AP51" s="427">
        <v>0.8275125399999993</v>
      </c>
      <c r="AQ51" s="427">
        <v>0.8790405229999988</v>
      </c>
      <c r="AR51" s="427">
        <v>0.96100091699999934</v>
      </c>
      <c r="AS51" s="427">
        <v>0.84613618699999982</v>
      </c>
      <c r="AT51" s="427">
        <v>0.75706063099999943</v>
      </c>
      <c r="AU51" s="427">
        <v>0.84800847799999957</v>
      </c>
      <c r="AV51" s="427">
        <v>0.71110747299999955</v>
      </c>
      <c r="AW51" s="427">
        <v>1.008710966</v>
      </c>
      <c r="AX51" s="427">
        <v>0.97553268275744875</v>
      </c>
      <c r="AY51" s="427">
        <v>1.082180883485645</v>
      </c>
      <c r="AZ51" s="427">
        <v>1.0310944919999989</v>
      </c>
      <c r="BA51" s="427">
        <v>1.288214885613798</v>
      </c>
      <c r="BB51" s="427">
        <v>1.072284193999999</v>
      </c>
      <c r="BC51" s="427">
        <v>1.332810968999999</v>
      </c>
      <c r="BD51" s="427">
        <v>1.169086096999999</v>
      </c>
      <c r="BE51" s="428">
        <v>1.2606358393700601</v>
      </c>
    </row>
    <row r="52" spans="2:57" ht="11.25" customHeight="1">
      <c r="B52" s="407" t="s">
        <v>115</v>
      </c>
      <c r="O52" s="382" t="s">
        <v>195</v>
      </c>
      <c r="P52" s="429">
        <v>0</v>
      </c>
      <c r="Q52" s="430">
        <v>4.9000000000000002E-2</v>
      </c>
      <c r="R52" s="430">
        <v>0.08</v>
      </c>
      <c r="S52" s="430">
        <v>4.2500000000000003E-2</v>
      </c>
      <c r="T52" s="430">
        <v>0.16550000000000001</v>
      </c>
      <c r="U52" s="430">
        <v>0</v>
      </c>
      <c r="V52" s="430">
        <v>0.1754</v>
      </c>
      <c r="W52" s="430">
        <v>0</v>
      </c>
      <c r="X52" s="430">
        <v>0.18</v>
      </c>
      <c r="Y52" s="430">
        <v>1.0917144350000001</v>
      </c>
      <c r="Z52" s="430">
        <v>0.470150024</v>
      </c>
      <c r="AA52" s="430">
        <v>0.115</v>
      </c>
      <c r="AB52" s="430">
        <v>0.174498659</v>
      </c>
      <c r="AC52" s="430">
        <v>5.731062E-2</v>
      </c>
      <c r="AD52" s="430">
        <v>2.5000000000000001E-2</v>
      </c>
      <c r="AE52" s="430">
        <v>0.144900001</v>
      </c>
      <c r="AF52" s="430">
        <v>0.58699998600000003</v>
      </c>
      <c r="AG52" s="430">
        <v>0.22549999700000001</v>
      </c>
      <c r="AH52" s="430">
        <v>0.22176700199999999</v>
      </c>
      <c r="AI52" s="430">
        <v>0.08</v>
      </c>
      <c r="AJ52" s="430">
        <v>0.326577695</v>
      </c>
      <c r="AK52" s="430">
        <v>0.345969109</v>
      </c>
      <c r="AL52" s="430">
        <v>0.73575064599999984</v>
      </c>
      <c r="AM52" s="430">
        <v>0.37699998699999993</v>
      </c>
      <c r="AN52" s="430">
        <v>1.962709915</v>
      </c>
      <c r="AO52" s="430">
        <v>2.4567368539999999</v>
      </c>
      <c r="AP52" s="430">
        <v>1.028578897</v>
      </c>
      <c r="AQ52" s="430">
        <v>0.441770157</v>
      </c>
      <c r="AR52" s="430">
        <v>0.52677615200000005</v>
      </c>
      <c r="AS52" s="430">
        <v>0.40000003699999992</v>
      </c>
      <c r="AT52" s="430">
        <v>0.6395197199999999</v>
      </c>
      <c r="AU52" s="430">
        <v>0.23271993499999991</v>
      </c>
      <c r="AV52" s="430">
        <v>0.50920025099999988</v>
      </c>
      <c r="AW52" s="430">
        <v>1.0929549759999999</v>
      </c>
      <c r="AX52" s="430">
        <v>0.64632526799999979</v>
      </c>
      <c r="AY52" s="430">
        <v>0.86236816999999999</v>
      </c>
      <c r="AZ52" s="430">
        <v>0.63098701999999995</v>
      </c>
      <c r="BA52" s="430">
        <v>2.7581011690000001</v>
      </c>
      <c r="BB52" s="430">
        <v>1.1836495650000001</v>
      </c>
      <c r="BC52" s="430">
        <v>1.3161685169999999</v>
      </c>
      <c r="BD52" s="430">
        <v>3.2306035940000002</v>
      </c>
      <c r="BE52" s="431">
        <v>1.373542126</v>
      </c>
    </row>
    <row r="53" spans="2:57" ht="11.25" customHeight="1">
      <c r="L53" s="432"/>
      <c r="M53" s="432"/>
      <c r="O53" s="407" t="s">
        <v>115</v>
      </c>
    </row>
  </sheetData>
  <mergeCells count="22">
    <mergeCell ref="AJ45:AM45"/>
    <mergeCell ref="AN45:AQ45"/>
    <mergeCell ref="AR45:AU45"/>
    <mergeCell ref="AV45:AY45"/>
    <mergeCell ref="AZ45:BC45"/>
    <mergeCell ref="AN7:AQ7"/>
    <mergeCell ref="AR7:AU7"/>
    <mergeCell ref="AV7:AY7"/>
    <mergeCell ref="AZ7:BC7"/>
    <mergeCell ref="BD45:BE45"/>
    <mergeCell ref="BD7:BE7"/>
    <mergeCell ref="P45:S45"/>
    <mergeCell ref="T45:W45"/>
    <mergeCell ref="X45:AA45"/>
    <mergeCell ref="AB45:AE45"/>
    <mergeCell ref="AF45:AI45"/>
    <mergeCell ref="AJ7:AM7"/>
    <mergeCell ref="P7:S7"/>
    <mergeCell ref="T7:W7"/>
    <mergeCell ref="X7:AA7"/>
    <mergeCell ref="AB7:AE7"/>
    <mergeCell ref="AF7:AI7"/>
  </mergeCells>
  <conditionalFormatting sqref="C15:M15">
    <cfRule type="cellIs" dxfId="52" priority="1" operator="equal">
      <formula>FALSE</formula>
    </cfRule>
  </conditionalFormatting>
  <pageMargins left="0.7" right="0.7" top="0.75" bottom="0.75" header="0.3" footer="0.3"/>
  <pageSetup orientation="portrait" horizontalDpi="0"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6CDB3-DDB4-4C9F-A6AD-FF839CAB6BD3}">
  <sheetPr>
    <tabColor theme="4"/>
  </sheetPr>
  <dimension ref="A1:BE44"/>
  <sheetViews>
    <sheetView showGridLines="0" zoomScaleNormal="100" workbookViewId="0"/>
  </sheetViews>
  <sheetFormatPr defaultColWidth="5.5" defaultRowHeight="11.25" customHeight="1"/>
  <cols>
    <col min="1" max="1" width="2.5" style="389" customWidth="1"/>
    <col min="2" max="2" width="18.75" style="389" customWidth="1"/>
    <col min="3" max="14" width="5.5" style="389"/>
    <col min="15" max="15" width="18.58203125" style="389" bestFit="1" customWidth="1"/>
    <col min="16" max="18" width="5.5" style="389"/>
    <col min="19" max="19" width="5.5" style="389" customWidth="1"/>
    <col min="20" max="16384" width="5.5" style="389"/>
  </cols>
  <sheetData>
    <row r="1" spans="1:57" ht="11.25" customHeight="1">
      <c r="A1" s="17"/>
      <c r="B1" s="8"/>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6" spans="1:57" ht="15.5">
      <c r="A6" s="391"/>
      <c r="C6" s="390" t="s">
        <v>198</v>
      </c>
      <c r="P6" s="433" t="s">
        <v>199</v>
      </c>
    </row>
    <row r="7" spans="1:57" ht="11.25" customHeight="1">
      <c r="B7" s="381"/>
      <c r="C7" s="3">
        <v>2016</v>
      </c>
      <c r="D7" s="4">
        <v>2017</v>
      </c>
      <c r="E7" s="4">
        <v>2018</v>
      </c>
      <c r="F7" s="4">
        <v>2019</v>
      </c>
      <c r="G7" s="4">
        <v>2020</v>
      </c>
      <c r="H7" s="4">
        <v>2021</v>
      </c>
      <c r="I7" s="4">
        <v>2022</v>
      </c>
      <c r="J7" s="4">
        <v>2023</v>
      </c>
      <c r="K7" s="4">
        <v>2024</v>
      </c>
      <c r="L7" s="4">
        <v>2025</v>
      </c>
      <c r="M7" s="94">
        <v>2026</v>
      </c>
      <c r="P7" s="1057">
        <v>2016</v>
      </c>
      <c r="Q7" s="1059"/>
      <c r="R7" s="1059"/>
      <c r="S7" s="1059"/>
      <c r="T7" s="1057">
        <v>2017</v>
      </c>
      <c r="U7" s="1059"/>
      <c r="V7" s="1059"/>
      <c r="W7" s="1059"/>
      <c r="X7" s="1057">
        <v>2018</v>
      </c>
      <c r="Y7" s="1059"/>
      <c r="Z7" s="1059"/>
      <c r="AA7" s="1059"/>
      <c r="AB7" s="1057">
        <v>2019</v>
      </c>
      <c r="AC7" s="1059"/>
      <c r="AD7" s="1059"/>
      <c r="AE7" s="1059"/>
      <c r="AF7" s="1057">
        <v>2020</v>
      </c>
      <c r="AG7" s="1059"/>
      <c r="AH7" s="1059"/>
      <c r="AI7" s="1059"/>
      <c r="AJ7" s="1057">
        <v>2021</v>
      </c>
      <c r="AK7" s="1059"/>
      <c r="AL7" s="1059"/>
      <c r="AM7" s="1059"/>
      <c r="AN7" s="1057">
        <v>2022</v>
      </c>
      <c r="AO7" s="1059"/>
      <c r="AP7" s="1059"/>
      <c r="AQ7" s="1059"/>
      <c r="AR7" s="1057">
        <v>2023</v>
      </c>
      <c r="AS7" s="1059"/>
      <c r="AT7" s="1059"/>
      <c r="AU7" s="1059"/>
      <c r="AV7" s="1057">
        <v>2024</v>
      </c>
      <c r="AW7" s="1059"/>
      <c r="AX7" s="1059"/>
      <c r="AY7" s="1059"/>
      <c r="AZ7" s="1057">
        <v>2025</v>
      </c>
      <c r="BA7" s="1059"/>
      <c r="BB7" s="1059"/>
      <c r="BC7" s="1059"/>
      <c r="BD7" s="1057">
        <v>2026</v>
      </c>
      <c r="BE7" s="1057"/>
    </row>
    <row r="8" spans="1:57" ht="11.25" customHeight="1">
      <c r="B8" s="382" t="s">
        <v>112</v>
      </c>
      <c r="C8" s="392">
        <v>26.444849956380239</v>
      </c>
      <c r="D8" s="393">
        <v>30.53679823025757</v>
      </c>
      <c r="E8" s="393">
        <v>42.289601292893963</v>
      </c>
      <c r="F8" s="393">
        <v>45.082823542800583</v>
      </c>
      <c r="G8" s="393">
        <v>46.218485311421198</v>
      </c>
      <c r="H8" s="393">
        <v>89.026052610067595</v>
      </c>
      <c r="I8" s="393">
        <v>70.11331156121058</v>
      </c>
      <c r="J8" s="393">
        <v>40.509937943352291</v>
      </c>
      <c r="K8" s="393">
        <v>54.185481058536631</v>
      </c>
      <c r="L8" s="393">
        <v>68.587736392589065</v>
      </c>
      <c r="M8" s="394">
        <v>53.143116978202251</v>
      </c>
      <c r="P8" s="6"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1.25" customHeight="1">
      <c r="B9" s="382" t="s">
        <v>113</v>
      </c>
      <c r="C9" s="398">
        <v>4123</v>
      </c>
      <c r="D9" s="399">
        <v>4401</v>
      </c>
      <c r="E9" s="399">
        <v>4496</v>
      </c>
      <c r="F9" s="399">
        <v>4530</v>
      </c>
      <c r="G9" s="399">
        <v>4266</v>
      </c>
      <c r="H9" s="399">
        <v>6080</v>
      </c>
      <c r="I9" s="399">
        <v>5622</v>
      </c>
      <c r="J9" s="399">
        <v>4570</v>
      </c>
      <c r="K9" s="399">
        <v>4656</v>
      </c>
      <c r="L9" s="399">
        <v>5150</v>
      </c>
      <c r="M9" s="400">
        <v>2589</v>
      </c>
      <c r="O9" s="382" t="s">
        <v>112</v>
      </c>
      <c r="P9" s="392">
        <v>6.8418670983179144</v>
      </c>
      <c r="Q9" s="393">
        <v>7.4449533377690829</v>
      </c>
      <c r="R9" s="393">
        <v>5.821130910246155</v>
      </c>
      <c r="S9" s="393">
        <v>6.3368986100470917</v>
      </c>
      <c r="T9" s="393">
        <v>6.8755867549441252</v>
      </c>
      <c r="U9" s="393">
        <v>7.0105082704561177</v>
      </c>
      <c r="V9" s="393">
        <v>6.9911226409999987</v>
      </c>
      <c r="W9" s="393">
        <v>9.6595805638573324</v>
      </c>
      <c r="X9" s="393">
        <v>10.64598974148957</v>
      </c>
      <c r="Y9" s="393">
        <v>11.013020768334121</v>
      </c>
      <c r="Z9" s="393">
        <v>10.02568138980654</v>
      </c>
      <c r="AA9" s="393">
        <v>10.60490939326373</v>
      </c>
      <c r="AB9" s="393">
        <v>12.07835281080952</v>
      </c>
      <c r="AC9" s="393">
        <v>11.04654296026148</v>
      </c>
      <c r="AD9" s="393">
        <v>12.176766908729579</v>
      </c>
      <c r="AE9" s="393">
        <v>9.7811608629999984</v>
      </c>
      <c r="AF9" s="393">
        <v>10.524036190470509</v>
      </c>
      <c r="AG9" s="393">
        <v>9.4112308305108368</v>
      </c>
      <c r="AH9" s="393">
        <v>11.677493446233919</v>
      </c>
      <c r="AI9" s="393">
        <v>14.60572484420593</v>
      </c>
      <c r="AJ9" s="393">
        <v>17.11492317002352</v>
      </c>
      <c r="AK9" s="393">
        <v>21.77255421031958</v>
      </c>
      <c r="AL9" s="393">
        <v>21.317675771787339</v>
      </c>
      <c r="AM9" s="393">
        <v>28.820899457937159</v>
      </c>
      <c r="AN9" s="393">
        <v>23.00828162748023</v>
      </c>
      <c r="AO9" s="393">
        <v>20.350999770952502</v>
      </c>
      <c r="AP9" s="393">
        <v>15.09463610060534</v>
      </c>
      <c r="AQ9" s="393">
        <v>11.65939406217252</v>
      </c>
      <c r="AR9" s="393">
        <v>11.283812422235661</v>
      </c>
      <c r="AS9" s="393">
        <v>11.049288244687769</v>
      </c>
      <c r="AT9" s="393">
        <v>9.4521722766489571</v>
      </c>
      <c r="AU9" s="393">
        <v>8.7246649997799057</v>
      </c>
      <c r="AV9" s="393">
        <v>11.64649135094152</v>
      </c>
      <c r="AW9" s="393">
        <v>18.550366646121049</v>
      </c>
      <c r="AX9" s="393">
        <v>11.729251346</v>
      </c>
      <c r="AY9" s="393">
        <v>12.25937171547406</v>
      </c>
      <c r="AZ9" s="393">
        <v>12.097140995584571</v>
      </c>
      <c r="BA9" s="393">
        <v>14.392024479</v>
      </c>
      <c r="BB9" s="393">
        <v>14.148459011004499</v>
      </c>
      <c r="BC9" s="393">
        <v>27.950111907</v>
      </c>
      <c r="BD9" s="393">
        <v>19.500297199865681</v>
      </c>
      <c r="BE9" s="394">
        <v>33.642819778336573</v>
      </c>
    </row>
    <row r="10" spans="1:57" ht="11.25" customHeight="1">
      <c r="B10" s="382" t="s">
        <v>114</v>
      </c>
      <c r="C10" s="401"/>
      <c r="D10" s="402"/>
      <c r="E10" s="402"/>
      <c r="F10" s="402"/>
      <c r="G10" s="402"/>
      <c r="H10" s="402"/>
      <c r="I10" s="402"/>
      <c r="J10" s="402"/>
      <c r="K10" s="402"/>
      <c r="L10" s="482">
        <v>5325.5642418166099</v>
      </c>
      <c r="M10" s="483">
        <v>3300.5913080504779</v>
      </c>
      <c r="O10" s="382" t="s">
        <v>113</v>
      </c>
      <c r="P10" s="398">
        <v>1226</v>
      </c>
      <c r="Q10" s="399">
        <v>999</v>
      </c>
      <c r="R10" s="399">
        <v>972</v>
      </c>
      <c r="S10" s="399">
        <v>926</v>
      </c>
      <c r="T10" s="399">
        <v>1216</v>
      </c>
      <c r="U10" s="399">
        <v>1095</v>
      </c>
      <c r="V10" s="399">
        <v>1045</v>
      </c>
      <c r="W10" s="399">
        <v>1045</v>
      </c>
      <c r="X10" s="399">
        <v>1308</v>
      </c>
      <c r="Y10" s="399">
        <v>1057</v>
      </c>
      <c r="Z10" s="399">
        <v>1036</v>
      </c>
      <c r="AA10" s="399">
        <v>1095</v>
      </c>
      <c r="AB10" s="399">
        <v>1258</v>
      </c>
      <c r="AC10" s="399">
        <v>1099</v>
      </c>
      <c r="AD10" s="399">
        <v>1062</v>
      </c>
      <c r="AE10" s="399">
        <v>1111</v>
      </c>
      <c r="AF10" s="399">
        <v>1254</v>
      </c>
      <c r="AG10" s="399">
        <v>869</v>
      </c>
      <c r="AH10" s="399">
        <v>988</v>
      </c>
      <c r="AI10" s="399">
        <v>1155</v>
      </c>
      <c r="AJ10" s="399">
        <v>1618</v>
      </c>
      <c r="AK10" s="399">
        <v>1433</v>
      </c>
      <c r="AL10" s="399">
        <v>1458</v>
      </c>
      <c r="AM10" s="399">
        <v>1571</v>
      </c>
      <c r="AN10" s="399">
        <v>1739</v>
      </c>
      <c r="AO10" s="399">
        <v>1377</v>
      </c>
      <c r="AP10" s="399">
        <v>1252</v>
      </c>
      <c r="AQ10" s="399">
        <v>1254</v>
      </c>
      <c r="AR10" s="399">
        <v>1341</v>
      </c>
      <c r="AS10" s="399">
        <v>1089</v>
      </c>
      <c r="AT10" s="399">
        <v>1049</v>
      </c>
      <c r="AU10" s="399">
        <v>1091</v>
      </c>
      <c r="AV10" s="399">
        <v>1345</v>
      </c>
      <c r="AW10" s="399">
        <v>1206</v>
      </c>
      <c r="AX10" s="399">
        <v>1013</v>
      </c>
      <c r="AY10" s="399">
        <v>1092</v>
      </c>
      <c r="AZ10" s="399">
        <v>1434</v>
      </c>
      <c r="BA10" s="399">
        <v>1171</v>
      </c>
      <c r="BB10" s="399">
        <v>1219</v>
      </c>
      <c r="BC10" s="399">
        <v>1326</v>
      </c>
      <c r="BD10" s="399">
        <v>1249</v>
      </c>
      <c r="BE10" s="400">
        <v>1340</v>
      </c>
    </row>
    <row r="11" spans="1:57" ht="11.25" customHeight="1">
      <c r="B11" s="382" t="s">
        <v>188</v>
      </c>
      <c r="C11" s="404"/>
      <c r="D11" s="405"/>
      <c r="E11" s="405"/>
      <c r="F11" s="405"/>
      <c r="G11" s="405"/>
      <c r="H11" s="405"/>
      <c r="I11" s="405"/>
      <c r="J11" s="405"/>
      <c r="K11" s="405"/>
      <c r="L11" s="488">
        <v>5362.9781082749842</v>
      </c>
      <c r="M11" s="489">
        <v>3381.9346740244323</v>
      </c>
      <c r="O11" s="382" t="s">
        <v>114</v>
      </c>
      <c r="P11" s="409"/>
      <c r="Q11" s="410"/>
      <c r="R11" s="410"/>
      <c r="S11" s="410"/>
      <c r="T11" s="410"/>
      <c r="U11" s="410"/>
      <c r="V11" s="410"/>
      <c r="W11" s="410"/>
      <c r="X11" s="410"/>
      <c r="Y11" s="410"/>
      <c r="Z11" s="410"/>
      <c r="AA11" s="410"/>
      <c r="AB11" s="410"/>
      <c r="AC11" s="410"/>
      <c r="AD11" s="410"/>
      <c r="AE11" s="410"/>
      <c r="AF11" s="410"/>
      <c r="AG11" s="410"/>
      <c r="AH11" s="410"/>
      <c r="AI11" s="410"/>
      <c r="AJ11" s="410"/>
      <c r="AK11" s="410"/>
      <c r="AL11" s="410"/>
      <c r="AM11" s="410"/>
      <c r="AN11" s="410"/>
      <c r="AO11" s="410"/>
      <c r="AP11" s="410"/>
      <c r="AQ11" s="410"/>
      <c r="AR11" s="410"/>
      <c r="AS11" s="410"/>
      <c r="AT11" s="410"/>
      <c r="AU11" s="411"/>
      <c r="AV11" s="411"/>
      <c r="AW11" s="411"/>
      <c r="AX11" s="411"/>
      <c r="AY11" s="411"/>
      <c r="AZ11" s="411"/>
      <c r="BA11" s="569">
        <v>0</v>
      </c>
      <c r="BB11" s="569">
        <v>1270.8182844692401</v>
      </c>
      <c r="BC11" s="569">
        <v>1449.74595734737</v>
      </c>
      <c r="BD11" s="569">
        <v>1451.317011955206</v>
      </c>
      <c r="BE11" s="706">
        <v>1849.2742960952719</v>
      </c>
    </row>
    <row r="12" spans="1:57" ht="11.25" customHeight="1">
      <c r="B12" s="407" t="s">
        <v>115</v>
      </c>
      <c r="O12" s="407" t="s">
        <v>115</v>
      </c>
    </row>
    <row r="44" spans="51:52" ht="11.25" customHeight="1">
      <c r="AY44" s="408"/>
      <c r="AZ44" s="408"/>
    </row>
  </sheetData>
  <mergeCells count="11">
    <mergeCell ref="AN7:AQ7"/>
    <mergeCell ref="AR7:AU7"/>
    <mergeCell ref="AV7:AY7"/>
    <mergeCell ref="AZ7:BC7"/>
    <mergeCell ref="BD7:BE7"/>
    <mergeCell ref="AJ7:AM7"/>
    <mergeCell ref="P7:S7"/>
    <mergeCell ref="T7:W7"/>
    <mergeCell ref="X7:AA7"/>
    <mergeCell ref="AB7:AE7"/>
    <mergeCell ref="AF7:AI7"/>
  </mergeCells>
  <pageMargins left="0.7" right="0.7" top="0.75" bottom="0.75" header="0.3" footer="0.3"/>
  <pageSetup orientation="portrait" horizontalDpi="0"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9FCA7-A4DC-4E72-BBE0-A1F8D07DB8F0}">
  <sheetPr>
    <tabColor theme="4"/>
  </sheetPr>
  <dimension ref="A1:BE53"/>
  <sheetViews>
    <sheetView showGridLines="0" zoomScaleNormal="100" workbookViewId="0"/>
  </sheetViews>
  <sheetFormatPr defaultColWidth="5.5" defaultRowHeight="11.25" customHeight="1"/>
  <cols>
    <col min="1" max="1" width="2.5" style="389" customWidth="1"/>
    <col min="2" max="2" width="18" style="389" customWidth="1"/>
    <col min="3" max="13" width="5.5" style="389" customWidth="1"/>
    <col min="14" max="14" width="2.08203125" style="389" customWidth="1"/>
    <col min="15" max="15" width="10" style="389" bestFit="1" customWidth="1"/>
    <col min="16" max="16384" width="5.5" style="389"/>
  </cols>
  <sheetData>
    <row r="1" spans="1:57" ht="11.25" customHeight="1">
      <c r="A1" s="17"/>
      <c r="B1" s="8"/>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6" spans="1:57" ht="15.5">
      <c r="C6" s="390" t="s">
        <v>200</v>
      </c>
      <c r="P6" s="1051" t="s">
        <v>201</v>
      </c>
      <c r="BD6" s="408"/>
      <c r="BE6" s="408"/>
    </row>
    <row r="7" spans="1:57" ht="11.25" customHeight="1">
      <c r="B7" s="412"/>
      <c r="C7" s="3">
        <v>2016</v>
      </c>
      <c r="D7" s="4">
        <v>2017</v>
      </c>
      <c r="E7" s="4">
        <v>2018</v>
      </c>
      <c r="F7" s="4">
        <v>2019</v>
      </c>
      <c r="G7" s="4">
        <v>2020</v>
      </c>
      <c r="H7" s="4">
        <v>2021</v>
      </c>
      <c r="I7" s="4">
        <v>2022</v>
      </c>
      <c r="J7" s="4">
        <v>2023</v>
      </c>
      <c r="K7" s="4">
        <v>2024</v>
      </c>
      <c r="L7" s="4">
        <v>2025</v>
      </c>
      <c r="M7" s="94">
        <v>2026</v>
      </c>
      <c r="N7" s="413"/>
      <c r="P7" s="1057">
        <v>2016</v>
      </c>
      <c r="Q7" s="1059"/>
      <c r="R7" s="1059"/>
      <c r="S7" s="1059"/>
      <c r="T7" s="1057">
        <v>2017</v>
      </c>
      <c r="U7" s="1059"/>
      <c r="V7" s="1059"/>
      <c r="W7" s="1059"/>
      <c r="X7" s="1057">
        <v>2018</v>
      </c>
      <c r="Y7" s="1059"/>
      <c r="Z7" s="1059"/>
      <c r="AA7" s="1059"/>
      <c r="AB7" s="1057">
        <v>2019</v>
      </c>
      <c r="AC7" s="1059"/>
      <c r="AD7" s="1059"/>
      <c r="AE7" s="1059"/>
      <c r="AF7" s="1057">
        <v>2020</v>
      </c>
      <c r="AG7" s="1059"/>
      <c r="AH7" s="1059"/>
      <c r="AI7" s="1059"/>
      <c r="AJ7" s="1057">
        <v>2021</v>
      </c>
      <c r="AK7" s="1059"/>
      <c r="AL7" s="1059"/>
      <c r="AM7" s="1059"/>
      <c r="AN7" s="1057">
        <v>2022</v>
      </c>
      <c r="AO7" s="1059"/>
      <c r="AP7" s="1059"/>
      <c r="AQ7" s="1059"/>
      <c r="AR7" s="1057">
        <v>2023</v>
      </c>
      <c r="AS7" s="1059"/>
      <c r="AT7" s="1059"/>
      <c r="AU7" s="1059"/>
      <c r="AV7" s="1057">
        <v>2024</v>
      </c>
      <c r="AW7" s="1059"/>
      <c r="AX7" s="1059"/>
      <c r="AY7" s="1059"/>
      <c r="AZ7" s="1057">
        <v>2025</v>
      </c>
      <c r="BA7" s="1059"/>
      <c r="BB7" s="1059"/>
      <c r="BC7" s="1059"/>
      <c r="BD7" s="1057">
        <v>2026</v>
      </c>
      <c r="BE7" s="1057"/>
    </row>
    <row r="8" spans="1:57" ht="11.25" customHeight="1">
      <c r="A8" s="8"/>
      <c r="B8" s="382" t="s">
        <v>193</v>
      </c>
      <c r="C8" s="414">
        <v>832</v>
      </c>
      <c r="D8" s="415">
        <v>814</v>
      </c>
      <c r="E8" s="415">
        <v>768</v>
      </c>
      <c r="F8" s="415">
        <v>829</v>
      </c>
      <c r="G8" s="415">
        <v>683</v>
      </c>
      <c r="H8" s="415">
        <v>710</v>
      </c>
      <c r="I8" s="415">
        <v>671</v>
      </c>
      <c r="J8" s="415">
        <v>594</v>
      </c>
      <c r="K8" s="415">
        <v>495</v>
      </c>
      <c r="L8" s="415">
        <v>478</v>
      </c>
      <c r="M8" s="416">
        <v>269</v>
      </c>
      <c r="P8" s="6"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1.25" customHeight="1">
      <c r="A9" s="8"/>
      <c r="B9" s="382" t="s">
        <v>194</v>
      </c>
      <c r="C9" s="398">
        <v>339</v>
      </c>
      <c r="D9" s="399">
        <v>353</v>
      </c>
      <c r="E9" s="399">
        <v>308</v>
      </c>
      <c r="F9" s="399">
        <v>336</v>
      </c>
      <c r="G9" s="399">
        <v>327</v>
      </c>
      <c r="H9" s="399">
        <v>341</v>
      </c>
      <c r="I9" s="399">
        <v>288</v>
      </c>
      <c r="J9" s="399">
        <v>207</v>
      </c>
      <c r="K9" s="399">
        <v>185</v>
      </c>
      <c r="L9" s="399">
        <v>160</v>
      </c>
      <c r="M9" s="400">
        <v>98</v>
      </c>
      <c r="O9" s="382" t="s">
        <v>193</v>
      </c>
      <c r="P9" s="414">
        <v>231</v>
      </c>
      <c r="Q9" s="415">
        <v>236</v>
      </c>
      <c r="R9" s="415">
        <v>183</v>
      </c>
      <c r="S9" s="415">
        <v>182</v>
      </c>
      <c r="T9" s="415">
        <v>220</v>
      </c>
      <c r="U9" s="415">
        <v>218</v>
      </c>
      <c r="V9" s="415">
        <v>203</v>
      </c>
      <c r="W9" s="415">
        <v>173</v>
      </c>
      <c r="X9" s="415">
        <v>212</v>
      </c>
      <c r="Y9" s="415">
        <v>184</v>
      </c>
      <c r="Z9" s="415">
        <v>182</v>
      </c>
      <c r="AA9" s="415">
        <v>190</v>
      </c>
      <c r="AB9" s="415">
        <v>203</v>
      </c>
      <c r="AC9" s="415">
        <v>218</v>
      </c>
      <c r="AD9" s="415">
        <v>220</v>
      </c>
      <c r="AE9" s="415">
        <v>188</v>
      </c>
      <c r="AF9" s="415">
        <v>204</v>
      </c>
      <c r="AG9" s="415">
        <v>145</v>
      </c>
      <c r="AH9" s="415">
        <v>159</v>
      </c>
      <c r="AI9" s="415">
        <v>175</v>
      </c>
      <c r="AJ9" s="415">
        <v>202</v>
      </c>
      <c r="AK9" s="415">
        <v>161</v>
      </c>
      <c r="AL9" s="415">
        <v>178</v>
      </c>
      <c r="AM9" s="415">
        <v>169</v>
      </c>
      <c r="AN9" s="415">
        <v>201</v>
      </c>
      <c r="AO9" s="415">
        <v>145</v>
      </c>
      <c r="AP9" s="415">
        <v>161</v>
      </c>
      <c r="AQ9" s="415">
        <v>164</v>
      </c>
      <c r="AR9" s="415">
        <v>162</v>
      </c>
      <c r="AS9" s="415">
        <v>146</v>
      </c>
      <c r="AT9" s="415">
        <v>160</v>
      </c>
      <c r="AU9" s="415">
        <v>126</v>
      </c>
      <c r="AV9" s="415">
        <v>148</v>
      </c>
      <c r="AW9" s="415">
        <v>128</v>
      </c>
      <c r="AX9" s="415">
        <v>107</v>
      </c>
      <c r="AY9" s="415">
        <v>112</v>
      </c>
      <c r="AZ9" s="415">
        <v>132</v>
      </c>
      <c r="BA9" s="415">
        <v>110</v>
      </c>
      <c r="BB9" s="415">
        <v>124</v>
      </c>
      <c r="BC9" s="415">
        <v>112</v>
      </c>
      <c r="BD9" s="415">
        <v>128</v>
      </c>
      <c r="BE9" s="416">
        <v>141</v>
      </c>
    </row>
    <row r="10" spans="1:57" ht="11.25" customHeight="1">
      <c r="A10" s="8"/>
      <c r="B10" s="382" t="s">
        <v>129</v>
      </c>
      <c r="C10" s="417">
        <v>1022</v>
      </c>
      <c r="D10" s="418">
        <v>1003</v>
      </c>
      <c r="E10" s="418">
        <v>884</v>
      </c>
      <c r="F10" s="418">
        <v>847</v>
      </c>
      <c r="G10" s="418">
        <v>786</v>
      </c>
      <c r="H10" s="418">
        <v>972</v>
      </c>
      <c r="I10" s="418">
        <v>858</v>
      </c>
      <c r="J10" s="418">
        <v>685</v>
      </c>
      <c r="K10" s="418">
        <v>620</v>
      </c>
      <c r="L10" s="418">
        <v>580</v>
      </c>
      <c r="M10" s="419">
        <v>237</v>
      </c>
      <c r="O10" s="382" t="s">
        <v>194</v>
      </c>
      <c r="P10" s="398">
        <v>95</v>
      </c>
      <c r="Q10" s="399">
        <v>90</v>
      </c>
      <c r="R10" s="399">
        <v>87</v>
      </c>
      <c r="S10" s="399">
        <v>67</v>
      </c>
      <c r="T10" s="399">
        <v>94</v>
      </c>
      <c r="U10" s="399">
        <v>84</v>
      </c>
      <c r="V10" s="399">
        <v>87</v>
      </c>
      <c r="W10" s="399">
        <v>88</v>
      </c>
      <c r="X10" s="399">
        <v>69</v>
      </c>
      <c r="Y10" s="399">
        <v>91</v>
      </c>
      <c r="Z10" s="399">
        <v>61</v>
      </c>
      <c r="AA10" s="399">
        <v>87</v>
      </c>
      <c r="AB10" s="399">
        <v>89</v>
      </c>
      <c r="AC10" s="399">
        <v>98</v>
      </c>
      <c r="AD10" s="399">
        <v>70</v>
      </c>
      <c r="AE10" s="399">
        <v>79</v>
      </c>
      <c r="AF10" s="399">
        <v>100</v>
      </c>
      <c r="AG10" s="399">
        <v>66</v>
      </c>
      <c r="AH10" s="399">
        <v>68</v>
      </c>
      <c r="AI10" s="399">
        <v>93</v>
      </c>
      <c r="AJ10" s="399">
        <v>82</v>
      </c>
      <c r="AK10" s="399">
        <v>77</v>
      </c>
      <c r="AL10" s="399">
        <v>80</v>
      </c>
      <c r="AM10" s="399">
        <v>102</v>
      </c>
      <c r="AN10" s="399">
        <v>87</v>
      </c>
      <c r="AO10" s="399">
        <v>58</v>
      </c>
      <c r="AP10" s="399">
        <v>71</v>
      </c>
      <c r="AQ10" s="399">
        <v>72</v>
      </c>
      <c r="AR10" s="399">
        <v>56</v>
      </c>
      <c r="AS10" s="399">
        <v>54</v>
      </c>
      <c r="AT10" s="399">
        <v>51</v>
      </c>
      <c r="AU10" s="399">
        <v>46</v>
      </c>
      <c r="AV10" s="399">
        <v>54</v>
      </c>
      <c r="AW10" s="399">
        <v>47</v>
      </c>
      <c r="AX10" s="399">
        <v>47</v>
      </c>
      <c r="AY10" s="399">
        <v>37</v>
      </c>
      <c r="AZ10" s="399">
        <v>40</v>
      </c>
      <c r="BA10" s="399">
        <v>42</v>
      </c>
      <c r="BB10" s="399">
        <v>39</v>
      </c>
      <c r="BC10" s="399">
        <v>39</v>
      </c>
      <c r="BD10" s="399">
        <v>55</v>
      </c>
      <c r="BE10" s="400">
        <v>43</v>
      </c>
    </row>
    <row r="11" spans="1:57" ht="11.25" customHeight="1">
      <c r="A11" s="8"/>
      <c r="B11" s="382" t="s">
        <v>130</v>
      </c>
      <c r="C11" s="398">
        <v>554</v>
      </c>
      <c r="D11" s="399">
        <v>603</v>
      </c>
      <c r="E11" s="399">
        <v>589</v>
      </c>
      <c r="F11" s="399">
        <v>526</v>
      </c>
      <c r="G11" s="399">
        <v>468</v>
      </c>
      <c r="H11" s="399">
        <v>580</v>
      </c>
      <c r="I11" s="399">
        <v>472</v>
      </c>
      <c r="J11" s="399">
        <v>357</v>
      </c>
      <c r="K11" s="399">
        <v>304</v>
      </c>
      <c r="L11" s="399">
        <v>310</v>
      </c>
      <c r="M11" s="400">
        <v>103</v>
      </c>
      <c r="O11" s="382" t="s">
        <v>129</v>
      </c>
      <c r="P11" s="417">
        <v>299</v>
      </c>
      <c r="Q11" s="418">
        <v>238</v>
      </c>
      <c r="R11" s="418">
        <v>251</v>
      </c>
      <c r="S11" s="418">
        <v>234</v>
      </c>
      <c r="T11" s="418">
        <v>269</v>
      </c>
      <c r="U11" s="418">
        <v>245</v>
      </c>
      <c r="V11" s="418">
        <v>225</v>
      </c>
      <c r="W11" s="418">
        <v>264</v>
      </c>
      <c r="X11" s="418">
        <v>236</v>
      </c>
      <c r="Y11" s="418">
        <v>217</v>
      </c>
      <c r="Z11" s="418">
        <v>200</v>
      </c>
      <c r="AA11" s="418">
        <v>231</v>
      </c>
      <c r="AB11" s="418">
        <v>220</v>
      </c>
      <c r="AC11" s="418">
        <v>208</v>
      </c>
      <c r="AD11" s="418">
        <v>183</v>
      </c>
      <c r="AE11" s="418">
        <v>236</v>
      </c>
      <c r="AF11" s="418">
        <v>205</v>
      </c>
      <c r="AG11" s="418">
        <v>176</v>
      </c>
      <c r="AH11" s="418">
        <v>184</v>
      </c>
      <c r="AI11" s="418">
        <v>221</v>
      </c>
      <c r="AJ11" s="418">
        <v>251</v>
      </c>
      <c r="AK11" s="418">
        <v>224</v>
      </c>
      <c r="AL11" s="418">
        <v>246</v>
      </c>
      <c r="AM11" s="418">
        <v>251</v>
      </c>
      <c r="AN11" s="418">
        <v>239</v>
      </c>
      <c r="AO11" s="418">
        <v>207</v>
      </c>
      <c r="AP11" s="418">
        <v>199</v>
      </c>
      <c r="AQ11" s="418">
        <v>213</v>
      </c>
      <c r="AR11" s="418">
        <v>168</v>
      </c>
      <c r="AS11" s="418">
        <v>182</v>
      </c>
      <c r="AT11" s="418">
        <v>163</v>
      </c>
      <c r="AU11" s="418">
        <v>172</v>
      </c>
      <c r="AV11" s="418">
        <v>164</v>
      </c>
      <c r="AW11" s="418">
        <v>153</v>
      </c>
      <c r="AX11" s="418">
        <v>139</v>
      </c>
      <c r="AY11" s="418">
        <v>164</v>
      </c>
      <c r="AZ11" s="418">
        <v>156</v>
      </c>
      <c r="BA11" s="418">
        <v>124</v>
      </c>
      <c r="BB11" s="418">
        <v>150</v>
      </c>
      <c r="BC11" s="418">
        <v>150</v>
      </c>
      <c r="BD11" s="418">
        <v>116</v>
      </c>
      <c r="BE11" s="419">
        <v>121</v>
      </c>
    </row>
    <row r="12" spans="1:57" ht="11.25" customHeight="1">
      <c r="A12" s="8"/>
      <c r="B12" s="382" t="s">
        <v>131</v>
      </c>
      <c r="C12" s="417">
        <v>508</v>
      </c>
      <c r="D12" s="418">
        <v>586</v>
      </c>
      <c r="E12" s="418">
        <v>672</v>
      </c>
      <c r="F12" s="418">
        <v>674</v>
      </c>
      <c r="G12" s="418">
        <v>637</v>
      </c>
      <c r="H12" s="418">
        <v>1015</v>
      </c>
      <c r="I12" s="418">
        <v>828</v>
      </c>
      <c r="J12" s="418">
        <v>535</v>
      </c>
      <c r="K12" s="418">
        <v>600</v>
      </c>
      <c r="L12" s="418">
        <v>615</v>
      </c>
      <c r="M12" s="419">
        <v>275</v>
      </c>
      <c r="O12" s="382" t="s">
        <v>130</v>
      </c>
      <c r="P12" s="398">
        <v>126</v>
      </c>
      <c r="Q12" s="399">
        <v>133</v>
      </c>
      <c r="R12" s="399">
        <v>166</v>
      </c>
      <c r="S12" s="399">
        <v>129</v>
      </c>
      <c r="T12" s="399">
        <v>135</v>
      </c>
      <c r="U12" s="399">
        <v>172</v>
      </c>
      <c r="V12" s="399">
        <v>149</v>
      </c>
      <c r="W12" s="399">
        <v>147</v>
      </c>
      <c r="X12" s="399">
        <v>135</v>
      </c>
      <c r="Y12" s="399">
        <v>165</v>
      </c>
      <c r="Z12" s="399">
        <v>145</v>
      </c>
      <c r="AA12" s="399">
        <v>144</v>
      </c>
      <c r="AB12" s="399">
        <v>105</v>
      </c>
      <c r="AC12" s="399">
        <v>153</v>
      </c>
      <c r="AD12" s="399">
        <v>124</v>
      </c>
      <c r="AE12" s="399">
        <v>144</v>
      </c>
      <c r="AF12" s="399">
        <v>115</v>
      </c>
      <c r="AG12" s="399">
        <v>120</v>
      </c>
      <c r="AH12" s="399">
        <v>108</v>
      </c>
      <c r="AI12" s="399">
        <v>125</v>
      </c>
      <c r="AJ12" s="399">
        <v>131</v>
      </c>
      <c r="AK12" s="399">
        <v>151</v>
      </c>
      <c r="AL12" s="399">
        <v>155</v>
      </c>
      <c r="AM12" s="399">
        <v>143</v>
      </c>
      <c r="AN12" s="399">
        <v>120</v>
      </c>
      <c r="AO12" s="399">
        <v>126</v>
      </c>
      <c r="AP12" s="399">
        <v>117</v>
      </c>
      <c r="AQ12" s="399">
        <v>109</v>
      </c>
      <c r="AR12" s="399">
        <v>102</v>
      </c>
      <c r="AS12" s="399">
        <v>87</v>
      </c>
      <c r="AT12" s="399">
        <v>68</v>
      </c>
      <c r="AU12" s="399">
        <v>100</v>
      </c>
      <c r="AV12" s="399">
        <v>77</v>
      </c>
      <c r="AW12" s="399">
        <v>79</v>
      </c>
      <c r="AX12" s="399">
        <v>71</v>
      </c>
      <c r="AY12" s="399">
        <v>77</v>
      </c>
      <c r="AZ12" s="399">
        <v>71</v>
      </c>
      <c r="BA12" s="399">
        <v>74</v>
      </c>
      <c r="BB12" s="399">
        <v>79</v>
      </c>
      <c r="BC12" s="399">
        <v>86</v>
      </c>
      <c r="BD12" s="399">
        <v>51</v>
      </c>
      <c r="BE12" s="400">
        <v>52</v>
      </c>
    </row>
    <row r="13" spans="1:57" ht="11.25" customHeight="1">
      <c r="A13" s="8"/>
      <c r="B13" s="382" t="s">
        <v>195</v>
      </c>
      <c r="C13" s="398">
        <v>195</v>
      </c>
      <c r="D13" s="399">
        <v>258</v>
      </c>
      <c r="E13" s="399">
        <v>367</v>
      </c>
      <c r="F13" s="399">
        <v>408</v>
      </c>
      <c r="G13" s="399">
        <v>456</v>
      </c>
      <c r="H13" s="399">
        <v>930</v>
      </c>
      <c r="I13" s="399">
        <v>686</v>
      </c>
      <c r="J13" s="399">
        <v>397</v>
      </c>
      <c r="K13" s="399">
        <v>447</v>
      </c>
      <c r="L13" s="399">
        <v>575</v>
      </c>
      <c r="M13" s="400">
        <v>374</v>
      </c>
      <c r="O13" s="382" t="s">
        <v>131</v>
      </c>
      <c r="P13" s="417">
        <v>117</v>
      </c>
      <c r="Q13" s="418">
        <v>139</v>
      </c>
      <c r="R13" s="418">
        <v>115</v>
      </c>
      <c r="S13" s="418">
        <v>137</v>
      </c>
      <c r="T13" s="418">
        <v>122</v>
      </c>
      <c r="U13" s="418">
        <v>158</v>
      </c>
      <c r="V13" s="418">
        <v>149</v>
      </c>
      <c r="W13" s="418">
        <v>157</v>
      </c>
      <c r="X13" s="418">
        <v>166</v>
      </c>
      <c r="Y13" s="418">
        <v>162</v>
      </c>
      <c r="Z13" s="418">
        <v>158</v>
      </c>
      <c r="AA13" s="418">
        <v>186</v>
      </c>
      <c r="AB13" s="418">
        <v>166</v>
      </c>
      <c r="AC13" s="418">
        <v>167</v>
      </c>
      <c r="AD13" s="418">
        <v>170</v>
      </c>
      <c r="AE13" s="418">
        <v>171</v>
      </c>
      <c r="AF13" s="418">
        <v>155</v>
      </c>
      <c r="AG13" s="418">
        <v>128</v>
      </c>
      <c r="AH13" s="418">
        <v>162</v>
      </c>
      <c r="AI13" s="418">
        <v>192</v>
      </c>
      <c r="AJ13" s="418">
        <v>197</v>
      </c>
      <c r="AK13" s="418">
        <v>293</v>
      </c>
      <c r="AL13" s="418">
        <v>249</v>
      </c>
      <c r="AM13" s="418">
        <v>276</v>
      </c>
      <c r="AN13" s="418">
        <v>227</v>
      </c>
      <c r="AO13" s="418">
        <v>238</v>
      </c>
      <c r="AP13" s="418">
        <v>192</v>
      </c>
      <c r="AQ13" s="418">
        <v>171</v>
      </c>
      <c r="AR13" s="418">
        <v>140</v>
      </c>
      <c r="AS13" s="418">
        <v>140</v>
      </c>
      <c r="AT13" s="418">
        <v>126</v>
      </c>
      <c r="AU13" s="418">
        <v>129</v>
      </c>
      <c r="AV13" s="418">
        <v>125</v>
      </c>
      <c r="AW13" s="418">
        <v>153</v>
      </c>
      <c r="AX13" s="418">
        <v>160</v>
      </c>
      <c r="AY13" s="418">
        <v>162</v>
      </c>
      <c r="AZ13" s="418">
        <v>149</v>
      </c>
      <c r="BA13" s="418">
        <v>151</v>
      </c>
      <c r="BB13" s="418">
        <v>142</v>
      </c>
      <c r="BC13" s="418">
        <v>173</v>
      </c>
      <c r="BD13" s="418">
        <v>128</v>
      </c>
      <c r="BE13" s="419">
        <v>147</v>
      </c>
    </row>
    <row r="14" spans="1:57" ht="11.25" customHeight="1">
      <c r="A14" s="8"/>
      <c r="B14" s="382" t="s">
        <v>134</v>
      </c>
      <c r="C14" s="420">
        <v>673</v>
      </c>
      <c r="D14" s="421">
        <v>784</v>
      </c>
      <c r="E14" s="421">
        <v>908</v>
      </c>
      <c r="F14" s="421">
        <v>910</v>
      </c>
      <c r="G14" s="421">
        <v>909</v>
      </c>
      <c r="H14" s="421">
        <v>1532</v>
      </c>
      <c r="I14" s="421">
        <v>1819</v>
      </c>
      <c r="J14" s="421">
        <v>1795</v>
      </c>
      <c r="K14" s="421">
        <v>2005</v>
      </c>
      <c r="L14" s="421">
        <v>2432</v>
      </c>
      <c r="M14" s="422">
        <v>1233</v>
      </c>
      <c r="O14" s="382" t="s">
        <v>195</v>
      </c>
      <c r="P14" s="398">
        <v>57</v>
      </c>
      <c r="Q14" s="399">
        <v>49</v>
      </c>
      <c r="R14" s="399">
        <v>41</v>
      </c>
      <c r="S14" s="399">
        <v>48</v>
      </c>
      <c r="T14" s="399">
        <v>62</v>
      </c>
      <c r="U14" s="399">
        <v>58</v>
      </c>
      <c r="V14" s="399">
        <v>59</v>
      </c>
      <c r="W14" s="399">
        <v>79</v>
      </c>
      <c r="X14" s="399">
        <v>84</v>
      </c>
      <c r="Y14" s="399">
        <v>92</v>
      </c>
      <c r="Z14" s="399">
        <v>95</v>
      </c>
      <c r="AA14" s="399">
        <v>96</v>
      </c>
      <c r="AB14" s="399">
        <v>93</v>
      </c>
      <c r="AC14" s="399">
        <v>100</v>
      </c>
      <c r="AD14" s="399">
        <v>109</v>
      </c>
      <c r="AE14" s="399">
        <v>106</v>
      </c>
      <c r="AF14" s="399">
        <v>90</v>
      </c>
      <c r="AG14" s="399">
        <v>96</v>
      </c>
      <c r="AH14" s="399">
        <v>130</v>
      </c>
      <c r="AI14" s="399">
        <v>140</v>
      </c>
      <c r="AJ14" s="399">
        <v>166</v>
      </c>
      <c r="AK14" s="399">
        <v>236</v>
      </c>
      <c r="AL14" s="399">
        <v>250</v>
      </c>
      <c r="AM14" s="399">
        <v>278</v>
      </c>
      <c r="AN14" s="399">
        <v>226</v>
      </c>
      <c r="AO14" s="399">
        <v>201</v>
      </c>
      <c r="AP14" s="399">
        <v>135</v>
      </c>
      <c r="AQ14" s="399">
        <v>124</v>
      </c>
      <c r="AR14" s="399">
        <v>103</v>
      </c>
      <c r="AS14" s="399">
        <v>95</v>
      </c>
      <c r="AT14" s="399">
        <v>102</v>
      </c>
      <c r="AU14" s="399">
        <v>97</v>
      </c>
      <c r="AV14" s="399">
        <v>116</v>
      </c>
      <c r="AW14" s="399">
        <v>114</v>
      </c>
      <c r="AX14" s="399">
        <v>100</v>
      </c>
      <c r="AY14" s="399">
        <v>117</v>
      </c>
      <c r="AZ14" s="399">
        <v>112</v>
      </c>
      <c r="BA14" s="399">
        <v>134</v>
      </c>
      <c r="BB14" s="399">
        <v>154</v>
      </c>
      <c r="BC14" s="399">
        <v>175</v>
      </c>
      <c r="BD14" s="399">
        <v>184</v>
      </c>
      <c r="BE14" s="400">
        <v>190</v>
      </c>
    </row>
    <row r="15" spans="1:57" ht="11.25" customHeight="1">
      <c r="B15" s="407" t="s">
        <v>115</v>
      </c>
      <c r="N15" s="391"/>
      <c r="O15" s="382" t="s">
        <v>134</v>
      </c>
      <c r="P15" s="420">
        <v>301</v>
      </c>
      <c r="Q15" s="421">
        <v>114</v>
      </c>
      <c r="R15" s="421">
        <v>129</v>
      </c>
      <c r="S15" s="421">
        <v>129</v>
      </c>
      <c r="T15" s="421">
        <v>314</v>
      </c>
      <c r="U15" s="421">
        <v>160</v>
      </c>
      <c r="V15" s="421">
        <v>173</v>
      </c>
      <c r="W15" s="421">
        <v>137</v>
      </c>
      <c r="X15" s="421">
        <v>406</v>
      </c>
      <c r="Y15" s="421">
        <v>146</v>
      </c>
      <c r="Z15" s="421">
        <v>195</v>
      </c>
      <c r="AA15" s="421">
        <v>161</v>
      </c>
      <c r="AB15" s="421">
        <v>382</v>
      </c>
      <c r="AC15" s="421">
        <v>155</v>
      </c>
      <c r="AD15" s="421">
        <v>186</v>
      </c>
      <c r="AE15" s="421">
        <v>187</v>
      </c>
      <c r="AF15" s="421">
        <v>385</v>
      </c>
      <c r="AG15" s="421">
        <v>138</v>
      </c>
      <c r="AH15" s="421">
        <v>177</v>
      </c>
      <c r="AI15" s="421">
        <v>209</v>
      </c>
      <c r="AJ15" s="421">
        <v>589</v>
      </c>
      <c r="AK15" s="421">
        <v>291</v>
      </c>
      <c r="AL15" s="421">
        <v>300</v>
      </c>
      <c r="AM15" s="421">
        <v>352</v>
      </c>
      <c r="AN15" s="421">
        <v>639</v>
      </c>
      <c r="AO15" s="421">
        <v>402</v>
      </c>
      <c r="AP15" s="421">
        <v>377</v>
      </c>
      <c r="AQ15" s="421">
        <v>401</v>
      </c>
      <c r="AR15" s="421">
        <v>610</v>
      </c>
      <c r="AS15" s="421">
        <v>385</v>
      </c>
      <c r="AT15" s="421">
        <v>379</v>
      </c>
      <c r="AU15" s="421">
        <v>421</v>
      </c>
      <c r="AV15" s="421">
        <v>661</v>
      </c>
      <c r="AW15" s="421">
        <v>532</v>
      </c>
      <c r="AX15" s="421">
        <v>389</v>
      </c>
      <c r="AY15" s="421">
        <v>423</v>
      </c>
      <c r="AZ15" s="421">
        <v>774</v>
      </c>
      <c r="BA15" s="421">
        <v>536</v>
      </c>
      <c r="BB15" s="421">
        <v>531</v>
      </c>
      <c r="BC15" s="421">
        <v>591</v>
      </c>
      <c r="BD15" s="421">
        <v>587</v>
      </c>
      <c r="BE15" s="422">
        <v>646</v>
      </c>
    </row>
    <row r="16" spans="1:57" ht="11.25" customHeight="1">
      <c r="O16" s="407" t="s">
        <v>115</v>
      </c>
    </row>
    <row r="44" spans="2:57" ht="11.25" customHeight="1">
      <c r="C44" s="390" t="s">
        <v>202</v>
      </c>
      <c r="P44" s="390" t="s">
        <v>203</v>
      </c>
      <c r="BD44" s="408"/>
      <c r="BE44" s="408"/>
    </row>
    <row r="45" spans="2:57" ht="11.25" customHeight="1">
      <c r="B45" s="412"/>
      <c r="C45" s="3">
        <v>2016</v>
      </c>
      <c r="D45" s="4">
        <v>2017</v>
      </c>
      <c r="E45" s="4">
        <v>2018</v>
      </c>
      <c r="F45" s="4">
        <v>2019</v>
      </c>
      <c r="G45" s="4">
        <v>2020</v>
      </c>
      <c r="H45" s="4">
        <v>2021</v>
      </c>
      <c r="I45" s="4">
        <v>2022</v>
      </c>
      <c r="J45" s="4">
        <v>2023</v>
      </c>
      <c r="K45" s="4">
        <v>2024</v>
      </c>
      <c r="L45" s="4">
        <v>2025</v>
      </c>
      <c r="M45" s="94">
        <v>2026</v>
      </c>
      <c r="P45" s="1057">
        <v>2016</v>
      </c>
      <c r="Q45" s="1059"/>
      <c r="R45" s="1059"/>
      <c r="S45" s="1059"/>
      <c r="T45" s="1057">
        <v>2017</v>
      </c>
      <c r="U45" s="1059"/>
      <c r="V45" s="1059"/>
      <c r="W45" s="1059"/>
      <c r="X45" s="1057">
        <v>2018</v>
      </c>
      <c r="Y45" s="1059"/>
      <c r="Z45" s="1059"/>
      <c r="AA45" s="1059"/>
      <c r="AB45" s="1057">
        <v>2019</v>
      </c>
      <c r="AC45" s="1059"/>
      <c r="AD45" s="1059"/>
      <c r="AE45" s="1059"/>
      <c r="AF45" s="1057">
        <v>2020</v>
      </c>
      <c r="AG45" s="1059"/>
      <c r="AH45" s="1059"/>
      <c r="AI45" s="1059"/>
      <c r="AJ45" s="1057">
        <v>2021</v>
      </c>
      <c r="AK45" s="1059"/>
      <c r="AL45" s="1059"/>
      <c r="AM45" s="1059"/>
      <c r="AN45" s="1057">
        <v>2022</v>
      </c>
      <c r="AO45" s="1059"/>
      <c r="AP45" s="1059"/>
      <c r="AQ45" s="1059"/>
      <c r="AR45" s="1057">
        <v>2023</v>
      </c>
      <c r="AS45" s="1059"/>
      <c r="AT45" s="1059"/>
      <c r="AU45" s="1059"/>
      <c r="AV45" s="1057">
        <v>2024</v>
      </c>
      <c r="AW45" s="1059"/>
      <c r="AX45" s="1059"/>
      <c r="AY45" s="1059"/>
      <c r="AZ45" s="1057">
        <v>2025</v>
      </c>
      <c r="BA45" s="1059"/>
      <c r="BB45" s="1059"/>
      <c r="BC45" s="1059"/>
      <c r="BD45" s="1057">
        <v>2026</v>
      </c>
      <c r="BE45" s="1057"/>
    </row>
    <row r="46" spans="2:57" ht="11.25" customHeight="1">
      <c r="B46" s="382" t="s">
        <v>193</v>
      </c>
      <c r="C46" s="423">
        <v>0.14955439678736071</v>
      </c>
      <c r="D46" s="424">
        <v>0.15692955404649089</v>
      </c>
      <c r="E46" s="424">
        <v>0.14861075540057159</v>
      </c>
      <c r="F46" s="424">
        <v>0.14313657292515269</v>
      </c>
      <c r="G46" s="424">
        <v>0.122270865098505</v>
      </c>
      <c r="H46" s="424">
        <v>0.1325016247831621</v>
      </c>
      <c r="I46" s="424">
        <v>0.11546751623861159</v>
      </c>
      <c r="J46" s="424">
        <v>0.1028412128278475</v>
      </c>
      <c r="K46" s="424">
        <v>8.8827395000000003E-2</v>
      </c>
      <c r="L46" s="424">
        <v>8.3440975004506562E-2</v>
      </c>
      <c r="M46" s="425">
        <v>4.6137365865681269E-2</v>
      </c>
      <c r="P46" s="6" t="s">
        <v>108</v>
      </c>
      <c r="Q46" s="6" t="s">
        <v>109</v>
      </c>
      <c r="R46" s="6" t="s">
        <v>110</v>
      </c>
      <c r="S46" s="6" t="s">
        <v>111</v>
      </c>
      <c r="T46" s="6" t="s">
        <v>108</v>
      </c>
      <c r="U46" s="6" t="s">
        <v>109</v>
      </c>
      <c r="V46" s="6" t="s">
        <v>110</v>
      </c>
      <c r="W46" s="6" t="s">
        <v>111</v>
      </c>
      <c r="X46" s="6" t="s">
        <v>108</v>
      </c>
      <c r="Y46" s="6" t="s">
        <v>109</v>
      </c>
      <c r="Z46" s="6" t="s">
        <v>110</v>
      </c>
      <c r="AA46" s="6" t="s">
        <v>111</v>
      </c>
      <c r="AB46" s="6" t="s">
        <v>108</v>
      </c>
      <c r="AC46" s="6" t="s">
        <v>109</v>
      </c>
      <c r="AD46" s="6" t="s">
        <v>110</v>
      </c>
      <c r="AE46" s="6" t="s">
        <v>111</v>
      </c>
      <c r="AF46" s="6" t="s">
        <v>108</v>
      </c>
      <c r="AG46" s="6" t="s">
        <v>109</v>
      </c>
      <c r="AH46" s="6" t="s">
        <v>110</v>
      </c>
      <c r="AI46" s="6" t="s">
        <v>111</v>
      </c>
      <c r="AJ46" s="6" t="s">
        <v>108</v>
      </c>
      <c r="AK46" s="6" t="s">
        <v>109</v>
      </c>
      <c r="AL46" s="6" t="s">
        <v>110</v>
      </c>
      <c r="AM46" s="6" t="s">
        <v>111</v>
      </c>
      <c r="AN46" s="6" t="s">
        <v>108</v>
      </c>
      <c r="AO46" s="6" t="s">
        <v>109</v>
      </c>
      <c r="AP46" s="6" t="s">
        <v>110</v>
      </c>
      <c r="AQ46" s="6" t="s">
        <v>111</v>
      </c>
      <c r="AR46" s="6" t="s">
        <v>108</v>
      </c>
      <c r="AS46" s="6" t="s">
        <v>109</v>
      </c>
      <c r="AT46" s="6" t="s">
        <v>110</v>
      </c>
      <c r="AU46" s="6" t="s">
        <v>111</v>
      </c>
      <c r="AV46" s="6" t="s">
        <v>108</v>
      </c>
      <c r="AW46" s="6" t="s">
        <v>109</v>
      </c>
      <c r="AX46" s="6" t="s">
        <v>110</v>
      </c>
      <c r="AY46" s="6" t="s">
        <v>111</v>
      </c>
      <c r="AZ46" s="6" t="s">
        <v>108</v>
      </c>
      <c r="BA46" s="6" t="s">
        <v>109</v>
      </c>
      <c r="BB46" s="6" t="s">
        <v>110</v>
      </c>
      <c r="BC46" s="6" t="s">
        <v>111</v>
      </c>
      <c r="BD46" s="6" t="s">
        <v>108</v>
      </c>
      <c r="BE46" s="6" t="s">
        <v>109</v>
      </c>
    </row>
    <row r="47" spans="2:57" ht="11.25" customHeight="1">
      <c r="B47" s="382" t="s">
        <v>194</v>
      </c>
      <c r="C47" s="395">
        <v>0.228105262</v>
      </c>
      <c r="D47" s="396">
        <v>0.23765662600000001</v>
      </c>
      <c r="E47" s="396">
        <v>0.20857793899999999</v>
      </c>
      <c r="F47" s="396">
        <v>0.22843015999999999</v>
      </c>
      <c r="G47" s="396">
        <v>0.216295242</v>
      </c>
      <c r="H47" s="396">
        <v>0.23171508399999999</v>
      </c>
      <c r="I47" s="396">
        <v>0.189811906</v>
      </c>
      <c r="J47" s="396">
        <v>0.13574565899999999</v>
      </c>
      <c r="K47" s="396">
        <v>0.11883105200000001</v>
      </c>
      <c r="L47" s="396">
        <v>0.10508991500000001</v>
      </c>
      <c r="M47" s="397">
        <v>6.5337241000000004E-2</v>
      </c>
      <c r="O47" s="382" t="s">
        <v>193</v>
      </c>
      <c r="P47" s="423">
        <v>4.133423385829605E-2</v>
      </c>
      <c r="Q47" s="424">
        <v>4.1065250590528013E-2</v>
      </c>
      <c r="R47" s="424">
        <v>3.4126717000000001E-2</v>
      </c>
      <c r="S47" s="424">
        <v>3.3028195338536633E-2</v>
      </c>
      <c r="T47" s="424">
        <v>3.8581431518483339E-2</v>
      </c>
      <c r="U47" s="424">
        <v>3.9276188126410573E-2</v>
      </c>
      <c r="V47" s="424">
        <v>4.2024921999999999E-2</v>
      </c>
      <c r="W47" s="424">
        <v>3.704701240159701E-2</v>
      </c>
      <c r="X47" s="424">
        <v>4.2710685411354962E-2</v>
      </c>
      <c r="Y47" s="424">
        <v>3.5990768999999999E-2</v>
      </c>
      <c r="Z47" s="424">
        <v>3.3455870626501058E-2</v>
      </c>
      <c r="AA47" s="424">
        <v>3.6453430362715568E-2</v>
      </c>
      <c r="AB47" s="424">
        <v>3.5798981579278667E-2</v>
      </c>
      <c r="AC47" s="424">
        <v>3.4922831345874088E-2</v>
      </c>
      <c r="AD47" s="424">
        <v>3.9070307999999998E-2</v>
      </c>
      <c r="AE47" s="424">
        <v>3.3344451999999997E-2</v>
      </c>
      <c r="AF47" s="424">
        <v>3.594466499223703E-2</v>
      </c>
      <c r="AG47" s="424">
        <v>2.5545709106267959E-2</v>
      </c>
      <c r="AH47" s="424">
        <v>2.9465374999999999E-2</v>
      </c>
      <c r="AI47" s="424">
        <v>3.1315115999999997E-2</v>
      </c>
      <c r="AJ47" s="424">
        <v>3.6397008585139813E-2</v>
      </c>
      <c r="AK47" s="424">
        <v>2.905517731958453E-2</v>
      </c>
      <c r="AL47" s="424">
        <v>3.5130563878437757E-2</v>
      </c>
      <c r="AM47" s="424">
        <v>3.1918874999999999E-2</v>
      </c>
      <c r="AN47" s="424">
        <v>3.3292667507697479E-2</v>
      </c>
      <c r="AO47" s="424">
        <v>2.589614903240671E-2</v>
      </c>
      <c r="AP47" s="424">
        <v>2.9160778295937859E-2</v>
      </c>
      <c r="AQ47" s="424">
        <v>2.7117921402569519E-2</v>
      </c>
      <c r="AR47" s="424">
        <v>2.76740422356575E-2</v>
      </c>
      <c r="AS47" s="424">
        <v>2.709180368777199E-2</v>
      </c>
      <c r="AT47" s="424">
        <v>2.6541791648959728E-2</v>
      </c>
      <c r="AU47" s="424">
        <v>2.1533575255458261E-2</v>
      </c>
      <c r="AV47" s="424">
        <v>2.7519198000000002E-2</v>
      </c>
      <c r="AW47" s="424">
        <v>2.2802472000000001E-2</v>
      </c>
      <c r="AX47" s="424">
        <v>1.7783733999999999E-2</v>
      </c>
      <c r="AY47" s="424">
        <v>2.0721990999999999E-2</v>
      </c>
      <c r="AZ47" s="424">
        <v>2.1493913E-2</v>
      </c>
      <c r="BA47" s="424">
        <v>2.0225683000000001E-2</v>
      </c>
      <c r="BB47" s="424">
        <v>2.1779474004506569E-2</v>
      </c>
      <c r="BC47" s="424">
        <v>1.9941904999999999E-2</v>
      </c>
      <c r="BD47" s="424">
        <v>2.2620432865681269E-2</v>
      </c>
      <c r="BE47" s="425">
        <v>2.3516933E-2</v>
      </c>
    </row>
    <row r="48" spans="2:57" ht="11.25" customHeight="1">
      <c r="B48" s="382" t="s">
        <v>129</v>
      </c>
      <c r="C48" s="426">
        <v>2.5431138880000002</v>
      </c>
      <c r="D48" s="427">
        <v>2.5227015640000001</v>
      </c>
      <c r="E48" s="427">
        <v>2.2819653560000002</v>
      </c>
      <c r="F48" s="427">
        <v>2.1294464209999999</v>
      </c>
      <c r="G48" s="427">
        <v>1.9168792990000001</v>
      </c>
      <c r="H48" s="427">
        <v>2.4368514860000001</v>
      </c>
      <c r="I48" s="427">
        <v>2.1552363030000001</v>
      </c>
      <c r="J48" s="427">
        <v>1.715310168</v>
      </c>
      <c r="K48" s="427">
        <v>1.545402873</v>
      </c>
      <c r="L48" s="427">
        <v>1.4256099310000001</v>
      </c>
      <c r="M48" s="428">
        <v>0.59154362000000005</v>
      </c>
      <c r="O48" s="382" t="s">
        <v>194</v>
      </c>
      <c r="P48" s="395">
        <v>6.6283882000000002E-2</v>
      </c>
      <c r="Q48" s="396">
        <v>6.0354268000000003E-2</v>
      </c>
      <c r="R48" s="396">
        <v>5.5592259999999998E-2</v>
      </c>
      <c r="S48" s="396">
        <v>4.5874852000000001E-2</v>
      </c>
      <c r="T48" s="396">
        <v>6.3765466000000007E-2</v>
      </c>
      <c r="U48" s="396">
        <v>5.5838867E-2</v>
      </c>
      <c r="V48" s="396">
        <v>5.8561622000000001E-2</v>
      </c>
      <c r="W48" s="396">
        <v>5.9490671000000002E-2</v>
      </c>
      <c r="X48" s="396">
        <v>4.5797259999999999E-2</v>
      </c>
      <c r="Y48" s="396">
        <v>6.3237790000000002E-2</v>
      </c>
      <c r="Z48" s="396">
        <v>4.142299E-2</v>
      </c>
      <c r="AA48" s="396">
        <v>5.8119899000000003E-2</v>
      </c>
      <c r="AB48" s="396">
        <v>6.1203375999999997E-2</v>
      </c>
      <c r="AC48" s="396">
        <v>6.7355020000000002E-2</v>
      </c>
      <c r="AD48" s="396">
        <v>4.6185675000000002E-2</v>
      </c>
      <c r="AE48" s="396">
        <v>5.3686088999999999E-2</v>
      </c>
      <c r="AF48" s="396">
        <v>6.5753551999999993E-2</v>
      </c>
      <c r="AG48" s="396">
        <v>4.3927908000000002E-2</v>
      </c>
      <c r="AH48" s="396">
        <v>4.5381049999999999E-2</v>
      </c>
      <c r="AI48" s="396">
        <v>6.1232731999999998E-2</v>
      </c>
      <c r="AJ48" s="396">
        <v>5.5517128999999998E-2</v>
      </c>
      <c r="AK48" s="396">
        <v>5.0407830000000001E-2</v>
      </c>
      <c r="AL48" s="396">
        <v>5.2716102000000001E-2</v>
      </c>
      <c r="AM48" s="396">
        <v>7.3074023000000002E-2</v>
      </c>
      <c r="AN48" s="396">
        <v>5.6216173000000001E-2</v>
      </c>
      <c r="AO48" s="396">
        <v>3.9365394999999997E-2</v>
      </c>
      <c r="AP48" s="396">
        <v>4.6594595000000003E-2</v>
      </c>
      <c r="AQ48" s="396">
        <v>4.7635743000000001E-2</v>
      </c>
      <c r="AR48" s="396">
        <v>3.6082002000000002E-2</v>
      </c>
      <c r="AS48" s="396">
        <v>3.6255627999999998E-2</v>
      </c>
      <c r="AT48" s="396">
        <v>3.2965410000000001E-2</v>
      </c>
      <c r="AU48" s="396">
        <v>3.0442619000000001E-2</v>
      </c>
      <c r="AV48" s="396">
        <v>3.4270276000000002E-2</v>
      </c>
      <c r="AW48" s="396">
        <v>3.0152445999999999E-2</v>
      </c>
      <c r="AX48" s="396">
        <v>3.0102596999999998E-2</v>
      </c>
      <c r="AY48" s="396">
        <v>2.4305733E-2</v>
      </c>
      <c r="AZ48" s="396">
        <v>2.6233046999999999E-2</v>
      </c>
      <c r="BA48" s="396">
        <v>2.7869603999999999E-2</v>
      </c>
      <c r="BB48" s="396">
        <v>2.6014232000000002E-2</v>
      </c>
      <c r="BC48" s="396">
        <v>2.4973031999999999E-2</v>
      </c>
      <c r="BD48" s="396">
        <v>3.7905247000000003E-2</v>
      </c>
      <c r="BE48" s="397">
        <v>2.7431994000000001E-2</v>
      </c>
    </row>
    <row r="49" spans="2:57" ht="11.25" customHeight="1">
      <c r="B49" s="382" t="s">
        <v>130</v>
      </c>
      <c r="C49" s="395">
        <v>3.790306792</v>
      </c>
      <c r="D49" s="396">
        <v>4.2103931550000002</v>
      </c>
      <c r="E49" s="396">
        <v>4.2383184079999996</v>
      </c>
      <c r="F49" s="396">
        <v>3.69815585</v>
      </c>
      <c r="G49" s="396">
        <v>3.3382044450000001</v>
      </c>
      <c r="H49" s="396">
        <v>4.1381835220000003</v>
      </c>
      <c r="I49" s="396">
        <v>3.298603789</v>
      </c>
      <c r="J49" s="396">
        <v>2.5011670060000002</v>
      </c>
      <c r="K49" s="396">
        <v>2.0976501829999998</v>
      </c>
      <c r="L49" s="396">
        <v>2.1515756910000001</v>
      </c>
      <c r="M49" s="397">
        <v>0.71698618999999997</v>
      </c>
      <c r="O49" s="382" t="s">
        <v>129</v>
      </c>
      <c r="P49" s="426">
        <v>0.72100818700000002</v>
      </c>
      <c r="Q49" s="427">
        <v>0.58345171200000001</v>
      </c>
      <c r="R49" s="427">
        <v>0.63470331599999996</v>
      </c>
      <c r="S49" s="427">
        <v>0.60395067300000005</v>
      </c>
      <c r="T49" s="427">
        <v>0.675375858</v>
      </c>
      <c r="U49" s="427">
        <v>0.62511248200000002</v>
      </c>
      <c r="V49" s="427">
        <v>0.58018403200000002</v>
      </c>
      <c r="W49" s="427">
        <v>0.64202919199999997</v>
      </c>
      <c r="X49" s="427">
        <v>0.58279711099999998</v>
      </c>
      <c r="Y49" s="427">
        <v>0.58004455600000004</v>
      </c>
      <c r="Z49" s="427">
        <v>0.50703491899999997</v>
      </c>
      <c r="AA49" s="427">
        <v>0.61208876999999995</v>
      </c>
      <c r="AB49" s="427">
        <v>0.59163191500000001</v>
      </c>
      <c r="AC49" s="427">
        <v>0.52031108199999998</v>
      </c>
      <c r="AD49" s="427">
        <v>0.42736393299999997</v>
      </c>
      <c r="AE49" s="427">
        <v>0.59013949099999996</v>
      </c>
      <c r="AF49" s="427">
        <v>0.48111757599999999</v>
      </c>
      <c r="AG49" s="427">
        <v>0.40902930599999998</v>
      </c>
      <c r="AH49" s="427">
        <v>0.46756626400000001</v>
      </c>
      <c r="AI49" s="427">
        <v>0.55916615299999994</v>
      </c>
      <c r="AJ49" s="427">
        <v>0.61316970800000004</v>
      </c>
      <c r="AK49" s="427">
        <v>0.58049934400000003</v>
      </c>
      <c r="AL49" s="427">
        <v>0.59603101400000003</v>
      </c>
      <c r="AM49" s="427">
        <v>0.64715142000000003</v>
      </c>
      <c r="AN49" s="427">
        <v>0.58784902800000005</v>
      </c>
      <c r="AO49" s="427">
        <v>0.52919592400000004</v>
      </c>
      <c r="AP49" s="427">
        <v>0.51032545299999998</v>
      </c>
      <c r="AQ49" s="427">
        <v>0.52786589799999994</v>
      </c>
      <c r="AR49" s="427">
        <v>0.41568096599999999</v>
      </c>
      <c r="AS49" s="427">
        <v>0.44308701099999998</v>
      </c>
      <c r="AT49" s="427">
        <v>0.42039897900000001</v>
      </c>
      <c r="AU49" s="427">
        <v>0.436143212</v>
      </c>
      <c r="AV49" s="427">
        <v>0.426643206</v>
      </c>
      <c r="AW49" s="427">
        <v>0.36622831099999997</v>
      </c>
      <c r="AX49" s="427">
        <v>0.35390282499999998</v>
      </c>
      <c r="AY49" s="427">
        <v>0.39862853100000001</v>
      </c>
      <c r="AZ49" s="427">
        <v>0.38840866200000002</v>
      </c>
      <c r="BA49" s="427">
        <v>0.29274418299999999</v>
      </c>
      <c r="BB49" s="427">
        <v>0.37592511299999998</v>
      </c>
      <c r="BC49" s="427">
        <v>0.36853197300000001</v>
      </c>
      <c r="BD49" s="427">
        <v>0.27741986800000001</v>
      </c>
      <c r="BE49" s="428">
        <v>0.31412375199999998</v>
      </c>
    </row>
    <row r="50" spans="2:57" ht="11.25" customHeight="1">
      <c r="B50" s="382" t="s">
        <v>131</v>
      </c>
      <c r="C50" s="426">
        <v>7.5921461440076206</v>
      </c>
      <c r="D50" s="427">
        <v>8.7386065314127901</v>
      </c>
      <c r="E50" s="427">
        <v>10.131801438435611</v>
      </c>
      <c r="F50" s="427">
        <v>10.27746593287543</v>
      </c>
      <c r="G50" s="427">
        <v>9.7125196267919574</v>
      </c>
      <c r="H50" s="427">
        <v>16.060939747575581</v>
      </c>
      <c r="I50" s="427">
        <v>13.263674707238639</v>
      </c>
      <c r="J50" s="427">
        <v>8.3618197505244432</v>
      </c>
      <c r="K50" s="427">
        <v>9.3610315145366325</v>
      </c>
      <c r="L50" s="427">
        <v>9.7964269265845623</v>
      </c>
      <c r="M50" s="428">
        <v>4.5353147569999983</v>
      </c>
      <c r="O50" s="382" t="s">
        <v>130</v>
      </c>
      <c r="P50" s="395">
        <v>0.83692398800000001</v>
      </c>
      <c r="Q50" s="396">
        <v>0.95437693700000004</v>
      </c>
      <c r="R50" s="396">
        <v>1.133322527</v>
      </c>
      <c r="S50" s="396">
        <v>0.86568334000000002</v>
      </c>
      <c r="T50" s="396">
        <v>0.93211221499999997</v>
      </c>
      <c r="U50" s="396">
        <v>1.202766572</v>
      </c>
      <c r="V50" s="396">
        <v>1.0478411219999999</v>
      </c>
      <c r="W50" s="396">
        <v>1.027673246</v>
      </c>
      <c r="X50" s="396">
        <v>0.97313712500000005</v>
      </c>
      <c r="Y50" s="396">
        <v>1.1763112200000001</v>
      </c>
      <c r="Z50" s="396">
        <v>1.058609439</v>
      </c>
      <c r="AA50" s="396">
        <v>1.0302606240000001</v>
      </c>
      <c r="AB50" s="396">
        <v>0.74835474800000001</v>
      </c>
      <c r="AC50" s="396">
        <v>1.079672221</v>
      </c>
      <c r="AD50" s="396">
        <v>0.89283385699999995</v>
      </c>
      <c r="AE50" s="396">
        <v>0.97729502400000001</v>
      </c>
      <c r="AF50" s="396">
        <v>0.82315522200000002</v>
      </c>
      <c r="AG50" s="396">
        <v>0.85077840599999999</v>
      </c>
      <c r="AH50" s="396">
        <v>0.76682291999999996</v>
      </c>
      <c r="AI50" s="396">
        <v>0.89744789700000005</v>
      </c>
      <c r="AJ50" s="396">
        <v>0.92449976099999998</v>
      </c>
      <c r="AK50" s="396">
        <v>1.0989555929999999</v>
      </c>
      <c r="AL50" s="396">
        <v>1.1210463959999999</v>
      </c>
      <c r="AM50" s="396">
        <v>0.99368177199999996</v>
      </c>
      <c r="AN50" s="396">
        <v>0.83635330799999996</v>
      </c>
      <c r="AO50" s="396">
        <v>0.89245940999999995</v>
      </c>
      <c r="AP50" s="396">
        <v>0.79779239700000004</v>
      </c>
      <c r="AQ50" s="396">
        <v>0.771998674</v>
      </c>
      <c r="AR50" s="396">
        <v>0.74291596500000001</v>
      </c>
      <c r="AS50" s="396">
        <v>0.59569378399999995</v>
      </c>
      <c r="AT50" s="396">
        <v>0.46563291400000001</v>
      </c>
      <c r="AU50" s="396">
        <v>0.69692434300000006</v>
      </c>
      <c r="AV50" s="396">
        <v>0.53306108500000005</v>
      </c>
      <c r="AW50" s="396">
        <v>0.53857486899999996</v>
      </c>
      <c r="AX50" s="396">
        <v>0.49200775899999999</v>
      </c>
      <c r="AY50" s="396">
        <v>0.53400647000000001</v>
      </c>
      <c r="AZ50" s="396">
        <v>0.47189838000000001</v>
      </c>
      <c r="BA50" s="396">
        <v>0.52859305599999995</v>
      </c>
      <c r="BB50" s="396">
        <v>0.555195628</v>
      </c>
      <c r="BC50" s="396">
        <v>0.595888627</v>
      </c>
      <c r="BD50" s="396">
        <v>0.36406054500000001</v>
      </c>
      <c r="BE50" s="397">
        <v>0.35292564500000001</v>
      </c>
    </row>
    <row r="51" spans="2:57" ht="11.25" customHeight="1">
      <c r="B51" s="382" t="s">
        <v>195</v>
      </c>
      <c r="C51" s="429">
        <v>12.141623473585261</v>
      </c>
      <c r="D51" s="430">
        <v>14.67051079979829</v>
      </c>
      <c r="E51" s="430">
        <v>25.280327396057778</v>
      </c>
      <c r="F51" s="430">
        <v>28.606188606</v>
      </c>
      <c r="G51" s="430">
        <v>30.912315833530741</v>
      </c>
      <c r="H51" s="430">
        <v>66.025861145708845</v>
      </c>
      <c r="I51" s="430">
        <v>51.090517339733317</v>
      </c>
      <c r="J51" s="430">
        <v>27.693054147000002</v>
      </c>
      <c r="K51" s="430">
        <v>40.973738040999997</v>
      </c>
      <c r="L51" s="430">
        <v>55.025592953999997</v>
      </c>
      <c r="M51" s="431">
        <v>47.187797804336583</v>
      </c>
      <c r="O51" s="382" t="s">
        <v>131</v>
      </c>
      <c r="P51" s="426">
        <v>1.707492323582912</v>
      </c>
      <c r="Q51" s="427">
        <v>2.0730685511785549</v>
      </c>
      <c r="R51" s="427">
        <v>1.6916125602461549</v>
      </c>
      <c r="S51" s="427">
        <v>2.119972708999998</v>
      </c>
      <c r="T51" s="427">
        <v>1.8421964884256421</v>
      </c>
      <c r="U51" s="427">
        <v>2.314624733329707</v>
      </c>
      <c r="V51" s="427">
        <v>2.1777470549999989</v>
      </c>
      <c r="W51" s="427">
        <v>2.4040382546574421</v>
      </c>
      <c r="X51" s="427">
        <v>2.4079030080782169</v>
      </c>
      <c r="Y51" s="427">
        <v>2.4016283369999991</v>
      </c>
      <c r="Z51" s="427">
        <v>2.4514618458098441</v>
      </c>
      <c r="AA51" s="427">
        <v>2.8708082475475498</v>
      </c>
      <c r="AB51" s="427">
        <v>2.485537558230245</v>
      </c>
      <c r="AC51" s="427">
        <v>2.551188132915609</v>
      </c>
      <c r="AD51" s="427">
        <v>2.6546920287295799</v>
      </c>
      <c r="AE51" s="427">
        <v>2.586048212999998</v>
      </c>
      <c r="AF51" s="427">
        <v>2.3808001151001159</v>
      </c>
      <c r="AG51" s="427">
        <v>1.9097931522519871</v>
      </c>
      <c r="AH51" s="427">
        <v>2.4483453732339191</v>
      </c>
      <c r="AI51" s="427">
        <v>2.9735809862059361</v>
      </c>
      <c r="AJ51" s="427">
        <v>3.020295033729524</v>
      </c>
      <c r="AK51" s="427">
        <v>4.5454055299999974</v>
      </c>
      <c r="AL51" s="427">
        <v>3.9956661049088988</v>
      </c>
      <c r="AM51" s="427">
        <v>4.4995730789371633</v>
      </c>
      <c r="AN51" s="427">
        <v>3.6881252662554869</v>
      </c>
      <c r="AO51" s="427">
        <v>3.8479868719999981</v>
      </c>
      <c r="AP51" s="427">
        <v>3.1034332372132059</v>
      </c>
      <c r="AQ51" s="427">
        <v>2.6241293317699532</v>
      </c>
      <c r="AR51" s="427">
        <v>2.215961822999998</v>
      </c>
      <c r="AS51" s="427">
        <v>2.222240149999998</v>
      </c>
      <c r="AT51" s="427">
        <v>1.9312496419999989</v>
      </c>
      <c r="AU51" s="427">
        <v>1.992368135524448</v>
      </c>
      <c r="AV51" s="427">
        <v>1.9990910229415231</v>
      </c>
      <c r="AW51" s="427">
        <v>2.3260258591210459</v>
      </c>
      <c r="AX51" s="427">
        <v>2.5036718049999989</v>
      </c>
      <c r="AY51" s="427">
        <v>2.532242827474064</v>
      </c>
      <c r="AZ51" s="427">
        <v>2.299160393584565</v>
      </c>
      <c r="BA51" s="427">
        <v>2.3520046089999989</v>
      </c>
      <c r="BB51" s="427">
        <v>2.3240676989999991</v>
      </c>
      <c r="BC51" s="427">
        <v>2.8211942249999988</v>
      </c>
      <c r="BD51" s="427">
        <v>2.1118454209999999</v>
      </c>
      <c r="BE51" s="428">
        <v>2.4234693359999979</v>
      </c>
    </row>
    <row r="52" spans="2:57" ht="11.25" customHeight="1">
      <c r="B52" s="407" t="s">
        <v>115</v>
      </c>
      <c r="O52" s="382" t="s">
        <v>195</v>
      </c>
      <c r="P52" s="429">
        <v>3.4688244838767059</v>
      </c>
      <c r="Q52" s="430">
        <v>3.732636619</v>
      </c>
      <c r="R52" s="430">
        <v>2.2717735299999999</v>
      </c>
      <c r="S52" s="430">
        <v>2.6683888407085559</v>
      </c>
      <c r="T52" s="430">
        <v>3.3235552959999999</v>
      </c>
      <c r="U52" s="430">
        <v>2.772889428</v>
      </c>
      <c r="V52" s="430">
        <v>3.084763887999999</v>
      </c>
      <c r="W52" s="430">
        <v>5.4893021877982937</v>
      </c>
      <c r="X52" s="430">
        <v>6.5936445519999998</v>
      </c>
      <c r="Y52" s="430">
        <v>6.7558080963341176</v>
      </c>
      <c r="Z52" s="430">
        <v>5.9336963253701924</v>
      </c>
      <c r="AA52" s="430">
        <v>5.9971784223534677</v>
      </c>
      <c r="AB52" s="430">
        <v>8.155826231999999</v>
      </c>
      <c r="AC52" s="430">
        <v>6.7930936730000004</v>
      </c>
      <c r="AD52" s="430">
        <v>8.1166211070000003</v>
      </c>
      <c r="AE52" s="430">
        <v>5.5406475939999993</v>
      </c>
      <c r="AF52" s="430">
        <v>6.7372650603781619</v>
      </c>
      <c r="AG52" s="430">
        <v>6.1721563491525817</v>
      </c>
      <c r="AH52" s="430">
        <v>7.9199124639999994</v>
      </c>
      <c r="AI52" s="430">
        <v>10.08298196</v>
      </c>
      <c r="AJ52" s="430">
        <v>12.465044529708861</v>
      </c>
      <c r="AK52" s="430">
        <v>15.468230736000001</v>
      </c>
      <c r="AL52" s="430">
        <v>15.517085591000001</v>
      </c>
      <c r="AM52" s="430">
        <v>22.575500289000001</v>
      </c>
      <c r="AN52" s="430">
        <v>17.806445184717042</v>
      </c>
      <c r="AO52" s="430">
        <v>15.01609602092009</v>
      </c>
      <c r="AP52" s="430">
        <v>10.607329640096189</v>
      </c>
      <c r="AQ52" s="430">
        <v>7.660646493999999</v>
      </c>
      <c r="AR52" s="430">
        <v>7.8454976239999992</v>
      </c>
      <c r="AS52" s="430">
        <v>7.7249198679999997</v>
      </c>
      <c r="AT52" s="430">
        <v>6.5753835399999989</v>
      </c>
      <c r="AU52" s="430">
        <v>5.5472531149999993</v>
      </c>
      <c r="AV52" s="430">
        <v>8.6259065629999991</v>
      </c>
      <c r="AW52" s="430">
        <v>15.266582689</v>
      </c>
      <c r="AX52" s="430">
        <v>8.331782625999999</v>
      </c>
      <c r="AY52" s="430">
        <v>8.7494661629999992</v>
      </c>
      <c r="AZ52" s="430">
        <v>8.8899466</v>
      </c>
      <c r="BA52" s="430">
        <v>11.170587343999999</v>
      </c>
      <c r="BB52" s="430">
        <v>10.845476865</v>
      </c>
      <c r="BC52" s="430">
        <v>24.119582144999999</v>
      </c>
      <c r="BD52" s="430">
        <v>16.686445685999999</v>
      </c>
      <c r="BE52" s="431">
        <v>30.50135211833657</v>
      </c>
    </row>
    <row r="53" spans="2:57" ht="11.25" customHeight="1">
      <c r="L53" s="432"/>
      <c r="M53" s="432"/>
      <c r="O53" s="407" t="s">
        <v>115</v>
      </c>
    </row>
  </sheetData>
  <mergeCells count="22">
    <mergeCell ref="AJ45:AM45"/>
    <mergeCell ref="AN45:AQ45"/>
    <mergeCell ref="AR45:AU45"/>
    <mergeCell ref="AV45:AY45"/>
    <mergeCell ref="AZ45:BC45"/>
    <mergeCell ref="AN7:AQ7"/>
    <mergeCell ref="AR7:AU7"/>
    <mergeCell ref="AV7:AY7"/>
    <mergeCell ref="AZ7:BC7"/>
    <mergeCell ref="BD45:BE45"/>
    <mergeCell ref="BD7:BE7"/>
    <mergeCell ref="P45:S45"/>
    <mergeCell ref="T45:W45"/>
    <mergeCell ref="X45:AA45"/>
    <mergeCell ref="AB45:AE45"/>
    <mergeCell ref="AF45:AI45"/>
    <mergeCell ref="AJ7:AM7"/>
    <mergeCell ref="P7:S7"/>
    <mergeCell ref="T7:W7"/>
    <mergeCell ref="X7:AA7"/>
    <mergeCell ref="AB7:AE7"/>
    <mergeCell ref="AF7:AI7"/>
  </mergeCells>
  <conditionalFormatting sqref="C15:M15">
    <cfRule type="cellIs" dxfId="51" priority="1" operator="equal">
      <formula>FALSE</formula>
    </cfRule>
  </conditionalFormatting>
  <pageMargins left="0.7" right="0.7" top="0.75" bottom="0.75" header="0.3" footer="0.3"/>
  <pageSetup orientation="portrait" horizontalDpi="0"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E3674-4A17-442D-A6B3-D63298656E32}">
  <sheetPr>
    <tabColor theme="4"/>
  </sheetPr>
  <dimension ref="A1:BE44"/>
  <sheetViews>
    <sheetView showGridLines="0" zoomScaleNormal="100" workbookViewId="0"/>
  </sheetViews>
  <sheetFormatPr defaultColWidth="5.5" defaultRowHeight="11.25" customHeight="1"/>
  <cols>
    <col min="1" max="1" width="2.5" style="389" customWidth="1"/>
    <col min="2" max="2" width="18.83203125" style="389" customWidth="1"/>
    <col min="3" max="14" width="5.5" style="389"/>
    <col min="15" max="15" width="14" style="389" bestFit="1" customWidth="1"/>
    <col min="16" max="18" width="5.5" style="389"/>
    <col min="19" max="19" width="5.5" style="389" customWidth="1"/>
    <col min="20" max="16384" width="5.5" style="389"/>
  </cols>
  <sheetData>
    <row r="1" spans="1:57" ht="11.25" customHeight="1">
      <c r="A1" s="17"/>
      <c r="B1" s="8"/>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6" spans="1:57" ht="15.5">
      <c r="A6" s="391"/>
      <c r="C6" s="390" t="s">
        <v>204</v>
      </c>
      <c r="P6" s="433" t="s">
        <v>205</v>
      </c>
    </row>
    <row r="7" spans="1:57" ht="11.25" customHeight="1">
      <c r="B7" s="381"/>
      <c r="C7" s="3">
        <v>2016</v>
      </c>
      <c r="D7" s="4">
        <v>2017</v>
      </c>
      <c r="E7" s="4">
        <v>2018</v>
      </c>
      <c r="F7" s="4">
        <v>2019</v>
      </c>
      <c r="G7" s="4">
        <v>2020</v>
      </c>
      <c r="H7" s="4">
        <v>2021</v>
      </c>
      <c r="I7" s="4">
        <v>2022</v>
      </c>
      <c r="J7" s="4">
        <v>2023</v>
      </c>
      <c r="K7" s="4">
        <v>2024</v>
      </c>
      <c r="L7" s="4">
        <v>2025</v>
      </c>
      <c r="M7" s="94">
        <v>2026</v>
      </c>
      <c r="P7" s="1057">
        <v>2016</v>
      </c>
      <c r="Q7" s="1059"/>
      <c r="R7" s="1059"/>
      <c r="S7" s="1059"/>
      <c r="T7" s="1057">
        <v>2017</v>
      </c>
      <c r="U7" s="1059"/>
      <c r="V7" s="1059"/>
      <c r="W7" s="1059"/>
      <c r="X7" s="1057">
        <v>2018</v>
      </c>
      <c r="Y7" s="1059"/>
      <c r="Z7" s="1059"/>
      <c r="AA7" s="1059"/>
      <c r="AB7" s="1057">
        <v>2019</v>
      </c>
      <c r="AC7" s="1059"/>
      <c r="AD7" s="1059"/>
      <c r="AE7" s="1059"/>
      <c r="AF7" s="1057">
        <v>2020</v>
      </c>
      <c r="AG7" s="1059"/>
      <c r="AH7" s="1059"/>
      <c r="AI7" s="1059"/>
      <c r="AJ7" s="1057">
        <v>2021</v>
      </c>
      <c r="AK7" s="1059"/>
      <c r="AL7" s="1059"/>
      <c r="AM7" s="1059"/>
      <c r="AN7" s="1057">
        <v>2022</v>
      </c>
      <c r="AO7" s="1059"/>
      <c r="AP7" s="1059"/>
      <c r="AQ7" s="1059"/>
      <c r="AR7" s="1057">
        <v>2023</v>
      </c>
      <c r="AS7" s="1059"/>
      <c r="AT7" s="1059"/>
      <c r="AU7" s="1059"/>
      <c r="AV7" s="1057">
        <v>2024</v>
      </c>
      <c r="AW7" s="1059"/>
      <c r="AX7" s="1059"/>
      <c r="AY7" s="1059"/>
      <c r="AZ7" s="1057">
        <v>2025</v>
      </c>
      <c r="BA7" s="1059"/>
      <c r="BB7" s="1059"/>
      <c r="BC7" s="1059"/>
      <c r="BD7" s="1057">
        <v>2026</v>
      </c>
      <c r="BE7" s="1057"/>
    </row>
    <row r="8" spans="1:57" ht="11.25" customHeight="1">
      <c r="B8" s="382" t="s">
        <v>112</v>
      </c>
      <c r="C8" s="392">
        <v>29.965455188625281</v>
      </c>
      <c r="D8" s="393">
        <v>33.785232838547152</v>
      </c>
      <c r="E8" s="393">
        <v>66.491529741468284</v>
      </c>
      <c r="F8" s="393">
        <v>61.816046901265111</v>
      </c>
      <c r="G8" s="393">
        <v>71.917616816587483</v>
      </c>
      <c r="H8" s="393">
        <v>159.74315990284401</v>
      </c>
      <c r="I8" s="393">
        <v>96.401471805366128</v>
      </c>
      <c r="J8" s="393">
        <v>73.370025929942074</v>
      </c>
      <c r="K8" s="393">
        <v>88.801305450686584</v>
      </c>
      <c r="L8" s="393">
        <v>101.12032393831019</v>
      </c>
      <c r="M8" s="394">
        <v>67.553629856355613</v>
      </c>
      <c r="P8" s="6"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1.25" customHeight="1">
      <c r="B9" s="382" t="s">
        <v>113</v>
      </c>
      <c r="C9" s="398">
        <v>2560</v>
      </c>
      <c r="D9" s="399">
        <v>2751</v>
      </c>
      <c r="E9" s="399">
        <v>3142</v>
      </c>
      <c r="F9" s="399">
        <v>3636</v>
      </c>
      <c r="G9" s="399">
        <v>3790</v>
      </c>
      <c r="H9" s="399">
        <v>5226</v>
      </c>
      <c r="I9" s="399">
        <v>4845</v>
      </c>
      <c r="J9" s="399">
        <v>4412</v>
      </c>
      <c r="K9" s="399">
        <v>4216</v>
      </c>
      <c r="L9" s="399">
        <v>4248</v>
      </c>
      <c r="M9" s="400">
        <v>1953</v>
      </c>
      <c r="O9" s="382" t="s">
        <v>112</v>
      </c>
      <c r="P9" s="392">
        <v>9.3974953199999991</v>
      </c>
      <c r="Q9" s="393">
        <v>7.0042287857673129</v>
      </c>
      <c r="R9" s="393">
        <v>7.7007010838579726</v>
      </c>
      <c r="S9" s="393">
        <v>5.8630299989999983</v>
      </c>
      <c r="T9" s="393">
        <v>7.3695985739999994</v>
      </c>
      <c r="U9" s="393">
        <v>9.390549556893685</v>
      </c>
      <c r="V9" s="393">
        <v>8.6688608889117962</v>
      </c>
      <c r="W9" s="393">
        <v>8.3562238187416682</v>
      </c>
      <c r="X9" s="393">
        <v>13.00741480277766</v>
      </c>
      <c r="Y9" s="393">
        <v>12.253110035523379</v>
      </c>
      <c r="Z9" s="393">
        <v>14.345965208000001</v>
      </c>
      <c r="AA9" s="393">
        <v>26.885039695167251</v>
      </c>
      <c r="AB9" s="393">
        <v>15.13394419048088</v>
      </c>
      <c r="AC9" s="393">
        <v>16.25657402134517</v>
      </c>
      <c r="AD9" s="393">
        <v>15.10933006846898</v>
      </c>
      <c r="AE9" s="393">
        <v>15.316198620970081</v>
      </c>
      <c r="AF9" s="393">
        <v>17.972253318189029</v>
      </c>
      <c r="AG9" s="393">
        <v>17.536378792723522</v>
      </c>
      <c r="AH9" s="393">
        <v>18.122447818000001</v>
      </c>
      <c r="AI9" s="393">
        <v>18.286536887674941</v>
      </c>
      <c r="AJ9" s="393">
        <v>35.506182083907802</v>
      </c>
      <c r="AK9" s="393">
        <v>40.096993374599847</v>
      </c>
      <c r="AL9" s="393">
        <v>41.12418639439997</v>
      </c>
      <c r="AM9" s="393">
        <v>43.015798049936393</v>
      </c>
      <c r="AN9" s="393">
        <v>33.685761856995462</v>
      </c>
      <c r="AO9" s="393">
        <v>30.221177929745139</v>
      </c>
      <c r="AP9" s="393">
        <v>17.51549430038548</v>
      </c>
      <c r="AQ9" s="393">
        <v>14.979037718240059</v>
      </c>
      <c r="AR9" s="393">
        <v>24.298702140258911</v>
      </c>
      <c r="AS9" s="393">
        <v>15.685683279891091</v>
      </c>
      <c r="AT9" s="393">
        <v>15.94883948651316</v>
      </c>
      <c r="AU9" s="393">
        <v>17.4368010232789</v>
      </c>
      <c r="AV9" s="393">
        <v>15.89519540165664</v>
      </c>
      <c r="AW9" s="393">
        <v>16.561088567652199</v>
      </c>
      <c r="AX9" s="393">
        <v>18.176823315051362</v>
      </c>
      <c r="AY9" s="393">
        <v>38.168198166326377</v>
      </c>
      <c r="AZ9" s="393">
        <v>20.340068963459998</v>
      </c>
      <c r="BA9" s="393">
        <v>32.439566042724593</v>
      </c>
      <c r="BB9" s="393">
        <v>23.190121464655579</v>
      </c>
      <c r="BC9" s="393">
        <v>25.150567467470019</v>
      </c>
      <c r="BD9" s="393">
        <v>46.890981091083638</v>
      </c>
      <c r="BE9" s="394">
        <v>20.662648765271989</v>
      </c>
    </row>
    <row r="10" spans="1:57" ht="11.25" customHeight="1">
      <c r="B10" s="382" t="s">
        <v>114</v>
      </c>
      <c r="C10" s="401"/>
      <c r="D10" s="402"/>
      <c r="E10" s="402"/>
      <c r="F10" s="402"/>
      <c r="G10" s="402"/>
      <c r="H10" s="402"/>
      <c r="I10" s="402"/>
      <c r="J10" s="402"/>
      <c r="K10" s="402"/>
      <c r="L10" s="482">
        <v>4383.1358220294096</v>
      </c>
      <c r="M10" s="483">
        <v>2459.512182913641</v>
      </c>
      <c r="O10" s="382" t="s">
        <v>113</v>
      </c>
      <c r="P10" s="398">
        <v>749</v>
      </c>
      <c r="Q10" s="399">
        <v>660</v>
      </c>
      <c r="R10" s="399">
        <v>602</v>
      </c>
      <c r="S10" s="399">
        <v>549</v>
      </c>
      <c r="T10" s="399">
        <v>765</v>
      </c>
      <c r="U10" s="399">
        <v>720</v>
      </c>
      <c r="V10" s="399">
        <v>658</v>
      </c>
      <c r="W10" s="399">
        <v>608</v>
      </c>
      <c r="X10" s="399">
        <v>875</v>
      </c>
      <c r="Y10" s="399">
        <v>769</v>
      </c>
      <c r="Z10" s="399">
        <v>735</v>
      </c>
      <c r="AA10" s="399">
        <v>763</v>
      </c>
      <c r="AB10" s="399">
        <v>1055</v>
      </c>
      <c r="AC10" s="399">
        <v>906</v>
      </c>
      <c r="AD10" s="399">
        <v>859</v>
      </c>
      <c r="AE10" s="399">
        <v>816</v>
      </c>
      <c r="AF10" s="399">
        <v>1108</v>
      </c>
      <c r="AG10" s="399">
        <v>909</v>
      </c>
      <c r="AH10" s="399">
        <v>869</v>
      </c>
      <c r="AI10" s="399">
        <v>904</v>
      </c>
      <c r="AJ10" s="399">
        <v>1481</v>
      </c>
      <c r="AK10" s="399">
        <v>1230</v>
      </c>
      <c r="AL10" s="399">
        <v>1242</v>
      </c>
      <c r="AM10" s="399">
        <v>1273</v>
      </c>
      <c r="AN10" s="399">
        <v>1570</v>
      </c>
      <c r="AO10" s="399">
        <v>1249</v>
      </c>
      <c r="AP10" s="399">
        <v>1034</v>
      </c>
      <c r="AQ10" s="399">
        <v>992</v>
      </c>
      <c r="AR10" s="399">
        <v>1337</v>
      </c>
      <c r="AS10" s="399">
        <v>1067</v>
      </c>
      <c r="AT10" s="399">
        <v>1005</v>
      </c>
      <c r="AU10" s="399">
        <v>1003</v>
      </c>
      <c r="AV10" s="399">
        <v>1200</v>
      </c>
      <c r="AW10" s="399">
        <v>1085</v>
      </c>
      <c r="AX10" s="399">
        <v>969</v>
      </c>
      <c r="AY10" s="399">
        <v>962</v>
      </c>
      <c r="AZ10" s="399">
        <v>1208</v>
      </c>
      <c r="BA10" s="399">
        <v>1048</v>
      </c>
      <c r="BB10" s="399">
        <v>999</v>
      </c>
      <c r="BC10" s="399">
        <v>993</v>
      </c>
      <c r="BD10" s="399">
        <v>1081</v>
      </c>
      <c r="BE10" s="400">
        <v>872</v>
      </c>
    </row>
    <row r="11" spans="1:57" ht="11.25" customHeight="1">
      <c r="B11" s="382" t="s">
        <v>188</v>
      </c>
      <c r="C11" s="404"/>
      <c r="D11" s="405"/>
      <c r="E11" s="405"/>
      <c r="F11" s="405"/>
      <c r="G11" s="405"/>
      <c r="H11" s="405"/>
      <c r="I11" s="405"/>
      <c r="J11" s="405"/>
      <c r="K11" s="405"/>
      <c r="L11" s="488">
        <v>4357.7575447246809</v>
      </c>
      <c r="M11" s="489">
        <v>2358.9489578381567</v>
      </c>
      <c r="O11" s="382" t="s">
        <v>114</v>
      </c>
      <c r="P11" s="409"/>
      <c r="Q11" s="410"/>
      <c r="R11" s="410"/>
      <c r="S11" s="410"/>
      <c r="T11" s="410"/>
      <c r="U11" s="410"/>
      <c r="V11" s="410"/>
      <c r="W11" s="410"/>
      <c r="X11" s="410"/>
      <c r="Y11" s="410"/>
      <c r="Z11" s="410"/>
      <c r="AA11" s="410"/>
      <c r="AB11" s="410"/>
      <c r="AC11" s="410"/>
      <c r="AD11" s="410"/>
      <c r="AE11" s="410"/>
      <c r="AF11" s="410"/>
      <c r="AG11" s="410"/>
      <c r="AH11" s="410"/>
      <c r="AI11" s="410"/>
      <c r="AJ11" s="410"/>
      <c r="AK11" s="410"/>
      <c r="AL11" s="410"/>
      <c r="AM11" s="410"/>
      <c r="AN11" s="410"/>
      <c r="AO11" s="410"/>
      <c r="AP11" s="410"/>
      <c r="AQ11" s="410"/>
      <c r="AR11" s="410"/>
      <c r="AS11" s="410"/>
      <c r="AT11" s="410"/>
      <c r="AU11" s="411"/>
      <c r="AV11" s="411"/>
      <c r="AW11" s="411"/>
      <c r="AX11" s="411"/>
      <c r="AY11" s="411"/>
      <c r="AZ11" s="411"/>
      <c r="BA11" s="569">
        <v>0</v>
      </c>
      <c r="BB11" s="569">
        <v>1041.4663381335281</v>
      </c>
      <c r="BC11" s="569">
        <v>1085.6694838958811</v>
      </c>
      <c r="BD11" s="569">
        <v>1256.103835006867</v>
      </c>
      <c r="BE11" s="706">
        <v>1203.408347906774</v>
      </c>
    </row>
    <row r="12" spans="1:57" ht="11.25" customHeight="1">
      <c r="B12" s="407" t="s">
        <v>115</v>
      </c>
      <c r="O12" s="407" t="s">
        <v>115</v>
      </c>
    </row>
    <row r="44" spans="51:52" ht="11.25" customHeight="1">
      <c r="AY44" s="408"/>
      <c r="AZ44" s="408"/>
    </row>
  </sheetData>
  <mergeCells count="11">
    <mergeCell ref="AN7:AQ7"/>
    <mergeCell ref="AR7:AU7"/>
    <mergeCell ref="AV7:AY7"/>
    <mergeCell ref="AZ7:BC7"/>
    <mergeCell ref="BD7:BE7"/>
    <mergeCell ref="AJ7:AM7"/>
    <mergeCell ref="P7:S7"/>
    <mergeCell ref="T7:W7"/>
    <mergeCell ref="X7:AA7"/>
    <mergeCell ref="AB7:AE7"/>
    <mergeCell ref="AF7:AI7"/>
  </mergeCells>
  <pageMargins left="0.7" right="0.7" top="0.75" bottom="0.75" header="0.3" footer="0.3"/>
  <pageSetup orientation="portrait" horizontalDpi="0"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F2BB2-CBBB-4AEA-AE2B-0112267EB236}">
  <sheetPr>
    <tabColor theme="4"/>
  </sheetPr>
  <dimension ref="A1:BE53"/>
  <sheetViews>
    <sheetView showGridLines="0" zoomScaleNormal="100" workbookViewId="0"/>
  </sheetViews>
  <sheetFormatPr defaultColWidth="5.5" defaultRowHeight="11.25" customHeight="1"/>
  <cols>
    <col min="1" max="1" width="2.5" style="389" customWidth="1"/>
    <col min="2" max="2" width="18" style="389" customWidth="1"/>
    <col min="3" max="13" width="5.5" style="389" customWidth="1"/>
    <col min="14" max="14" width="2.08203125" style="389" customWidth="1"/>
    <col min="15" max="15" width="10" style="389" bestFit="1" customWidth="1"/>
    <col min="16" max="16384" width="5.5" style="389"/>
  </cols>
  <sheetData>
    <row r="1" spans="1:57" ht="11.25" customHeight="1">
      <c r="A1" s="17"/>
      <c r="B1" s="8"/>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6" spans="1:57" ht="15.5">
      <c r="C6" s="390" t="s">
        <v>206</v>
      </c>
      <c r="P6" s="390" t="s">
        <v>207</v>
      </c>
      <c r="BD6" s="408"/>
      <c r="BE6" s="408"/>
    </row>
    <row r="7" spans="1:57" ht="11.25" customHeight="1">
      <c r="B7" s="412"/>
      <c r="C7" s="3">
        <v>2016</v>
      </c>
      <c r="D7" s="4">
        <v>2017</v>
      </c>
      <c r="E7" s="4">
        <v>2018</v>
      </c>
      <c r="F7" s="4">
        <v>2019</v>
      </c>
      <c r="G7" s="4">
        <v>2020</v>
      </c>
      <c r="H7" s="4">
        <v>2021</v>
      </c>
      <c r="I7" s="4">
        <v>2022</v>
      </c>
      <c r="J7" s="4">
        <v>2023</v>
      </c>
      <c r="K7" s="4">
        <v>2024</v>
      </c>
      <c r="L7" s="4">
        <v>2025</v>
      </c>
      <c r="M7" s="94">
        <v>2026</v>
      </c>
      <c r="N7" s="413"/>
      <c r="P7" s="1057">
        <v>2016</v>
      </c>
      <c r="Q7" s="1059"/>
      <c r="R7" s="1059"/>
      <c r="S7" s="1059"/>
      <c r="T7" s="1057">
        <v>2017</v>
      </c>
      <c r="U7" s="1059"/>
      <c r="V7" s="1059"/>
      <c r="W7" s="1059"/>
      <c r="X7" s="1057">
        <v>2018</v>
      </c>
      <c r="Y7" s="1059"/>
      <c r="Z7" s="1059"/>
      <c r="AA7" s="1059"/>
      <c r="AB7" s="1057">
        <v>2019</v>
      </c>
      <c r="AC7" s="1059"/>
      <c r="AD7" s="1059"/>
      <c r="AE7" s="1059"/>
      <c r="AF7" s="1057">
        <v>2020</v>
      </c>
      <c r="AG7" s="1059"/>
      <c r="AH7" s="1059"/>
      <c r="AI7" s="1059"/>
      <c r="AJ7" s="1057">
        <v>2021</v>
      </c>
      <c r="AK7" s="1059"/>
      <c r="AL7" s="1059"/>
      <c r="AM7" s="1059"/>
      <c r="AN7" s="1057">
        <v>2022</v>
      </c>
      <c r="AO7" s="1059"/>
      <c r="AP7" s="1059"/>
      <c r="AQ7" s="1059"/>
      <c r="AR7" s="1057">
        <v>2023</v>
      </c>
      <c r="AS7" s="1059"/>
      <c r="AT7" s="1059"/>
      <c r="AU7" s="1059"/>
      <c r="AV7" s="1057">
        <v>2024</v>
      </c>
      <c r="AW7" s="1059"/>
      <c r="AX7" s="1059"/>
      <c r="AY7" s="1059"/>
      <c r="AZ7" s="1057">
        <v>2025</v>
      </c>
      <c r="BA7" s="1059"/>
      <c r="BB7" s="1059"/>
      <c r="BC7" s="1059"/>
      <c r="BD7" s="1057">
        <v>2026</v>
      </c>
      <c r="BE7" s="1057"/>
    </row>
    <row r="8" spans="1:57" ht="11.25" customHeight="1">
      <c r="A8" s="8"/>
      <c r="B8" s="382" t="s">
        <v>128</v>
      </c>
      <c r="C8" s="414">
        <v>600</v>
      </c>
      <c r="D8" s="415">
        <v>524</v>
      </c>
      <c r="E8" s="415">
        <v>553</v>
      </c>
      <c r="F8" s="415">
        <v>632</v>
      </c>
      <c r="G8" s="415">
        <v>639</v>
      </c>
      <c r="H8" s="415">
        <v>612</v>
      </c>
      <c r="I8" s="415">
        <v>614</v>
      </c>
      <c r="J8" s="415">
        <v>692</v>
      </c>
      <c r="K8" s="415">
        <v>622</v>
      </c>
      <c r="L8" s="415">
        <v>496</v>
      </c>
      <c r="M8" s="416">
        <v>281</v>
      </c>
      <c r="P8" s="6"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1.25" customHeight="1">
      <c r="A9" s="8"/>
      <c r="B9" s="382" t="s">
        <v>129</v>
      </c>
      <c r="C9" s="398">
        <v>618</v>
      </c>
      <c r="D9" s="399">
        <v>663</v>
      </c>
      <c r="E9" s="399">
        <v>681</v>
      </c>
      <c r="F9" s="399">
        <v>772</v>
      </c>
      <c r="G9" s="399">
        <v>780</v>
      </c>
      <c r="H9" s="399">
        <v>930</v>
      </c>
      <c r="I9" s="399">
        <v>823</v>
      </c>
      <c r="J9" s="399">
        <v>838</v>
      </c>
      <c r="K9" s="399">
        <v>676</v>
      </c>
      <c r="L9" s="399">
        <v>636</v>
      </c>
      <c r="M9" s="400">
        <v>298</v>
      </c>
      <c r="O9" s="382" t="s">
        <v>128</v>
      </c>
      <c r="P9" s="414">
        <v>165</v>
      </c>
      <c r="Q9" s="415">
        <v>172</v>
      </c>
      <c r="R9" s="415">
        <v>148</v>
      </c>
      <c r="S9" s="415">
        <v>115</v>
      </c>
      <c r="T9" s="415">
        <v>147</v>
      </c>
      <c r="U9" s="415">
        <v>141</v>
      </c>
      <c r="V9" s="415">
        <v>127</v>
      </c>
      <c r="W9" s="415">
        <v>109</v>
      </c>
      <c r="X9" s="415">
        <v>158</v>
      </c>
      <c r="Y9" s="415">
        <v>142</v>
      </c>
      <c r="Z9" s="415">
        <v>116</v>
      </c>
      <c r="AA9" s="415">
        <v>137</v>
      </c>
      <c r="AB9" s="415">
        <v>180</v>
      </c>
      <c r="AC9" s="415">
        <v>152</v>
      </c>
      <c r="AD9" s="415">
        <v>146</v>
      </c>
      <c r="AE9" s="415">
        <v>154</v>
      </c>
      <c r="AF9" s="415">
        <v>197</v>
      </c>
      <c r="AG9" s="415">
        <v>164</v>
      </c>
      <c r="AH9" s="415">
        <v>129</v>
      </c>
      <c r="AI9" s="415">
        <v>149</v>
      </c>
      <c r="AJ9" s="415">
        <v>209</v>
      </c>
      <c r="AK9" s="415">
        <v>152</v>
      </c>
      <c r="AL9" s="415">
        <v>127</v>
      </c>
      <c r="AM9" s="415">
        <v>124</v>
      </c>
      <c r="AN9" s="415">
        <v>179</v>
      </c>
      <c r="AO9" s="415">
        <v>163</v>
      </c>
      <c r="AP9" s="415">
        <v>150</v>
      </c>
      <c r="AQ9" s="415">
        <v>122</v>
      </c>
      <c r="AR9" s="415">
        <v>194</v>
      </c>
      <c r="AS9" s="415">
        <v>171</v>
      </c>
      <c r="AT9" s="415">
        <v>163</v>
      </c>
      <c r="AU9" s="415">
        <v>164</v>
      </c>
      <c r="AV9" s="415">
        <v>182</v>
      </c>
      <c r="AW9" s="415">
        <v>175</v>
      </c>
      <c r="AX9" s="415">
        <v>137</v>
      </c>
      <c r="AY9" s="415">
        <v>128</v>
      </c>
      <c r="AZ9" s="415">
        <v>138</v>
      </c>
      <c r="BA9" s="415">
        <v>133</v>
      </c>
      <c r="BB9" s="415">
        <v>93</v>
      </c>
      <c r="BC9" s="415">
        <v>132</v>
      </c>
      <c r="BD9" s="415">
        <v>161</v>
      </c>
      <c r="BE9" s="416">
        <v>120</v>
      </c>
    </row>
    <row r="10" spans="1:57" ht="11.25" customHeight="1">
      <c r="A10" s="8"/>
      <c r="B10" s="382" t="s">
        <v>130</v>
      </c>
      <c r="C10" s="417">
        <v>309</v>
      </c>
      <c r="D10" s="418">
        <v>358</v>
      </c>
      <c r="E10" s="418">
        <v>443</v>
      </c>
      <c r="F10" s="418">
        <v>467</v>
      </c>
      <c r="G10" s="418">
        <v>492</v>
      </c>
      <c r="H10" s="418">
        <v>572</v>
      </c>
      <c r="I10" s="418">
        <v>566</v>
      </c>
      <c r="J10" s="418">
        <v>553</v>
      </c>
      <c r="K10" s="418">
        <v>414</v>
      </c>
      <c r="L10" s="418">
        <v>408</v>
      </c>
      <c r="M10" s="419">
        <v>168</v>
      </c>
      <c r="O10" s="382" t="s">
        <v>129</v>
      </c>
      <c r="P10" s="398">
        <v>164</v>
      </c>
      <c r="Q10" s="399">
        <v>156</v>
      </c>
      <c r="R10" s="399">
        <v>161</v>
      </c>
      <c r="S10" s="399">
        <v>137</v>
      </c>
      <c r="T10" s="399">
        <v>193</v>
      </c>
      <c r="U10" s="399">
        <v>183</v>
      </c>
      <c r="V10" s="399">
        <v>146</v>
      </c>
      <c r="W10" s="399">
        <v>141</v>
      </c>
      <c r="X10" s="399">
        <v>163</v>
      </c>
      <c r="Y10" s="399">
        <v>181</v>
      </c>
      <c r="Z10" s="399">
        <v>173</v>
      </c>
      <c r="AA10" s="399">
        <v>164</v>
      </c>
      <c r="AB10" s="399">
        <v>207</v>
      </c>
      <c r="AC10" s="399">
        <v>204</v>
      </c>
      <c r="AD10" s="399">
        <v>176</v>
      </c>
      <c r="AE10" s="399">
        <v>185</v>
      </c>
      <c r="AF10" s="399">
        <v>211</v>
      </c>
      <c r="AG10" s="399">
        <v>210</v>
      </c>
      <c r="AH10" s="399">
        <v>178</v>
      </c>
      <c r="AI10" s="399">
        <v>181</v>
      </c>
      <c r="AJ10" s="399">
        <v>260</v>
      </c>
      <c r="AK10" s="399">
        <v>207</v>
      </c>
      <c r="AL10" s="399">
        <v>238</v>
      </c>
      <c r="AM10" s="399">
        <v>225</v>
      </c>
      <c r="AN10" s="399">
        <v>236</v>
      </c>
      <c r="AO10" s="399">
        <v>205</v>
      </c>
      <c r="AP10" s="399">
        <v>171</v>
      </c>
      <c r="AQ10" s="399">
        <v>211</v>
      </c>
      <c r="AR10" s="399">
        <v>248</v>
      </c>
      <c r="AS10" s="399">
        <v>220</v>
      </c>
      <c r="AT10" s="399">
        <v>189</v>
      </c>
      <c r="AU10" s="399">
        <v>181</v>
      </c>
      <c r="AV10" s="399">
        <v>200</v>
      </c>
      <c r="AW10" s="399">
        <v>165</v>
      </c>
      <c r="AX10" s="399">
        <v>160</v>
      </c>
      <c r="AY10" s="399">
        <v>151</v>
      </c>
      <c r="AZ10" s="399">
        <v>192</v>
      </c>
      <c r="BA10" s="399">
        <v>152</v>
      </c>
      <c r="BB10" s="399">
        <v>148</v>
      </c>
      <c r="BC10" s="399">
        <v>144</v>
      </c>
      <c r="BD10" s="399">
        <v>151</v>
      </c>
      <c r="BE10" s="400">
        <v>147</v>
      </c>
    </row>
    <row r="11" spans="1:57" ht="11.25" customHeight="1">
      <c r="A11" s="8"/>
      <c r="B11" s="382" t="s">
        <v>131</v>
      </c>
      <c r="C11" s="398">
        <v>408</v>
      </c>
      <c r="D11" s="399">
        <v>454</v>
      </c>
      <c r="E11" s="399">
        <v>530</v>
      </c>
      <c r="F11" s="399">
        <v>629</v>
      </c>
      <c r="G11" s="399">
        <v>597</v>
      </c>
      <c r="H11" s="399">
        <v>859</v>
      </c>
      <c r="I11" s="399">
        <v>803</v>
      </c>
      <c r="J11" s="399">
        <v>642</v>
      </c>
      <c r="K11" s="399">
        <v>590</v>
      </c>
      <c r="L11" s="399">
        <v>631</v>
      </c>
      <c r="M11" s="400">
        <v>262</v>
      </c>
      <c r="O11" s="382" t="s">
        <v>130</v>
      </c>
      <c r="P11" s="417">
        <v>82</v>
      </c>
      <c r="Q11" s="418">
        <v>89</v>
      </c>
      <c r="R11" s="418">
        <v>59</v>
      </c>
      <c r="S11" s="418">
        <v>79</v>
      </c>
      <c r="T11" s="418">
        <v>77</v>
      </c>
      <c r="U11" s="418">
        <v>87</v>
      </c>
      <c r="V11" s="418">
        <v>103</v>
      </c>
      <c r="W11" s="418">
        <v>91</v>
      </c>
      <c r="X11" s="418">
        <v>116</v>
      </c>
      <c r="Y11" s="418">
        <v>104</v>
      </c>
      <c r="Z11" s="418">
        <v>98</v>
      </c>
      <c r="AA11" s="418">
        <v>125</v>
      </c>
      <c r="AB11" s="418">
        <v>129</v>
      </c>
      <c r="AC11" s="418">
        <v>130</v>
      </c>
      <c r="AD11" s="418">
        <v>123</v>
      </c>
      <c r="AE11" s="418">
        <v>85</v>
      </c>
      <c r="AF11" s="418">
        <v>149</v>
      </c>
      <c r="AG11" s="418">
        <v>129</v>
      </c>
      <c r="AH11" s="418">
        <v>106</v>
      </c>
      <c r="AI11" s="418">
        <v>108</v>
      </c>
      <c r="AJ11" s="418">
        <v>149</v>
      </c>
      <c r="AK11" s="418">
        <v>154</v>
      </c>
      <c r="AL11" s="418">
        <v>114</v>
      </c>
      <c r="AM11" s="418">
        <v>155</v>
      </c>
      <c r="AN11" s="418">
        <v>183</v>
      </c>
      <c r="AO11" s="418">
        <v>146</v>
      </c>
      <c r="AP11" s="418">
        <v>127</v>
      </c>
      <c r="AQ11" s="418">
        <v>110</v>
      </c>
      <c r="AR11" s="418">
        <v>145</v>
      </c>
      <c r="AS11" s="418">
        <v>128</v>
      </c>
      <c r="AT11" s="418">
        <v>129</v>
      </c>
      <c r="AU11" s="418">
        <v>151</v>
      </c>
      <c r="AV11" s="418">
        <v>113</v>
      </c>
      <c r="AW11" s="418">
        <v>111</v>
      </c>
      <c r="AX11" s="418">
        <v>83</v>
      </c>
      <c r="AY11" s="418">
        <v>107</v>
      </c>
      <c r="AZ11" s="418">
        <v>110</v>
      </c>
      <c r="BA11" s="418">
        <v>104</v>
      </c>
      <c r="BB11" s="418">
        <v>103</v>
      </c>
      <c r="BC11" s="418">
        <v>91</v>
      </c>
      <c r="BD11" s="418">
        <v>94</v>
      </c>
      <c r="BE11" s="419">
        <v>74</v>
      </c>
    </row>
    <row r="12" spans="1:57" ht="11.25" customHeight="1">
      <c r="A12" s="8"/>
      <c r="B12" s="382" t="s">
        <v>208</v>
      </c>
      <c r="C12" s="417">
        <v>0</v>
      </c>
      <c r="D12" s="418">
        <v>0</v>
      </c>
      <c r="E12" s="418">
        <v>0</v>
      </c>
      <c r="F12" s="418">
        <v>0</v>
      </c>
      <c r="G12" s="418">
        <v>0</v>
      </c>
      <c r="H12" s="418">
        <v>0</v>
      </c>
      <c r="I12" s="418">
        <v>0</v>
      </c>
      <c r="J12" s="418">
        <v>0</v>
      </c>
      <c r="K12" s="418">
        <v>0</v>
      </c>
      <c r="L12" s="418">
        <v>0</v>
      </c>
      <c r="M12" s="419">
        <v>0</v>
      </c>
      <c r="O12" s="382" t="s">
        <v>131</v>
      </c>
      <c r="P12" s="398">
        <v>112</v>
      </c>
      <c r="Q12" s="399">
        <v>110</v>
      </c>
      <c r="R12" s="399">
        <v>94</v>
      </c>
      <c r="S12" s="399">
        <v>92</v>
      </c>
      <c r="T12" s="399">
        <v>130</v>
      </c>
      <c r="U12" s="399">
        <v>107</v>
      </c>
      <c r="V12" s="399">
        <v>127</v>
      </c>
      <c r="W12" s="399">
        <v>90</v>
      </c>
      <c r="X12" s="399">
        <v>138</v>
      </c>
      <c r="Y12" s="399">
        <v>127</v>
      </c>
      <c r="Z12" s="399">
        <v>132</v>
      </c>
      <c r="AA12" s="399">
        <v>133</v>
      </c>
      <c r="AB12" s="399">
        <v>171</v>
      </c>
      <c r="AC12" s="399">
        <v>164</v>
      </c>
      <c r="AD12" s="399">
        <v>141</v>
      </c>
      <c r="AE12" s="399">
        <v>153</v>
      </c>
      <c r="AF12" s="399">
        <v>155</v>
      </c>
      <c r="AG12" s="399">
        <v>133</v>
      </c>
      <c r="AH12" s="399">
        <v>136</v>
      </c>
      <c r="AI12" s="399">
        <v>173</v>
      </c>
      <c r="AJ12" s="399">
        <v>214</v>
      </c>
      <c r="AK12" s="399">
        <v>220</v>
      </c>
      <c r="AL12" s="399">
        <v>215</v>
      </c>
      <c r="AM12" s="399">
        <v>210</v>
      </c>
      <c r="AN12" s="399">
        <v>255</v>
      </c>
      <c r="AO12" s="399">
        <v>207</v>
      </c>
      <c r="AP12" s="399">
        <v>186</v>
      </c>
      <c r="AQ12" s="399">
        <v>155</v>
      </c>
      <c r="AR12" s="399">
        <v>182</v>
      </c>
      <c r="AS12" s="399">
        <v>176</v>
      </c>
      <c r="AT12" s="399">
        <v>162</v>
      </c>
      <c r="AU12" s="399">
        <v>122</v>
      </c>
      <c r="AV12" s="399">
        <v>159</v>
      </c>
      <c r="AW12" s="399">
        <v>151</v>
      </c>
      <c r="AX12" s="399">
        <v>141</v>
      </c>
      <c r="AY12" s="399">
        <v>139</v>
      </c>
      <c r="AZ12" s="399">
        <v>165</v>
      </c>
      <c r="BA12" s="399">
        <v>174</v>
      </c>
      <c r="BB12" s="399">
        <v>147</v>
      </c>
      <c r="BC12" s="399">
        <v>145</v>
      </c>
      <c r="BD12" s="399">
        <v>140</v>
      </c>
      <c r="BE12" s="400">
        <v>122</v>
      </c>
    </row>
    <row r="13" spans="1:57" ht="11.25" customHeight="1">
      <c r="A13" s="8"/>
      <c r="B13" s="382" t="s">
        <v>133</v>
      </c>
      <c r="C13" s="398">
        <v>129</v>
      </c>
      <c r="D13" s="399">
        <v>153</v>
      </c>
      <c r="E13" s="399">
        <v>252</v>
      </c>
      <c r="F13" s="399">
        <v>274</v>
      </c>
      <c r="G13" s="399">
        <v>355</v>
      </c>
      <c r="H13" s="399">
        <v>786</v>
      </c>
      <c r="I13" s="399">
        <v>506</v>
      </c>
      <c r="J13" s="399">
        <v>269</v>
      </c>
      <c r="K13" s="399">
        <v>354</v>
      </c>
      <c r="L13" s="399">
        <v>442</v>
      </c>
      <c r="M13" s="400">
        <v>225</v>
      </c>
      <c r="O13" s="382" t="s">
        <v>208</v>
      </c>
      <c r="P13" s="417">
        <v>0</v>
      </c>
      <c r="Q13" s="418">
        <v>0</v>
      </c>
      <c r="R13" s="418">
        <v>0</v>
      </c>
      <c r="S13" s="418">
        <v>0</v>
      </c>
      <c r="T13" s="418">
        <v>0</v>
      </c>
      <c r="U13" s="418">
        <v>0</v>
      </c>
      <c r="V13" s="418">
        <v>0</v>
      </c>
      <c r="W13" s="418">
        <v>0</v>
      </c>
      <c r="X13" s="418">
        <v>0</v>
      </c>
      <c r="Y13" s="418">
        <v>0</v>
      </c>
      <c r="Z13" s="418">
        <v>0</v>
      </c>
      <c r="AA13" s="418">
        <v>0</v>
      </c>
      <c r="AB13" s="418">
        <v>0</v>
      </c>
      <c r="AC13" s="418">
        <v>0</v>
      </c>
      <c r="AD13" s="418">
        <v>0</v>
      </c>
      <c r="AE13" s="418">
        <v>0</v>
      </c>
      <c r="AF13" s="418">
        <v>0</v>
      </c>
      <c r="AG13" s="418">
        <v>0</v>
      </c>
      <c r="AH13" s="418">
        <v>0</v>
      </c>
      <c r="AI13" s="418">
        <v>0</v>
      </c>
      <c r="AJ13" s="418">
        <v>0</v>
      </c>
      <c r="AK13" s="418">
        <v>0</v>
      </c>
      <c r="AL13" s="418">
        <v>0</v>
      </c>
      <c r="AM13" s="418">
        <v>0</v>
      </c>
      <c r="AN13" s="418">
        <v>0</v>
      </c>
      <c r="AO13" s="418">
        <v>0</v>
      </c>
      <c r="AP13" s="418">
        <v>0</v>
      </c>
      <c r="AQ13" s="418">
        <v>0</v>
      </c>
      <c r="AR13" s="418">
        <v>0</v>
      </c>
      <c r="AS13" s="418">
        <v>0</v>
      </c>
      <c r="AT13" s="418">
        <v>0</v>
      </c>
      <c r="AU13" s="418">
        <v>0</v>
      </c>
      <c r="AV13" s="418">
        <v>0</v>
      </c>
      <c r="AW13" s="418">
        <v>0</v>
      </c>
      <c r="AX13" s="418">
        <v>0</v>
      </c>
      <c r="AY13" s="418">
        <v>0</v>
      </c>
      <c r="AZ13" s="418">
        <v>0</v>
      </c>
      <c r="BA13" s="418">
        <v>0</v>
      </c>
      <c r="BB13" s="418">
        <v>0</v>
      </c>
      <c r="BC13" s="418">
        <v>0</v>
      </c>
      <c r="BD13" s="418">
        <v>0</v>
      </c>
      <c r="BE13" s="419">
        <v>0</v>
      </c>
    </row>
    <row r="14" spans="1:57" ht="11.25" customHeight="1">
      <c r="A14" s="8"/>
      <c r="B14" s="382" t="s">
        <v>134</v>
      </c>
      <c r="C14" s="420">
        <v>295</v>
      </c>
      <c r="D14" s="421">
        <v>361</v>
      </c>
      <c r="E14" s="421">
        <v>407</v>
      </c>
      <c r="F14" s="421">
        <v>508</v>
      </c>
      <c r="G14" s="421">
        <v>561</v>
      </c>
      <c r="H14" s="421">
        <v>945</v>
      </c>
      <c r="I14" s="421">
        <v>1061</v>
      </c>
      <c r="J14" s="421">
        <v>1107</v>
      </c>
      <c r="K14" s="421">
        <v>1222</v>
      </c>
      <c r="L14" s="421">
        <v>1289</v>
      </c>
      <c r="M14" s="422">
        <v>549</v>
      </c>
      <c r="O14" s="382" t="s">
        <v>133</v>
      </c>
      <c r="P14" s="398">
        <v>41</v>
      </c>
      <c r="Q14" s="399">
        <v>34</v>
      </c>
      <c r="R14" s="399">
        <v>30</v>
      </c>
      <c r="S14" s="399">
        <v>24</v>
      </c>
      <c r="T14" s="399">
        <v>34</v>
      </c>
      <c r="U14" s="399">
        <v>41</v>
      </c>
      <c r="V14" s="399">
        <v>40</v>
      </c>
      <c r="W14" s="399">
        <v>38</v>
      </c>
      <c r="X14" s="399">
        <v>66</v>
      </c>
      <c r="Y14" s="399">
        <v>65</v>
      </c>
      <c r="Z14" s="399">
        <v>64</v>
      </c>
      <c r="AA14" s="399">
        <v>57</v>
      </c>
      <c r="AB14" s="399">
        <v>65</v>
      </c>
      <c r="AC14" s="399">
        <v>75</v>
      </c>
      <c r="AD14" s="399">
        <v>71</v>
      </c>
      <c r="AE14" s="399">
        <v>63</v>
      </c>
      <c r="AF14" s="399">
        <v>86</v>
      </c>
      <c r="AG14" s="399">
        <v>79</v>
      </c>
      <c r="AH14" s="399">
        <v>93</v>
      </c>
      <c r="AI14" s="399">
        <v>97</v>
      </c>
      <c r="AJ14" s="399">
        <v>196</v>
      </c>
      <c r="AK14" s="399">
        <v>201</v>
      </c>
      <c r="AL14" s="399">
        <v>189</v>
      </c>
      <c r="AM14" s="399">
        <v>200</v>
      </c>
      <c r="AN14" s="399">
        <v>184</v>
      </c>
      <c r="AO14" s="399">
        <v>155</v>
      </c>
      <c r="AP14" s="399">
        <v>84</v>
      </c>
      <c r="AQ14" s="399">
        <v>83</v>
      </c>
      <c r="AR14" s="399">
        <v>70</v>
      </c>
      <c r="AS14" s="399">
        <v>71</v>
      </c>
      <c r="AT14" s="399">
        <v>64</v>
      </c>
      <c r="AU14" s="399">
        <v>64</v>
      </c>
      <c r="AV14" s="399">
        <v>87</v>
      </c>
      <c r="AW14" s="399">
        <v>79</v>
      </c>
      <c r="AX14" s="399">
        <v>91</v>
      </c>
      <c r="AY14" s="399">
        <v>97</v>
      </c>
      <c r="AZ14" s="399">
        <v>104</v>
      </c>
      <c r="BA14" s="399">
        <v>112</v>
      </c>
      <c r="BB14" s="399">
        <v>117</v>
      </c>
      <c r="BC14" s="399">
        <v>109</v>
      </c>
      <c r="BD14" s="399">
        <v>127</v>
      </c>
      <c r="BE14" s="400">
        <v>98</v>
      </c>
    </row>
    <row r="15" spans="1:57" ht="11.25" customHeight="1">
      <c r="B15" s="407" t="s">
        <v>115</v>
      </c>
      <c r="N15" s="391"/>
      <c r="O15" s="382" t="s">
        <v>134</v>
      </c>
      <c r="P15" s="420">
        <v>115</v>
      </c>
      <c r="Q15" s="421">
        <v>59</v>
      </c>
      <c r="R15" s="421">
        <v>60</v>
      </c>
      <c r="S15" s="421">
        <v>61</v>
      </c>
      <c r="T15" s="421">
        <v>135</v>
      </c>
      <c r="U15" s="421">
        <v>92</v>
      </c>
      <c r="V15" s="421">
        <v>58</v>
      </c>
      <c r="W15" s="421">
        <v>76</v>
      </c>
      <c r="X15" s="421">
        <v>164</v>
      </c>
      <c r="Y15" s="421">
        <v>81</v>
      </c>
      <c r="Z15" s="421">
        <v>85</v>
      </c>
      <c r="AA15" s="421">
        <v>77</v>
      </c>
      <c r="AB15" s="421">
        <v>211</v>
      </c>
      <c r="AC15" s="421">
        <v>98</v>
      </c>
      <c r="AD15" s="421">
        <v>107</v>
      </c>
      <c r="AE15" s="421">
        <v>92</v>
      </c>
      <c r="AF15" s="421">
        <v>215</v>
      </c>
      <c r="AG15" s="421">
        <v>108</v>
      </c>
      <c r="AH15" s="421">
        <v>133</v>
      </c>
      <c r="AI15" s="421">
        <v>105</v>
      </c>
      <c r="AJ15" s="421">
        <v>322</v>
      </c>
      <c r="AK15" s="421">
        <v>190</v>
      </c>
      <c r="AL15" s="421">
        <v>208</v>
      </c>
      <c r="AM15" s="421">
        <v>225</v>
      </c>
      <c r="AN15" s="421">
        <v>367</v>
      </c>
      <c r="AO15" s="421">
        <v>236</v>
      </c>
      <c r="AP15" s="421">
        <v>226</v>
      </c>
      <c r="AQ15" s="421">
        <v>232</v>
      </c>
      <c r="AR15" s="421">
        <v>408</v>
      </c>
      <c r="AS15" s="421">
        <v>217</v>
      </c>
      <c r="AT15" s="421">
        <v>230</v>
      </c>
      <c r="AU15" s="421">
        <v>252</v>
      </c>
      <c r="AV15" s="421">
        <v>385</v>
      </c>
      <c r="AW15" s="421">
        <v>317</v>
      </c>
      <c r="AX15" s="421">
        <v>260</v>
      </c>
      <c r="AY15" s="421">
        <v>260</v>
      </c>
      <c r="AZ15" s="421">
        <v>408</v>
      </c>
      <c r="BA15" s="421">
        <v>294</v>
      </c>
      <c r="BB15" s="421">
        <v>311</v>
      </c>
      <c r="BC15" s="421">
        <v>276</v>
      </c>
      <c r="BD15" s="421">
        <v>315</v>
      </c>
      <c r="BE15" s="422">
        <v>234</v>
      </c>
    </row>
    <row r="16" spans="1:57" ht="11.25" customHeight="1">
      <c r="O16" s="407" t="s">
        <v>115</v>
      </c>
    </row>
    <row r="44" spans="2:57" ht="11.25" customHeight="1">
      <c r="C44" s="390" t="s">
        <v>209</v>
      </c>
      <c r="P44" s="390" t="s">
        <v>210</v>
      </c>
      <c r="BD44" s="408"/>
      <c r="BE44" s="408"/>
    </row>
    <row r="45" spans="2:57" ht="11.25" customHeight="1">
      <c r="B45" s="412"/>
      <c r="C45" s="3">
        <v>2016</v>
      </c>
      <c r="D45" s="4">
        <v>2017</v>
      </c>
      <c r="E45" s="4">
        <v>2018</v>
      </c>
      <c r="F45" s="4">
        <v>2019</v>
      </c>
      <c r="G45" s="4">
        <v>2020</v>
      </c>
      <c r="H45" s="4">
        <v>2021</v>
      </c>
      <c r="I45" s="4">
        <v>2022</v>
      </c>
      <c r="J45" s="4">
        <v>2023</v>
      </c>
      <c r="K45" s="4">
        <v>2024</v>
      </c>
      <c r="L45" s="4">
        <v>2025</v>
      </c>
      <c r="M45" s="94">
        <v>2026</v>
      </c>
      <c r="P45" s="1057">
        <v>2016</v>
      </c>
      <c r="Q45" s="1059"/>
      <c r="R45" s="1059"/>
      <c r="S45" s="1059"/>
      <c r="T45" s="1057">
        <v>2017</v>
      </c>
      <c r="U45" s="1059"/>
      <c r="V45" s="1059"/>
      <c r="W45" s="1059"/>
      <c r="X45" s="1057">
        <v>2018</v>
      </c>
      <c r="Y45" s="1059"/>
      <c r="Z45" s="1059"/>
      <c r="AA45" s="1059"/>
      <c r="AB45" s="1057">
        <v>2019</v>
      </c>
      <c r="AC45" s="1059"/>
      <c r="AD45" s="1059"/>
      <c r="AE45" s="1059"/>
      <c r="AF45" s="1057">
        <v>2020</v>
      </c>
      <c r="AG45" s="1059"/>
      <c r="AH45" s="1059"/>
      <c r="AI45" s="1059"/>
      <c r="AJ45" s="1057">
        <v>2021</v>
      </c>
      <c r="AK45" s="1059"/>
      <c r="AL45" s="1059"/>
      <c r="AM45" s="1059"/>
      <c r="AN45" s="1057">
        <v>2022</v>
      </c>
      <c r="AO45" s="1059"/>
      <c r="AP45" s="1059"/>
      <c r="AQ45" s="1059"/>
      <c r="AR45" s="1057">
        <v>2023</v>
      </c>
      <c r="AS45" s="1059"/>
      <c r="AT45" s="1059"/>
      <c r="AU45" s="1059"/>
      <c r="AV45" s="1057">
        <v>2024</v>
      </c>
      <c r="AW45" s="1059"/>
      <c r="AX45" s="1059"/>
      <c r="AY45" s="1059"/>
      <c r="AZ45" s="1057">
        <v>2025</v>
      </c>
      <c r="BA45" s="1059"/>
      <c r="BB45" s="1059"/>
      <c r="BC45" s="1059"/>
      <c r="BD45" s="1057">
        <v>2026</v>
      </c>
      <c r="BE45" s="1057"/>
    </row>
    <row r="46" spans="2:57" ht="11.25" customHeight="1">
      <c r="B46" s="382" t="s">
        <v>128</v>
      </c>
      <c r="C46" s="423">
        <v>0.21539768100000001</v>
      </c>
      <c r="D46" s="424">
        <v>0.20253982889368571</v>
      </c>
      <c r="E46" s="424">
        <v>0.223643657</v>
      </c>
      <c r="F46" s="424">
        <v>0.23748494175536469</v>
      </c>
      <c r="G46" s="424">
        <v>0.21904829736972931</v>
      </c>
      <c r="H46" s="424">
        <v>0.22607968378632079</v>
      </c>
      <c r="I46" s="424">
        <v>0.21661999967797119</v>
      </c>
      <c r="J46" s="424">
        <v>0.24373334146975029</v>
      </c>
      <c r="K46" s="424">
        <v>0.21992409705136051</v>
      </c>
      <c r="L46" s="424">
        <v>0.17665741263718721</v>
      </c>
      <c r="M46" s="425">
        <v>9.3537903000000006E-2</v>
      </c>
      <c r="P46" s="6" t="s">
        <v>108</v>
      </c>
      <c r="Q46" s="6" t="s">
        <v>109</v>
      </c>
      <c r="R46" s="6" t="s">
        <v>110</v>
      </c>
      <c r="S46" s="6" t="s">
        <v>111</v>
      </c>
      <c r="T46" s="6" t="s">
        <v>108</v>
      </c>
      <c r="U46" s="6" t="s">
        <v>109</v>
      </c>
      <c r="V46" s="6" t="s">
        <v>110</v>
      </c>
      <c r="W46" s="6" t="s">
        <v>111</v>
      </c>
      <c r="X46" s="6" t="s">
        <v>108</v>
      </c>
      <c r="Y46" s="6" t="s">
        <v>109</v>
      </c>
      <c r="Z46" s="6" t="s">
        <v>110</v>
      </c>
      <c r="AA46" s="6" t="s">
        <v>111</v>
      </c>
      <c r="AB46" s="6" t="s">
        <v>108</v>
      </c>
      <c r="AC46" s="6" t="s">
        <v>109</v>
      </c>
      <c r="AD46" s="6" t="s">
        <v>110</v>
      </c>
      <c r="AE46" s="6" t="s">
        <v>111</v>
      </c>
      <c r="AF46" s="6" t="s">
        <v>108</v>
      </c>
      <c r="AG46" s="6" t="s">
        <v>109</v>
      </c>
      <c r="AH46" s="6" t="s">
        <v>110</v>
      </c>
      <c r="AI46" s="6" t="s">
        <v>111</v>
      </c>
      <c r="AJ46" s="6" t="s">
        <v>108</v>
      </c>
      <c r="AK46" s="6" t="s">
        <v>109</v>
      </c>
      <c r="AL46" s="6" t="s">
        <v>110</v>
      </c>
      <c r="AM46" s="6" t="s">
        <v>111</v>
      </c>
      <c r="AN46" s="6" t="s">
        <v>108</v>
      </c>
      <c r="AO46" s="6" t="s">
        <v>109</v>
      </c>
      <c r="AP46" s="6" t="s">
        <v>110</v>
      </c>
      <c r="AQ46" s="6" t="s">
        <v>111</v>
      </c>
      <c r="AR46" s="6" t="s">
        <v>108</v>
      </c>
      <c r="AS46" s="6" t="s">
        <v>109</v>
      </c>
      <c r="AT46" s="6" t="s">
        <v>110</v>
      </c>
      <c r="AU46" s="6" t="s">
        <v>111</v>
      </c>
      <c r="AV46" s="6" t="s">
        <v>108</v>
      </c>
      <c r="AW46" s="6" t="s">
        <v>109</v>
      </c>
      <c r="AX46" s="6" t="s">
        <v>110</v>
      </c>
      <c r="AY46" s="6" t="s">
        <v>111</v>
      </c>
      <c r="AZ46" s="6" t="s">
        <v>108</v>
      </c>
      <c r="BA46" s="6" t="s">
        <v>109</v>
      </c>
      <c r="BB46" s="6" t="s">
        <v>110</v>
      </c>
      <c r="BC46" s="6" t="s">
        <v>111</v>
      </c>
      <c r="BD46" s="6" t="s">
        <v>108</v>
      </c>
      <c r="BE46" s="6" t="s">
        <v>109</v>
      </c>
    </row>
    <row r="47" spans="2:57" ht="11.25" customHeight="1">
      <c r="B47" s="382" t="s">
        <v>129</v>
      </c>
      <c r="C47" s="395">
        <v>1.595873938</v>
      </c>
      <c r="D47" s="396">
        <v>1.709420897</v>
      </c>
      <c r="E47" s="396">
        <v>1.7990790759999999</v>
      </c>
      <c r="F47" s="396">
        <v>1.999304349</v>
      </c>
      <c r="G47" s="396">
        <v>2.0108000910000001</v>
      </c>
      <c r="H47" s="396">
        <v>2.3972637649999999</v>
      </c>
      <c r="I47" s="396">
        <v>2.1302387270000001</v>
      </c>
      <c r="J47" s="396">
        <v>2.0771299519999999</v>
      </c>
      <c r="K47" s="396">
        <v>1.7607732279999999</v>
      </c>
      <c r="L47" s="396">
        <v>1.6695635470000001</v>
      </c>
      <c r="M47" s="397">
        <v>0.77805875199999996</v>
      </c>
      <c r="O47" s="382" t="s">
        <v>128</v>
      </c>
      <c r="P47" s="423">
        <v>5.4610769000000003E-2</v>
      </c>
      <c r="Q47" s="424">
        <v>5.7116121999999998E-2</v>
      </c>
      <c r="R47" s="424">
        <v>5.6292707999999997E-2</v>
      </c>
      <c r="S47" s="424">
        <v>4.7378082000000002E-2</v>
      </c>
      <c r="T47" s="424">
        <v>5.9447483000000002E-2</v>
      </c>
      <c r="U47" s="424">
        <v>5.2442745893685673E-2</v>
      </c>
      <c r="V47" s="424">
        <v>4.6081744000000001E-2</v>
      </c>
      <c r="W47" s="424">
        <v>4.4567856000000003E-2</v>
      </c>
      <c r="X47" s="424">
        <v>6.4682396000000003E-2</v>
      </c>
      <c r="Y47" s="424">
        <v>6.0280999000000002E-2</v>
      </c>
      <c r="Z47" s="424">
        <v>4.4369598000000003E-2</v>
      </c>
      <c r="AA47" s="424">
        <v>5.4310664000000002E-2</v>
      </c>
      <c r="AB47" s="424">
        <v>6.2636494102280171E-2</v>
      </c>
      <c r="AC47" s="424">
        <v>5.7906440000000003E-2</v>
      </c>
      <c r="AD47" s="424">
        <v>5.3634934000000002E-2</v>
      </c>
      <c r="AE47" s="424">
        <v>6.3307073653084481E-2</v>
      </c>
      <c r="AF47" s="424">
        <v>6.8940449189027572E-2</v>
      </c>
      <c r="AG47" s="424">
        <v>5.7084565601352569E-2</v>
      </c>
      <c r="AH47" s="424">
        <v>4.2721755E-2</v>
      </c>
      <c r="AI47" s="424">
        <v>5.0301527579349137E-2</v>
      </c>
      <c r="AJ47" s="424">
        <v>7.3404778786320762E-2</v>
      </c>
      <c r="AK47" s="424">
        <v>5.3053103999999997E-2</v>
      </c>
      <c r="AL47" s="424">
        <v>4.6889144000000001E-2</v>
      </c>
      <c r="AM47" s="424">
        <v>5.2732657000000002E-2</v>
      </c>
      <c r="AN47" s="424">
        <v>5.9722989999999997E-2</v>
      </c>
      <c r="AO47" s="424">
        <v>6.2478055743290968E-2</v>
      </c>
      <c r="AP47" s="424">
        <v>4.9238199934680281E-2</v>
      </c>
      <c r="AQ47" s="424">
        <v>4.5180753999999997E-2</v>
      </c>
      <c r="AR47" s="424">
        <v>6.5628539E-2</v>
      </c>
      <c r="AS47" s="424">
        <v>5.813383446975031E-2</v>
      </c>
      <c r="AT47" s="424">
        <v>5.7183507000000001E-2</v>
      </c>
      <c r="AU47" s="424">
        <v>6.2787461000000003E-2</v>
      </c>
      <c r="AV47" s="424">
        <v>6.4543780999999995E-2</v>
      </c>
      <c r="AW47" s="424">
        <v>6.3755976000000006E-2</v>
      </c>
      <c r="AX47" s="424">
        <v>4.7862288051360523E-2</v>
      </c>
      <c r="AY47" s="424">
        <v>4.3762052000000003E-2</v>
      </c>
      <c r="AZ47" s="424">
        <v>4.7172588000000001E-2</v>
      </c>
      <c r="BA47" s="424">
        <v>4.926986363718714E-2</v>
      </c>
      <c r="BB47" s="424">
        <v>3.0810937E-2</v>
      </c>
      <c r="BC47" s="424">
        <v>4.9404023999999998E-2</v>
      </c>
      <c r="BD47" s="424">
        <v>5.5430594999999999E-2</v>
      </c>
      <c r="BE47" s="425">
        <v>3.8107307999999999E-2</v>
      </c>
    </row>
    <row r="48" spans="2:57" ht="11.25" customHeight="1">
      <c r="B48" s="382" t="s">
        <v>130</v>
      </c>
      <c r="C48" s="426">
        <v>2.1520725469999999</v>
      </c>
      <c r="D48" s="427">
        <v>2.494801952</v>
      </c>
      <c r="E48" s="427">
        <v>3.0691924660000001</v>
      </c>
      <c r="F48" s="427">
        <v>3.297020104</v>
      </c>
      <c r="G48" s="427">
        <v>3.4226690070000001</v>
      </c>
      <c r="H48" s="427">
        <v>4.0884466010000002</v>
      </c>
      <c r="I48" s="427">
        <v>3.97749737</v>
      </c>
      <c r="J48" s="427">
        <v>3.8665751890000002</v>
      </c>
      <c r="K48" s="427">
        <v>2.8951618539999999</v>
      </c>
      <c r="L48" s="427">
        <v>2.795139915</v>
      </c>
      <c r="M48" s="428">
        <v>1.189606613</v>
      </c>
      <c r="O48" s="382" t="s">
        <v>129</v>
      </c>
      <c r="P48" s="395">
        <v>0.40867316599999998</v>
      </c>
      <c r="Q48" s="396">
        <v>0.426951472</v>
      </c>
      <c r="R48" s="396">
        <v>0.408843393</v>
      </c>
      <c r="S48" s="396">
        <v>0.35140590700000002</v>
      </c>
      <c r="T48" s="396">
        <v>0.48545958700000003</v>
      </c>
      <c r="U48" s="396">
        <v>0.48907230400000001</v>
      </c>
      <c r="V48" s="396">
        <v>0.37630259500000002</v>
      </c>
      <c r="W48" s="396">
        <v>0.35858641099999999</v>
      </c>
      <c r="X48" s="396">
        <v>0.41257496700000001</v>
      </c>
      <c r="Y48" s="396">
        <v>0.46778916100000001</v>
      </c>
      <c r="Z48" s="396">
        <v>0.46708449499999999</v>
      </c>
      <c r="AA48" s="396">
        <v>0.45163045299999999</v>
      </c>
      <c r="AB48" s="396">
        <v>0.54795121300000005</v>
      </c>
      <c r="AC48" s="396">
        <v>0.52507401099999995</v>
      </c>
      <c r="AD48" s="396">
        <v>0.45193779000000001</v>
      </c>
      <c r="AE48" s="396">
        <v>0.47434133499999998</v>
      </c>
      <c r="AF48" s="396">
        <v>0.54503506800000001</v>
      </c>
      <c r="AG48" s="396">
        <v>0.55283508999999997</v>
      </c>
      <c r="AH48" s="396">
        <v>0.45509130599999997</v>
      </c>
      <c r="AI48" s="396">
        <v>0.457838627</v>
      </c>
      <c r="AJ48" s="396">
        <v>0.62982329400000003</v>
      </c>
      <c r="AK48" s="396">
        <v>0.55551206100000006</v>
      </c>
      <c r="AL48" s="396">
        <v>0.61852321799999999</v>
      </c>
      <c r="AM48" s="396">
        <v>0.59340519199999997</v>
      </c>
      <c r="AN48" s="396">
        <v>0.605367247</v>
      </c>
      <c r="AO48" s="396">
        <v>0.50705444700000002</v>
      </c>
      <c r="AP48" s="396">
        <v>0.45909815100000001</v>
      </c>
      <c r="AQ48" s="396">
        <v>0.55871888199999997</v>
      </c>
      <c r="AR48" s="396">
        <v>0.61707743999999998</v>
      </c>
      <c r="AS48" s="396">
        <v>0.54236452899999998</v>
      </c>
      <c r="AT48" s="396">
        <v>0.47937000600000002</v>
      </c>
      <c r="AU48" s="396">
        <v>0.43831797700000003</v>
      </c>
      <c r="AV48" s="396">
        <v>0.51097304399999999</v>
      </c>
      <c r="AW48" s="396">
        <v>0.450807126</v>
      </c>
      <c r="AX48" s="396">
        <v>0.38947280899999998</v>
      </c>
      <c r="AY48" s="396">
        <v>0.409520249</v>
      </c>
      <c r="AZ48" s="396">
        <v>0.53390189799999999</v>
      </c>
      <c r="BA48" s="396">
        <v>0.37788454100000002</v>
      </c>
      <c r="BB48" s="396">
        <v>0.36927739300000001</v>
      </c>
      <c r="BC48" s="396">
        <v>0.38849971500000002</v>
      </c>
      <c r="BD48" s="396">
        <v>0.39309851600000001</v>
      </c>
      <c r="BE48" s="397">
        <v>0.38496023600000001</v>
      </c>
    </row>
    <row r="49" spans="2:57" ht="11.25" customHeight="1">
      <c r="B49" s="382" t="s">
        <v>131</v>
      </c>
      <c r="C49" s="395">
        <v>6.1985585596252859</v>
      </c>
      <c r="D49" s="396">
        <v>6.8539850117309822</v>
      </c>
      <c r="E49" s="396">
        <v>8.0881052316651356</v>
      </c>
      <c r="F49" s="396">
        <v>9.8261047268223809</v>
      </c>
      <c r="G49" s="396">
        <v>9.3580362345632402</v>
      </c>
      <c r="H49" s="396">
        <v>13.608872661436161</v>
      </c>
      <c r="I49" s="396">
        <v>12.578533347699111</v>
      </c>
      <c r="J49" s="396">
        <v>9.9024629571934177</v>
      </c>
      <c r="K49" s="396">
        <v>9.1870365946352326</v>
      </c>
      <c r="L49" s="396">
        <v>10.03570351193002</v>
      </c>
      <c r="M49" s="397">
        <v>4.1842383995336574</v>
      </c>
      <c r="O49" s="382" t="s">
        <v>130</v>
      </c>
      <c r="P49" s="426">
        <v>0.55676538399999997</v>
      </c>
      <c r="Q49" s="427">
        <v>0.619373799</v>
      </c>
      <c r="R49" s="427">
        <v>0.41400047000000001</v>
      </c>
      <c r="S49" s="427">
        <v>0.56193289400000002</v>
      </c>
      <c r="T49" s="427">
        <v>0.52555348000000002</v>
      </c>
      <c r="U49" s="427">
        <v>0.60523387000000006</v>
      </c>
      <c r="V49" s="427">
        <v>0.726009829</v>
      </c>
      <c r="W49" s="427">
        <v>0.63800477300000003</v>
      </c>
      <c r="X49" s="427">
        <v>0.78978617500000003</v>
      </c>
      <c r="Y49" s="427">
        <v>0.73284496300000002</v>
      </c>
      <c r="Z49" s="427">
        <v>0.68938675199999999</v>
      </c>
      <c r="AA49" s="427">
        <v>0.85717457600000002</v>
      </c>
      <c r="AB49" s="427">
        <v>0.93761082299999998</v>
      </c>
      <c r="AC49" s="427">
        <v>0.90172109599999994</v>
      </c>
      <c r="AD49" s="427">
        <v>0.859102272</v>
      </c>
      <c r="AE49" s="427">
        <v>0.59858591299999997</v>
      </c>
      <c r="AF49" s="427">
        <v>1.0482786580000001</v>
      </c>
      <c r="AG49" s="427">
        <v>0.89160218999999996</v>
      </c>
      <c r="AH49" s="427">
        <v>0.73433348499999995</v>
      </c>
      <c r="AI49" s="427">
        <v>0.74845467399999999</v>
      </c>
      <c r="AJ49" s="427">
        <v>1.0762024969999999</v>
      </c>
      <c r="AK49" s="427">
        <v>1.1082341389999999</v>
      </c>
      <c r="AL49" s="427">
        <v>0.80800616199999997</v>
      </c>
      <c r="AM49" s="427">
        <v>1.0960038030000001</v>
      </c>
      <c r="AN49" s="427">
        <v>1.280103531</v>
      </c>
      <c r="AO49" s="427">
        <v>0.99669782299999998</v>
      </c>
      <c r="AP49" s="427">
        <v>0.900015554</v>
      </c>
      <c r="AQ49" s="427">
        <v>0.80068046199999998</v>
      </c>
      <c r="AR49" s="427">
        <v>1.002732146</v>
      </c>
      <c r="AS49" s="427">
        <v>0.90043178400000001</v>
      </c>
      <c r="AT49" s="427">
        <v>0.89913656799999997</v>
      </c>
      <c r="AU49" s="427">
        <v>1.0642746910000001</v>
      </c>
      <c r="AV49" s="427">
        <v>0.78596123100000004</v>
      </c>
      <c r="AW49" s="427">
        <v>0.78154243400000001</v>
      </c>
      <c r="AX49" s="427">
        <v>0.57356720999999999</v>
      </c>
      <c r="AY49" s="427">
        <v>0.75409097899999999</v>
      </c>
      <c r="AZ49" s="427">
        <v>0.74757830599999997</v>
      </c>
      <c r="BA49" s="427">
        <v>0.728407044</v>
      </c>
      <c r="BB49" s="427">
        <v>0.69390368400000002</v>
      </c>
      <c r="BC49" s="427">
        <v>0.62525088100000004</v>
      </c>
      <c r="BD49" s="427">
        <v>0.67675666499999998</v>
      </c>
      <c r="BE49" s="428">
        <v>0.51284994800000006</v>
      </c>
    </row>
    <row r="50" spans="2:57" ht="11.25" customHeight="1">
      <c r="B50" s="382" t="s">
        <v>208</v>
      </c>
      <c r="C50" s="426">
        <v>0</v>
      </c>
      <c r="D50" s="427">
        <v>0</v>
      </c>
      <c r="E50" s="427">
        <v>0</v>
      </c>
      <c r="F50" s="427">
        <v>0</v>
      </c>
      <c r="G50" s="427">
        <v>0</v>
      </c>
      <c r="H50" s="427">
        <v>0</v>
      </c>
      <c r="I50" s="427">
        <v>0</v>
      </c>
      <c r="J50" s="427">
        <v>0</v>
      </c>
      <c r="K50" s="427">
        <v>0</v>
      </c>
      <c r="L50" s="427">
        <v>0</v>
      </c>
      <c r="M50" s="428">
        <v>0</v>
      </c>
      <c r="O50" s="382" t="s">
        <v>131</v>
      </c>
      <c r="P50" s="395">
        <v>1.725686872999999</v>
      </c>
      <c r="Q50" s="396">
        <v>1.6617206757673131</v>
      </c>
      <c r="R50" s="396">
        <v>1.405726782857974</v>
      </c>
      <c r="S50" s="396">
        <v>1.4054242279999991</v>
      </c>
      <c r="T50" s="396">
        <v>1.958100149999999</v>
      </c>
      <c r="U50" s="396">
        <v>1.574643736999999</v>
      </c>
      <c r="V50" s="396">
        <v>1.8900222587309849</v>
      </c>
      <c r="W50" s="396">
        <v>1.4312188659999989</v>
      </c>
      <c r="X50" s="396">
        <v>2.1027729998279781</v>
      </c>
      <c r="Y50" s="396">
        <v>1.9602919355233781</v>
      </c>
      <c r="Z50" s="396">
        <v>1.9307094429999989</v>
      </c>
      <c r="AA50" s="396">
        <v>2.0943308533137812</v>
      </c>
      <c r="AB50" s="396">
        <v>2.6272003853786008</v>
      </c>
      <c r="AC50" s="396">
        <v>2.5720074570165781</v>
      </c>
      <c r="AD50" s="396">
        <v>2.1484235811102081</v>
      </c>
      <c r="AE50" s="396">
        <v>2.4784733033169939</v>
      </c>
      <c r="AF50" s="396">
        <v>2.4960588629999991</v>
      </c>
      <c r="AG50" s="396">
        <v>2.1373837171221668</v>
      </c>
      <c r="AH50" s="396">
        <v>2.0538398119999992</v>
      </c>
      <c r="AI50" s="396">
        <v>2.6707538424410768</v>
      </c>
      <c r="AJ50" s="396">
        <v>3.4530105715969381</v>
      </c>
      <c r="AK50" s="396">
        <v>3.5202811407754822</v>
      </c>
      <c r="AL50" s="396">
        <v>3.3774059680637381</v>
      </c>
      <c r="AM50" s="396">
        <v>3.258174980999998</v>
      </c>
      <c r="AN50" s="396">
        <v>4.0462693177612632</v>
      </c>
      <c r="AO50" s="396">
        <v>3.2297513288967541</v>
      </c>
      <c r="AP50" s="396">
        <v>2.8998621134508031</v>
      </c>
      <c r="AQ50" s="396">
        <v>2.402650587590287</v>
      </c>
      <c r="AR50" s="396">
        <v>2.8680650802589138</v>
      </c>
      <c r="AS50" s="396">
        <v>2.6470120784213398</v>
      </c>
      <c r="AT50" s="396">
        <v>2.502452342513164</v>
      </c>
      <c r="AU50" s="396">
        <v>1.8849334559999991</v>
      </c>
      <c r="AV50" s="396">
        <v>2.5805997836566452</v>
      </c>
      <c r="AW50" s="396">
        <v>2.3292350226522052</v>
      </c>
      <c r="AX50" s="396">
        <v>2.152799117999999</v>
      </c>
      <c r="AY50" s="396">
        <v>2.1244026703263832</v>
      </c>
      <c r="AZ50" s="396">
        <v>2.6427729684600032</v>
      </c>
      <c r="BA50" s="396">
        <v>2.6897286419999982</v>
      </c>
      <c r="BB50" s="396">
        <v>2.4195923489999989</v>
      </c>
      <c r="BC50" s="396">
        <v>2.2836095524700228</v>
      </c>
      <c r="BD50" s="396">
        <v>2.2350574589999992</v>
      </c>
      <c r="BE50" s="397">
        <v>1.949180940533658</v>
      </c>
    </row>
    <row r="51" spans="2:57" ht="11.25" customHeight="1">
      <c r="B51" s="382" t="s">
        <v>133</v>
      </c>
      <c r="C51" s="429">
        <v>12.783892078999999</v>
      </c>
      <c r="D51" s="430">
        <v>14.327213546741669</v>
      </c>
      <c r="E51" s="430">
        <v>43.912874670999997</v>
      </c>
      <c r="F51" s="430">
        <v>34.162480321328587</v>
      </c>
      <c r="G51" s="430">
        <v>44.128367718</v>
      </c>
      <c r="H51" s="430">
        <v>120.7622941029683</v>
      </c>
      <c r="I51" s="430">
        <v>60.967789805883967</v>
      </c>
      <c r="J51" s="430">
        <v>46.659683137000002</v>
      </c>
      <c r="K51" s="430">
        <v>63.115752710000002</v>
      </c>
      <c r="L51" s="430">
        <v>74.688337751087403</v>
      </c>
      <c r="M51" s="431">
        <v>55.369499220821957</v>
      </c>
      <c r="O51" s="382" t="s">
        <v>208</v>
      </c>
      <c r="P51" s="426">
        <v>0</v>
      </c>
      <c r="Q51" s="427">
        <v>0</v>
      </c>
      <c r="R51" s="427">
        <v>0</v>
      </c>
      <c r="S51" s="427">
        <v>0</v>
      </c>
      <c r="T51" s="427">
        <v>0</v>
      </c>
      <c r="U51" s="427">
        <v>0</v>
      </c>
      <c r="V51" s="427">
        <v>0</v>
      </c>
      <c r="W51" s="427">
        <v>0</v>
      </c>
      <c r="X51" s="427">
        <v>0</v>
      </c>
      <c r="Y51" s="427">
        <v>0</v>
      </c>
      <c r="Z51" s="427">
        <v>0</v>
      </c>
      <c r="AA51" s="427">
        <v>0</v>
      </c>
      <c r="AB51" s="427">
        <v>0</v>
      </c>
      <c r="AC51" s="427">
        <v>0</v>
      </c>
      <c r="AD51" s="427">
        <v>0</v>
      </c>
      <c r="AE51" s="427">
        <v>0</v>
      </c>
      <c r="AF51" s="427">
        <v>0</v>
      </c>
      <c r="AG51" s="427">
        <v>0</v>
      </c>
      <c r="AH51" s="427">
        <v>0</v>
      </c>
      <c r="AI51" s="427">
        <v>0</v>
      </c>
      <c r="AJ51" s="427">
        <v>0</v>
      </c>
      <c r="AK51" s="427">
        <v>0</v>
      </c>
      <c r="AL51" s="427">
        <v>0</v>
      </c>
      <c r="AM51" s="427">
        <v>0</v>
      </c>
      <c r="AN51" s="427">
        <v>0</v>
      </c>
      <c r="AO51" s="427">
        <v>0</v>
      </c>
      <c r="AP51" s="427">
        <v>0</v>
      </c>
      <c r="AQ51" s="427">
        <v>0</v>
      </c>
      <c r="AR51" s="427">
        <v>0</v>
      </c>
      <c r="AS51" s="427">
        <v>0</v>
      </c>
      <c r="AT51" s="427">
        <v>0</v>
      </c>
      <c r="AU51" s="427">
        <v>0</v>
      </c>
      <c r="AV51" s="427">
        <v>0</v>
      </c>
      <c r="AW51" s="427">
        <v>0</v>
      </c>
      <c r="AX51" s="427">
        <v>0</v>
      </c>
      <c r="AY51" s="427">
        <v>0</v>
      </c>
      <c r="AZ51" s="427">
        <v>0</v>
      </c>
      <c r="BA51" s="427">
        <v>0</v>
      </c>
      <c r="BB51" s="427">
        <v>0</v>
      </c>
      <c r="BC51" s="427">
        <v>0</v>
      </c>
      <c r="BD51" s="427">
        <v>0</v>
      </c>
      <c r="BE51" s="428">
        <v>0</v>
      </c>
    </row>
    <row r="52" spans="2:57" ht="11.25" customHeight="1">
      <c r="B52" s="407" t="s">
        <v>115</v>
      </c>
      <c r="O52" s="382" t="s">
        <v>133</v>
      </c>
      <c r="P52" s="429">
        <v>4.2072349390000001</v>
      </c>
      <c r="Q52" s="430">
        <v>2.8146107090000001</v>
      </c>
      <c r="R52" s="430">
        <v>3.6706877379999998</v>
      </c>
      <c r="S52" s="430">
        <v>2.0913586930000001</v>
      </c>
      <c r="T52" s="430">
        <v>2.7087795610000001</v>
      </c>
      <c r="U52" s="430">
        <v>4.2590935529999996</v>
      </c>
      <c r="V52" s="430">
        <v>3.6504844200000002</v>
      </c>
      <c r="W52" s="430">
        <v>3.708856012741669</v>
      </c>
      <c r="X52" s="430">
        <v>7.2449717699999994</v>
      </c>
      <c r="Y52" s="430">
        <v>6.7375573580000001</v>
      </c>
      <c r="Z52" s="430">
        <v>8.9042031259999987</v>
      </c>
      <c r="AA52" s="430">
        <v>21.026142416999999</v>
      </c>
      <c r="AB52" s="430">
        <v>7.7758108650000004</v>
      </c>
      <c r="AC52" s="430">
        <v>9.3566823153285963</v>
      </c>
      <c r="AD52" s="430">
        <v>8.2870920960000003</v>
      </c>
      <c r="AE52" s="430">
        <v>8.7428950449999991</v>
      </c>
      <c r="AF52" s="430">
        <v>10.612165057</v>
      </c>
      <c r="AG52" s="430">
        <v>10.866076825</v>
      </c>
      <c r="AH52" s="430">
        <v>11.551942824999999</v>
      </c>
      <c r="AI52" s="430">
        <v>11.098183011</v>
      </c>
      <c r="AJ52" s="430">
        <v>25.595696899971539</v>
      </c>
      <c r="AK52" s="430">
        <v>31.079536311999998</v>
      </c>
      <c r="AL52" s="430">
        <v>30.816940321378748</v>
      </c>
      <c r="AM52" s="430">
        <v>33.270120569618022</v>
      </c>
      <c r="AN52" s="430">
        <v>21.847149462234199</v>
      </c>
      <c r="AO52" s="430">
        <v>20.696225076000001</v>
      </c>
      <c r="AP52" s="430">
        <v>10.011453461</v>
      </c>
      <c r="AQ52" s="430">
        <v>8.412961806649772</v>
      </c>
      <c r="AR52" s="430">
        <v>16.659363212999999</v>
      </c>
      <c r="AS52" s="430">
        <v>8.7589489260000004</v>
      </c>
      <c r="AT52" s="430">
        <v>9.7388904919999995</v>
      </c>
      <c r="AU52" s="430">
        <v>11.502480505999999</v>
      </c>
      <c r="AV52" s="430">
        <v>9.4297002980000002</v>
      </c>
      <c r="AW52" s="430">
        <v>9.8681404739999987</v>
      </c>
      <c r="AX52" s="430">
        <v>11.722508746000001</v>
      </c>
      <c r="AY52" s="430">
        <v>32.095403191999999</v>
      </c>
      <c r="AZ52" s="430">
        <v>13.304304721999999</v>
      </c>
      <c r="BA52" s="430">
        <v>25.901537956087409</v>
      </c>
      <c r="BB52" s="430">
        <v>16.919251184</v>
      </c>
      <c r="BC52" s="430">
        <v>18.563243888999999</v>
      </c>
      <c r="BD52" s="430">
        <v>40.308899821083642</v>
      </c>
      <c r="BE52" s="431">
        <v>15.060599399738329</v>
      </c>
    </row>
    <row r="53" spans="2:57" ht="11.25" customHeight="1">
      <c r="L53" s="432"/>
      <c r="M53" s="432"/>
      <c r="O53" s="407" t="s">
        <v>115</v>
      </c>
    </row>
  </sheetData>
  <mergeCells count="22">
    <mergeCell ref="AJ45:AM45"/>
    <mergeCell ref="AN45:AQ45"/>
    <mergeCell ref="AR45:AU45"/>
    <mergeCell ref="AV45:AY45"/>
    <mergeCell ref="AZ45:BC45"/>
    <mergeCell ref="AN7:AQ7"/>
    <mergeCell ref="AR7:AU7"/>
    <mergeCell ref="AV7:AY7"/>
    <mergeCell ref="AZ7:BC7"/>
    <mergeCell ref="BD45:BE45"/>
    <mergeCell ref="BD7:BE7"/>
    <mergeCell ref="P45:S45"/>
    <mergeCell ref="T45:W45"/>
    <mergeCell ref="X45:AA45"/>
    <mergeCell ref="AB45:AE45"/>
    <mergeCell ref="AF45:AI45"/>
    <mergeCell ref="AJ7:AM7"/>
    <mergeCell ref="P7:S7"/>
    <mergeCell ref="T7:W7"/>
    <mergeCell ref="X7:AA7"/>
    <mergeCell ref="AB7:AE7"/>
    <mergeCell ref="AF7:AI7"/>
  </mergeCells>
  <conditionalFormatting sqref="C15:M15">
    <cfRule type="cellIs" dxfId="50" priority="1" operator="equal">
      <formula>FALSE</formula>
    </cfRule>
  </conditionalFormatting>
  <pageMargins left="0.7" right="0.7" top="0.75" bottom="0.75" header="0.3" footer="0.3"/>
  <pageSetup orientation="portrait" horizontalDpi="0"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24E5F-3710-4E96-B304-DE4D05F4BFF0}">
  <sheetPr>
    <tabColor theme="4"/>
  </sheetPr>
  <dimension ref="A1:BE44"/>
  <sheetViews>
    <sheetView showGridLines="0" zoomScaleNormal="100" workbookViewId="0"/>
  </sheetViews>
  <sheetFormatPr defaultColWidth="5.5" defaultRowHeight="11.25" customHeight="1"/>
  <cols>
    <col min="1" max="1" width="2.5" style="389" customWidth="1"/>
    <col min="2" max="2" width="19.08203125" style="389" customWidth="1"/>
    <col min="3" max="14" width="5.5" style="389"/>
    <col min="15" max="15" width="14" style="389" bestFit="1" customWidth="1"/>
    <col min="16" max="18" width="5.5" style="389"/>
    <col min="19" max="19" width="5.5" style="389" customWidth="1"/>
    <col min="20" max="16384" width="5.5" style="389"/>
  </cols>
  <sheetData>
    <row r="1" spans="1:57" ht="11.25" customHeight="1">
      <c r="A1" s="17"/>
      <c r="B1" s="8"/>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6" spans="1:57" ht="15.5">
      <c r="A6" s="391"/>
      <c r="C6" s="390" t="s">
        <v>211</v>
      </c>
      <c r="P6" s="433" t="s">
        <v>212</v>
      </c>
    </row>
    <row r="7" spans="1:57" ht="11.25" customHeight="1">
      <c r="B7" s="381"/>
      <c r="C7" s="3">
        <v>2016</v>
      </c>
      <c r="D7" s="4">
        <v>2017</v>
      </c>
      <c r="E7" s="4">
        <v>2018</v>
      </c>
      <c r="F7" s="4">
        <v>2019</v>
      </c>
      <c r="G7" s="4">
        <v>2020</v>
      </c>
      <c r="H7" s="4">
        <v>2021</v>
      </c>
      <c r="I7" s="4">
        <v>2022</v>
      </c>
      <c r="J7" s="4">
        <v>2023</v>
      </c>
      <c r="K7" s="4">
        <v>2024</v>
      </c>
      <c r="L7" s="4">
        <v>2025</v>
      </c>
      <c r="M7" s="94">
        <v>2026</v>
      </c>
      <c r="P7" s="1057">
        <v>2016</v>
      </c>
      <c r="Q7" s="1059"/>
      <c r="R7" s="1059"/>
      <c r="S7" s="1059"/>
      <c r="T7" s="1057">
        <v>2017</v>
      </c>
      <c r="U7" s="1059"/>
      <c r="V7" s="1059"/>
      <c r="W7" s="1059"/>
      <c r="X7" s="1057">
        <v>2018</v>
      </c>
      <c r="Y7" s="1059"/>
      <c r="Z7" s="1059"/>
      <c r="AA7" s="1059"/>
      <c r="AB7" s="1057">
        <v>2019</v>
      </c>
      <c r="AC7" s="1059"/>
      <c r="AD7" s="1059"/>
      <c r="AE7" s="1059"/>
      <c r="AF7" s="1057">
        <v>2020</v>
      </c>
      <c r="AG7" s="1059"/>
      <c r="AH7" s="1059"/>
      <c r="AI7" s="1059"/>
      <c r="AJ7" s="1057">
        <v>2021</v>
      </c>
      <c r="AK7" s="1059"/>
      <c r="AL7" s="1059"/>
      <c r="AM7" s="1059"/>
      <c r="AN7" s="1057">
        <v>2022</v>
      </c>
      <c r="AO7" s="1059"/>
      <c r="AP7" s="1059"/>
      <c r="AQ7" s="1059"/>
      <c r="AR7" s="1057">
        <v>2023</v>
      </c>
      <c r="AS7" s="1059"/>
      <c r="AT7" s="1059"/>
      <c r="AU7" s="1059"/>
      <c r="AV7" s="1057">
        <v>2024</v>
      </c>
      <c r="AW7" s="1059"/>
      <c r="AX7" s="1059"/>
      <c r="AY7" s="1059"/>
      <c r="AZ7" s="1057">
        <v>2025</v>
      </c>
      <c r="BA7" s="1059"/>
      <c r="BB7" s="1059"/>
      <c r="BC7" s="1059"/>
      <c r="BD7" s="1057">
        <v>2026</v>
      </c>
      <c r="BE7" s="1057"/>
    </row>
    <row r="8" spans="1:57" ht="11.25" customHeight="1">
      <c r="B8" s="382" t="s">
        <v>112</v>
      </c>
      <c r="C8" s="392">
        <v>21.497693639000001</v>
      </c>
      <c r="D8" s="393">
        <v>22.227709291</v>
      </c>
      <c r="E8" s="393">
        <v>30.68769789704638</v>
      </c>
      <c r="F8" s="393">
        <v>39.243436653478767</v>
      </c>
      <c r="G8" s="393">
        <v>46.075088393413232</v>
      </c>
      <c r="H8" s="393">
        <v>90.842749460745083</v>
      </c>
      <c r="I8" s="393">
        <v>45.238689738311521</v>
      </c>
      <c r="J8" s="393">
        <v>35.098594241625527</v>
      </c>
      <c r="K8" s="393">
        <v>53.773885318834417</v>
      </c>
      <c r="L8" s="393">
        <v>127.35537500266059</v>
      </c>
      <c r="M8" s="394">
        <v>280.26973424210922</v>
      </c>
      <c r="P8" s="6"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1.25" customHeight="1">
      <c r="B9" s="382" t="s">
        <v>113</v>
      </c>
      <c r="C9" s="398">
        <v>502</v>
      </c>
      <c r="D9" s="399">
        <v>523</v>
      </c>
      <c r="E9" s="399">
        <v>624</v>
      </c>
      <c r="F9" s="399">
        <v>670</v>
      </c>
      <c r="G9" s="399">
        <v>762</v>
      </c>
      <c r="H9" s="399">
        <v>943</v>
      </c>
      <c r="I9" s="399">
        <v>777</v>
      </c>
      <c r="J9" s="399">
        <v>705</v>
      </c>
      <c r="K9" s="399">
        <v>781</v>
      </c>
      <c r="L9" s="399">
        <v>927</v>
      </c>
      <c r="M9" s="400">
        <v>418</v>
      </c>
      <c r="O9" s="382" t="s">
        <v>112</v>
      </c>
      <c r="P9" s="392">
        <v>4.1807401259999999</v>
      </c>
      <c r="Q9" s="393">
        <v>10.156350688</v>
      </c>
      <c r="R9" s="393">
        <v>3.807937474</v>
      </c>
      <c r="S9" s="393">
        <v>3.3526653509999989</v>
      </c>
      <c r="T9" s="393">
        <v>3.4731408639999999</v>
      </c>
      <c r="U9" s="393">
        <v>5.2375715879999989</v>
      </c>
      <c r="V9" s="393">
        <v>9.7516496719999992</v>
      </c>
      <c r="W9" s="393">
        <v>3.7653471669999989</v>
      </c>
      <c r="X9" s="393">
        <v>6.0924214009999993</v>
      </c>
      <c r="Y9" s="393">
        <v>5.5584559499999999</v>
      </c>
      <c r="Z9" s="393">
        <v>8.8468449772823625</v>
      </c>
      <c r="AA9" s="393">
        <v>10.189975568764019</v>
      </c>
      <c r="AB9" s="393">
        <v>12.66384988507774</v>
      </c>
      <c r="AC9" s="393">
        <v>9.8534089849999997</v>
      </c>
      <c r="AD9" s="393">
        <v>9.0363394734010338</v>
      </c>
      <c r="AE9" s="393">
        <v>7.689838309999999</v>
      </c>
      <c r="AF9" s="393">
        <v>8.0102753759999992</v>
      </c>
      <c r="AG9" s="393">
        <v>9.6691945663110399</v>
      </c>
      <c r="AH9" s="393">
        <v>16.275016907000001</v>
      </c>
      <c r="AI9" s="393">
        <v>12.1206015441022</v>
      </c>
      <c r="AJ9" s="393">
        <v>23.98190949516388</v>
      </c>
      <c r="AK9" s="393">
        <v>20.615909798405909</v>
      </c>
      <c r="AL9" s="393">
        <v>22.858736257175298</v>
      </c>
      <c r="AM9" s="393">
        <v>23.386193909999999</v>
      </c>
      <c r="AN9" s="393">
        <v>15.900747313880579</v>
      </c>
      <c r="AO9" s="393">
        <v>12.907920081129189</v>
      </c>
      <c r="AP9" s="393">
        <v>7.8122685863017551</v>
      </c>
      <c r="AQ9" s="393">
        <v>8.6177537569999991</v>
      </c>
      <c r="AR9" s="393">
        <v>15.396591752000001</v>
      </c>
      <c r="AS9" s="393">
        <v>5.5027256049999993</v>
      </c>
      <c r="AT9" s="393">
        <v>6.4091288407440148</v>
      </c>
      <c r="AU9" s="393">
        <v>7.7901480438815156</v>
      </c>
      <c r="AV9" s="393">
        <v>7.1680366799999993</v>
      </c>
      <c r="AW9" s="393">
        <v>7.9176499138344312</v>
      </c>
      <c r="AX9" s="393">
        <v>9.3788551719999997</v>
      </c>
      <c r="AY9" s="393">
        <v>29.309343553000001</v>
      </c>
      <c r="AZ9" s="393">
        <v>52.777487471000001</v>
      </c>
      <c r="BA9" s="393">
        <v>32.168353175371017</v>
      </c>
      <c r="BB9" s="393">
        <v>27.577772739</v>
      </c>
      <c r="BC9" s="393">
        <v>14.831761617289571</v>
      </c>
      <c r="BD9" s="393">
        <v>195.654164549</v>
      </c>
      <c r="BE9" s="394">
        <v>84.615569693109222</v>
      </c>
    </row>
    <row r="10" spans="1:57" ht="11.25" customHeight="1">
      <c r="B10" s="382" t="s">
        <v>114</v>
      </c>
      <c r="C10" s="401"/>
      <c r="D10" s="402"/>
      <c r="E10" s="402"/>
      <c r="F10" s="402"/>
      <c r="G10" s="402"/>
      <c r="H10" s="402"/>
      <c r="I10" s="402"/>
      <c r="J10" s="402"/>
      <c r="K10" s="402"/>
      <c r="L10" s="482">
        <v>945.1544554115635</v>
      </c>
      <c r="M10" s="483">
        <v>494.83515956275511</v>
      </c>
      <c r="O10" s="382" t="s">
        <v>113</v>
      </c>
      <c r="P10" s="398">
        <v>141</v>
      </c>
      <c r="Q10" s="399">
        <v>111</v>
      </c>
      <c r="R10" s="399">
        <v>117</v>
      </c>
      <c r="S10" s="399">
        <v>133</v>
      </c>
      <c r="T10" s="399">
        <v>142</v>
      </c>
      <c r="U10" s="399">
        <v>145</v>
      </c>
      <c r="V10" s="399">
        <v>113</v>
      </c>
      <c r="W10" s="399">
        <v>123</v>
      </c>
      <c r="X10" s="399">
        <v>150</v>
      </c>
      <c r="Y10" s="399">
        <v>156</v>
      </c>
      <c r="Z10" s="399">
        <v>160</v>
      </c>
      <c r="AA10" s="399">
        <v>158</v>
      </c>
      <c r="AB10" s="399">
        <v>170</v>
      </c>
      <c r="AC10" s="399">
        <v>181</v>
      </c>
      <c r="AD10" s="399">
        <v>176</v>
      </c>
      <c r="AE10" s="399">
        <v>143</v>
      </c>
      <c r="AF10" s="399">
        <v>203</v>
      </c>
      <c r="AG10" s="399">
        <v>173</v>
      </c>
      <c r="AH10" s="399">
        <v>194</v>
      </c>
      <c r="AI10" s="399">
        <v>192</v>
      </c>
      <c r="AJ10" s="399">
        <v>239</v>
      </c>
      <c r="AK10" s="399">
        <v>249</v>
      </c>
      <c r="AL10" s="399">
        <v>232</v>
      </c>
      <c r="AM10" s="399">
        <v>223</v>
      </c>
      <c r="AN10" s="399">
        <v>239</v>
      </c>
      <c r="AO10" s="399">
        <v>191</v>
      </c>
      <c r="AP10" s="399">
        <v>162</v>
      </c>
      <c r="AQ10" s="399">
        <v>185</v>
      </c>
      <c r="AR10" s="399">
        <v>202</v>
      </c>
      <c r="AS10" s="399">
        <v>180</v>
      </c>
      <c r="AT10" s="399">
        <v>159</v>
      </c>
      <c r="AU10" s="399">
        <v>164</v>
      </c>
      <c r="AV10" s="399">
        <v>205</v>
      </c>
      <c r="AW10" s="399">
        <v>203</v>
      </c>
      <c r="AX10" s="399">
        <v>193</v>
      </c>
      <c r="AY10" s="399">
        <v>180</v>
      </c>
      <c r="AZ10" s="399">
        <v>261</v>
      </c>
      <c r="BA10" s="399">
        <v>226</v>
      </c>
      <c r="BB10" s="399">
        <v>228</v>
      </c>
      <c r="BC10" s="399">
        <v>212</v>
      </c>
      <c r="BD10" s="399">
        <v>242</v>
      </c>
      <c r="BE10" s="400">
        <v>176</v>
      </c>
    </row>
    <row r="11" spans="1:57" ht="11.25" customHeight="1">
      <c r="B11" s="382" t="s">
        <v>188</v>
      </c>
      <c r="C11" s="404"/>
      <c r="D11" s="405"/>
      <c r="E11" s="405"/>
      <c r="F11" s="405"/>
      <c r="G11" s="405"/>
      <c r="H11" s="405"/>
      <c r="I11" s="405"/>
      <c r="J11" s="405"/>
      <c r="K11" s="405"/>
      <c r="L11" s="488">
        <v>945.1544554115635</v>
      </c>
      <c r="M11" s="489">
        <v>494.83515956275505</v>
      </c>
      <c r="O11" s="382" t="s">
        <v>114</v>
      </c>
      <c r="P11" s="409"/>
      <c r="Q11" s="410"/>
      <c r="R11" s="410"/>
      <c r="S11" s="410"/>
      <c r="T11" s="410"/>
      <c r="U11" s="410"/>
      <c r="V11" s="410"/>
      <c r="W11" s="410"/>
      <c r="X11" s="410"/>
      <c r="Y11" s="410"/>
      <c r="Z11" s="410"/>
      <c r="AA11" s="410"/>
      <c r="AB11" s="410"/>
      <c r="AC11" s="410"/>
      <c r="AD11" s="410"/>
      <c r="AE11" s="410"/>
      <c r="AF11" s="410"/>
      <c r="AG11" s="410"/>
      <c r="AH11" s="410"/>
      <c r="AI11" s="410"/>
      <c r="AJ11" s="410"/>
      <c r="AK11" s="410"/>
      <c r="AL11" s="410"/>
      <c r="AM11" s="410"/>
      <c r="AN11" s="410"/>
      <c r="AO11" s="410"/>
      <c r="AP11" s="410"/>
      <c r="AQ11" s="410"/>
      <c r="AR11" s="410"/>
      <c r="AS11" s="410"/>
      <c r="AT11" s="410"/>
      <c r="AU11" s="411"/>
      <c r="AV11" s="411"/>
      <c r="AW11" s="411"/>
      <c r="AX11" s="411"/>
      <c r="AY11" s="411"/>
      <c r="AZ11" s="411"/>
      <c r="BA11" s="569">
        <v>0</v>
      </c>
      <c r="BB11" s="569">
        <v>234.49409469943629</v>
      </c>
      <c r="BC11" s="569">
        <v>223.66036071212719</v>
      </c>
      <c r="BD11" s="569">
        <v>270.0752440398137</v>
      </c>
      <c r="BE11" s="706">
        <v>224.7599155229413</v>
      </c>
    </row>
    <row r="12" spans="1:57" ht="11.25" customHeight="1">
      <c r="B12" s="407" t="s">
        <v>115</v>
      </c>
      <c r="O12" s="407" t="s">
        <v>115</v>
      </c>
    </row>
    <row r="44" spans="51:52" ht="11.25" customHeight="1">
      <c r="AY44" s="408"/>
      <c r="AZ44" s="408"/>
    </row>
  </sheetData>
  <mergeCells count="11">
    <mergeCell ref="AN7:AQ7"/>
    <mergeCell ref="AR7:AU7"/>
    <mergeCell ref="AV7:AY7"/>
    <mergeCell ref="AZ7:BC7"/>
    <mergeCell ref="BD7:BE7"/>
    <mergeCell ref="AJ7:AM7"/>
    <mergeCell ref="P7:S7"/>
    <mergeCell ref="T7:W7"/>
    <mergeCell ref="X7:AA7"/>
    <mergeCell ref="AB7:AE7"/>
    <mergeCell ref="AF7:AI7"/>
  </mergeCells>
  <pageMargins left="0.7" right="0.7" top="0.75" bottom="0.75" header="0.3" footer="0.3"/>
  <pageSetup orientation="portrait" horizontalDpi="0"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87DF7-C5A7-4E8F-9D94-A66277C5AED2}">
  <sheetPr>
    <tabColor theme="4"/>
  </sheetPr>
  <dimension ref="A1:BE53"/>
  <sheetViews>
    <sheetView showGridLines="0" zoomScaleNormal="100" workbookViewId="0"/>
  </sheetViews>
  <sheetFormatPr defaultColWidth="5.5" defaultRowHeight="11.25" customHeight="1"/>
  <cols>
    <col min="1" max="1" width="2.5" style="389" customWidth="1"/>
    <col min="2" max="2" width="18" style="389" customWidth="1"/>
    <col min="3" max="13" width="5.5" style="389" customWidth="1"/>
    <col min="14" max="14" width="2.08203125" style="389" customWidth="1"/>
    <col min="15" max="15" width="10" style="389" bestFit="1" customWidth="1"/>
    <col min="16" max="16384" width="5.5" style="389"/>
  </cols>
  <sheetData>
    <row r="1" spans="1:57" ht="11.25" customHeight="1">
      <c r="A1" s="17"/>
      <c r="B1" s="8"/>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6" spans="1:57" ht="15.5">
      <c r="C6" s="390" t="s">
        <v>213</v>
      </c>
      <c r="P6" s="390" t="s">
        <v>214</v>
      </c>
      <c r="BD6" s="408"/>
      <c r="BE6" s="408"/>
    </row>
    <row r="7" spans="1:57" ht="11.25" customHeight="1">
      <c r="B7" s="412"/>
      <c r="C7" s="3">
        <v>2016</v>
      </c>
      <c r="D7" s="4">
        <v>2017</v>
      </c>
      <c r="E7" s="4">
        <v>2018</v>
      </c>
      <c r="F7" s="4">
        <v>2019</v>
      </c>
      <c r="G7" s="4">
        <v>2020</v>
      </c>
      <c r="H7" s="4">
        <v>2021</v>
      </c>
      <c r="I7" s="4">
        <v>2022</v>
      </c>
      <c r="J7" s="4">
        <v>2023</v>
      </c>
      <c r="K7" s="4">
        <v>2024</v>
      </c>
      <c r="L7" s="4">
        <v>2025</v>
      </c>
      <c r="M7" s="94">
        <v>2026</v>
      </c>
      <c r="N7" s="413"/>
      <c r="P7" s="1057">
        <v>2016</v>
      </c>
      <c r="Q7" s="1059"/>
      <c r="R7" s="1059"/>
      <c r="S7" s="1059"/>
      <c r="T7" s="1057">
        <v>2017</v>
      </c>
      <c r="U7" s="1059"/>
      <c r="V7" s="1059"/>
      <c r="W7" s="1059"/>
      <c r="X7" s="1057">
        <v>2018</v>
      </c>
      <c r="Y7" s="1059"/>
      <c r="Z7" s="1059"/>
      <c r="AA7" s="1059"/>
      <c r="AB7" s="1057">
        <v>2019</v>
      </c>
      <c r="AC7" s="1059"/>
      <c r="AD7" s="1059"/>
      <c r="AE7" s="1059"/>
      <c r="AF7" s="1057">
        <v>2020</v>
      </c>
      <c r="AG7" s="1059"/>
      <c r="AH7" s="1059"/>
      <c r="AI7" s="1059"/>
      <c r="AJ7" s="1057">
        <v>2021</v>
      </c>
      <c r="AK7" s="1059"/>
      <c r="AL7" s="1059"/>
      <c r="AM7" s="1059"/>
      <c r="AN7" s="1057">
        <v>2022</v>
      </c>
      <c r="AO7" s="1059"/>
      <c r="AP7" s="1059"/>
      <c r="AQ7" s="1059"/>
      <c r="AR7" s="1057">
        <v>2023</v>
      </c>
      <c r="AS7" s="1059"/>
      <c r="AT7" s="1059"/>
      <c r="AU7" s="1059"/>
      <c r="AV7" s="1057">
        <v>2024</v>
      </c>
      <c r="AW7" s="1059"/>
      <c r="AX7" s="1059"/>
      <c r="AY7" s="1059"/>
      <c r="AZ7" s="1057">
        <v>2025</v>
      </c>
      <c r="BA7" s="1059"/>
      <c r="BB7" s="1059"/>
      <c r="BC7" s="1059"/>
      <c r="BD7" s="1057">
        <v>2026</v>
      </c>
      <c r="BE7" s="1057"/>
    </row>
    <row r="8" spans="1:57" ht="11.25" customHeight="1">
      <c r="A8" s="8"/>
      <c r="B8" s="382" t="s">
        <v>128</v>
      </c>
      <c r="C8" s="414">
        <v>55</v>
      </c>
      <c r="D8" s="415">
        <v>46</v>
      </c>
      <c r="E8" s="415">
        <v>53</v>
      </c>
      <c r="F8" s="415">
        <v>63</v>
      </c>
      <c r="G8" s="415">
        <v>61</v>
      </c>
      <c r="H8" s="415">
        <v>52</v>
      </c>
      <c r="I8" s="415">
        <v>56</v>
      </c>
      <c r="J8" s="415">
        <v>57</v>
      </c>
      <c r="K8" s="415">
        <v>64</v>
      </c>
      <c r="L8" s="415">
        <v>63</v>
      </c>
      <c r="M8" s="416">
        <v>42</v>
      </c>
      <c r="P8" s="6"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1.25" customHeight="1">
      <c r="A9" s="8"/>
      <c r="B9" s="382" t="s">
        <v>129</v>
      </c>
      <c r="C9" s="398">
        <v>105</v>
      </c>
      <c r="D9" s="399">
        <v>100</v>
      </c>
      <c r="E9" s="399">
        <v>86</v>
      </c>
      <c r="F9" s="399">
        <v>110</v>
      </c>
      <c r="G9" s="399">
        <v>117</v>
      </c>
      <c r="H9" s="399">
        <v>103</v>
      </c>
      <c r="I9" s="399">
        <v>108</v>
      </c>
      <c r="J9" s="399">
        <v>116</v>
      </c>
      <c r="K9" s="399">
        <v>132</v>
      </c>
      <c r="L9" s="399">
        <v>138</v>
      </c>
      <c r="M9" s="400">
        <v>45</v>
      </c>
      <c r="O9" s="382" t="s">
        <v>128</v>
      </c>
      <c r="P9" s="414">
        <v>19</v>
      </c>
      <c r="Q9" s="415">
        <v>13</v>
      </c>
      <c r="R9" s="415">
        <v>10</v>
      </c>
      <c r="S9" s="415">
        <v>13</v>
      </c>
      <c r="T9" s="415">
        <v>8</v>
      </c>
      <c r="U9" s="415">
        <v>18</v>
      </c>
      <c r="V9" s="415">
        <v>5</v>
      </c>
      <c r="W9" s="415">
        <v>15</v>
      </c>
      <c r="X9" s="415">
        <v>10</v>
      </c>
      <c r="Y9" s="415">
        <v>15</v>
      </c>
      <c r="Z9" s="415">
        <v>16</v>
      </c>
      <c r="AA9" s="415">
        <v>12</v>
      </c>
      <c r="AB9" s="415">
        <v>13</v>
      </c>
      <c r="AC9" s="415">
        <v>22</v>
      </c>
      <c r="AD9" s="415">
        <v>14</v>
      </c>
      <c r="AE9" s="415">
        <v>14</v>
      </c>
      <c r="AF9" s="415">
        <v>17</v>
      </c>
      <c r="AG9" s="415">
        <v>17</v>
      </c>
      <c r="AH9" s="415">
        <v>12</v>
      </c>
      <c r="AI9" s="415">
        <v>15</v>
      </c>
      <c r="AJ9" s="415">
        <v>12</v>
      </c>
      <c r="AK9" s="415">
        <v>13</v>
      </c>
      <c r="AL9" s="415">
        <v>17</v>
      </c>
      <c r="AM9" s="415">
        <v>10</v>
      </c>
      <c r="AN9" s="415">
        <v>19</v>
      </c>
      <c r="AO9" s="415">
        <v>14</v>
      </c>
      <c r="AP9" s="415">
        <v>10</v>
      </c>
      <c r="AQ9" s="415">
        <v>13</v>
      </c>
      <c r="AR9" s="415">
        <v>12</v>
      </c>
      <c r="AS9" s="415">
        <v>22</v>
      </c>
      <c r="AT9" s="415">
        <v>9</v>
      </c>
      <c r="AU9" s="415">
        <v>14</v>
      </c>
      <c r="AV9" s="415">
        <v>16</v>
      </c>
      <c r="AW9" s="415">
        <v>21</v>
      </c>
      <c r="AX9" s="415">
        <v>12</v>
      </c>
      <c r="AY9" s="415">
        <v>15</v>
      </c>
      <c r="AZ9" s="415">
        <v>15</v>
      </c>
      <c r="BA9" s="415">
        <v>14</v>
      </c>
      <c r="BB9" s="415">
        <v>18</v>
      </c>
      <c r="BC9" s="415">
        <v>16</v>
      </c>
      <c r="BD9" s="415">
        <v>22</v>
      </c>
      <c r="BE9" s="416">
        <v>20</v>
      </c>
    </row>
    <row r="10" spans="1:57" ht="11.25" customHeight="1">
      <c r="A10" s="8"/>
      <c r="B10" s="382" t="s">
        <v>130</v>
      </c>
      <c r="C10" s="417">
        <v>63</v>
      </c>
      <c r="D10" s="418">
        <v>60</v>
      </c>
      <c r="E10" s="418">
        <v>82</v>
      </c>
      <c r="F10" s="418">
        <v>73</v>
      </c>
      <c r="G10" s="418">
        <v>78</v>
      </c>
      <c r="H10" s="418">
        <v>71</v>
      </c>
      <c r="I10" s="418">
        <v>81</v>
      </c>
      <c r="J10" s="418">
        <v>67</v>
      </c>
      <c r="K10" s="418">
        <v>74</v>
      </c>
      <c r="L10" s="418">
        <v>74</v>
      </c>
      <c r="M10" s="419">
        <v>40</v>
      </c>
      <c r="O10" s="382" t="s">
        <v>129</v>
      </c>
      <c r="P10" s="398">
        <v>37</v>
      </c>
      <c r="Q10" s="399">
        <v>20</v>
      </c>
      <c r="R10" s="399">
        <v>27</v>
      </c>
      <c r="S10" s="399">
        <v>21</v>
      </c>
      <c r="T10" s="399">
        <v>35</v>
      </c>
      <c r="U10" s="399">
        <v>28</v>
      </c>
      <c r="V10" s="399">
        <v>16</v>
      </c>
      <c r="W10" s="399">
        <v>21</v>
      </c>
      <c r="X10" s="399">
        <v>30</v>
      </c>
      <c r="Y10" s="399">
        <v>16</v>
      </c>
      <c r="Z10" s="399">
        <v>20</v>
      </c>
      <c r="AA10" s="399">
        <v>20</v>
      </c>
      <c r="AB10" s="399">
        <v>27</v>
      </c>
      <c r="AC10" s="399">
        <v>27</v>
      </c>
      <c r="AD10" s="399">
        <v>31</v>
      </c>
      <c r="AE10" s="399">
        <v>25</v>
      </c>
      <c r="AF10" s="399">
        <v>38</v>
      </c>
      <c r="AG10" s="399">
        <v>29</v>
      </c>
      <c r="AH10" s="399">
        <v>23</v>
      </c>
      <c r="AI10" s="399">
        <v>27</v>
      </c>
      <c r="AJ10" s="399">
        <v>29</v>
      </c>
      <c r="AK10" s="399">
        <v>28</v>
      </c>
      <c r="AL10" s="399">
        <v>22</v>
      </c>
      <c r="AM10" s="399">
        <v>24</v>
      </c>
      <c r="AN10" s="399">
        <v>21</v>
      </c>
      <c r="AO10" s="399">
        <v>32</v>
      </c>
      <c r="AP10" s="399">
        <v>22</v>
      </c>
      <c r="AQ10" s="399">
        <v>33</v>
      </c>
      <c r="AR10" s="399">
        <v>29</v>
      </c>
      <c r="AS10" s="399">
        <v>31</v>
      </c>
      <c r="AT10" s="399">
        <v>26</v>
      </c>
      <c r="AU10" s="399">
        <v>30</v>
      </c>
      <c r="AV10" s="399">
        <v>34</v>
      </c>
      <c r="AW10" s="399">
        <v>37</v>
      </c>
      <c r="AX10" s="399">
        <v>26</v>
      </c>
      <c r="AY10" s="399">
        <v>35</v>
      </c>
      <c r="AZ10" s="399">
        <v>40</v>
      </c>
      <c r="BA10" s="399">
        <v>35</v>
      </c>
      <c r="BB10" s="399">
        <v>31</v>
      </c>
      <c r="BC10" s="399">
        <v>32</v>
      </c>
      <c r="BD10" s="399">
        <v>27</v>
      </c>
      <c r="BE10" s="400">
        <v>18</v>
      </c>
    </row>
    <row r="11" spans="1:57" ht="11.25" customHeight="1">
      <c r="A11" s="8"/>
      <c r="B11" s="382" t="s">
        <v>131</v>
      </c>
      <c r="C11" s="398">
        <v>99</v>
      </c>
      <c r="D11" s="399">
        <v>109</v>
      </c>
      <c r="E11" s="399">
        <v>118</v>
      </c>
      <c r="F11" s="399">
        <v>124</v>
      </c>
      <c r="G11" s="399">
        <v>124</v>
      </c>
      <c r="H11" s="399">
        <v>128</v>
      </c>
      <c r="I11" s="399">
        <v>94</v>
      </c>
      <c r="J11" s="399">
        <v>110</v>
      </c>
      <c r="K11" s="399">
        <v>91</v>
      </c>
      <c r="L11" s="399">
        <v>118</v>
      </c>
      <c r="M11" s="400">
        <v>59</v>
      </c>
      <c r="O11" s="382" t="s">
        <v>130</v>
      </c>
      <c r="P11" s="417">
        <v>21</v>
      </c>
      <c r="Q11" s="418">
        <v>14</v>
      </c>
      <c r="R11" s="418">
        <v>7</v>
      </c>
      <c r="S11" s="418">
        <v>21</v>
      </c>
      <c r="T11" s="418">
        <v>20</v>
      </c>
      <c r="U11" s="418">
        <v>7</v>
      </c>
      <c r="V11" s="418">
        <v>15</v>
      </c>
      <c r="W11" s="418">
        <v>18</v>
      </c>
      <c r="X11" s="418">
        <v>22</v>
      </c>
      <c r="Y11" s="418">
        <v>22</v>
      </c>
      <c r="Z11" s="418">
        <v>19</v>
      </c>
      <c r="AA11" s="418">
        <v>19</v>
      </c>
      <c r="AB11" s="418">
        <v>18</v>
      </c>
      <c r="AC11" s="418">
        <v>17</v>
      </c>
      <c r="AD11" s="418">
        <v>23</v>
      </c>
      <c r="AE11" s="418">
        <v>15</v>
      </c>
      <c r="AF11" s="418">
        <v>19</v>
      </c>
      <c r="AG11" s="418">
        <v>21</v>
      </c>
      <c r="AH11" s="418">
        <v>25</v>
      </c>
      <c r="AI11" s="418">
        <v>13</v>
      </c>
      <c r="AJ11" s="418">
        <v>13</v>
      </c>
      <c r="AK11" s="418">
        <v>18</v>
      </c>
      <c r="AL11" s="418">
        <v>17</v>
      </c>
      <c r="AM11" s="418">
        <v>23</v>
      </c>
      <c r="AN11" s="418">
        <v>23</v>
      </c>
      <c r="AO11" s="418">
        <v>18</v>
      </c>
      <c r="AP11" s="418">
        <v>15</v>
      </c>
      <c r="AQ11" s="418">
        <v>25</v>
      </c>
      <c r="AR11" s="418">
        <v>21</v>
      </c>
      <c r="AS11" s="418">
        <v>20</v>
      </c>
      <c r="AT11" s="418">
        <v>12</v>
      </c>
      <c r="AU11" s="418">
        <v>14</v>
      </c>
      <c r="AV11" s="418">
        <v>23</v>
      </c>
      <c r="AW11" s="418">
        <v>19</v>
      </c>
      <c r="AX11" s="418">
        <v>20</v>
      </c>
      <c r="AY11" s="418">
        <v>12</v>
      </c>
      <c r="AZ11" s="418">
        <v>18</v>
      </c>
      <c r="BA11" s="418">
        <v>21</v>
      </c>
      <c r="BB11" s="418">
        <v>17</v>
      </c>
      <c r="BC11" s="418">
        <v>18</v>
      </c>
      <c r="BD11" s="418">
        <v>20</v>
      </c>
      <c r="BE11" s="419">
        <v>20</v>
      </c>
    </row>
    <row r="12" spans="1:57" ht="11.25" customHeight="1">
      <c r="A12" s="8"/>
      <c r="B12" s="382" t="s">
        <v>208</v>
      </c>
      <c r="C12" s="417">
        <v>0</v>
      </c>
      <c r="D12" s="418">
        <v>0</v>
      </c>
      <c r="E12" s="418">
        <v>0</v>
      </c>
      <c r="F12" s="418">
        <v>0</v>
      </c>
      <c r="G12" s="418">
        <v>0</v>
      </c>
      <c r="H12" s="418">
        <v>0</v>
      </c>
      <c r="I12" s="418">
        <v>0</v>
      </c>
      <c r="J12" s="418">
        <v>0</v>
      </c>
      <c r="K12" s="418">
        <v>0</v>
      </c>
      <c r="L12" s="418">
        <v>0</v>
      </c>
      <c r="M12" s="419">
        <v>0</v>
      </c>
      <c r="O12" s="382" t="s">
        <v>131</v>
      </c>
      <c r="P12" s="398">
        <v>16</v>
      </c>
      <c r="Q12" s="399">
        <v>22</v>
      </c>
      <c r="R12" s="399">
        <v>29</v>
      </c>
      <c r="S12" s="399">
        <v>32</v>
      </c>
      <c r="T12" s="399">
        <v>27</v>
      </c>
      <c r="U12" s="399">
        <v>32</v>
      </c>
      <c r="V12" s="399">
        <v>21</v>
      </c>
      <c r="W12" s="399">
        <v>29</v>
      </c>
      <c r="X12" s="399">
        <v>33</v>
      </c>
      <c r="Y12" s="399">
        <v>26</v>
      </c>
      <c r="Z12" s="399">
        <v>29</v>
      </c>
      <c r="AA12" s="399">
        <v>30</v>
      </c>
      <c r="AB12" s="399">
        <v>31</v>
      </c>
      <c r="AC12" s="399">
        <v>33</v>
      </c>
      <c r="AD12" s="399">
        <v>34</v>
      </c>
      <c r="AE12" s="399">
        <v>26</v>
      </c>
      <c r="AF12" s="399">
        <v>39</v>
      </c>
      <c r="AG12" s="399">
        <v>22</v>
      </c>
      <c r="AH12" s="399">
        <v>30</v>
      </c>
      <c r="AI12" s="399">
        <v>33</v>
      </c>
      <c r="AJ12" s="399">
        <v>33</v>
      </c>
      <c r="AK12" s="399">
        <v>34</v>
      </c>
      <c r="AL12" s="399">
        <v>39</v>
      </c>
      <c r="AM12" s="399">
        <v>22</v>
      </c>
      <c r="AN12" s="399">
        <v>19</v>
      </c>
      <c r="AO12" s="399">
        <v>25</v>
      </c>
      <c r="AP12" s="399">
        <v>24</v>
      </c>
      <c r="AQ12" s="399">
        <v>26</v>
      </c>
      <c r="AR12" s="399">
        <v>30</v>
      </c>
      <c r="AS12" s="399">
        <v>27</v>
      </c>
      <c r="AT12" s="399">
        <v>30</v>
      </c>
      <c r="AU12" s="399">
        <v>23</v>
      </c>
      <c r="AV12" s="399">
        <v>17</v>
      </c>
      <c r="AW12" s="399">
        <v>27</v>
      </c>
      <c r="AX12" s="399">
        <v>25</v>
      </c>
      <c r="AY12" s="399">
        <v>22</v>
      </c>
      <c r="AZ12" s="399">
        <v>34</v>
      </c>
      <c r="BA12" s="399">
        <v>28</v>
      </c>
      <c r="BB12" s="399">
        <v>25</v>
      </c>
      <c r="BC12" s="399">
        <v>31</v>
      </c>
      <c r="BD12" s="399">
        <v>37</v>
      </c>
      <c r="BE12" s="400">
        <v>22</v>
      </c>
    </row>
    <row r="13" spans="1:57" ht="11.25" customHeight="1">
      <c r="A13" s="8"/>
      <c r="B13" s="382" t="s">
        <v>133</v>
      </c>
      <c r="C13" s="398">
        <v>61</v>
      </c>
      <c r="D13" s="399">
        <v>88</v>
      </c>
      <c r="E13" s="399">
        <v>146</v>
      </c>
      <c r="F13" s="399">
        <v>151</v>
      </c>
      <c r="G13" s="399">
        <v>217</v>
      </c>
      <c r="H13" s="399">
        <v>376</v>
      </c>
      <c r="I13" s="399">
        <v>223</v>
      </c>
      <c r="J13" s="399">
        <v>130</v>
      </c>
      <c r="K13" s="399">
        <v>164</v>
      </c>
      <c r="L13" s="399">
        <v>223</v>
      </c>
      <c r="M13" s="400">
        <v>113</v>
      </c>
      <c r="O13" s="382" t="s">
        <v>208</v>
      </c>
      <c r="P13" s="417">
        <v>0</v>
      </c>
      <c r="Q13" s="418">
        <v>0</v>
      </c>
      <c r="R13" s="418">
        <v>0</v>
      </c>
      <c r="S13" s="418">
        <v>0</v>
      </c>
      <c r="T13" s="418">
        <v>0</v>
      </c>
      <c r="U13" s="418">
        <v>0</v>
      </c>
      <c r="V13" s="418">
        <v>0</v>
      </c>
      <c r="W13" s="418">
        <v>0</v>
      </c>
      <c r="X13" s="418">
        <v>0</v>
      </c>
      <c r="Y13" s="418">
        <v>0</v>
      </c>
      <c r="Z13" s="418">
        <v>0</v>
      </c>
      <c r="AA13" s="418">
        <v>0</v>
      </c>
      <c r="AB13" s="418">
        <v>0</v>
      </c>
      <c r="AC13" s="418">
        <v>0</v>
      </c>
      <c r="AD13" s="418">
        <v>0</v>
      </c>
      <c r="AE13" s="418">
        <v>0</v>
      </c>
      <c r="AF13" s="418">
        <v>0</v>
      </c>
      <c r="AG13" s="418">
        <v>0</v>
      </c>
      <c r="AH13" s="418">
        <v>0</v>
      </c>
      <c r="AI13" s="418">
        <v>0</v>
      </c>
      <c r="AJ13" s="418">
        <v>0</v>
      </c>
      <c r="AK13" s="418">
        <v>0</v>
      </c>
      <c r="AL13" s="418">
        <v>0</v>
      </c>
      <c r="AM13" s="418">
        <v>0</v>
      </c>
      <c r="AN13" s="418">
        <v>0</v>
      </c>
      <c r="AO13" s="418">
        <v>0</v>
      </c>
      <c r="AP13" s="418">
        <v>0</v>
      </c>
      <c r="AQ13" s="418">
        <v>0</v>
      </c>
      <c r="AR13" s="418">
        <v>0</v>
      </c>
      <c r="AS13" s="418">
        <v>0</v>
      </c>
      <c r="AT13" s="418">
        <v>0</v>
      </c>
      <c r="AU13" s="418">
        <v>0</v>
      </c>
      <c r="AV13" s="418">
        <v>0</v>
      </c>
      <c r="AW13" s="418">
        <v>0</v>
      </c>
      <c r="AX13" s="418">
        <v>0</v>
      </c>
      <c r="AY13" s="418">
        <v>0</v>
      </c>
      <c r="AZ13" s="418">
        <v>0</v>
      </c>
      <c r="BA13" s="418">
        <v>0</v>
      </c>
      <c r="BB13" s="418">
        <v>0</v>
      </c>
      <c r="BC13" s="418">
        <v>0</v>
      </c>
      <c r="BD13" s="418">
        <v>0</v>
      </c>
      <c r="BE13" s="419">
        <v>0</v>
      </c>
    </row>
    <row r="14" spans="1:57" ht="11.25" customHeight="1">
      <c r="A14" s="8"/>
      <c r="B14" s="382" t="s">
        <v>134</v>
      </c>
      <c r="C14" s="420">
        <v>35</v>
      </c>
      <c r="D14" s="421">
        <v>43</v>
      </c>
      <c r="E14" s="421">
        <v>46</v>
      </c>
      <c r="F14" s="421">
        <v>69</v>
      </c>
      <c r="G14" s="421">
        <v>74</v>
      </c>
      <c r="H14" s="421">
        <v>94</v>
      </c>
      <c r="I14" s="421">
        <v>119</v>
      </c>
      <c r="J14" s="421">
        <v>141</v>
      </c>
      <c r="K14" s="421">
        <v>187</v>
      </c>
      <c r="L14" s="421">
        <v>228</v>
      </c>
      <c r="M14" s="422">
        <v>83</v>
      </c>
      <c r="O14" s="382" t="s">
        <v>133</v>
      </c>
      <c r="P14" s="398">
        <v>17</v>
      </c>
      <c r="Q14" s="399">
        <v>16</v>
      </c>
      <c r="R14" s="399">
        <v>15</v>
      </c>
      <c r="S14" s="399">
        <v>13</v>
      </c>
      <c r="T14" s="399">
        <v>19</v>
      </c>
      <c r="U14" s="399">
        <v>26</v>
      </c>
      <c r="V14" s="399">
        <v>24</v>
      </c>
      <c r="W14" s="399">
        <v>19</v>
      </c>
      <c r="X14" s="399">
        <v>24</v>
      </c>
      <c r="Y14" s="399">
        <v>37</v>
      </c>
      <c r="Z14" s="399">
        <v>44</v>
      </c>
      <c r="AA14" s="399">
        <v>41</v>
      </c>
      <c r="AB14" s="399">
        <v>35</v>
      </c>
      <c r="AC14" s="399">
        <v>43</v>
      </c>
      <c r="AD14" s="399">
        <v>46</v>
      </c>
      <c r="AE14" s="399">
        <v>27</v>
      </c>
      <c r="AF14" s="399">
        <v>32</v>
      </c>
      <c r="AG14" s="399">
        <v>49</v>
      </c>
      <c r="AH14" s="399">
        <v>71</v>
      </c>
      <c r="AI14" s="399">
        <v>65</v>
      </c>
      <c r="AJ14" s="399">
        <v>88</v>
      </c>
      <c r="AK14" s="399">
        <v>104</v>
      </c>
      <c r="AL14" s="399">
        <v>88</v>
      </c>
      <c r="AM14" s="399">
        <v>96</v>
      </c>
      <c r="AN14" s="399">
        <v>81</v>
      </c>
      <c r="AO14" s="399">
        <v>51</v>
      </c>
      <c r="AP14" s="399">
        <v>48</v>
      </c>
      <c r="AQ14" s="399">
        <v>43</v>
      </c>
      <c r="AR14" s="399">
        <v>33</v>
      </c>
      <c r="AS14" s="399">
        <v>26</v>
      </c>
      <c r="AT14" s="399">
        <v>40</v>
      </c>
      <c r="AU14" s="399">
        <v>31</v>
      </c>
      <c r="AV14" s="399">
        <v>44</v>
      </c>
      <c r="AW14" s="399">
        <v>32</v>
      </c>
      <c r="AX14" s="399">
        <v>45</v>
      </c>
      <c r="AY14" s="399">
        <v>43</v>
      </c>
      <c r="AZ14" s="399">
        <v>51</v>
      </c>
      <c r="BA14" s="399">
        <v>61</v>
      </c>
      <c r="BB14" s="399">
        <v>63</v>
      </c>
      <c r="BC14" s="399">
        <v>48</v>
      </c>
      <c r="BD14" s="399">
        <v>63</v>
      </c>
      <c r="BE14" s="400">
        <v>50</v>
      </c>
    </row>
    <row r="15" spans="1:57" ht="11.25" customHeight="1">
      <c r="B15" s="407" t="s">
        <v>115</v>
      </c>
      <c r="N15" s="391"/>
      <c r="O15" s="382" t="s">
        <v>134</v>
      </c>
      <c r="P15" s="420">
        <v>13</v>
      </c>
      <c r="Q15" s="421">
        <v>5</v>
      </c>
      <c r="R15" s="421">
        <v>11</v>
      </c>
      <c r="S15" s="421">
        <v>6</v>
      </c>
      <c r="T15" s="421">
        <v>9</v>
      </c>
      <c r="U15" s="421">
        <v>12</v>
      </c>
      <c r="V15" s="421">
        <v>9</v>
      </c>
      <c r="W15" s="421">
        <v>13</v>
      </c>
      <c r="X15" s="421">
        <v>8</v>
      </c>
      <c r="Y15" s="421">
        <v>17</v>
      </c>
      <c r="Z15" s="421">
        <v>11</v>
      </c>
      <c r="AA15" s="421">
        <v>10</v>
      </c>
      <c r="AB15" s="421">
        <v>27</v>
      </c>
      <c r="AC15" s="421">
        <v>12</v>
      </c>
      <c r="AD15" s="421">
        <v>12</v>
      </c>
      <c r="AE15" s="421">
        <v>18</v>
      </c>
      <c r="AF15" s="421">
        <v>27</v>
      </c>
      <c r="AG15" s="421">
        <v>15</v>
      </c>
      <c r="AH15" s="421">
        <v>15</v>
      </c>
      <c r="AI15" s="421">
        <v>17</v>
      </c>
      <c r="AJ15" s="421">
        <v>33</v>
      </c>
      <c r="AK15" s="421">
        <v>23</v>
      </c>
      <c r="AL15" s="421">
        <v>21</v>
      </c>
      <c r="AM15" s="421">
        <v>17</v>
      </c>
      <c r="AN15" s="421">
        <v>47</v>
      </c>
      <c r="AO15" s="421">
        <v>28</v>
      </c>
      <c r="AP15" s="421">
        <v>19</v>
      </c>
      <c r="AQ15" s="421">
        <v>25</v>
      </c>
      <c r="AR15" s="421">
        <v>48</v>
      </c>
      <c r="AS15" s="421">
        <v>37</v>
      </c>
      <c r="AT15" s="421">
        <v>25</v>
      </c>
      <c r="AU15" s="421">
        <v>31</v>
      </c>
      <c r="AV15" s="421">
        <v>54</v>
      </c>
      <c r="AW15" s="421">
        <v>47</v>
      </c>
      <c r="AX15" s="421">
        <v>50</v>
      </c>
      <c r="AY15" s="421">
        <v>36</v>
      </c>
      <c r="AZ15" s="421">
        <v>72</v>
      </c>
      <c r="BA15" s="421">
        <v>49</v>
      </c>
      <c r="BB15" s="421">
        <v>55</v>
      </c>
      <c r="BC15" s="421">
        <v>52</v>
      </c>
      <c r="BD15" s="421">
        <v>56</v>
      </c>
      <c r="BE15" s="422">
        <v>27</v>
      </c>
    </row>
    <row r="16" spans="1:57" ht="11.25" customHeight="1">
      <c r="O16" s="407" t="s">
        <v>115</v>
      </c>
    </row>
    <row r="44" spans="2:57" ht="11.25" customHeight="1">
      <c r="C44" s="390" t="s">
        <v>215</v>
      </c>
      <c r="P44" s="390" t="s">
        <v>216</v>
      </c>
      <c r="BD44" s="408"/>
      <c r="BE44" s="408"/>
    </row>
    <row r="45" spans="2:57" ht="11.25" customHeight="1">
      <c r="B45" s="412"/>
      <c r="C45" s="3">
        <v>2016</v>
      </c>
      <c r="D45" s="4">
        <v>2017</v>
      </c>
      <c r="E45" s="4">
        <v>2018</v>
      </c>
      <c r="F45" s="4">
        <v>2019</v>
      </c>
      <c r="G45" s="4">
        <v>2020</v>
      </c>
      <c r="H45" s="4">
        <v>2021</v>
      </c>
      <c r="I45" s="4">
        <v>2022</v>
      </c>
      <c r="J45" s="4">
        <v>2023</v>
      </c>
      <c r="K45" s="4">
        <v>2024</v>
      </c>
      <c r="L45" s="4">
        <v>2025</v>
      </c>
      <c r="M45" s="94">
        <v>2026</v>
      </c>
      <c r="P45" s="1057">
        <v>2016</v>
      </c>
      <c r="Q45" s="1059"/>
      <c r="R45" s="1059"/>
      <c r="S45" s="1059"/>
      <c r="T45" s="1057">
        <v>2017</v>
      </c>
      <c r="U45" s="1059"/>
      <c r="V45" s="1059"/>
      <c r="W45" s="1059"/>
      <c r="X45" s="1057">
        <v>2018</v>
      </c>
      <c r="Y45" s="1059"/>
      <c r="Z45" s="1059"/>
      <c r="AA45" s="1059"/>
      <c r="AB45" s="1057">
        <v>2019</v>
      </c>
      <c r="AC45" s="1059"/>
      <c r="AD45" s="1059"/>
      <c r="AE45" s="1059"/>
      <c r="AF45" s="1057">
        <v>2020</v>
      </c>
      <c r="AG45" s="1059"/>
      <c r="AH45" s="1059"/>
      <c r="AI45" s="1059"/>
      <c r="AJ45" s="1057">
        <v>2021</v>
      </c>
      <c r="AK45" s="1059"/>
      <c r="AL45" s="1059"/>
      <c r="AM45" s="1059"/>
      <c r="AN45" s="1057">
        <v>2022</v>
      </c>
      <c r="AO45" s="1059"/>
      <c r="AP45" s="1059"/>
      <c r="AQ45" s="1059"/>
      <c r="AR45" s="1057">
        <v>2023</v>
      </c>
      <c r="AS45" s="1059"/>
      <c r="AT45" s="1059"/>
      <c r="AU45" s="1059"/>
      <c r="AV45" s="1057">
        <v>2024</v>
      </c>
      <c r="AW45" s="1059"/>
      <c r="AX45" s="1059"/>
      <c r="AY45" s="1059"/>
      <c r="AZ45" s="1057">
        <v>2025</v>
      </c>
      <c r="BA45" s="1059"/>
      <c r="BB45" s="1059"/>
      <c r="BC45" s="1059"/>
      <c r="BD45" s="1057">
        <v>2026</v>
      </c>
      <c r="BE45" s="1057"/>
    </row>
    <row r="46" spans="2:57" ht="11.25" customHeight="1">
      <c r="B46" s="382" t="s">
        <v>128</v>
      </c>
      <c r="C46" s="423">
        <v>2.3575981999999999E-2</v>
      </c>
      <c r="D46" s="424">
        <v>1.5721558E-2</v>
      </c>
      <c r="E46" s="424">
        <v>1.77717732823626E-2</v>
      </c>
      <c r="F46" s="424">
        <v>2.3852642333722501E-2</v>
      </c>
      <c r="G46" s="424">
        <v>2.6212968999999999E-2</v>
      </c>
      <c r="H46" s="424">
        <v>2.0399269000000001E-2</v>
      </c>
      <c r="I46" s="424">
        <v>2.0049658000000001E-2</v>
      </c>
      <c r="J46" s="424">
        <v>2.3554641000000001E-2</v>
      </c>
      <c r="K46" s="424">
        <v>2.8446031E-2</v>
      </c>
      <c r="L46" s="424">
        <v>2.348975E-2</v>
      </c>
      <c r="M46" s="425">
        <v>1.8178125E-2</v>
      </c>
      <c r="P46" s="6" t="s">
        <v>108</v>
      </c>
      <c r="Q46" s="6" t="s">
        <v>109</v>
      </c>
      <c r="R46" s="6" t="s">
        <v>110</v>
      </c>
      <c r="S46" s="6" t="s">
        <v>111</v>
      </c>
      <c r="T46" s="6" t="s">
        <v>108</v>
      </c>
      <c r="U46" s="6" t="s">
        <v>109</v>
      </c>
      <c r="V46" s="6" t="s">
        <v>110</v>
      </c>
      <c r="W46" s="6" t="s">
        <v>111</v>
      </c>
      <c r="X46" s="6" t="s">
        <v>108</v>
      </c>
      <c r="Y46" s="6" t="s">
        <v>109</v>
      </c>
      <c r="Z46" s="6" t="s">
        <v>110</v>
      </c>
      <c r="AA46" s="6" t="s">
        <v>111</v>
      </c>
      <c r="AB46" s="6" t="s">
        <v>108</v>
      </c>
      <c r="AC46" s="6" t="s">
        <v>109</v>
      </c>
      <c r="AD46" s="6" t="s">
        <v>110</v>
      </c>
      <c r="AE46" s="6" t="s">
        <v>111</v>
      </c>
      <c r="AF46" s="6" t="s">
        <v>108</v>
      </c>
      <c r="AG46" s="6" t="s">
        <v>109</v>
      </c>
      <c r="AH46" s="6" t="s">
        <v>110</v>
      </c>
      <c r="AI46" s="6" t="s">
        <v>111</v>
      </c>
      <c r="AJ46" s="6" t="s">
        <v>108</v>
      </c>
      <c r="AK46" s="6" t="s">
        <v>109</v>
      </c>
      <c r="AL46" s="6" t="s">
        <v>110</v>
      </c>
      <c r="AM46" s="6" t="s">
        <v>111</v>
      </c>
      <c r="AN46" s="6" t="s">
        <v>108</v>
      </c>
      <c r="AO46" s="6" t="s">
        <v>109</v>
      </c>
      <c r="AP46" s="6" t="s">
        <v>110</v>
      </c>
      <c r="AQ46" s="6" t="s">
        <v>111</v>
      </c>
      <c r="AR46" s="6" t="s">
        <v>108</v>
      </c>
      <c r="AS46" s="6" t="s">
        <v>109</v>
      </c>
      <c r="AT46" s="6" t="s">
        <v>110</v>
      </c>
      <c r="AU46" s="6" t="s">
        <v>111</v>
      </c>
      <c r="AV46" s="6" t="s">
        <v>108</v>
      </c>
      <c r="AW46" s="6" t="s">
        <v>109</v>
      </c>
      <c r="AX46" s="6" t="s">
        <v>110</v>
      </c>
      <c r="AY46" s="6" t="s">
        <v>111</v>
      </c>
      <c r="AZ46" s="6" t="s">
        <v>108</v>
      </c>
      <c r="BA46" s="6" t="s">
        <v>109</v>
      </c>
      <c r="BB46" s="6" t="s">
        <v>110</v>
      </c>
      <c r="BC46" s="6" t="s">
        <v>111</v>
      </c>
      <c r="BD46" s="6" t="s">
        <v>108</v>
      </c>
      <c r="BE46" s="6" t="s">
        <v>109</v>
      </c>
    </row>
    <row r="47" spans="2:57" ht="11.25" customHeight="1">
      <c r="B47" s="382" t="s">
        <v>129</v>
      </c>
      <c r="C47" s="395">
        <v>0.30023697700000002</v>
      </c>
      <c r="D47" s="396">
        <v>0.26715350399999999</v>
      </c>
      <c r="E47" s="396">
        <v>0.24552554500000001</v>
      </c>
      <c r="F47" s="396">
        <v>0.27924278899999999</v>
      </c>
      <c r="G47" s="396">
        <v>0.32556940299999998</v>
      </c>
      <c r="H47" s="396">
        <v>0.272459171</v>
      </c>
      <c r="I47" s="396">
        <v>0.29082729099999999</v>
      </c>
      <c r="J47" s="396">
        <v>0.32113987100000002</v>
      </c>
      <c r="K47" s="396">
        <v>0.378143956</v>
      </c>
      <c r="L47" s="396">
        <v>0.35779178900000003</v>
      </c>
      <c r="M47" s="397">
        <v>0.114254117</v>
      </c>
      <c r="O47" s="382" t="s">
        <v>128</v>
      </c>
      <c r="P47" s="423">
        <v>7.0238929999999998E-3</v>
      </c>
      <c r="Q47" s="424">
        <v>6.9148930000000001E-3</v>
      </c>
      <c r="R47" s="424">
        <v>4.2877940000000002E-3</v>
      </c>
      <c r="S47" s="424">
        <v>5.3494019999999996E-3</v>
      </c>
      <c r="T47" s="424">
        <v>2.5254790000000002E-3</v>
      </c>
      <c r="U47" s="424">
        <v>5.3967750000000004E-3</v>
      </c>
      <c r="V47" s="424">
        <v>2.4999990000000001E-3</v>
      </c>
      <c r="W47" s="424">
        <v>5.2993049999999998E-3</v>
      </c>
      <c r="X47" s="424">
        <v>3.339088E-3</v>
      </c>
      <c r="Y47" s="424">
        <v>4.9393420000000002E-3</v>
      </c>
      <c r="Z47" s="424">
        <v>5.7656692823625944E-3</v>
      </c>
      <c r="AA47" s="424">
        <v>3.7276739999999998E-3</v>
      </c>
      <c r="AB47" s="424">
        <v>4.0457643337224996E-3</v>
      </c>
      <c r="AC47" s="424">
        <v>8.556457E-3</v>
      </c>
      <c r="AD47" s="424">
        <v>5.2740210000000003E-3</v>
      </c>
      <c r="AE47" s="424">
        <v>5.9763999999999998E-3</v>
      </c>
      <c r="AF47" s="424">
        <v>7.4428080000000004E-3</v>
      </c>
      <c r="AG47" s="424">
        <v>6.5922639999999996E-3</v>
      </c>
      <c r="AH47" s="424">
        <v>4.5685320000000001E-3</v>
      </c>
      <c r="AI47" s="424">
        <v>7.6093649999999999E-3</v>
      </c>
      <c r="AJ47" s="424">
        <v>3.5207089999999999E-3</v>
      </c>
      <c r="AK47" s="424">
        <v>5.3697929999999986E-3</v>
      </c>
      <c r="AL47" s="424">
        <v>8.6297909999999995E-3</v>
      </c>
      <c r="AM47" s="424">
        <v>2.8789760000000001E-3</v>
      </c>
      <c r="AN47" s="424">
        <v>7.7442149999999996E-3</v>
      </c>
      <c r="AO47" s="424">
        <v>4.8739120000000002E-3</v>
      </c>
      <c r="AP47" s="424">
        <v>2.7246829999999999E-3</v>
      </c>
      <c r="AQ47" s="424">
        <v>4.7068479999999996E-3</v>
      </c>
      <c r="AR47" s="424">
        <v>5.4917730000000001E-3</v>
      </c>
      <c r="AS47" s="424">
        <v>9.2229559999999992E-3</v>
      </c>
      <c r="AT47" s="424">
        <v>3.3680400000000001E-3</v>
      </c>
      <c r="AU47" s="424">
        <v>5.471872E-3</v>
      </c>
      <c r="AV47" s="424">
        <v>7.5616199999999998E-3</v>
      </c>
      <c r="AW47" s="424">
        <v>8.8172340000000002E-3</v>
      </c>
      <c r="AX47" s="424">
        <v>5.1000960000000001E-3</v>
      </c>
      <c r="AY47" s="424">
        <v>6.967081E-3</v>
      </c>
      <c r="AZ47" s="424">
        <v>3.9532500000000002E-3</v>
      </c>
      <c r="BA47" s="424">
        <v>3.6364819999999999E-3</v>
      </c>
      <c r="BB47" s="424">
        <v>7.5215739999999996E-3</v>
      </c>
      <c r="BC47" s="424">
        <v>8.3784440000000005E-3</v>
      </c>
      <c r="BD47" s="424">
        <v>1.0606483E-2</v>
      </c>
      <c r="BE47" s="425">
        <v>7.571642E-3</v>
      </c>
    </row>
    <row r="48" spans="2:57" ht="11.25" customHeight="1">
      <c r="B48" s="382" t="s">
        <v>130</v>
      </c>
      <c r="C48" s="426">
        <v>0.40733186700000001</v>
      </c>
      <c r="D48" s="427">
        <v>0.42212199500000003</v>
      </c>
      <c r="E48" s="427">
        <v>0.57507009499999995</v>
      </c>
      <c r="F48" s="427">
        <v>0.51521507799999999</v>
      </c>
      <c r="G48" s="427">
        <v>0.55440210599999995</v>
      </c>
      <c r="H48" s="427">
        <v>0.48599091900000002</v>
      </c>
      <c r="I48" s="427">
        <v>0.53874242800000005</v>
      </c>
      <c r="J48" s="427">
        <v>0.45812115799999997</v>
      </c>
      <c r="K48" s="427">
        <v>0.49827936</v>
      </c>
      <c r="L48" s="427">
        <v>0.53427461399999998</v>
      </c>
      <c r="M48" s="428">
        <v>0.27920399499999998</v>
      </c>
      <c r="O48" s="382" t="s">
        <v>129</v>
      </c>
      <c r="P48" s="395">
        <v>0.10928260099999999</v>
      </c>
      <c r="Q48" s="396">
        <v>5.7072299999999999E-2</v>
      </c>
      <c r="R48" s="396">
        <v>6.8822390999999997E-2</v>
      </c>
      <c r="S48" s="396">
        <v>6.5059685000000006E-2</v>
      </c>
      <c r="T48" s="396">
        <v>9.7416138999999999E-2</v>
      </c>
      <c r="U48" s="396">
        <v>6.8916943999999994E-2</v>
      </c>
      <c r="V48" s="396">
        <v>5.2620954999999997E-2</v>
      </c>
      <c r="W48" s="396">
        <v>4.8199466000000003E-2</v>
      </c>
      <c r="X48" s="396">
        <v>8.8136248E-2</v>
      </c>
      <c r="Y48" s="396">
        <v>4.8023564999999997E-2</v>
      </c>
      <c r="Z48" s="396">
        <v>5.5991738999999999E-2</v>
      </c>
      <c r="AA48" s="396">
        <v>5.3373993000000002E-2</v>
      </c>
      <c r="AB48" s="396">
        <v>7.1550282000000007E-2</v>
      </c>
      <c r="AC48" s="396">
        <v>6.9884498000000003E-2</v>
      </c>
      <c r="AD48" s="396">
        <v>7.6995501999999993E-2</v>
      </c>
      <c r="AE48" s="396">
        <v>6.0812507000000002E-2</v>
      </c>
      <c r="AF48" s="396">
        <v>0.11416132800000001</v>
      </c>
      <c r="AG48" s="396">
        <v>8.0254171999999999E-2</v>
      </c>
      <c r="AH48" s="396">
        <v>5.8311217999999998E-2</v>
      </c>
      <c r="AI48" s="396">
        <v>7.2842685000000004E-2</v>
      </c>
      <c r="AJ48" s="396">
        <v>7.5512259999999998E-2</v>
      </c>
      <c r="AK48" s="396">
        <v>6.7687135999999995E-2</v>
      </c>
      <c r="AL48" s="396">
        <v>6.0872208999999997E-2</v>
      </c>
      <c r="AM48" s="396">
        <v>6.8387565999999997E-2</v>
      </c>
      <c r="AN48" s="396">
        <v>5.6682124E-2</v>
      </c>
      <c r="AO48" s="396">
        <v>8.7471731999999996E-2</v>
      </c>
      <c r="AP48" s="396">
        <v>5.2158340999999997E-2</v>
      </c>
      <c r="AQ48" s="396">
        <v>9.4515094000000008E-2</v>
      </c>
      <c r="AR48" s="396">
        <v>8.6528198000000001E-2</v>
      </c>
      <c r="AS48" s="396">
        <v>7.9135838999999999E-2</v>
      </c>
      <c r="AT48" s="396">
        <v>7.1330238000000004E-2</v>
      </c>
      <c r="AU48" s="396">
        <v>8.4145596000000003E-2</v>
      </c>
      <c r="AV48" s="396">
        <v>8.9514046999999999E-2</v>
      </c>
      <c r="AW48" s="396">
        <v>0.10182250399999999</v>
      </c>
      <c r="AX48" s="396">
        <v>8.0265145999999996E-2</v>
      </c>
      <c r="AY48" s="396">
        <v>0.106542259</v>
      </c>
      <c r="AZ48" s="396">
        <v>9.8953023000000001E-2</v>
      </c>
      <c r="BA48" s="396">
        <v>9.3629324E-2</v>
      </c>
      <c r="BB48" s="396">
        <v>8.4551008999999996E-2</v>
      </c>
      <c r="BC48" s="396">
        <v>8.0658433000000002E-2</v>
      </c>
      <c r="BD48" s="396">
        <v>6.8200633999999996E-2</v>
      </c>
      <c r="BE48" s="397">
        <v>4.6053482999999999E-2</v>
      </c>
    </row>
    <row r="49" spans="2:57" ht="11.25" customHeight="1">
      <c r="B49" s="382" t="s">
        <v>131</v>
      </c>
      <c r="C49" s="395">
        <v>1.5410444539999999</v>
      </c>
      <c r="D49" s="396">
        <v>1.7274260089999991</v>
      </c>
      <c r="E49" s="396">
        <v>1.9082827407640239</v>
      </c>
      <c r="F49" s="396">
        <v>2.005595067999999</v>
      </c>
      <c r="G49" s="396">
        <v>1.946981825990836</v>
      </c>
      <c r="H49" s="396">
        <v>2.0320709357271332</v>
      </c>
      <c r="I49" s="396">
        <v>1.559676485999999</v>
      </c>
      <c r="J49" s="396">
        <v>1.774158582881515</v>
      </c>
      <c r="K49" s="396">
        <v>1.4111924928344299</v>
      </c>
      <c r="L49" s="396">
        <v>1.887846387371019</v>
      </c>
      <c r="M49" s="397">
        <v>1.034731051818474</v>
      </c>
      <c r="O49" s="382" t="s">
        <v>130</v>
      </c>
      <c r="P49" s="426">
        <v>0.131050952</v>
      </c>
      <c r="Q49" s="427">
        <v>9.4904715000000001E-2</v>
      </c>
      <c r="R49" s="427">
        <v>4.5158154999999998E-2</v>
      </c>
      <c r="S49" s="427">
        <v>0.13621804500000001</v>
      </c>
      <c r="T49" s="427">
        <v>0.138369411</v>
      </c>
      <c r="U49" s="427">
        <v>5.3738451999999999E-2</v>
      </c>
      <c r="V49" s="427">
        <v>0.108884627</v>
      </c>
      <c r="W49" s="427">
        <v>0.121129505</v>
      </c>
      <c r="X49" s="427">
        <v>0.154337483</v>
      </c>
      <c r="Y49" s="427">
        <v>0.15376432700000001</v>
      </c>
      <c r="Z49" s="427">
        <v>0.13294083200000001</v>
      </c>
      <c r="AA49" s="427">
        <v>0.13402745299999999</v>
      </c>
      <c r="AB49" s="427">
        <v>0.12671101700000001</v>
      </c>
      <c r="AC49" s="427">
        <v>0.116972834</v>
      </c>
      <c r="AD49" s="427">
        <v>0.165021535</v>
      </c>
      <c r="AE49" s="427">
        <v>0.106509692</v>
      </c>
      <c r="AF49" s="427">
        <v>0.136944804</v>
      </c>
      <c r="AG49" s="427">
        <v>0.15419492600000001</v>
      </c>
      <c r="AH49" s="427">
        <v>0.179493758</v>
      </c>
      <c r="AI49" s="427">
        <v>8.3768618000000003E-2</v>
      </c>
      <c r="AJ49" s="427">
        <v>9.6040972000000002E-2</v>
      </c>
      <c r="AK49" s="427">
        <v>0.120397294</v>
      </c>
      <c r="AL49" s="427">
        <v>0.117670249</v>
      </c>
      <c r="AM49" s="427">
        <v>0.151882404</v>
      </c>
      <c r="AN49" s="427">
        <v>0.159055788</v>
      </c>
      <c r="AO49" s="427">
        <v>0.113180765</v>
      </c>
      <c r="AP49" s="427">
        <v>9.9473153999999994E-2</v>
      </c>
      <c r="AQ49" s="427">
        <v>0.167032721</v>
      </c>
      <c r="AR49" s="427">
        <v>0.1392022</v>
      </c>
      <c r="AS49" s="427">
        <v>0.14194685500000001</v>
      </c>
      <c r="AT49" s="427">
        <v>8.6723677999999998E-2</v>
      </c>
      <c r="AU49" s="427">
        <v>9.0248424999999993E-2</v>
      </c>
      <c r="AV49" s="427">
        <v>0.160339814</v>
      </c>
      <c r="AW49" s="427">
        <v>0.11909654</v>
      </c>
      <c r="AX49" s="427">
        <v>0.12822525300000001</v>
      </c>
      <c r="AY49" s="427">
        <v>9.0617752999999995E-2</v>
      </c>
      <c r="AZ49" s="427">
        <v>0.13124677000000001</v>
      </c>
      <c r="BA49" s="427">
        <v>0.146517603</v>
      </c>
      <c r="BB49" s="427">
        <v>0.123415206</v>
      </c>
      <c r="BC49" s="427">
        <v>0.133095035</v>
      </c>
      <c r="BD49" s="427">
        <v>0.13850433400000001</v>
      </c>
      <c r="BE49" s="428">
        <v>0.140699661</v>
      </c>
    </row>
    <row r="50" spans="2:57" ht="11.25" customHeight="1">
      <c r="B50" s="382" t="s">
        <v>208</v>
      </c>
      <c r="C50" s="426">
        <v>0</v>
      </c>
      <c r="D50" s="427">
        <v>0</v>
      </c>
      <c r="E50" s="427">
        <v>0</v>
      </c>
      <c r="F50" s="427">
        <v>0</v>
      </c>
      <c r="G50" s="427">
        <v>0</v>
      </c>
      <c r="H50" s="427">
        <v>0</v>
      </c>
      <c r="I50" s="427">
        <v>0</v>
      </c>
      <c r="J50" s="427">
        <v>0</v>
      </c>
      <c r="K50" s="427">
        <v>0</v>
      </c>
      <c r="L50" s="427">
        <v>0</v>
      </c>
      <c r="M50" s="428">
        <v>0</v>
      </c>
      <c r="O50" s="382" t="s">
        <v>131</v>
      </c>
      <c r="P50" s="395">
        <v>0.2460458239999998</v>
      </c>
      <c r="Q50" s="396">
        <v>0.34356303799999999</v>
      </c>
      <c r="R50" s="396">
        <v>0.46364123499999987</v>
      </c>
      <c r="S50" s="396">
        <v>0.4877943569999999</v>
      </c>
      <c r="T50" s="396">
        <v>0.38577253399999989</v>
      </c>
      <c r="U50" s="396">
        <v>0.4903204679999999</v>
      </c>
      <c r="V50" s="396">
        <v>0.34416590899999983</v>
      </c>
      <c r="W50" s="396">
        <v>0.50716709799999982</v>
      </c>
      <c r="X50" s="396">
        <v>0.53400997099999958</v>
      </c>
      <c r="Y50" s="396">
        <v>0.38879603199999979</v>
      </c>
      <c r="Z50" s="396">
        <v>0.46332247199999987</v>
      </c>
      <c r="AA50" s="396">
        <v>0.52215426576402491</v>
      </c>
      <c r="AB50" s="396">
        <v>0.52273842099999945</v>
      </c>
      <c r="AC50" s="396">
        <v>0.52217711799999988</v>
      </c>
      <c r="AD50" s="396">
        <v>0.53657774399999958</v>
      </c>
      <c r="AE50" s="396">
        <v>0.42410178499999968</v>
      </c>
      <c r="AF50" s="396">
        <v>0.61240803899999952</v>
      </c>
      <c r="AG50" s="396">
        <v>0.36059857231103981</v>
      </c>
      <c r="AH50" s="396">
        <v>0.4249225019999997</v>
      </c>
      <c r="AI50" s="396">
        <v>0.54905271267979727</v>
      </c>
      <c r="AJ50" s="396">
        <v>0.53200259172713382</v>
      </c>
      <c r="AK50" s="396">
        <v>0.49408793899999981</v>
      </c>
      <c r="AL50" s="396">
        <v>0.6666813539999995</v>
      </c>
      <c r="AM50" s="396">
        <v>0.33929905099999969</v>
      </c>
      <c r="AN50" s="396">
        <v>0.322759511</v>
      </c>
      <c r="AO50" s="396">
        <v>0.38980047199999951</v>
      </c>
      <c r="AP50" s="396">
        <v>0.42070274899999999</v>
      </c>
      <c r="AQ50" s="396">
        <v>0.42641375399999998</v>
      </c>
      <c r="AR50" s="396">
        <v>0.50380378199999964</v>
      </c>
      <c r="AS50" s="396">
        <v>0.45813873899999979</v>
      </c>
      <c r="AT50" s="396">
        <v>0.45505722999999948</v>
      </c>
      <c r="AU50" s="396">
        <v>0.35715883188151643</v>
      </c>
      <c r="AV50" s="396">
        <v>0.23517715099999981</v>
      </c>
      <c r="AW50" s="396">
        <v>0.45683156183443102</v>
      </c>
      <c r="AX50" s="396">
        <v>0.37937579499999941</v>
      </c>
      <c r="AY50" s="396">
        <v>0.33980798499999981</v>
      </c>
      <c r="AZ50" s="396">
        <v>0.55357827799999981</v>
      </c>
      <c r="BA50" s="396">
        <v>0.43646565437101958</v>
      </c>
      <c r="BB50" s="396">
        <v>0.38076273099999991</v>
      </c>
      <c r="BC50" s="396">
        <v>0.51703972399999987</v>
      </c>
      <c r="BD50" s="396">
        <v>0.63422105599999978</v>
      </c>
      <c r="BE50" s="397">
        <v>0.40050999581847457</v>
      </c>
    </row>
    <row r="51" spans="2:57" ht="11.25" customHeight="1">
      <c r="B51" s="382" t="s">
        <v>133</v>
      </c>
      <c r="C51" s="429">
        <v>16.381017989</v>
      </c>
      <c r="D51" s="430">
        <v>17.050036806000001</v>
      </c>
      <c r="E51" s="430">
        <v>24.843625970000002</v>
      </c>
      <c r="F51" s="430">
        <v>33.484730886401032</v>
      </c>
      <c r="G51" s="430">
        <v>39.991623804422403</v>
      </c>
      <c r="H51" s="430">
        <v>83.812593433405908</v>
      </c>
      <c r="I51" s="430">
        <v>39.304114446768082</v>
      </c>
      <c r="J51" s="430">
        <v>29.636269224744019</v>
      </c>
      <c r="K51" s="430">
        <v>48.954320838999998</v>
      </c>
      <c r="L51" s="430">
        <v>121.7252859132896</v>
      </c>
      <c r="M51" s="431">
        <v>277.50173005829072</v>
      </c>
      <c r="O51" s="382" t="s">
        <v>208</v>
      </c>
      <c r="P51" s="426">
        <v>0</v>
      </c>
      <c r="Q51" s="427">
        <v>0</v>
      </c>
      <c r="R51" s="427">
        <v>0</v>
      </c>
      <c r="S51" s="427">
        <v>0</v>
      </c>
      <c r="T51" s="427">
        <v>0</v>
      </c>
      <c r="U51" s="427">
        <v>0</v>
      </c>
      <c r="V51" s="427">
        <v>0</v>
      </c>
      <c r="W51" s="427">
        <v>0</v>
      </c>
      <c r="X51" s="427">
        <v>0</v>
      </c>
      <c r="Y51" s="427">
        <v>0</v>
      </c>
      <c r="Z51" s="427">
        <v>0</v>
      </c>
      <c r="AA51" s="427">
        <v>0</v>
      </c>
      <c r="AB51" s="427">
        <v>0</v>
      </c>
      <c r="AC51" s="427">
        <v>0</v>
      </c>
      <c r="AD51" s="427">
        <v>0</v>
      </c>
      <c r="AE51" s="427">
        <v>0</v>
      </c>
      <c r="AF51" s="427">
        <v>0</v>
      </c>
      <c r="AG51" s="427">
        <v>0</v>
      </c>
      <c r="AH51" s="427">
        <v>0</v>
      </c>
      <c r="AI51" s="427">
        <v>0</v>
      </c>
      <c r="AJ51" s="427">
        <v>0</v>
      </c>
      <c r="AK51" s="427">
        <v>0</v>
      </c>
      <c r="AL51" s="427">
        <v>0</v>
      </c>
      <c r="AM51" s="427">
        <v>0</v>
      </c>
      <c r="AN51" s="427">
        <v>0</v>
      </c>
      <c r="AO51" s="427">
        <v>0</v>
      </c>
      <c r="AP51" s="427">
        <v>0</v>
      </c>
      <c r="AQ51" s="427">
        <v>0</v>
      </c>
      <c r="AR51" s="427">
        <v>0</v>
      </c>
      <c r="AS51" s="427">
        <v>0</v>
      </c>
      <c r="AT51" s="427">
        <v>0</v>
      </c>
      <c r="AU51" s="427">
        <v>0</v>
      </c>
      <c r="AV51" s="427">
        <v>0</v>
      </c>
      <c r="AW51" s="427">
        <v>0</v>
      </c>
      <c r="AX51" s="427">
        <v>0</v>
      </c>
      <c r="AY51" s="427">
        <v>0</v>
      </c>
      <c r="AZ51" s="427">
        <v>0</v>
      </c>
      <c r="BA51" s="427">
        <v>0</v>
      </c>
      <c r="BB51" s="427">
        <v>0</v>
      </c>
      <c r="BC51" s="427">
        <v>0</v>
      </c>
      <c r="BD51" s="427">
        <v>0</v>
      </c>
      <c r="BE51" s="428">
        <v>0</v>
      </c>
    </row>
    <row r="52" spans="2:57" ht="11.25" customHeight="1">
      <c r="B52" s="407" t="s">
        <v>115</v>
      </c>
      <c r="O52" s="382" t="s">
        <v>133</v>
      </c>
      <c r="P52" s="429">
        <v>3.1147581209999999</v>
      </c>
      <c r="Q52" s="430">
        <v>8.9722545490000005</v>
      </c>
      <c r="R52" s="430">
        <v>2.5458364609999999</v>
      </c>
      <c r="S52" s="430">
        <v>1.7481688580000001</v>
      </c>
      <c r="T52" s="430">
        <v>2.0482812460000002</v>
      </c>
      <c r="U52" s="430">
        <v>3.78054763</v>
      </c>
      <c r="V52" s="430">
        <v>8.4140694099999997</v>
      </c>
      <c r="W52" s="430">
        <v>2.8071385200000001</v>
      </c>
      <c r="X52" s="430">
        <v>4.4926172470000001</v>
      </c>
      <c r="Y52" s="430">
        <v>4.2358493709999996</v>
      </c>
      <c r="Z52" s="430">
        <v>7.4947189209999996</v>
      </c>
      <c r="AA52" s="430">
        <v>8.6204404310000005</v>
      </c>
      <c r="AB52" s="430">
        <v>11.247605113000001</v>
      </c>
      <c r="AC52" s="430">
        <v>8.1002135129999999</v>
      </c>
      <c r="AD52" s="430">
        <v>7.6479694934010336</v>
      </c>
      <c r="AE52" s="430">
        <v>6.4889427669999993</v>
      </c>
      <c r="AF52" s="430">
        <v>6.0680121720000004</v>
      </c>
      <c r="AG52" s="430">
        <v>8.3490086950000002</v>
      </c>
      <c r="AH52" s="430">
        <v>14.940603305</v>
      </c>
      <c r="AI52" s="430">
        <v>10.6339996324224</v>
      </c>
      <c r="AJ52" s="430">
        <v>22.179124255000001</v>
      </c>
      <c r="AK52" s="430">
        <v>18.873774450405911</v>
      </c>
      <c r="AL52" s="430">
        <v>20.981950689000001</v>
      </c>
      <c r="AM52" s="430">
        <v>21.777744039000002</v>
      </c>
      <c r="AN52" s="430">
        <v>14.321759494880579</v>
      </c>
      <c r="AO52" s="430">
        <v>11.46327374358575</v>
      </c>
      <c r="AP52" s="430">
        <v>6.3525907853017554</v>
      </c>
      <c r="AQ52" s="430">
        <v>7.1664904229999999</v>
      </c>
      <c r="AR52" s="430">
        <v>13.680442822</v>
      </c>
      <c r="AS52" s="430">
        <v>4.2124251170000004</v>
      </c>
      <c r="AT52" s="430">
        <v>5.1899330987440164</v>
      </c>
      <c r="AU52" s="430">
        <v>6.553468187</v>
      </c>
      <c r="AV52" s="430">
        <v>6.0404748699999997</v>
      </c>
      <c r="AW52" s="430">
        <v>6.5004380919999996</v>
      </c>
      <c r="AX52" s="430">
        <v>8.2662927629999992</v>
      </c>
      <c r="AY52" s="430">
        <v>28.147115114000002</v>
      </c>
      <c r="AZ52" s="430">
        <v>50.924318397</v>
      </c>
      <c r="BA52" s="430">
        <v>30.881864652000001</v>
      </c>
      <c r="BB52" s="430">
        <v>26.356331700999998</v>
      </c>
      <c r="BC52" s="430">
        <v>13.56277116328957</v>
      </c>
      <c r="BD52" s="430">
        <v>194.17746345</v>
      </c>
      <c r="BE52" s="431">
        <v>83.324266608290742</v>
      </c>
    </row>
    <row r="53" spans="2:57" ht="11.25" customHeight="1">
      <c r="L53" s="432"/>
      <c r="M53" s="432"/>
      <c r="O53" s="407" t="s">
        <v>115</v>
      </c>
    </row>
  </sheetData>
  <mergeCells count="22">
    <mergeCell ref="AJ45:AM45"/>
    <mergeCell ref="AN45:AQ45"/>
    <mergeCell ref="AR45:AU45"/>
    <mergeCell ref="AV45:AY45"/>
    <mergeCell ref="AZ45:BC45"/>
    <mergeCell ref="AN7:AQ7"/>
    <mergeCell ref="AR7:AU7"/>
    <mergeCell ref="AV7:AY7"/>
    <mergeCell ref="AZ7:BC7"/>
    <mergeCell ref="BD45:BE45"/>
    <mergeCell ref="BD7:BE7"/>
    <mergeCell ref="P45:S45"/>
    <mergeCell ref="T45:W45"/>
    <mergeCell ref="X45:AA45"/>
    <mergeCell ref="AB45:AE45"/>
    <mergeCell ref="AF45:AI45"/>
    <mergeCell ref="AJ7:AM7"/>
    <mergeCell ref="P7:S7"/>
    <mergeCell ref="T7:W7"/>
    <mergeCell ref="X7:AA7"/>
    <mergeCell ref="AB7:AE7"/>
    <mergeCell ref="AF7:AI7"/>
  </mergeCells>
  <conditionalFormatting sqref="C15:M15">
    <cfRule type="cellIs" dxfId="49" priority="1" operator="equal">
      <formula>FALSE</formula>
    </cfRule>
  </conditionalFormatting>
  <pageMargins left="0.7" right="0.7" top="0.75" bottom="0.7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22F72-22C9-4151-9C53-3984B9E075FE}">
  <sheetPr codeName="Sheet32"/>
  <dimension ref="A1"/>
  <sheetViews>
    <sheetView workbookViewId="0"/>
  </sheetViews>
  <sheetFormatPr defaultColWidth="8.58203125" defaultRowHeight="14"/>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BED9A-7A6D-4C13-890D-0738D55AFBA6}">
  <sheetPr>
    <tabColor theme="4"/>
  </sheetPr>
  <dimension ref="A1:BE43"/>
  <sheetViews>
    <sheetView showGridLines="0" zoomScaleNormal="100" workbookViewId="0"/>
  </sheetViews>
  <sheetFormatPr defaultColWidth="5.5" defaultRowHeight="11.25" customHeight="1"/>
  <cols>
    <col min="1" max="1" width="2.5" style="389" customWidth="1"/>
    <col min="2" max="2" width="18" style="389" customWidth="1"/>
    <col min="3" max="14" width="5.5" style="389"/>
    <col min="15" max="15" width="14" style="389" bestFit="1" customWidth="1"/>
    <col min="16" max="18" width="5.5" style="389"/>
    <col min="19" max="19" width="5.5" style="389" customWidth="1"/>
    <col min="20" max="16384" width="5.5" style="389"/>
  </cols>
  <sheetData>
    <row r="1" spans="1:57" ht="11.25" customHeight="1">
      <c r="A1" s="17"/>
      <c r="B1" s="8"/>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6" spans="1:57" ht="15.5">
      <c r="C6" s="390" t="s">
        <v>217</v>
      </c>
      <c r="P6" s="390" t="s">
        <v>218</v>
      </c>
    </row>
    <row r="7" spans="1:57" ht="11.25" customHeight="1">
      <c r="B7" s="381"/>
      <c r="C7" s="3">
        <v>2016</v>
      </c>
      <c r="D7" s="4">
        <v>2017</v>
      </c>
      <c r="E7" s="4">
        <v>2018</v>
      </c>
      <c r="F7" s="4">
        <v>2019</v>
      </c>
      <c r="G7" s="4">
        <v>2020</v>
      </c>
      <c r="H7" s="4">
        <v>2021</v>
      </c>
      <c r="I7" s="4">
        <v>2022</v>
      </c>
      <c r="J7" s="4">
        <v>2023</v>
      </c>
      <c r="K7" s="4">
        <v>2024</v>
      </c>
      <c r="L7" s="4">
        <v>2025</v>
      </c>
      <c r="M7" s="94">
        <v>2026</v>
      </c>
      <c r="P7" s="1057">
        <v>2016</v>
      </c>
      <c r="Q7" s="1059"/>
      <c r="R7" s="1059"/>
      <c r="S7" s="1059"/>
      <c r="T7" s="1057">
        <v>2017</v>
      </c>
      <c r="U7" s="1059"/>
      <c r="V7" s="1059"/>
      <c r="W7" s="1059"/>
      <c r="X7" s="1057">
        <v>2018</v>
      </c>
      <c r="Y7" s="1059"/>
      <c r="Z7" s="1059"/>
      <c r="AA7" s="1059"/>
      <c r="AB7" s="1057">
        <v>2019</v>
      </c>
      <c r="AC7" s="1059"/>
      <c r="AD7" s="1059"/>
      <c r="AE7" s="1059"/>
      <c r="AF7" s="1057">
        <v>2020</v>
      </c>
      <c r="AG7" s="1059"/>
      <c r="AH7" s="1059"/>
      <c r="AI7" s="1059"/>
      <c r="AJ7" s="1057">
        <v>2021</v>
      </c>
      <c r="AK7" s="1059"/>
      <c r="AL7" s="1059"/>
      <c r="AM7" s="1059"/>
      <c r="AN7" s="1057">
        <v>2022</v>
      </c>
      <c r="AO7" s="1059"/>
      <c r="AP7" s="1059"/>
      <c r="AQ7" s="1059"/>
      <c r="AR7" s="1057">
        <v>2023</v>
      </c>
      <c r="AS7" s="1059"/>
      <c r="AT7" s="1059"/>
      <c r="AU7" s="1059"/>
      <c r="AV7" s="1057">
        <v>2024</v>
      </c>
      <c r="AW7" s="1059"/>
      <c r="AX7" s="1059"/>
      <c r="AY7" s="1059"/>
      <c r="AZ7" s="1057">
        <v>2025</v>
      </c>
      <c r="BA7" s="1059"/>
      <c r="BB7" s="1059"/>
      <c r="BC7" s="1059"/>
      <c r="BD7" s="1057">
        <v>2026</v>
      </c>
      <c r="BE7" s="1057"/>
    </row>
    <row r="8" spans="1:57" ht="11.25" customHeight="1">
      <c r="B8" s="382" t="s">
        <v>112</v>
      </c>
      <c r="C8" s="392">
        <v>0.94868505785857571</v>
      </c>
      <c r="D8" s="393">
        <v>1.003004647049984</v>
      </c>
      <c r="E8" s="393">
        <v>1.072323476585288</v>
      </c>
      <c r="F8" s="393">
        <v>1.007904309548624</v>
      </c>
      <c r="G8" s="393">
        <v>0.71823358800453374</v>
      </c>
      <c r="H8" s="393">
        <v>0.79457787974428973</v>
      </c>
      <c r="I8" s="393">
        <v>1.0482881537452771</v>
      </c>
      <c r="J8" s="393">
        <v>0.61482582018046428</v>
      </c>
      <c r="K8" s="393">
        <v>0.60683708423541616</v>
      </c>
      <c r="L8" s="393">
        <v>0.61261826175830192</v>
      </c>
      <c r="M8" s="394">
        <v>0.22687613200000001</v>
      </c>
      <c r="P8" s="6"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1.25" customHeight="1">
      <c r="B9" s="382" t="s">
        <v>113</v>
      </c>
      <c r="C9" s="404">
        <v>1875</v>
      </c>
      <c r="D9" s="405">
        <v>1774</v>
      </c>
      <c r="E9" s="405">
        <v>1533</v>
      </c>
      <c r="F9" s="405">
        <v>1540</v>
      </c>
      <c r="G9" s="405">
        <v>1429</v>
      </c>
      <c r="H9" s="405">
        <v>1470</v>
      </c>
      <c r="I9" s="405">
        <v>1119</v>
      </c>
      <c r="J9" s="405">
        <v>1123</v>
      </c>
      <c r="K9" s="405">
        <v>1066</v>
      </c>
      <c r="L9" s="405">
        <v>1015</v>
      </c>
      <c r="M9" s="406">
        <v>780</v>
      </c>
      <c r="O9" s="382" t="s">
        <v>112</v>
      </c>
      <c r="P9" s="392">
        <v>0.31407772405915951</v>
      </c>
      <c r="Q9" s="393">
        <v>0.199292212</v>
      </c>
      <c r="R9" s="393">
        <v>0.23227183297520021</v>
      </c>
      <c r="S9" s="393">
        <v>0.20304328882421599</v>
      </c>
      <c r="T9" s="393">
        <v>0.31901695099999999</v>
      </c>
      <c r="U9" s="393">
        <v>0.13844234384640491</v>
      </c>
      <c r="V9" s="393">
        <v>0.1981981748019824</v>
      </c>
      <c r="W9" s="393">
        <v>0.34734717740159698</v>
      </c>
      <c r="X9" s="393">
        <v>0.29744186787377208</v>
      </c>
      <c r="Y9" s="393">
        <v>0.21101751099999999</v>
      </c>
      <c r="Z9" s="393">
        <v>0.16333208199999999</v>
      </c>
      <c r="AA9" s="393">
        <v>0.40053201571151559</v>
      </c>
      <c r="AB9" s="393">
        <v>0.22031184700000001</v>
      </c>
      <c r="AC9" s="393">
        <v>0.2031399145486234</v>
      </c>
      <c r="AD9" s="393">
        <v>0.28021518099999998</v>
      </c>
      <c r="AE9" s="393">
        <v>0.30423736699999998</v>
      </c>
      <c r="AF9" s="393">
        <v>0.18899284799999999</v>
      </c>
      <c r="AG9" s="393">
        <v>0.21467379634281969</v>
      </c>
      <c r="AH9" s="393">
        <v>0.12806363281189179</v>
      </c>
      <c r="AI9" s="393">
        <v>0.18650331084982219</v>
      </c>
      <c r="AJ9" s="393">
        <v>0.23083028661424779</v>
      </c>
      <c r="AK9" s="393">
        <v>0.1908205352516042</v>
      </c>
      <c r="AL9" s="393">
        <v>0.16901138187843781</v>
      </c>
      <c r="AM9" s="393">
        <v>0.20391567599999999</v>
      </c>
      <c r="AN9" s="393">
        <v>0.35264499474527722</v>
      </c>
      <c r="AO9" s="393">
        <v>0.42879868599999998</v>
      </c>
      <c r="AP9" s="393">
        <v>9.5283552999999993E-2</v>
      </c>
      <c r="AQ9" s="393">
        <v>0.17156092000000001</v>
      </c>
      <c r="AR9" s="393">
        <v>0.14934236669728959</v>
      </c>
      <c r="AS9" s="393">
        <v>0.216534531</v>
      </c>
      <c r="AT9" s="393">
        <v>0.1652137814831747</v>
      </c>
      <c r="AU9" s="393">
        <v>8.3735140999999999E-2</v>
      </c>
      <c r="AV9" s="393">
        <v>0.13204792744568389</v>
      </c>
      <c r="AW9" s="393">
        <v>0.17523148999999999</v>
      </c>
      <c r="AX9" s="393">
        <v>0.187505485</v>
      </c>
      <c r="AY9" s="393">
        <v>0.11205218178973229</v>
      </c>
      <c r="AZ9" s="393">
        <v>0.138344562</v>
      </c>
      <c r="BA9" s="393">
        <v>0.1730437586371871</v>
      </c>
      <c r="BB9" s="393">
        <v>0.1160650041211148</v>
      </c>
      <c r="BC9" s="393">
        <v>0.185164937</v>
      </c>
      <c r="BD9" s="393">
        <v>0.123130766</v>
      </c>
      <c r="BE9" s="394">
        <v>0.10374536600000001</v>
      </c>
    </row>
    <row r="10" spans="1:57" ht="11.25" customHeight="1">
      <c r="B10" s="407" t="s">
        <v>115</v>
      </c>
      <c r="O10" s="382" t="s">
        <v>113</v>
      </c>
      <c r="P10" s="404">
        <v>574</v>
      </c>
      <c r="Q10" s="405">
        <v>484</v>
      </c>
      <c r="R10" s="405">
        <v>410</v>
      </c>
      <c r="S10" s="405">
        <v>407</v>
      </c>
      <c r="T10" s="405">
        <v>512</v>
      </c>
      <c r="U10" s="405">
        <v>413</v>
      </c>
      <c r="V10" s="405">
        <v>439</v>
      </c>
      <c r="W10" s="405">
        <v>410</v>
      </c>
      <c r="X10" s="405">
        <v>468</v>
      </c>
      <c r="Y10" s="405">
        <v>379</v>
      </c>
      <c r="Z10" s="405">
        <v>318</v>
      </c>
      <c r="AA10" s="405">
        <v>368</v>
      </c>
      <c r="AB10" s="405">
        <v>423</v>
      </c>
      <c r="AC10" s="405">
        <v>371</v>
      </c>
      <c r="AD10" s="405">
        <v>352</v>
      </c>
      <c r="AE10" s="405">
        <v>394</v>
      </c>
      <c r="AF10" s="405">
        <v>468</v>
      </c>
      <c r="AG10" s="405">
        <v>301</v>
      </c>
      <c r="AH10" s="405">
        <v>318</v>
      </c>
      <c r="AI10" s="405">
        <v>342</v>
      </c>
      <c r="AJ10" s="405">
        <v>444</v>
      </c>
      <c r="AK10" s="405">
        <v>334</v>
      </c>
      <c r="AL10" s="405">
        <v>349</v>
      </c>
      <c r="AM10" s="405">
        <v>343</v>
      </c>
      <c r="AN10" s="405">
        <v>356</v>
      </c>
      <c r="AO10" s="405">
        <v>237</v>
      </c>
      <c r="AP10" s="405">
        <v>248</v>
      </c>
      <c r="AQ10" s="405">
        <v>278</v>
      </c>
      <c r="AR10" s="405">
        <v>327</v>
      </c>
      <c r="AS10" s="405">
        <v>267</v>
      </c>
      <c r="AT10" s="405">
        <v>275</v>
      </c>
      <c r="AU10" s="405">
        <v>254</v>
      </c>
      <c r="AV10" s="405">
        <v>302</v>
      </c>
      <c r="AW10" s="405">
        <v>271</v>
      </c>
      <c r="AX10" s="405">
        <v>239</v>
      </c>
      <c r="AY10" s="405">
        <v>254</v>
      </c>
      <c r="AZ10" s="405">
        <v>254</v>
      </c>
      <c r="BA10" s="405">
        <v>190</v>
      </c>
      <c r="BB10" s="405">
        <v>252</v>
      </c>
      <c r="BC10" s="405">
        <v>319</v>
      </c>
      <c r="BD10" s="405">
        <v>348</v>
      </c>
      <c r="BE10" s="406">
        <v>432</v>
      </c>
    </row>
    <row r="11" spans="1:57" ht="11.25" customHeight="1">
      <c r="O11" s="407" t="s">
        <v>115</v>
      </c>
    </row>
    <row r="43" spans="51:52" ht="11.25" customHeight="1">
      <c r="AY43" s="408"/>
      <c r="AZ43" s="408"/>
    </row>
  </sheetData>
  <mergeCells count="11">
    <mergeCell ref="AN7:AQ7"/>
    <mergeCell ref="AR7:AU7"/>
    <mergeCell ref="AV7:AY7"/>
    <mergeCell ref="AZ7:BC7"/>
    <mergeCell ref="BD7:BE7"/>
    <mergeCell ref="AJ7:AM7"/>
    <mergeCell ref="P7:S7"/>
    <mergeCell ref="T7:W7"/>
    <mergeCell ref="X7:AA7"/>
    <mergeCell ref="AB7:AE7"/>
    <mergeCell ref="AF7:AI7"/>
  </mergeCells>
  <pageMargins left="0.7" right="0.7" top="0.75" bottom="0.75" header="0.3" footer="0.3"/>
  <pageSetup orientation="portrait" horizontalDpi="0"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FF9CF-3416-4F7D-82E2-DD00710FB92A}">
  <sheetPr>
    <tabColor theme="4"/>
  </sheetPr>
  <dimension ref="A1:BE53"/>
  <sheetViews>
    <sheetView showGridLines="0" zoomScaleNormal="100" workbookViewId="0"/>
  </sheetViews>
  <sheetFormatPr defaultColWidth="5.5" defaultRowHeight="11.25" customHeight="1"/>
  <cols>
    <col min="1" max="1" width="2.5" style="389" customWidth="1"/>
    <col min="2" max="2" width="18" style="389" customWidth="1"/>
    <col min="3" max="13" width="5.5" style="389" customWidth="1"/>
    <col min="14" max="14" width="2.08203125" style="389" customWidth="1"/>
    <col min="15" max="15" width="10" style="389" bestFit="1" customWidth="1"/>
    <col min="16" max="16384" width="5.5" style="389"/>
  </cols>
  <sheetData>
    <row r="1" spans="1:57" ht="11.25" customHeight="1">
      <c r="A1" s="17"/>
      <c r="B1" s="8"/>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6" spans="1:57" ht="15.5">
      <c r="C6" s="390" t="s">
        <v>219</v>
      </c>
      <c r="P6" s="390" t="s">
        <v>220</v>
      </c>
      <c r="BD6" s="408"/>
      <c r="BE6" s="408"/>
    </row>
    <row r="7" spans="1:57" ht="11.25" customHeight="1">
      <c r="B7" s="412"/>
      <c r="C7" s="3">
        <v>2016</v>
      </c>
      <c r="D7" s="4">
        <v>2017</v>
      </c>
      <c r="E7" s="4">
        <v>2018</v>
      </c>
      <c r="F7" s="4">
        <v>2019</v>
      </c>
      <c r="G7" s="4">
        <v>2020</v>
      </c>
      <c r="H7" s="4">
        <v>2021</v>
      </c>
      <c r="I7" s="4">
        <v>2022</v>
      </c>
      <c r="J7" s="4">
        <v>2023</v>
      </c>
      <c r="K7" s="4">
        <v>2024</v>
      </c>
      <c r="L7" s="4">
        <v>2025</v>
      </c>
      <c r="M7" s="94">
        <v>2026</v>
      </c>
      <c r="N7" s="413"/>
      <c r="P7" s="1057">
        <v>2016</v>
      </c>
      <c r="Q7" s="1059"/>
      <c r="R7" s="1059"/>
      <c r="S7" s="1059"/>
      <c r="T7" s="1057">
        <v>2017</v>
      </c>
      <c r="U7" s="1059"/>
      <c r="V7" s="1059"/>
      <c r="W7" s="1059"/>
      <c r="X7" s="1057">
        <v>2018</v>
      </c>
      <c r="Y7" s="1059"/>
      <c r="Z7" s="1059"/>
      <c r="AA7" s="1059"/>
      <c r="AB7" s="1057">
        <v>2019</v>
      </c>
      <c r="AC7" s="1059"/>
      <c r="AD7" s="1059"/>
      <c r="AE7" s="1059"/>
      <c r="AF7" s="1057">
        <v>2020</v>
      </c>
      <c r="AG7" s="1059"/>
      <c r="AH7" s="1059"/>
      <c r="AI7" s="1059"/>
      <c r="AJ7" s="1057">
        <v>2021</v>
      </c>
      <c r="AK7" s="1059"/>
      <c r="AL7" s="1059"/>
      <c r="AM7" s="1059"/>
      <c r="AN7" s="1057">
        <v>2022</v>
      </c>
      <c r="AO7" s="1059"/>
      <c r="AP7" s="1059"/>
      <c r="AQ7" s="1059"/>
      <c r="AR7" s="1057">
        <v>2023</v>
      </c>
      <c r="AS7" s="1059"/>
      <c r="AT7" s="1059"/>
      <c r="AU7" s="1059"/>
      <c r="AV7" s="1057">
        <v>2024</v>
      </c>
      <c r="AW7" s="1059"/>
      <c r="AX7" s="1059"/>
      <c r="AY7" s="1059"/>
      <c r="AZ7" s="1057">
        <v>2025</v>
      </c>
      <c r="BA7" s="1059"/>
      <c r="BB7" s="1059"/>
      <c r="BC7" s="1059"/>
      <c r="BD7" s="1057">
        <v>2026</v>
      </c>
      <c r="BE7" s="1057"/>
    </row>
    <row r="8" spans="1:57" ht="11.25" customHeight="1">
      <c r="A8" s="8"/>
      <c r="B8" s="382" t="s">
        <v>193</v>
      </c>
      <c r="C8" s="414">
        <v>1185</v>
      </c>
      <c r="D8" s="415">
        <v>1132</v>
      </c>
      <c r="E8" s="415">
        <v>937</v>
      </c>
      <c r="F8" s="415">
        <v>915</v>
      </c>
      <c r="G8" s="415">
        <v>848</v>
      </c>
      <c r="H8" s="415">
        <v>834</v>
      </c>
      <c r="I8" s="415">
        <v>652</v>
      </c>
      <c r="J8" s="415">
        <v>687</v>
      </c>
      <c r="K8" s="415">
        <v>669</v>
      </c>
      <c r="L8" s="415">
        <v>668</v>
      </c>
      <c r="M8" s="416">
        <v>601</v>
      </c>
      <c r="P8" s="6"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1.25" customHeight="1">
      <c r="A9" s="8"/>
      <c r="B9" s="382" t="s">
        <v>194</v>
      </c>
      <c r="C9" s="398">
        <v>320</v>
      </c>
      <c r="D9" s="399">
        <v>331</v>
      </c>
      <c r="E9" s="399">
        <v>291</v>
      </c>
      <c r="F9" s="399">
        <v>300</v>
      </c>
      <c r="G9" s="399">
        <v>268</v>
      </c>
      <c r="H9" s="399">
        <v>268</v>
      </c>
      <c r="I9" s="399">
        <v>172</v>
      </c>
      <c r="J9" s="399">
        <v>176</v>
      </c>
      <c r="K9" s="399">
        <v>131</v>
      </c>
      <c r="L9" s="399">
        <v>141</v>
      </c>
      <c r="M9" s="400">
        <v>108</v>
      </c>
      <c r="O9" s="382" t="s">
        <v>193</v>
      </c>
      <c r="P9" s="414">
        <v>327</v>
      </c>
      <c r="Q9" s="415">
        <v>335</v>
      </c>
      <c r="R9" s="415">
        <v>267</v>
      </c>
      <c r="S9" s="415">
        <v>256</v>
      </c>
      <c r="T9" s="415">
        <v>303</v>
      </c>
      <c r="U9" s="415">
        <v>285</v>
      </c>
      <c r="V9" s="415">
        <v>278</v>
      </c>
      <c r="W9" s="415">
        <v>266</v>
      </c>
      <c r="X9" s="415">
        <v>270</v>
      </c>
      <c r="Y9" s="415">
        <v>234</v>
      </c>
      <c r="Z9" s="415">
        <v>206</v>
      </c>
      <c r="AA9" s="415">
        <v>227</v>
      </c>
      <c r="AB9" s="415">
        <v>224</v>
      </c>
      <c r="AC9" s="415">
        <v>222</v>
      </c>
      <c r="AD9" s="415">
        <v>231</v>
      </c>
      <c r="AE9" s="415">
        <v>238</v>
      </c>
      <c r="AF9" s="415">
        <v>270</v>
      </c>
      <c r="AG9" s="415">
        <v>166</v>
      </c>
      <c r="AH9" s="415">
        <v>198</v>
      </c>
      <c r="AI9" s="415">
        <v>214</v>
      </c>
      <c r="AJ9" s="415">
        <v>255</v>
      </c>
      <c r="AK9" s="415">
        <v>191</v>
      </c>
      <c r="AL9" s="415">
        <v>208</v>
      </c>
      <c r="AM9" s="415">
        <v>180</v>
      </c>
      <c r="AN9" s="415">
        <v>197</v>
      </c>
      <c r="AO9" s="415">
        <v>135</v>
      </c>
      <c r="AP9" s="415">
        <v>154</v>
      </c>
      <c r="AQ9" s="415">
        <v>166</v>
      </c>
      <c r="AR9" s="415">
        <v>194</v>
      </c>
      <c r="AS9" s="415">
        <v>160</v>
      </c>
      <c r="AT9" s="415">
        <v>174</v>
      </c>
      <c r="AU9" s="415">
        <v>159</v>
      </c>
      <c r="AV9" s="415">
        <v>182</v>
      </c>
      <c r="AW9" s="415">
        <v>162</v>
      </c>
      <c r="AX9" s="415">
        <v>160</v>
      </c>
      <c r="AY9" s="415">
        <v>165</v>
      </c>
      <c r="AZ9" s="415">
        <v>154</v>
      </c>
      <c r="BA9" s="415">
        <v>115</v>
      </c>
      <c r="BB9" s="415">
        <v>169</v>
      </c>
      <c r="BC9" s="415">
        <v>230</v>
      </c>
      <c r="BD9" s="415">
        <v>250</v>
      </c>
      <c r="BE9" s="416">
        <v>351</v>
      </c>
    </row>
    <row r="10" spans="1:57" ht="11.25" customHeight="1">
      <c r="A10" s="8"/>
      <c r="B10" s="382" t="s">
        <v>129</v>
      </c>
      <c r="C10" s="417">
        <v>136</v>
      </c>
      <c r="D10" s="418">
        <v>118</v>
      </c>
      <c r="E10" s="418">
        <v>117</v>
      </c>
      <c r="F10" s="418">
        <v>111</v>
      </c>
      <c r="G10" s="418">
        <v>106</v>
      </c>
      <c r="H10" s="418">
        <v>132</v>
      </c>
      <c r="I10" s="418">
        <v>89</v>
      </c>
      <c r="J10" s="418">
        <v>72</v>
      </c>
      <c r="K10" s="418">
        <v>83</v>
      </c>
      <c r="L10" s="418">
        <v>59</v>
      </c>
      <c r="M10" s="419">
        <v>14</v>
      </c>
      <c r="O10" s="382" t="s">
        <v>194</v>
      </c>
      <c r="P10" s="398">
        <v>91</v>
      </c>
      <c r="Q10" s="399">
        <v>82</v>
      </c>
      <c r="R10" s="399">
        <v>78</v>
      </c>
      <c r="S10" s="399">
        <v>69</v>
      </c>
      <c r="T10" s="399">
        <v>82</v>
      </c>
      <c r="U10" s="399">
        <v>76</v>
      </c>
      <c r="V10" s="399">
        <v>99</v>
      </c>
      <c r="W10" s="399">
        <v>74</v>
      </c>
      <c r="X10" s="399">
        <v>84</v>
      </c>
      <c r="Y10" s="399">
        <v>78</v>
      </c>
      <c r="Z10" s="399">
        <v>57</v>
      </c>
      <c r="AA10" s="399">
        <v>72</v>
      </c>
      <c r="AB10" s="399">
        <v>87</v>
      </c>
      <c r="AC10" s="399">
        <v>76</v>
      </c>
      <c r="AD10" s="399">
        <v>54</v>
      </c>
      <c r="AE10" s="399">
        <v>83</v>
      </c>
      <c r="AF10" s="399">
        <v>78</v>
      </c>
      <c r="AG10" s="399">
        <v>65</v>
      </c>
      <c r="AH10" s="399">
        <v>61</v>
      </c>
      <c r="AI10" s="399">
        <v>64</v>
      </c>
      <c r="AJ10" s="399">
        <v>64</v>
      </c>
      <c r="AK10" s="399">
        <v>68</v>
      </c>
      <c r="AL10" s="399">
        <v>59</v>
      </c>
      <c r="AM10" s="399">
        <v>77</v>
      </c>
      <c r="AN10" s="399">
        <v>43</v>
      </c>
      <c r="AO10" s="399">
        <v>46</v>
      </c>
      <c r="AP10" s="399">
        <v>40</v>
      </c>
      <c r="AQ10" s="399">
        <v>43</v>
      </c>
      <c r="AR10" s="399">
        <v>43</v>
      </c>
      <c r="AS10" s="399">
        <v>43</v>
      </c>
      <c r="AT10" s="399">
        <v>48</v>
      </c>
      <c r="AU10" s="399">
        <v>42</v>
      </c>
      <c r="AV10" s="399">
        <v>39</v>
      </c>
      <c r="AW10" s="399">
        <v>33</v>
      </c>
      <c r="AX10" s="399">
        <v>27</v>
      </c>
      <c r="AY10" s="399">
        <v>32</v>
      </c>
      <c r="AZ10" s="399">
        <v>34</v>
      </c>
      <c r="BA10" s="399">
        <v>26</v>
      </c>
      <c r="BB10" s="399">
        <v>31</v>
      </c>
      <c r="BC10" s="399">
        <v>50</v>
      </c>
      <c r="BD10" s="399">
        <v>58</v>
      </c>
      <c r="BE10" s="400">
        <v>50</v>
      </c>
    </row>
    <row r="11" spans="1:57" ht="11.25" customHeight="1">
      <c r="A11" s="8"/>
      <c r="B11" s="382" t="s">
        <v>130</v>
      </c>
      <c r="C11" s="398">
        <v>26</v>
      </c>
      <c r="D11" s="399">
        <v>13</v>
      </c>
      <c r="E11" s="399">
        <v>15</v>
      </c>
      <c r="F11" s="399">
        <v>22</v>
      </c>
      <c r="G11" s="399">
        <v>12</v>
      </c>
      <c r="H11" s="399">
        <v>16</v>
      </c>
      <c r="I11" s="399">
        <v>9</v>
      </c>
      <c r="J11" s="399">
        <v>10</v>
      </c>
      <c r="K11" s="399">
        <v>14</v>
      </c>
      <c r="L11" s="399">
        <v>9</v>
      </c>
      <c r="M11" s="400">
        <v>3</v>
      </c>
      <c r="O11" s="382" t="s">
        <v>129</v>
      </c>
      <c r="P11" s="417">
        <v>54</v>
      </c>
      <c r="Q11" s="418">
        <v>30</v>
      </c>
      <c r="R11" s="418">
        <v>32</v>
      </c>
      <c r="S11" s="418">
        <v>20</v>
      </c>
      <c r="T11" s="418">
        <v>41</v>
      </c>
      <c r="U11" s="418">
        <v>20</v>
      </c>
      <c r="V11" s="418">
        <v>28</v>
      </c>
      <c r="W11" s="418">
        <v>29</v>
      </c>
      <c r="X11" s="418">
        <v>44</v>
      </c>
      <c r="Y11" s="418">
        <v>27</v>
      </c>
      <c r="Z11" s="418">
        <v>17</v>
      </c>
      <c r="AA11" s="418">
        <v>29</v>
      </c>
      <c r="AB11" s="418">
        <v>29</v>
      </c>
      <c r="AC11" s="418">
        <v>29</v>
      </c>
      <c r="AD11" s="418">
        <v>22</v>
      </c>
      <c r="AE11" s="418">
        <v>31</v>
      </c>
      <c r="AF11" s="418">
        <v>34</v>
      </c>
      <c r="AG11" s="418">
        <v>24</v>
      </c>
      <c r="AH11" s="418">
        <v>26</v>
      </c>
      <c r="AI11" s="418">
        <v>22</v>
      </c>
      <c r="AJ11" s="418">
        <v>41</v>
      </c>
      <c r="AK11" s="418">
        <v>25</v>
      </c>
      <c r="AL11" s="418">
        <v>33</v>
      </c>
      <c r="AM11" s="418">
        <v>33</v>
      </c>
      <c r="AN11" s="418">
        <v>27</v>
      </c>
      <c r="AO11" s="418">
        <v>25</v>
      </c>
      <c r="AP11" s="418">
        <v>14</v>
      </c>
      <c r="AQ11" s="418">
        <v>23</v>
      </c>
      <c r="AR11" s="418">
        <v>17</v>
      </c>
      <c r="AS11" s="418">
        <v>24</v>
      </c>
      <c r="AT11" s="418">
        <v>16</v>
      </c>
      <c r="AU11" s="418">
        <v>15</v>
      </c>
      <c r="AV11" s="418">
        <v>22</v>
      </c>
      <c r="AW11" s="418">
        <v>20</v>
      </c>
      <c r="AX11" s="418">
        <v>21</v>
      </c>
      <c r="AY11" s="418">
        <v>20</v>
      </c>
      <c r="AZ11" s="418">
        <v>17</v>
      </c>
      <c r="BA11" s="418">
        <v>16</v>
      </c>
      <c r="BB11" s="418">
        <v>18</v>
      </c>
      <c r="BC11" s="418">
        <v>8</v>
      </c>
      <c r="BD11" s="418">
        <v>11</v>
      </c>
      <c r="BE11" s="419">
        <v>3</v>
      </c>
    </row>
    <row r="12" spans="1:57" ht="11.25" customHeight="1">
      <c r="A12" s="8"/>
      <c r="B12" s="382" t="s">
        <v>131</v>
      </c>
      <c r="C12" s="417">
        <v>5</v>
      </c>
      <c r="D12" s="418">
        <v>8</v>
      </c>
      <c r="E12" s="418">
        <v>12</v>
      </c>
      <c r="F12" s="418">
        <v>12</v>
      </c>
      <c r="G12" s="418">
        <v>9</v>
      </c>
      <c r="H12" s="418">
        <v>7</v>
      </c>
      <c r="I12" s="418">
        <v>5</v>
      </c>
      <c r="J12" s="418">
        <v>9</v>
      </c>
      <c r="K12" s="418">
        <v>2</v>
      </c>
      <c r="L12" s="418">
        <v>5</v>
      </c>
      <c r="M12" s="419">
        <v>2</v>
      </c>
      <c r="O12" s="382" t="s">
        <v>130</v>
      </c>
      <c r="P12" s="398">
        <v>10</v>
      </c>
      <c r="Q12" s="399">
        <v>5</v>
      </c>
      <c r="R12" s="399">
        <v>5</v>
      </c>
      <c r="S12" s="399">
        <v>6</v>
      </c>
      <c r="T12" s="399">
        <v>6</v>
      </c>
      <c r="U12" s="399">
        <v>2</v>
      </c>
      <c r="V12" s="399">
        <v>1</v>
      </c>
      <c r="W12" s="399">
        <v>4</v>
      </c>
      <c r="X12" s="399">
        <v>3</v>
      </c>
      <c r="Y12" s="399">
        <v>4</v>
      </c>
      <c r="Z12" s="399">
        <v>4</v>
      </c>
      <c r="AA12" s="399">
        <v>4</v>
      </c>
      <c r="AB12" s="399">
        <v>6</v>
      </c>
      <c r="AC12" s="399">
        <v>5</v>
      </c>
      <c r="AD12" s="399">
        <v>9</v>
      </c>
      <c r="AE12" s="399">
        <v>2</v>
      </c>
      <c r="AF12" s="399">
        <v>5</v>
      </c>
      <c r="AG12" s="399">
        <v>3</v>
      </c>
      <c r="AH12" s="399">
        <v>1</v>
      </c>
      <c r="AI12" s="399">
        <v>3</v>
      </c>
      <c r="AJ12" s="399">
        <v>2</v>
      </c>
      <c r="AK12" s="399">
        <v>6</v>
      </c>
      <c r="AL12" s="399">
        <v>1</v>
      </c>
      <c r="AM12" s="399">
        <v>7</v>
      </c>
      <c r="AN12" s="399">
        <v>4</v>
      </c>
      <c r="AO12" s="399">
        <v>2</v>
      </c>
      <c r="AP12" s="399">
        <v>1</v>
      </c>
      <c r="AQ12" s="399">
        <v>2</v>
      </c>
      <c r="AR12" s="399">
        <v>3</v>
      </c>
      <c r="AS12" s="399">
        <v>4</v>
      </c>
      <c r="AT12" s="399">
        <v>1</v>
      </c>
      <c r="AU12" s="399">
        <v>2</v>
      </c>
      <c r="AV12" s="399">
        <v>5</v>
      </c>
      <c r="AW12" s="399">
        <v>4</v>
      </c>
      <c r="AX12" s="399">
        <v>3</v>
      </c>
      <c r="AY12" s="399">
        <v>2</v>
      </c>
      <c r="AZ12" s="399">
        <v>1</v>
      </c>
      <c r="BA12" s="399">
        <v>3</v>
      </c>
      <c r="BB12" s="399">
        <v>3</v>
      </c>
      <c r="BC12" s="399">
        <v>2</v>
      </c>
      <c r="BD12" s="399">
        <v>2</v>
      </c>
      <c r="BE12" s="400">
        <v>1</v>
      </c>
    </row>
    <row r="13" spans="1:57" ht="11.25" customHeight="1">
      <c r="A13" s="8"/>
      <c r="B13" s="382" t="s">
        <v>195</v>
      </c>
      <c r="C13" s="398">
        <v>1</v>
      </c>
      <c r="D13" s="399">
        <v>3</v>
      </c>
      <c r="E13" s="399">
        <v>3</v>
      </c>
      <c r="F13" s="399">
        <v>3</v>
      </c>
      <c r="G13" s="399">
        <v>1</v>
      </c>
      <c r="H13" s="399">
        <v>1</v>
      </c>
      <c r="I13" s="399">
        <v>4</v>
      </c>
      <c r="J13" s="399">
        <v>3</v>
      </c>
      <c r="K13" s="399">
        <v>2</v>
      </c>
      <c r="L13" s="399">
        <v>3</v>
      </c>
      <c r="M13" s="400">
        <v>0</v>
      </c>
      <c r="O13" s="382" t="s">
        <v>131</v>
      </c>
      <c r="P13" s="417">
        <v>2</v>
      </c>
      <c r="Q13" s="418">
        <v>0</v>
      </c>
      <c r="R13" s="418">
        <v>0</v>
      </c>
      <c r="S13" s="418">
        <v>3</v>
      </c>
      <c r="T13" s="418">
        <v>5</v>
      </c>
      <c r="U13" s="418">
        <v>0</v>
      </c>
      <c r="V13" s="418">
        <v>3</v>
      </c>
      <c r="W13" s="418">
        <v>0</v>
      </c>
      <c r="X13" s="418">
        <v>2</v>
      </c>
      <c r="Y13" s="418">
        <v>3</v>
      </c>
      <c r="Z13" s="418">
        <v>3</v>
      </c>
      <c r="AA13" s="418">
        <v>4</v>
      </c>
      <c r="AB13" s="418">
        <v>0</v>
      </c>
      <c r="AC13" s="418">
        <v>2</v>
      </c>
      <c r="AD13" s="418">
        <v>4</v>
      </c>
      <c r="AE13" s="418">
        <v>6</v>
      </c>
      <c r="AF13" s="418">
        <v>0</v>
      </c>
      <c r="AG13" s="418">
        <v>5</v>
      </c>
      <c r="AH13" s="418">
        <v>0</v>
      </c>
      <c r="AI13" s="418">
        <v>4</v>
      </c>
      <c r="AJ13" s="418">
        <v>4</v>
      </c>
      <c r="AK13" s="418">
        <v>2</v>
      </c>
      <c r="AL13" s="418">
        <v>0</v>
      </c>
      <c r="AM13" s="418">
        <v>1</v>
      </c>
      <c r="AN13" s="418">
        <v>2</v>
      </c>
      <c r="AO13" s="418">
        <v>1</v>
      </c>
      <c r="AP13" s="418">
        <v>1</v>
      </c>
      <c r="AQ13" s="418">
        <v>1</v>
      </c>
      <c r="AR13" s="418">
        <v>2</v>
      </c>
      <c r="AS13" s="418">
        <v>4</v>
      </c>
      <c r="AT13" s="418">
        <v>3</v>
      </c>
      <c r="AU13" s="418">
        <v>0</v>
      </c>
      <c r="AV13" s="418">
        <v>0</v>
      </c>
      <c r="AW13" s="418">
        <v>0</v>
      </c>
      <c r="AX13" s="418">
        <v>1</v>
      </c>
      <c r="AY13" s="418">
        <v>1</v>
      </c>
      <c r="AZ13" s="418">
        <v>1</v>
      </c>
      <c r="BA13" s="418">
        <v>1</v>
      </c>
      <c r="BB13" s="418">
        <v>1</v>
      </c>
      <c r="BC13" s="418">
        <v>2</v>
      </c>
      <c r="BD13" s="418">
        <v>1</v>
      </c>
      <c r="BE13" s="419">
        <v>1</v>
      </c>
    </row>
    <row r="14" spans="1:57" ht="11.25" customHeight="1">
      <c r="A14" s="8"/>
      <c r="B14" s="382" t="s">
        <v>134</v>
      </c>
      <c r="C14" s="420">
        <v>202</v>
      </c>
      <c r="D14" s="421">
        <v>169</v>
      </c>
      <c r="E14" s="421">
        <v>158</v>
      </c>
      <c r="F14" s="421">
        <v>177</v>
      </c>
      <c r="G14" s="421">
        <v>185</v>
      </c>
      <c r="H14" s="421">
        <v>212</v>
      </c>
      <c r="I14" s="421">
        <v>188</v>
      </c>
      <c r="J14" s="421">
        <v>166</v>
      </c>
      <c r="K14" s="421">
        <v>165</v>
      </c>
      <c r="L14" s="421">
        <v>130</v>
      </c>
      <c r="M14" s="422">
        <v>52</v>
      </c>
      <c r="O14" s="382" t="s">
        <v>195</v>
      </c>
      <c r="P14" s="398">
        <v>0</v>
      </c>
      <c r="Q14" s="399">
        <v>0</v>
      </c>
      <c r="R14" s="399">
        <v>1</v>
      </c>
      <c r="S14" s="399">
        <v>0</v>
      </c>
      <c r="T14" s="399">
        <v>1</v>
      </c>
      <c r="U14" s="399">
        <v>0</v>
      </c>
      <c r="V14" s="399">
        <v>0</v>
      </c>
      <c r="W14" s="399">
        <v>2</v>
      </c>
      <c r="X14" s="399">
        <v>1</v>
      </c>
      <c r="Y14" s="399">
        <v>0</v>
      </c>
      <c r="Z14" s="399">
        <v>0</v>
      </c>
      <c r="AA14" s="399">
        <v>2</v>
      </c>
      <c r="AB14" s="399">
        <v>1</v>
      </c>
      <c r="AC14" s="399">
        <v>0</v>
      </c>
      <c r="AD14" s="399">
        <v>1</v>
      </c>
      <c r="AE14" s="399">
        <v>1</v>
      </c>
      <c r="AF14" s="399">
        <v>0</v>
      </c>
      <c r="AG14" s="399">
        <v>1</v>
      </c>
      <c r="AH14" s="399">
        <v>0</v>
      </c>
      <c r="AI14" s="399">
        <v>0</v>
      </c>
      <c r="AJ14" s="399">
        <v>0</v>
      </c>
      <c r="AK14" s="399">
        <v>0</v>
      </c>
      <c r="AL14" s="399">
        <v>1</v>
      </c>
      <c r="AM14" s="399">
        <v>0</v>
      </c>
      <c r="AN14" s="399">
        <v>1</v>
      </c>
      <c r="AO14" s="399">
        <v>2</v>
      </c>
      <c r="AP14" s="399">
        <v>0</v>
      </c>
      <c r="AQ14" s="399">
        <v>1</v>
      </c>
      <c r="AR14" s="399">
        <v>1</v>
      </c>
      <c r="AS14" s="399">
        <v>1</v>
      </c>
      <c r="AT14" s="399">
        <v>1</v>
      </c>
      <c r="AU14" s="399">
        <v>0</v>
      </c>
      <c r="AV14" s="399">
        <v>0</v>
      </c>
      <c r="AW14" s="399">
        <v>1</v>
      </c>
      <c r="AX14" s="399">
        <v>1</v>
      </c>
      <c r="AY14" s="399">
        <v>0</v>
      </c>
      <c r="AZ14" s="399">
        <v>1</v>
      </c>
      <c r="BA14" s="399">
        <v>1</v>
      </c>
      <c r="BB14" s="399">
        <v>0</v>
      </c>
      <c r="BC14" s="399">
        <v>1</v>
      </c>
      <c r="BD14" s="399">
        <v>0</v>
      </c>
      <c r="BE14" s="400">
        <v>0</v>
      </c>
    </row>
    <row r="15" spans="1:57" ht="11.25" customHeight="1">
      <c r="B15" s="407" t="s">
        <v>115</v>
      </c>
      <c r="N15" s="391"/>
      <c r="O15" s="382" t="s">
        <v>134</v>
      </c>
      <c r="P15" s="420">
        <v>90</v>
      </c>
      <c r="Q15" s="421">
        <v>32</v>
      </c>
      <c r="R15" s="421">
        <v>27</v>
      </c>
      <c r="S15" s="421">
        <v>53</v>
      </c>
      <c r="T15" s="421">
        <v>74</v>
      </c>
      <c r="U15" s="421">
        <v>30</v>
      </c>
      <c r="V15" s="421">
        <v>30</v>
      </c>
      <c r="W15" s="421">
        <v>35</v>
      </c>
      <c r="X15" s="421">
        <v>64</v>
      </c>
      <c r="Y15" s="421">
        <v>33</v>
      </c>
      <c r="Z15" s="421">
        <v>31</v>
      </c>
      <c r="AA15" s="421">
        <v>30</v>
      </c>
      <c r="AB15" s="421">
        <v>76</v>
      </c>
      <c r="AC15" s="421">
        <v>37</v>
      </c>
      <c r="AD15" s="421">
        <v>31</v>
      </c>
      <c r="AE15" s="421">
        <v>33</v>
      </c>
      <c r="AF15" s="421">
        <v>81</v>
      </c>
      <c r="AG15" s="421">
        <v>37</v>
      </c>
      <c r="AH15" s="421">
        <v>32</v>
      </c>
      <c r="AI15" s="421">
        <v>35</v>
      </c>
      <c r="AJ15" s="421">
        <v>78</v>
      </c>
      <c r="AK15" s="421">
        <v>42</v>
      </c>
      <c r="AL15" s="421">
        <v>47</v>
      </c>
      <c r="AM15" s="421">
        <v>45</v>
      </c>
      <c r="AN15" s="421">
        <v>82</v>
      </c>
      <c r="AO15" s="421">
        <v>26</v>
      </c>
      <c r="AP15" s="421">
        <v>38</v>
      </c>
      <c r="AQ15" s="421">
        <v>42</v>
      </c>
      <c r="AR15" s="421">
        <v>67</v>
      </c>
      <c r="AS15" s="421">
        <v>31</v>
      </c>
      <c r="AT15" s="421">
        <v>32</v>
      </c>
      <c r="AU15" s="421">
        <v>36</v>
      </c>
      <c r="AV15" s="421">
        <v>54</v>
      </c>
      <c r="AW15" s="421">
        <v>51</v>
      </c>
      <c r="AX15" s="421">
        <v>26</v>
      </c>
      <c r="AY15" s="421">
        <v>34</v>
      </c>
      <c r="AZ15" s="421">
        <v>46</v>
      </c>
      <c r="BA15" s="421">
        <v>28</v>
      </c>
      <c r="BB15" s="421">
        <v>30</v>
      </c>
      <c r="BC15" s="421">
        <v>26</v>
      </c>
      <c r="BD15" s="421">
        <v>26</v>
      </c>
      <c r="BE15" s="422">
        <v>26</v>
      </c>
    </row>
    <row r="16" spans="1:57" ht="11.25" customHeight="1">
      <c r="O16" s="407" t="s">
        <v>115</v>
      </c>
    </row>
    <row r="44" spans="2:57" ht="11.25" customHeight="1">
      <c r="C44" s="390" t="s">
        <v>221</v>
      </c>
      <c r="P44" s="390" t="s">
        <v>222</v>
      </c>
      <c r="BD44" s="408"/>
      <c r="BE44" s="408"/>
    </row>
    <row r="45" spans="2:57" ht="11.25" customHeight="1">
      <c r="B45" s="412"/>
      <c r="C45" s="3">
        <v>2016</v>
      </c>
      <c r="D45" s="4">
        <v>2017</v>
      </c>
      <c r="E45" s="4">
        <v>2018</v>
      </c>
      <c r="F45" s="4">
        <v>2019</v>
      </c>
      <c r="G45" s="4">
        <v>2020</v>
      </c>
      <c r="H45" s="4">
        <v>2021</v>
      </c>
      <c r="I45" s="4">
        <v>2022</v>
      </c>
      <c r="J45" s="4">
        <v>2023</v>
      </c>
      <c r="K45" s="4">
        <v>2024</v>
      </c>
      <c r="L45" s="4">
        <v>2025</v>
      </c>
      <c r="M45" s="94">
        <v>2026</v>
      </c>
      <c r="P45" s="1057">
        <v>2016</v>
      </c>
      <c r="Q45" s="1059"/>
      <c r="R45" s="1059"/>
      <c r="S45" s="1059"/>
      <c r="T45" s="1057">
        <v>2017</v>
      </c>
      <c r="U45" s="1059"/>
      <c r="V45" s="1059"/>
      <c r="W45" s="1059"/>
      <c r="X45" s="1057">
        <v>2018</v>
      </c>
      <c r="Y45" s="1059"/>
      <c r="Z45" s="1059"/>
      <c r="AA45" s="1059"/>
      <c r="AB45" s="1057">
        <v>2019</v>
      </c>
      <c r="AC45" s="1059"/>
      <c r="AD45" s="1059"/>
      <c r="AE45" s="1059"/>
      <c r="AF45" s="1057">
        <v>2020</v>
      </c>
      <c r="AG45" s="1059"/>
      <c r="AH45" s="1059"/>
      <c r="AI45" s="1059"/>
      <c r="AJ45" s="1057">
        <v>2021</v>
      </c>
      <c r="AK45" s="1059"/>
      <c r="AL45" s="1059"/>
      <c r="AM45" s="1059"/>
      <c r="AN45" s="1057">
        <v>2022</v>
      </c>
      <c r="AO45" s="1059"/>
      <c r="AP45" s="1059"/>
      <c r="AQ45" s="1059"/>
      <c r="AR45" s="1057">
        <v>2023</v>
      </c>
      <c r="AS45" s="1059"/>
      <c r="AT45" s="1059"/>
      <c r="AU45" s="1059"/>
      <c r="AV45" s="1057">
        <v>2024</v>
      </c>
      <c r="AW45" s="1059"/>
      <c r="AX45" s="1059"/>
      <c r="AY45" s="1059"/>
      <c r="AZ45" s="1057">
        <v>2025</v>
      </c>
      <c r="BA45" s="1059"/>
      <c r="BB45" s="1059"/>
      <c r="BC45" s="1059"/>
      <c r="BD45" s="1057">
        <v>2026</v>
      </c>
      <c r="BE45" s="1057"/>
    </row>
    <row r="46" spans="2:57" ht="11.25" customHeight="1">
      <c r="B46" s="382" t="s">
        <v>193</v>
      </c>
      <c r="C46" s="423">
        <v>0.19365369585857581</v>
      </c>
      <c r="D46" s="424">
        <v>0.18846775104998431</v>
      </c>
      <c r="E46" s="424">
        <v>0.1641552235852877</v>
      </c>
      <c r="F46" s="424">
        <v>0.1566459735486235</v>
      </c>
      <c r="G46" s="424">
        <v>0.1438489210045337</v>
      </c>
      <c r="H46" s="424">
        <v>0.14128124974428971</v>
      </c>
      <c r="I46" s="424">
        <v>0.10813693374527709</v>
      </c>
      <c r="J46" s="424">
        <v>0.11327866918046429</v>
      </c>
      <c r="K46" s="424">
        <v>0.1058772872354162</v>
      </c>
      <c r="L46" s="424">
        <v>9.8099652758301917E-2</v>
      </c>
      <c r="M46" s="425">
        <v>8.2016736000000007E-2</v>
      </c>
      <c r="P46" s="6" t="s">
        <v>108</v>
      </c>
      <c r="Q46" s="6" t="s">
        <v>109</v>
      </c>
      <c r="R46" s="6" t="s">
        <v>110</v>
      </c>
      <c r="S46" s="6" t="s">
        <v>111</v>
      </c>
      <c r="T46" s="6" t="s">
        <v>108</v>
      </c>
      <c r="U46" s="6" t="s">
        <v>109</v>
      </c>
      <c r="V46" s="6" t="s">
        <v>110</v>
      </c>
      <c r="W46" s="6" t="s">
        <v>111</v>
      </c>
      <c r="X46" s="6" t="s">
        <v>108</v>
      </c>
      <c r="Y46" s="6" t="s">
        <v>109</v>
      </c>
      <c r="Z46" s="6" t="s">
        <v>110</v>
      </c>
      <c r="AA46" s="6" t="s">
        <v>111</v>
      </c>
      <c r="AB46" s="6" t="s">
        <v>108</v>
      </c>
      <c r="AC46" s="6" t="s">
        <v>109</v>
      </c>
      <c r="AD46" s="6" t="s">
        <v>110</v>
      </c>
      <c r="AE46" s="6" t="s">
        <v>111</v>
      </c>
      <c r="AF46" s="6" t="s">
        <v>108</v>
      </c>
      <c r="AG46" s="6" t="s">
        <v>109</v>
      </c>
      <c r="AH46" s="6" t="s">
        <v>110</v>
      </c>
      <c r="AI46" s="6" t="s">
        <v>111</v>
      </c>
      <c r="AJ46" s="6" t="s">
        <v>108</v>
      </c>
      <c r="AK46" s="6" t="s">
        <v>109</v>
      </c>
      <c r="AL46" s="6" t="s">
        <v>110</v>
      </c>
      <c r="AM46" s="6" t="s">
        <v>111</v>
      </c>
      <c r="AN46" s="6" t="s">
        <v>108</v>
      </c>
      <c r="AO46" s="6" t="s">
        <v>109</v>
      </c>
      <c r="AP46" s="6" t="s">
        <v>110</v>
      </c>
      <c r="AQ46" s="6" t="s">
        <v>111</v>
      </c>
      <c r="AR46" s="6" t="s">
        <v>108</v>
      </c>
      <c r="AS46" s="6" t="s">
        <v>109</v>
      </c>
      <c r="AT46" s="6" t="s">
        <v>110</v>
      </c>
      <c r="AU46" s="6" t="s">
        <v>111</v>
      </c>
      <c r="AV46" s="6" t="s">
        <v>108</v>
      </c>
      <c r="AW46" s="6" t="s">
        <v>109</v>
      </c>
      <c r="AX46" s="6" t="s">
        <v>110</v>
      </c>
      <c r="AY46" s="6" t="s">
        <v>111</v>
      </c>
      <c r="AZ46" s="6" t="s">
        <v>108</v>
      </c>
      <c r="BA46" s="6" t="s">
        <v>109</v>
      </c>
      <c r="BB46" s="6" t="s">
        <v>110</v>
      </c>
      <c r="BC46" s="6" t="s">
        <v>111</v>
      </c>
      <c r="BD46" s="6" t="s">
        <v>108</v>
      </c>
      <c r="BE46" s="6" t="s">
        <v>109</v>
      </c>
    </row>
    <row r="47" spans="2:57" ht="11.25" customHeight="1">
      <c r="B47" s="382" t="s">
        <v>194</v>
      </c>
      <c r="C47" s="395">
        <v>0.21420867800000001</v>
      </c>
      <c r="D47" s="396">
        <v>0.21583065400000001</v>
      </c>
      <c r="E47" s="396">
        <v>0.19271660600000001</v>
      </c>
      <c r="F47" s="396">
        <v>0.20260524299999999</v>
      </c>
      <c r="G47" s="396">
        <v>0.173983376</v>
      </c>
      <c r="H47" s="396">
        <v>0.180359353</v>
      </c>
      <c r="I47" s="396">
        <v>0.11020342</v>
      </c>
      <c r="J47" s="396">
        <v>0.112634137</v>
      </c>
      <c r="K47" s="396">
        <v>8.5409783000000003E-2</v>
      </c>
      <c r="L47" s="396">
        <v>8.9964866000000004E-2</v>
      </c>
      <c r="M47" s="397">
        <v>7.2428416999999995E-2</v>
      </c>
      <c r="O47" s="382" t="s">
        <v>193</v>
      </c>
      <c r="P47" s="423">
        <v>5.3257112059159471E-2</v>
      </c>
      <c r="Q47" s="424">
        <v>5.6020862999999997E-2</v>
      </c>
      <c r="R47" s="424">
        <v>4.0936793975200239E-2</v>
      </c>
      <c r="S47" s="424">
        <v>4.3438926824216031E-2</v>
      </c>
      <c r="T47" s="424">
        <v>5.0143721000000002E-2</v>
      </c>
      <c r="U47" s="424">
        <v>4.8378040846404888E-2</v>
      </c>
      <c r="V47" s="424">
        <v>4.4787893801982413E-2</v>
      </c>
      <c r="W47" s="424">
        <v>4.5158095401597008E-2</v>
      </c>
      <c r="X47" s="424">
        <v>5.0759877873772077E-2</v>
      </c>
      <c r="Y47" s="424">
        <v>4.0773979000000002E-2</v>
      </c>
      <c r="Z47" s="424">
        <v>3.3597691999999998E-2</v>
      </c>
      <c r="AA47" s="424">
        <v>3.9023674711515632E-2</v>
      </c>
      <c r="AB47" s="424">
        <v>3.8932399999999999E-2</v>
      </c>
      <c r="AC47" s="424">
        <v>3.6637198548623538E-2</v>
      </c>
      <c r="AD47" s="424">
        <v>4.1706154000000002E-2</v>
      </c>
      <c r="AE47" s="424">
        <v>3.9370220999999997E-2</v>
      </c>
      <c r="AF47" s="424">
        <v>4.9214218999999997E-2</v>
      </c>
      <c r="AG47" s="424">
        <v>2.8926703342819729E-2</v>
      </c>
      <c r="AH47" s="424">
        <v>3.186150481189181E-2</v>
      </c>
      <c r="AI47" s="424">
        <v>3.384649384982219E-2</v>
      </c>
      <c r="AJ47" s="424">
        <v>4.1652742614247798E-2</v>
      </c>
      <c r="AK47" s="424">
        <v>3.2557793251604177E-2</v>
      </c>
      <c r="AL47" s="424">
        <v>3.6360746878437759E-2</v>
      </c>
      <c r="AM47" s="424">
        <v>3.0709967000000001E-2</v>
      </c>
      <c r="AN47" s="424">
        <v>3.240474674527713E-2</v>
      </c>
      <c r="AO47" s="424">
        <v>2.2797600000000001E-2</v>
      </c>
      <c r="AP47" s="424">
        <v>2.5635676E-2</v>
      </c>
      <c r="AQ47" s="424">
        <v>2.7298910999999999E-2</v>
      </c>
      <c r="AR47" s="424">
        <v>3.3819270697289662E-2</v>
      </c>
      <c r="AS47" s="424">
        <v>2.883753E-2</v>
      </c>
      <c r="AT47" s="424">
        <v>2.700856348317467E-2</v>
      </c>
      <c r="AU47" s="424">
        <v>2.3613305000000001E-2</v>
      </c>
      <c r="AV47" s="424">
        <v>2.7301533445683871E-2</v>
      </c>
      <c r="AW47" s="424">
        <v>2.7316172999999999E-2</v>
      </c>
      <c r="AX47" s="424">
        <v>2.6091436999999999E-2</v>
      </c>
      <c r="AY47" s="424">
        <v>2.5168143789732311E-2</v>
      </c>
      <c r="AZ47" s="424">
        <v>2.1981234999999998E-2</v>
      </c>
      <c r="BA47" s="424">
        <v>1.9050229637187142E-2</v>
      </c>
      <c r="BB47" s="424">
        <v>2.420616512111478E-2</v>
      </c>
      <c r="BC47" s="424">
        <v>3.2862022999999997E-2</v>
      </c>
      <c r="BD47" s="424">
        <v>3.3543762999999997E-2</v>
      </c>
      <c r="BE47" s="425">
        <v>4.8472973000000003E-2</v>
      </c>
    </row>
    <row r="48" spans="2:57" ht="11.25" customHeight="1">
      <c r="B48" s="382" t="s">
        <v>129</v>
      </c>
      <c r="C48" s="426">
        <v>0.24867102699999999</v>
      </c>
      <c r="D48" s="427">
        <v>0.21171114799999999</v>
      </c>
      <c r="E48" s="427">
        <v>0.22539487699999999</v>
      </c>
      <c r="F48" s="427">
        <v>0.22712549000000001</v>
      </c>
      <c r="G48" s="427">
        <v>0.186842651</v>
      </c>
      <c r="H48" s="427">
        <v>0.239350442</v>
      </c>
      <c r="I48" s="427">
        <v>0.17244279900000001</v>
      </c>
      <c r="J48" s="427">
        <v>0.117913014</v>
      </c>
      <c r="K48" s="427">
        <v>0.17107145100000001</v>
      </c>
      <c r="L48" s="427">
        <v>0.113293277</v>
      </c>
      <c r="M48" s="428">
        <v>2.5430978999999999E-2</v>
      </c>
      <c r="O48" s="382" t="s">
        <v>194</v>
      </c>
      <c r="P48" s="395">
        <v>6.3286116000000003E-2</v>
      </c>
      <c r="Q48" s="396">
        <v>5.4959303000000001E-2</v>
      </c>
      <c r="R48" s="396">
        <v>4.9883588E-2</v>
      </c>
      <c r="S48" s="396">
        <v>4.6079671000000003E-2</v>
      </c>
      <c r="T48" s="396">
        <v>5.1810151999999998E-2</v>
      </c>
      <c r="U48" s="396">
        <v>4.9959302999999997E-2</v>
      </c>
      <c r="V48" s="396">
        <v>6.4157407E-2</v>
      </c>
      <c r="W48" s="396">
        <v>4.9903792000000002E-2</v>
      </c>
      <c r="X48" s="396">
        <v>5.4502560999999998E-2</v>
      </c>
      <c r="Y48" s="396">
        <v>5.1880676000000001E-2</v>
      </c>
      <c r="Z48" s="396">
        <v>3.7720847000000002E-2</v>
      </c>
      <c r="AA48" s="396">
        <v>4.8612521999999998E-2</v>
      </c>
      <c r="AB48" s="396">
        <v>5.8133878E-2</v>
      </c>
      <c r="AC48" s="396">
        <v>5.1385769999999997E-2</v>
      </c>
      <c r="AD48" s="396">
        <v>3.6783517000000002E-2</v>
      </c>
      <c r="AE48" s="396">
        <v>5.6302077999999998E-2</v>
      </c>
      <c r="AF48" s="396">
        <v>5.1315444000000002E-2</v>
      </c>
      <c r="AG48" s="396">
        <v>4.2126051999999997E-2</v>
      </c>
      <c r="AH48" s="396">
        <v>3.9106127999999997E-2</v>
      </c>
      <c r="AI48" s="396">
        <v>4.1435751999999999E-2</v>
      </c>
      <c r="AJ48" s="396">
        <v>4.2616471000000003E-2</v>
      </c>
      <c r="AK48" s="396">
        <v>4.5319648999999997E-2</v>
      </c>
      <c r="AL48" s="396">
        <v>3.7722761E-2</v>
      </c>
      <c r="AM48" s="396">
        <v>5.4700472E-2</v>
      </c>
      <c r="AN48" s="396">
        <v>2.6967794999999999E-2</v>
      </c>
      <c r="AO48" s="396">
        <v>2.9901082999999998E-2</v>
      </c>
      <c r="AP48" s="396">
        <v>2.4983841E-2</v>
      </c>
      <c r="AQ48" s="396">
        <v>2.8350700999999999E-2</v>
      </c>
      <c r="AR48" s="396">
        <v>2.7963096E-2</v>
      </c>
      <c r="AS48" s="396">
        <v>2.7389987000000001E-2</v>
      </c>
      <c r="AT48" s="396">
        <v>3.0949218000000001E-2</v>
      </c>
      <c r="AU48" s="396">
        <v>2.6331836000000001E-2</v>
      </c>
      <c r="AV48" s="396">
        <v>2.5758290999999999E-2</v>
      </c>
      <c r="AW48" s="396">
        <v>2.0798753E-2</v>
      </c>
      <c r="AX48" s="396">
        <v>1.7089020999999999E-2</v>
      </c>
      <c r="AY48" s="396">
        <v>2.1763718000000001E-2</v>
      </c>
      <c r="AZ48" s="396">
        <v>2.1479426999999999E-2</v>
      </c>
      <c r="BA48" s="396">
        <v>1.6343066999999999E-2</v>
      </c>
      <c r="BB48" s="396">
        <v>2.0095739000000001E-2</v>
      </c>
      <c r="BC48" s="396">
        <v>3.2046632999999998E-2</v>
      </c>
      <c r="BD48" s="396">
        <v>3.8658104999999998E-2</v>
      </c>
      <c r="BE48" s="397">
        <v>3.3770311999999997E-2</v>
      </c>
    </row>
    <row r="49" spans="2:57" ht="11.25" customHeight="1">
      <c r="B49" s="382" t="s">
        <v>130</v>
      </c>
      <c r="C49" s="395">
        <v>0.16175165499999999</v>
      </c>
      <c r="D49" s="396">
        <v>8.2025786000000003E-2</v>
      </c>
      <c r="E49" s="396">
        <v>0.10000676999999999</v>
      </c>
      <c r="F49" s="396">
        <v>0.14183095800000001</v>
      </c>
      <c r="G49" s="396">
        <v>7.3095207999999995E-2</v>
      </c>
      <c r="H49" s="396">
        <v>0.106551835</v>
      </c>
      <c r="I49" s="396">
        <v>5.5505000999999998E-2</v>
      </c>
      <c r="J49" s="396">
        <v>5.5899999999999998E-2</v>
      </c>
      <c r="K49" s="396">
        <v>9.0978562999999998E-2</v>
      </c>
      <c r="L49" s="396">
        <v>5.6510459999999998E-2</v>
      </c>
      <c r="M49" s="397">
        <v>2.1999999999999999E-2</v>
      </c>
      <c r="O49" s="382" t="s">
        <v>129</v>
      </c>
      <c r="P49" s="426">
        <v>9.5734496000000002E-2</v>
      </c>
      <c r="Q49" s="427">
        <v>6.0812046000000002E-2</v>
      </c>
      <c r="R49" s="427">
        <v>5.5052982E-2</v>
      </c>
      <c r="S49" s="427">
        <v>3.7071502999999999E-2</v>
      </c>
      <c r="T49" s="427">
        <v>7.6385923999999994E-2</v>
      </c>
      <c r="U49" s="427">
        <v>2.9604999999999999E-2</v>
      </c>
      <c r="V49" s="427">
        <v>4.9752874000000002E-2</v>
      </c>
      <c r="W49" s="427">
        <v>5.5967349999999999E-2</v>
      </c>
      <c r="X49" s="427">
        <v>8.6049428999999997E-2</v>
      </c>
      <c r="Y49" s="427">
        <v>4.6912856000000003E-2</v>
      </c>
      <c r="Z49" s="427">
        <v>3.1003543000000001E-2</v>
      </c>
      <c r="AA49" s="427">
        <v>6.1429048999999999E-2</v>
      </c>
      <c r="AB49" s="427">
        <v>6.2870569000000001E-2</v>
      </c>
      <c r="AC49" s="427">
        <v>5.6475988999999997E-2</v>
      </c>
      <c r="AD49" s="427">
        <v>4.1813864999999999E-2</v>
      </c>
      <c r="AE49" s="427">
        <v>6.5965067000000002E-2</v>
      </c>
      <c r="AF49" s="427">
        <v>5.8867977000000002E-2</v>
      </c>
      <c r="AG49" s="427">
        <v>3.7896482000000002E-2</v>
      </c>
      <c r="AH49" s="427">
        <v>5.2096000000000003E-2</v>
      </c>
      <c r="AI49" s="427">
        <v>3.7982191999999998E-2</v>
      </c>
      <c r="AJ49" s="427">
        <v>7.3026072999999997E-2</v>
      </c>
      <c r="AK49" s="427">
        <v>4.9478593000000001E-2</v>
      </c>
      <c r="AL49" s="427">
        <v>5.2427873999999999E-2</v>
      </c>
      <c r="AM49" s="427">
        <v>6.4417901999999999E-2</v>
      </c>
      <c r="AN49" s="427">
        <v>4.6617451999999997E-2</v>
      </c>
      <c r="AO49" s="427">
        <v>4.7500002999999999E-2</v>
      </c>
      <c r="AP49" s="427">
        <v>2.9664036000000001E-2</v>
      </c>
      <c r="AQ49" s="427">
        <v>4.8661308E-2</v>
      </c>
      <c r="AR49" s="427">
        <v>2.716E-2</v>
      </c>
      <c r="AS49" s="427">
        <v>4.1707014000000001E-2</v>
      </c>
      <c r="AT49" s="427">
        <v>2.5256000000000001E-2</v>
      </c>
      <c r="AU49" s="427">
        <v>2.3789999999999999E-2</v>
      </c>
      <c r="AV49" s="427">
        <v>4.8283102000000001E-2</v>
      </c>
      <c r="AW49" s="427">
        <v>4.3516564000000001E-2</v>
      </c>
      <c r="AX49" s="427">
        <v>4.0325026999999999E-2</v>
      </c>
      <c r="AY49" s="427">
        <v>3.8946757999999998E-2</v>
      </c>
      <c r="AZ49" s="427">
        <v>3.18839E-2</v>
      </c>
      <c r="BA49" s="427">
        <v>2.6840002000000002E-2</v>
      </c>
      <c r="BB49" s="427">
        <v>4.0063099999999997E-2</v>
      </c>
      <c r="BC49" s="427">
        <v>1.4506275000000001E-2</v>
      </c>
      <c r="BD49" s="427">
        <v>1.8928898E-2</v>
      </c>
      <c r="BE49" s="428">
        <v>6.5020809999999998E-3</v>
      </c>
    </row>
    <row r="50" spans="2:57" ht="11.25" customHeight="1">
      <c r="B50" s="382" t="s">
        <v>131</v>
      </c>
      <c r="C50" s="426">
        <v>7.5400001999999994E-2</v>
      </c>
      <c r="D50" s="427">
        <v>9.3969308000000001E-2</v>
      </c>
      <c r="E50" s="427">
        <v>0.16405</v>
      </c>
      <c r="F50" s="427">
        <v>0.1796966449999999</v>
      </c>
      <c r="G50" s="427">
        <v>0.115463432</v>
      </c>
      <c r="H50" s="427">
        <v>9.2035000000000006E-2</v>
      </c>
      <c r="I50" s="427">
        <v>5.2999999999999999E-2</v>
      </c>
      <c r="J50" s="427">
        <v>0.13700000000000001</v>
      </c>
      <c r="K50" s="427">
        <v>2.5499999999999998E-2</v>
      </c>
      <c r="L50" s="427">
        <v>6.9750006000000003E-2</v>
      </c>
      <c r="M50" s="428">
        <v>2.5000000000000001E-2</v>
      </c>
      <c r="O50" s="382" t="s">
        <v>130</v>
      </c>
      <c r="P50" s="395">
        <v>6.2799999999999995E-2</v>
      </c>
      <c r="Q50" s="396">
        <v>2.75E-2</v>
      </c>
      <c r="R50" s="396">
        <v>3.1398468999999998E-2</v>
      </c>
      <c r="S50" s="396">
        <v>4.0053185999999998E-2</v>
      </c>
      <c r="T50" s="396">
        <v>3.9207845999999998E-2</v>
      </c>
      <c r="U50" s="396">
        <v>1.0500000000000001E-2</v>
      </c>
      <c r="V50" s="396">
        <v>7.0000000000000001E-3</v>
      </c>
      <c r="W50" s="396">
        <v>2.5317940000000001E-2</v>
      </c>
      <c r="X50" s="396">
        <v>2.0129999999999999E-2</v>
      </c>
      <c r="Y50" s="396">
        <v>2.7699999999999999E-2</v>
      </c>
      <c r="Z50" s="396">
        <v>2.341E-2</v>
      </c>
      <c r="AA50" s="396">
        <v>2.8766770000000001E-2</v>
      </c>
      <c r="AB50" s="396">
        <v>3.5374999999999997E-2</v>
      </c>
      <c r="AC50" s="396">
        <v>3.4905957000000001E-2</v>
      </c>
      <c r="AD50" s="396">
        <v>5.8549999999999998E-2</v>
      </c>
      <c r="AE50" s="396">
        <v>1.3000001000000001E-2</v>
      </c>
      <c r="AF50" s="396">
        <v>2.9595208000000001E-2</v>
      </c>
      <c r="AG50" s="396">
        <v>1.9E-2</v>
      </c>
      <c r="AH50" s="396">
        <v>5.0000000000000001E-3</v>
      </c>
      <c r="AI50" s="396">
        <v>1.95E-2</v>
      </c>
      <c r="AJ50" s="396">
        <v>1.2999999999999999E-2</v>
      </c>
      <c r="AK50" s="396">
        <v>4.1964500000000002E-2</v>
      </c>
      <c r="AL50" s="396">
        <v>7.4999999999999997E-3</v>
      </c>
      <c r="AM50" s="396">
        <v>4.4087334999999998E-2</v>
      </c>
      <c r="AN50" s="396">
        <v>2.6655001000000001E-2</v>
      </c>
      <c r="AO50" s="396">
        <v>1.06E-2</v>
      </c>
      <c r="AP50" s="396">
        <v>5.0000000000000001E-3</v>
      </c>
      <c r="AQ50" s="396">
        <v>1.325E-2</v>
      </c>
      <c r="AR50" s="396">
        <v>1.54E-2</v>
      </c>
      <c r="AS50" s="396">
        <v>2.5499999999999998E-2</v>
      </c>
      <c r="AT50" s="396">
        <v>5.0000000000000001E-3</v>
      </c>
      <c r="AU50" s="396">
        <v>0.01</v>
      </c>
      <c r="AV50" s="396">
        <v>3.0705000999999999E-2</v>
      </c>
      <c r="AW50" s="396">
        <v>3.0599999999999999E-2</v>
      </c>
      <c r="AX50" s="396">
        <v>1.7000000000000001E-2</v>
      </c>
      <c r="AY50" s="396">
        <v>1.2673561999999999E-2</v>
      </c>
      <c r="AZ50" s="396">
        <v>8.0000000000000002E-3</v>
      </c>
      <c r="BA50" s="396">
        <v>2.0810459999999999E-2</v>
      </c>
      <c r="BB50" s="396">
        <v>1.77E-2</v>
      </c>
      <c r="BC50" s="396">
        <v>0.01</v>
      </c>
      <c r="BD50" s="396">
        <v>1.7000000000000001E-2</v>
      </c>
      <c r="BE50" s="397">
        <v>5.0000000000000001E-3</v>
      </c>
    </row>
    <row r="51" spans="2:57" ht="11.25" customHeight="1">
      <c r="B51" s="382" t="s">
        <v>195</v>
      </c>
      <c r="C51" s="429">
        <v>5.5E-2</v>
      </c>
      <c r="D51" s="430">
        <v>0.21099999999999999</v>
      </c>
      <c r="E51" s="430">
        <v>0.22600000000000001</v>
      </c>
      <c r="F51" s="430">
        <v>0.1</v>
      </c>
      <c r="G51" s="430">
        <v>2.5000000000000001E-2</v>
      </c>
      <c r="H51" s="430">
        <v>3.5000000000000003E-2</v>
      </c>
      <c r="I51" s="430">
        <v>0.54899999999999993</v>
      </c>
      <c r="J51" s="430">
        <v>7.8100000000000003E-2</v>
      </c>
      <c r="K51" s="430">
        <v>0.128</v>
      </c>
      <c r="L51" s="430">
        <v>0.185</v>
      </c>
      <c r="M51" s="431">
        <v>0</v>
      </c>
      <c r="O51" s="382" t="s">
        <v>131</v>
      </c>
      <c r="P51" s="426">
        <v>3.9E-2</v>
      </c>
      <c r="Q51" s="427">
        <v>0</v>
      </c>
      <c r="R51" s="427">
        <v>0</v>
      </c>
      <c r="S51" s="427">
        <v>3.6400002000000001E-2</v>
      </c>
      <c r="T51" s="427">
        <v>6.1469308E-2</v>
      </c>
      <c r="U51" s="427">
        <v>0</v>
      </c>
      <c r="V51" s="427">
        <v>3.2500000000000001E-2</v>
      </c>
      <c r="W51" s="427">
        <v>0</v>
      </c>
      <c r="X51" s="427">
        <v>2.5000000000000001E-2</v>
      </c>
      <c r="Y51" s="427">
        <v>4.3749999999999997E-2</v>
      </c>
      <c r="Z51" s="427">
        <v>3.7600000000000001E-2</v>
      </c>
      <c r="AA51" s="427">
        <v>5.7700000000000001E-2</v>
      </c>
      <c r="AB51" s="427">
        <v>0</v>
      </c>
      <c r="AC51" s="427">
        <v>2.3734999999999899E-2</v>
      </c>
      <c r="AD51" s="427">
        <v>7.6361645000000006E-2</v>
      </c>
      <c r="AE51" s="427">
        <v>7.9600000000000004E-2</v>
      </c>
      <c r="AF51" s="427">
        <v>0</v>
      </c>
      <c r="AG51" s="427">
        <v>6.1724559000000012E-2</v>
      </c>
      <c r="AH51" s="427">
        <v>0</v>
      </c>
      <c r="AI51" s="427">
        <v>5.3738873E-2</v>
      </c>
      <c r="AJ51" s="427">
        <v>6.0534999999999999E-2</v>
      </c>
      <c r="AK51" s="427">
        <v>2.1499999999999998E-2</v>
      </c>
      <c r="AL51" s="427">
        <v>0</v>
      </c>
      <c r="AM51" s="427">
        <v>0.01</v>
      </c>
      <c r="AN51" s="427">
        <v>0.02</v>
      </c>
      <c r="AO51" s="427">
        <v>1.2999999999999999E-2</v>
      </c>
      <c r="AP51" s="427">
        <v>0.01</v>
      </c>
      <c r="AQ51" s="427">
        <v>0.01</v>
      </c>
      <c r="AR51" s="427">
        <v>0.02</v>
      </c>
      <c r="AS51" s="427">
        <v>6.5000000000000002E-2</v>
      </c>
      <c r="AT51" s="427">
        <v>5.1999999999999998E-2</v>
      </c>
      <c r="AU51" s="427">
        <v>0</v>
      </c>
      <c r="AV51" s="427">
        <v>0</v>
      </c>
      <c r="AW51" s="427">
        <v>0</v>
      </c>
      <c r="AX51" s="427">
        <v>1.2E-2</v>
      </c>
      <c r="AY51" s="427">
        <v>1.35E-2</v>
      </c>
      <c r="AZ51" s="427">
        <v>0.01</v>
      </c>
      <c r="BA51" s="427">
        <v>0.01</v>
      </c>
      <c r="BB51" s="427">
        <v>1.4E-2</v>
      </c>
      <c r="BC51" s="427">
        <v>3.5750006000000001E-2</v>
      </c>
      <c r="BD51" s="427">
        <v>1.4999999999999999E-2</v>
      </c>
      <c r="BE51" s="428">
        <v>0.01</v>
      </c>
    </row>
    <row r="52" spans="2:57" ht="11.25" customHeight="1">
      <c r="B52" s="407" t="s">
        <v>115</v>
      </c>
      <c r="O52" s="382" t="s">
        <v>195</v>
      </c>
      <c r="P52" s="429">
        <v>0</v>
      </c>
      <c r="Q52" s="430">
        <v>0</v>
      </c>
      <c r="R52" s="430">
        <v>5.5E-2</v>
      </c>
      <c r="S52" s="430">
        <v>0</v>
      </c>
      <c r="T52" s="430">
        <v>0.04</v>
      </c>
      <c r="U52" s="430">
        <v>0</v>
      </c>
      <c r="V52" s="430">
        <v>0</v>
      </c>
      <c r="W52" s="430">
        <v>0.17100000000000001</v>
      </c>
      <c r="X52" s="430">
        <v>6.0999999999999999E-2</v>
      </c>
      <c r="Y52" s="430">
        <v>0</v>
      </c>
      <c r="Z52" s="430">
        <v>0</v>
      </c>
      <c r="AA52" s="430">
        <v>0.16500000000000001</v>
      </c>
      <c r="AB52" s="430">
        <v>2.5000000000000001E-2</v>
      </c>
      <c r="AC52" s="430">
        <v>0</v>
      </c>
      <c r="AD52" s="430">
        <v>2.5000000000000001E-2</v>
      </c>
      <c r="AE52" s="430">
        <v>0.05</v>
      </c>
      <c r="AF52" s="430">
        <v>0</v>
      </c>
      <c r="AG52" s="430">
        <v>2.5000000000000001E-2</v>
      </c>
      <c r="AH52" s="430">
        <v>0</v>
      </c>
      <c r="AI52" s="430">
        <v>0</v>
      </c>
      <c r="AJ52" s="430">
        <v>0</v>
      </c>
      <c r="AK52" s="430">
        <v>0</v>
      </c>
      <c r="AL52" s="430">
        <v>3.5000000000000003E-2</v>
      </c>
      <c r="AM52" s="430">
        <v>0</v>
      </c>
      <c r="AN52" s="430">
        <v>0.2</v>
      </c>
      <c r="AO52" s="430">
        <v>0.30499999999999999</v>
      </c>
      <c r="AP52" s="430">
        <v>0</v>
      </c>
      <c r="AQ52" s="430">
        <v>4.3999999999999997E-2</v>
      </c>
      <c r="AR52" s="430">
        <v>2.5000000000000001E-2</v>
      </c>
      <c r="AS52" s="430">
        <v>2.81E-2</v>
      </c>
      <c r="AT52" s="430">
        <v>2.5000000000000001E-2</v>
      </c>
      <c r="AU52" s="430">
        <v>0</v>
      </c>
      <c r="AV52" s="430">
        <v>0</v>
      </c>
      <c r="AW52" s="430">
        <v>5.2999999999999999E-2</v>
      </c>
      <c r="AX52" s="430">
        <v>7.4999999999999997E-2</v>
      </c>
      <c r="AY52" s="430">
        <v>0</v>
      </c>
      <c r="AZ52" s="430">
        <v>4.4999999999999998E-2</v>
      </c>
      <c r="BA52" s="430">
        <v>0.08</v>
      </c>
      <c r="BB52" s="430">
        <v>0</v>
      </c>
      <c r="BC52" s="430">
        <v>0.06</v>
      </c>
      <c r="BD52" s="430">
        <v>0</v>
      </c>
      <c r="BE52" s="431">
        <v>0</v>
      </c>
    </row>
    <row r="53" spans="2:57" ht="11.25" customHeight="1">
      <c r="L53" s="432"/>
      <c r="M53" s="432"/>
      <c r="O53" s="407" t="s">
        <v>115</v>
      </c>
    </row>
  </sheetData>
  <mergeCells count="22">
    <mergeCell ref="AJ45:AM45"/>
    <mergeCell ref="AN45:AQ45"/>
    <mergeCell ref="AR45:AU45"/>
    <mergeCell ref="AV45:AY45"/>
    <mergeCell ref="AZ45:BC45"/>
    <mergeCell ref="AN7:AQ7"/>
    <mergeCell ref="AR7:AU7"/>
    <mergeCell ref="AV7:AY7"/>
    <mergeCell ref="AZ7:BC7"/>
    <mergeCell ref="BD45:BE45"/>
    <mergeCell ref="BD7:BE7"/>
    <mergeCell ref="P45:S45"/>
    <mergeCell ref="T45:W45"/>
    <mergeCell ref="X45:AA45"/>
    <mergeCell ref="AB45:AE45"/>
    <mergeCell ref="AF45:AI45"/>
    <mergeCell ref="AJ7:AM7"/>
    <mergeCell ref="P7:S7"/>
    <mergeCell ref="T7:W7"/>
    <mergeCell ref="X7:AA7"/>
    <mergeCell ref="AB7:AE7"/>
    <mergeCell ref="AF7:AI7"/>
  </mergeCells>
  <conditionalFormatting sqref="C15:M15">
    <cfRule type="cellIs" dxfId="48" priority="1" operator="equal">
      <formula>FALSE</formula>
    </cfRule>
  </conditionalFormatting>
  <pageMargins left="0.7" right="0.7" top="0.75" bottom="0.75" header="0.3" footer="0.3"/>
  <pageSetup orientation="portrait" horizontalDpi="0"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DE3AB-6F59-4F8F-89AB-09FF6A758061}">
  <sheetPr>
    <tabColor theme="4"/>
  </sheetPr>
  <dimension ref="A1:BQ80"/>
  <sheetViews>
    <sheetView showGridLines="0" zoomScaleNormal="100" workbookViewId="0"/>
  </sheetViews>
  <sheetFormatPr defaultColWidth="5.5" defaultRowHeight="11.25" customHeight="1"/>
  <cols>
    <col min="1" max="1" width="2.5" style="439" customWidth="1"/>
    <col min="2" max="2" width="19.33203125" style="439" bestFit="1" customWidth="1"/>
    <col min="3" max="3" width="5.5" style="439" customWidth="1"/>
    <col min="4" max="13" width="5.5" style="439"/>
    <col min="14" max="14" width="2.08203125" style="439" customWidth="1"/>
    <col min="15" max="15" width="19.33203125" style="439" bestFit="1" customWidth="1"/>
    <col min="16" max="20" width="5.5" style="439"/>
    <col min="21" max="21" width="5.5" style="439" customWidth="1"/>
    <col min="22" max="16384" width="5.5" style="439"/>
  </cols>
  <sheetData>
    <row r="1" spans="2:69" ht="11.25" customHeight="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6" spans="2:69" ht="15.5">
      <c r="B6" s="389"/>
      <c r="C6" s="390" t="s">
        <v>223</v>
      </c>
      <c r="D6" s="389"/>
      <c r="E6" s="389"/>
      <c r="F6" s="389"/>
      <c r="G6" s="389"/>
      <c r="H6" s="389"/>
      <c r="I6" s="389"/>
      <c r="J6" s="389"/>
      <c r="K6" s="389"/>
      <c r="L6" s="389"/>
      <c r="M6" s="389"/>
      <c r="N6" s="389"/>
      <c r="O6" s="389"/>
      <c r="P6" s="380" t="s">
        <v>224</v>
      </c>
      <c r="Q6" s="389"/>
      <c r="R6" s="389"/>
      <c r="S6" s="466"/>
      <c r="U6" s="408"/>
      <c r="W6" s="408"/>
      <c r="X6" s="408"/>
      <c r="Y6" s="408"/>
      <c r="Z6" s="408"/>
      <c r="AA6" s="408"/>
      <c r="AB6" s="408"/>
      <c r="AC6" s="408"/>
      <c r="AD6" s="408"/>
      <c r="AE6" s="408"/>
      <c r="AF6" s="408"/>
      <c r="AG6" s="408"/>
      <c r="AH6" s="408"/>
      <c r="AI6" s="408"/>
      <c r="AJ6" s="408"/>
      <c r="AK6" s="408"/>
      <c r="AL6" s="408"/>
      <c r="AM6" s="408"/>
      <c r="AN6" s="408"/>
      <c r="AO6" s="408"/>
      <c r="AP6" s="408"/>
      <c r="AQ6" s="408"/>
      <c r="AR6" s="408"/>
      <c r="AS6" s="408"/>
      <c r="AT6" s="408"/>
      <c r="AU6" s="408"/>
      <c r="AV6" s="408"/>
      <c r="AW6" s="408"/>
      <c r="AX6" s="408"/>
      <c r="AY6" s="408"/>
      <c r="AZ6" s="408"/>
      <c r="BA6" s="408"/>
      <c r="BB6" s="408"/>
      <c r="BC6" s="408"/>
      <c r="BD6" s="408"/>
      <c r="BE6" s="408"/>
      <c r="BF6" s="408"/>
      <c r="BG6" s="408"/>
      <c r="BH6" s="408"/>
      <c r="BI6" s="408"/>
      <c r="BJ6" s="408"/>
      <c r="BK6" s="408"/>
      <c r="BL6" s="408"/>
      <c r="BM6" s="408"/>
      <c r="BN6" s="408"/>
      <c r="BO6" s="408"/>
      <c r="BP6" s="408"/>
      <c r="BQ6" s="408"/>
    </row>
    <row r="7" spans="2:69" ht="11.25" customHeight="1">
      <c r="B7" s="381"/>
      <c r="C7" s="102">
        <v>2016</v>
      </c>
      <c r="D7" s="103">
        <v>2017</v>
      </c>
      <c r="E7" s="103">
        <v>2018</v>
      </c>
      <c r="F7" s="103">
        <v>2019</v>
      </c>
      <c r="G7" s="103">
        <v>2020</v>
      </c>
      <c r="H7" s="103">
        <v>2021</v>
      </c>
      <c r="I7" s="103">
        <v>2022</v>
      </c>
      <c r="J7" s="103">
        <v>2023</v>
      </c>
      <c r="K7" s="103">
        <v>2024</v>
      </c>
      <c r="L7" s="103">
        <v>2025</v>
      </c>
      <c r="M7" s="104">
        <v>2026</v>
      </c>
      <c r="O7" s="408"/>
      <c r="P7" s="1058">
        <v>2016</v>
      </c>
      <c r="Q7" s="1057"/>
      <c r="R7" s="1057"/>
      <c r="S7" s="1057"/>
      <c r="T7" s="1057">
        <v>2017</v>
      </c>
      <c r="U7" s="1057"/>
      <c r="V7" s="1057"/>
      <c r="W7" s="1057"/>
      <c r="X7" s="1057">
        <v>2018</v>
      </c>
      <c r="Y7" s="1057"/>
      <c r="Z7" s="1057"/>
      <c r="AA7" s="1057"/>
      <c r="AB7" s="1057">
        <v>2019</v>
      </c>
      <c r="AC7" s="1057"/>
      <c r="AD7" s="1057"/>
      <c r="AE7" s="1057"/>
      <c r="AF7" s="1057">
        <v>2020</v>
      </c>
      <c r="AG7" s="1057"/>
      <c r="AH7" s="1057"/>
      <c r="AI7" s="1057"/>
      <c r="AJ7" s="1057">
        <v>2021</v>
      </c>
      <c r="AK7" s="1057"/>
      <c r="AL7" s="1057"/>
      <c r="AM7" s="1057"/>
      <c r="AN7" s="1057">
        <v>2022</v>
      </c>
      <c r="AO7" s="1057"/>
      <c r="AP7" s="1057"/>
      <c r="AQ7" s="1057"/>
      <c r="AR7" s="1057">
        <v>2023</v>
      </c>
      <c r="AS7" s="1057"/>
      <c r="AT7" s="1057"/>
      <c r="AU7" s="1057"/>
      <c r="AV7" s="1057">
        <v>2024</v>
      </c>
      <c r="AW7" s="1057"/>
      <c r="AX7" s="1057"/>
      <c r="AY7" s="1057"/>
      <c r="AZ7" s="1057">
        <v>2025</v>
      </c>
      <c r="BA7" s="1057"/>
      <c r="BB7" s="1057"/>
      <c r="BC7" s="1057"/>
      <c r="BD7" s="1057">
        <v>2026</v>
      </c>
      <c r="BE7" s="1057"/>
    </row>
    <row r="8" spans="2:69" ht="11.25" customHeight="1">
      <c r="B8" s="382" t="s">
        <v>112</v>
      </c>
      <c r="C8" s="392">
        <v>13.48450997430345</v>
      </c>
      <c r="D8" s="393">
        <v>15.877119173307189</v>
      </c>
      <c r="E8" s="393">
        <v>23.4325741470049</v>
      </c>
      <c r="F8" s="393">
        <v>22.48455432834324</v>
      </c>
      <c r="G8" s="393">
        <v>26.040384928862501</v>
      </c>
      <c r="H8" s="393">
        <v>40.380750375490607</v>
      </c>
      <c r="I8" s="393">
        <v>36.822403925564537</v>
      </c>
      <c r="J8" s="393">
        <v>23.98001039674164</v>
      </c>
      <c r="K8" s="393">
        <v>26.033681810101321</v>
      </c>
      <c r="L8" s="393">
        <v>40.884191794121122</v>
      </c>
      <c r="M8" s="394">
        <v>22.134323577865679</v>
      </c>
      <c r="O8" s="408"/>
      <c r="P8" s="5"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2:69" ht="11.25" customHeight="1">
      <c r="B9" s="382" t="s">
        <v>113</v>
      </c>
      <c r="C9" s="398">
        <v>5316</v>
      </c>
      <c r="D9" s="399">
        <v>5632</v>
      </c>
      <c r="E9" s="399">
        <v>5727</v>
      </c>
      <c r="F9" s="399">
        <v>6132</v>
      </c>
      <c r="G9" s="399">
        <v>6190</v>
      </c>
      <c r="H9" s="399">
        <v>8484</v>
      </c>
      <c r="I9" s="399">
        <v>7952</v>
      </c>
      <c r="J9" s="399">
        <v>6886</v>
      </c>
      <c r="K9" s="399">
        <v>7025</v>
      </c>
      <c r="L9" s="399">
        <v>7327</v>
      </c>
      <c r="M9" s="400">
        <v>3989</v>
      </c>
      <c r="O9" s="442" t="s">
        <v>112</v>
      </c>
      <c r="P9" s="392">
        <v>3.7206656599083541</v>
      </c>
      <c r="Q9" s="393">
        <v>2.7909430533021369</v>
      </c>
      <c r="R9" s="393">
        <v>3.561679407221646</v>
      </c>
      <c r="S9" s="393">
        <v>3.4112218538713091</v>
      </c>
      <c r="T9" s="393">
        <v>4.2301425713909699</v>
      </c>
      <c r="U9" s="393">
        <v>3.621975398284166</v>
      </c>
      <c r="V9" s="393">
        <v>3.9836998878108458</v>
      </c>
      <c r="W9" s="393">
        <v>4.0413013158212054</v>
      </c>
      <c r="X9" s="393">
        <v>6.3557106372496968</v>
      </c>
      <c r="Y9" s="393">
        <v>6.2224843779762873</v>
      </c>
      <c r="Z9" s="393">
        <v>4.6360499842514296</v>
      </c>
      <c r="AA9" s="393">
        <v>6.218329147527486</v>
      </c>
      <c r="AB9" s="393">
        <v>5.518407488696897</v>
      </c>
      <c r="AC9" s="393">
        <v>6.350371984977663</v>
      </c>
      <c r="AD9" s="393">
        <v>6.2830897556686853</v>
      </c>
      <c r="AE9" s="393">
        <v>4.332685098999999</v>
      </c>
      <c r="AF9" s="393">
        <v>5.6824644461525509</v>
      </c>
      <c r="AG9" s="393">
        <v>7.7282840982987224</v>
      </c>
      <c r="AH9" s="393">
        <v>4.885250200885336</v>
      </c>
      <c r="AI9" s="393">
        <v>7.7443861835258909</v>
      </c>
      <c r="AJ9" s="393">
        <v>9.0062076124168478</v>
      </c>
      <c r="AK9" s="393">
        <v>9.7856528361848074</v>
      </c>
      <c r="AL9" s="393">
        <v>9.3302739432243378</v>
      </c>
      <c r="AM9" s="393">
        <v>12.258615983664621</v>
      </c>
      <c r="AN9" s="393">
        <v>12.944167669265999</v>
      </c>
      <c r="AO9" s="393">
        <v>9.8382972134549256</v>
      </c>
      <c r="AP9" s="393">
        <v>7.8647611158189417</v>
      </c>
      <c r="AQ9" s="393">
        <v>6.1751779270246736</v>
      </c>
      <c r="AR9" s="393">
        <v>6.3032273791746283</v>
      </c>
      <c r="AS9" s="393">
        <v>6.6217598544637664</v>
      </c>
      <c r="AT9" s="393">
        <v>5.3825405906489587</v>
      </c>
      <c r="AU9" s="393">
        <v>5.6724825724542889</v>
      </c>
      <c r="AV9" s="393">
        <v>6.0096885732744791</v>
      </c>
      <c r="AW9" s="393">
        <v>6.3028148862984352</v>
      </c>
      <c r="AX9" s="393">
        <v>6.7338878200455579</v>
      </c>
      <c r="AY9" s="393">
        <v>6.9872905304828503</v>
      </c>
      <c r="AZ9" s="393">
        <v>7.5587416949999993</v>
      </c>
      <c r="BA9" s="393">
        <v>10.056836513</v>
      </c>
      <c r="BB9" s="393">
        <v>7.310912442121114</v>
      </c>
      <c r="BC9" s="393">
        <v>15.957701144</v>
      </c>
      <c r="BD9" s="393">
        <v>12.36095773686568</v>
      </c>
      <c r="BE9" s="394">
        <v>9.7733658409999986</v>
      </c>
    </row>
    <row r="10" spans="2:69" ht="11.25" customHeight="1">
      <c r="B10" s="382" t="s">
        <v>114</v>
      </c>
      <c r="C10" s="481"/>
      <c r="D10" s="482"/>
      <c r="E10" s="482"/>
      <c r="F10" s="482"/>
      <c r="G10" s="482"/>
      <c r="H10" s="482"/>
      <c r="I10" s="482"/>
      <c r="J10" s="482"/>
      <c r="K10" s="482"/>
      <c r="L10" s="482">
        <v>501.73168402024362</v>
      </c>
      <c r="M10" s="483">
        <v>1684.7106890653117</v>
      </c>
      <c r="O10" s="442" t="s">
        <v>113</v>
      </c>
      <c r="P10" s="398">
        <v>1665</v>
      </c>
      <c r="Q10" s="399">
        <v>1262</v>
      </c>
      <c r="R10" s="399">
        <v>1224</v>
      </c>
      <c r="S10" s="399">
        <v>1165</v>
      </c>
      <c r="T10" s="399">
        <v>1630</v>
      </c>
      <c r="U10" s="399">
        <v>1320</v>
      </c>
      <c r="V10" s="399">
        <v>1311</v>
      </c>
      <c r="W10" s="399">
        <v>1371</v>
      </c>
      <c r="X10" s="399">
        <v>1711</v>
      </c>
      <c r="Y10" s="399">
        <v>1325</v>
      </c>
      <c r="Z10" s="399">
        <v>1266</v>
      </c>
      <c r="AA10" s="399">
        <v>1425</v>
      </c>
      <c r="AB10" s="399">
        <v>1795</v>
      </c>
      <c r="AC10" s="399">
        <v>1402</v>
      </c>
      <c r="AD10" s="399">
        <v>1527</v>
      </c>
      <c r="AE10" s="399">
        <v>1408</v>
      </c>
      <c r="AF10" s="399">
        <v>1908</v>
      </c>
      <c r="AG10" s="399">
        <v>1259</v>
      </c>
      <c r="AH10" s="399">
        <v>1395</v>
      </c>
      <c r="AI10" s="399">
        <v>1628</v>
      </c>
      <c r="AJ10" s="399">
        <v>2422</v>
      </c>
      <c r="AK10" s="399">
        <v>1936</v>
      </c>
      <c r="AL10" s="399">
        <v>1984</v>
      </c>
      <c r="AM10" s="399">
        <v>2142</v>
      </c>
      <c r="AN10" s="399">
        <v>2557</v>
      </c>
      <c r="AO10" s="399">
        <v>1970</v>
      </c>
      <c r="AP10" s="399">
        <v>1792</v>
      </c>
      <c r="AQ10" s="399">
        <v>1633</v>
      </c>
      <c r="AR10" s="399">
        <v>2004</v>
      </c>
      <c r="AS10" s="399">
        <v>1651</v>
      </c>
      <c r="AT10" s="399">
        <v>1620</v>
      </c>
      <c r="AU10" s="399">
        <v>1611</v>
      </c>
      <c r="AV10" s="399">
        <v>2004</v>
      </c>
      <c r="AW10" s="399">
        <v>1832</v>
      </c>
      <c r="AX10" s="399">
        <v>1591</v>
      </c>
      <c r="AY10" s="399">
        <v>1598</v>
      </c>
      <c r="AZ10" s="399">
        <v>2063</v>
      </c>
      <c r="BA10" s="399">
        <v>1618</v>
      </c>
      <c r="BB10" s="399">
        <v>1725</v>
      </c>
      <c r="BC10" s="399">
        <v>1921</v>
      </c>
      <c r="BD10" s="399">
        <v>1918</v>
      </c>
      <c r="BE10" s="400">
        <v>2071</v>
      </c>
    </row>
    <row r="11" spans="2:69" ht="11.25" customHeight="1">
      <c r="B11" s="382" t="s">
        <v>188</v>
      </c>
      <c r="C11" s="487"/>
      <c r="D11" s="488"/>
      <c r="E11" s="488"/>
      <c r="F11" s="488"/>
      <c r="G11" s="488"/>
      <c r="H11" s="488"/>
      <c r="I11" s="488"/>
      <c r="J11" s="488"/>
      <c r="K11" s="488"/>
      <c r="L11" s="488">
        <v>7828.7316840202438</v>
      </c>
      <c r="M11" s="489">
        <v>5673.7106890653122</v>
      </c>
      <c r="O11" s="382" t="s">
        <v>114</v>
      </c>
      <c r="P11" s="481"/>
      <c r="Q11" s="482"/>
      <c r="R11" s="482"/>
      <c r="S11" s="482"/>
      <c r="T11" s="482"/>
      <c r="U11" s="482"/>
      <c r="V11" s="482"/>
      <c r="W11" s="482"/>
      <c r="X11" s="482"/>
      <c r="Y11" s="482"/>
      <c r="Z11" s="482"/>
      <c r="AA11" s="482"/>
      <c r="AB11" s="482"/>
      <c r="AC11" s="482"/>
      <c r="AD11" s="482"/>
      <c r="AE11" s="482"/>
      <c r="AF11" s="482"/>
      <c r="AG11" s="482"/>
      <c r="AH11" s="482"/>
      <c r="AI11" s="482"/>
      <c r="AJ11" s="482"/>
      <c r="AK11" s="482"/>
      <c r="AL11" s="482"/>
      <c r="AM11" s="482"/>
      <c r="AN11" s="482"/>
      <c r="AO11" s="482"/>
      <c r="AP11" s="482"/>
      <c r="AQ11" s="482"/>
      <c r="AR11" s="482"/>
      <c r="AS11" s="482"/>
      <c r="AT11" s="482"/>
      <c r="AU11" s="482"/>
      <c r="AV11" s="482"/>
      <c r="AW11" s="482"/>
      <c r="AX11" s="482"/>
      <c r="AY11" s="482"/>
      <c r="AZ11" s="482"/>
      <c r="BA11" s="482"/>
      <c r="BB11" s="482">
        <v>139.44427716350239</v>
      </c>
      <c r="BC11" s="482">
        <v>362.2874068567412</v>
      </c>
      <c r="BD11" s="482">
        <v>603.30561284764883</v>
      </c>
      <c r="BE11" s="483">
        <v>1081.405076217663</v>
      </c>
    </row>
    <row r="12" spans="2:69" ht="11.25" customHeight="1">
      <c r="B12" s="36" t="s">
        <v>115</v>
      </c>
      <c r="O12" s="382" t="s">
        <v>188</v>
      </c>
      <c r="P12" s="487"/>
      <c r="Q12" s="488"/>
      <c r="R12" s="488"/>
      <c r="S12" s="488"/>
      <c r="T12" s="488"/>
      <c r="U12" s="488"/>
      <c r="V12" s="488"/>
      <c r="W12" s="488"/>
      <c r="X12" s="488"/>
      <c r="Y12" s="488"/>
      <c r="Z12" s="488"/>
      <c r="AA12" s="488"/>
      <c r="AB12" s="488"/>
      <c r="AC12" s="488"/>
      <c r="AD12" s="488"/>
      <c r="AE12" s="488"/>
      <c r="AF12" s="488"/>
      <c r="AG12" s="488"/>
      <c r="AH12" s="488"/>
      <c r="AI12" s="488"/>
      <c r="AJ12" s="488"/>
      <c r="AK12" s="488"/>
      <c r="AL12" s="488"/>
      <c r="AM12" s="488"/>
      <c r="AN12" s="488"/>
      <c r="AO12" s="488"/>
      <c r="AP12" s="488"/>
      <c r="AQ12" s="488"/>
      <c r="AR12" s="488"/>
      <c r="AS12" s="488"/>
      <c r="AT12" s="488"/>
      <c r="AU12" s="488"/>
      <c r="AV12" s="488"/>
      <c r="AW12" s="488"/>
      <c r="AX12" s="488"/>
      <c r="AY12" s="488"/>
      <c r="AZ12" s="488"/>
      <c r="BA12" s="488"/>
      <c r="BB12" s="488">
        <v>1864.4442771635024</v>
      </c>
      <c r="BC12" s="488">
        <v>2283.2874068567412</v>
      </c>
      <c r="BD12" s="488">
        <v>2521.3056128476487</v>
      </c>
      <c r="BE12" s="489">
        <v>3152.405076217663</v>
      </c>
    </row>
    <row r="13" spans="2:69" ht="11.25" customHeight="1">
      <c r="O13" s="36" t="s">
        <v>115</v>
      </c>
      <c r="P13" s="438"/>
      <c r="Q13" s="438"/>
      <c r="R13" s="438"/>
      <c r="S13" s="438"/>
      <c r="T13" s="438"/>
      <c r="U13" s="438"/>
      <c r="V13" s="438"/>
      <c r="W13" s="438"/>
      <c r="X13" s="438"/>
      <c r="Y13" s="438"/>
      <c r="Z13" s="438"/>
      <c r="AA13" s="438"/>
      <c r="AB13" s="438"/>
      <c r="AC13" s="438"/>
      <c r="AD13" s="438"/>
      <c r="AE13" s="438"/>
      <c r="AF13" s="438"/>
      <c r="AG13" s="438"/>
      <c r="AH13" s="438"/>
      <c r="AI13" s="438"/>
      <c r="AJ13" s="438"/>
      <c r="AK13" s="438"/>
      <c r="AL13" s="438"/>
      <c r="AM13" s="438"/>
      <c r="AN13" s="438"/>
      <c r="AO13" s="438"/>
      <c r="AP13" s="438"/>
      <c r="AQ13" s="438"/>
      <c r="AR13" s="438"/>
      <c r="AS13" s="438"/>
      <c r="AT13" s="438"/>
      <c r="AU13" s="438"/>
      <c r="AV13" s="438"/>
      <c r="AW13" s="438"/>
      <c r="AX13" s="438"/>
      <c r="AY13" s="438"/>
      <c r="AZ13" s="438"/>
      <c r="BA13" s="438"/>
      <c r="BB13" s="438"/>
      <c r="BC13" s="438"/>
      <c r="BD13" s="438"/>
    </row>
    <row r="36" spans="3:20" ht="11.25" customHeight="1">
      <c r="N36" s="389"/>
    </row>
    <row r="38" spans="3:20" ht="11.25" customHeight="1">
      <c r="C38" s="389"/>
      <c r="D38" s="389"/>
      <c r="E38" s="389"/>
      <c r="F38" s="389"/>
      <c r="G38" s="389"/>
      <c r="H38" s="389"/>
      <c r="I38" s="389"/>
      <c r="J38" s="389"/>
      <c r="K38" s="389"/>
      <c r="L38" s="389"/>
      <c r="M38" s="389"/>
      <c r="O38" s="389"/>
      <c r="P38" s="389"/>
      <c r="Q38" s="389"/>
      <c r="R38" s="389"/>
      <c r="S38" s="389"/>
      <c r="T38" s="389"/>
    </row>
    <row r="76" spans="1:57" s="494" customFormat="1" ht="11.25" customHeight="1">
      <c r="A76" s="439"/>
      <c r="B76" s="439"/>
      <c r="C76" s="439"/>
      <c r="D76" s="439"/>
      <c r="E76" s="439"/>
      <c r="F76" s="439"/>
      <c r="G76" s="439"/>
      <c r="H76" s="439"/>
      <c r="I76" s="439"/>
      <c r="J76" s="439"/>
      <c r="K76" s="439"/>
      <c r="L76" s="439"/>
      <c r="M76" s="439"/>
      <c r="O76" s="439"/>
      <c r="P76" s="439"/>
      <c r="Q76" s="439"/>
      <c r="R76" s="439"/>
      <c r="S76" s="439"/>
      <c r="T76" s="439"/>
      <c r="U76" s="439"/>
      <c r="V76" s="439"/>
      <c r="W76" s="439"/>
      <c r="X76" s="439"/>
      <c r="Y76" s="439"/>
      <c r="Z76" s="439"/>
      <c r="AA76" s="439"/>
      <c r="AB76" s="439"/>
      <c r="AC76" s="439"/>
      <c r="AD76" s="439"/>
      <c r="AE76" s="439"/>
      <c r="AF76" s="439"/>
      <c r="AG76" s="439"/>
      <c r="AH76" s="439"/>
      <c r="AI76" s="439"/>
      <c r="AJ76" s="439"/>
      <c r="AK76" s="439"/>
      <c r="AL76" s="439"/>
      <c r="AM76" s="439"/>
      <c r="AN76" s="439"/>
      <c r="AO76" s="439"/>
      <c r="AP76" s="439"/>
      <c r="AQ76" s="439"/>
      <c r="AR76" s="439"/>
      <c r="AS76" s="439"/>
      <c r="AT76" s="439"/>
      <c r="AU76" s="439"/>
      <c r="AV76" s="439"/>
      <c r="AW76" s="439"/>
      <c r="AX76" s="439"/>
      <c r="AY76" s="439"/>
      <c r="AZ76" s="439"/>
      <c r="BA76" s="439"/>
      <c r="BB76" s="439"/>
      <c r="BC76" s="439"/>
      <c r="BD76" s="439"/>
      <c r="BE76" s="439"/>
    </row>
    <row r="77" spans="1:57" s="494" customFormat="1" ht="11.25" customHeight="1">
      <c r="A77" s="439"/>
      <c r="B77" s="439"/>
      <c r="C77" s="439"/>
      <c r="D77" s="439"/>
      <c r="E77" s="439"/>
      <c r="F77" s="439"/>
      <c r="G77" s="439"/>
      <c r="H77" s="439"/>
      <c r="I77" s="439"/>
      <c r="J77" s="439"/>
      <c r="K77" s="439"/>
      <c r="L77" s="439"/>
      <c r="M77" s="439"/>
      <c r="O77" s="439"/>
      <c r="P77" s="439"/>
      <c r="Q77" s="439"/>
      <c r="R77" s="439"/>
      <c r="S77" s="439"/>
      <c r="T77" s="439"/>
      <c r="U77" s="439"/>
      <c r="V77" s="439"/>
      <c r="W77" s="439"/>
      <c r="X77" s="439"/>
      <c r="Y77" s="439"/>
      <c r="Z77" s="439"/>
      <c r="AA77" s="439"/>
      <c r="AB77" s="439"/>
      <c r="AC77" s="439"/>
      <c r="AD77" s="439"/>
      <c r="AE77" s="439"/>
      <c r="AF77" s="439"/>
      <c r="AG77" s="439"/>
      <c r="AH77" s="439"/>
      <c r="AI77" s="439"/>
      <c r="AJ77" s="439"/>
      <c r="AK77" s="439"/>
      <c r="AL77" s="439"/>
      <c r="AM77" s="439"/>
      <c r="AN77" s="439"/>
      <c r="AO77" s="439"/>
      <c r="AP77" s="439"/>
      <c r="AQ77" s="439"/>
      <c r="AR77" s="439"/>
      <c r="AS77" s="439"/>
      <c r="AT77" s="439"/>
      <c r="AU77" s="439"/>
      <c r="AV77" s="439"/>
      <c r="AW77" s="439"/>
      <c r="AX77" s="439"/>
      <c r="AY77" s="439"/>
      <c r="AZ77" s="439"/>
      <c r="BA77" s="439"/>
      <c r="BB77" s="439"/>
      <c r="BC77" s="439"/>
      <c r="BD77" s="439"/>
      <c r="BE77" s="439"/>
    </row>
    <row r="78" spans="1:57" s="494" customFormat="1" ht="11.25" customHeight="1">
      <c r="A78" s="439"/>
    </row>
    <row r="79" spans="1:57" ht="11.25" customHeight="1">
      <c r="B79" s="494"/>
      <c r="C79" s="494"/>
      <c r="D79" s="494"/>
      <c r="E79" s="494"/>
      <c r="F79" s="494"/>
      <c r="G79" s="494"/>
      <c r="H79" s="494"/>
      <c r="I79" s="494"/>
      <c r="J79" s="494"/>
      <c r="K79" s="494"/>
      <c r="L79" s="494"/>
      <c r="M79" s="494"/>
      <c r="O79" s="494"/>
      <c r="P79" s="494"/>
      <c r="Q79" s="494"/>
      <c r="R79" s="494"/>
      <c r="S79" s="494"/>
      <c r="T79" s="494"/>
      <c r="U79" s="494"/>
      <c r="V79" s="494"/>
      <c r="W79" s="494"/>
      <c r="X79" s="494"/>
      <c r="Y79" s="494"/>
      <c r="Z79" s="494"/>
      <c r="AA79" s="494"/>
      <c r="AB79" s="494"/>
      <c r="AC79" s="494"/>
      <c r="AD79" s="494"/>
      <c r="AE79" s="494"/>
      <c r="AF79" s="494"/>
      <c r="AG79" s="494"/>
      <c r="AH79" s="494"/>
      <c r="AI79" s="494"/>
      <c r="AJ79" s="494"/>
      <c r="AK79" s="494"/>
      <c r="AL79" s="494"/>
      <c r="AM79" s="494"/>
      <c r="AN79" s="494"/>
      <c r="AO79" s="494"/>
      <c r="AP79" s="494"/>
      <c r="AQ79" s="494"/>
      <c r="AR79" s="494"/>
      <c r="AS79" s="494"/>
      <c r="AT79" s="494"/>
      <c r="AU79" s="494"/>
      <c r="AV79" s="494"/>
      <c r="AW79" s="494"/>
      <c r="AX79" s="494"/>
      <c r="AY79" s="494"/>
      <c r="AZ79" s="494"/>
      <c r="BA79" s="494"/>
      <c r="BB79" s="494"/>
      <c r="BC79" s="494"/>
      <c r="BD79" s="494"/>
      <c r="BE79" s="494"/>
    </row>
    <row r="80" spans="1:57" ht="11.25" customHeight="1">
      <c r="B80" s="494"/>
      <c r="C80" s="494"/>
      <c r="D80" s="494"/>
      <c r="E80" s="494"/>
      <c r="F80" s="494"/>
      <c r="G80" s="494"/>
      <c r="H80" s="494"/>
      <c r="I80" s="494"/>
      <c r="J80" s="494"/>
      <c r="K80" s="494"/>
      <c r="L80" s="494"/>
      <c r="M80" s="494"/>
      <c r="O80" s="494"/>
      <c r="P80" s="494"/>
      <c r="Q80" s="494"/>
      <c r="R80" s="494"/>
      <c r="S80" s="494"/>
      <c r="T80" s="494"/>
      <c r="U80" s="494"/>
      <c r="V80" s="494"/>
      <c r="W80" s="494"/>
      <c r="X80" s="494"/>
      <c r="Y80" s="494"/>
      <c r="Z80" s="494"/>
      <c r="AA80" s="494"/>
      <c r="AB80" s="494"/>
      <c r="AC80" s="494"/>
      <c r="AD80" s="494"/>
      <c r="AE80" s="494"/>
      <c r="AF80" s="494"/>
      <c r="AG80" s="494"/>
      <c r="AH80" s="494"/>
      <c r="AI80" s="494"/>
      <c r="AJ80" s="494"/>
      <c r="AK80" s="494"/>
      <c r="AL80" s="494"/>
      <c r="AM80" s="494"/>
      <c r="AN80" s="494"/>
      <c r="AO80" s="494"/>
      <c r="AP80" s="494"/>
      <c r="AQ80" s="494"/>
      <c r="AR80" s="494"/>
      <c r="AS80" s="494"/>
      <c r="AT80" s="494"/>
      <c r="AU80" s="494"/>
      <c r="AV80" s="494"/>
      <c r="AW80" s="494"/>
      <c r="AX80" s="494"/>
      <c r="AY80" s="494"/>
      <c r="AZ80" s="494"/>
      <c r="BA80" s="494"/>
      <c r="BB80" s="494"/>
      <c r="BC80" s="494"/>
      <c r="BD80" s="494"/>
      <c r="BE80" s="494"/>
    </row>
  </sheetData>
  <mergeCells count="11">
    <mergeCell ref="AJ7:AM7"/>
    <mergeCell ref="P7:S7"/>
    <mergeCell ref="T7:W7"/>
    <mergeCell ref="X7:AA7"/>
    <mergeCell ref="AB7:AE7"/>
    <mergeCell ref="AF7:AI7"/>
    <mergeCell ref="AN7:AQ7"/>
    <mergeCell ref="AR7:AU7"/>
    <mergeCell ref="AV7:AY7"/>
    <mergeCell ref="AZ7:BC7"/>
    <mergeCell ref="BD7:BE7"/>
  </mergeCells>
  <pageMargins left="0.7" right="0.7" top="0.75" bottom="0.75" header="0.3" footer="0.3"/>
  <pageSetup orientation="portrait" horizontalDpi="0"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E42C3-0806-400A-B748-11AE48249FE9}">
  <sheetPr>
    <tabColor theme="4"/>
  </sheetPr>
  <dimension ref="A1:BE81"/>
  <sheetViews>
    <sheetView showGridLines="0" zoomScaleNormal="100" workbookViewId="0"/>
  </sheetViews>
  <sheetFormatPr defaultColWidth="7.08203125" defaultRowHeight="12" customHeight="1"/>
  <cols>
    <col min="1" max="1" width="2.5" style="324" customWidth="1"/>
    <col min="2" max="2" width="20.58203125" style="324" customWidth="1"/>
    <col min="3" max="14" width="7.08203125" style="324"/>
    <col min="15" max="15" width="20.58203125" style="97" customWidth="1"/>
    <col min="16" max="57" width="7.08203125" style="97"/>
    <col min="58" max="16384" width="7.08203125" style="324"/>
  </cols>
  <sheetData>
    <row r="1" spans="1:57" ht="12" customHeight="1">
      <c r="A1" s="17"/>
      <c r="B1" s="95"/>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7" ht="12" customHeight="1">
      <c r="A2" s="17"/>
      <c r="B2" s="95"/>
    </row>
    <row r="4" spans="1:57" ht="12" customHeight="1">
      <c r="B4" s="325"/>
      <c r="O4" s="2"/>
    </row>
    <row r="5" spans="1:57" ht="12" customHeight="1">
      <c r="B5" s="325"/>
      <c r="O5" s="2"/>
    </row>
    <row r="6" spans="1:57" ht="12" customHeight="1">
      <c r="B6" s="326"/>
      <c r="O6" s="2"/>
      <c r="P6" s="707" t="s">
        <v>225</v>
      </c>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row>
    <row r="7" spans="1:57" ht="12" customHeight="1">
      <c r="B7" s="325"/>
      <c r="C7" s="707" t="s">
        <v>226</v>
      </c>
      <c r="D7" s="327"/>
      <c r="E7" s="327"/>
      <c r="F7" s="327"/>
      <c r="G7" s="327"/>
      <c r="H7" s="327"/>
      <c r="I7" s="327"/>
      <c r="J7" s="327"/>
      <c r="K7" s="327"/>
      <c r="L7" s="327"/>
      <c r="M7" s="327"/>
      <c r="O7" s="2"/>
      <c r="P7" s="1058">
        <v>2016</v>
      </c>
      <c r="Q7" s="1057"/>
      <c r="R7" s="1057"/>
      <c r="S7" s="1057"/>
      <c r="T7" s="1057">
        <v>2017</v>
      </c>
      <c r="U7" s="1057"/>
      <c r="V7" s="1057"/>
      <c r="W7" s="1057"/>
      <c r="X7" s="1057">
        <v>2018</v>
      </c>
      <c r="Y7" s="1057"/>
      <c r="Z7" s="1057"/>
      <c r="AA7" s="1057"/>
      <c r="AB7" s="1057">
        <v>2019</v>
      </c>
      <c r="AC7" s="1057"/>
      <c r="AD7" s="1057"/>
      <c r="AE7" s="1057"/>
      <c r="AF7" s="1057">
        <v>2020</v>
      </c>
      <c r="AG7" s="1057"/>
      <c r="AH7" s="1057"/>
      <c r="AI7" s="1057"/>
      <c r="AJ7" s="1057">
        <v>2021</v>
      </c>
      <c r="AK7" s="1057"/>
      <c r="AL7" s="1057"/>
      <c r="AM7" s="1057"/>
      <c r="AN7" s="1057">
        <v>2022</v>
      </c>
      <c r="AO7" s="1057"/>
      <c r="AP7" s="1057"/>
      <c r="AQ7" s="1057"/>
      <c r="AR7" s="1057">
        <v>2023</v>
      </c>
      <c r="AS7" s="1057"/>
      <c r="AT7" s="1057"/>
      <c r="AU7" s="1057"/>
      <c r="AV7" s="1057">
        <v>2024</v>
      </c>
      <c r="AW7" s="1057"/>
      <c r="AX7" s="1057"/>
      <c r="AY7" s="1057"/>
      <c r="AZ7" s="1057">
        <v>2025</v>
      </c>
      <c r="BA7" s="1057"/>
      <c r="BB7" s="1057"/>
      <c r="BC7" s="1057"/>
      <c r="BD7" s="1057">
        <v>2026</v>
      </c>
      <c r="BE7" s="1057"/>
    </row>
    <row r="8" spans="1:57" ht="12" customHeight="1">
      <c r="B8" s="328"/>
      <c r="C8" s="3">
        <v>2016</v>
      </c>
      <c r="D8" s="4">
        <v>2017</v>
      </c>
      <c r="E8" s="4">
        <v>2018</v>
      </c>
      <c r="F8" s="4">
        <v>2019</v>
      </c>
      <c r="G8" s="4">
        <v>2020</v>
      </c>
      <c r="H8" s="4">
        <v>2021</v>
      </c>
      <c r="I8" s="4">
        <v>2022</v>
      </c>
      <c r="J8" s="4">
        <v>2023</v>
      </c>
      <c r="K8" s="4">
        <v>2024</v>
      </c>
      <c r="L8" s="4">
        <v>2025</v>
      </c>
      <c r="M8" s="94">
        <v>2026</v>
      </c>
      <c r="O8" s="2"/>
      <c r="P8" s="5"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2" customHeight="1">
      <c r="A9" s="325"/>
      <c r="B9" s="356" t="s">
        <v>112</v>
      </c>
      <c r="C9" s="519">
        <v>25.859485854999999</v>
      </c>
      <c r="D9" s="520">
        <v>26.790307247000001</v>
      </c>
      <c r="E9" s="520">
        <v>66.550460790353469</v>
      </c>
      <c r="F9" s="520">
        <v>66.863820902401031</v>
      </c>
      <c r="G9" s="520">
        <v>79.091196772422393</v>
      </c>
      <c r="H9" s="520">
        <v>205.67693606446511</v>
      </c>
      <c r="I9" s="520">
        <v>108.1096221540023</v>
      </c>
      <c r="J9" s="520">
        <v>76.05459960674402</v>
      </c>
      <c r="K9" s="520">
        <v>120.921751601</v>
      </c>
      <c r="L9" s="520">
        <v>213.68846820472169</v>
      </c>
      <c r="M9" s="659">
        <v>361.32199285111273</v>
      </c>
      <c r="O9" s="565" t="s">
        <v>112</v>
      </c>
      <c r="P9" s="435">
        <v>5.8603849319999997</v>
      </c>
      <c r="Q9" s="436">
        <v>11.632165694999999</v>
      </c>
      <c r="R9" s="436">
        <v>5.1294351709999999</v>
      </c>
      <c r="S9" s="436">
        <v>3.2375000570000001</v>
      </c>
      <c r="T9" s="436">
        <v>3.3441909980000002</v>
      </c>
      <c r="U9" s="436">
        <v>5.8845410610000002</v>
      </c>
      <c r="V9" s="436">
        <v>10.469303845000001</v>
      </c>
      <c r="W9" s="436">
        <v>7.0922713430000002</v>
      </c>
      <c r="X9" s="436">
        <v>11.718175434000001</v>
      </c>
      <c r="Y9" s="436">
        <v>10.993813439</v>
      </c>
      <c r="Z9" s="436">
        <v>15.087778854</v>
      </c>
      <c r="AA9" s="436">
        <v>28.75069306335347</v>
      </c>
      <c r="AB9" s="436">
        <v>20.168654601</v>
      </c>
      <c r="AC9" s="436">
        <v>16.629792825999999</v>
      </c>
      <c r="AD9" s="436">
        <v>17.05346831140103</v>
      </c>
      <c r="AE9" s="436">
        <v>13.011905164</v>
      </c>
      <c r="AF9" s="436">
        <v>16.515879208000001</v>
      </c>
      <c r="AG9" s="436">
        <v>17.914983846999998</v>
      </c>
      <c r="AH9" s="436">
        <v>23.260492196000001</v>
      </c>
      <c r="AI9" s="436">
        <v>21.399841521422399</v>
      </c>
      <c r="AJ9" s="436">
        <v>46.024670896680398</v>
      </c>
      <c r="AK9" s="436">
        <v>48.35539333440591</v>
      </c>
      <c r="AL9" s="436">
        <v>50.798492333378753</v>
      </c>
      <c r="AM9" s="436">
        <v>60.498379499999999</v>
      </c>
      <c r="AN9" s="436">
        <v>38.888999930114771</v>
      </c>
      <c r="AO9" s="436">
        <v>36.075716448585752</v>
      </c>
      <c r="AP9" s="436">
        <v>18.72371554030175</v>
      </c>
      <c r="AQ9" s="436">
        <v>14.421190234999999</v>
      </c>
      <c r="AR9" s="436">
        <v>30.509523088000002</v>
      </c>
      <c r="AS9" s="436">
        <v>14.068801355</v>
      </c>
      <c r="AT9" s="436">
        <v>14.247215137744019</v>
      </c>
      <c r="AU9" s="436">
        <v>17.229060025999999</v>
      </c>
      <c r="AV9" s="436">
        <v>15.364676803</v>
      </c>
      <c r="AW9" s="436">
        <v>24.730966399</v>
      </c>
      <c r="AX9" s="436">
        <v>19.754941990999999</v>
      </c>
      <c r="AY9" s="436">
        <v>61.071166408000003</v>
      </c>
      <c r="AZ9" s="436">
        <v>64.073062101000005</v>
      </c>
      <c r="BA9" s="436">
        <v>59.72339524643214</v>
      </c>
      <c r="BB9" s="436">
        <v>43.625423550999997</v>
      </c>
      <c r="BC9" s="436">
        <v>46.266587306289573</v>
      </c>
      <c r="BD9" s="436">
        <v>242.5117123710836</v>
      </c>
      <c r="BE9" s="437">
        <v>118.81028048002911</v>
      </c>
    </row>
    <row r="10" spans="1:57" ht="12" customHeight="1">
      <c r="A10" s="325"/>
      <c r="B10" s="357" t="s">
        <v>113</v>
      </c>
      <c r="C10" s="337">
        <v>82</v>
      </c>
      <c r="D10" s="338">
        <v>115</v>
      </c>
      <c r="E10" s="338">
        <v>222</v>
      </c>
      <c r="F10" s="338">
        <v>267</v>
      </c>
      <c r="G10" s="338">
        <v>346</v>
      </c>
      <c r="H10" s="338">
        <v>864</v>
      </c>
      <c r="I10" s="338">
        <v>536</v>
      </c>
      <c r="J10" s="338">
        <v>268</v>
      </c>
      <c r="K10" s="338">
        <v>366</v>
      </c>
      <c r="L10" s="338">
        <v>478</v>
      </c>
      <c r="M10" s="564">
        <v>324</v>
      </c>
      <c r="O10" s="565" t="s">
        <v>113</v>
      </c>
      <c r="P10" s="244">
        <v>21</v>
      </c>
      <c r="Q10" s="239">
        <v>22</v>
      </c>
      <c r="R10" s="239">
        <v>22</v>
      </c>
      <c r="S10" s="239">
        <v>17</v>
      </c>
      <c r="T10" s="239">
        <v>19</v>
      </c>
      <c r="U10" s="239">
        <v>29</v>
      </c>
      <c r="V10" s="239">
        <v>31</v>
      </c>
      <c r="W10" s="239">
        <v>36</v>
      </c>
      <c r="X10" s="239">
        <v>51</v>
      </c>
      <c r="Y10" s="239">
        <v>48</v>
      </c>
      <c r="Z10" s="239">
        <v>62</v>
      </c>
      <c r="AA10" s="239">
        <v>61</v>
      </c>
      <c r="AB10" s="239">
        <v>62</v>
      </c>
      <c r="AC10" s="239">
        <v>72</v>
      </c>
      <c r="AD10" s="239">
        <v>86</v>
      </c>
      <c r="AE10" s="239">
        <v>47</v>
      </c>
      <c r="AF10" s="239">
        <v>68</v>
      </c>
      <c r="AG10" s="239">
        <v>79</v>
      </c>
      <c r="AH10" s="239">
        <v>93</v>
      </c>
      <c r="AI10" s="239">
        <v>106</v>
      </c>
      <c r="AJ10" s="239">
        <v>199</v>
      </c>
      <c r="AK10" s="239">
        <v>215</v>
      </c>
      <c r="AL10" s="239">
        <v>207</v>
      </c>
      <c r="AM10" s="239">
        <v>243</v>
      </c>
      <c r="AN10" s="239">
        <v>196</v>
      </c>
      <c r="AO10" s="239">
        <v>158</v>
      </c>
      <c r="AP10" s="239">
        <v>101</v>
      </c>
      <c r="AQ10" s="239">
        <v>81</v>
      </c>
      <c r="AR10" s="239">
        <v>60</v>
      </c>
      <c r="AS10" s="239">
        <v>67</v>
      </c>
      <c r="AT10" s="239">
        <v>73</v>
      </c>
      <c r="AU10" s="239">
        <v>68</v>
      </c>
      <c r="AV10" s="239">
        <v>90</v>
      </c>
      <c r="AW10" s="239">
        <v>88</v>
      </c>
      <c r="AX10" s="239">
        <v>85</v>
      </c>
      <c r="AY10" s="239">
        <v>103</v>
      </c>
      <c r="AZ10" s="239">
        <v>104</v>
      </c>
      <c r="BA10" s="239">
        <v>119</v>
      </c>
      <c r="BB10" s="239">
        <v>127</v>
      </c>
      <c r="BC10" s="239">
        <v>128</v>
      </c>
      <c r="BD10" s="239">
        <v>181</v>
      </c>
      <c r="BE10" s="245">
        <v>143</v>
      </c>
    </row>
    <row r="11" spans="1:57" ht="12" customHeight="1">
      <c r="A11" s="325"/>
      <c r="B11" s="334" t="s">
        <v>118</v>
      </c>
      <c r="C11" s="559">
        <v>0</v>
      </c>
      <c r="D11" s="560">
        <v>1</v>
      </c>
      <c r="E11" s="560">
        <v>4</v>
      </c>
      <c r="F11" s="560">
        <v>0</v>
      </c>
      <c r="G11" s="560">
        <v>3</v>
      </c>
      <c r="H11" s="560">
        <v>3</v>
      </c>
      <c r="I11" s="560">
        <v>12</v>
      </c>
      <c r="J11" s="560">
        <v>2</v>
      </c>
      <c r="K11" s="560">
        <v>4</v>
      </c>
      <c r="L11" s="560">
        <v>11</v>
      </c>
      <c r="M11" s="561">
        <v>14</v>
      </c>
      <c r="O11" s="334" t="s">
        <v>118</v>
      </c>
      <c r="P11" s="708">
        <v>0</v>
      </c>
      <c r="Q11" s="709">
        <v>0</v>
      </c>
      <c r="R11" s="709">
        <v>0</v>
      </c>
      <c r="S11" s="709">
        <v>0</v>
      </c>
      <c r="T11" s="709">
        <v>1</v>
      </c>
      <c r="U11" s="709">
        <v>0</v>
      </c>
      <c r="V11" s="709">
        <v>0</v>
      </c>
      <c r="W11" s="709">
        <v>0</v>
      </c>
      <c r="X11" s="709">
        <v>1</v>
      </c>
      <c r="Y11" s="709">
        <v>1</v>
      </c>
      <c r="Z11" s="709">
        <v>2</v>
      </c>
      <c r="AA11" s="709">
        <v>0</v>
      </c>
      <c r="AB11" s="709">
        <v>0</v>
      </c>
      <c r="AC11" s="709">
        <v>0</v>
      </c>
      <c r="AD11" s="709">
        <v>0</v>
      </c>
      <c r="AE11" s="709">
        <v>0</v>
      </c>
      <c r="AF11" s="709">
        <v>2</v>
      </c>
      <c r="AG11" s="709">
        <v>1</v>
      </c>
      <c r="AH11" s="709">
        <v>0</v>
      </c>
      <c r="AI11" s="709">
        <v>0</v>
      </c>
      <c r="AJ11" s="709">
        <v>1</v>
      </c>
      <c r="AK11" s="709">
        <v>1</v>
      </c>
      <c r="AL11" s="709">
        <v>1</v>
      </c>
      <c r="AM11" s="709">
        <v>0</v>
      </c>
      <c r="AN11" s="709">
        <v>4</v>
      </c>
      <c r="AO11" s="709">
        <v>5</v>
      </c>
      <c r="AP11" s="709">
        <v>3</v>
      </c>
      <c r="AQ11" s="709">
        <v>0</v>
      </c>
      <c r="AR11" s="709">
        <v>1</v>
      </c>
      <c r="AS11" s="709">
        <v>0</v>
      </c>
      <c r="AT11" s="709">
        <v>1</v>
      </c>
      <c r="AU11" s="709">
        <v>0</v>
      </c>
      <c r="AV11" s="709">
        <v>1</v>
      </c>
      <c r="AW11" s="709">
        <v>2</v>
      </c>
      <c r="AX11" s="709">
        <v>0</v>
      </c>
      <c r="AY11" s="709">
        <v>1</v>
      </c>
      <c r="AZ11" s="709">
        <v>1</v>
      </c>
      <c r="BA11" s="709">
        <v>3</v>
      </c>
      <c r="BB11" s="709">
        <v>4</v>
      </c>
      <c r="BC11" s="709">
        <v>3</v>
      </c>
      <c r="BD11" s="709">
        <v>8</v>
      </c>
      <c r="BE11" s="710">
        <v>6</v>
      </c>
    </row>
    <row r="12" spans="1:57" ht="12" customHeight="1">
      <c r="A12" s="325"/>
      <c r="B12" s="331" t="s">
        <v>119</v>
      </c>
      <c r="C12" s="332">
        <v>21</v>
      </c>
      <c r="D12" s="333">
        <v>30</v>
      </c>
      <c r="E12" s="333">
        <v>43</v>
      </c>
      <c r="F12" s="333">
        <v>61</v>
      </c>
      <c r="G12" s="333">
        <v>73</v>
      </c>
      <c r="H12" s="333">
        <v>169</v>
      </c>
      <c r="I12" s="333">
        <v>119</v>
      </c>
      <c r="J12" s="333">
        <v>75</v>
      </c>
      <c r="K12" s="333">
        <v>90</v>
      </c>
      <c r="L12" s="333">
        <v>114</v>
      </c>
      <c r="M12" s="562">
        <v>104</v>
      </c>
      <c r="O12" s="331" t="s">
        <v>119</v>
      </c>
      <c r="P12" s="713">
        <v>6</v>
      </c>
      <c r="Q12" s="1032">
        <v>6</v>
      </c>
      <c r="R12" s="1032">
        <v>4</v>
      </c>
      <c r="S12" s="1032">
        <v>5</v>
      </c>
      <c r="T12" s="1032">
        <v>7</v>
      </c>
      <c r="U12" s="1032">
        <v>4</v>
      </c>
      <c r="V12" s="1032">
        <v>7</v>
      </c>
      <c r="W12" s="1032">
        <v>12</v>
      </c>
      <c r="X12" s="1032">
        <v>17</v>
      </c>
      <c r="Y12" s="1032">
        <v>7</v>
      </c>
      <c r="Z12" s="1032">
        <v>9</v>
      </c>
      <c r="AA12" s="1032">
        <v>10</v>
      </c>
      <c r="AB12" s="1032">
        <v>16</v>
      </c>
      <c r="AC12" s="1032">
        <v>12</v>
      </c>
      <c r="AD12" s="1032">
        <v>24</v>
      </c>
      <c r="AE12" s="1032">
        <v>9</v>
      </c>
      <c r="AF12" s="1032">
        <v>16</v>
      </c>
      <c r="AG12" s="1032">
        <v>17</v>
      </c>
      <c r="AH12" s="1032">
        <v>17</v>
      </c>
      <c r="AI12" s="1032">
        <v>23</v>
      </c>
      <c r="AJ12" s="1032">
        <v>36</v>
      </c>
      <c r="AK12" s="1032">
        <v>39</v>
      </c>
      <c r="AL12" s="1032">
        <v>43</v>
      </c>
      <c r="AM12" s="1032">
        <v>51</v>
      </c>
      <c r="AN12" s="1032">
        <v>37</v>
      </c>
      <c r="AO12" s="1032">
        <v>36</v>
      </c>
      <c r="AP12" s="1032">
        <v>24</v>
      </c>
      <c r="AQ12" s="1032">
        <v>22</v>
      </c>
      <c r="AR12" s="1032">
        <v>21</v>
      </c>
      <c r="AS12" s="1032">
        <v>21</v>
      </c>
      <c r="AT12" s="1032">
        <v>19</v>
      </c>
      <c r="AU12" s="1032">
        <v>14</v>
      </c>
      <c r="AV12" s="1032">
        <v>21</v>
      </c>
      <c r="AW12" s="1032">
        <v>27</v>
      </c>
      <c r="AX12" s="1032">
        <v>21</v>
      </c>
      <c r="AY12" s="1032">
        <v>21</v>
      </c>
      <c r="AZ12" s="1032">
        <v>25</v>
      </c>
      <c r="BA12" s="1032">
        <v>26</v>
      </c>
      <c r="BB12" s="1032">
        <v>23</v>
      </c>
      <c r="BC12" s="1032">
        <v>40</v>
      </c>
      <c r="BD12" s="1032">
        <v>50</v>
      </c>
      <c r="BE12" s="714">
        <v>54</v>
      </c>
    </row>
    <row r="13" spans="1:57" ht="12" customHeight="1">
      <c r="A13" s="325"/>
      <c r="B13" s="331" t="s">
        <v>120</v>
      </c>
      <c r="C13" s="335">
        <v>41</v>
      </c>
      <c r="D13" s="336">
        <v>44</v>
      </c>
      <c r="E13" s="336">
        <v>94</v>
      </c>
      <c r="F13" s="336">
        <v>107</v>
      </c>
      <c r="G13" s="336">
        <v>141</v>
      </c>
      <c r="H13" s="336">
        <v>422</v>
      </c>
      <c r="I13" s="336">
        <v>255</v>
      </c>
      <c r="J13" s="336">
        <v>115</v>
      </c>
      <c r="K13" s="336">
        <v>172</v>
      </c>
      <c r="L13" s="336">
        <v>216</v>
      </c>
      <c r="M13" s="563">
        <v>119</v>
      </c>
      <c r="O13" s="331" t="s">
        <v>120</v>
      </c>
      <c r="P13" s="711">
        <v>10</v>
      </c>
      <c r="Q13" s="2">
        <v>11</v>
      </c>
      <c r="R13" s="2">
        <v>13</v>
      </c>
      <c r="S13" s="2">
        <v>7</v>
      </c>
      <c r="T13" s="2">
        <v>5</v>
      </c>
      <c r="U13" s="2">
        <v>13</v>
      </c>
      <c r="V13" s="2">
        <v>12</v>
      </c>
      <c r="W13" s="2">
        <v>14</v>
      </c>
      <c r="X13" s="2">
        <v>21</v>
      </c>
      <c r="Y13" s="2">
        <v>21</v>
      </c>
      <c r="Z13" s="2">
        <v>25</v>
      </c>
      <c r="AA13" s="2">
        <v>27</v>
      </c>
      <c r="AB13" s="2">
        <v>25</v>
      </c>
      <c r="AC13" s="2">
        <v>31</v>
      </c>
      <c r="AD13" s="2">
        <v>31</v>
      </c>
      <c r="AE13" s="2">
        <v>20</v>
      </c>
      <c r="AF13" s="2">
        <v>28</v>
      </c>
      <c r="AG13" s="2">
        <v>34</v>
      </c>
      <c r="AH13" s="2">
        <v>37</v>
      </c>
      <c r="AI13" s="2">
        <v>42</v>
      </c>
      <c r="AJ13" s="2">
        <v>108</v>
      </c>
      <c r="AK13" s="2">
        <v>100</v>
      </c>
      <c r="AL13" s="2">
        <v>99</v>
      </c>
      <c r="AM13" s="2">
        <v>115</v>
      </c>
      <c r="AN13" s="2">
        <v>96</v>
      </c>
      <c r="AO13" s="2">
        <v>81</v>
      </c>
      <c r="AP13" s="2">
        <v>45</v>
      </c>
      <c r="AQ13" s="2">
        <v>33</v>
      </c>
      <c r="AR13" s="2">
        <v>19</v>
      </c>
      <c r="AS13" s="2">
        <v>30</v>
      </c>
      <c r="AT13" s="2">
        <v>33</v>
      </c>
      <c r="AU13" s="2">
        <v>33</v>
      </c>
      <c r="AV13" s="2">
        <v>44</v>
      </c>
      <c r="AW13" s="2">
        <v>38</v>
      </c>
      <c r="AX13" s="2">
        <v>40</v>
      </c>
      <c r="AY13" s="2">
        <v>50</v>
      </c>
      <c r="AZ13" s="2">
        <v>47</v>
      </c>
      <c r="BA13" s="2">
        <v>54</v>
      </c>
      <c r="BB13" s="2">
        <v>63</v>
      </c>
      <c r="BC13" s="2">
        <v>52</v>
      </c>
      <c r="BD13" s="2">
        <v>73</v>
      </c>
      <c r="BE13" s="712">
        <v>46</v>
      </c>
    </row>
    <row r="14" spans="1:57" ht="12" customHeight="1">
      <c r="A14" s="325"/>
      <c r="B14" s="331" t="s">
        <v>121</v>
      </c>
      <c r="C14" s="337">
        <v>20</v>
      </c>
      <c r="D14" s="338">
        <v>40</v>
      </c>
      <c r="E14" s="338">
        <v>80</v>
      </c>
      <c r="F14" s="338">
        <v>99</v>
      </c>
      <c r="G14" s="338">
        <v>129</v>
      </c>
      <c r="H14" s="338">
        <v>270</v>
      </c>
      <c r="I14" s="338">
        <v>150</v>
      </c>
      <c r="J14" s="338">
        <v>76</v>
      </c>
      <c r="K14" s="338">
        <v>100</v>
      </c>
      <c r="L14" s="338">
        <v>137</v>
      </c>
      <c r="M14" s="564">
        <v>87</v>
      </c>
      <c r="O14" s="331" t="s">
        <v>121</v>
      </c>
      <c r="P14" s="715">
        <v>5</v>
      </c>
      <c r="Q14" s="716">
        <v>5</v>
      </c>
      <c r="R14" s="716">
        <v>5</v>
      </c>
      <c r="S14" s="716">
        <v>5</v>
      </c>
      <c r="T14" s="716">
        <v>6</v>
      </c>
      <c r="U14" s="716">
        <v>12</v>
      </c>
      <c r="V14" s="716">
        <v>12</v>
      </c>
      <c r="W14" s="716">
        <v>10</v>
      </c>
      <c r="X14" s="716">
        <v>12</v>
      </c>
      <c r="Y14" s="716">
        <v>19</v>
      </c>
      <c r="Z14" s="716">
        <v>26</v>
      </c>
      <c r="AA14" s="716">
        <v>23</v>
      </c>
      <c r="AB14" s="716">
        <v>21</v>
      </c>
      <c r="AC14" s="716">
        <v>29</v>
      </c>
      <c r="AD14" s="716">
        <v>31</v>
      </c>
      <c r="AE14" s="716">
        <v>18</v>
      </c>
      <c r="AF14" s="716">
        <v>22</v>
      </c>
      <c r="AG14" s="716">
        <v>27</v>
      </c>
      <c r="AH14" s="716">
        <v>39</v>
      </c>
      <c r="AI14" s="716">
        <v>41</v>
      </c>
      <c r="AJ14" s="716">
        <v>54</v>
      </c>
      <c r="AK14" s="716">
        <v>75</v>
      </c>
      <c r="AL14" s="716">
        <v>64</v>
      </c>
      <c r="AM14" s="716">
        <v>77</v>
      </c>
      <c r="AN14" s="716">
        <v>59</v>
      </c>
      <c r="AO14" s="716">
        <v>36</v>
      </c>
      <c r="AP14" s="716">
        <v>29</v>
      </c>
      <c r="AQ14" s="716">
        <v>26</v>
      </c>
      <c r="AR14" s="716">
        <v>19</v>
      </c>
      <c r="AS14" s="716">
        <v>16</v>
      </c>
      <c r="AT14" s="716">
        <v>20</v>
      </c>
      <c r="AU14" s="716">
        <v>21</v>
      </c>
      <c r="AV14" s="716">
        <v>24</v>
      </c>
      <c r="AW14" s="716">
        <v>21</v>
      </c>
      <c r="AX14" s="716">
        <v>24</v>
      </c>
      <c r="AY14" s="716">
        <v>31</v>
      </c>
      <c r="AZ14" s="716">
        <v>31</v>
      </c>
      <c r="BA14" s="716">
        <v>36</v>
      </c>
      <c r="BB14" s="716">
        <v>37</v>
      </c>
      <c r="BC14" s="716">
        <v>33</v>
      </c>
      <c r="BD14" s="716">
        <v>50</v>
      </c>
      <c r="BE14" s="717">
        <v>37</v>
      </c>
    </row>
    <row r="15" spans="1:57" ht="12" customHeight="1">
      <c r="B15" s="36" t="s">
        <v>115</v>
      </c>
      <c r="C15" s="339"/>
      <c r="D15" s="339"/>
      <c r="E15" s="339"/>
      <c r="F15" s="340"/>
      <c r="G15" s="340"/>
      <c r="H15" s="340"/>
      <c r="I15" s="340"/>
      <c r="J15" s="340"/>
      <c r="K15" s="340"/>
      <c r="L15" s="340"/>
      <c r="M15" s="340"/>
      <c r="O15" s="36" t="s">
        <v>115</v>
      </c>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row>
    <row r="16" spans="1:57" ht="12" customHeight="1">
      <c r="B16" s="341"/>
      <c r="C16" s="339"/>
      <c r="D16" s="339"/>
      <c r="E16" s="339"/>
      <c r="F16" s="340"/>
      <c r="G16" s="340"/>
      <c r="H16" s="340"/>
      <c r="I16" s="340"/>
      <c r="J16" s="340"/>
      <c r="K16" s="340"/>
      <c r="L16" s="340"/>
      <c r="M16" s="340"/>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row>
    <row r="17" spans="2:57" ht="12" customHeight="1">
      <c r="B17" s="341"/>
      <c r="C17" s="339"/>
      <c r="D17" s="339"/>
      <c r="E17" s="339"/>
      <c r="F17" s="340"/>
      <c r="G17" s="340"/>
      <c r="H17" s="340"/>
      <c r="I17" s="340"/>
      <c r="J17" s="340"/>
      <c r="K17" s="340"/>
      <c r="L17" s="340"/>
      <c r="M17" s="340"/>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row>
    <row r="18" spans="2:57" ht="12" customHeight="1">
      <c r="B18" s="341"/>
      <c r="C18" s="339"/>
      <c r="D18" s="339"/>
      <c r="E18" s="339"/>
      <c r="F18" s="340"/>
      <c r="G18" s="340"/>
      <c r="H18" s="340"/>
      <c r="I18" s="340"/>
      <c r="J18" s="340"/>
      <c r="K18" s="340"/>
      <c r="L18" s="340"/>
      <c r="M18" s="340"/>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row>
    <row r="19" spans="2:57" ht="12" customHeight="1">
      <c r="B19" s="341"/>
      <c r="C19" s="339"/>
      <c r="D19" s="339"/>
      <c r="E19" s="339"/>
      <c r="F19" s="340"/>
      <c r="G19" s="340"/>
      <c r="H19" s="340"/>
      <c r="I19" s="340"/>
      <c r="J19" s="340"/>
      <c r="K19" s="340"/>
      <c r="L19" s="340"/>
      <c r="M19" s="340"/>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row>
    <row r="20" spans="2:57" ht="12" customHeight="1">
      <c r="B20" s="341"/>
      <c r="C20" s="339"/>
      <c r="D20" s="339"/>
      <c r="E20" s="339"/>
      <c r="F20" s="340"/>
      <c r="G20" s="340"/>
      <c r="H20" s="340"/>
      <c r="I20" s="340"/>
      <c r="J20" s="340"/>
      <c r="K20" s="340"/>
      <c r="L20" s="340"/>
      <c r="M20" s="340"/>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row>
    <row r="21" spans="2:57" ht="12" customHeight="1">
      <c r="B21" s="341"/>
      <c r="C21" s="339"/>
      <c r="D21" s="339"/>
      <c r="E21" s="339"/>
      <c r="F21" s="340"/>
      <c r="G21" s="340"/>
      <c r="H21" s="340"/>
      <c r="I21" s="340"/>
      <c r="J21" s="340"/>
      <c r="K21" s="340"/>
      <c r="L21" s="340"/>
      <c r="M21" s="340"/>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row>
    <row r="22" spans="2:57" ht="12" customHeight="1">
      <c r="B22" s="341"/>
      <c r="C22" s="339"/>
      <c r="D22" s="339"/>
      <c r="E22" s="339"/>
      <c r="F22" s="340"/>
      <c r="G22" s="340"/>
      <c r="H22" s="340"/>
      <c r="I22" s="340"/>
      <c r="J22" s="340"/>
      <c r="K22" s="340"/>
      <c r="L22" s="340"/>
      <c r="M22" s="340"/>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row>
    <row r="23" spans="2:57" ht="12" customHeight="1">
      <c r="B23" s="341"/>
      <c r="C23" s="339"/>
      <c r="D23" s="339"/>
      <c r="E23" s="339"/>
      <c r="F23" s="340"/>
      <c r="G23" s="340"/>
      <c r="H23" s="340"/>
      <c r="I23" s="340"/>
      <c r="J23" s="340"/>
      <c r="K23" s="340"/>
      <c r="L23" s="340"/>
      <c r="M23" s="340"/>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row>
    <row r="24" spans="2:57" ht="12" customHeight="1">
      <c r="B24" s="341"/>
      <c r="C24" s="339"/>
      <c r="D24" s="339"/>
      <c r="E24" s="339"/>
      <c r="F24" s="340"/>
      <c r="G24" s="340"/>
      <c r="H24" s="340"/>
      <c r="I24" s="340"/>
      <c r="J24" s="340"/>
      <c r="K24" s="340"/>
      <c r="L24" s="340"/>
      <c r="M24" s="340"/>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row>
    <row r="25" spans="2:57" ht="12" customHeight="1">
      <c r="B25" s="341"/>
      <c r="C25" s="339"/>
      <c r="D25" s="339"/>
      <c r="E25" s="339"/>
      <c r="F25" s="340"/>
      <c r="G25" s="340"/>
      <c r="H25" s="340"/>
      <c r="I25" s="340"/>
      <c r="J25" s="340"/>
      <c r="K25" s="340"/>
      <c r="L25" s="340"/>
      <c r="M25" s="340"/>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row>
    <row r="26" spans="2:57" ht="12" customHeight="1">
      <c r="B26" s="341"/>
      <c r="C26" s="339"/>
      <c r="D26" s="339"/>
      <c r="E26" s="339"/>
      <c r="F26" s="340"/>
      <c r="G26" s="340"/>
      <c r="H26" s="340"/>
      <c r="I26" s="340"/>
      <c r="J26" s="340"/>
      <c r="K26" s="340"/>
      <c r="L26" s="340"/>
      <c r="M26" s="340"/>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row>
    <row r="27" spans="2:57" ht="12" customHeight="1">
      <c r="B27" s="341"/>
      <c r="C27" s="339"/>
      <c r="D27" s="339"/>
      <c r="E27" s="339"/>
      <c r="F27" s="340"/>
      <c r="G27" s="340"/>
      <c r="H27" s="340"/>
      <c r="I27" s="340"/>
      <c r="J27" s="340"/>
      <c r="K27" s="340"/>
      <c r="L27" s="340"/>
      <c r="M27" s="340"/>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row>
    <row r="28" spans="2:57" ht="12" customHeight="1">
      <c r="B28" s="341"/>
      <c r="C28" s="339"/>
      <c r="D28" s="339"/>
      <c r="E28" s="339"/>
      <c r="F28" s="340"/>
      <c r="G28" s="340"/>
      <c r="H28" s="340"/>
      <c r="I28" s="340"/>
      <c r="J28" s="340"/>
      <c r="K28" s="340"/>
      <c r="L28" s="340"/>
      <c r="M28" s="340"/>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row>
    <row r="29" spans="2:57" ht="12" customHeight="1">
      <c r="B29" s="341"/>
      <c r="C29" s="339"/>
      <c r="D29" s="339"/>
      <c r="E29" s="339"/>
      <c r="F29" s="340"/>
      <c r="G29" s="340"/>
      <c r="H29" s="340"/>
      <c r="I29" s="340"/>
      <c r="J29" s="340"/>
      <c r="K29" s="340"/>
      <c r="L29" s="340"/>
      <c r="M29" s="340"/>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row>
    <row r="30" spans="2:57" ht="12" customHeight="1">
      <c r="B30" s="341"/>
      <c r="C30" s="339"/>
      <c r="D30" s="339"/>
      <c r="E30" s="339"/>
      <c r="F30" s="340"/>
      <c r="G30" s="340"/>
      <c r="H30" s="340"/>
      <c r="I30" s="340"/>
      <c r="J30" s="340"/>
      <c r="K30" s="340"/>
      <c r="L30" s="340"/>
      <c r="M30" s="340"/>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row>
    <row r="31" spans="2:57" ht="12" customHeight="1">
      <c r="B31" s="341"/>
      <c r="C31" s="339"/>
      <c r="D31" s="339"/>
      <c r="E31" s="339"/>
      <c r="F31" s="340"/>
      <c r="G31" s="340"/>
      <c r="H31" s="340"/>
      <c r="I31" s="340"/>
      <c r="J31" s="340"/>
      <c r="K31" s="340"/>
      <c r="L31" s="340"/>
      <c r="M31" s="340"/>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row>
    <row r="32" spans="2:57" ht="12" customHeight="1">
      <c r="B32" s="341"/>
      <c r="C32" s="339"/>
      <c r="D32" s="339"/>
      <c r="E32" s="339"/>
      <c r="F32" s="340"/>
      <c r="G32" s="340"/>
      <c r="H32" s="340"/>
      <c r="I32" s="340"/>
      <c r="J32" s="340"/>
      <c r="K32" s="340"/>
      <c r="L32" s="340"/>
      <c r="M32" s="340"/>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row>
    <row r="33" spans="1:57" ht="12" customHeight="1">
      <c r="B33" s="341"/>
      <c r="C33" s="339"/>
      <c r="D33" s="339"/>
      <c r="E33" s="339"/>
      <c r="F33" s="340"/>
      <c r="G33" s="340"/>
      <c r="H33" s="340"/>
      <c r="I33" s="340"/>
      <c r="J33" s="340"/>
      <c r="K33" s="340"/>
      <c r="L33" s="340"/>
      <c r="M33" s="340"/>
      <c r="O33" s="9"/>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row>
    <row r="34" spans="1:57" ht="12" customHeight="1">
      <c r="B34" s="341"/>
      <c r="C34" s="339"/>
      <c r="D34" s="339"/>
      <c r="E34" s="339"/>
      <c r="F34" s="340"/>
      <c r="G34" s="340"/>
      <c r="H34" s="340"/>
      <c r="I34" s="340"/>
      <c r="J34" s="340"/>
      <c r="K34" s="340"/>
      <c r="L34" s="340"/>
      <c r="M34" s="340"/>
    </row>
    <row r="35" spans="1:57" ht="12" customHeight="1">
      <c r="B35" s="341"/>
      <c r="C35" s="339"/>
      <c r="D35" s="339"/>
      <c r="E35" s="339"/>
      <c r="F35" s="340"/>
      <c r="G35" s="340"/>
      <c r="H35" s="340"/>
      <c r="I35" s="340"/>
      <c r="J35" s="340"/>
      <c r="K35" s="340"/>
      <c r="L35" s="340"/>
      <c r="M35" s="340"/>
    </row>
    <row r="36" spans="1:57" ht="12" customHeight="1">
      <c r="B36" s="341"/>
      <c r="C36" s="339"/>
      <c r="D36" s="339"/>
      <c r="E36" s="339"/>
      <c r="F36" s="340"/>
      <c r="G36" s="340"/>
      <c r="H36" s="340"/>
      <c r="I36" s="340"/>
      <c r="J36" s="340"/>
      <c r="K36" s="340"/>
      <c r="L36" s="340"/>
      <c r="M36" s="340"/>
    </row>
    <row r="37" spans="1:57" ht="12" customHeight="1">
      <c r="B37" s="341"/>
      <c r="C37" s="339"/>
      <c r="D37" s="339"/>
      <c r="E37" s="339"/>
      <c r="F37" s="340"/>
      <c r="G37" s="340"/>
      <c r="H37" s="340"/>
      <c r="I37" s="340"/>
      <c r="J37" s="340"/>
      <c r="K37" s="340"/>
      <c r="L37" s="340"/>
      <c r="M37" s="340"/>
    </row>
    <row r="38" spans="1:57" ht="12" customHeight="1">
      <c r="B38" s="341"/>
      <c r="C38" s="339"/>
      <c r="D38" s="339"/>
      <c r="E38" s="339"/>
      <c r="F38" s="340"/>
      <c r="G38" s="340"/>
      <c r="H38" s="340"/>
      <c r="I38" s="340"/>
      <c r="J38" s="340"/>
      <c r="K38" s="340"/>
      <c r="L38" s="340"/>
      <c r="M38" s="340"/>
    </row>
    <row r="39" spans="1:57" ht="12" customHeight="1">
      <c r="B39" s="341"/>
      <c r="C39" s="339"/>
      <c r="D39" s="339"/>
      <c r="E39" s="339"/>
      <c r="F39" s="340"/>
      <c r="G39" s="340"/>
      <c r="H39" s="340"/>
      <c r="I39" s="340"/>
      <c r="J39" s="340"/>
      <c r="K39" s="340"/>
      <c r="L39" s="340"/>
      <c r="M39" s="340"/>
    </row>
    <row r="40" spans="1:57" ht="12" customHeight="1">
      <c r="B40" s="341"/>
      <c r="C40" s="339"/>
      <c r="D40" s="339"/>
      <c r="E40" s="339"/>
      <c r="F40" s="340"/>
      <c r="G40" s="340"/>
      <c r="H40" s="340"/>
      <c r="I40" s="340"/>
      <c r="J40" s="340"/>
      <c r="K40" s="340"/>
      <c r="L40" s="340"/>
      <c r="M40" s="340"/>
    </row>
    <row r="41" spans="1:57" ht="12" customHeight="1">
      <c r="B41" s="341"/>
      <c r="C41" s="339"/>
      <c r="D41" s="339"/>
      <c r="E41" s="339"/>
      <c r="F41" s="340"/>
      <c r="G41" s="340"/>
      <c r="H41" s="340"/>
      <c r="I41" s="340"/>
      <c r="J41" s="340"/>
      <c r="K41" s="340"/>
      <c r="L41" s="340"/>
      <c r="M41" s="340"/>
    </row>
    <row r="42" spans="1:57" ht="12" customHeight="1">
      <c r="B42" s="341"/>
      <c r="C42" s="339"/>
      <c r="D42" s="339"/>
      <c r="E42" s="339"/>
      <c r="F42" s="340"/>
      <c r="G42" s="340"/>
      <c r="H42" s="340"/>
      <c r="I42" s="340"/>
      <c r="J42" s="340"/>
      <c r="K42" s="340"/>
      <c r="L42" s="340"/>
      <c r="M42" s="340"/>
    </row>
    <row r="43" spans="1:57" ht="12" customHeight="1">
      <c r="B43" s="341"/>
      <c r="C43" s="339"/>
      <c r="D43" s="339"/>
      <c r="E43" s="339"/>
      <c r="F43" s="340"/>
      <c r="G43" s="340"/>
      <c r="H43" s="340"/>
      <c r="I43" s="340"/>
      <c r="J43" s="340"/>
      <c r="K43" s="340"/>
      <c r="L43" s="340"/>
      <c r="M43" s="340"/>
    </row>
    <row r="44" spans="1:57" ht="12" customHeight="1">
      <c r="B44" s="341"/>
      <c r="C44" s="250" t="s">
        <v>227</v>
      </c>
      <c r="D44" s="339"/>
      <c r="E44" s="339"/>
      <c r="F44" s="340"/>
      <c r="G44" s="340"/>
      <c r="H44" s="340"/>
      <c r="I44" s="340"/>
      <c r="J44" s="340"/>
      <c r="K44" s="340"/>
      <c r="L44" s="340"/>
      <c r="M44" s="340"/>
    </row>
    <row r="45" spans="1:57" ht="12" customHeight="1">
      <c r="B45" s="341"/>
      <c r="C45" s="329">
        <v>2015</v>
      </c>
      <c r="D45" s="329">
        <v>2016</v>
      </c>
      <c r="E45" s="329">
        <v>2017</v>
      </c>
      <c r="F45" s="329">
        <v>2018</v>
      </c>
      <c r="G45" s="329">
        <v>2019</v>
      </c>
      <c r="H45" s="329">
        <v>2020</v>
      </c>
      <c r="I45" s="329">
        <v>2021</v>
      </c>
      <c r="J45" s="329">
        <v>2022</v>
      </c>
      <c r="K45" s="329">
        <v>2023</v>
      </c>
      <c r="L45" s="329">
        <v>2024</v>
      </c>
      <c r="M45" s="330">
        <v>2025</v>
      </c>
    </row>
    <row r="46" spans="1:57" ht="12" customHeight="1">
      <c r="A46" s="325"/>
      <c r="B46" s="334" t="s">
        <v>33</v>
      </c>
      <c r="C46" s="342">
        <v>0</v>
      </c>
      <c r="D46" s="343">
        <v>8.6956521739130436E-3</v>
      </c>
      <c r="E46" s="343">
        <v>1.8099547511312219E-2</v>
      </c>
      <c r="F46" s="343">
        <v>0</v>
      </c>
      <c r="G46" s="343">
        <v>8.670520231213872E-3</v>
      </c>
      <c r="H46" s="343">
        <v>3.472222222222222E-3</v>
      </c>
      <c r="I46" s="343">
        <v>2.2388059701492536E-2</v>
      </c>
      <c r="J46" s="343">
        <v>7.462686567164179E-3</v>
      </c>
      <c r="K46" s="343">
        <v>1.092896174863388E-2</v>
      </c>
      <c r="L46" s="343">
        <v>2.3012552301255231E-2</v>
      </c>
      <c r="M46" s="344">
        <v>4.3209876543209874E-2</v>
      </c>
    </row>
    <row r="47" spans="1:57" ht="12" customHeight="1">
      <c r="A47" s="325"/>
      <c r="B47" s="331" t="s">
        <v>159</v>
      </c>
      <c r="C47" s="345">
        <v>0.25609756097560976</v>
      </c>
      <c r="D47" s="346">
        <v>0.2608695652173913</v>
      </c>
      <c r="E47" s="346">
        <v>0.19457013574660634</v>
      </c>
      <c r="F47" s="346">
        <v>0.22846441947565543</v>
      </c>
      <c r="G47" s="346">
        <v>0.21098265895953758</v>
      </c>
      <c r="H47" s="346">
        <v>0.19560185185185186</v>
      </c>
      <c r="I47" s="346">
        <v>0.22201492537313433</v>
      </c>
      <c r="J47" s="346">
        <v>0.27985074626865669</v>
      </c>
      <c r="K47" s="346">
        <v>0.24590163934426229</v>
      </c>
      <c r="L47" s="346">
        <v>0.2384937238493724</v>
      </c>
      <c r="M47" s="347">
        <v>0.32098765432098764</v>
      </c>
    </row>
    <row r="48" spans="1:57" ht="12" customHeight="1">
      <c r="A48" s="325"/>
      <c r="B48" s="331" t="s">
        <v>160</v>
      </c>
      <c r="C48" s="348">
        <v>0.5</v>
      </c>
      <c r="D48" s="349">
        <v>0.38260869565217392</v>
      </c>
      <c r="E48" s="349">
        <v>0.42533936651583709</v>
      </c>
      <c r="F48" s="349">
        <v>0.40074906367041196</v>
      </c>
      <c r="G48" s="349">
        <v>0.40751445086705201</v>
      </c>
      <c r="H48" s="349">
        <v>0.48842592592592593</v>
      </c>
      <c r="I48" s="349">
        <v>0.47574626865671643</v>
      </c>
      <c r="J48" s="349">
        <v>0.42910447761194032</v>
      </c>
      <c r="K48" s="349">
        <v>0.46994535519125685</v>
      </c>
      <c r="L48" s="349">
        <v>0.45188284518828453</v>
      </c>
      <c r="M48" s="350">
        <v>0.36728395061728397</v>
      </c>
    </row>
    <row r="49" spans="1:13" ht="12" customHeight="1">
      <c r="A49" s="325"/>
      <c r="B49" s="331" t="s">
        <v>161</v>
      </c>
      <c r="C49" s="351">
        <v>0.24390243902439024</v>
      </c>
      <c r="D49" s="352">
        <v>0.34782608695652173</v>
      </c>
      <c r="E49" s="352">
        <v>0.36199095022624433</v>
      </c>
      <c r="F49" s="352">
        <v>0.3707865168539326</v>
      </c>
      <c r="G49" s="352">
        <v>0.37283236994219654</v>
      </c>
      <c r="H49" s="352">
        <v>0.3125</v>
      </c>
      <c r="I49" s="352">
        <v>0.27985074626865669</v>
      </c>
      <c r="J49" s="352">
        <v>0.28358208955223879</v>
      </c>
      <c r="K49" s="352">
        <v>0.27322404371584702</v>
      </c>
      <c r="L49" s="352">
        <v>0.28661087866108786</v>
      </c>
      <c r="M49" s="353">
        <v>0.26851851851851855</v>
      </c>
    </row>
    <row r="50" spans="1:13" ht="12" customHeight="1">
      <c r="A50" s="325"/>
      <c r="B50" s="36" t="s">
        <v>115</v>
      </c>
      <c r="C50" s="327"/>
      <c r="D50" s="327"/>
      <c r="E50" s="327"/>
      <c r="F50" s="327"/>
      <c r="G50" s="327"/>
      <c r="H50" s="354"/>
      <c r="I50" s="327"/>
      <c r="J50" s="327"/>
      <c r="K50" s="327"/>
      <c r="L50" s="327"/>
      <c r="M50" s="327"/>
    </row>
    <row r="76" spans="1:57" s="355" customFormat="1" ht="12" customHeight="1">
      <c r="A76" s="324"/>
      <c r="B76" s="324"/>
      <c r="C76" s="324"/>
      <c r="D76" s="324"/>
      <c r="E76" s="324"/>
      <c r="F76" s="324"/>
      <c r="G76" s="324"/>
      <c r="H76" s="324"/>
      <c r="I76" s="324"/>
      <c r="J76" s="324"/>
      <c r="K76" s="324"/>
      <c r="L76" s="324"/>
      <c r="M76" s="324"/>
      <c r="N76" s="324"/>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row>
    <row r="77" spans="1:57" s="355" customFormat="1" ht="12" customHeight="1">
      <c r="A77" s="324"/>
      <c r="B77" s="324"/>
      <c r="C77" s="324"/>
      <c r="D77" s="324"/>
      <c r="E77" s="324"/>
      <c r="F77" s="324"/>
      <c r="G77" s="324"/>
      <c r="H77" s="324"/>
      <c r="I77" s="324"/>
      <c r="J77" s="324"/>
      <c r="K77" s="324"/>
      <c r="L77" s="324"/>
      <c r="M77" s="324"/>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row>
    <row r="78" spans="1:57" s="355" customFormat="1" ht="12" customHeight="1">
      <c r="A78" s="324"/>
      <c r="B78" s="324"/>
      <c r="C78" s="324"/>
      <c r="D78" s="324"/>
      <c r="E78" s="324"/>
      <c r="F78" s="324"/>
      <c r="G78" s="324"/>
      <c r="H78" s="324"/>
      <c r="I78" s="324"/>
      <c r="J78" s="324"/>
      <c r="K78" s="324"/>
      <c r="L78" s="324"/>
      <c r="M78" s="324"/>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row>
    <row r="79" spans="1:57" s="355" customFormat="1" ht="12" customHeight="1">
      <c r="A79" s="324"/>
      <c r="B79" s="324"/>
      <c r="C79" s="324"/>
      <c r="D79" s="324"/>
      <c r="E79" s="324"/>
      <c r="F79" s="324"/>
      <c r="G79" s="324"/>
      <c r="H79" s="324"/>
      <c r="I79" s="324"/>
      <c r="J79" s="324"/>
      <c r="K79" s="324"/>
      <c r="L79" s="324"/>
      <c r="M79" s="324"/>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row>
    <row r="80" spans="1:57" s="355" customFormat="1" ht="12" customHeight="1">
      <c r="A80" s="324"/>
      <c r="B80" s="324"/>
      <c r="C80" s="324"/>
      <c r="D80" s="324"/>
      <c r="E80" s="324"/>
      <c r="F80" s="324"/>
      <c r="G80" s="324"/>
      <c r="H80" s="324"/>
      <c r="I80" s="324"/>
      <c r="J80" s="324"/>
      <c r="K80" s="324"/>
      <c r="L80" s="324"/>
      <c r="M80" s="324"/>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row>
    <row r="81" spans="14:14" ht="12" customHeight="1">
      <c r="N81" s="355"/>
    </row>
  </sheetData>
  <mergeCells count="11">
    <mergeCell ref="AJ7:AM7"/>
    <mergeCell ref="P7:S7"/>
    <mergeCell ref="T7:W7"/>
    <mergeCell ref="X7:AA7"/>
    <mergeCell ref="AB7:AE7"/>
    <mergeCell ref="AF7:AI7"/>
    <mergeCell ref="AN7:AQ7"/>
    <mergeCell ref="AR7:AU7"/>
    <mergeCell ref="AV7:AY7"/>
    <mergeCell ref="AZ7:BC7"/>
    <mergeCell ref="BD7:BE7"/>
  </mergeCells>
  <conditionalFormatting sqref="C50:G50">
    <cfRule type="cellIs" dxfId="47" priority="3" operator="equal">
      <formula>FALSE</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98A59-D565-4339-8FDE-CD42A39B6590}">
  <sheetPr>
    <tabColor theme="4"/>
  </sheetPr>
  <dimension ref="A1:BG103"/>
  <sheetViews>
    <sheetView showGridLines="0" zoomScaleNormal="100" workbookViewId="0"/>
  </sheetViews>
  <sheetFormatPr defaultColWidth="7.08203125" defaultRowHeight="12" customHeight="1"/>
  <cols>
    <col min="1" max="1" width="2.5" style="8" customWidth="1"/>
    <col min="2" max="2" width="20.58203125" style="2" customWidth="1"/>
    <col min="3" max="14" width="7.08203125" style="2"/>
    <col min="15" max="15" width="20.58203125" style="2" customWidth="1"/>
    <col min="16" max="17" width="7.08203125" style="2" customWidth="1"/>
    <col min="18" max="47" width="7.08203125" style="2"/>
    <col min="48" max="48" width="7.08203125" style="2" customWidth="1"/>
    <col min="49" max="54" width="7.08203125" style="2"/>
    <col min="55" max="55" width="7.08203125" style="2" customWidth="1"/>
    <col min="56" max="16384" width="7.08203125" style="2"/>
  </cols>
  <sheetData>
    <row r="1" spans="1:57" ht="12" customHeight="1">
      <c r="A1" s="17"/>
      <c r="B1" s="17"/>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7" ht="12" customHeight="1">
      <c r="A2" s="17"/>
      <c r="B2" s="17"/>
    </row>
    <row r="3" spans="1:57" ht="12" customHeight="1">
      <c r="D3" s="13"/>
      <c r="E3" s="13"/>
      <c r="F3" s="13"/>
      <c r="G3" s="13"/>
      <c r="H3" s="13"/>
      <c r="I3" s="13"/>
      <c r="J3" s="13"/>
      <c r="K3" s="13"/>
      <c r="L3" s="13"/>
      <c r="M3" s="13"/>
      <c r="N3" s="13"/>
    </row>
    <row r="4" spans="1:57" ht="12" customHeight="1">
      <c r="C4" s="14"/>
      <c r="D4" s="15"/>
      <c r="E4" s="15"/>
      <c r="F4" s="15"/>
      <c r="G4" s="15"/>
      <c r="H4" s="15"/>
      <c r="I4" s="15"/>
      <c r="J4" s="15"/>
      <c r="K4" s="15"/>
      <c r="L4" s="15"/>
      <c r="M4" s="15"/>
      <c r="N4" s="15"/>
    </row>
    <row r="5" spans="1:57" ht="12" customHeight="1">
      <c r="C5" s="14"/>
      <c r="D5" s="15"/>
      <c r="E5" s="15"/>
      <c r="F5" s="15"/>
      <c r="G5" s="15"/>
      <c r="H5" s="15"/>
      <c r="I5" s="15"/>
      <c r="J5" s="15"/>
      <c r="K5" s="15"/>
      <c r="L5" s="15"/>
      <c r="M5" s="15"/>
      <c r="N5" s="15"/>
    </row>
    <row r="6" spans="1:57" ht="12" customHeight="1">
      <c r="C6" s="14"/>
      <c r="D6" s="15"/>
      <c r="E6" s="15"/>
      <c r="F6" s="15"/>
      <c r="G6" s="15"/>
      <c r="H6" s="15"/>
      <c r="I6" s="15"/>
      <c r="J6" s="15"/>
      <c r="K6" s="15"/>
      <c r="L6" s="15"/>
      <c r="M6" s="15"/>
      <c r="N6" s="15"/>
      <c r="P6" s="10" t="s">
        <v>228</v>
      </c>
    </row>
    <row r="7" spans="1:57" ht="12" customHeight="1">
      <c r="C7" s="10" t="s">
        <v>229</v>
      </c>
      <c r="D7" s="12"/>
      <c r="E7" s="12"/>
      <c r="F7" s="12"/>
      <c r="G7" s="12"/>
      <c r="H7" s="12"/>
      <c r="I7" s="12"/>
      <c r="J7" s="12"/>
      <c r="K7" s="12"/>
      <c r="L7" s="12"/>
      <c r="M7" s="12"/>
      <c r="N7" s="12"/>
      <c r="P7" s="1057">
        <v>2016</v>
      </c>
      <c r="Q7" s="1059"/>
      <c r="R7" s="1059"/>
      <c r="S7" s="1059"/>
      <c r="T7" s="1057">
        <v>2017</v>
      </c>
      <c r="U7" s="1059"/>
      <c r="V7" s="1059"/>
      <c r="W7" s="1059"/>
      <c r="X7" s="1057">
        <v>2018</v>
      </c>
      <c r="Y7" s="1059"/>
      <c r="Z7" s="1059"/>
      <c r="AA7" s="1059"/>
      <c r="AB7" s="1057">
        <v>2019</v>
      </c>
      <c r="AC7" s="1059"/>
      <c r="AD7" s="1059"/>
      <c r="AE7" s="1059"/>
      <c r="AF7" s="1057">
        <v>2020</v>
      </c>
      <c r="AG7" s="1059"/>
      <c r="AH7" s="1059"/>
      <c r="AI7" s="1059"/>
      <c r="AJ7" s="1057">
        <v>2021</v>
      </c>
      <c r="AK7" s="1059"/>
      <c r="AL7" s="1059"/>
      <c r="AM7" s="1059"/>
      <c r="AN7" s="1057">
        <v>2022</v>
      </c>
      <c r="AO7" s="1059"/>
      <c r="AP7" s="1059"/>
      <c r="AQ7" s="1059"/>
      <c r="AR7" s="1057">
        <v>2023</v>
      </c>
      <c r="AS7" s="1059"/>
      <c r="AT7" s="1059"/>
      <c r="AU7" s="1059"/>
      <c r="AV7" s="1057">
        <v>2024</v>
      </c>
      <c r="AW7" s="1059"/>
      <c r="AX7" s="1059"/>
      <c r="AY7" s="1059"/>
      <c r="AZ7" s="1057">
        <v>2025</v>
      </c>
      <c r="BA7" s="1059"/>
      <c r="BB7" s="1059"/>
      <c r="BC7" s="1059"/>
      <c r="BD7" s="1057">
        <v>2026</v>
      </c>
      <c r="BE7" s="1057"/>
    </row>
    <row r="8" spans="1:57" ht="12" customHeight="1">
      <c r="C8" s="3">
        <v>2016</v>
      </c>
      <c r="D8" s="4">
        <v>2017</v>
      </c>
      <c r="E8" s="4">
        <v>2018</v>
      </c>
      <c r="F8" s="4">
        <v>2019</v>
      </c>
      <c r="G8" s="4">
        <v>2020</v>
      </c>
      <c r="H8" s="4">
        <v>2021</v>
      </c>
      <c r="I8" s="4">
        <v>2022</v>
      </c>
      <c r="J8" s="4">
        <v>2023</v>
      </c>
      <c r="K8" s="4">
        <v>2024</v>
      </c>
      <c r="L8" s="4">
        <v>2025</v>
      </c>
      <c r="M8" s="94">
        <v>2026</v>
      </c>
      <c r="P8" s="6"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2" customHeight="1">
      <c r="B9" s="434" t="s">
        <v>230</v>
      </c>
      <c r="C9" s="361">
        <v>3.3282885909999989</v>
      </c>
      <c r="D9" s="362">
        <v>4.1519004009999989</v>
      </c>
      <c r="E9" s="362">
        <v>5.9469870963534666</v>
      </c>
      <c r="F9" s="362">
        <v>6.9975747223337219</v>
      </c>
      <c r="G9" s="362">
        <v>9.1932564597010007</v>
      </c>
      <c r="H9" s="362">
        <v>16.273926063000001</v>
      </c>
      <c r="I9" s="362">
        <v>12.37789750688396</v>
      </c>
      <c r="J9" s="362">
        <v>8.9843428259999989</v>
      </c>
      <c r="K9" s="362">
        <v>8.3403591366522036</v>
      </c>
      <c r="L9" s="362">
        <v>7.1734713659999993</v>
      </c>
      <c r="M9" s="369">
        <v>4.4379292539999993</v>
      </c>
      <c r="O9" s="434" t="s">
        <v>230</v>
      </c>
      <c r="P9" s="361">
        <v>0.83512865999999975</v>
      </c>
      <c r="Q9" s="362">
        <v>1.0979915899999999</v>
      </c>
      <c r="R9" s="362">
        <v>0.65722108899999987</v>
      </c>
      <c r="S9" s="362">
        <v>0.73794725199999978</v>
      </c>
      <c r="T9" s="362">
        <v>0.60585952499999995</v>
      </c>
      <c r="U9" s="362">
        <v>1.648465692</v>
      </c>
      <c r="V9" s="362">
        <v>0.95480429899999963</v>
      </c>
      <c r="W9" s="362">
        <v>0.94277088499999995</v>
      </c>
      <c r="X9" s="362">
        <v>1.209293374</v>
      </c>
      <c r="Y9" s="362">
        <v>1.1692404439999999</v>
      </c>
      <c r="Z9" s="362">
        <v>1.639616489999999</v>
      </c>
      <c r="AA9" s="362">
        <v>1.9288367883534681</v>
      </c>
      <c r="AB9" s="362">
        <v>2.1735577063337219</v>
      </c>
      <c r="AC9" s="362">
        <v>1.481907238</v>
      </c>
      <c r="AD9" s="362">
        <v>1.6252137790000001</v>
      </c>
      <c r="AE9" s="362">
        <v>1.7168959989999999</v>
      </c>
      <c r="AF9" s="362">
        <v>1.282580563</v>
      </c>
      <c r="AG9" s="362">
        <v>1.639522583</v>
      </c>
      <c r="AH9" s="362">
        <v>1.2271529587010019</v>
      </c>
      <c r="AI9" s="362">
        <v>5.0440003549999997</v>
      </c>
      <c r="AJ9" s="362">
        <v>3.457247309</v>
      </c>
      <c r="AK9" s="362">
        <v>3.544871798</v>
      </c>
      <c r="AL9" s="362">
        <v>3.7983778449999992</v>
      </c>
      <c r="AM9" s="362">
        <v>5.4734291109999997</v>
      </c>
      <c r="AN9" s="362">
        <v>3.8149803032341949</v>
      </c>
      <c r="AO9" s="362">
        <v>3.071588373</v>
      </c>
      <c r="AP9" s="362">
        <v>2.239876038999999</v>
      </c>
      <c r="AQ9" s="362">
        <v>3.251452791649772</v>
      </c>
      <c r="AR9" s="362">
        <v>2.4158382309999999</v>
      </c>
      <c r="AS9" s="362">
        <v>1.9994226850000001</v>
      </c>
      <c r="AT9" s="362">
        <v>1.2936961929999991</v>
      </c>
      <c r="AU9" s="362">
        <v>3.2753857169999998</v>
      </c>
      <c r="AV9" s="362">
        <v>2.153608502</v>
      </c>
      <c r="AW9" s="362">
        <v>2.5308324426522049</v>
      </c>
      <c r="AX9" s="362">
        <v>1.427181289</v>
      </c>
      <c r="AY9" s="362">
        <v>2.2287369029999988</v>
      </c>
      <c r="AZ9" s="362">
        <v>1.8442420230000001</v>
      </c>
      <c r="BA9" s="362">
        <v>1.8022065119999999</v>
      </c>
      <c r="BB9" s="362">
        <v>2.0691585790000002</v>
      </c>
      <c r="BC9" s="362">
        <v>1.4578642519999989</v>
      </c>
      <c r="BD9" s="362">
        <v>2.240337679</v>
      </c>
      <c r="BE9" s="369">
        <v>2.1975915749999988</v>
      </c>
    </row>
    <row r="10" spans="1:57" ht="12" customHeight="1">
      <c r="B10" s="434" t="s">
        <v>231</v>
      </c>
      <c r="C10" s="363">
        <v>14.7203588928515</v>
      </c>
      <c r="D10" s="364">
        <v>18.052539397943061</v>
      </c>
      <c r="E10" s="364">
        <v>36.895957360731558</v>
      </c>
      <c r="F10" s="364">
        <v>34.931020878061389</v>
      </c>
      <c r="G10" s="364">
        <v>28.461480323466869</v>
      </c>
      <c r="H10" s="364">
        <v>74.413118572844724</v>
      </c>
      <c r="I10" s="364">
        <v>44.687536929714668</v>
      </c>
      <c r="J10" s="364">
        <v>30.21894140727948</v>
      </c>
      <c r="K10" s="364">
        <v>40.956754230019357</v>
      </c>
      <c r="L10" s="364">
        <v>44.549379223990989</v>
      </c>
      <c r="M10" s="370">
        <v>33.17824244042248</v>
      </c>
      <c r="O10" s="434" t="s">
        <v>231</v>
      </c>
      <c r="P10" s="363">
        <v>3.7323638884898278</v>
      </c>
      <c r="Q10" s="364">
        <v>2.945531839711609</v>
      </c>
      <c r="R10" s="364">
        <v>3.5570510666500641</v>
      </c>
      <c r="S10" s="364">
        <v>4.4854120979999994</v>
      </c>
      <c r="T10" s="364">
        <v>2.656314882700836</v>
      </c>
      <c r="U10" s="364">
        <v>3.646169678670486</v>
      </c>
      <c r="V10" s="364">
        <v>6.9766176510088638</v>
      </c>
      <c r="W10" s="364">
        <v>4.7734371855628748</v>
      </c>
      <c r="X10" s="364">
        <v>5.6649020214338996</v>
      </c>
      <c r="Y10" s="364">
        <v>5.3371394184555134</v>
      </c>
      <c r="Z10" s="364">
        <v>7.278694936640167</v>
      </c>
      <c r="AA10" s="364">
        <v>18.615220984201979</v>
      </c>
      <c r="AB10" s="364">
        <v>11.983288208457569</v>
      </c>
      <c r="AC10" s="364">
        <v>7.9603926495486226</v>
      </c>
      <c r="AD10" s="364">
        <v>7.5340975880851149</v>
      </c>
      <c r="AE10" s="364">
        <v>7.4532424319700779</v>
      </c>
      <c r="AF10" s="364">
        <v>6.667382145339662</v>
      </c>
      <c r="AG10" s="364">
        <v>5.9280884786640753</v>
      </c>
      <c r="AH10" s="364">
        <v>7.0509189714408214</v>
      </c>
      <c r="AI10" s="364">
        <v>8.8150907280223159</v>
      </c>
      <c r="AJ10" s="364">
        <v>15.5742072309304</v>
      </c>
      <c r="AK10" s="364">
        <v>18.086503421470621</v>
      </c>
      <c r="AL10" s="364">
        <v>19.476443942825689</v>
      </c>
      <c r="AM10" s="364">
        <v>21.275963977618019</v>
      </c>
      <c r="AN10" s="364">
        <v>13.634755704532781</v>
      </c>
      <c r="AO10" s="364">
        <v>14.25149640084029</v>
      </c>
      <c r="AP10" s="364">
        <v>8.8467913227983725</v>
      </c>
      <c r="AQ10" s="364">
        <v>7.9544935015432259</v>
      </c>
      <c r="AR10" s="364">
        <v>8.6701604065383666</v>
      </c>
      <c r="AS10" s="364">
        <v>8.6057200929824571</v>
      </c>
      <c r="AT10" s="364">
        <v>7.3184879037931276</v>
      </c>
      <c r="AU10" s="364">
        <v>5.6245730039655228</v>
      </c>
      <c r="AV10" s="364">
        <v>8.6463091109415231</v>
      </c>
      <c r="AW10" s="364">
        <v>10.362329458</v>
      </c>
      <c r="AX10" s="364">
        <v>8.9409637202881083</v>
      </c>
      <c r="AY10" s="364">
        <v>13.007151940789729</v>
      </c>
      <c r="AZ10" s="364">
        <v>6.606580221584565</v>
      </c>
      <c r="BA10" s="364">
        <v>10.643713671269071</v>
      </c>
      <c r="BB10" s="364">
        <v>11.578579765137359</v>
      </c>
      <c r="BC10" s="364">
        <v>15.720505566</v>
      </c>
      <c r="BD10" s="364">
        <v>18.12950529686568</v>
      </c>
      <c r="BE10" s="370">
        <v>15.048737143556799</v>
      </c>
    </row>
    <row r="11" spans="1:57" ht="12" customHeight="1">
      <c r="B11" s="434" t="s">
        <v>232</v>
      </c>
      <c r="C11" s="365">
        <v>0.61390875699999981</v>
      </c>
      <c r="D11" s="366">
        <v>0.8951353099999998</v>
      </c>
      <c r="E11" s="366">
        <v>1.3928655860000001</v>
      </c>
      <c r="F11" s="366">
        <v>0.90538730696050573</v>
      </c>
      <c r="G11" s="366">
        <v>1.363196496</v>
      </c>
      <c r="H11" s="366">
        <v>2.6530931949999998</v>
      </c>
      <c r="I11" s="366">
        <v>2.257178686</v>
      </c>
      <c r="J11" s="366">
        <v>1.982394599</v>
      </c>
      <c r="K11" s="366">
        <v>1.105204180014447</v>
      </c>
      <c r="L11" s="366">
        <v>2.7416494249999999</v>
      </c>
      <c r="M11" s="371">
        <v>0.6424636279999999</v>
      </c>
      <c r="O11" s="434" t="s">
        <v>232</v>
      </c>
      <c r="P11" s="365">
        <v>0.26513669400000001</v>
      </c>
      <c r="Q11" s="366">
        <v>8.1895139000000006E-2</v>
      </c>
      <c r="R11" s="366">
        <v>0.15314610899999989</v>
      </c>
      <c r="S11" s="366">
        <v>0.1137308149999999</v>
      </c>
      <c r="T11" s="366">
        <v>0.320595136</v>
      </c>
      <c r="U11" s="366">
        <v>0.12755513099999999</v>
      </c>
      <c r="V11" s="366">
        <v>0.24274731799999991</v>
      </c>
      <c r="W11" s="366">
        <v>0.2042377249999999</v>
      </c>
      <c r="X11" s="366">
        <v>0.40638416300000002</v>
      </c>
      <c r="Y11" s="366">
        <v>0.115364973</v>
      </c>
      <c r="Z11" s="366">
        <v>0.51332467299999995</v>
      </c>
      <c r="AA11" s="366">
        <v>0.35779177699999992</v>
      </c>
      <c r="AB11" s="366">
        <v>0.15161332696050581</v>
      </c>
      <c r="AC11" s="366">
        <v>0.12116371500000001</v>
      </c>
      <c r="AD11" s="366">
        <v>0.34796058499999988</v>
      </c>
      <c r="AE11" s="366">
        <v>0.28464968000000002</v>
      </c>
      <c r="AF11" s="366">
        <v>0.30037747599999992</v>
      </c>
      <c r="AG11" s="366">
        <v>0.183653441</v>
      </c>
      <c r="AH11" s="366">
        <v>0.34176432699999998</v>
      </c>
      <c r="AI11" s="366">
        <v>0.537401252</v>
      </c>
      <c r="AJ11" s="366">
        <v>0.36656029600000001</v>
      </c>
      <c r="AK11" s="366">
        <v>0.69817601699999998</v>
      </c>
      <c r="AL11" s="366">
        <v>0.44065845599999981</v>
      </c>
      <c r="AM11" s="366">
        <v>1.147698426</v>
      </c>
      <c r="AN11" s="366">
        <v>0.85966809399999999</v>
      </c>
      <c r="AO11" s="366">
        <v>0.23647385600000001</v>
      </c>
      <c r="AP11" s="366">
        <v>0.79704204999999995</v>
      </c>
      <c r="AQ11" s="366">
        <v>0.36399468600000001</v>
      </c>
      <c r="AR11" s="366">
        <v>0.3703792649999999</v>
      </c>
      <c r="AS11" s="366">
        <v>0.55307574799999992</v>
      </c>
      <c r="AT11" s="366">
        <v>0.74421483399999999</v>
      </c>
      <c r="AU11" s="366">
        <v>0.314724752</v>
      </c>
      <c r="AV11" s="366">
        <v>0.2672368780144474</v>
      </c>
      <c r="AW11" s="366">
        <v>0.22390731699999999</v>
      </c>
      <c r="AX11" s="366">
        <v>0.36431036900000002</v>
      </c>
      <c r="AY11" s="366">
        <v>0.24974961599999981</v>
      </c>
      <c r="AZ11" s="366">
        <v>0.489971133</v>
      </c>
      <c r="BA11" s="366">
        <v>0.38808799899999991</v>
      </c>
      <c r="BB11" s="366">
        <v>0.88320697299999995</v>
      </c>
      <c r="BC11" s="366">
        <v>0.98038331999999995</v>
      </c>
      <c r="BD11" s="366">
        <v>0.3969602009999999</v>
      </c>
      <c r="BE11" s="371">
        <v>0.245503427</v>
      </c>
    </row>
    <row r="12" spans="1:57" ht="12" customHeight="1">
      <c r="B12" s="434" t="s">
        <v>233</v>
      </c>
      <c r="C12" s="363">
        <v>4.6825284342145839</v>
      </c>
      <c r="D12" s="364">
        <v>4.3765893817065518</v>
      </c>
      <c r="E12" s="364">
        <v>7.1479217051672483</v>
      </c>
      <c r="F12" s="364">
        <v>7.1955531523951821</v>
      </c>
      <c r="G12" s="364">
        <v>8.0551791514656266</v>
      </c>
      <c r="H12" s="364">
        <v>16.982119288287649</v>
      </c>
      <c r="I12" s="364">
        <v>13.6932081739876</v>
      </c>
      <c r="J12" s="364">
        <v>8.7827632651130116</v>
      </c>
      <c r="K12" s="364">
        <v>9.6045694124456826</v>
      </c>
      <c r="L12" s="364">
        <v>16.438735867999998</v>
      </c>
      <c r="M12" s="370">
        <v>5.5941402999999994</v>
      </c>
      <c r="O12" s="434" t="s">
        <v>233</v>
      </c>
      <c r="P12" s="363">
        <v>2.048817828940551</v>
      </c>
      <c r="Q12" s="364">
        <v>0.62720913627403285</v>
      </c>
      <c r="R12" s="364">
        <v>1.09922908</v>
      </c>
      <c r="S12" s="364">
        <v>0.90727238899999973</v>
      </c>
      <c r="T12" s="364">
        <v>1.299966170706552</v>
      </c>
      <c r="U12" s="364">
        <v>0.89004763099999995</v>
      </c>
      <c r="V12" s="364">
        <v>1.114874685</v>
      </c>
      <c r="W12" s="364">
        <v>1.071700895</v>
      </c>
      <c r="X12" s="364">
        <v>0.75200738999999994</v>
      </c>
      <c r="Y12" s="364">
        <v>1.454733123</v>
      </c>
      <c r="Z12" s="364">
        <v>3.2721349649999998</v>
      </c>
      <c r="AA12" s="364">
        <v>1.669046227167249</v>
      </c>
      <c r="AB12" s="364">
        <v>1.4296327579999999</v>
      </c>
      <c r="AC12" s="364">
        <v>2.2293027200000002</v>
      </c>
      <c r="AD12" s="364">
        <v>1.8891461433951831</v>
      </c>
      <c r="AE12" s="364">
        <v>1.6474715310000001</v>
      </c>
      <c r="AF12" s="364">
        <v>1.8522674050000001</v>
      </c>
      <c r="AG12" s="364">
        <v>1.576488041</v>
      </c>
      <c r="AH12" s="364">
        <v>2.1518369590000002</v>
      </c>
      <c r="AI12" s="364">
        <v>2.474586746465627</v>
      </c>
      <c r="AJ12" s="364">
        <v>3.9326737101214801</v>
      </c>
      <c r="AK12" s="364">
        <v>3.594041343999999</v>
      </c>
      <c r="AL12" s="364">
        <v>3.8480694861661711</v>
      </c>
      <c r="AM12" s="364">
        <v>5.6073347480000004</v>
      </c>
      <c r="AN12" s="364">
        <v>4.4446480784805198</v>
      </c>
      <c r="AO12" s="364">
        <v>3.8927403790000001</v>
      </c>
      <c r="AP12" s="364">
        <v>2.9832159815070818</v>
      </c>
      <c r="AQ12" s="364">
        <v>2.3726037349999989</v>
      </c>
      <c r="AR12" s="364">
        <v>2.274365414</v>
      </c>
      <c r="AS12" s="364">
        <v>1.998639184</v>
      </c>
      <c r="AT12" s="364">
        <v>3.0829528841130118</v>
      </c>
      <c r="AU12" s="364">
        <v>1.426805783</v>
      </c>
      <c r="AV12" s="364">
        <v>2.0489914064456829</v>
      </c>
      <c r="AW12" s="364">
        <v>2.2710424759999999</v>
      </c>
      <c r="AX12" s="364">
        <v>2.7229484589999999</v>
      </c>
      <c r="AY12" s="364">
        <v>2.5615870709999999</v>
      </c>
      <c r="AZ12" s="364">
        <v>2.034610413999999</v>
      </c>
      <c r="BA12" s="364">
        <v>5.6108148</v>
      </c>
      <c r="BB12" s="364">
        <v>3.0864207549999998</v>
      </c>
      <c r="BC12" s="364">
        <v>5.7068898989999992</v>
      </c>
      <c r="BD12" s="364">
        <v>2.994788486</v>
      </c>
      <c r="BE12" s="370">
        <v>2.5993518139999998</v>
      </c>
    </row>
    <row r="13" spans="1:57" ht="12" customHeight="1">
      <c r="B13" s="434" t="s">
        <v>234</v>
      </c>
      <c r="C13" s="365">
        <v>8.697027859267795</v>
      </c>
      <c r="D13" s="366">
        <v>10.871853565</v>
      </c>
      <c r="E13" s="366">
        <v>14.51870173255532</v>
      </c>
      <c r="F13" s="366">
        <v>13.63697287658402</v>
      </c>
      <c r="G13" s="366">
        <v>19.432051161440562</v>
      </c>
      <c r="H13" s="366">
        <v>39.933618784405908</v>
      </c>
      <c r="I13" s="366">
        <v>23.811882574109369</v>
      </c>
      <c r="J13" s="366">
        <v>16.880532697827761</v>
      </c>
      <c r="K13" s="366">
        <v>17.029896353521909</v>
      </c>
      <c r="L13" s="366">
        <v>19.864659219655579</v>
      </c>
      <c r="M13" s="371">
        <v>10.983685137453699</v>
      </c>
      <c r="O13" s="434" t="s">
        <v>234</v>
      </c>
      <c r="P13" s="365">
        <v>2.252230557999999</v>
      </c>
      <c r="Q13" s="366">
        <v>2.3769919159999988</v>
      </c>
      <c r="R13" s="366">
        <v>2.4213816162677961</v>
      </c>
      <c r="S13" s="366">
        <v>1.6464237690000001</v>
      </c>
      <c r="T13" s="366">
        <v>2.5823870050000002</v>
      </c>
      <c r="U13" s="366">
        <v>2.2446804109999992</v>
      </c>
      <c r="V13" s="366">
        <v>2.923105780999999</v>
      </c>
      <c r="W13" s="366">
        <v>3.1216803679999998</v>
      </c>
      <c r="X13" s="366">
        <v>3.2702760564113551</v>
      </c>
      <c r="Y13" s="366">
        <v>3.5930217753341189</v>
      </c>
      <c r="Z13" s="366">
        <v>3.752712066809845</v>
      </c>
      <c r="AA13" s="366">
        <v>3.9026918340000001</v>
      </c>
      <c r="AB13" s="366">
        <v>3.450654258584021</v>
      </c>
      <c r="AC13" s="366">
        <v>3.4148839829999988</v>
      </c>
      <c r="AD13" s="366">
        <v>3.838695089999999</v>
      </c>
      <c r="AE13" s="366">
        <v>2.932739545</v>
      </c>
      <c r="AF13" s="366">
        <v>4.5437451783080691</v>
      </c>
      <c r="AG13" s="366">
        <v>5.2600814378062637</v>
      </c>
      <c r="AH13" s="366">
        <v>5.2393202669999992</v>
      </c>
      <c r="AI13" s="366">
        <v>4.388904278326228</v>
      </c>
      <c r="AJ13" s="366">
        <v>9.1620852209999999</v>
      </c>
      <c r="AK13" s="366">
        <v>10.276740397405909</v>
      </c>
      <c r="AL13" s="366">
        <v>9.5312974690000001</v>
      </c>
      <c r="AM13" s="366">
        <v>10.963495697000001</v>
      </c>
      <c r="AN13" s="366">
        <v>7.2076933022554881</v>
      </c>
      <c r="AO13" s="366">
        <v>7.2284070048168498</v>
      </c>
      <c r="AP13" s="366">
        <v>4.2830381209999997</v>
      </c>
      <c r="AQ13" s="366">
        <v>5.0927441460370328</v>
      </c>
      <c r="AR13" s="366">
        <v>4.0838024422589161</v>
      </c>
      <c r="AS13" s="366">
        <v>3.8980293700000002</v>
      </c>
      <c r="AT13" s="366">
        <v>4.9423644379999994</v>
      </c>
      <c r="AU13" s="366">
        <v>3.956336447568841</v>
      </c>
      <c r="AV13" s="366">
        <v>4.0398567958287961</v>
      </c>
      <c r="AW13" s="366">
        <v>4.6214213380000002</v>
      </c>
      <c r="AX13" s="366">
        <v>4.2943206469999993</v>
      </c>
      <c r="AY13" s="366">
        <v>4.0742975726931183</v>
      </c>
      <c r="AZ13" s="366">
        <v>5.1529367309999996</v>
      </c>
      <c r="BA13" s="366">
        <v>3.8807310669999988</v>
      </c>
      <c r="BB13" s="366">
        <v>5.5623514326555803</v>
      </c>
      <c r="BC13" s="366">
        <v>5.2686399890000004</v>
      </c>
      <c r="BD13" s="366">
        <v>5.6933552170836368</v>
      </c>
      <c r="BE13" s="371">
        <v>5.2903299203700609</v>
      </c>
    </row>
    <row r="14" spans="1:57" ht="12" customHeight="1">
      <c r="B14" s="434" t="s">
        <v>235</v>
      </c>
      <c r="C14" s="363">
        <v>4.0337381845237887</v>
      </c>
      <c r="D14" s="364">
        <v>5.0669838049999987</v>
      </c>
      <c r="E14" s="364">
        <v>6.3864035276095956</v>
      </c>
      <c r="F14" s="364">
        <v>9.5320141629999977</v>
      </c>
      <c r="G14" s="364">
        <v>10.472099004300791</v>
      </c>
      <c r="H14" s="364">
        <v>17.080315995610949</v>
      </c>
      <c r="I14" s="364">
        <v>17.349616316441399</v>
      </c>
      <c r="J14" s="364">
        <v>11.32892699488151</v>
      </c>
      <c r="K14" s="364">
        <v>8.9583187738857912</v>
      </c>
      <c r="L14" s="364">
        <v>14.135090297</v>
      </c>
      <c r="M14" s="370">
        <v>9.5997310200000001</v>
      </c>
      <c r="O14" s="434" t="s">
        <v>235</v>
      </c>
      <c r="P14" s="363">
        <v>1.032129831523789</v>
      </c>
      <c r="Q14" s="364">
        <v>0.85339427099999976</v>
      </c>
      <c r="R14" s="364">
        <v>1.0679818729999999</v>
      </c>
      <c r="S14" s="364">
        <v>1.0802322090000001</v>
      </c>
      <c r="T14" s="364">
        <v>1.071831564</v>
      </c>
      <c r="U14" s="364">
        <v>1.5151188889999989</v>
      </c>
      <c r="V14" s="364">
        <v>1.086263121</v>
      </c>
      <c r="W14" s="364">
        <v>1.393770231</v>
      </c>
      <c r="X14" s="364">
        <v>1.8406556540000001</v>
      </c>
      <c r="Y14" s="364">
        <v>1.8255636440441529</v>
      </c>
      <c r="Z14" s="364">
        <v>1.0620109668014179</v>
      </c>
      <c r="AA14" s="364">
        <v>1.6581732627640251</v>
      </c>
      <c r="AB14" s="364">
        <v>2.168270267</v>
      </c>
      <c r="AC14" s="364">
        <v>3.4666337649999992</v>
      </c>
      <c r="AD14" s="364">
        <v>2.1442784919999989</v>
      </c>
      <c r="AE14" s="364">
        <v>1.7528316390000001</v>
      </c>
      <c r="AF14" s="364">
        <v>2.871099568</v>
      </c>
      <c r="AG14" s="364">
        <v>1.808344529</v>
      </c>
      <c r="AH14" s="364">
        <v>3.6822326182339209</v>
      </c>
      <c r="AI14" s="364">
        <v>2.1104222890668698</v>
      </c>
      <c r="AJ14" s="364">
        <v>3.4357310606189571</v>
      </c>
      <c r="AK14" s="364">
        <v>5.2528059519999992</v>
      </c>
      <c r="AL14" s="364">
        <v>3.0749876866457488</v>
      </c>
      <c r="AM14" s="364">
        <v>5.3167912963462483</v>
      </c>
      <c r="AN14" s="364">
        <v>5.4362007944413966</v>
      </c>
      <c r="AO14" s="364">
        <v>4.8894846019999996</v>
      </c>
      <c r="AP14" s="364">
        <v>4.6735161459999999</v>
      </c>
      <c r="AQ14" s="364">
        <v>2.350414773999999</v>
      </c>
      <c r="AR14" s="364">
        <v>3.483420736999999</v>
      </c>
      <c r="AS14" s="364">
        <v>2.709883048</v>
      </c>
      <c r="AT14" s="364">
        <v>2.3594730570000002</v>
      </c>
      <c r="AU14" s="364">
        <v>2.7761501528815158</v>
      </c>
      <c r="AV14" s="364">
        <v>1.774652683</v>
      </c>
      <c r="AW14" s="364">
        <v>2.4019114498344312</v>
      </c>
      <c r="AX14" s="364">
        <v>2.34065980705136</v>
      </c>
      <c r="AY14" s="364">
        <v>2.4410948339999998</v>
      </c>
      <c r="AZ14" s="364">
        <v>3.948676461999999</v>
      </c>
      <c r="BA14" s="364">
        <v>2.5181703319999991</v>
      </c>
      <c r="BB14" s="364">
        <v>3.926954925</v>
      </c>
      <c r="BC14" s="364">
        <v>3.7412885779999998</v>
      </c>
      <c r="BD14" s="364">
        <v>6.8365021659999998</v>
      </c>
      <c r="BE14" s="370">
        <v>2.7632288539999998</v>
      </c>
    </row>
    <row r="15" spans="1:57" ht="12" customHeight="1">
      <c r="B15" s="434" t="s">
        <v>236</v>
      </c>
      <c r="C15" s="365">
        <v>3.9516149377946368</v>
      </c>
      <c r="D15" s="366">
        <v>4.6382235379016041</v>
      </c>
      <c r="E15" s="366">
        <v>7.9627074410564962</v>
      </c>
      <c r="F15" s="366">
        <v>8.0994062846161352</v>
      </c>
      <c r="G15" s="366">
        <v>9.2151334170435639</v>
      </c>
      <c r="H15" s="366">
        <v>18.492225175036751</v>
      </c>
      <c r="I15" s="366">
        <v>18.985896689082949</v>
      </c>
      <c r="J15" s="366">
        <v>8.0225032449999993</v>
      </c>
      <c r="K15" s="366">
        <v>10.612113283999999</v>
      </c>
      <c r="L15" s="366">
        <v>10.03656721934264</v>
      </c>
      <c r="M15" s="371">
        <v>7.8704524502907383</v>
      </c>
      <c r="O15" s="434" t="s">
        <v>236</v>
      </c>
      <c r="P15" s="365">
        <v>1.675213067404693</v>
      </c>
      <c r="Q15" s="366">
        <v>0.72150471759052781</v>
      </c>
      <c r="R15" s="366">
        <v>0.68522046397520009</v>
      </c>
      <c r="S15" s="366">
        <v>0.86967668882421589</v>
      </c>
      <c r="T15" s="366">
        <v>1.133688397</v>
      </c>
      <c r="U15" s="366">
        <v>1.308653319329709</v>
      </c>
      <c r="V15" s="366">
        <v>1.3074558124234961</v>
      </c>
      <c r="W15" s="366">
        <v>0.88842600914839975</v>
      </c>
      <c r="X15" s="366">
        <v>2.1784295436863039</v>
      </c>
      <c r="Y15" s="366">
        <v>1.1457741889999999</v>
      </c>
      <c r="Z15" s="366">
        <v>1.2142688363701919</v>
      </c>
      <c r="AA15" s="366">
        <v>3.424234872</v>
      </c>
      <c r="AB15" s="366">
        <v>2.0030013635499722</v>
      </c>
      <c r="AC15" s="366">
        <v>2.249468850244206</v>
      </c>
      <c r="AD15" s="366">
        <v>1.7881828938219571</v>
      </c>
      <c r="AE15" s="366">
        <v>2.0587531769999998</v>
      </c>
      <c r="AF15" s="366">
        <v>1.6060244533456249</v>
      </c>
      <c r="AG15" s="366">
        <v>2.1752584816979388</v>
      </c>
      <c r="AH15" s="366">
        <v>3.4220092319999988</v>
      </c>
      <c r="AI15" s="366">
        <v>2.0118412499999989</v>
      </c>
      <c r="AJ15" s="366">
        <v>4.3299676160057299</v>
      </c>
      <c r="AK15" s="366">
        <v>3.7112491717754841</v>
      </c>
      <c r="AL15" s="366">
        <v>5.5398260719999994</v>
      </c>
      <c r="AM15" s="366">
        <v>4.9111823152555329</v>
      </c>
      <c r="AN15" s="366">
        <v>5.6942221288849142</v>
      </c>
      <c r="AO15" s="366">
        <v>8.1238329220000001</v>
      </c>
      <c r="AP15" s="366">
        <v>2.991159353716589</v>
      </c>
      <c r="AQ15" s="366">
        <v>2.1766822844814491</v>
      </c>
      <c r="AR15" s="366">
        <v>2.202580121</v>
      </c>
      <c r="AS15" s="366">
        <v>1.6876563579999999</v>
      </c>
      <c r="AT15" s="366">
        <v>1.918877334</v>
      </c>
      <c r="AU15" s="366">
        <v>2.213389432</v>
      </c>
      <c r="AV15" s="366">
        <v>2.8464435159999999</v>
      </c>
      <c r="AW15" s="366">
        <v>1.708201295999999</v>
      </c>
      <c r="AX15" s="366">
        <v>2.121645515</v>
      </c>
      <c r="AY15" s="366">
        <v>3.9358229570000001</v>
      </c>
      <c r="AZ15" s="366">
        <v>3.1995351869999999</v>
      </c>
      <c r="BA15" s="366">
        <v>2.535695633432141</v>
      </c>
      <c r="BB15" s="366">
        <v>2.2682619150000001</v>
      </c>
      <c r="BC15" s="366">
        <v>2.0330744839104962</v>
      </c>
      <c r="BD15" s="366">
        <v>2.80664056</v>
      </c>
      <c r="BE15" s="371">
        <v>5.0638118902907383</v>
      </c>
    </row>
    <row r="16" spans="1:57" ht="12" customHeight="1">
      <c r="B16" s="434" t="s">
        <v>237</v>
      </c>
      <c r="C16" s="363">
        <v>43.70076642978831</v>
      </c>
      <c r="D16" s="364">
        <v>45.5743894766998</v>
      </c>
      <c r="E16" s="364">
        <v>69.330626780077779</v>
      </c>
      <c r="F16" s="364">
        <v>74.961637276221552</v>
      </c>
      <c r="G16" s="364">
        <v>89.808657605843223</v>
      </c>
      <c r="H16" s="364">
        <v>172.74458024230171</v>
      </c>
      <c r="I16" s="364">
        <v>103.2509347993754</v>
      </c>
      <c r="J16" s="364">
        <v>79.726562336990398</v>
      </c>
      <c r="K16" s="364">
        <v>118.3752330545833</v>
      </c>
      <c r="L16" s="364">
        <v>203.46840232605339</v>
      </c>
      <c r="M16" s="370">
        <v>340.33241137987022</v>
      </c>
      <c r="O16" s="434" t="s">
        <v>237</v>
      </c>
      <c r="P16" s="363">
        <v>10.10050618736263</v>
      </c>
      <c r="Q16" s="364">
        <v>17.272352515945869</v>
      </c>
      <c r="R16" s="364">
        <v>9.2019088064327157</v>
      </c>
      <c r="S16" s="364">
        <v>7.125998920047091</v>
      </c>
      <c r="T16" s="364">
        <v>9.9019948491436605</v>
      </c>
      <c r="U16" s="364">
        <v>11.78862789174009</v>
      </c>
      <c r="V16" s="364">
        <v>12.680455270508711</v>
      </c>
      <c r="W16" s="364">
        <v>11.20331146530734</v>
      </c>
      <c r="X16" s="364">
        <v>16.69266235106543</v>
      </c>
      <c r="Y16" s="364">
        <v>17.297889302000002</v>
      </c>
      <c r="Z16" s="364">
        <v>16.797758192282359</v>
      </c>
      <c r="AA16" s="364">
        <v>18.54231693473</v>
      </c>
      <c r="AB16" s="364">
        <v>19.077245071480611</v>
      </c>
      <c r="AC16" s="364">
        <v>18.54297947677491</v>
      </c>
      <c r="AD16" s="364">
        <v>19.783900569966029</v>
      </c>
      <c r="AE16" s="364">
        <v>17.557512158000002</v>
      </c>
      <c r="AF16" s="364">
        <v>20.588195519094949</v>
      </c>
      <c r="AG16" s="364">
        <v>20.569199220675841</v>
      </c>
      <c r="AH16" s="364">
        <v>25.79655148344451</v>
      </c>
      <c r="AI16" s="364">
        <v>22.854711382627919</v>
      </c>
      <c r="AJ16" s="364">
        <v>40.547971791869308</v>
      </c>
      <c r="AK16" s="364">
        <v>41.916483264473896</v>
      </c>
      <c r="AL16" s="364">
        <v>44.499620767958469</v>
      </c>
      <c r="AM16" s="364">
        <v>45.780504417999992</v>
      </c>
      <c r="AN16" s="364">
        <v>38.763991860833549</v>
      </c>
      <c r="AO16" s="364">
        <v>29.484334398727849</v>
      </c>
      <c r="AP16" s="364">
        <v>19.003709324777621</v>
      </c>
      <c r="AQ16" s="364">
        <v>15.998899215036349</v>
      </c>
      <c r="AR16" s="364">
        <v>31.902785433636261</v>
      </c>
      <c r="AS16" s="364">
        <v>14.923287892226821</v>
      </c>
      <c r="AT16" s="364">
        <v>14.564504391</v>
      </c>
      <c r="AU16" s="364">
        <v>18.335984620127331</v>
      </c>
      <c r="AV16" s="364">
        <v>16.984407818813398</v>
      </c>
      <c r="AW16" s="364">
        <v>23.905359481419481</v>
      </c>
      <c r="AX16" s="364">
        <v>21.507346434757451</v>
      </c>
      <c r="AY16" s="364">
        <v>55.97811931959297</v>
      </c>
      <c r="AZ16" s="364">
        <v>66.117872570312713</v>
      </c>
      <c r="BA16" s="364">
        <v>58.269150516008203</v>
      </c>
      <c r="BB16" s="364">
        <v>40.742568029883387</v>
      </c>
      <c r="BC16" s="364">
        <v>38.338811209849098</v>
      </c>
      <c r="BD16" s="364">
        <v>229.72871416199999</v>
      </c>
      <c r="BE16" s="370">
        <v>110.60369721787021</v>
      </c>
    </row>
    <row r="17" spans="2:59" ht="12" customHeight="1">
      <c r="B17" s="434" t="s">
        <v>238</v>
      </c>
      <c r="C17" s="367">
        <v>1.0471760646476881E-2</v>
      </c>
      <c r="D17" s="368">
        <v>3.4991485999999898E-2</v>
      </c>
      <c r="E17" s="368">
        <v>5.5999999999999999E-3</v>
      </c>
      <c r="F17" s="368">
        <v>1.3732031E-2</v>
      </c>
      <c r="G17" s="368">
        <v>4.8400624000000003E-2</v>
      </c>
      <c r="H17" s="368">
        <v>2.6849410000000001E-2</v>
      </c>
      <c r="I17" s="368">
        <v>0.14068175099999999</v>
      </c>
      <c r="J17" s="368">
        <v>0.16783599900000001</v>
      </c>
      <c r="K17" s="368">
        <v>7.4024999999999994E-2</v>
      </c>
      <c r="L17" s="368">
        <v>3.8545218999999999E-2</v>
      </c>
      <c r="M17" s="372">
        <v>1.67E-3</v>
      </c>
      <c r="O17" s="434" t="s">
        <v>238</v>
      </c>
      <c r="P17" s="367">
        <v>9.1212606464768833E-3</v>
      </c>
      <c r="Q17" s="368">
        <v>1.15E-3</v>
      </c>
      <c r="R17" s="368">
        <v>0</v>
      </c>
      <c r="S17" s="368">
        <v>2.0049999999999999E-4</v>
      </c>
      <c r="T17" s="368">
        <v>1.3000010000000001E-3</v>
      </c>
      <c r="U17" s="368">
        <v>3.5999999999999999E-3</v>
      </c>
      <c r="V17" s="368">
        <v>2.98514849999999E-2</v>
      </c>
      <c r="W17" s="368">
        <v>2.4000000000000001E-4</v>
      </c>
      <c r="X17" s="368">
        <v>2.5000000000000001E-4</v>
      </c>
      <c r="Y17" s="368">
        <v>1.4499999999999999E-3</v>
      </c>
      <c r="Z17" s="368">
        <v>8.9999999999999998E-4</v>
      </c>
      <c r="AA17" s="368">
        <v>3.0000000000000001E-3</v>
      </c>
      <c r="AB17" s="368">
        <v>4.8363499999999997E-3</v>
      </c>
      <c r="AC17" s="368">
        <v>1.4999999999999999E-4</v>
      </c>
      <c r="AD17" s="368">
        <v>8.7456809999999999E-3</v>
      </c>
      <c r="AE17" s="368">
        <v>0</v>
      </c>
      <c r="AF17" s="368">
        <v>4.1406250000000002E-3</v>
      </c>
      <c r="AG17" s="368">
        <v>2.9999998999999999E-2</v>
      </c>
      <c r="AH17" s="368">
        <v>0</v>
      </c>
      <c r="AI17" s="368">
        <v>1.426E-2</v>
      </c>
      <c r="AJ17" s="368">
        <v>8.5243799999999998E-3</v>
      </c>
      <c r="AK17" s="368">
        <v>5.2000299999999996E-3</v>
      </c>
      <c r="AL17" s="368">
        <v>1.1825E-2</v>
      </c>
      <c r="AM17" s="368">
        <v>1.2999999999999999E-3</v>
      </c>
      <c r="AN17" s="368">
        <v>4.7046658999999998E-2</v>
      </c>
      <c r="AO17" s="368">
        <v>6.2460092000000009E-2</v>
      </c>
      <c r="AP17" s="368">
        <v>2.4750000000000001E-2</v>
      </c>
      <c r="AQ17" s="368">
        <v>6.4250000000000002E-3</v>
      </c>
      <c r="AR17" s="368">
        <v>0.05</v>
      </c>
      <c r="AS17" s="368">
        <v>0.112985999</v>
      </c>
      <c r="AT17" s="368">
        <v>1.5E-3</v>
      </c>
      <c r="AU17" s="368">
        <v>3.3500000000000001E-3</v>
      </c>
      <c r="AV17" s="368">
        <v>2.6700000000000002E-2</v>
      </c>
      <c r="AW17" s="368">
        <v>1.9699999999999999E-2</v>
      </c>
      <c r="AX17" s="368">
        <v>1.34E-2</v>
      </c>
      <c r="AY17" s="368">
        <v>1.4225E-2</v>
      </c>
      <c r="AZ17" s="368">
        <v>1.7145000000000001E-2</v>
      </c>
      <c r="BA17" s="368">
        <v>8.1122690000000001E-3</v>
      </c>
      <c r="BB17" s="368">
        <v>5.1999999999999997E-5</v>
      </c>
      <c r="BC17" s="368">
        <v>1.323595E-2</v>
      </c>
      <c r="BD17" s="368">
        <v>2.0000000000000001E-4</v>
      </c>
      <c r="BE17" s="372">
        <v>1.47E-3</v>
      </c>
    </row>
    <row r="18" spans="2:59" ht="12" customHeight="1">
      <c r="B18" s="18" t="s">
        <v>115</v>
      </c>
      <c r="O18" s="18" t="s">
        <v>115</v>
      </c>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c r="BF18" s="108"/>
      <c r="BG18" s="108"/>
    </row>
    <row r="36" spans="2:57" ht="12" customHeight="1">
      <c r="O36" s="12"/>
      <c r="AX36" s="16"/>
      <c r="AY36" s="16"/>
      <c r="AZ36" s="16"/>
      <c r="BA36" s="16"/>
      <c r="BB36" s="16"/>
      <c r="BC36" s="16"/>
      <c r="BD36" s="16"/>
      <c r="BE36" s="16"/>
    </row>
    <row r="37" spans="2:57" ht="12" customHeight="1">
      <c r="O37" s="12"/>
      <c r="AX37" s="16"/>
      <c r="AY37" s="16"/>
      <c r="AZ37" s="16"/>
      <c r="BA37" s="16"/>
      <c r="BB37" s="16"/>
      <c r="BC37" s="16"/>
      <c r="BD37" s="16"/>
      <c r="BE37" s="16"/>
    </row>
    <row r="38" spans="2:57" ht="12" customHeight="1">
      <c r="O38" s="12"/>
      <c r="AX38" s="16"/>
      <c r="AY38" s="16"/>
      <c r="AZ38" s="16"/>
      <c r="BA38" s="16"/>
      <c r="BB38" s="16"/>
      <c r="BC38" s="16"/>
      <c r="BD38" s="16"/>
      <c r="BE38" s="16"/>
    </row>
    <row r="39" spans="2:57" ht="12" customHeight="1">
      <c r="O39" s="12"/>
      <c r="AX39" s="16"/>
      <c r="AY39" s="16"/>
      <c r="AZ39" s="16"/>
      <c r="BA39" s="16"/>
      <c r="BB39" s="16"/>
      <c r="BC39" s="16"/>
      <c r="BD39" s="16"/>
      <c r="BE39" s="16"/>
    </row>
    <row r="40" spans="2:57" ht="12" customHeight="1">
      <c r="C40" s="14"/>
      <c r="D40" s="15"/>
      <c r="E40" s="15"/>
      <c r="F40" s="15"/>
      <c r="G40" s="15"/>
      <c r="H40" s="15"/>
      <c r="I40" s="15"/>
      <c r="J40" s="15"/>
      <c r="K40" s="15"/>
      <c r="L40" s="15"/>
      <c r="M40" s="15"/>
      <c r="N40" s="12"/>
      <c r="P40" s="10" t="s">
        <v>228</v>
      </c>
    </row>
    <row r="41" spans="2:57" ht="12" customHeight="1">
      <c r="C41" s="10" t="s">
        <v>229</v>
      </c>
      <c r="D41" s="12"/>
      <c r="E41" s="12"/>
      <c r="F41" s="12"/>
      <c r="G41" s="12"/>
      <c r="H41" s="12"/>
      <c r="I41" s="12"/>
      <c r="J41" s="12"/>
      <c r="K41" s="12"/>
      <c r="L41" s="12"/>
      <c r="M41" s="12"/>
      <c r="N41" s="12"/>
      <c r="P41" s="1057">
        <v>2016</v>
      </c>
      <c r="Q41" s="1059"/>
      <c r="R41" s="1059"/>
      <c r="S41" s="1059"/>
      <c r="T41" s="1057">
        <v>2017</v>
      </c>
      <c r="U41" s="1059"/>
      <c r="V41" s="1059"/>
      <c r="W41" s="1059"/>
      <c r="X41" s="1057">
        <v>2018</v>
      </c>
      <c r="Y41" s="1059"/>
      <c r="Z41" s="1059"/>
      <c r="AA41" s="1059"/>
      <c r="AB41" s="1057">
        <v>2019</v>
      </c>
      <c r="AC41" s="1059"/>
      <c r="AD41" s="1059"/>
      <c r="AE41" s="1059"/>
      <c r="AF41" s="1057">
        <v>2020</v>
      </c>
      <c r="AG41" s="1059"/>
      <c r="AH41" s="1059"/>
      <c r="AI41" s="1059"/>
      <c r="AJ41" s="1057">
        <v>2021</v>
      </c>
      <c r="AK41" s="1059"/>
      <c r="AL41" s="1059"/>
      <c r="AM41" s="1059"/>
      <c r="AN41" s="1057">
        <v>2022</v>
      </c>
      <c r="AO41" s="1059"/>
      <c r="AP41" s="1059"/>
      <c r="AQ41" s="1059"/>
      <c r="AR41" s="1057">
        <v>2023</v>
      </c>
      <c r="AS41" s="1059"/>
      <c r="AT41" s="1059"/>
      <c r="AU41" s="1059"/>
      <c r="AV41" s="1057">
        <v>2024</v>
      </c>
      <c r="AW41" s="1059"/>
      <c r="AX41" s="1059"/>
      <c r="AY41" s="1059"/>
      <c r="AZ41" s="1057">
        <v>2025</v>
      </c>
      <c r="BA41" s="1059"/>
      <c r="BB41" s="1059"/>
      <c r="BC41" s="1059"/>
      <c r="BD41" s="1057">
        <v>2026</v>
      </c>
      <c r="BE41" s="1057"/>
    </row>
    <row r="42" spans="2:57" ht="12" customHeight="1">
      <c r="C42" s="3">
        <v>2016</v>
      </c>
      <c r="D42" s="4">
        <v>2017</v>
      </c>
      <c r="E42" s="4">
        <v>2018</v>
      </c>
      <c r="F42" s="4">
        <v>2019</v>
      </c>
      <c r="G42" s="4">
        <v>2020</v>
      </c>
      <c r="H42" s="4">
        <v>2021</v>
      </c>
      <c r="I42" s="4">
        <v>2022</v>
      </c>
      <c r="J42" s="4">
        <v>2023</v>
      </c>
      <c r="K42" s="4">
        <v>2024</v>
      </c>
      <c r="L42" s="4">
        <v>2025</v>
      </c>
      <c r="M42" s="94">
        <v>2026</v>
      </c>
      <c r="N42" s="12"/>
      <c r="P42" s="6" t="s">
        <v>108</v>
      </c>
      <c r="Q42" s="6" t="s">
        <v>109</v>
      </c>
      <c r="R42" s="6" t="s">
        <v>110</v>
      </c>
      <c r="S42" s="6" t="s">
        <v>111</v>
      </c>
      <c r="T42" s="6" t="s">
        <v>108</v>
      </c>
      <c r="U42" s="6" t="s">
        <v>109</v>
      </c>
      <c r="V42" s="6" t="s">
        <v>110</v>
      </c>
      <c r="W42" s="6" t="s">
        <v>111</v>
      </c>
      <c r="X42" s="6" t="s">
        <v>108</v>
      </c>
      <c r="Y42" s="6" t="s">
        <v>109</v>
      </c>
      <c r="Z42" s="6" t="s">
        <v>110</v>
      </c>
      <c r="AA42" s="6" t="s">
        <v>111</v>
      </c>
      <c r="AB42" s="6" t="s">
        <v>108</v>
      </c>
      <c r="AC42" s="6" t="s">
        <v>109</v>
      </c>
      <c r="AD42" s="6" t="s">
        <v>110</v>
      </c>
      <c r="AE42" s="6" t="s">
        <v>111</v>
      </c>
      <c r="AF42" s="6" t="s">
        <v>108</v>
      </c>
      <c r="AG42" s="6" t="s">
        <v>109</v>
      </c>
      <c r="AH42" s="6" t="s">
        <v>110</v>
      </c>
      <c r="AI42" s="6" t="s">
        <v>111</v>
      </c>
      <c r="AJ42" s="6" t="s">
        <v>108</v>
      </c>
      <c r="AK42" s="6" t="s">
        <v>109</v>
      </c>
      <c r="AL42" s="6" t="s">
        <v>110</v>
      </c>
      <c r="AM42" s="6" t="s">
        <v>111</v>
      </c>
      <c r="AN42" s="6" t="s">
        <v>108</v>
      </c>
      <c r="AO42" s="6" t="s">
        <v>109</v>
      </c>
      <c r="AP42" s="6" t="s">
        <v>110</v>
      </c>
      <c r="AQ42" s="6" t="s">
        <v>111</v>
      </c>
      <c r="AR42" s="6" t="s">
        <v>108</v>
      </c>
      <c r="AS42" s="6" t="s">
        <v>109</v>
      </c>
      <c r="AT42" s="6" t="s">
        <v>110</v>
      </c>
      <c r="AU42" s="6" t="s">
        <v>111</v>
      </c>
      <c r="AV42" s="6" t="s">
        <v>108</v>
      </c>
      <c r="AW42" s="6" t="s">
        <v>109</v>
      </c>
      <c r="AX42" s="6" t="s">
        <v>110</v>
      </c>
      <c r="AY42" s="6" t="s">
        <v>111</v>
      </c>
      <c r="AZ42" s="6" t="s">
        <v>108</v>
      </c>
      <c r="BA42" s="6" t="s">
        <v>109</v>
      </c>
      <c r="BB42" s="6" t="s">
        <v>110</v>
      </c>
      <c r="BC42" s="6" t="s">
        <v>111</v>
      </c>
      <c r="BD42" s="6" t="s">
        <v>108</v>
      </c>
      <c r="BE42" s="6" t="s">
        <v>109</v>
      </c>
    </row>
    <row r="43" spans="2:57" ht="12" customHeight="1">
      <c r="B43" s="434" t="s">
        <v>230</v>
      </c>
      <c r="C43" s="176">
        <v>8.3150120458522173E-2</v>
      </c>
      <c r="D43" s="177">
        <v>8.6402116956028036E-2</v>
      </c>
      <c r="E43" s="177">
        <v>7.4104332036845535E-2</v>
      </c>
      <c r="F43" s="177">
        <v>8.6073221979440895E-2</v>
      </c>
      <c r="G43" s="177">
        <v>0.10665971576274311</v>
      </c>
      <c r="H43" s="177">
        <v>8.7575013118166747E-2</v>
      </c>
      <c r="I43" s="177">
        <v>9.2952827344128103E-2</v>
      </c>
      <c r="J43" s="177">
        <v>0.10422622518236981</v>
      </c>
      <c r="K43" s="177">
        <v>8.6332673027191054E-2</v>
      </c>
      <c r="L43" s="177">
        <v>6.2410816838475033E-2</v>
      </c>
      <c r="M43" s="178">
        <v>6.1376506975944815E-2</v>
      </c>
      <c r="N43" s="12"/>
      <c r="O43" s="434" t="s">
        <v>230</v>
      </c>
      <c r="P43" s="176">
        <v>7.0528436125914459E-2</v>
      </c>
      <c r="Q43" s="177">
        <v>0.12614041502445156</v>
      </c>
      <c r="R43" s="177">
        <v>6.8167754583755846E-2</v>
      </c>
      <c r="S43" s="177">
        <v>7.4989341244753288E-2</v>
      </c>
      <c r="T43" s="177">
        <v>6.2649354859058579E-2</v>
      </c>
      <c r="U43" s="177">
        <v>0.14484759562685395</v>
      </c>
      <c r="V43" s="177">
        <v>6.5371277856892424E-2</v>
      </c>
      <c r="W43" s="177">
        <v>7.6054300825492402E-2</v>
      </c>
      <c r="X43" s="177">
        <v>7.8925562077033745E-2</v>
      </c>
      <c r="Y43" s="177">
        <v>7.986158159753827E-2</v>
      </c>
      <c r="Z43" s="177">
        <v>8.7526676962835198E-2</v>
      </c>
      <c r="AA43" s="177">
        <v>6.1124256826195669E-2</v>
      </c>
      <c r="AB43" s="177">
        <v>9.3046063435073614E-2</v>
      </c>
      <c r="AC43" s="177">
        <v>7.0824160637423958E-2</v>
      </c>
      <c r="AD43" s="177">
        <v>8.4789745982429873E-2</v>
      </c>
      <c r="AE43" s="177">
        <v>9.6203060412808947E-2</v>
      </c>
      <c r="AF43" s="177">
        <v>6.7068377636131396E-2</v>
      </c>
      <c r="AG43" s="177">
        <v>8.8281945209269463E-2</v>
      </c>
      <c r="AH43" s="177">
        <v>5.308849081580122E-2</v>
      </c>
      <c r="AI43" s="177">
        <v>0.19872158580343655</v>
      </c>
      <c r="AJ43" s="177">
        <v>8.5876266513510824E-2</v>
      </c>
      <c r="AK43" s="177">
        <v>7.8488206018013915E-2</v>
      </c>
      <c r="AL43" s="177">
        <v>8.3097922089604342E-2</v>
      </c>
      <c r="AM43" s="177">
        <v>0.10007019820843815</v>
      </c>
      <c r="AN43" s="177">
        <v>9.2839595748687845E-2</v>
      </c>
      <c r="AO43" s="177">
        <v>7.3669751978381451E-2</v>
      </c>
      <c r="AP43" s="177">
        <v>8.3531836390887529E-2</v>
      </c>
      <c r="AQ43" s="177">
        <v>0.13799335953782646</v>
      </c>
      <c r="AR43" s="177">
        <v>0.10279923571110691</v>
      </c>
      <c r="AS43" s="177">
        <v>9.3202635436437559E-2</v>
      </c>
      <c r="AT43" s="177">
        <v>5.9727248963195999E-2</v>
      </c>
      <c r="AU43" s="177">
        <v>0.16721931044687713</v>
      </c>
      <c r="AV43" s="177">
        <v>9.8893269147450863E-2</v>
      </c>
      <c r="AW43" s="177">
        <v>0.10492825914609796</v>
      </c>
      <c r="AX43" s="177">
        <v>6.4252628032791151E-2</v>
      </c>
      <c r="AY43" s="177">
        <v>7.8205573113702201E-2</v>
      </c>
      <c r="AZ43" s="177">
        <v>7.9231752598282371E-2</v>
      </c>
      <c r="BA43" s="177">
        <v>6.5823399875976782E-2</v>
      </c>
      <c r="BB43" s="177">
        <v>7.0439598424729188E-2</v>
      </c>
      <c r="BC43" s="177">
        <v>4.176226853165995E-2</v>
      </c>
      <c r="BD43" s="177">
        <v>5.7300438501708829E-2</v>
      </c>
      <c r="BE43" s="178">
        <v>6.6175465926402832E-2</v>
      </c>
    </row>
    <row r="44" spans="2:57" ht="12" customHeight="1">
      <c r="B44" s="434" t="s">
        <v>231</v>
      </c>
      <c r="C44" s="179">
        <v>0.36775645550782127</v>
      </c>
      <c r="D44" s="180">
        <v>0.37567799556046738</v>
      </c>
      <c r="E44" s="180">
        <v>0.4597538603629146</v>
      </c>
      <c r="F44" s="180">
        <v>0.4296667964701833</v>
      </c>
      <c r="G44" s="180">
        <v>0.33020871492000281</v>
      </c>
      <c r="H44" s="180">
        <v>0.4004399313326642</v>
      </c>
      <c r="I44" s="180">
        <v>0.33558469056250989</v>
      </c>
      <c r="J44" s="180">
        <v>0.3505661185115545</v>
      </c>
      <c r="K44" s="180">
        <v>0.42395129673211984</v>
      </c>
      <c r="L44" s="180">
        <v>0.38758963480279779</v>
      </c>
      <c r="M44" s="181">
        <v>0.45885468470655771</v>
      </c>
      <c r="N44" s="12"/>
      <c r="O44" s="434" t="s">
        <v>231</v>
      </c>
      <c r="P44" s="179">
        <v>0.31520626786778533</v>
      </c>
      <c r="Q44" s="180">
        <v>0.33839112440647989</v>
      </c>
      <c r="R44" s="180">
        <v>0.36894157569141633</v>
      </c>
      <c r="S44" s="180">
        <v>0.45580235921830742</v>
      </c>
      <c r="T44" s="180">
        <v>0.27467821637981715</v>
      </c>
      <c r="U44" s="180">
        <v>0.32038210668624489</v>
      </c>
      <c r="V44" s="180">
        <v>0.47765852273922438</v>
      </c>
      <c r="W44" s="180">
        <v>0.38507810694895472</v>
      </c>
      <c r="X44" s="180">
        <v>0.36972465554334144</v>
      </c>
      <c r="Y44" s="180">
        <v>0.36453784792653215</v>
      </c>
      <c r="Z44" s="180">
        <v>0.38855426516863617</v>
      </c>
      <c r="AA44" s="180">
        <v>0.58991074578479785</v>
      </c>
      <c r="AB44" s="180">
        <v>0.51298283526396471</v>
      </c>
      <c r="AC44" s="180">
        <v>0.38044765103482175</v>
      </c>
      <c r="AD44" s="180">
        <v>0.39306473336304054</v>
      </c>
      <c r="AE44" s="180">
        <v>0.41762851819315616</v>
      </c>
      <c r="AF44" s="180">
        <v>0.34864905680629776</v>
      </c>
      <c r="AG44" s="180">
        <v>0.31920461950058027</v>
      </c>
      <c r="AH44" s="180">
        <v>0.30503340631190135</v>
      </c>
      <c r="AI44" s="180">
        <v>0.34729355376378929</v>
      </c>
      <c r="AJ44" s="180">
        <v>0.38685539429543492</v>
      </c>
      <c r="AK44" s="180">
        <v>0.40045939249222456</v>
      </c>
      <c r="AL44" s="180">
        <v>0.42609031733742014</v>
      </c>
      <c r="AM44" s="180">
        <v>0.38898648162574612</v>
      </c>
      <c r="AN44" s="180">
        <v>0.33180910702679217</v>
      </c>
      <c r="AO44" s="180">
        <v>0.34181149219068885</v>
      </c>
      <c r="AP44" s="180">
        <v>0.32992393886683186</v>
      </c>
      <c r="AQ44" s="180">
        <v>0.33759287064500398</v>
      </c>
      <c r="AR44" s="180">
        <v>0.36893441450171505</v>
      </c>
      <c r="AS44" s="180">
        <v>0.40115369226906084</v>
      </c>
      <c r="AT44" s="180">
        <v>0.33787928837477132</v>
      </c>
      <c r="AU44" s="180">
        <v>0.28715311738694838</v>
      </c>
      <c r="AV44" s="180">
        <v>0.39703677490422379</v>
      </c>
      <c r="AW44" s="180">
        <v>0.42962195853109242</v>
      </c>
      <c r="AX44" s="180">
        <v>0.40252799038367465</v>
      </c>
      <c r="AY44" s="180">
        <v>0.45641626462828178</v>
      </c>
      <c r="AZ44" s="180">
        <v>0.28382984614232154</v>
      </c>
      <c r="BA44" s="180">
        <v>0.38874869027736869</v>
      </c>
      <c r="BB44" s="180">
        <v>0.39416529852397103</v>
      </c>
      <c r="BC44" s="180">
        <v>0.45033272062202084</v>
      </c>
      <c r="BD44" s="180">
        <v>0.46369286785068453</v>
      </c>
      <c r="BE44" s="181">
        <v>0.45315845009955324</v>
      </c>
    </row>
    <row r="45" spans="2:57" ht="12" customHeight="1">
      <c r="B45" s="434" t="s">
        <v>232</v>
      </c>
      <c r="C45" s="182">
        <v>1.5337187776662849E-2</v>
      </c>
      <c r="D45" s="183">
        <v>1.8627996405564649E-2</v>
      </c>
      <c r="E45" s="183">
        <v>1.7356246481672975E-2</v>
      </c>
      <c r="F45" s="183">
        <v>1.1136658877061615E-2</v>
      </c>
      <c r="G45" s="183">
        <v>1.5815739659769731E-2</v>
      </c>
      <c r="H45" s="183">
        <v>1.4277112385566077E-2</v>
      </c>
      <c r="I45" s="183">
        <v>1.6950466795182108E-2</v>
      </c>
      <c r="J45" s="183">
        <v>2.2997509097465924E-2</v>
      </c>
      <c r="K45" s="183">
        <v>1.1440182555468643E-2</v>
      </c>
      <c r="L45" s="183">
        <v>2.3852967603660662E-2</v>
      </c>
      <c r="M45" s="184">
        <v>8.885264069992049E-3</v>
      </c>
      <c r="N45" s="12"/>
      <c r="O45" s="434" t="s">
        <v>232</v>
      </c>
      <c r="P45" s="182">
        <v>2.2391371872467095E-2</v>
      </c>
      <c r="Q45" s="183">
        <v>9.4083478562391812E-3</v>
      </c>
      <c r="R45" s="183">
        <v>1.5884496934895399E-2</v>
      </c>
      <c r="S45" s="183">
        <v>1.1557193109622015E-2</v>
      </c>
      <c r="T45" s="183">
        <v>3.3151378516913049E-2</v>
      </c>
      <c r="U45" s="183">
        <v>1.1208030670509326E-2</v>
      </c>
      <c r="V45" s="183">
        <v>1.6619848057463995E-2</v>
      </c>
      <c r="W45" s="183">
        <v>1.6476068177544732E-2</v>
      </c>
      <c r="X45" s="183">
        <v>2.6523008538356464E-2</v>
      </c>
      <c r="Y45" s="183">
        <v>7.8796703039270676E-3</v>
      </c>
      <c r="Z45" s="183">
        <v>2.7402507296522757E-2</v>
      </c>
      <c r="AA45" s="183">
        <v>1.1338313640480602E-2</v>
      </c>
      <c r="AB45" s="183">
        <v>6.4902915606344742E-3</v>
      </c>
      <c r="AC45" s="183">
        <v>5.7907257583602236E-3</v>
      </c>
      <c r="AD45" s="183">
        <v>1.815360538734867E-2</v>
      </c>
      <c r="AE45" s="183">
        <v>1.5949813138056441E-2</v>
      </c>
      <c r="AF45" s="183">
        <v>1.5707262822254379E-2</v>
      </c>
      <c r="AG45" s="183">
        <v>9.889026954534974E-3</v>
      </c>
      <c r="AH45" s="183">
        <v>1.4785241078923024E-2</v>
      </c>
      <c r="AI45" s="183">
        <v>2.1172327814039622E-2</v>
      </c>
      <c r="AJ45" s="183">
        <v>9.1051715017959143E-3</v>
      </c>
      <c r="AK45" s="183">
        <v>1.5458551446077539E-2</v>
      </c>
      <c r="AL45" s="183">
        <v>9.6403790089011898E-3</v>
      </c>
      <c r="AM45" s="183">
        <v>2.0983264173919158E-2</v>
      </c>
      <c r="AN45" s="183">
        <v>2.0920485030379857E-2</v>
      </c>
      <c r="AO45" s="183">
        <v>5.6716487384917873E-3</v>
      </c>
      <c r="AP45" s="183">
        <v>2.9724138728222552E-2</v>
      </c>
      <c r="AQ45" s="183">
        <v>1.5448125128573792E-2</v>
      </c>
      <c r="AR45" s="183">
        <v>1.5760453194534084E-2</v>
      </c>
      <c r="AS45" s="183">
        <v>2.5781500678321551E-2</v>
      </c>
      <c r="AT45" s="183">
        <v>3.4358843222182703E-2</v>
      </c>
      <c r="AU45" s="183">
        <v>1.6067743025455838E-2</v>
      </c>
      <c r="AV45" s="183">
        <v>1.2271463675530772E-2</v>
      </c>
      <c r="AW45" s="183">
        <v>9.2831925918661681E-3</v>
      </c>
      <c r="AX45" s="183">
        <v>1.6401489290997769E-2</v>
      </c>
      <c r="AY45" s="183">
        <v>8.7636238390974616E-3</v>
      </c>
      <c r="AZ45" s="183">
        <v>2.1049987532008485E-2</v>
      </c>
      <c r="BA45" s="183">
        <v>1.4174441927243837E-2</v>
      </c>
      <c r="BB45" s="183">
        <v>3.0066687558624586E-2</v>
      </c>
      <c r="BC45" s="183">
        <v>2.8084255044755934E-2</v>
      </c>
      <c r="BD45" s="183">
        <v>1.0152930872090408E-2</v>
      </c>
      <c r="BE45" s="184">
        <v>7.3927766437917987E-3</v>
      </c>
    </row>
    <row r="46" spans="2:57" ht="12" customHeight="1">
      <c r="B46" s="434" t="s">
        <v>233</v>
      </c>
      <c r="C46" s="179">
        <v>0.11698288556113913</v>
      </c>
      <c r="D46" s="180">
        <v>9.1077952528832842E-2</v>
      </c>
      <c r="E46" s="180">
        <v>8.9068961279213446E-2</v>
      </c>
      <c r="F46" s="180">
        <v>8.8508443043023646E-2</v>
      </c>
      <c r="G46" s="180">
        <v>9.3455798005796217E-2</v>
      </c>
      <c r="H46" s="180">
        <v>9.1386019187302686E-2</v>
      </c>
      <c r="I46" s="180">
        <v>0.10283025970088973</v>
      </c>
      <c r="J46" s="180">
        <v>0.10188772618338132</v>
      </c>
      <c r="K46" s="180">
        <v>9.9418758481000791E-2</v>
      </c>
      <c r="L46" s="180">
        <v>0.14302070517441834</v>
      </c>
      <c r="M46" s="181">
        <v>7.7366891515428388E-2</v>
      </c>
      <c r="N46" s="12"/>
      <c r="O46" s="434" t="s">
        <v>233</v>
      </c>
      <c r="P46" s="179">
        <v>0.17302713258825106</v>
      </c>
      <c r="Q46" s="180">
        <v>7.2055579912715273E-2</v>
      </c>
      <c r="R46" s="180">
        <v>0.11401335016619914</v>
      </c>
      <c r="S46" s="180">
        <v>9.2195964679415252E-2</v>
      </c>
      <c r="T46" s="180">
        <v>0.1344239688785388</v>
      </c>
      <c r="U46" s="180">
        <v>7.8206819813952971E-2</v>
      </c>
      <c r="V46" s="180">
        <v>7.6330597678582968E-2</v>
      </c>
      <c r="W46" s="180">
        <v>8.6455217869057813E-2</v>
      </c>
      <c r="X46" s="180">
        <v>4.9080402835179275E-2</v>
      </c>
      <c r="Y46" s="180">
        <v>9.9361332052166157E-2</v>
      </c>
      <c r="Z46" s="180">
        <v>0.17467444479065541</v>
      </c>
      <c r="AA46" s="180">
        <v>5.2891572195308198E-2</v>
      </c>
      <c r="AB46" s="180">
        <v>6.1199985582210931E-2</v>
      </c>
      <c r="AC46" s="180">
        <v>0.10654411416723654</v>
      </c>
      <c r="AD46" s="180">
        <v>9.8559477954170499E-2</v>
      </c>
      <c r="AE46" s="180">
        <v>9.2312990022394403E-2</v>
      </c>
      <c r="AF46" s="180">
        <v>9.6858297549014968E-2</v>
      </c>
      <c r="AG46" s="180">
        <v>8.4887779102113509E-2</v>
      </c>
      <c r="AH46" s="180">
        <v>9.3091717560538731E-2</v>
      </c>
      <c r="AI46" s="180">
        <v>9.7492816783478597E-2</v>
      </c>
      <c r="AJ46" s="180">
        <v>9.7685616751193666E-2</v>
      </c>
      <c r="AK46" s="180">
        <v>7.9576885574334538E-2</v>
      </c>
      <c r="AL46" s="180">
        <v>8.4185036719752762E-2</v>
      </c>
      <c r="AM46" s="180">
        <v>0.10251838258500881</v>
      </c>
      <c r="AN46" s="180">
        <v>0.10816289942611074</v>
      </c>
      <c r="AO46" s="180">
        <v>9.3364469262223193E-2</v>
      </c>
      <c r="AP46" s="180">
        <v>0.11125325908534826</v>
      </c>
      <c r="AQ46" s="180">
        <v>0.10069454524619494</v>
      </c>
      <c r="AR46" s="180">
        <v>9.6779255865238958E-2</v>
      </c>
      <c r="AS46" s="180">
        <v>9.3166112714846497E-2</v>
      </c>
      <c r="AT46" s="180">
        <v>0.14233349023329864</v>
      </c>
      <c r="AU46" s="180">
        <v>7.2843170175818608E-2</v>
      </c>
      <c r="AV46" s="180">
        <v>9.4089273166533399E-2</v>
      </c>
      <c r="AW46" s="180">
        <v>9.4157372664228731E-2</v>
      </c>
      <c r="AX46" s="180">
        <v>0.12258890712558163</v>
      </c>
      <c r="AY46" s="180">
        <v>8.9885165314286031E-2</v>
      </c>
      <c r="AZ46" s="180">
        <v>8.7410300245575084E-2</v>
      </c>
      <c r="BA46" s="180">
        <v>0.20492818317507483</v>
      </c>
      <c r="BB46" s="180">
        <v>0.10506987756202781</v>
      </c>
      <c r="BC46" s="180">
        <v>0.16348070001421222</v>
      </c>
      <c r="BD46" s="180">
        <v>7.6596798364907862E-2</v>
      </c>
      <c r="BE46" s="181">
        <v>7.8273560635620146E-2</v>
      </c>
    </row>
    <row r="47" spans="2:57" ht="12" customHeight="1">
      <c r="B47" s="434" t="s">
        <v>234</v>
      </c>
      <c r="C47" s="182">
        <v>0.21727650543427307</v>
      </c>
      <c r="D47" s="183">
        <v>0.22624607349099574</v>
      </c>
      <c r="E47" s="183">
        <v>0.18091491985797586</v>
      </c>
      <c r="F47" s="183">
        <v>0.16774071590654924</v>
      </c>
      <c r="G47" s="183">
        <v>0.22544971552264753</v>
      </c>
      <c r="H47" s="183">
        <v>0.21489511353079921</v>
      </c>
      <c r="I47" s="183">
        <v>0.17881726750596133</v>
      </c>
      <c r="J47" s="183">
        <v>0.19582892552481421</v>
      </c>
      <c r="K47" s="183">
        <v>0.17627975600169526</v>
      </c>
      <c r="L47" s="183">
        <v>0.17282701008507084</v>
      </c>
      <c r="M47" s="184">
        <v>0.15190423030130359</v>
      </c>
      <c r="N47" s="12"/>
      <c r="O47" s="434" t="s">
        <v>234</v>
      </c>
      <c r="P47" s="182">
        <v>0.19020578104783958</v>
      </c>
      <c r="Q47" s="183">
        <v>0.2730756314754707</v>
      </c>
      <c r="R47" s="183">
        <v>0.2511485868819423</v>
      </c>
      <c r="S47" s="183">
        <v>0.16730766801068581</v>
      </c>
      <c r="T47" s="183">
        <v>0.26703364919395545</v>
      </c>
      <c r="U47" s="183">
        <v>0.19723586730493398</v>
      </c>
      <c r="V47" s="183">
        <v>0.20013227885020188</v>
      </c>
      <c r="W47" s="183">
        <v>0.25182917882419104</v>
      </c>
      <c r="X47" s="183">
        <v>0.21343735229903896</v>
      </c>
      <c r="Y47" s="183">
        <v>0.24541094448540779</v>
      </c>
      <c r="Z47" s="183">
        <v>0.20032880787030821</v>
      </c>
      <c r="AA47" s="183">
        <v>0.12367512866578392</v>
      </c>
      <c r="AB47" s="183">
        <v>0.14771625068942135</v>
      </c>
      <c r="AC47" s="183">
        <v>0.16320609385549006</v>
      </c>
      <c r="AD47" s="183">
        <v>0.20027025723678701</v>
      </c>
      <c r="AE47" s="183">
        <v>0.16433058250878296</v>
      </c>
      <c r="AF47" s="183">
        <v>0.23760037091807759</v>
      </c>
      <c r="AG47" s="183">
        <v>0.28323502591772959</v>
      </c>
      <c r="AH47" s="183">
        <v>0.22666090963110477</v>
      </c>
      <c r="AI47" s="183">
        <v>0.17291236255840337</v>
      </c>
      <c r="AJ47" s="183">
        <v>0.22758154159520516</v>
      </c>
      <c r="AK47" s="183">
        <v>0.22754078665420929</v>
      </c>
      <c r="AL47" s="183">
        <v>0.20851822720438315</v>
      </c>
      <c r="AM47" s="183">
        <v>0.20044457783353009</v>
      </c>
      <c r="AN47" s="183">
        <v>0.1754030897340772</v>
      </c>
      <c r="AO47" s="183">
        <v>0.1733679408102293</v>
      </c>
      <c r="AP47" s="183">
        <v>0.15972760695231783</v>
      </c>
      <c r="AQ47" s="183">
        <v>0.21613872905768675</v>
      </c>
      <c r="AR47" s="183">
        <v>0.17377478527839738</v>
      </c>
      <c r="AS47" s="183">
        <v>0.18170575587554483</v>
      </c>
      <c r="AT47" s="183">
        <v>0.22817863487001266</v>
      </c>
      <c r="AU47" s="183">
        <v>0.20198410502451034</v>
      </c>
      <c r="AV47" s="183">
        <v>0.18550941132338433</v>
      </c>
      <c r="AW47" s="183">
        <v>0.19160403020154021</v>
      </c>
      <c r="AX47" s="183">
        <v>0.19333310302754816</v>
      </c>
      <c r="AY47" s="183">
        <v>0.14296563056829828</v>
      </c>
      <c r="AZ47" s="183">
        <v>0.22137886629492223</v>
      </c>
      <c r="BA47" s="183">
        <v>0.14173898004107699</v>
      </c>
      <c r="BB47" s="183">
        <v>0.18935706774240241</v>
      </c>
      <c r="BC47" s="183">
        <v>0.15092650616503361</v>
      </c>
      <c r="BD47" s="183">
        <v>0.14561722259231083</v>
      </c>
      <c r="BE47" s="184">
        <v>0.15930623841460556</v>
      </c>
    </row>
    <row r="48" spans="2:57" ht="12" customHeight="1">
      <c r="B48" s="434" t="s">
        <v>235</v>
      </c>
      <c r="C48" s="179">
        <v>0.10077425883328207</v>
      </c>
      <c r="D48" s="180">
        <v>0.10544523833675411</v>
      </c>
      <c r="E48" s="180">
        <v>7.9579820817410815E-2</v>
      </c>
      <c r="F48" s="180">
        <v>0.11724793282228065</v>
      </c>
      <c r="G48" s="180">
        <v>0.12149678496778876</v>
      </c>
      <c r="H48" s="180">
        <v>9.1914445941775322E-2</v>
      </c>
      <c r="I48" s="180">
        <v>0.13028835382197546</v>
      </c>
      <c r="J48" s="180">
        <v>0.13142544968632394</v>
      </c>
      <c r="K48" s="180">
        <v>9.2729292936619023E-2</v>
      </c>
      <c r="L48" s="180">
        <v>0.12297846976885428</v>
      </c>
      <c r="M48" s="181">
        <v>0.13276416188589921</v>
      </c>
      <c r="N48" s="12"/>
      <c r="O48" s="434" t="s">
        <v>235</v>
      </c>
      <c r="P48" s="179">
        <v>8.7165614572820946E-2</v>
      </c>
      <c r="Q48" s="180">
        <v>9.8040375266835386E-2</v>
      </c>
      <c r="R48" s="180">
        <v>0.11077235261780212</v>
      </c>
      <c r="S48" s="180">
        <v>0.10977194037206697</v>
      </c>
      <c r="T48" s="180">
        <v>0.11083354017117376</v>
      </c>
      <c r="U48" s="180">
        <v>0.13313066157550341</v>
      </c>
      <c r="V48" s="180">
        <v>7.4371688924063151E-2</v>
      </c>
      <c r="W48" s="180">
        <v>0.11243688378230947</v>
      </c>
      <c r="X48" s="180">
        <v>0.12013195904786306</v>
      </c>
      <c r="Y48" s="180">
        <v>0.12468983661014332</v>
      </c>
      <c r="Z48" s="180">
        <v>5.6692703073641361E-2</v>
      </c>
      <c r="AA48" s="180">
        <v>5.2547011228482134E-2</v>
      </c>
      <c r="AB48" s="180">
        <v>9.2819717746518413E-2</v>
      </c>
      <c r="AC48" s="180">
        <v>0.16567934911690993</v>
      </c>
      <c r="AD48" s="180">
        <v>0.11187010041481299</v>
      </c>
      <c r="AE48" s="180">
        <v>9.8216646878096628E-2</v>
      </c>
      <c r="AF48" s="180">
        <v>0.15013481071875381</v>
      </c>
      <c r="AG48" s="180">
        <v>9.7372353564379177E-2</v>
      </c>
      <c r="AH48" s="180">
        <v>0.15929894570085559</v>
      </c>
      <c r="AI48" s="180">
        <v>8.3145605567326919E-2</v>
      </c>
      <c r="AJ48" s="180">
        <v>8.5341813836222941E-2</v>
      </c>
      <c r="AK48" s="180">
        <v>0.11630415406442456</v>
      </c>
      <c r="AL48" s="180">
        <v>6.7272161337962211E-2</v>
      </c>
      <c r="AM48" s="180">
        <v>9.7206403530283689E-2</v>
      </c>
      <c r="AN48" s="180">
        <v>0.13229286760321515</v>
      </c>
      <c r="AO48" s="180">
        <v>0.11727063466503594</v>
      </c>
      <c r="AP48" s="180">
        <v>0.17428972821734062</v>
      </c>
      <c r="AQ48" s="180">
        <v>9.9752834119123585E-2</v>
      </c>
      <c r="AR48" s="180">
        <v>0.14822722185152001</v>
      </c>
      <c r="AS48" s="180">
        <v>0.12632058428312082</v>
      </c>
      <c r="AT48" s="180">
        <v>0.10893193893583039</v>
      </c>
      <c r="AU48" s="180">
        <v>0.14173167815088192</v>
      </c>
      <c r="AV48" s="180">
        <v>8.149169417755428E-2</v>
      </c>
      <c r="AW48" s="180">
        <v>9.9583197530885154E-2</v>
      </c>
      <c r="AX48" s="180">
        <v>0.10537802386629785</v>
      </c>
      <c r="AY48" s="180">
        <v>8.565713622855009E-2</v>
      </c>
      <c r="AZ48" s="180">
        <v>0.16964181090447089</v>
      </c>
      <c r="BA48" s="180">
        <v>9.1973107196861109E-2</v>
      </c>
      <c r="BB48" s="180">
        <v>0.13368387070781998</v>
      </c>
      <c r="BC48" s="180">
        <v>0.10717369469381044</v>
      </c>
      <c r="BD48" s="180">
        <v>0.17485514599055321</v>
      </c>
      <c r="BE48" s="181">
        <v>8.3208344514485236E-2</v>
      </c>
    </row>
    <row r="49" spans="2:59" ht="12" customHeight="1">
      <c r="B49" s="434" t="s">
        <v>236</v>
      </c>
      <c r="C49" s="182">
        <v>9.872258642829923E-2</v>
      </c>
      <c r="D49" s="183">
        <v>9.6522626721357294E-2</v>
      </c>
      <c r="E49" s="183">
        <v>9.9221859163966766E-2</v>
      </c>
      <c r="F49" s="183">
        <v>9.9626230901460583E-2</v>
      </c>
      <c r="G49" s="183">
        <v>0.10691353116125178</v>
      </c>
      <c r="H49" s="183">
        <v>9.9512364503725637E-2</v>
      </c>
      <c r="I49" s="183">
        <v>0.14257613426935328</v>
      </c>
      <c r="J49" s="183">
        <v>9.3068045814090408E-2</v>
      </c>
      <c r="K49" s="183">
        <v>0.10984804026590533</v>
      </c>
      <c r="L49" s="183">
        <v>8.732039572672301E-2</v>
      </c>
      <c r="M49" s="184">
        <v>0.10884826054487427</v>
      </c>
      <c r="N49" s="12"/>
      <c r="O49" s="434" t="s">
        <v>236</v>
      </c>
      <c r="P49" s="182">
        <v>0.14147539592492153</v>
      </c>
      <c r="Q49" s="183">
        <v>8.2888526057807874E-2</v>
      </c>
      <c r="R49" s="183">
        <v>7.1071883123988988E-2</v>
      </c>
      <c r="S49" s="183">
        <v>8.8375533365149334E-2</v>
      </c>
      <c r="T49" s="183">
        <v>0.117229892000543</v>
      </c>
      <c r="U49" s="183">
        <v>0.1149889183220016</v>
      </c>
      <c r="V49" s="183">
        <v>8.9515785893571273E-2</v>
      </c>
      <c r="W49" s="183">
        <v>7.1670243572449804E-2</v>
      </c>
      <c r="X49" s="183">
        <v>0.14217705965918709</v>
      </c>
      <c r="Y49" s="183">
        <v>7.8258787024285265E-2</v>
      </c>
      <c r="Z49" s="183">
        <v>6.482059483740106E-2</v>
      </c>
      <c r="AA49" s="183">
        <v>0.10851297165895167</v>
      </c>
      <c r="AB49" s="183">
        <v>8.5744855722176411E-2</v>
      </c>
      <c r="AC49" s="183">
        <v>0.10750790542975741</v>
      </c>
      <c r="AD49" s="183">
        <v>9.3292079661410565E-2</v>
      </c>
      <c r="AE49" s="183">
        <v>0.1153583888467046</v>
      </c>
      <c r="AF49" s="183">
        <v>8.3981823549469981E-2</v>
      </c>
      <c r="AG49" s="183">
        <v>0.11712924975139311</v>
      </c>
      <c r="AH49" s="183">
        <v>0.14804128890087528</v>
      </c>
      <c r="AI49" s="183">
        <v>7.9261747709525654E-2</v>
      </c>
      <c r="AJ49" s="183">
        <v>0.10755419550663656</v>
      </c>
      <c r="AK49" s="183">
        <v>8.2172023750715542E-2</v>
      </c>
      <c r="AL49" s="183">
        <v>0.12119595630197631</v>
      </c>
      <c r="AM49" s="183">
        <v>8.9790692043074008E-2</v>
      </c>
      <c r="AN49" s="183">
        <v>0.13857195543073694</v>
      </c>
      <c r="AO49" s="183">
        <v>0.19484406235494953</v>
      </c>
      <c r="AP49" s="183">
        <v>0.11154949175905136</v>
      </c>
      <c r="AQ49" s="183">
        <v>9.2379536265590645E-2</v>
      </c>
      <c r="AR49" s="183">
        <v>9.3724633597487506E-2</v>
      </c>
      <c r="AS49" s="183">
        <v>7.8669718742667927E-2</v>
      </c>
      <c r="AT49" s="183">
        <v>8.8590555400708274E-2</v>
      </c>
      <c r="AU49" s="183">
        <v>0.11300087578950783</v>
      </c>
      <c r="AV49" s="183">
        <v>0.13070811360532247</v>
      </c>
      <c r="AW49" s="183">
        <v>7.0821989334289501E-2</v>
      </c>
      <c r="AX49" s="183">
        <v>9.5517858273108727E-2</v>
      </c>
      <c r="AY49" s="183">
        <v>0.13810660630778421</v>
      </c>
      <c r="AZ49" s="183">
        <v>0.1374574362824196</v>
      </c>
      <c r="BA49" s="183">
        <v>9.2613197506397682E-2</v>
      </c>
      <c r="BB49" s="183">
        <v>7.7217599480424934E-2</v>
      </c>
      <c r="BC49" s="183">
        <v>5.8239854928506869E-2</v>
      </c>
      <c r="BD49" s="183">
        <v>7.1784595827744241E-2</v>
      </c>
      <c r="BE49" s="184">
        <v>0.15248516376554111</v>
      </c>
    </row>
    <row r="50" spans="2:59" ht="12" customHeight="1">
      <c r="B50" s="434" t="s">
        <v>237</v>
      </c>
      <c r="C50" s="179">
        <v>1.0917695065844251</v>
      </c>
      <c r="D50" s="180">
        <v>0.94841478586937578</v>
      </c>
      <c r="E50" s="180">
        <v>0.86391641750556336</v>
      </c>
      <c r="F50" s="180">
        <v>0.92206084268389432</v>
      </c>
      <c r="G50" s="180">
        <v>1.0419556916814545</v>
      </c>
      <c r="H50" s="180">
        <v>0.92959184048443466</v>
      </c>
      <c r="I50" s="180">
        <v>0.77537128661701593</v>
      </c>
      <c r="J50" s="180">
        <v>0.92489776938431856</v>
      </c>
      <c r="K50" s="180">
        <v>1.2253249677112847</v>
      </c>
      <c r="L50" s="180">
        <v>1.7702209351773508</v>
      </c>
      <c r="M50" s="181">
        <v>4.7067930617347171</v>
      </c>
      <c r="N50" s="12"/>
      <c r="O50" s="434" t="s">
        <v>237</v>
      </c>
      <c r="P50" s="179">
        <v>0.85300976914719862</v>
      </c>
      <c r="Q50" s="180">
        <v>1.9842972702641939</v>
      </c>
      <c r="R50" s="180">
        <v>0.9544329476302108</v>
      </c>
      <c r="S50" s="180">
        <v>0.72413572010314209</v>
      </c>
      <c r="T50" s="180">
        <v>1.0239231431024731</v>
      </c>
      <c r="U50" s="180">
        <v>1.0358446731072279</v>
      </c>
      <c r="V50" s="180">
        <v>0.86817535877089846</v>
      </c>
      <c r="W50" s="180">
        <v>0.90378270477049427</v>
      </c>
      <c r="X50" s="180">
        <v>1.0894608264181049</v>
      </c>
      <c r="Y50" s="180">
        <v>1.1814822221090202</v>
      </c>
      <c r="Z50" s="180">
        <v>0.89670478673687737</v>
      </c>
      <c r="AA50" s="180">
        <v>0.58760043841690546</v>
      </c>
      <c r="AB50" s="180">
        <v>0.8166622629410385</v>
      </c>
      <c r="AC50" s="180">
        <v>0.88621671011742631</v>
      </c>
      <c r="AD50" s="180">
        <v>1.0321546159307262</v>
      </c>
      <c r="AE50" s="180">
        <v>0.98380239910775269</v>
      </c>
      <c r="AF50" s="180">
        <v>1.0765927004939091</v>
      </c>
      <c r="AG50" s="180">
        <v>1.1075717635285862</v>
      </c>
      <c r="AH50" s="180">
        <v>1.1159977872341733</v>
      </c>
      <c r="AI50" s="180">
        <v>0.90042112795126328</v>
      </c>
      <c r="AJ50" s="180">
        <v>1.0071910167132587</v>
      </c>
      <c r="AK50" s="180">
        <v>0.92808703995129915</v>
      </c>
      <c r="AL50" s="180">
        <v>0.97352769273872841</v>
      </c>
      <c r="AM50" s="180">
        <v>0.83700072811476256</v>
      </c>
      <c r="AN50" s="180">
        <v>0.94334257267704869</v>
      </c>
      <c r="AO50" s="180">
        <v>0.70715972930984317</v>
      </c>
      <c r="AP50" s="180">
        <v>0.70870651343992019</v>
      </c>
      <c r="AQ50" s="180">
        <v>0.67900166265977446</v>
      </c>
      <c r="AR50" s="180">
        <v>1.3575337609736013</v>
      </c>
      <c r="AS50" s="180">
        <v>0.69564568381008385</v>
      </c>
      <c r="AT50" s="180">
        <v>0.67241272293580823</v>
      </c>
      <c r="AU50" s="180">
        <v>0.93611286409057659</v>
      </c>
      <c r="AV50" s="180">
        <v>0.779920590105463</v>
      </c>
      <c r="AW50" s="180">
        <v>0.9911156947310078</v>
      </c>
      <c r="AX50" s="180">
        <v>0.96827469719219916</v>
      </c>
      <c r="AY50" s="180">
        <v>1.9642519928320028</v>
      </c>
      <c r="AZ50" s="180">
        <v>2.8405354918082661</v>
      </c>
      <c r="BA50" s="180">
        <v>2.128209819080205</v>
      </c>
      <c r="BB50" s="180">
        <v>1.386984139323038</v>
      </c>
      <c r="BC50" s="180">
        <v>1.0982611904598194</v>
      </c>
      <c r="BD50" s="180">
        <v>5.8757017664372935</v>
      </c>
      <c r="BE50" s="181">
        <v>3.3305784750177474</v>
      </c>
    </row>
    <row r="51" spans="2:59" ht="12" customHeight="1">
      <c r="B51" s="434" t="s">
        <v>238</v>
      </c>
      <c r="C51" s="185">
        <v>2.6161438089289922E-4</v>
      </c>
      <c r="D51" s="186">
        <v>7.2818183815513205E-4</v>
      </c>
      <c r="E51" s="186">
        <v>6.9780588503511683E-5</v>
      </c>
      <c r="F51" s="186">
        <v>1.6890997229642658E-4</v>
      </c>
      <c r="G51" s="186">
        <v>5.6154169321926035E-4</v>
      </c>
      <c r="H51" s="186">
        <v>1.4448495242404846E-4</v>
      </c>
      <c r="I51" s="186">
        <v>1.0564610430729439E-3</v>
      </c>
      <c r="J51" s="186">
        <v>1.9470442039298463E-3</v>
      </c>
      <c r="K51" s="186">
        <v>7.6624711431827583E-4</v>
      </c>
      <c r="L51" s="186">
        <v>3.3535208830830205E-4</v>
      </c>
      <c r="M51" s="187">
        <v>2.3096079451344013E-5</v>
      </c>
      <c r="N51" s="12"/>
      <c r="O51" s="434" t="s">
        <v>238</v>
      </c>
      <c r="P51" s="185">
        <v>7.7031034821971301E-4</v>
      </c>
      <c r="Q51" s="186">
        <v>1.3211528995237502E-4</v>
      </c>
      <c r="R51" s="186">
        <v>0</v>
      </c>
      <c r="S51" s="186">
        <v>2.0374576744914876E-5</v>
      </c>
      <c r="T51" s="186">
        <v>1.3442757042753602E-4</v>
      </c>
      <c r="U51" s="186">
        <v>3.1632526341753806E-4</v>
      </c>
      <c r="V51" s="186">
        <v>2.0438007269339394E-3</v>
      </c>
      <c r="W51" s="186">
        <v>1.9361047830956487E-5</v>
      </c>
      <c r="X51" s="186">
        <v>1.6316462939007581E-5</v>
      </c>
      <c r="Y51" s="186">
        <v>9.9038049796052464E-5</v>
      </c>
      <c r="Z51" s="186">
        <v>4.8044167490991579E-5</v>
      </c>
      <c r="AA51" s="186">
        <v>9.5069096351652088E-5</v>
      </c>
      <c r="AB51" s="186">
        <v>2.0703537227602183E-4</v>
      </c>
      <c r="AC51" s="186">
        <v>7.1688860295677917E-6</v>
      </c>
      <c r="AD51" s="186">
        <v>4.5627478674813973E-4</v>
      </c>
      <c r="AE51" s="186">
        <v>0</v>
      </c>
      <c r="AF51" s="186">
        <v>2.1652051275441526E-4</v>
      </c>
      <c r="AG51" s="186">
        <v>1.6153838290839443E-3</v>
      </c>
      <c r="AH51" s="186">
        <v>0</v>
      </c>
      <c r="AI51" s="186">
        <v>5.6180999486805255E-4</v>
      </c>
      <c r="AJ51" s="186">
        <v>2.1174126792629786E-4</v>
      </c>
      <c r="AK51" s="186">
        <v>1.1513562385249705E-4</v>
      </c>
      <c r="AL51" s="186">
        <v>2.5869804658929912E-4</v>
      </c>
      <c r="AM51" s="186">
        <v>2.3767779765252467E-5</v>
      </c>
      <c r="AN51" s="186">
        <v>1.1449057283948539E-3</v>
      </c>
      <c r="AO51" s="186">
        <v>1.4980586352762862E-3</v>
      </c>
      <c r="AP51" s="186">
        <v>9.2300328887730352E-4</v>
      </c>
      <c r="AQ51" s="186">
        <v>2.7268036531469204E-4</v>
      </c>
      <c r="AR51" s="186">
        <v>2.1276100856420905E-3</v>
      </c>
      <c r="AS51" s="186">
        <v>5.2668167432634175E-3</v>
      </c>
      <c r="AT51" s="186">
        <v>6.9251864486853337E-5</v>
      </c>
      <c r="AU51" s="186">
        <v>1.710286172066856E-4</v>
      </c>
      <c r="AV51" s="186">
        <v>1.2260586284762625E-3</v>
      </c>
      <c r="AW51" s="186">
        <v>8.1676158023796742E-4</v>
      </c>
      <c r="AX51" s="186">
        <v>6.0327669811498035E-4</v>
      </c>
      <c r="AY51" s="186">
        <v>4.9915011325247236E-4</v>
      </c>
      <c r="AZ51" s="186">
        <v>7.3657816130217918E-4</v>
      </c>
      <c r="BA51" s="186">
        <v>2.9629075399128862E-4</v>
      </c>
      <c r="BB51" s="186">
        <v>1.770216722517292E-6</v>
      </c>
      <c r="BC51" s="186">
        <v>3.791596490642429E-4</v>
      </c>
      <c r="BD51" s="186">
        <v>5.1153394453719608E-6</v>
      </c>
      <c r="BE51" s="187">
        <v>4.4265702516543464E-5</v>
      </c>
    </row>
    <row r="52" spans="2:59" ht="12" customHeight="1">
      <c r="B52" s="18" t="s">
        <v>115</v>
      </c>
      <c r="N52" s="12"/>
      <c r="O52" s="18" t="s">
        <v>115</v>
      </c>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108"/>
      <c r="AV52" s="108"/>
      <c r="AW52" s="108"/>
      <c r="AX52" s="108"/>
      <c r="AY52" s="108"/>
      <c r="AZ52" s="108"/>
      <c r="BA52" s="108"/>
      <c r="BB52" s="108"/>
      <c r="BC52" s="108"/>
      <c r="BD52" s="108"/>
      <c r="BE52" s="108"/>
      <c r="BF52" s="108"/>
      <c r="BG52" s="108"/>
    </row>
    <row r="53" spans="2:59" ht="12" customHeight="1">
      <c r="N53" s="12"/>
      <c r="P53" s="10"/>
    </row>
    <row r="54" spans="2:59" ht="12" customHeight="1">
      <c r="N54" s="12"/>
      <c r="P54" s="10"/>
    </row>
    <row r="55" spans="2:59" ht="12" customHeight="1">
      <c r="P55" s="10"/>
    </row>
    <row r="56" spans="2:59" ht="12" customHeight="1">
      <c r="P56" s="10" t="s">
        <v>239</v>
      </c>
    </row>
    <row r="57" spans="2:59" ht="12" customHeight="1">
      <c r="C57" s="10" t="s">
        <v>240</v>
      </c>
      <c r="D57" s="12"/>
      <c r="E57" s="12"/>
      <c r="F57" s="12"/>
      <c r="G57" s="12"/>
      <c r="H57" s="12"/>
      <c r="I57" s="12"/>
      <c r="J57" s="12"/>
      <c r="K57" s="12"/>
      <c r="L57" s="12"/>
      <c r="M57" s="12"/>
      <c r="N57" s="12"/>
      <c r="P57" s="1057">
        <v>2016</v>
      </c>
      <c r="Q57" s="1059"/>
      <c r="R57" s="1059"/>
      <c r="S57" s="1059"/>
      <c r="T57" s="1057">
        <v>2017</v>
      </c>
      <c r="U57" s="1059"/>
      <c r="V57" s="1059"/>
      <c r="W57" s="1059"/>
      <c r="X57" s="1057">
        <v>2018</v>
      </c>
      <c r="Y57" s="1059"/>
      <c r="Z57" s="1059"/>
      <c r="AA57" s="1059"/>
      <c r="AB57" s="1057">
        <v>2019</v>
      </c>
      <c r="AC57" s="1059"/>
      <c r="AD57" s="1059"/>
      <c r="AE57" s="1059"/>
      <c r="AF57" s="1057">
        <v>2020</v>
      </c>
      <c r="AG57" s="1059"/>
      <c r="AH57" s="1059"/>
      <c r="AI57" s="1059"/>
      <c r="AJ57" s="1057">
        <v>2021</v>
      </c>
      <c r="AK57" s="1059"/>
      <c r="AL57" s="1059"/>
      <c r="AM57" s="1059"/>
      <c r="AN57" s="1057">
        <v>2022</v>
      </c>
      <c r="AO57" s="1059"/>
      <c r="AP57" s="1059"/>
      <c r="AQ57" s="1059"/>
      <c r="AR57" s="1057">
        <v>2023</v>
      </c>
      <c r="AS57" s="1059"/>
      <c r="AT57" s="1059"/>
      <c r="AU57" s="1059"/>
      <c r="AV57" s="1057">
        <v>2024</v>
      </c>
      <c r="AW57" s="1059"/>
      <c r="AX57" s="1059"/>
      <c r="AY57" s="1059"/>
      <c r="AZ57" s="1057">
        <v>2025</v>
      </c>
      <c r="BA57" s="1059"/>
      <c r="BB57" s="1059"/>
      <c r="BC57" s="1059"/>
      <c r="BD57" s="1057">
        <v>2026</v>
      </c>
      <c r="BE57" s="1057"/>
    </row>
    <row r="58" spans="2:59" ht="12" customHeight="1">
      <c r="C58" s="3">
        <v>2016</v>
      </c>
      <c r="D58" s="4">
        <v>2017</v>
      </c>
      <c r="E58" s="4">
        <v>2018</v>
      </c>
      <c r="F58" s="4">
        <v>2019</v>
      </c>
      <c r="G58" s="4">
        <v>2020</v>
      </c>
      <c r="H58" s="4">
        <v>2021</v>
      </c>
      <c r="I58" s="4">
        <v>2022</v>
      </c>
      <c r="J58" s="4">
        <v>2023</v>
      </c>
      <c r="K58" s="4">
        <v>2024</v>
      </c>
      <c r="L58" s="4">
        <v>2025</v>
      </c>
      <c r="M58" s="94">
        <v>2026</v>
      </c>
      <c r="P58" s="6" t="s">
        <v>108</v>
      </c>
      <c r="Q58" s="6" t="s">
        <v>109</v>
      </c>
      <c r="R58" s="6" t="s">
        <v>110</v>
      </c>
      <c r="S58" s="6" t="s">
        <v>111</v>
      </c>
      <c r="T58" s="6" t="s">
        <v>108</v>
      </c>
      <c r="U58" s="6" t="s">
        <v>109</v>
      </c>
      <c r="V58" s="6" t="s">
        <v>110</v>
      </c>
      <c r="W58" s="6" t="s">
        <v>111</v>
      </c>
      <c r="X58" s="6" t="s">
        <v>108</v>
      </c>
      <c r="Y58" s="6" t="s">
        <v>109</v>
      </c>
      <c r="Z58" s="6" t="s">
        <v>110</v>
      </c>
      <c r="AA58" s="6" t="s">
        <v>111</v>
      </c>
      <c r="AB58" s="6" t="s">
        <v>108</v>
      </c>
      <c r="AC58" s="6" t="s">
        <v>109</v>
      </c>
      <c r="AD58" s="6" t="s">
        <v>110</v>
      </c>
      <c r="AE58" s="6" t="s">
        <v>111</v>
      </c>
      <c r="AF58" s="6" t="s">
        <v>108</v>
      </c>
      <c r="AG58" s="6" t="s">
        <v>109</v>
      </c>
      <c r="AH58" s="6" t="s">
        <v>110</v>
      </c>
      <c r="AI58" s="6" t="s">
        <v>111</v>
      </c>
      <c r="AJ58" s="6" t="s">
        <v>108</v>
      </c>
      <c r="AK58" s="6" t="s">
        <v>109</v>
      </c>
      <c r="AL58" s="6" t="s">
        <v>110</v>
      </c>
      <c r="AM58" s="6" t="s">
        <v>111</v>
      </c>
      <c r="AN58" s="6" t="s">
        <v>108</v>
      </c>
      <c r="AO58" s="6" t="s">
        <v>109</v>
      </c>
      <c r="AP58" s="6" t="s">
        <v>110</v>
      </c>
      <c r="AQ58" s="6" t="s">
        <v>111</v>
      </c>
      <c r="AR58" s="6" t="s">
        <v>108</v>
      </c>
      <c r="AS58" s="6" t="s">
        <v>109</v>
      </c>
      <c r="AT58" s="6" t="s">
        <v>110</v>
      </c>
      <c r="AU58" s="6" t="s">
        <v>111</v>
      </c>
      <c r="AV58" s="6" t="s">
        <v>108</v>
      </c>
      <c r="AW58" s="6" t="s">
        <v>109</v>
      </c>
      <c r="AX58" s="6" t="s">
        <v>110</v>
      </c>
      <c r="AY58" s="6" t="s">
        <v>111</v>
      </c>
      <c r="AZ58" s="6" t="s">
        <v>108</v>
      </c>
      <c r="BA58" s="6" t="s">
        <v>109</v>
      </c>
      <c r="BB58" s="6" t="s">
        <v>110</v>
      </c>
      <c r="BC58" s="6" t="s">
        <v>111</v>
      </c>
      <c r="BD58" s="6" t="s">
        <v>108</v>
      </c>
      <c r="BE58" s="6" t="s">
        <v>109</v>
      </c>
    </row>
    <row r="59" spans="2:59" ht="12" customHeight="1">
      <c r="B59" s="434" t="s">
        <v>230</v>
      </c>
      <c r="C59" s="21">
        <v>974</v>
      </c>
      <c r="D59" s="22">
        <v>949</v>
      </c>
      <c r="E59" s="22">
        <v>1091</v>
      </c>
      <c r="F59" s="22">
        <v>1109</v>
      </c>
      <c r="G59" s="22">
        <v>1129</v>
      </c>
      <c r="H59" s="22">
        <v>1432</v>
      </c>
      <c r="I59" s="22">
        <v>1376</v>
      </c>
      <c r="J59" s="22">
        <v>1238</v>
      </c>
      <c r="K59" s="22">
        <v>1209</v>
      </c>
      <c r="L59" s="22">
        <v>1097</v>
      </c>
      <c r="M59" s="23">
        <v>529</v>
      </c>
      <c r="O59" s="434" t="s">
        <v>230</v>
      </c>
      <c r="P59" s="21">
        <v>292</v>
      </c>
      <c r="Q59" s="22">
        <v>259</v>
      </c>
      <c r="R59" s="22">
        <v>214</v>
      </c>
      <c r="S59" s="22">
        <v>209</v>
      </c>
      <c r="T59" s="22">
        <v>249</v>
      </c>
      <c r="U59" s="22">
        <v>263</v>
      </c>
      <c r="V59" s="22">
        <v>234</v>
      </c>
      <c r="W59" s="22">
        <v>203</v>
      </c>
      <c r="X59" s="22">
        <v>295</v>
      </c>
      <c r="Y59" s="22">
        <v>245</v>
      </c>
      <c r="Z59" s="22">
        <v>268</v>
      </c>
      <c r="AA59" s="22">
        <v>283</v>
      </c>
      <c r="AB59" s="22">
        <v>312</v>
      </c>
      <c r="AC59" s="22">
        <v>252</v>
      </c>
      <c r="AD59" s="22">
        <v>252</v>
      </c>
      <c r="AE59" s="22">
        <v>293</v>
      </c>
      <c r="AF59" s="22">
        <v>337</v>
      </c>
      <c r="AG59" s="22">
        <v>263</v>
      </c>
      <c r="AH59" s="22">
        <v>214</v>
      </c>
      <c r="AI59" s="22">
        <v>315</v>
      </c>
      <c r="AJ59" s="22">
        <v>390</v>
      </c>
      <c r="AK59" s="22">
        <v>300</v>
      </c>
      <c r="AL59" s="22">
        <v>350</v>
      </c>
      <c r="AM59" s="22">
        <v>392</v>
      </c>
      <c r="AN59" s="22">
        <v>399</v>
      </c>
      <c r="AO59" s="22">
        <v>321</v>
      </c>
      <c r="AP59" s="22">
        <v>336</v>
      </c>
      <c r="AQ59" s="22">
        <v>320</v>
      </c>
      <c r="AR59" s="22">
        <v>386</v>
      </c>
      <c r="AS59" s="22">
        <v>307</v>
      </c>
      <c r="AT59" s="22">
        <v>268</v>
      </c>
      <c r="AU59" s="22">
        <v>277</v>
      </c>
      <c r="AV59" s="22">
        <v>324</v>
      </c>
      <c r="AW59" s="22">
        <v>321</v>
      </c>
      <c r="AX59" s="22">
        <v>254</v>
      </c>
      <c r="AY59" s="22">
        <v>310</v>
      </c>
      <c r="AZ59" s="22">
        <v>286</v>
      </c>
      <c r="BA59" s="22">
        <v>259</v>
      </c>
      <c r="BB59" s="22">
        <v>278</v>
      </c>
      <c r="BC59" s="22">
        <v>274</v>
      </c>
      <c r="BD59" s="22">
        <v>257</v>
      </c>
      <c r="BE59" s="23">
        <v>272</v>
      </c>
    </row>
    <row r="60" spans="2:59" ht="12" customHeight="1">
      <c r="B60" s="434" t="s">
        <v>231</v>
      </c>
      <c r="C60" s="24">
        <v>2324</v>
      </c>
      <c r="D60" s="32">
        <v>2480</v>
      </c>
      <c r="E60" s="32">
        <v>2710</v>
      </c>
      <c r="F60" s="32">
        <v>3058</v>
      </c>
      <c r="G60" s="32">
        <v>3090</v>
      </c>
      <c r="H60" s="32">
        <v>4646</v>
      </c>
      <c r="I60" s="32">
        <v>4421</v>
      </c>
      <c r="J60" s="32">
        <v>3883</v>
      </c>
      <c r="K60" s="32">
        <v>3809</v>
      </c>
      <c r="L60" s="32">
        <v>3936</v>
      </c>
      <c r="M60" s="25">
        <v>1960</v>
      </c>
      <c r="O60" s="434" t="s">
        <v>231</v>
      </c>
      <c r="P60" s="24">
        <v>707</v>
      </c>
      <c r="Q60" s="32">
        <v>543</v>
      </c>
      <c r="R60" s="32">
        <v>529</v>
      </c>
      <c r="S60" s="32">
        <v>545</v>
      </c>
      <c r="T60" s="32">
        <v>674</v>
      </c>
      <c r="U60" s="32">
        <v>585</v>
      </c>
      <c r="V60" s="32">
        <v>608</v>
      </c>
      <c r="W60" s="32">
        <v>613</v>
      </c>
      <c r="X60" s="32">
        <v>755</v>
      </c>
      <c r="Y60" s="32">
        <v>628</v>
      </c>
      <c r="Z60" s="32">
        <v>622</v>
      </c>
      <c r="AA60" s="32">
        <v>705</v>
      </c>
      <c r="AB60" s="32">
        <v>832</v>
      </c>
      <c r="AC60" s="32">
        <v>766</v>
      </c>
      <c r="AD60" s="32">
        <v>740</v>
      </c>
      <c r="AE60" s="32">
        <v>720</v>
      </c>
      <c r="AF60" s="32">
        <v>895</v>
      </c>
      <c r="AG60" s="32">
        <v>680</v>
      </c>
      <c r="AH60" s="32">
        <v>730</v>
      </c>
      <c r="AI60" s="32">
        <v>785</v>
      </c>
      <c r="AJ60" s="32">
        <v>1226</v>
      </c>
      <c r="AK60" s="32">
        <v>1121</v>
      </c>
      <c r="AL60" s="32">
        <v>1149</v>
      </c>
      <c r="AM60" s="32">
        <v>1150</v>
      </c>
      <c r="AN60" s="32">
        <v>1390</v>
      </c>
      <c r="AO60" s="32">
        <v>1124</v>
      </c>
      <c r="AP60" s="32">
        <v>987</v>
      </c>
      <c r="AQ60" s="32">
        <v>920</v>
      </c>
      <c r="AR60" s="32">
        <v>1120</v>
      </c>
      <c r="AS60" s="32">
        <v>967</v>
      </c>
      <c r="AT60" s="32">
        <v>890</v>
      </c>
      <c r="AU60" s="32">
        <v>906</v>
      </c>
      <c r="AV60" s="32">
        <v>1046</v>
      </c>
      <c r="AW60" s="32">
        <v>952</v>
      </c>
      <c r="AX60" s="32">
        <v>899</v>
      </c>
      <c r="AY60" s="32">
        <v>912</v>
      </c>
      <c r="AZ60" s="32">
        <v>1081</v>
      </c>
      <c r="BA60" s="32">
        <v>939</v>
      </c>
      <c r="BB60" s="32">
        <v>938</v>
      </c>
      <c r="BC60" s="32">
        <v>978</v>
      </c>
      <c r="BD60" s="32">
        <v>1018</v>
      </c>
      <c r="BE60" s="25">
        <v>942</v>
      </c>
    </row>
    <row r="61" spans="2:59" ht="12" customHeight="1">
      <c r="B61" s="434" t="s">
        <v>232</v>
      </c>
      <c r="C61" s="33">
        <v>221</v>
      </c>
      <c r="D61" s="34">
        <v>214</v>
      </c>
      <c r="E61" s="34">
        <v>220</v>
      </c>
      <c r="F61" s="34">
        <v>217</v>
      </c>
      <c r="G61" s="34">
        <v>246</v>
      </c>
      <c r="H61" s="34">
        <v>319</v>
      </c>
      <c r="I61" s="34">
        <v>270</v>
      </c>
      <c r="J61" s="34">
        <v>304</v>
      </c>
      <c r="K61" s="34">
        <v>249</v>
      </c>
      <c r="L61" s="34">
        <v>245</v>
      </c>
      <c r="M61" s="35">
        <v>134</v>
      </c>
      <c r="O61" s="434" t="s">
        <v>232</v>
      </c>
      <c r="P61" s="33">
        <v>81</v>
      </c>
      <c r="Q61" s="34">
        <v>49</v>
      </c>
      <c r="R61" s="34">
        <v>45</v>
      </c>
      <c r="S61" s="34">
        <v>46</v>
      </c>
      <c r="T61" s="34">
        <v>59</v>
      </c>
      <c r="U61" s="34">
        <v>60</v>
      </c>
      <c r="V61" s="34">
        <v>40</v>
      </c>
      <c r="W61" s="34">
        <v>55</v>
      </c>
      <c r="X61" s="34">
        <v>59</v>
      </c>
      <c r="Y61" s="34">
        <v>47</v>
      </c>
      <c r="Z61" s="34">
        <v>56</v>
      </c>
      <c r="AA61" s="34">
        <v>58</v>
      </c>
      <c r="AB61" s="34">
        <v>61</v>
      </c>
      <c r="AC61" s="34">
        <v>35</v>
      </c>
      <c r="AD61" s="34">
        <v>60</v>
      </c>
      <c r="AE61" s="34">
        <v>61</v>
      </c>
      <c r="AF61" s="34">
        <v>65</v>
      </c>
      <c r="AG61" s="34">
        <v>58</v>
      </c>
      <c r="AH61" s="34">
        <v>64</v>
      </c>
      <c r="AI61" s="34">
        <v>59</v>
      </c>
      <c r="AJ61" s="34">
        <v>88</v>
      </c>
      <c r="AK61" s="34">
        <v>75</v>
      </c>
      <c r="AL61" s="34">
        <v>66</v>
      </c>
      <c r="AM61" s="34">
        <v>90</v>
      </c>
      <c r="AN61" s="34">
        <v>75</v>
      </c>
      <c r="AO61" s="34">
        <v>65</v>
      </c>
      <c r="AP61" s="34">
        <v>66</v>
      </c>
      <c r="AQ61" s="34">
        <v>64</v>
      </c>
      <c r="AR61" s="34">
        <v>76</v>
      </c>
      <c r="AS61" s="34">
        <v>74</v>
      </c>
      <c r="AT61" s="34">
        <v>84</v>
      </c>
      <c r="AU61" s="34">
        <v>70</v>
      </c>
      <c r="AV61" s="34">
        <v>68</v>
      </c>
      <c r="AW61" s="34">
        <v>56</v>
      </c>
      <c r="AX61" s="34">
        <v>48</v>
      </c>
      <c r="AY61" s="34">
        <v>77</v>
      </c>
      <c r="AZ61" s="34">
        <v>69</v>
      </c>
      <c r="BA61" s="34">
        <v>55</v>
      </c>
      <c r="BB61" s="34">
        <v>59</v>
      </c>
      <c r="BC61" s="34">
        <v>62</v>
      </c>
      <c r="BD61" s="34">
        <v>53</v>
      </c>
      <c r="BE61" s="35">
        <v>81</v>
      </c>
    </row>
    <row r="62" spans="2:59" ht="12" customHeight="1">
      <c r="B62" s="434" t="s">
        <v>233</v>
      </c>
      <c r="C62" s="24">
        <v>772</v>
      </c>
      <c r="D62" s="32">
        <v>876</v>
      </c>
      <c r="E62" s="32">
        <v>861</v>
      </c>
      <c r="F62" s="32">
        <v>1062</v>
      </c>
      <c r="G62" s="32">
        <v>1044</v>
      </c>
      <c r="H62" s="32">
        <v>1343</v>
      </c>
      <c r="I62" s="32">
        <v>1256</v>
      </c>
      <c r="J62" s="32">
        <v>1012</v>
      </c>
      <c r="K62" s="32">
        <v>963</v>
      </c>
      <c r="L62" s="32">
        <v>1028</v>
      </c>
      <c r="M62" s="25">
        <v>510</v>
      </c>
      <c r="O62" s="434" t="s">
        <v>233</v>
      </c>
      <c r="P62" s="24">
        <v>242</v>
      </c>
      <c r="Q62" s="32">
        <v>183</v>
      </c>
      <c r="R62" s="32">
        <v>163</v>
      </c>
      <c r="S62" s="32">
        <v>184</v>
      </c>
      <c r="T62" s="32">
        <v>255</v>
      </c>
      <c r="U62" s="32">
        <v>211</v>
      </c>
      <c r="V62" s="32">
        <v>201</v>
      </c>
      <c r="W62" s="32">
        <v>209</v>
      </c>
      <c r="X62" s="32">
        <v>225</v>
      </c>
      <c r="Y62" s="32">
        <v>211</v>
      </c>
      <c r="Z62" s="32">
        <v>227</v>
      </c>
      <c r="AA62" s="32">
        <v>198</v>
      </c>
      <c r="AB62" s="32">
        <v>300</v>
      </c>
      <c r="AC62" s="32">
        <v>243</v>
      </c>
      <c r="AD62" s="32">
        <v>259</v>
      </c>
      <c r="AE62" s="32">
        <v>260</v>
      </c>
      <c r="AF62" s="32">
        <v>287</v>
      </c>
      <c r="AG62" s="32">
        <v>226</v>
      </c>
      <c r="AH62" s="32">
        <v>253</v>
      </c>
      <c r="AI62" s="32">
        <v>278</v>
      </c>
      <c r="AJ62" s="32">
        <v>357</v>
      </c>
      <c r="AK62" s="32">
        <v>340</v>
      </c>
      <c r="AL62" s="32">
        <v>313</v>
      </c>
      <c r="AM62" s="32">
        <v>333</v>
      </c>
      <c r="AN62" s="32">
        <v>366</v>
      </c>
      <c r="AO62" s="32">
        <v>348</v>
      </c>
      <c r="AP62" s="32">
        <v>301</v>
      </c>
      <c r="AQ62" s="32">
        <v>241</v>
      </c>
      <c r="AR62" s="32">
        <v>314</v>
      </c>
      <c r="AS62" s="32">
        <v>231</v>
      </c>
      <c r="AT62" s="32">
        <v>236</v>
      </c>
      <c r="AU62" s="32">
        <v>231</v>
      </c>
      <c r="AV62" s="32">
        <v>259</v>
      </c>
      <c r="AW62" s="32">
        <v>273</v>
      </c>
      <c r="AX62" s="32">
        <v>239</v>
      </c>
      <c r="AY62" s="32">
        <v>192</v>
      </c>
      <c r="AZ62" s="32">
        <v>260</v>
      </c>
      <c r="BA62" s="32">
        <v>265</v>
      </c>
      <c r="BB62" s="32">
        <v>260</v>
      </c>
      <c r="BC62" s="32">
        <v>243</v>
      </c>
      <c r="BD62" s="32">
        <v>255</v>
      </c>
      <c r="BE62" s="25">
        <v>255</v>
      </c>
    </row>
    <row r="63" spans="2:59" ht="12" customHeight="1">
      <c r="B63" s="434" t="s">
        <v>234</v>
      </c>
      <c r="C63" s="33">
        <v>922</v>
      </c>
      <c r="D63" s="34">
        <v>1027</v>
      </c>
      <c r="E63" s="34">
        <v>1097</v>
      </c>
      <c r="F63" s="34">
        <v>1116</v>
      </c>
      <c r="G63" s="34">
        <v>1195</v>
      </c>
      <c r="H63" s="34">
        <v>1533</v>
      </c>
      <c r="I63" s="34">
        <v>1349</v>
      </c>
      <c r="J63" s="34">
        <v>1141</v>
      </c>
      <c r="K63" s="34">
        <v>1118</v>
      </c>
      <c r="L63" s="34">
        <v>1129</v>
      </c>
      <c r="M63" s="35">
        <v>504</v>
      </c>
      <c r="O63" s="434" t="s">
        <v>234</v>
      </c>
      <c r="P63" s="33">
        <v>254</v>
      </c>
      <c r="Q63" s="34">
        <v>234</v>
      </c>
      <c r="R63" s="34">
        <v>229</v>
      </c>
      <c r="S63" s="34">
        <v>205</v>
      </c>
      <c r="T63" s="34">
        <v>282</v>
      </c>
      <c r="U63" s="34">
        <v>259</v>
      </c>
      <c r="V63" s="34">
        <v>250</v>
      </c>
      <c r="W63" s="34">
        <v>236</v>
      </c>
      <c r="X63" s="34">
        <v>297</v>
      </c>
      <c r="Y63" s="34">
        <v>258</v>
      </c>
      <c r="Z63" s="34">
        <v>268</v>
      </c>
      <c r="AA63" s="34">
        <v>274</v>
      </c>
      <c r="AB63" s="34">
        <v>301</v>
      </c>
      <c r="AC63" s="34">
        <v>248</v>
      </c>
      <c r="AD63" s="34">
        <v>289</v>
      </c>
      <c r="AE63" s="34">
        <v>278</v>
      </c>
      <c r="AF63" s="34">
        <v>354</v>
      </c>
      <c r="AG63" s="34">
        <v>288</v>
      </c>
      <c r="AH63" s="34">
        <v>271</v>
      </c>
      <c r="AI63" s="34">
        <v>282</v>
      </c>
      <c r="AJ63" s="34">
        <v>401</v>
      </c>
      <c r="AK63" s="34">
        <v>394</v>
      </c>
      <c r="AL63" s="34">
        <v>367</v>
      </c>
      <c r="AM63" s="34">
        <v>371</v>
      </c>
      <c r="AN63" s="34">
        <v>420</v>
      </c>
      <c r="AO63" s="34">
        <v>333</v>
      </c>
      <c r="AP63" s="34">
        <v>290</v>
      </c>
      <c r="AQ63" s="34">
        <v>306</v>
      </c>
      <c r="AR63" s="34">
        <v>316</v>
      </c>
      <c r="AS63" s="34">
        <v>289</v>
      </c>
      <c r="AT63" s="34">
        <v>253</v>
      </c>
      <c r="AU63" s="34">
        <v>283</v>
      </c>
      <c r="AV63" s="34">
        <v>286</v>
      </c>
      <c r="AW63" s="34">
        <v>288</v>
      </c>
      <c r="AX63" s="34">
        <v>275</v>
      </c>
      <c r="AY63" s="34">
        <v>269</v>
      </c>
      <c r="AZ63" s="34">
        <v>304</v>
      </c>
      <c r="BA63" s="34">
        <v>238</v>
      </c>
      <c r="BB63" s="34">
        <v>278</v>
      </c>
      <c r="BC63" s="34">
        <v>309</v>
      </c>
      <c r="BD63" s="34">
        <v>258</v>
      </c>
      <c r="BE63" s="35">
        <v>246</v>
      </c>
    </row>
    <row r="64" spans="2:59" ht="12" customHeight="1">
      <c r="B64" s="434" t="s">
        <v>235</v>
      </c>
      <c r="C64" s="24">
        <v>989</v>
      </c>
      <c r="D64" s="32">
        <v>1027</v>
      </c>
      <c r="E64" s="32">
        <v>1037</v>
      </c>
      <c r="F64" s="32">
        <v>1153</v>
      </c>
      <c r="G64" s="32">
        <v>1166</v>
      </c>
      <c r="H64" s="32">
        <v>1502</v>
      </c>
      <c r="I64" s="32">
        <v>1477</v>
      </c>
      <c r="J64" s="32">
        <v>1348</v>
      </c>
      <c r="K64" s="32">
        <v>1226</v>
      </c>
      <c r="L64" s="32">
        <v>1279</v>
      </c>
      <c r="M64" s="25">
        <v>673</v>
      </c>
      <c r="O64" s="434" t="s">
        <v>235</v>
      </c>
      <c r="P64" s="24">
        <v>285</v>
      </c>
      <c r="Q64" s="32">
        <v>249</v>
      </c>
      <c r="R64" s="32">
        <v>232</v>
      </c>
      <c r="S64" s="32">
        <v>223</v>
      </c>
      <c r="T64" s="32">
        <v>296</v>
      </c>
      <c r="U64" s="32">
        <v>245</v>
      </c>
      <c r="V64" s="32">
        <v>236</v>
      </c>
      <c r="W64" s="32">
        <v>250</v>
      </c>
      <c r="X64" s="32">
        <v>311</v>
      </c>
      <c r="Y64" s="32">
        <v>267</v>
      </c>
      <c r="Z64" s="32">
        <v>207</v>
      </c>
      <c r="AA64" s="32">
        <v>252</v>
      </c>
      <c r="AB64" s="32">
        <v>336</v>
      </c>
      <c r="AC64" s="32">
        <v>300</v>
      </c>
      <c r="AD64" s="32">
        <v>262</v>
      </c>
      <c r="AE64" s="32">
        <v>255</v>
      </c>
      <c r="AF64" s="32">
        <v>358</v>
      </c>
      <c r="AG64" s="32">
        <v>244</v>
      </c>
      <c r="AH64" s="32">
        <v>261</v>
      </c>
      <c r="AI64" s="32">
        <v>303</v>
      </c>
      <c r="AJ64" s="32">
        <v>426</v>
      </c>
      <c r="AK64" s="32">
        <v>339</v>
      </c>
      <c r="AL64" s="32">
        <v>344</v>
      </c>
      <c r="AM64" s="32">
        <v>393</v>
      </c>
      <c r="AN64" s="32">
        <v>452</v>
      </c>
      <c r="AO64" s="32">
        <v>349</v>
      </c>
      <c r="AP64" s="32">
        <v>335</v>
      </c>
      <c r="AQ64" s="32">
        <v>341</v>
      </c>
      <c r="AR64" s="32">
        <v>352</v>
      </c>
      <c r="AS64" s="32">
        <v>324</v>
      </c>
      <c r="AT64" s="32">
        <v>312</v>
      </c>
      <c r="AU64" s="32">
        <v>360</v>
      </c>
      <c r="AV64" s="32">
        <v>351</v>
      </c>
      <c r="AW64" s="32">
        <v>315</v>
      </c>
      <c r="AX64" s="32">
        <v>307</v>
      </c>
      <c r="AY64" s="32">
        <v>253</v>
      </c>
      <c r="AZ64" s="32">
        <v>347</v>
      </c>
      <c r="BA64" s="32">
        <v>278</v>
      </c>
      <c r="BB64" s="32">
        <v>308</v>
      </c>
      <c r="BC64" s="32">
        <v>346</v>
      </c>
      <c r="BD64" s="32">
        <v>364</v>
      </c>
      <c r="BE64" s="25">
        <v>309</v>
      </c>
    </row>
    <row r="65" spans="2:59" ht="12" customHeight="1">
      <c r="B65" s="434" t="s">
        <v>236</v>
      </c>
      <c r="C65" s="33">
        <v>865</v>
      </c>
      <c r="D65" s="34">
        <v>942</v>
      </c>
      <c r="E65" s="34">
        <v>1019</v>
      </c>
      <c r="F65" s="34">
        <v>1082</v>
      </c>
      <c r="G65" s="34">
        <v>1128</v>
      </c>
      <c r="H65" s="34">
        <v>1698</v>
      </c>
      <c r="I65" s="34">
        <v>1632</v>
      </c>
      <c r="J65" s="34">
        <v>1363</v>
      </c>
      <c r="K65" s="34">
        <v>1335</v>
      </c>
      <c r="L65" s="34">
        <v>1289</v>
      </c>
      <c r="M65" s="35">
        <v>648</v>
      </c>
      <c r="O65" s="434" t="s">
        <v>236</v>
      </c>
      <c r="P65" s="33">
        <v>270</v>
      </c>
      <c r="Q65" s="34">
        <v>201</v>
      </c>
      <c r="R65" s="34">
        <v>212</v>
      </c>
      <c r="S65" s="34">
        <v>182</v>
      </c>
      <c r="T65" s="34">
        <v>259</v>
      </c>
      <c r="U65" s="34">
        <v>213</v>
      </c>
      <c r="V65" s="34">
        <v>241</v>
      </c>
      <c r="W65" s="34">
        <v>229</v>
      </c>
      <c r="X65" s="34">
        <v>266</v>
      </c>
      <c r="Y65" s="34">
        <v>228</v>
      </c>
      <c r="Z65" s="34">
        <v>240</v>
      </c>
      <c r="AA65" s="34">
        <v>285</v>
      </c>
      <c r="AB65" s="34">
        <v>295</v>
      </c>
      <c r="AC65" s="34">
        <v>276</v>
      </c>
      <c r="AD65" s="34">
        <v>247</v>
      </c>
      <c r="AE65" s="34">
        <v>264</v>
      </c>
      <c r="AF65" s="34">
        <v>335</v>
      </c>
      <c r="AG65" s="34">
        <v>253</v>
      </c>
      <c r="AH65" s="34">
        <v>265</v>
      </c>
      <c r="AI65" s="34">
        <v>275</v>
      </c>
      <c r="AJ65" s="34">
        <v>488</v>
      </c>
      <c r="AK65" s="34">
        <v>377</v>
      </c>
      <c r="AL65" s="34">
        <v>408</v>
      </c>
      <c r="AM65" s="34">
        <v>425</v>
      </c>
      <c r="AN65" s="34">
        <v>481</v>
      </c>
      <c r="AO65" s="34">
        <v>424</v>
      </c>
      <c r="AP65" s="34">
        <v>351</v>
      </c>
      <c r="AQ65" s="34">
        <v>376</v>
      </c>
      <c r="AR65" s="34">
        <v>409</v>
      </c>
      <c r="AS65" s="34">
        <v>314</v>
      </c>
      <c r="AT65" s="34">
        <v>317</v>
      </c>
      <c r="AU65" s="34">
        <v>323</v>
      </c>
      <c r="AV65" s="34">
        <v>401</v>
      </c>
      <c r="AW65" s="34">
        <v>359</v>
      </c>
      <c r="AX65" s="34">
        <v>303</v>
      </c>
      <c r="AY65" s="34">
        <v>272</v>
      </c>
      <c r="AZ65" s="34">
        <v>359</v>
      </c>
      <c r="BA65" s="34">
        <v>282</v>
      </c>
      <c r="BB65" s="34">
        <v>320</v>
      </c>
      <c r="BC65" s="34">
        <v>328</v>
      </c>
      <c r="BD65" s="34">
        <v>338</v>
      </c>
      <c r="BE65" s="35">
        <v>310</v>
      </c>
    </row>
    <row r="66" spans="2:59" ht="12" customHeight="1">
      <c r="B66" s="434" t="s">
        <v>237</v>
      </c>
      <c r="C66" s="24">
        <v>4253</v>
      </c>
      <c r="D66" s="32">
        <v>4597</v>
      </c>
      <c r="E66" s="32">
        <v>4893</v>
      </c>
      <c r="F66" s="32">
        <v>5196</v>
      </c>
      <c r="G66" s="32">
        <v>5192</v>
      </c>
      <c r="H66" s="32">
        <v>7178</v>
      </c>
      <c r="I66" s="32">
        <v>6449</v>
      </c>
      <c r="J66" s="32">
        <v>5130</v>
      </c>
      <c r="K66" s="32">
        <v>5416</v>
      </c>
      <c r="L66" s="32">
        <v>5645</v>
      </c>
      <c r="M66" s="25">
        <v>2528</v>
      </c>
      <c r="O66" s="434" t="s">
        <v>237</v>
      </c>
      <c r="P66" s="24">
        <v>1222</v>
      </c>
      <c r="Q66" s="32">
        <v>1048</v>
      </c>
      <c r="R66" s="32">
        <v>1023</v>
      </c>
      <c r="S66" s="32">
        <v>960</v>
      </c>
      <c r="T66" s="32">
        <v>1257</v>
      </c>
      <c r="U66" s="32">
        <v>1154</v>
      </c>
      <c r="V66" s="32">
        <v>1088</v>
      </c>
      <c r="W66" s="32">
        <v>1098</v>
      </c>
      <c r="X66" s="32">
        <v>1374</v>
      </c>
      <c r="Y66" s="32">
        <v>1209</v>
      </c>
      <c r="Z66" s="32">
        <v>1106</v>
      </c>
      <c r="AA66" s="32">
        <v>1204</v>
      </c>
      <c r="AB66" s="32">
        <v>1427</v>
      </c>
      <c r="AC66" s="32">
        <v>1271</v>
      </c>
      <c r="AD66" s="32">
        <v>1285</v>
      </c>
      <c r="AE66" s="32">
        <v>1213</v>
      </c>
      <c r="AF66" s="32">
        <v>1451</v>
      </c>
      <c r="AG66" s="32">
        <v>1081</v>
      </c>
      <c r="AH66" s="32">
        <v>1266</v>
      </c>
      <c r="AI66" s="32">
        <v>1394</v>
      </c>
      <c r="AJ66" s="32">
        <v>1822</v>
      </c>
      <c r="AK66" s="32">
        <v>1762</v>
      </c>
      <c r="AL66" s="32">
        <v>1770</v>
      </c>
      <c r="AM66" s="32">
        <v>1824</v>
      </c>
      <c r="AN66" s="32">
        <v>2077</v>
      </c>
      <c r="AO66" s="32">
        <v>1703</v>
      </c>
      <c r="AP66" s="32">
        <v>1385</v>
      </c>
      <c r="AQ66" s="32">
        <v>1284</v>
      </c>
      <c r="AR66" s="32">
        <v>1471</v>
      </c>
      <c r="AS66" s="32">
        <v>1269</v>
      </c>
      <c r="AT66" s="32">
        <v>1241</v>
      </c>
      <c r="AU66" s="32">
        <v>1149</v>
      </c>
      <c r="AV66" s="32">
        <v>1522</v>
      </c>
      <c r="AW66" s="32">
        <v>1356</v>
      </c>
      <c r="AX66" s="32">
        <v>1250</v>
      </c>
      <c r="AY66" s="32">
        <v>1288</v>
      </c>
      <c r="AZ66" s="32">
        <v>1622</v>
      </c>
      <c r="BA66" s="32">
        <v>1312</v>
      </c>
      <c r="BB66" s="32">
        <v>1300</v>
      </c>
      <c r="BC66" s="32">
        <v>1411</v>
      </c>
      <c r="BD66" s="32">
        <v>1317</v>
      </c>
      <c r="BE66" s="25">
        <v>1211</v>
      </c>
    </row>
    <row r="67" spans="2:59" ht="12" customHeight="1">
      <c r="B67" s="434" t="s">
        <v>238</v>
      </c>
      <c r="C67" s="26">
        <v>8</v>
      </c>
      <c r="D67" s="27">
        <v>10</v>
      </c>
      <c r="E67" s="27">
        <v>8</v>
      </c>
      <c r="F67" s="27">
        <v>18</v>
      </c>
      <c r="G67" s="27">
        <v>20</v>
      </c>
      <c r="H67" s="27">
        <v>20</v>
      </c>
      <c r="I67" s="27">
        <v>33</v>
      </c>
      <c r="J67" s="27">
        <v>21</v>
      </c>
      <c r="K67" s="27">
        <v>18</v>
      </c>
      <c r="L67" s="27">
        <v>15</v>
      </c>
      <c r="M67" s="28">
        <v>5</v>
      </c>
      <c r="O67" s="434" t="s">
        <v>238</v>
      </c>
      <c r="P67" s="26">
        <v>5</v>
      </c>
      <c r="Q67" s="27">
        <v>1</v>
      </c>
      <c r="R67" s="27">
        <v>1</v>
      </c>
      <c r="S67" s="27">
        <v>1</v>
      </c>
      <c r="T67" s="27">
        <v>1</v>
      </c>
      <c r="U67" s="27">
        <v>2</v>
      </c>
      <c r="V67" s="27">
        <v>4</v>
      </c>
      <c r="W67" s="27">
        <v>3</v>
      </c>
      <c r="X67" s="27">
        <v>2</v>
      </c>
      <c r="Y67" s="27">
        <v>1</v>
      </c>
      <c r="Z67" s="27">
        <v>2</v>
      </c>
      <c r="AA67" s="27">
        <v>3</v>
      </c>
      <c r="AB67" s="27">
        <v>7</v>
      </c>
      <c r="AC67" s="27">
        <v>3</v>
      </c>
      <c r="AD67" s="27">
        <v>7</v>
      </c>
      <c r="AE67" s="27">
        <v>1</v>
      </c>
      <c r="AF67" s="27">
        <v>7</v>
      </c>
      <c r="AG67" s="27">
        <v>1</v>
      </c>
      <c r="AH67" s="27">
        <v>0</v>
      </c>
      <c r="AI67" s="27">
        <v>12</v>
      </c>
      <c r="AJ67" s="27">
        <v>8</v>
      </c>
      <c r="AK67" s="27">
        <v>4</v>
      </c>
      <c r="AL67" s="27">
        <v>6</v>
      </c>
      <c r="AM67" s="27">
        <v>2</v>
      </c>
      <c r="AN67" s="27">
        <v>12</v>
      </c>
      <c r="AO67" s="27">
        <v>6</v>
      </c>
      <c r="AP67" s="27">
        <v>9</v>
      </c>
      <c r="AQ67" s="27">
        <v>6</v>
      </c>
      <c r="AR67" s="27">
        <v>5</v>
      </c>
      <c r="AS67" s="27">
        <v>8</v>
      </c>
      <c r="AT67" s="27">
        <v>4</v>
      </c>
      <c r="AU67" s="27">
        <v>4</v>
      </c>
      <c r="AV67" s="27">
        <v>5</v>
      </c>
      <c r="AW67" s="27">
        <v>5</v>
      </c>
      <c r="AX67" s="27">
        <v>2</v>
      </c>
      <c r="AY67" s="27">
        <v>6</v>
      </c>
      <c r="AZ67" s="27">
        <v>5</v>
      </c>
      <c r="BA67" s="27">
        <v>3</v>
      </c>
      <c r="BB67" s="27">
        <v>4</v>
      </c>
      <c r="BC67" s="27">
        <v>3</v>
      </c>
      <c r="BD67" s="27">
        <v>1</v>
      </c>
      <c r="BE67" s="28">
        <v>4</v>
      </c>
    </row>
    <row r="68" spans="2:59" ht="12" customHeight="1">
      <c r="B68" s="18" t="s">
        <v>115</v>
      </c>
      <c r="O68" s="18" t="s">
        <v>115</v>
      </c>
      <c r="P68" s="108"/>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c r="AN68" s="108"/>
      <c r="AO68" s="108"/>
      <c r="AP68" s="108"/>
      <c r="AQ68" s="108"/>
      <c r="AR68" s="108"/>
      <c r="AS68" s="108"/>
      <c r="AT68" s="108"/>
      <c r="AU68" s="108"/>
      <c r="AV68" s="108"/>
      <c r="AW68" s="108"/>
      <c r="AX68" s="108"/>
      <c r="AY68" s="108"/>
      <c r="AZ68" s="108"/>
      <c r="BA68" s="108"/>
      <c r="BB68" s="108"/>
      <c r="BC68" s="108"/>
      <c r="BD68" s="108"/>
      <c r="BE68" s="108"/>
      <c r="BF68" s="108"/>
      <c r="BG68" s="108"/>
    </row>
    <row r="86" spans="2:57" ht="12" customHeight="1">
      <c r="O86" s="12"/>
      <c r="AX86" s="16"/>
      <c r="AY86" s="16"/>
      <c r="AZ86" s="16"/>
      <c r="BA86" s="16"/>
      <c r="BB86" s="16"/>
      <c r="BC86" s="16"/>
      <c r="BD86" s="16"/>
      <c r="BE86" s="16"/>
    </row>
    <row r="91" spans="2:57" ht="12" customHeight="1">
      <c r="C91" s="14"/>
      <c r="D91" s="15"/>
      <c r="E91" s="15"/>
      <c r="F91" s="15"/>
      <c r="G91" s="15"/>
      <c r="H91" s="15"/>
      <c r="I91" s="15"/>
      <c r="J91" s="15"/>
      <c r="K91" s="15"/>
      <c r="L91" s="15"/>
      <c r="M91" s="15"/>
      <c r="N91" s="15"/>
      <c r="P91" s="10" t="s">
        <v>239</v>
      </c>
    </row>
    <row r="92" spans="2:57" ht="12" customHeight="1">
      <c r="C92" s="10" t="s">
        <v>240</v>
      </c>
      <c r="D92" s="12"/>
      <c r="E92" s="12"/>
      <c r="F92" s="12"/>
      <c r="G92" s="12"/>
      <c r="H92" s="12"/>
      <c r="I92" s="12"/>
      <c r="J92" s="12"/>
      <c r="K92" s="12"/>
      <c r="L92" s="12"/>
      <c r="M92" s="12"/>
      <c r="N92" s="12"/>
      <c r="P92" s="1057">
        <v>2016</v>
      </c>
      <c r="Q92" s="1059"/>
      <c r="R92" s="1059"/>
      <c r="S92" s="1059"/>
      <c r="T92" s="1057">
        <v>2017</v>
      </c>
      <c r="U92" s="1059"/>
      <c r="V92" s="1059"/>
      <c r="W92" s="1059"/>
      <c r="X92" s="1057">
        <v>2018</v>
      </c>
      <c r="Y92" s="1059"/>
      <c r="Z92" s="1059"/>
      <c r="AA92" s="1059"/>
      <c r="AB92" s="1057">
        <v>2019</v>
      </c>
      <c r="AC92" s="1059"/>
      <c r="AD92" s="1059"/>
      <c r="AE92" s="1059"/>
      <c r="AF92" s="1057">
        <v>2020</v>
      </c>
      <c r="AG92" s="1059"/>
      <c r="AH92" s="1059"/>
      <c r="AI92" s="1059"/>
      <c r="AJ92" s="1057">
        <v>2021</v>
      </c>
      <c r="AK92" s="1059"/>
      <c r="AL92" s="1059"/>
      <c r="AM92" s="1059"/>
      <c r="AN92" s="1057">
        <v>2022</v>
      </c>
      <c r="AO92" s="1059"/>
      <c r="AP92" s="1059"/>
      <c r="AQ92" s="1059"/>
      <c r="AR92" s="1057">
        <v>2023</v>
      </c>
      <c r="AS92" s="1059"/>
      <c r="AT92" s="1059"/>
      <c r="AU92" s="1059"/>
      <c r="AV92" s="1057">
        <v>2024</v>
      </c>
      <c r="AW92" s="1059"/>
      <c r="AX92" s="1059"/>
      <c r="AY92" s="1059"/>
      <c r="AZ92" s="1057">
        <v>2025</v>
      </c>
      <c r="BA92" s="1059"/>
      <c r="BB92" s="1059"/>
      <c r="BC92" s="1059"/>
      <c r="BD92" s="1057">
        <v>2026</v>
      </c>
      <c r="BE92" s="1057"/>
    </row>
    <row r="93" spans="2:57" ht="12" customHeight="1">
      <c r="C93" s="3">
        <v>2016</v>
      </c>
      <c r="D93" s="4">
        <v>2017</v>
      </c>
      <c r="E93" s="4">
        <v>2018</v>
      </c>
      <c r="F93" s="4">
        <v>2019</v>
      </c>
      <c r="G93" s="4">
        <v>2020</v>
      </c>
      <c r="H93" s="4">
        <v>2021</v>
      </c>
      <c r="I93" s="4">
        <v>2022</v>
      </c>
      <c r="J93" s="4">
        <v>2023</v>
      </c>
      <c r="K93" s="4">
        <v>2024</v>
      </c>
      <c r="L93" s="4">
        <v>2025</v>
      </c>
      <c r="M93" s="94">
        <v>2026</v>
      </c>
      <c r="P93" s="6" t="s">
        <v>108</v>
      </c>
      <c r="Q93" s="6" t="s">
        <v>109</v>
      </c>
      <c r="R93" s="6" t="s">
        <v>110</v>
      </c>
      <c r="S93" s="6" t="s">
        <v>111</v>
      </c>
      <c r="T93" s="6" t="s">
        <v>108</v>
      </c>
      <c r="U93" s="6" t="s">
        <v>109</v>
      </c>
      <c r="V93" s="6" t="s">
        <v>110</v>
      </c>
      <c r="W93" s="6" t="s">
        <v>111</v>
      </c>
      <c r="X93" s="6" t="s">
        <v>108</v>
      </c>
      <c r="Y93" s="6" t="s">
        <v>109</v>
      </c>
      <c r="Z93" s="6" t="s">
        <v>110</v>
      </c>
      <c r="AA93" s="6" t="s">
        <v>111</v>
      </c>
      <c r="AB93" s="6" t="s">
        <v>108</v>
      </c>
      <c r="AC93" s="6" t="s">
        <v>109</v>
      </c>
      <c r="AD93" s="6" t="s">
        <v>110</v>
      </c>
      <c r="AE93" s="6" t="s">
        <v>111</v>
      </c>
      <c r="AF93" s="6" t="s">
        <v>108</v>
      </c>
      <c r="AG93" s="6" t="s">
        <v>109</v>
      </c>
      <c r="AH93" s="6" t="s">
        <v>110</v>
      </c>
      <c r="AI93" s="6" t="s">
        <v>111</v>
      </c>
      <c r="AJ93" s="6" t="s">
        <v>108</v>
      </c>
      <c r="AK93" s="6" t="s">
        <v>109</v>
      </c>
      <c r="AL93" s="6" t="s">
        <v>110</v>
      </c>
      <c r="AM93" s="6" t="s">
        <v>111</v>
      </c>
      <c r="AN93" s="6" t="s">
        <v>108</v>
      </c>
      <c r="AO93" s="6" t="s">
        <v>109</v>
      </c>
      <c r="AP93" s="6" t="s">
        <v>110</v>
      </c>
      <c r="AQ93" s="6" t="s">
        <v>111</v>
      </c>
      <c r="AR93" s="6" t="s">
        <v>108</v>
      </c>
      <c r="AS93" s="6" t="s">
        <v>109</v>
      </c>
      <c r="AT93" s="6" t="s">
        <v>110</v>
      </c>
      <c r="AU93" s="6" t="s">
        <v>111</v>
      </c>
      <c r="AV93" s="6" t="s">
        <v>108</v>
      </c>
      <c r="AW93" s="6" t="s">
        <v>109</v>
      </c>
      <c r="AX93" s="6" t="s">
        <v>110</v>
      </c>
      <c r="AY93" s="6" t="s">
        <v>111</v>
      </c>
      <c r="AZ93" s="6" t="s">
        <v>108</v>
      </c>
      <c r="BA93" s="6" t="s">
        <v>109</v>
      </c>
      <c r="BB93" s="6" t="s">
        <v>110</v>
      </c>
      <c r="BC93" s="6" t="s">
        <v>111</v>
      </c>
      <c r="BD93" s="6" t="s">
        <v>108</v>
      </c>
      <c r="BE93" s="6" t="s">
        <v>109</v>
      </c>
    </row>
    <row r="94" spans="2:57" ht="12" customHeight="1">
      <c r="B94" s="434" t="s">
        <v>230</v>
      </c>
      <c r="C94" s="176">
        <v>0.13782368756190747</v>
      </c>
      <c r="D94" s="177">
        <v>0.12628077178975383</v>
      </c>
      <c r="E94" s="177">
        <v>0.13578095830740511</v>
      </c>
      <c r="F94" s="177">
        <v>0.12606570421734684</v>
      </c>
      <c r="G94" s="177">
        <v>0.12547232718381862</v>
      </c>
      <c r="H94" s="177">
        <v>0.11480798524813597</v>
      </c>
      <c r="I94" s="177">
        <v>0.11679823444529328</v>
      </c>
      <c r="J94" s="177">
        <v>0.12032267470113714</v>
      </c>
      <c r="K94" s="177">
        <v>0.12201029367241902</v>
      </c>
      <c r="L94" s="177">
        <v>0.10966709987003899</v>
      </c>
      <c r="M94" s="178">
        <v>0.10669624848729327</v>
      </c>
      <c r="O94" s="434" t="s">
        <v>230</v>
      </c>
      <c r="P94" s="176">
        <v>0.13702487095260441</v>
      </c>
      <c r="Q94" s="177">
        <v>0.15075669383003493</v>
      </c>
      <c r="R94" s="177">
        <v>0.13177339901477833</v>
      </c>
      <c r="S94" s="177">
        <v>0.13111668757841907</v>
      </c>
      <c r="T94" s="177">
        <v>0.12005785920925748</v>
      </c>
      <c r="U94" s="177">
        <v>0.14324618736383443</v>
      </c>
      <c r="V94" s="177">
        <v>0.1292817679558011</v>
      </c>
      <c r="W94" s="177">
        <v>0.11309192200557103</v>
      </c>
      <c r="X94" s="177">
        <v>0.13360507246376813</v>
      </c>
      <c r="Y94" s="177">
        <v>0.13004246284501061</v>
      </c>
      <c r="Z94" s="177">
        <v>0.14194915254237289</v>
      </c>
      <c r="AA94" s="177">
        <v>0.13771289537712894</v>
      </c>
      <c r="AB94" s="177">
        <v>0.12802626179729176</v>
      </c>
      <c r="AC94" s="177">
        <v>0.11886792452830189</v>
      </c>
      <c r="AD94" s="177">
        <v>0.11948790896159317</v>
      </c>
      <c r="AE94" s="177">
        <v>0.13749413420929141</v>
      </c>
      <c r="AF94" s="177">
        <v>0.12808817939946787</v>
      </c>
      <c r="AG94" s="177">
        <v>0.13071570576540756</v>
      </c>
      <c r="AH94" s="177">
        <v>0.10398445092322643</v>
      </c>
      <c r="AI94" s="177">
        <v>0.13713539399216368</v>
      </c>
      <c r="AJ94" s="177">
        <v>0.11552132701421801</v>
      </c>
      <c r="AK94" s="177">
        <v>0.10183299389002037</v>
      </c>
      <c r="AL94" s="177">
        <v>0.11678345011678345</v>
      </c>
      <c r="AM94" s="177">
        <v>0.12428662016487001</v>
      </c>
      <c r="AN94" s="177">
        <v>0.11135919620429807</v>
      </c>
      <c r="AO94" s="177">
        <v>0.1082995951417004</v>
      </c>
      <c r="AP94" s="177">
        <v>0.12603150787696923</v>
      </c>
      <c r="AQ94" s="177">
        <v>0.12461059190031153</v>
      </c>
      <c r="AR94" s="177">
        <v>0.12983518331651531</v>
      </c>
      <c r="AS94" s="177">
        <v>0.12250598563447726</v>
      </c>
      <c r="AT94" s="177">
        <v>0.11355932203389831</v>
      </c>
      <c r="AU94" s="177">
        <v>0.11306122448979591</v>
      </c>
      <c r="AV94" s="177">
        <v>0.11846435100548446</v>
      </c>
      <c r="AW94" s="177">
        <v>0.12519500780031201</v>
      </c>
      <c r="AX94" s="177">
        <v>0.10924731182795699</v>
      </c>
      <c r="AY94" s="177">
        <v>0.13566739606126915</v>
      </c>
      <c r="AZ94" s="177">
        <v>0.10569105691056911</v>
      </c>
      <c r="BA94" s="177">
        <v>0.1118307426597582</v>
      </c>
      <c r="BB94" s="177">
        <v>0.11388775092175338</v>
      </c>
      <c r="BC94" s="177">
        <v>0.1078740157480315</v>
      </c>
      <c r="BD94" s="177">
        <v>0.10106173810460087</v>
      </c>
      <c r="BE94" s="178">
        <v>0.11262939958592133</v>
      </c>
    </row>
    <row r="95" spans="2:57" ht="12" customHeight="1">
      <c r="B95" s="434" t="s">
        <v>231</v>
      </c>
      <c r="C95" s="179">
        <v>0.32885241262204612</v>
      </c>
      <c r="D95" s="180">
        <v>0.33000665335994678</v>
      </c>
      <c r="E95" s="180">
        <v>0.33727442439327943</v>
      </c>
      <c r="F95" s="180">
        <v>0.34761850630896896</v>
      </c>
      <c r="G95" s="180">
        <v>0.34340964658813067</v>
      </c>
      <c r="H95" s="180">
        <v>0.37248456666399421</v>
      </c>
      <c r="I95" s="180">
        <v>0.37526525761819879</v>
      </c>
      <c r="J95" s="180">
        <v>0.37739333268539216</v>
      </c>
      <c r="K95" s="180">
        <v>0.38439802200020184</v>
      </c>
      <c r="L95" s="180">
        <v>0.39348195541337599</v>
      </c>
      <c r="M95" s="181">
        <v>0.39532069382815649</v>
      </c>
      <c r="O95" s="434" t="s">
        <v>231</v>
      </c>
      <c r="P95" s="179">
        <v>0.33176912247771001</v>
      </c>
      <c r="Q95" s="180">
        <v>0.31606519208381839</v>
      </c>
      <c r="R95" s="180">
        <v>0.32573891625615764</v>
      </c>
      <c r="S95" s="180">
        <v>0.34190715181932246</v>
      </c>
      <c r="T95" s="180">
        <v>0.32497589199614274</v>
      </c>
      <c r="U95" s="180">
        <v>0.31862745098039214</v>
      </c>
      <c r="V95" s="180">
        <v>0.33591160220994476</v>
      </c>
      <c r="W95" s="180">
        <v>0.34150417827298052</v>
      </c>
      <c r="X95" s="180">
        <v>0.34193840579710144</v>
      </c>
      <c r="Y95" s="180">
        <v>0.33333333333333331</v>
      </c>
      <c r="Z95" s="180">
        <v>0.32944915254237289</v>
      </c>
      <c r="AA95" s="180">
        <v>0.34306569343065696</v>
      </c>
      <c r="AB95" s="180">
        <v>0.341403364792778</v>
      </c>
      <c r="AC95" s="180">
        <v>0.36132075471698111</v>
      </c>
      <c r="AD95" s="180">
        <v>0.35087719298245612</v>
      </c>
      <c r="AE95" s="180">
        <v>0.33786954481464099</v>
      </c>
      <c r="AF95" s="180">
        <v>0.34017483846446217</v>
      </c>
      <c r="AG95" s="180">
        <v>0.33797216699801191</v>
      </c>
      <c r="AH95" s="180">
        <v>0.35471331389698735</v>
      </c>
      <c r="AI95" s="180">
        <v>0.34175010883761425</v>
      </c>
      <c r="AJ95" s="180">
        <v>0.3631516587677725</v>
      </c>
      <c r="AK95" s="180">
        <v>0.38051595383570946</v>
      </c>
      <c r="AL95" s="180">
        <v>0.3833833833833834</v>
      </c>
      <c r="AM95" s="180">
        <v>0.36461636017755233</v>
      </c>
      <c r="AN95" s="180">
        <v>0.3879430644711136</v>
      </c>
      <c r="AO95" s="180">
        <v>0.37921727395411609</v>
      </c>
      <c r="AP95" s="180">
        <v>0.37021755438859716</v>
      </c>
      <c r="AQ95" s="180">
        <v>0.35825545171339562</v>
      </c>
      <c r="AR95" s="180">
        <v>0.37672384796501851</v>
      </c>
      <c r="AS95" s="180">
        <v>0.38587390263367916</v>
      </c>
      <c r="AT95" s="180">
        <v>0.3771186440677966</v>
      </c>
      <c r="AU95" s="180">
        <v>0.36979591836734693</v>
      </c>
      <c r="AV95" s="180">
        <v>0.38244972577696529</v>
      </c>
      <c r="AW95" s="180">
        <v>0.37129485179407179</v>
      </c>
      <c r="AX95" s="180">
        <v>0.38666666666666666</v>
      </c>
      <c r="AY95" s="180">
        <v>0.39912472647702407</v>
      </c>
      <c r="AZ95" s="180">
        <v>0.39948263118994826</v>
      </c>
      <c r="BA95" s="180">
        <v>0.40544041450777202</v>
      </c>
      <c r="BB95" s="180">
        <v>0.38426874231872182</v>
      </c>
      <c r="BC95" s="180">
        <v>0.38503937007874017</v>
      </c>
      <c r="BD95" s="180">
        <v>0.40031458906802991</v>
      </c>
      <c r="BE95" s="181">
        <v>0.39006211180124223</v>
      </c>
    </row>
    <row r="96" spans="2:57" ht="12" customHeight="1">
      <c r="B96" s="434" t="s">
        <v>232</v>
      </c>
      <c r="C96" s="182">
        <v>3.1272109806141223E-2</v>
      </c>
      <c r="D96" s="183">
        <v>2.8476380572188955E-2</v>
      </c>
      <c r="E96" s="183">
        <v>2.7380211574362167E-2</v>
      </c>
      <c r="F96" s="183">
        <v>2.466750028418779E-2</v>
      </c>
      <c r="G96" s="183">
        <v>2.7339408757501668E-2</v>
      </c>
      <c r="H96" s="183">
        <v>2.5575242523851519E-2</v>
      </c>
      <c r="I96" s="183">
        <v>2.291825821237586E-2</v>
      </c>
      <c r="J96" s="183">
        <v>2.9546117212557101E-2</v>
      </c>
      <c r="K96" s="183">
        <v>2.5128670905237661E-2</v>
      </c>
      <c r="L96" s="183">
        <v>2.4492652204338699E-2</v>
      </c>
      <c r="M96" s="184">
        <v>2.7027027027027029E-2</v>
      </c>
      <c r="O96" s="434" t="s">
        <v>232</v>
      </c>
      <c r="P96" s="182">
        <v>3.8010323791647115E-2</v>
      </c>
      <c r="Q96" s="183">
        <v>2.8521536670547149E-2</v>
      </c>
      <c r="R96" s="183">
        <v>2.7709359605911331E-2</v>
      </c>
      <c r="S96" s="183">
        <v>2.8858218318695106E-2</v>
      </c>
      <c r="T96" s="183">
        <v>2.8447444551591129E-2</v>
      </c>
      <c r="U96" s="183">
        <v>3.2679738562091505E-2</v>
      </c>
      <c r="V96" s="183">
        <v>2.2099447513812154E-2</v>
      </c>
      <c r="W96" s="183">
        <v>3.0640668523676879E-2</v>
      </c>
      <c r="X96" s="183">
        <v>2.6721014492753624E-2</v>
      </c>
      <c r="Y96" s="183">
        <v>2.4946921443736732E-2</v>
      </c>
      <c r="Z96" s="183">
        <v>2.9661016949152543E-2</v>
      </c>
      <c r="AA96" s="183">
        <v>2.8223844282238442E-2</v>
      </c>
      <c r="AB96" s="183">
        <v>2.5030775543701273E-2</v>
      </c>
      <c r="AC96" s="183">
        <v>1.6509433962264151E-2</v>
      </c>
      <c r="AD96" s="183">
        <v>2.8449502133712661E-2</v>
      </c>
      <c r="AE96" s="183">
        <v>2.8625058657907085E-2</v>
      </c>
      <c r="AF96" s="183">
        <v>2.4705435195743062E-2</v>
      </c>
      <c r="AG96" s="183">
        <v>2.8827037773359841E-2</v>
      </c>
      <c r="AH96" s="183">
        <v>3.1098153547133137E-2</v>
      </c>
      <c r="AI96" s="183">
        <v>2.5685676969960818E-2</v>
      </c>
      <c r="AJ96" s="183">
        <v>2.6066350710900472E-2</v>
      </c>
      <c r="AK96" s="183">
        <v>2.5458248472505093E-2</v>
      </c>
      <c r="AL96" s="183">
        <v>2.2022022022022022E-2</v>
      </c>
      <c r="AM96" s="183">
        <v>2.8535193405199746E-2</v>
      </c>
      <c r="AN96" s="183">
        <v>2.0932179737650013E-2</v>
      </c>
      <c r="AO96" s="183">
        <v>2.1929824561403508E-2</v>
      </c>
      <c r="AP96" s="183">
        <v>2.4756189047261814E-2</v>
      </c>
      <c r="AQ96" s="183">
        <v>2.4922118380062305E-2</v>
      </c>
      <c r="AR96" s="183">
        <v>2.5563403969054828E-2</v>
      </c>
      <c r="AS96" s="183">
        <v>2.9529130087789304E-2</v>
      </c>
      <c r="AT96" s="183">
        <v>3.5593220338983052E-2</v>
      </c>
      <c r="AU96" s="183">
        <v>2.8571428571428571E-2</v>
      </c>
      <c r="AV96" s="183">
        <v>2.4862888482632541E-2</v>
      </c>
      <c r="AW96" s="183">
        <v>2.1840873634945399E-2</v>
      </c>
      <c r="AX96" s="183">
        <v>2.0645161290322581E-2</v>
      </c>
      <c r="AY96" s="183">
        <v>3.3698030634573307E-2</v>
      </c>
      <c r="AZ96" s="183">
        <v>2.5498891352549888E-2</v>
      </c>
      <c r="BA96" s="183">
        <v>2.3747841105354058E-2</v>
      </c>
      <c r="BB96" s="183">
        <v>2.4170421958213846E-2</v>
      </c>
      <c r="BC96" s="183">
        <v>2.4409448818897637E-2</v>
      </c>
      <c r="BD96" s="183">
        <v>2.0841525756979944E-2</v>
      </c>
      <c r="BE96" s="184">
        <v>3.354037267080745E-2</v>
      </c>
    </row>
    <row r="97" spans="2:59" ht="12" customHeight="1">
      <c r="B97" s="434" t="s">
        <v>233</v>
      </c>
      <c r="C97" s="179">
        <v>0.10924013018253856</v>
      </c>
      <c r="D97" s="180">
        <v>0.11656686626746507</v>
      </c>
      <c r="E97" s="180">
        <v>0.10715619166148102</v>
      </c>
      <c r="F97" s="180">
        <v>0.12072297374104808</v>
      </c>
      <c r="G97" s="180">
        <v>0.11602578350744609</v>
      </c>
      <c r="H97" s="180">
        <v>0.10767257275715546</v>
      </c>
      <c r="I97" s="180">
        <v>0.10661234190645956</v>
      </c>
      <c r="J97" s="180">
        <v>9.835746914180192E-2</v>
      </c>
      <c r="K97" s="180">
        <v>9.7184377838328798E-2</v>
      </c>
      <c r="L97" s="180">
        <v>0.10276916924922523</v>
      </c>
      <c r="M97" s="181">
        <v>0.10286405808793868</v>
      </c>
      <c r="O97" s="434" t="s">
        <v>233</v>
      </c>
      <c r="P97" s="179">
        <v>0.11356170811825433</v>
      </c>
      <c r="Q97" s="180">
        <v>0.10651920838183934</v>
      </c>
      <c r="R97" s="180">
        <v>0.10036945812807882</v>
      </c>
      <c r="S97" s="180">
        <v>0.11543287327478043</v>
      </c>
      <c r="T97" s="180">
        <v>0.12295081967213115</v>
      </c>
      <c r="U97" s="180">
        <v>0.11492374727668846</v>
      </c>
      <c r="V97" s="180">
        <v>0.11104972375690608</v>
      </c>
      <c r="W97" s="180">
        <v>0.11643454038997214</v>
      </c>
      <c r="X97" s="180">
        <v>0.10190217391304347</v>
      </c>
      <c r="Y97" s="180">
        <v>0.11199575371549894</v>
      </c>
      <c r="Z97" s="180">
        <v>0.12023305084745763</v>
      </c>
      <c r="AA97" s="180">
        <v>9.6350364963503646E-2</v>
      </c>
      <c r="AB97" s="180">
        <v>0.12310217480508823</v>
      </c>
      <c r="AC97" s="180">
        <v>0.11462264150943396</v>
      </c>
      <c r="AD97" s="180">
        <v>0.12280701754385964</v>
      </c>
      <c r="AE97" s="180">
        <v>0.12200844673862037</v>
      </c>
      <c r="AF97" s="180">
        <v>0.10908399847966553</v>
      </c>
      <c r="AG97" s="180">
        <v>0.11232604373757456</v>
      </c>
      <c r="AH97" s="180">
        <v>0.12293488824101069</v>
      </c>
      <c r="AI97" s="180">
        <v>0.12102742707879843</v>
      </c>
      <c r="AJ97" s="180">
        <v>0.10574644549763033</v>
      </c>
      <c r="AK97" s="180">
        <v>0.11541072640868975</v>
      </c>
      <c r="AL97" s="180">
        <v>0.10443777110443778</v>
      </c>
      <c r="AM97" s="180">
        <v>0.10558021559923907</v>
      </c>
      <c r="AN97" s="180">
        <v>0.10214903711973207</v>
      </c>
      <c r="AO97" s="180">
        <v>0.11740890688259109</v>
      </c>
      <c r="AP97" s="180">
        <v>0.11290322580645161</v>
      </c>
      <c r="AQ97" s="180">
        <v>9.3847352024922115E-2</v>
      </c>
      <c r="AR97" s="180">
        <v>0.10561722166162126</v>
      </c>
      <c r="AS97" s="180">
        <v>9.217877094972067E-2</v>
      </c>
      <c r="AT97" s="180">
        <v>0.1</v>
      </c>
      <c r="AU97" s="180">
        <v>9.4285714285714292E-2</v>
      </c>
      <c r="AV97" s="180">
        <v>9.4698354661791592E-2</v>
      </c>
      <c r="AW97" s="180">
        <v>0.10647425897035881</v>
      </c>
      <c r="AX97" s="180">
        <v>0.10279569892473119</v>
      </c>
      <c r="AY97" s="180">
        <v>8.4026258205689278E-2</v>
      </c>
      <c r="AZ97" s="180">
        <v>9.608277900960828E-2</v>
      </c>
      <c r="BA97" s="180">
        <v>0.11442141623488773</v>
      </c>
      <c r="BB97" s="180">
        <v>0.10651372388365424</v>
      </c>
      <c r="BC97" s="180">
        <v>9.5669291338582679E-2</v>
      </c>
      <c r="BD97" s="180">
        <v>0.10027526543452615</v>
      </c>
      <c r="BE97" s="181">
        <v>0.10559006211180125</v>
      </c>
    </row>
    <row r="98" spans="2:59" ht="12" customHeight="1">
      <c r="B98" s="434" t="s">
        <v>234</v>
      </c>
      <c r="C98" s="182">
        <v>0.13046554407810954</v>
      </c>
      <c r="D98" s="183">
        <v>0.1366600133067199</v>
      </c>
      <c r="E98" s="183">
        <v>0.13652769135034226</v>
      </c>
      <c r="F98" s="183">
        <v>0.12686143003296579</v>
      </c>
      <c r="G98" s="183">
        <v>0.132807290509002</v>
      </c>
      <c r="H98" s="183">
        <v>0.12290547582778802</v>
      </c>
      <c r="I98" s="183">
        <v>0.11450640862405569</v>
      </c>
      <c r="J98" s="183">
        <v>0.11089513072213043</v>
      </c>
      <c r="K98" s="183">
        <v>0.11282672318094661</v>
      </c>
      <c r="L98" s="183">
        <v>0.11286614015795261</v>
      </c>
      <c r="M98" s="184">
        <v>0.10165389269866881</v>
      </c>
      <c r="O98" s="434" t="s">
        <v>234</v>
      </c>
      <c r="P98" s="182">
        <v>0.11919286719849835</v>
      </c>
      <c r="Q98" s="183">
        <v>0.13620488940628639</v>
      </c>
      <c r="R98" s="183">
        <v>0.14100985221674878</v>
      </c>
      <c r="S98" s="183">
        <v>0.1286072772898369</v>
      </c>
      <c r="T98" s="183">
        <v>0.13596914175506269</v>
      </c>
      <c r="U98" s="183">
        <v>0.14106753812636166</v>
      </c>
      <c r="V98" s="183">
        <v>0.13812154696132597</v>
      </c>
      <c r="W98" s="183">
        <v>0.13147632311977717</v>
      </c>
      <c r="X98" s="183">
        <v>0.13451086956521738</v>
      </c>
      <c r="Y98" s="183">
        <v>0.13694267515923567</v>
      </c>
      <c r="Z98" s="183">
        <v>0.14194915254237289</v>
      </c>
      <c r="AA98" s="183">
        <v>0.13333333333333333</v>
      </c>
      <c r="AB98" s="183">
        <v>0.12351251538777185</v>
      </c>
      <c r="AC98" s="183">
        <v>0.1169811320754717</v>
      </c>
      <c r="AD98" s="183">
        <v>0.13703176861071598</v>
      </c>
      <c r="AE98" s="183">
        <v>0.1304551853589864</v>
      </c>
      <c r="AF98" s="183">
        <v>0.1345496009122007</v>
      </c>
      <c r="AG98" s="183">
        <v>0.14314115308151093</v>
      </c>
      <c r="AH98" s="183">
        <v>0.13168124392614189</v>
      </c>
      <c r="AI98" s="183">
        <v>0.12276882890727035</v>
      </c>
      <c r="AJ98" s="183">
        <v>0.11877962085308057</v>
      </c>
      <c r="AK98" s="183">
        <v>0.13374066530889342</v>
      </c>
      <c r="AL98" s="183">
        <v>0.12245578912245579</v>
      </c>
      <c r="AM98" s="183">
        <v>0.1176284083703234</v>
      </c>
      <c r="AN98" s="183">
        <v>0.11722020653084007</v>
      </c>
      <c r="AO98" s="183">
        <v>0.11234817813765183</v>
      </c>
      <c r="AP98" s="183">
        <v>0.10877719429857464</v>
      </c>
      <c r="AQ98" s="183">
        <v>0.1191588785046729</v>
      </c>
      <c r="AR98" s="183">
        <v>0.10628994281870165</v>
      </c>
      <c r="AS98" s="183">
        <v>0.11532322426177175</v>
      </c>
      <c r="AT98" s="183">
        <v>0.10720338983050848</v>
      </c>
      <c r="AU98" s="183">
        <v>0.11551020408163265</v>
      </c>
      <c r="AV98" s="183">
        <v>0.10457038391224863</v>
      </c>
      <c r="AW98" s="183">
        <v>0.11232449297971919</v>
      </c>
      <c r="AX98" s="183">
        <v>0.11827956989247312</v>
      </c>
      <c r="AY98" s="183">
        <v>0.11772428884026258</v>
      </c>
      <c r="AZ98" s="183">
        <v>0.1123429416112343</v>
      </c>
      <c r="BA98" s="183">
        <v>0.10276338514680483</v>
      </c>
      <c r="BB98" s="183">
        <v>0.11388775092175338</v>
      </c>
      <c r="BC98" s="183">
        <v>0.12165354330708661</v>
      </c>
      <c r="BD98" s="183">
        <v>0.10145497443963822</v>
      </c>
      <c r="BE98" s="184">
        <v>0.10186335403726708</v>
      </c>
    </row>
    <row r="99" spans="2:59" ht="12" customHeight="1">
      <c r="B99" s="434" t="s">
        <v>235</v>
      </c>
      <c r="C99" s="179">
        <v>0.13994622895146455</v>
      </c>
      <c r="D99" s="180">
        <v>0.1366600133067199</v>
      </c>
      <c r="E99" s="180">
        <v>0.12906036092097076</v>
      </c>
      <c r="F99" s="180">
        <v>0.13106740934409458</v>
      </c>
      <c r="G99" s="180">
        <v>0.1295843520782396</v>
      </c>
      <c r="H99" s="180">
        <v>0.12042010743205324</v>
      </c>
      <c r="I99" s="180">
        <v>0.12537136066547833</v>
      </c>
      <c r="J99" s="180">
        <v>0.13101370395568082</v>
      </c>
      <c r="K99" s="180">
        <v>0.12372590574225452</v>
      </c>
      <c r="L99" s="180">
        <v>0.12786164150754772</v>
      </c>
      <c r="M99" s="181">
        <v>0.13574021782977008</v>
      </c>
      <c r="O99" s="434" t="s">
        <v>235</v>
      </c>
      <c r="P99" s="179">
        <v>0.13374002815579539</v>
      </c>
      <c r="Q99" s="180">
        <v>0.14493597206053552</v>
      </c>
      <c r="R99" s="180">
        <v>0.14285714285714285</v>
      </c>
      <c r="S99" s="180">
        <v>0.1398996235884567</v>
      </c>
      <c r="T99" s="180">
        <v>0.14271938283510124</v>
      </c>
      <c r="U99" s="180">
        <v>0.13344226579520696</v>
      </c>
      <c r="V99" s="180">
        <v>0.13038674033149172</v>
      </c>
      <c r="W99" s="180">
        <v>0.1392757660167131</v>
      </c>
      <c r="X99" s="180">
        <v>0.14085144927536231</v>
      </c>
      <c r="Y99" s="180">
        <v>0.14171974522292993</v>
      </c>
      <c r="Z99" s="180">
        <v>0.10963983050847458</v>
      </c>
      <c r="AA99" s="180">
        <v>0.12262773722627737</v>
      </c>
      <c r="AB99" s="180">
        <v>0.13787443578169881</v>
      </c>
      <c r="AC99" s="180">
        <v>0.14150943396226415</v>
      </c>
      <c r="AD99" s="180">
        <v>0.12422949265054528</v>
      </c>
      <c r="AE99" s="180">
        <v>0.11966213045518535</v>
      </c>
      <c r="AF99" s="180">
        <v>0.13606993538578488</v>
      </c>
      <c r="AG99" s="180">
        <v>0.12127236580516898</v>
      </c>
      <c r="AH99" s="180">
        <v>0.12682215743440234</v>
      </c>
      <c r="AI99" s="180">
        <v>0.13191118850674793</v>
      </c>
      <c r="AJ99" s="180">
        <v>0.12618483412322276</v>
      </c>
      <c r="AK99" s="180">
        <v>0.11507128309572301</v>
      </c>
      <c r="AL99" s="180">
        <v>0.11478144811478144</v>
      </c>
      <c r="AM99" s="180">
        <v>0.12460367786937222</v>
      </c>
      <c r="AN99" s="180">
        <v>0.12615126988557074</v>
      </c>
      <c r="AO99" s="180">
        <v>0.11774628879892038</v>
      </c>
      <c r="AP99" s="180">
        <v>0.12565641410352588</v>
      </c>
      <c r="AQ99" s="180">
        <v>0.13278816199376947</v>
      </c>
      <c r="AR99" s="180">
        <v>0.11839892364614867</v>
      </c>
      <c r="AS99" s="180">
        <v>0.12928970470869913</v>
      </c>
      <c r="AT99" s="180">
        <v>0.13220338983050847</v>
      </c>
      <c r="AU99" s="180">
        <v>0.14693877551020409</v>
      </c>
      <c r="AV99" s="180">
        <v>0.12833638025594149</v>
      </c>
      <c r="AW99" s="180">
        <v>0.12285491419656787</v>
      </c>
      <c r="AX99" s="180">
        <v>0.13204301075268818</v>
      </c>
      <c r="AY99" s="180">
        <v>0.11072210065645514</v>
      </c>
      <c r="AZ99" s="180">
        <v>0.12823355506282336</v>
      </c>
      <c r="BA99" s="180">
        <v>0.12003454231433507</v>
      </c>
      <c r="BB99" s="180">
        <v>0.12617779598525194</v>
      </c>
      <c r="BC99" s="180">
        <v>0.13622047244094487</v>
      </c>
      <c r="BD99" s="180">
        <v>0.14313802595359812</v>
      </c>
      <c r="BE99" s="181">
        <v>0.12795031055900621</v>
      </c>
    </row>
    <row r="100" spans="2:59" ht="11.9" customHeight="1">
      <c r="B100" s="434" t="s">
        <v>236</v>
      </c>
      <c r="C100" s="182">
        <v>0.12239988679779255</v>
      </c>
      <c r="D100" s="183">
        <v>0.1253493013972056</v>
      </c>
      <c r="E100" s="183">
        <v>0.1268201617921593</v>
      </c>
      <c r="F100" s="183">
        <v>0.12299647607138797</v>
      </c>
      <c r="G100" s="183">
        <v>0.1253611913758613</v>
      </c>
      <c r="H100" s="183">
        <v>0.13613404954702157</v>
      </c>
      <c r="I100" s="183">
        <v>0.13852813852813853</v>
      </c>
      <c r="J100" s="183">
        <v>0.13247157158130041</v>
      </c>
      <c r="K100" s="183">
        <v>0.13472600666061157</v>
      </c>
      <c r="L100" s="183">
        <v>0.12886134159752075</v>
      </c>
      <c r="M100" s="184">
        <v>0.13069786204114561</v>
      </c>
      <c r="O100" s="434" t="s">
        <v>236</v>
      </c>
      <c r="P100" s="182">
        <v>0.12670107930549038</v>
      </c>
      <c r="Q100" s="183">
        <v>0.1169965075669383</v>
      </c>
      <c r="R100" s="183">
        <v>0.13054187192118227</v>
      </c>
      <c r="S100" s="183">
        <v>0.11417816813048934</v>
      </c>
      <c r="T100" s="183">
        <v>0.12487945998071359</v>
      </c>
      <c r="U100" s="183">
        <v>0.11601307189542484</v>
      </c>
      <c r="V100" s="183">
        <v>0.13314917127071824</v>
      </c>
      <c r="W100" s="183">
        <v>0.12757660167130919</v>
      </c>
      <c r="X100" s="183">
        <v>0.12047101449275362</v>
      </c>
      <c r="Y100" s="183">
        <v>0.12101910828025478</v>
      </c>
      <c r="Z100" s="183">
        <v>0.1271186440677966</v>
      </c>
      <c r="AA100" s="183">
        <v>0.13868613138686131</v>
      </c>
      <c r="AB100" s="183">
        <v>0.12105047189167009</v>
      </c>
      <c r="AC100" s="183">
        <v>0.13018867924528302</v>
      </c>
      <c r="AD100" s="183">
        <v>0.11711711711711711</v>
      </c>
      <c r="AE100" s="183">
        <v>0.12388549976536838</v>
      </c>
      <c r="AF100" s="183">
        <v>0.12732801216267578</v>
      </c>
      <c r="AG100" s="183">
        <v>0.1257455268389662</v>
      </c>
      <c r="AH100" s="183">
        <v>0.12876579203109814</v>
      </c>
      <c r="AI100" s="183">
        <v>0.1197213757074445</v>
      </c>
      <c r="AJ100" s="183">
        <v>0.14454976303317535</v>
      </c>
      <c r="AK100" s="183">
        <v>0.12797012898845891</v>
      </c>
      <c r="AL100" s="183">
        <v>0.13613613613613615</v>
      </c>
      <c r="AM100" s="183">
        <v>0.13474952441344323</v>
      </c>
      <c r="AN100" s="183">
        <v>0.13424504605079543</v>
      </c>
      <c r="AO100" s="183">
        <v>0.14304993252361672</v>
      </c>
      <c r="AP100" s="183">
        <v>0.13165791447861966</v>
      </c>
      <c r="AQ100" s="183">
        <v>0.14641744548286603</v>
      </c>
      <c r="AR100" s="183">
        <v>0.13757147662293978</v>
      </c>
      <c r="AS100" s="183">
        <v>0.12529928172386273</v>
      </c>
      <c r="AT100" s="183">
        <v>0.13432203389830508</v>
      </c>
      <c r="AU100" s="183">
        <v>0.13183673469387755</v>
      </c>
      <c r="AV100" s="183">
        <v>0.146617915904936</v>
      </c>
      <c r="AW100" s="183">
        <v>0.14001560062402496</v>
      </c>
      <c r="AX100" s="183">
        <v>0.13032258064516128</v>
      </c>
      <c r="AY100" s="183">
        <v>0.11903719912472648</v>
      </c>
      <c r="AZ100" s="183">
        <v>0.13266814486326681</v>
      </c>
      <c r="BA100" s="183">
        <v>0.12176165803108809</v>
      </c>
      <c r="BB100" s="183">
        <v>0.13109381401065137</v>
      </c>
      <c r="BC100" s="183">
        <v>0.12913385826771653</v>
      </c>
      <c r="BD100" s="183">
        <v>0.13291388124262682</v>
      </c>
      <c r="BE100" s="184">
        <v>0.12836438923395446</v>
      </c>
    </row>
    <row r="101" spans="2:59" ht="11.9" customHeight="1">
      <c r="B101" s="434" t="s">
        <v>237</v>
      </c>
      <c r="C101" s="179">
        <v>0.60181123531908876</v>
      </c>
      <c r="D101" s="180">
        <v>0.61170991350632065</v>
      </c>
      <c r="E101" s="180">
        <v>0.60896079651524582</v>
      </c>
      <c r="F101" s="180">
        <v>0.59065590542230306</v>
      </c>
      <c r="G101" s="180">
        <v>0.57701711491442542</v>
      </c>
      <c r="H101" s="180">
        <v>0.57548304337368716</v>
      </c>
      <c r="I101" s="180">
        <v>0.5474068415244886</v>
      </c>
      <c r="J101" s="180">
        <v>0.49859072796190107</v>
      </c>
      <c r="K101" s="180">
        <v>0.54657382177818148</v>
      </c>
      <c r="L101" s="180">
        <v>0.56433070078976311</v>
      </c>
      <c r="M101" s="181">
        <v>0.50988301734570396</v>
      </c>
      <c r="O101" s="434" t="s">
        <v>237</v>
      </c>
      <c r="P101" s="179">
        <v>0.57343969967151576</v>
      </c>
      <c r="Q101" s="180">
        <v>0.61001164144353903</v>
      </c>
      <c r="R101" s="180">
        <v>0.62992610837438423</v>
      </c>
      <c r="S101" s="180">
        <v>0.60225846925972393</v>
      </c>
      <c r="T101" s="180">
        <v>0.6060752169720347</v>
      </c>
      <c r="U101" s="180">
        <v>0.6285403050108932</v>
      </c>
      <c r="V101" s="180">
        <v>0.6011049723756906</v>
      </c>
      <c r="W101" s="180">
        <v>0.61169916434540395</v>
      </c>
      <c r="X101" s="180">
        <v>0.62228260869565222</v>
      </c>
      <c r="Y101" s="180">
        <v>0.64171974522292996</v>
      </c>
      <c r="Z101" s="180">
        <v>0.58580508474576276</v>
      </c>
      <c r="AA101" s="180">
        <v>0.58588807785888075</v>
      </c>
      <c r="AB101" s="180">
        <v>0.58555601148953629</v>
      </c>
      <c r="AC101" s="180">
        <v>0.5995283018867924</v>
      </c>
      <c r="AD101" s="180">
        <v>0.6092935040303461</v>
      </c>
      <c r="AE101" s="180">
        <v>0.56921633036133268</v>
      </c>
      <c r="AF101" s="180">
        <v>0.55150133029266435</v>
      </c>
      <c r="AG101" s="180">
        <v>0.53727634194831009</v>
      </c>
      <c r="AH101" s="180">
        <v>0.61516034985422741</v>
      </c>
      <c r="AI101" s="180">
        <v>0.6068785372224641</v>
      </c>
      <c r="AJ101" s="180">
        <v>0.53969194312796209</v>
      </c>
      <c r="AK101" s="180">
        <v>0.59809911744738631</v>
      </c>
      <c r="AL101" s="180">
        <v>0.5905905905905906</v>
      </c>
      <c r="AM101" s="180">
        <v>0.57831325301204817</v>
      </c>
      <c r="AN101" s="180">
        <v>0.57968183086798775</v>
      </c>
      <c r="AO101" s="180">
        <v>0.57456140350877194</v>
      </c>
      <c r="AP101" s="180">
        <v>0.51950487621905472</v>
      </c>
      <c r="AQ101" s="180">
        <v>0.5</v>
      </c>
      <c r="AR101" s="180">
        <v>0.49478641103262699</v>
      </c>
      <c r="AS101" s="180">
        <v>0.50638467677573817</v>
      </c>
      <c r="AT101" s="180">
        <v>0.5258474576271186</v>
      </c>
      <c r="AU101" s="180">
        <v>0.46897959183673471</v>
      </c>
      <c r="AV101" s="180">
        <v>0.55648994515539307</v>
      </c>
      <c r="AW101" s="180">
        <v>0.52886115444617787</v>
      </c>
      <c r="AX101" s="180">
        <v>0.5376344086021505</v>
      </c>
      <c r="AY101" s="180">
        <v>0.56367614879649885</v>
      </c>
      <c r="AZ101" s="180">
        <v>0.59940872135994083</v>
      </c>
      <c r="BA101" s="180">
        <v>0.56649395509499134</v>
      </c>
      <c r="BB101" s="180">
        <v>0.53256861941827116</v>
      </c>
      <c r="BC101" s="180">
        <v>0.55551181102362202</v>
      </c>
      <c r="BD101" s="180">
        <v>0.51789225324419974</v>
      </c>
      <c r="BE101" s="181">
        <v>0.50144927536231887</v>
      </c>
    </row>
    <row r="102" spans="2:59" ht="11.9" customHeight="1">
      <c r="B102" s="434" t="s">
        <v>238</v>
      </c>
      <c r="C102" s="185">
        <v>1.1320220744304515E-3</v>
      </c>
      <c r="D102" s="186">
        <v>1.3306719893546241E-3</v>
      </c>
      <c r="E102" s="186">
        <v>9.956440572495332E-4</v>
      </c>
      <c r="F102" s="186">
        <v>2.0461520973058997E-3</v>
      </c>
      <c r="G102" s="186">
        <v>2.2227161591464768E-3</v>
      </c>
      <c r="H102" s="186">
        <v>1.6034634811192174E-3</v>
      </c>
      <c r="I102" s="186">
        <v>2.8011204481792717E-3</v>
      </c>
      <c r="J102" s="186">
        <v>2.0410146758674313E-3</v>
      </c>
      <c r="K102" s="186">
        <v>1.8165304268846503E-3</v>
      </c>
      <c r="L102" s="186">
        <v>1.4995501349595122E-3</v>
      </c>
      <c r="M102" s="187">
        <v>1.0084711577248891E-3</v>
      </c>
      <c r="O102" s="434" t="s">
        <v>238</v>
      </c>
      <c r="P102" s="185">
        <v>2.346316283435007E-3</v>
      </c>
      <c r="Q102" s="186">
        <v>5.8207217694994178E-4</v>
      </c>
      <c r="R102" s="186">
        <v>6.1576354679802956E-4</v>
      </c>
      <c r="S102" s="186">
        <v>6.2735257214554575E-4</v>
      </c>
      <c r="T102" s="186">
        <v>4.8216007714561236E-4</v>
      </c>
      <c r="U102" s="186">
        <v>1.0893246187363835E-3</v>
      </c>
      <c r="V102" s="186">
        <v>2.2099447513812156E-3</v>
      </c>
      <c r="W102" s="186">
        <v>1.6713091922005571E-3</v>
      </c>
      <c r="X102" s="186">
        <v>9.0579710144927537E-4</v>
      </c>
      <c r="Y102" s="186">
        <v>5.3078556263269638E-4</v>
      </c>
      <c r="Z102" s="186">
        <v>1.0593220338983051E-3</v>
      </c>
      <c r="AA102" s="186">
        <v>1.4598540145985401E-3</v>
      </c>
      <c r="AB102" s="186">
        <v>2.8723840787853918E-3</v>
      </c>
      <c r="AC102" s="186">
        <v>1.4150943396226414E-3</v>
      </c>
      <c r="AD102" s="186">
        <v>3.3191085822664771E-3</v>
      </c>
      <c r="AE102" s="186">
        <v>4.6926325668700139E-4</v>
      </c>
      <c r="AF102" s="186">
        <v>2.6605853287723297E-3</v>
      </c>
      <c r="AG102" s="186">
        <v>4.9701789264413514E-4</v>
      </c>
      <c r="AH102" s="186">
        <v>0</v>
      </c>
      <c r="AI102" s="186">
        <v>5.2242054854157597E-3</v>
      </c>
      <c r="AJ102" s="186">
        <v>2.3696682464454978E-3</v>
      </c>
      <c r="AK102" s="186">
        <v>1.3577732518669382E-3</v>
      </c>
      <c r="AL102" s="186">
        <v>2.002002002002002E-3</v>
      </c>
      <c r="AM102" s="186">
        <v>6.3411540900443881E-4</v>
      </c>
      <c r="AN102" s="186">
        <v>3.3491487580240022E-3</v>
      </c>
      <c r="AO102" s="186">
        <v>2.0242914979757085E-3</v>
      </c>
      <c r="AP102" s="186">
        <v>3.3758439609902473E-3</v>
      </c>
      <c r="AQ102" s="186">
        <v>2.3364485981308409E-3</v>
      </c>
      <c r="AR102" s="186">
        <v>1.6818028927009755E-3</v>
      </c>
      <c r="AS102" s="186">
        <v>3.1923383878691143E-3</v>
      </c>
      <c r="AT102" s="186">
        <v>1.6949152542372881E-3</v>
      </c>
      <c r="AU102" s="186">
        <v>1.6326530612244899E-3</v>
      </c>
      <c r="AV102" s="186">
        <v>1.8281535648994515E-3</v>
      </c>
      <c r="AW102" s="186">
        <v>1.9500780031201249E-3</v>
      </c>
      <c r="AX102" s="186">
        <v>8.6021505376344086E-4</v>
      </c>
      <c r="AY102" s="186">
        <v>2.6258205689277899E-3</v>
      </c>
      <c r="AZ102" s="186">
        <v>1.8477457501847746E-3</v>
      </c>
      <c r="BA102" s="186">
        <v>1.2953367875647669E-3</v>
      </c>
      <c r="BB102" s="186">
        <v>1.6386726751331422E-3</v>
      </c>
      <c r="BC102" s="186">
        <v>1.1811023622047244E-3</v>
      </c>
      <c r="BD102" s="186">
        <v>3.9323633503735744E-4</v>
      </c>
      <c r="BE102" s="187">
        <v>1.6563146997929607E-3</v>
      </c>
    </row>
    <row r="103" spans="2:59" ht="12" customHeight="1">
      <c r="B103" s="18" t="s">
        <v>115</v>
      </c>
      <c r="O103" s="18" t="s">
        <v>115</v>
      </c>
      <c r="P103" s="108"/>
      <c r="Q103" s="108"/>
      <c r="R103" s="108"/>
      <c r="S103" s="108"/>
      <c r="T103" s="108"/>
      <c r="U103" s="108"/>
      <c r="V103" s="108"/>
      <c r="W103" s="108"/>
      <c r="X103" s="108"/>
      <c r="Y103" s="108"/>
      <c r="Z103" s="108"/>
      <c r="AA103" s="108"/>
      <c r="AB103" s="108"/>
      <c r="AC103" s="108"/>
      <c r="AD103" s="108"/>
      <c r="AE103" s="108"/>
      <c r="AF103" s="108"/>
      <c r="AG103" s="108"/>
      <c r="AH103" s="108"/>
      <c r="AI103" s="108"/>
      <c r="AJ103" s="108"/>
      <c r="AK103" s="108"/>
      <c r="AL103" s="108"/>
      <c r="AM103" s="108"/>
      <c r="AN103" s="108"/>
      <c r="AO103" s="108"/>
      <c r="AP103" s="108"/>
      <c r="AQ103" s="108"/>
      <c r="AR103" s="108"/>
      <c r="AS103" s="108"/>
      <c r="AT103" s="108"/>
      <c r="AU103" s="108"/>
      <c r="AV103" s="108"/>
      <c r="AW103" s="108"/>
      <c r="AX103" s="108"/>
      <c r="AY103" s="108"/>
      <c r="AZ103" s="108"/>
      <c r="BA103" s="108"/>
      <c r="BB103" s="108"/>
      <c r="BC103" s="108"/>
      <c r="BD103" s="108"/>
      <c r="BE103" s="108"/>
      <c r="BF103" s="108"/>
      <c r="BG103" s="108"/>
    </row>
  </sheetData>
  <mergeCells count="44">
    <mergeCell ref="AJ7:AM7"/>
    <mergeCell ref="P7:S7"/>
    <mergeCell ref="T7:W7"/>
    <mergeCell ref="X7:AA7"/>
    <mergeCell ref="AB7:AE7"/>
    <mergeCell ref="AF7:AI7"/>
    <mergeCell ref="P41:S41"/>
    <mergeCell ref="T41:W41"/>
    <mergeCell ref="X41:AA41"/>
    <mergeCell ref="AB41:AE41"/>
    <mergeCell ref="AF41:AI41"/>
    <mergeCell ref="BD41:BE41"/>
    <mergeCell ref="BD7:BE7"/>
    <mergeCell ref="AJ57:AM57"/>
    <mergeCell ref="AJ41:AM41"/>
    <mergeCell ref="AN41:AQ41"/>
    <mergeCell ref="AR41:AU41"/>
    <mergeCell ref="AV41:AY41"/>
    <mergeCell ref="AN57:AQ57"/>
    <mergeCell ref="AR57:AU57"/>
    <mergeCell ref="AV57:AY57"/>
    <mergeCell ref="AZ57:BC57"/>
    <mergeCell ref="AZ41:BC41"/>
    <mergeCell ref="AN7:AQ7"/>
    <mergeCell ref="AR7:AU7"/>
    <mergeCell ref="AV7:AY7"/>
    <mergeCell ref="AZ7:BC7"/>
    <mergeCell ref="P57:S57"/>
    <mergeCell ref="T57:W57"/>
    <mergeCell ref="X57:AA57"/>
    <mergeCell ref="AB57:AE57"/>
    <mergeCell ref="AF57:AI57"/>
    <mergeCell ref="P92:S92"/>
    <mergeCell ref="T92:W92"/>
    <mergeCell ref="X92:AA92"/>
    <mergeCell ref="AB92:AE92"/>
    <mergeCell ref="AF92:AI92"/>
    <mergeCell ref="BD92:BE92"/>
    <mergeCell ref="BD57:BE57"/>
    <mergeCell ref="AJ92:AM92"/>
    <mergeCell ref="AN92:AQ92"/>
    <mergeCell ref="AR92:AU92"/>
    <mergeCell ref="AV92:AY92"/>
    <mergeCell ref="AZ92:BC92"/>
  </mergeCells>
  <pageMargins left="0.7" right="0.7" top="0.75" bottom="0.75" header="0.3" footer="0.3"/>
  <pageSetup orientation="portrait" horizontalDpi="1200" verticalDpi="120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1B68E-1845-4601-9EB8-033A3394A365}">
  <sheetPr>
    <tabColor theme="4"/>
  </sheetPr>
  <dimension ref="A1:Z61"/>
  <sheetViews>
    <sheetView showGridLines="0" zoomScaleNormal="100" workbookViewId="0"/>
  </sheetViews>
  <sheetFormatPr defaultColWidth="5.5" defaultRowHeight="11.25" customHeight="1"/>
  <cols>
    <col min="1" max="1" width="2.5" style="389" customWidth="1"/>
    <col min="2" max="2" width="18" style="389" customWidth="1"/>
    <col min="3" max="20" width="7.5" style="389" customWidth="1"/>
    <col min="21" max="21" width="7.58203125" style="389" bestFit="1" customWidth="1"/>
    <col min="22" max="23" width="7.5" style="389" customWidth="1"/>
    <col min="24" max="26" width="7.58203125" style="389" bestFit="1" customWidth="1"/>
    <col min="27" max="16384" width="5.5" style="389"/>
  </cols>
  <sheetData>
    <row r="1" spans="1:26" ht="11.25" customHeight="1">
      <c r="A1" s="922"/>
    </row>
    <row r="6" spans="1:26" ht="15.5">
      <c r="C6" s="390" t="s">
        <v>241</v>
      </c>
      <c r="P6" s="390" t="s">
        <v>242</v>
      </c>
    </row>
    <row r="7" spans="1:26" ht="11.25" customHeight="1">
      <c r="B7" s="412"/>
      <c r="C7" s="102">
        <v>2016</v>
      </c>
      <c r="D7" s="103">
        <v>2017</v>
      </c>
      <c r="E7" s="103">
        <v>2018</v>
      </c>
      <c r="F7" s="103">
        <v>2019</v>
      </c>
      <c r="G7" s="103">
        <v>2020</v>
      </c>
      <c r="H7" s="103">
        <v>2021</v>
      </c>
      <c r="I7" s="103">
        <v>2022</v>
      </c>
      <c r="J7" s="103">
        <v>2023</v>
      </c>
      <c r="K7" s="103">
        <v>2024</v>
      </c>
      <c r="L7" s="103">
        <v>2025</v>
      </c>
      <c r="M7" s="104">
        <v>2026</v>
      </c>
      <c r="N7" s="413"/>
      <c r="O7" s="412"/>
      <c r="P7" s="102">
        <v>2016</v>
      </c>
      <c r="Q7" s="103">
        <v>2017</v>
      </c>
      <c r="R7" s="103">
        <v>2018</v>
      </c>
      <c r="S7" s="103">
        <v>2019</v>
      </c>
      <c r="T7" s="103">
        <v>2020</v>
      </c>
      <c r="U7" s="103">
        <v>2021</v>
      </c>
      <c r="V7" s="103">
        <v>2022</v>
      </c>
      <c r="W7" s="103">
        <v>2023</v>
      </c>
      <c r="X7" s="103">
        <v>2024</v>
      </c>
      <c r="Y7" s="103">
        <v>2025</v>
      </c>
      <c r="Z7" s="104">
        <v>2026</v>
      </c>
    </row>
    <row r="8" spans="1:26" ht="11.25" customHeight="1">
      <c r="B8" s="434" t="s">
        <v>243</v>
      </c>
      <c r="C8" s="414">
        <v>32</v>
      </c>
      <c r="D8" s="415">
        <v>29</v>
      </c>
      <c r="E8" s="415">
        <v>37</v>
      </c>
      <c r="F8" s="415">
        <v>44</v>
      </c>
      <c r="G8" s="415">
        <v>42</v>
      </c>
      <c r="H8" s="415">
        <v>67</v>
      </c>
      <c r="I8" s="415">
        <v>53</v>
      </c>
      <c r="J8" s="415">
        <v>52</v>
      </c>
      <c r="K8" s="415">
        <v>52</v>
      </c>
      <c r="L8" s="415">
        <v>60</v>
      </c>
      <c r="M8" s="416">
        <v>35</v>
      </c>
      <c r="O8" s="434" t="s">
        <v>243</v>
      </c>
      <c r="P8" s="423">
        <v>58.083435648000012</v>
      </c>
      <c r="Q8" s="424">
        <v>101.31459599999999</v>
      </c>
      <c r="R8" s="424">
        <v>73.885031999999995</v>
      </c>
      <c r="S8" s="424">
        <v>108.707053</v>
      </c>
      <c r="T8" s="424">
        <v>157.52636699999999</v>
      </c>
      <c r="U8" s="424">
        <v>255.81830500000001</v>
      </c>
      <c r="V8" s="424">
        <v>324.97462700000011</v>
      </c>
      <c r="W8" s="424">
        <v>379.55970000000002</v>
      </c>
      <c r="X8" s="424">
        <v>100.527829</v>
      </c>
      <c r="Y8" s="424">
        <v>664.52666299999999</v>
      </c>
      <c r="Z8" s="425">
        <v>294.36539699999997</v>
      </c>
    </row>
    <row r="9" spans="1:26" ht="11.25" customHeight="1">
      <c r="B9" s="434" t="s">
        <v>244</v>
      </c>
      <c r="C9" s="398">
        <v>5</v>
      </c>
      <c r="D9" s="399">
        <v>8</v>
      </c>
      <c r="E9" s="399">
        <v>8</v>
      </c>
      <c r="F9" s="399">
        <v>13</v>
      </c>
      <c r="G9" s="399">
        <v>4</v>
      </c>
      <c r="H9" s="399">
        <v>8</v>
      </c>
      <c r="I9" s="399">
        <v>12</v>
      </c>
      <c r="J9" s="399">
        <v>6</v>
      </c>
      <c r="K9" s="399">
        <v>7</v>
      </c>
      <c r="L9" s="399">
        <v>7</v>
      </c>
      <c r="M9" s="400">
        <v>3</v>
      </c>
      <c r="O9" s="434" t="s">
        <v>244</v>
      </c>
      <c r="P9" s="395">
        <v>3.3247460000000002</v>
      </c>
      <c r="Q9" s="396">
        <v>2.9645670000000002</v>
      </c>
      <c r="R9" s="396">
        <v>8.255706</v>
      </c>
      <c r="S9" s="396">
        <v>30.906310999999999</v>
      </c>
      <c r="T9" s="396">
        <v>8.3287120000000012</v>
      </c>
      <c r="U9" s="396">
        <v>10.253864999999999</v>
      </c>
      <c r="V9" s="396">
        <v>15.634124999999999</v>
      </c>
      <c r="W9" s="396">
        <v>14.763742000000001</v>
      </c>
      <c r="X9" s="396">
        <v>9.1162960000000002</v>
      </c>
      <c r="Y9" s="396">
        <v>8.690214000000001</v>
      </c>
      <c r="Z9" s="397">
        <v>12.146587</v>
      </c>
    </row>
    <row r="10" spans="1:26" ht="11.25" customHeight="1">
      <c r="B10" s="434" t="s">
        <v>245</v>
      </c>
      <c r="C10" s="417">
        <v>142</v>
      </c>
      <c r="D10" s="418">
        <v>143</v>
      </c>
      <c r="E10" s="418">
        <v>125</v>
      </c>
      <c r="F10" s="418">
        <v>151</v>
      </c>
      <c r="G10" s="418">
        <v>157</v>
      </c>
      <c r="H10" s="418">
        <v>204</v>
      </c>
      <c r="I10" s="418">
        <v>200</v>
      </c>
      <c r="J10" s="418">
        <v>144</v>
      </c>
      <c r="K10" s="418">
        <v>159</v>
      </c>
      <c r="L10" s="418">
        <v>170</v>
      </c>
      <c r="M10" s="419">
        <v>84</v>
      </c>
      <c r="O10" s="434" t="s">
        <v>245</v>
      </c>
      <c r="P10" s="426">
        <v>984.09862899999996</v>
      </c>
      <c r="Q10" s="427">
        <v>856.67457640574128</v>
      </c>
      <c r="R10" s="427">
        <v>2430.4987169999999</v>
      </c>
      <c r="S10" s="427">
        <v>1490.723133</v>
      </c>
      <c r="T10" s="427">
        <v>1233.5270149999999</v>
      </c>
      <c r="U10" s="427">
        <v>2708.025170145158</v>
      </c>
      <c r="V10" s="427">
        <v>1623.934334</v>
      </c>
      <c r="W10" s="427">
        <v>1241.010931</v>
      </c>
      <c r="X10" s="427">
        <v>1777.988108</v>
      </c>
      <c r="Y10" s="427">
        <v>3646.1749669999999</v>
      </c>
      <c r="Z10" s="428">
        <v>614.47263717099997</v>
      </c>
    </row>
    <row r="11" spans="1:26" ht="11.25" customHeight="1">
      <c r="B11" s="434" t="s">
        <v>246</v>
      </c>
      <c r="C11" s="398">
        <v>31</v>
      </c>
      <c r="D11" s="399">
        <v>34</v>
      </c>
      <c r="E11" s="399">
        <v>37</v>
      </c>
      <c r="F11" s="399">
        <v>31</v>
      </c>
      <c r="G11" s="399">
        <v>31</v>
      </c>
      <c r="H11" s="399">
        <v>38</v>
      </c>
      <c r="I11" s="399">
        <v>37</v>
      </c>
      <c r="J11" s="399">
        <v>30</v>
      </c>
      <c r="K11" s="399">
        <v>22</v>
      </c>
      <c r="L11" s="399">
        <v>29</v>
      </c>
      <c r="M11" s="400">
        <v>17</v>
      </c>
      <c r="O11" s="434" t="s">
        <v>246</v>
      </c>
      <c r="P11" s="395">
        <v>93.017032</v>
      </c>
      <c r="Q11" s="396">
        <v>26.214124999999999</v>
      </c>
      <c r="R11" s="396">
        <v>63.166204999999998</v>
      </c>
      <c r="S11" s="396">
        <v>112.511404</v>
      </c>
      <c r="T11" s="396">
        <v>80.841740999999999</v>
      </c>
      <c r="U11" s="396">
        <v>196.27070000000001</v>
      </c>
      <c r="V11" s="396">
        <v>232.15708799999999</v>
      </c>
      <c r="W11" s="396">
        <v>306.54904599999998</v>
      </c>
      <c r="X11" s="396">
        <v>170.55143699999999</v>
      </c>
      <c r="Y11" s="396">
        <v>184.14626200000001</v>
      </c>
      <c r="Z11" s="397">
        <v>28.765000000000001</v>
      </c>
    </row>
    <row r="12" spans="1:26" ht="11.25" customHeight="1">
      <c r="B12" s="434" t="s">
        <v>247</v>
      </c>
      <c r="C12" s="417">
        <v>3717</v>
      </c>
      <c r="D12" s="418">
        <v>4013</v>
      </c>
      <c r="E12" s="418">
        <v>4316</v>
      </c>
      <c r="F12" s="418">
        <v>4552</v>
      </c>
      <c r="G12" s="418">
        <v>4603</v>
      </c>
      <c r="H12" s="418">
        <v>6364</v>
      </c>
      <c r="I12" s="418">
        <v>5672</v>
      </c>
      <c r="J12" s="418">
        <v>4484</v>
      </c>
      <c r="K12" s="418">
        <v>4799</v>
      </c>
      <c r="L12" s="418">
        <v>5040</v>
      </c>
      <c r="M12" s="419">
        <v>2285</v>
      </c>
      <c r="O12" s="434" t="s">
        <v>247</v>
      </c>
      <c r="P12" s="426">
        <v>41700.539662214207</v>
      </c>
      <c r="Q12" s="427">
        <v>41936.828022074791</v>
      </c>
      <c r="R12" s="427">
        <v>63521.670137384863</v>
      </c>
      <c r="S12" s="427">
        <v>68932.913874865044</v>
      </c>
      <c r="T12" s="427">
        <v>84093.273591504592</v>
      </c>
      <c r="U12" s="427">
        <v>161851.69792268149</v>
      </c>
      <c r="V12" s="427">
        <v>93870.34259001688</v>
      </c>
      <c r="W12" s="427">
        <v>75648.958629638961</v>
      </c>
      <c r="X12" s="427">
        <v>114009.4918376303</v>
      </c>
      <c r="Y12" s="427">
        <v>194466.83001085039</v>
      </c>
      <c r="Z12" s="428">
        <v>336800.4220700803</v>
      </c>
    </row>
    <row r="13" spans="1:26" ht="11.25" customHeight="1">
      <c r="B13" s="434" t="s">
        <v>248</v>
      </c>
      <c r="C13" s="398">
        <v>319</v>
      </c>
      <c r="D13" s="399">
        <v>380</v>
      </c>
      <c r="E13" s="399">
        <v>383</v>
      </c>
      <c r="F13" s="399">
        <v>476</v>
      </c>
      <c r="G13" s="399">
        <v>439</v>
      </c>
      <c r="H13" s="399">
        <v>558</v>
      </c>
      <c r="I13" s="399">
        <v>488</v>
      </c>
      <c r="J13" s="399">
        <v>412</v>
      </c>
      <c r="K13" s="399">
        <v>388</v>
      </c>
      <c r="L13" s="399">
        <v>386</v>
      </c>
      <c r="M13" s="400">
        <v>206</v>
      </c>
      <c r="O13" s="434" t="s">
        <v>248</v>
      </c>
      <c r="P13" s="395">
        <v>2257.1287254860149</v>
      </c>
      <c r="Q13" s="396">
        <v>1426.3193355748599</v>
      </c>
      <c r="R13" s="396">
        <v>2008.348360637518</v>
      </c>
      <c r="S13" s="396">
        <v>3088.2870082686391</v>
      </c>
      <c r="T13" s="396">
        <v>3362.439457366484</v>
      </c>
      <c r="U13" s="396">
        <v>7629.9193885232153</v>
      </c>
      <c r="V13" s="396">
        <v>6366.8323611034484</v>
      </c>
      <c r="W13" s="396">
        <v>4061.2172395927341</v>
      </c>
      <c r="X13" s="396">
        <v>5267.7307769999998</v>
      </c>
      <c r="Y13" s="396">
        <v>7059.9910539221582</v>
      </c>
      <c r="Z13" s="397">
        <v>2269.3277446900001</v>
      </c>
    </row>
    <row r="14" spans="1:26" ht="11.25" customHeight="1">
      <c r="B14" s="434" t="s">
        <v>249</v>
      </c>
      <c r="C14" s="417">
        <v>93</v>
      </c>
      <c r="D14" s="418">
        <v>124</v>
      </c>
      <c r="E14" s="418">
        <v>127</v>
      </c>
      <c r="F14" s="418">
        <v>115</v>
      </c>
      <c r="G14" s="418">
        <v>147</v>
      </c>
      <c r="H14" s="418">
        <v>199</v>
      </c>
      <c r="I14" s="418">
        <v>162</v>
      </c>
      <c r="J14" s="418">
        <v>158</v>
      </c>
      <c r="K14" s="418">
        <v>125</v>
      </c>
      <c r="L14" s="418">
        <v>148</v>
      </c>
      <c r="M14" s="419">
        <v>49</v>
      </c>
      <c r="O14" s="434" t="s">
        <v>249</v>
      </c>
      <c r="P14" s="426">
        <v>265.34421390590478</v>
      </c>
      <c r="Q14" s="427">
        <v>768.046065</v>
      </c>
      <c r="R14" s="427">
        <v>610.21994900000004</v>
      </c>
      <c r="S14" s="427">
        <v>937.06671700000004</v>
      </c>
      <c r="T14" s="427">
        <v>1352.8289580000001</v>
      </c>
      <c r="U14" s="427">
        <v>2864.5667327674109</v>
      </c>
      <c r="V14" s="427">
        <v>1353.627725293916</v>
      </c>
      <c r="W14" s="427">
        <v>840.03275167977256</v>
      </c>
      <c r="X14" s="427">
        <v>1304.177715</v>
      </c>
      <c r="Y14" s="427">
        <v>1436.2646159999999</v>
      </c>
      <c r="Z14" s="428">
        <v>344.38150300000001</v>
      </c>
    </row>
    <row r="15" spans="1:26" ht="11.25" customHeight="1">
      <c r="B15" s="434" t="s">
        <v>250</v>
      </c>
      <c r="C15" s="398">
        <v>118</v>
      </c>
      <c r="D15" s="399">
        <v>141</v>
      </c>
      <c r="E15" s="399">
        <v>186</v>
      </c>
      <c r="F15" s="399">
        <v>241</v>
      </c>
      <c r="G15" s="399">
        <v>325</v>
      </c>
      <c r="H15" s="399">
        <v>580</v>
      </c>
      <c r="I15" s="399">
        <v>675</v>
      </c>
      <c r="J15" s="399">
        <v>641</v>
      </c>
      <c r="K15" s="399">
        <v>670</v>
      </c>
      <c r="L15" s="399">
        <v>756</v>
      </c>
      <c r="M15" s="400">
        <v>426</v>
      </c>
      <c r="N15" s="391"/>
      <c r="O15" s="434" t="s">
        <v>250</v>
      </c>
      <c r="P15" s="395">
        <v>275.79102268084421</v>
      </c>
      <c r="Q15" s="396">
        <v>351.47611293946431</v>
      </c>
      <c r="R15" s="396">
        <v>513.89023621622744</v>
      </c>
      <c r="S15" s="396">
        <v>795.19153696082526</v>
      </c>
      <c r="T15" s="396">
        <v>1446.3827420441969</v>
      </c>
      <c r="U15" s="396">
        <v>4526.3267805063124</v>
      </c>
      <c r="V15" s="396">
        <v>3898.1700811314672</v>
      </c>
      <c r="W15" s="396">
        <v>1932.80078853584</v>
      </c>
      <c r="X15" s="396">
        <v>2838.4267046689602</v>
      </c>
      <c r="Y15" s="396">
        <v>3331.6796959402918</v>
      </c>
      <c r="Z15" s="397">
        <v>4230.1639244663811</v>
      </c>
    </row>
    <row r="16" spans="1:26" ht="11.25" customHeight="1">
      <c r="B16" s="434" t="s">
        <v>251</v>
      </c>
      <c r="C16" s="417">
        <v>76</v>
      </c>
      <c r="D16" s="418">
        <v>83</v>
      </c>
      <c r="E16" s="418">
        <v>83</v>
      </c>
      <c r="F16" s="418">
        <v>82</v>
      </c>
      <c r="G16" s="418">
        <v>80</v>
      </c>
      <c r="H16" s="418">
        <v>117</v>
      </c>
      <c r="I16" s="418">
        <v>108</v>
      </c>
      <c r="J16" s="418">
        <v>103</v>
      </c>
      <c r="K16" s="418">
        <v>78</v>
      </c>
      <c r="L16" s="418">
        <v>84</v>
      </c>
      <c r="M16" s="419">
        <v>51</v>
      </c>
      <c r="O16" s="434" t="s">
        <v>251</v>
      </c>
      <c r="P16" s="426">
        <v>377.57327199999997</v>
      </c>
      <c r="Q16" s="427">
        <v>758.868785</v>
      </c>
      <c r="R16" s="427">
        <v>14718.561266145</v>
      </c>
      <c r="S16" s="427">
        <v>1348.622165</v>
      </c>
      <c r="T16" s="427">
        <v>1487.4131850000001</v>
      </c>
      <c r="U16" s="427">
        <v>2610.5129059999999</v>
      </c>
      <c r="V16" s="427">
        <v>1525.1256080000001</v>
      </c>
      <c r="W16" s="427">
        <v>874.48578599999996</v>
      </c>
      <c r="X16" s="427">
        <v>2406.8319099999999</v>
      </c>
      <c r="Y16" s="427">
        <v>1018.270227</v>
      </c>
      <c r="Z16" s="428">
        <v>478.71701899999999</v>
      </c>
    </row>
    <row r="17" spans="2:26" ht="11.25" customHeight="1">
      <c r="B17" s="434" t="s">
        <v>252</v>
      </c>
      <c r="C17" s="398">
        <v>402</v>
      </c>
      <c r="D17" s="399">
        <v>426</v>
      </c>
      <c r="E17" s="399">
        <v>464</v>
      </c>
      <c r="F17" s="399">
        <v>481</v>
      </c>
      <c r="G17" s="399">
        <v>520</v>
      </c>
      <c r="H17" s="399">
        <v>858</v>
      </c>
      <c r="I17" s="399">
        <v>865</v>
      </c>
      <c r="J17" s="399">
        <v>732</v>
      </c>
      <c r="K17" s="399">
        <v>687</v>
      </c>
      <c r="L17" s="399">
        <v>668</v>
      </c>
      <c r="M17" s="400">
        <v>347</v>
      </c>
      <c r="O17" s="434" t="s">
        <v>252</v>
      </c>
      <c r="P17" s="395">
        <v>2097.0325080854</v>
      </c>
      <c r="Q17" s="396">
        <v>1678.5421099736629</v>
      </c>
      <c r="R17" s="396">
        <v>3800.6674636612261</v>
      </c>
      <c r="S17" s="396">
        <v>3021.804310852162</v>
      </c>
      <c r="T17" s="396">
        <v>3001.3599094632941</v>
      </c>
      <c r="U17" s="396">
        <v>8961.142823502616</v>
      </c>
      <c r="V17" s="396">
        <v>10801.96930890616</v>
      </c>
      <c r="W17" s="396">
        <v>3931.3645518343378</v>
      </c>
      <c r="X17" s="396">
        <v>4886.5876181551967</v>
      </c>
      <c r="Y17" s="396">
        <v>4745.5696326097559</v>
      </c>
      <c r="Z17" s="397">
        <v>3067.6137011712849</v>
      </c>
    </row>
    <row r="18" spans="2:26" ht="11.25" customHeight="1">
      <c r="B18" s="434" t="s">
        <v>253</v>
      </c>
      <c r="C18" s="417">
        <v>165</v>
      </c>
      <c r="D18" s="418">
        <v>191</v>
      </c>
      <c r="E18" s="418">
        <v>217</v>
      </c>
      <c r="F18" s="418">
        <v>231</v>
      </c>
      <c r="G18" s="418">
        <v>242</v>
      </c>
      <c r="H18" s="418">
        <v>322</v>
      </c>
      <c r="I18" s="418">
        <v>307</v>
      </c>
      <c r="J18" s="418">
        <v>235</v>
      </c>
      <c r="K18" s="418">
        <v>230</v>
      </c>
      <c r="L18" s="418">
        <v>214</v>
      </c>
      <c r="M18" s="419">
        <v>93</v>
      </c>
      <c r="O18" s="434" t="s">
        <v>253</v>
      </c>
      <c r="P18" s="426">
        <v>542.10689300000001</v>
      </c>
      <c r="Q18" s="427">
        <v>1533.9766301484001</v>
      </c>
      <c r="R18" s="427">
        <v>1006.6079140000001</v>
      </c>
      <c r="S18" s="427">
        <v>2750.122430270274</v>
      </c>
      <c r="T18" s="427">
        <v>1878.146688989832</v>
      </c>
      <c r="U18" s="427">
        <v>4567.1820999720412</v>
      </c>
      <c r="V18" s="427">
        <v>2705.5522649111258</v>
      </c>
      <c r="W18" s="427">
        <v>1722.7134610000001</v>
      </c>
      <c r="X18" s="427">
        <v>1530.3979509999999</v>
      </c>
      <c r="Y18" s="427">
        <v>1829.7034231634909</v>
      </c>
      <c r="Z18" s="428">
        <v>2801.149046</v>
      </c>
    </row>
    <row r="19" spans="2:26" ht="11.25" customHeight="1">
      <c r="B19" s="434" t="s">
        <v>254</v>
      </c>
      <c r="C19" s="398">
        <v>13</v>
      </c>
      <c r="D19" s="399">
        <v>22</v>
      </c>
      <c r="E19" s="399">
        <v>11</v>
      </c>
      <c r="F19" s="399">
        <v>25</v>
      </c>
      <c r="G19" s="399">
        <v>12</v>
      </c>
      <c r="H19" s="399">
        <v>24</v>
      </c>
      <c r="I19" s="399">
        <v>21</v>
      </c>
      <c r="J19" s="399">
        <v>19</v>
      </c>
      <c r="K19" s="399">
        <v>17</v>
      </c>
      <c r="L19" s="399">
        <v>13</v>
      </c>
      <c r="M19" s="400">
        <v>8</v>
      </c>
      <c r="O19" s="434" t="s">
        <v>254</v>
      </c>
      <c r="P19" s="395">
        <v>39.935994000000001</v>
      </c>
      <c r="Q19" s="396">
        <v>17.929259999999999</v>
      </c>
      <c r="R19" s="396">
        <v>16.37321</v>
      </c>
      <c r="S19" s="396">
        <v>211.30217149199251</v>
      </c>
      <c r="T19" s="396">
        <v>23.721708</v>
      </c>
      <c r="U19" s="396">
        <v>99.628653999999997</v>
      </c>
      <c r="V19" s="396">
        <v>69.785258999999996</v>
      </c>
      <c r="W19" s="396">
        <v>106.464714</v>
      </c>
      <c r="X19" s="396">
        <v>88.957319999999996</v>
      </c>
      <c r="Y19" s="396">
        <v>111.70381500000001</v>
      </c>
      <c r="Z19" s="397">
        <v>388.81216699999999</v>
      </c>
    </row>
    <row r="20" spans="2:26" ht="11.25" customHeight="1">
      <c r="B20" s="434" t="s">
        <v>255</v>
      </c>
      <c r="C20" s="417">
        <v>27</v>
      </c>
      <c r="D20" s="418">
        <v>32</v>
      </c>
      <c r="E20" s="418">
        <v>30</v>
      </c>
      <c r="F20" s="418">
        <v>32</v>
      </c>
      <c r="G20" s="418">
        <v>40</v>
      </c>
      <c r="H20" s="418">
        <v>40</v>
      </c>
      <c r="I20" s="418">
        <v>45</v>
      </c>
      <c r="J20" s="418">
        <v>31</v>
      </c>
      <c r="K20" s="418">
        <v>29</v>
      </c>
      <c r="L20" s="418">
        <v>36</v>
      </c>
      <c r="M20" s="419">
        <v>20</v>
      </c>
      <c r="O20" s="434" t="s">
        <v>255</v>
      </c>
      <c r="P20" s="426">
        <v>32.471147999999999</v>
      </c>
      <c r="Q20" s="427">
        <v>124.110737</v>
      </c>
      <c r="R20" s="427">
        <v>175.322667</v>
      </c>
      <c r="S20" s="427">
        <v>98.658327999999997</v>
      </c>
      <c r="T20" s="427">
        <v>122.677187</v>
      </c>
      <c r="U20" s="427">
        <v>421.76350133099999</v>
      </c>
      <c r="V20" s="427">
        <v>347.034492</v>
      </c>
      <c r="W20" s="427">
        <v>139.29989499999999</v>
      </c>
      <c r="X20" s="427">
        <v>215.903492</v>
      </c>
      <c r="Y20" s="427">
        <v>215.309955</v>
      </c>
      <c r="Z20" s="428">
        <v>62.865685999999997</v>
      </c>
    </row>
    <row r="21" spans="2:26" ht="11.25" customHeight="1">
      <c r="B21" s="434" t="s">
        <v>256</v>
      </c>
      <c r="C21" s="398">
        <v>335</v>
      </c>
      <c r="D21" s="399">
        <v>308</v>
      </c>
      <c r="E21" s="399">
        <v>334</v>
      </c>
      <c r="F21" s="399">
        <v>361</v>
      </c>
      <c r="G21" s="399">
        <v>367</v>
      </c>
      <c r="H21" s="399">
        <v>497</v>
      </c>
      <c r="I21" s="399">
        <v>456</v>
      </c>
      <c r="J21" s="399">
        <v>382</v>
      </c>
      <c r="K21" s="399">
        <v>370</v>
      </c>
      <c r="L21" s="399">
        <v>333</v>
      </c>
      <c r="M21" s="400">
        <v>170</v>
      </c>
      <c r="O21" s="434" t="s">
        <v>256</v>
      </c>
      <c r="P21" s="395">
        <v>1449.926893651359</v>
      </c>
      <c r="Q21" s="396">
        <v>2181.7860584112018</v>
      </c>
      <c r="R21" s="396">
        <v>2127.4613756260578</v>
      </c>
      <c r="S21" s="396">
        <v>3035.4488404141721</v>
      </c>
      <c r="T21" s="396">
        <v>3731.4102727218419</v>
      </c>
      <c r="U21" s="396">
        <v>9090.8219707178887</v>
      </c>
      <c r="V21" s="396">
        <v>5069.279312969963</v>
      </c>
      <c r="W21" s="396">
        <v>4075.3864580984741</v>
      </c>
      <c r="X21" s="396">
        <v>3453.1881844981458</v>
      </c>
      <c r="Y21" s="396">
        <v>2638.2689999999998</v>
      </c>
      <c r="Z21" s="397">
        <v>1290.4201849999999</v>
      </c>
    </row>
    <row r="22" spans="2:26" ht="11.25" customHeight="1">
      <c r="B22" s="434" t="s">
        <v>257</v>
      </c>
      <c r="C22" s="417">
        <v>94</v>
      </c>
      <c r="D22" s="418">
        <v>108</v>
      </c>
      <c r="E22" s="418">
        <v>116</v>
      </c>
      <c r="F22" s="418">
        <v>141</v>
      </c>
      <c r="G22" s="418">
        <v>137</v>
      </c>
      <c r="H22" s="418">
        <v>159</v>
      </c>
      <c r="I22" s="418">
        <v>187</v>
      </c>
      <c r="J22" s="418">
        <v>160</v>
      </c>
      <c r="K22" s="418">
        <v>175</v>
      </c>
      <c r="L22" s="418">
        <v>113</v>
      </c>
      <c r="M22" s="419">
        <v>60</v>
      </c>
      <c r="O22" s="434" t="s">
        <v>257</v>
      </c>
      <c r="P22" s="426">
        <v>232.031869</v>
      </c>
      <c r="Q22" s="427">
        <v>216.06276003217329</v>
      </c>
      <c r="R22" s="427">
        <v>333.22372799999999</v>
      </c>
      <c r="S22" s="427">
        <v>454.73626200000001</v>
      </c>
      <c r="T22" s="427">
        <v>380.32905499999998</v>
      </c>
      <c r="U22" s="427">
        <v>596.85786899999994</v>
      </c>
      <c r="V22" s="427">
        <v>664.56748000000005</v>
      </c>
      <c r="W22" s="427">
        <v>505.02002299999998</v>
      </c>
      <c r="X22" s="427">
        <v>1133.439319652206</v>
      </c>
      <c r="Y22" s="427">
        <v>408.42741000000001</v>
      </c>
      <c r="Z22" s="428">
        <v>113.652873</v>
      </c>
    </row>
    <row r="23" spans="2:26" ht="11.25" customHeight="1">
      <c r="B23" s="434" t="s">
        <v>258</v>
      </c>
      <c r="C23" s="398">
        <v>28</v>
      </c>
      <c r="D23" s="399">
        <v>39</v>
      </c>
      <c r="E23" s="399">
        <v>32</v>
      </c>
      <c r="F23" s="399">
        <v>25</v>
      </c>
      <c r="G23" s="399">
        <v>44</v>
      </c>
      <c r="H23" s="399">
        <v>58</v>
      </c>
      <c r="I23" s="399">
        <v>45</v>
      </c>
      <c r="J23" s="399">
        <v>49</v>
      </c>
      <c r="K23" s="399">
        <v>43</v>
      </c>
      <c r="L23" s="399">
        <v>34</v>
      </c>
      <c r="M23" s="400">
        <v>26</v>
      </c>
      <c r="O23" s="434" t="s">
        <v>258</v>
      </c>
      <c r="P23" s="395">
        <v>44.142418999999997</v>
      </c>
      <c r="Q23" s="396">
        <v>62.242015000000002</v>
      </c>
      <c r="R23" s="396">
        <v>100.65633699999999</v>
      </c>
      <c r="S23" s="396">
        <v>37.774017999999998</v>
      </c>
      <c r="T23" s="396">
        <v>206.70801599999999</v>
      </c>
      <c r="U23" s="396">
        <v>284.93047999999999</v>
      </c>
      <c r="V23" s="396">
        <v>271.54767099999998</v>
      </c>
      <c r="W23" s="396">
        <v>170.45693900000001</v>
      </c>
      <c r="X23" s="396">
        <v>164.69032101444739</v>
      </c>
      <c r="Y23" s="396">
        <v>129.70853299999999</v>
      </c>
      <c r="Z23" s="397">
        <v>135.84399400000001</v>
      </c>
    </row>
    <row r="24" spans="2:26" ht="11.25" customHeight="1">
      <c r="B24" s="434" t="s">
        <v>259</v>
      </c>
      <c r="C24" s="417">
        <v>43</v>
      </c>
      <c r="D24" s="418">
        <v>45</v>
      </c>
      <c r="E24" s="418">
        <v>39</v>
      </c>
      <c r="F24" s="418">
        <v>38</v>
      </c>
      <c r="G24" s="418">
        <v>40</v>
      </c>
      <c r="H24" s="418">
        <v>48</v>
      </c>
      <c r="I24" s="418">
        <v>52</v>
      </c>
      <c r="J24" s="418">
        <v>52</v>
      </c>
      <c r="K24" s="418">
        <v>39</v>
      </c>
      <c r="L24" s="418">
        <v>33</v>
      </c>
      <c r="M24" s="419">
        <v>20</v>
      </c>
      <c r="O24" s="434" t="s">
        <v>259</v>
      </c>
      <c r="P24" s="426">
        <v>143.079317</v>
      </c>
      <c r="Q24" s="427">
        <v>340.95245999999997</v>
      </c>
      <c r="R24" s="427">
        <v>265.15949595489172</v>
      </c>
      <c r="S24" s="427">
        <v>331.38835196100001</v>
      </c>
      <c r="T24" s="427">
        <v>306.44314900000001</v>
      </c>
      <c r="U24" s="427">
        <v>234.04628700000001</v>
      </c>
      <c r="V24" s="427">
        <v>789.76064199999996</v>
      </c>
      <c r="W24" s="427">
        <v>241.28350499999999</v>
      </c>
      <c r="X24" s="427">
        <v>237.95805899999999</v>
      </c>
      <c r="Y24" s="427">
        <v>395.39548400000001</v>
      </c>
      <c r="Z24" s="428">
        <v>297.95720399999999</v>
      </c>
    </row>
    <row r="25" spans="2:26" ht="11.25" customHeight="1">
      <c r="B25" s="434" t="s">
        <v>260</v>
      </c>
      <c r="C25" s="398">
        <v>47</v>
      </c>
      <c r="D25" s="399">
        <v>50</v>
      </c>
      <c r="E25" s="399">
        <v>52</v>
      </c>
      <c r="F25" s="399">
        <v>49</v>
      </c>
      <c r="G25" s="399">
        <v>67</v>
      </c>
      <c r="H25" s="399">
        <v>64</v>
      </c>
      <c r="I25" s="399">
        <v>67</v>
      </c>
      <c r="J25" s="399">
        <v>75</v>
      </c>
      <c r="K25" s="399">
        <v>75</v>
      </c>
      <c r="L25" s="399">
        <v>78</v>
      </c>
      <c r="M25" s="400">
        <v>46</v>
      </c>
      <c r="O25" s="434" t="s">
        <v>260</v>
      </c>
      <c r="P25" s="395">
        <v>123.84964100000001</v>
      </c>
      <c r="Q25" s="396">
        <v>126.820075</v>
      </c>
      <c r="R25" s="396">
        <v>174.09456</v>
      </c>
      <c r="S25" s="396">
        <v>466.55108899999999</v>
      </c>
      <c r="T25" s="396">
        <v>371.87113399999998</v>
      </c>
      <c r="U25" s="396">
        <v>236.705613</v>
      </c>
      <c r="V25" s="396">
        <v>92.066558999999998</v>
      </c>
      <c r="W25" s="396">
        <v>139.69425899999999</v>
      </c>
      <c r="X25" s="396">
        <v>127.042418</v>
      </c>
      <c r="Y25" s="396">
        <v>135.50692640591211</v>
      </c>
      <c r="Z25" s="397">
        <v>98.880026999999998</v>
      </c>
    </row>
    <row r="26" spans="2:26" ht="11.25" customHeight="1">
      <c r="B26" s="434" t="s">
        <v>261</v>
      </c>
      <c r="C26" s="417">
        <v>35</v>
      </c>
      <c r="D26" s="418">
        <v>23</v>
      </c>
      <c r="E26" s="418">
        <v>19</v>
      </c>
      <c r="F26" s="418">
        <v>32</v>
      </c>
      <c r="G26" s="418">
        <v>21</v>
      </c>
      <c r="H26" s="418">
        <v>33</v>
      </c>
      <c r="I26" s="418">
        <v>38</v>
      </c>
      <c r="J26" s="418">
        <v>40</v>
      </c>
      <c r="K26" s="418">
        <v>36</v>
      </c>
      <c r="L26" s="418">
        <v>40</v>
      </c>
      <c r="M26" s="419">
        <v>22</v>
      </c>
      <c r="O26" s="434" t="s">
        <v>261</v>
      </c>
      <c r="P26" s="426">
        <v>59.557648</v>
      </c>
      <c r="Q26" s="427">
        <v>109.54664699999999</v>
      </c>
      <c r="R26" s="427">
        <v>24.965205999999998</v>
      </c>
      <c r="S26" s="427">
        <v>76.546581000000003</v>
      </c>
      <c r="T26" s="427">
        <v>50.512177465186973</v>
      </c>
      <c r="U26" s="427">
        <v>110.829869</v>
      </c>
      <c r="V26" s="427">
        <v>171.05566300000001</v>
      </c>
      <c r="W26" s="427">
        <v>123.005651</v>
      </c>
      <c r="X26" s="427">
        <v>102.127155</v>
      </c>
      <c r="Y26" s="427">
        <v>81.455793</v>
      </c>
      <c r="Z26" s="428">
        <v>24.232457</v>
      </c>
    </row>
    <row r="27" spans="2:26" ht="11.25" customHeight="1">
      <c r="B27" s="434" t="s">
        <v>262</v>
      </c>
      <c r="C27" s="398">
        <v>23</v>
      </c>
      <c r="D27" s="399">
        <v>18</v>
      </c>
      <c r="E27" s="399">
        <v>25</v>
      </c>
      <c r="F27" s="399">
        <v>34</v>
      </c>
      <c r="G27" s="399">
        <v>36</v>
      </c>
      <c r="H27" s="399">
        <v>34</v>
      </c>
      <c r="I27" s="399">
        <v>25</v>
      </c>
      <c r="J27" s="399">
        <v>42</v>
      </c>
      <c r="K27" s="399">
        <v>26</v>
      </c>
      <c r="L27" s="399">
        <v>35</v>
      </c>
      <c r="M27" s="400">
        <v>22</v>
      </c>
      <c r="O27" s="434" t="s">
        <v>262</v>
      </c>
      <c r="P27" s="395">
        <v>13.880791</v>
      </c>
      <c r="Q27" s="396">
        <v>239.89407399999999</v>
      </c>
      <c r="R27" s="396">
        <v>31.636848000000001</v>
      </c>
      <c r="S27" s="396">
        <v>67.113883000000001</v>
      </c>
      <c r="T27" s="396">
        <v>97.548981999999995</v>
      </c>
      <c r="U27" s="396">
        <v>169.87123600000001</v>
      </c>
      <c r="V27" s="396">
        <v>80.247692999999998</v>
      </c>
      <c r="W27" s="396">
        <v>133.010154</v>
      </c>
      <c r="X27" s="396">
        <v>75.910342999999997</v>
      </c>
      <c r="Y27" s="396">
        <v>114.80873</v>
      </c>
      <c r="Z27" s="397">
        <v>21.591183999999998</v>
      </c>
    </row>
    <row r="28" spans="2:26" ht="11.25" customHeight="1">
      <c r="B28" s="434" t="s">
        <v>263</v>
      </c>
      <c r="C28" s="417">
        <v>166</v>
      </c>
      <c r="D28" s="418">
        <v>169</v>
      </c>
      <c r="E28" s="418">
        <v>183</v>
      </c>
      <c r="F28" s="418">
        <v>192</v>
      </c>
      <c r="G28" s="418">
        <v>191</v>
      </c>
      <c r="H28" s="418">
        <v>242</v>
      </c>
      <c r="I28" s="418">
        <v>228</v>
      </c>
      <c r="J28" s="418">
        <v>222</v>
      </c>
      <c r="K28" s="418">
        <v>170</v>
      </c>
      <c r="L28" s="418">
        <v>174</v>
      </c>
      <c r="M28" s="419">
        <v>91</v>
      </c>
      <c r="O28" s="434" t="s">
        <v>263</v>
      </c>
      <c r="P28" s="426">
        <v>823.85402703219302</v>
      </c>
      <c r="Q28" s="427">
        <v>862.91724929544534</v>
      </c>
      <c r="R28" s="427">
        <v>1523.6857860632849</v>
      </c>
      <c r="S28" s="427">
        <v>965.56524889730372</v>
      </c>
      <c r="T28" s="427">
        <v>1289.8373511922459</v>
      </c>
      <c r="U28" s="427">
        <v>1993.4323983321499</v>
      </c>
      <c r="V28" s="427">
        <v>2059.6747757930029</v>
      </c>
      <c r="W28" s="427">
        <v>1964.0215063404571</v>
      </c>
      <c r="X28" s="427">
        <v>1129.716918868216</v>
      </c>
      <c r="Y28" s="427">
        <v>3032.6142133899998</v>
      </c>
      <c r="Z28" s="428">
        <v>619.77079100000003</v>
      </c>
    </row>
    <row r="29" spans="2:26" ht="11.25" customHeight="1">
      <c r="B29" s="434" t="s">
        <v>264</v>
      </c>
      <c r="C29" s="398">
        <v>707</v>
      </c>
      <c r="D29" s="399">
        <v>800</v>
      </c>
      <c r="E29" s="399">
        <v>857</v>
      </c>
      <c r="F29" s="399">
        <v>875</v>
      </c>
      <c r="G29" s="399">
        <v>915</v>
      </c>
      <c r="H29" s="399">
        <v>1175</v>
      </c>
      <c r="I29" s="399">
        <v>1033</v>
      </c>
      <c r="J29" s="399">
        <v>839</v>
      </c>
      <c r="K29" s="399">
        <v>870</v>
      </c>
      <c r="L29" s="399">
        <v>872</v>
      </c>
      <c r="M29" s="400">
        <v>392</v>
      </c>
      <c r="O29" s="434" t="s">
        <v>264</v>
      </c>
      <c r="P29" s="395">
        <v>8091.5929560282402</v>
      </c>
      <c r="Q29" s="396">
        <v>9541.6307666211324</v>
      </c>
      <c r="R29" s="396">
        <v>13642.903989828759</v>
      </c>
      <c r="S29" s="396">
        <v>12323.25240152962</v>
      </c>
      <c r="T29" s="396">
        <v>17564.931794165619</v>
      </c>
      <c r="U29" s="396">
        <v>35946.93402375251</v>
      </c>
      <c r="V29" s="396">
        <v>21114.009891484529</v>
      </c>
      <c r="W29" s="396">
        <v>15235.22520297771</v>
      </c>
      <c r="X29" s="396">
        <v>14964.72005761185</v>
      </c>
      <c r="Y29" s="396">
        <v>16963.904967660899</v>
      </c>
      <c r="Z29" s="397">
        <v>10152.273602234091</v>
      </c>
    </row>
    <row r="30" spans="2:26" ht="11.25" customHeight="1">
      <c r="B30" s="434" t="s">
        <v>265</v>
      </c>
      <c r="C30" s="417">
        <v>115</v>
      </c>
      <c r="D30" s="418">
        <v>115</v>
      </c>
      <c r="E30" s="418">
        <v>168</v>
      </c>
      <c r="F30" s="418">
        <v>169</v>
      </c>
      <c r="G30" s="418">
        <v>196</v>
      </c>
      <c r="H30" s="418">
        <v>239</v>
      </c>
      <c r="I30" s="418">
        <v>195</v>
      </c>
      <c r="J30" s="418">
        <v>199</v>
      </c>
      <c r="K30" s="418">
        <v>209</v>
      </c>
      <c r="L30" s="418">
        <v>177</v>
      </c>
      <c r="M30" s="419">
        <v>82</v>
      </c>
      <c r="O30" s="434" t="s">
        <v>265</v>
      </c>
      <c r="P30" s="426">
        <v>230.68751682970051</v>
      </c>
      <c r="Q30" s="427">
        <v>372.28804535533419</v>
      </c>
      <c r="R30" s="427">
        <v>490.62527953565927</v>
      </c>
      <c r="S30" s="427">
        <v>767.72353317214061</v>
      </c>
      <c r="T30" s="427">
        <v>967.6858433323232</v>
      </c>
      <c r="U30" s="427">
        <v>1155.211509784958</v>
      </c>
      <c r="V30" s="427">
        <v>1151.0827509999999</v>
      </c>
      <c r="W30" s="427">
        <v>1127.079645</v>
      </c>
      <c r="X30" s="427">
        <v>759.31175304455485</v>
      </c>
      <c r="Y30" s="427">
        <v>1400.082344476109</v>
      </c>
      <c r="Z30" s="428">
        <v>1301.628011</v>
      </c>
    </row>
    <row r="31" spans="2:26" ht="11.25" customHeight="1">
      <c r="B31" s="434" t="s">
        <v>266</v>
      </c>
      <c r="C31" s="398">
        <v>127</v>
      </c>
      <c r="D31" s="399">
        <v>142</v>
      </c>
      <c r="E31" s="399">
        <v>173</v>
      </c>
      <c r="F31" s="399">
        <v>152</v>
      </c>
      <c r="G31" s="399">
        <v>139</v>
      </c>
      <c r="H31" s="399">
        <v>201</v>
      </c>
      <c r="I31" s="399">
        <v>191</v>
      </c>
      <c r="J31" s="399">
        <v>196</v>
      </c>
      <c r="K31" s="399">
        <v>147</v>
      </c>
      <c r="L31" s="399">
        <v>165</v>
      </c>
      <c r="M31" s="400">
        <v>82</v>
      </c>
      <c r="O31" s="434" t="s">
        <v>266</v>
      </c>
      <c r="P31" s="395">
        <v>638.29762400000004</v>
      </c>
      <c r="Q31" s="396">
        <v>773.56403997651216</v>
      </c>
      <c r="R31" s="396">
        <v>1112.8372061644341</v>
      </c>
      <c r="S31" s="396">
        <v>1508.9068533073171</v>
      </c>
      <c r="T31" s="396">
        <v>1805.4627159193701</v>
      </c>
      <c r="U31" s="396">
        <v>1650.738192900691</v>
      </c>
      <c r="V31" s="396">
        <v>2252.1282070808879</v>
      </c>
      <c r="W31" s="396">
        <v>1403.8113619999999</v>
      </c>
      <c r="X31" s="396">
        <v>1457.163057275098</v>
      </c>
      <c r="Y31" s="396">
        <v>1100.657103</v>
      </c>
      <c r="Z31" s="397">
        <v>565.27831700000002</v>
      </c>
    </row>
    <row r="32" spans="2:26" ht="11.25" customHeight="1">
      <c r="B32" s="434" t="s">
        <v>267</v>
      </c>
      <c r="C32" s="417">
        <v>10</v>
      </c>
      <c r="D32" s="418">
        <v>6</v>
      </c>
      <c r="E32" s="418">
        <v>13</v>
      </c>
      <c r="F32" s="418">
        <v>14</v>
      </c>
      <c r="G32" s="418">
        <v>9</v>
      </c>
      <c r="H32" s="418">
        <v>9</v>
      </c>
      <c r="I32" s="418">
        <v>12</v>
      </c>
      <c r="J32" s="418">
        <v>9</v>
      </c>
      <c r="K32" s="418">
        <v>13</v>
      </c>
      <c r="L32" s="418">
        <v>12</v>
      </c>
      <c r="M32" s="419">
        <v>12</v>
      </c>
      <c r="O32" s="434" t="s">
        <v>267</v>
      </c>
      <c r="P32" s="426">
        <v>13.525</v>
      </c>
      <c r="Q32" s="427">
        <v>16.582668999999999</v>
      </c>
      <c r="R32" s="427">
        <v>21.169505999999998</v>
      </c>
      <c r="S32" s="427">
        <v>9.2815279999999998</v>
      </c>
      <c r="T32" s="427">
        <v>2.674852</v>
      </c>
      <c r="U32" s="427">
        <v>42.405999999999999</v>
      </c>
      <c r="V32" s="427">
        <v>69.731700000000004</v>
      </c>
      <c r="W32" s="427">
        <v>7.7781189999999993</v>
      </c>
      <c r="X32" s="427">
        <v>7.9825699999999999</v>
      </c>
      <c r="Y32" s="427">
        <v>5.7559459999999998</v>
      </c>
      <c r="Z32" s="428">
        <v>61.273831000000001</v>
      </c>
    </row>
    <row r="33" spans="2:26" ht="11.25" customHeight="1">
      <c r="B33" s="434" t="s">
        <v>268</v>
      </c>
      <c r="C33" s="398">
        <v>92</v>
      </c>
      <c r="D33" s="399">
        <v>89</v>
      </c>
      <c r="E33" s="399">
        <v>96</v>
      </c>
      <c r="F33" s="399">
        <v>101</v>
      </c>
      <c r="G33" s="399">
        <v>116</v>
      </c>
      <c r="H33" s="399">
        <v>132</v>
      </c>
      <c r="I33" s="399">
        <v>109</v>
      </c>
      <c r="J33" s="399">
        <v>97</v>
      </c>
      <c r="K33" s="399">
        <v>83</v>
      </c>
      <c r="L33" s="399">
        <v>89</v>
      </c>
      <c r="M33" s="400">
        <v>47</v>
      </c>
      <c r="O33" s="434" t="s">
        <v>268</v>
      </c>
      <c r="P33" s="395">
        <v>214.08509280187309</v>
      </c>
      <c r="Q33" s="396">
        <v>381.77445899999998</v>
      </c>
      <c r="R33" s="396">
        <v>714.21961799555345</v>
      </c>
      <c r="S33" s="396">
        <v>418.75587736814418</v>
      </c>
      <c r="T33" s="396">
        <v>629.10547799999995</v>
      </c>
      <c r="U33" s="396">
        <v>1226.456688</v>
      </c>
      <c r="V33" s="396">
        <v>638.2518</v>
      </c>
      <c r="W33" s="396">
        <v>1244.286067</v>
      </c>
      <c r="X33" s="396">
        <v>397.73816499999998</v>
      </c>
      <c r="Y33" s="396">
        <v>923.29697999999996</v>
      </c>
      <c r="Z33" s="397">
        <v>132.39538400000001</v>
      </c>
    </row>
    <row r="34" spans="2:26" ht="11.25" customHeight="1">
      <c r="B34" s="434" t="s">
        <v>269</v>
      </c>
      <c r="C34" s="417">
        <v>24</v>
      </c>
      <c r="D34" s="418">
        <v>23</v>
      </c>
      <c r="E34" s="418">
        <v>19</v>
      </c>
      <c r="F34" s="418">
        <v>35</v>
      </c>
      <c r="G34" s="418">
        <v>34</v>
      </c>
      <c r="H34" s="418">
        <v>32</v>
      </c>
      <c r="I34" s="418">
        <v>40</v>
      </c>
      <c r="J34" s="418">
        <v>34</v>
      </c>
      <c r="K34" s="418">
        <v>28</v>
      </c>
      <c r="L34" s="418">
        <v>31</v>
      </c>
      <c r="M34" s="419">
        <v>6</v>
      </c>
      <c r="O34" s="434" t="s">
        <v>269</v>
      </c>
      <c r="P34" s="426">
        <v>68.466308999999995</v>
      </c>
      <c r="Q34" s="427">
        <v>179.628975707</v>
      </c>
      <c r="R34" s="427">
        <v>180.425083</v>
      </c>
      <c r="S34" s="427">
        <v>124.931658</v>
      </c>
      <c r="T34" s="427">
        <v>388.47908699999999</v>
      </c>
      <c r="U34" s="427">
        <v>118.94816299999999</v>
      </c>
      <c r="V34" s="427">
        <v>351.92381557985351</v>
      </c>
      <c r="W34" s="427">
        <v>62.206220000000002</v>
      </c>
      <c r="X34" s="427">
        <v>138.94051999999999</v>
      </c>
      <c r="Y34" s="427">
        <v>392.483249</v>
      </c>
      <c r="Z34" s="428">
        <v>10.157947</v>
      </c>
    </row>
    <row r="35" spans="2:26" ht="11.25" customHeight="1">
      <c r="B35" s="434" t="s">
        <v>270</v>
      </c>
      <c r="C35" s="398">
        <v>40</v>
      </c>
      <c r="D35" s="399">
        <v>28</v>
      </c>
      <c r="E35" s="399">
        <v>36</v>
      </c>
      <c r="F35" s="399">
        <v>34</v>
      </c>
      <c r="G35" s="399">
        <v>30</v>
      </c>
      <c r="H35" s="399">
        <v>62</v>
      </c>
      <c r="I35" s="399">
        <v>47</v>
      </c>
      <c r="J35" s="399">
        <v>67</v>
      </c>
      <c r="K35" s="399">
        <v>62</v>
      </c>
      <c r="L35" s="399">
        <v>66</v>
      </c>
      <c r="M35" s="400">
        <v>30</v>
      </c>
      <c r="O35" s="434" t="s">
        <v>270</v>
      </c>
      <c r="P35" s="395">
        <v>171.783072</v>
      </c>
      <c r="Q35" s="396">
        <v>83.579160000000002</v>
      </c>
      <c r="R35" s="396">
        <v>208.72411</v>
      </c>
      <c r="S35" s="396">
        <v>72.542158000000001</v>
      </c>
      <c r="T35" s="396">
        <v>108.048993</v>
      </c>
      <c r="U35" s="396">
        <v>819.898864</v>
      </c>
      <c r="V35" s="396">
        <v>489.48665616476222</v>
      </c>
      <c r="W35" s="396">
        <v>179.629347</v>
      </c>
      <c r="X35" s="396">
        <v>88.017140999999995</v>
      </c>
      <c r="Y35" s="396">
        <v>570.89483200000006</v>
      </c>
      <c r="Z35" s="397">
        <v>51.501081999999997</v>
      </c>
    </row>
    <row r="36" spans="2:26" ht="11.25" customHeight="1">
      <c r="B36" s="434" t="s">
        <v>271</v>
      </c>
      <c r="C36" s="417">
        <v>70</v>
      </c>
      <c r="D36" s="418">
        <v>78</v>
      </c>
      <c r="E36" s="418">
        <v>88</v>
      </c>
      <c r="F36" s="418">
        <v>97</v>
      </c>
      <c r="G36" s="418">
        <v>97</v>
      </c>
      <c r="H36" s="418">
        <v>143</v>
      </c>
      <c r="I36" s="418">
        <v>161</v>
      </c>
      <c r="J36" s="418">
        <v>108</v>
      </c>
      <c r="K36" s="418">
        <v>102</v>
      </c>
      <c r="L36" s="418">
        <v>112</v>
      </c>
      <c r="M36" s="419">
        <v>62</v>
      </c>
      <c r="O36" s="434" t="s">
        <v>271</v>
      </c>
      <c r="P36" s="426">
        <v>212.24103127399999</v>
      </c>
      <c r="Q36" s="427">
        <v>369.89390300000002</v>
      </c>
      <c r="R36" s="427">
        <v>344.95113362584522</v>
      </c>
      <c r="S36" s="427">
        <v>405.64984615178599</v>
      </c>
      <c r="T36" s="427">
        <v>538.94982837500004</v>
      </c>
      <c r="U36" s="427">
        <v>1768.030803285624</v>
      </c>
      <c r="V36" s="427">
        <v>1523.8973556152091</v>
      </c>
      <c r="W36" s="427">
        <v>1382.8726307399111</v>
      </c>
      <c r="X36" s="427">
        <v>485.57491679386379</v>
      </c>
      <c r="Y36" s="427">
        <v>787.38959799999998</v>
      </c>
      <c r="Z36" s="428">
        <v>1477.9376010000001</v>
      </c>
    </row>
    <row r="37" spans="2:26" ht="11.25" customHeight="1">
      <c r="B37" s="434" t="s">
        <v>272</v>
      </c>
      <c r="C37" s="398">
        <v>35</v>
      </c>
      <c r="D37" s="399">
        <v>31</v>
      </c>
      <c r="E37" s="399">
        <v>40</v>
      </c>
      <c r="F37" s="399">
        <v>44</v>
      </c>
      <c r="G37" s="399">
        <v>45</v>
      </c>
      <c r="H37" s="399">
        <v>54</v>
      </c>
      <c r="I37" s="399">
        <v>58</v>
      </c>
      <c r="J37" s="399">
        <v>49</v>
      </c>
      <c r="K37" s="399">
        <v>37</v>
      </c>
      <c r="L37" s="399">
        <v>36</v>
      </c>
      <c r="M37" s="400">
        <v>20</v>
      </c>
      <c r="O37" s="434" t="s">
        <v>272</v>
      </c>
      <c r="P37" s="395">
        <v>207.38667100000001</v>
      </c>
      <c r="Q37" s="396">
        <v>178.4435987183183</v>
      </c>
      <c r="R37" s="396">
        <v>136.28965299999999</v>
      </c>
      <c r="S37" s="396">
        <v>187.05813576194601</v>
      </c>
      <c r="T37" s="396">
        <v>261.80059396703939</v>
      </c>
      <c r="U37" s="396">
        <v>245.74894</v>
      </c>
      <c r="V37" s="396">
        <v>510.77556199999998</v>
      </c>
      <c r="W37" s="396">
        <v>379.65731231776891</v>
      </c>
      <c r="X37" s="396">
        <v>200.77818300000001</v>
      </c>
      <c r="Y37" s="396">
        <v>295.908997</v>
      </c>
      <c r="Z37" s="397">
        <v>119.219155</v>
      </c>
    </row>
    <row r="38" spans="2:26" ht="11.25" customHeight="1">
      <c r="B38" s="434" t="s">
        <v>273</v>
      </c>
      <c r="C38" s="417">
        <v>174</v>
      </c>
      <c r="D38" s="418">
        <v>201</v>
      </c>
      <c r="E38" s="418">
        <v>196</v>
      </c>
      <c r="F38" s="418">
        <v>226</v>
      </c>
      <c r="G38" s="418">
        <v>210</v>
      </c>
      <c r="H38" s="418">
        <v>303</v>
      </c>
      <c r="I38" s="418">
        <v>270</v>
      </c>
      <c r="J38" s="418">
        <v>267</v>
      </c>
      <c r="K38" s="418">
        <v>237</v>
      </c>
      <c r="L38" s="418">
        <v>237</v>
      </c>
      <c r="M38" s="419">
        <v>130</v>
      </c>
      <c r="O38" s="434" t="s">
        <v>273</v>
      </c>
      <c r="P38" s="426">
        <v>923.42090700000006</v>
      </c>
      <c r="Q38" s="427">
        <v>1234.4892609999999</v>
      </c>
      <c r="R38" s="427">
        <v>1185.2330318249999</v>
      </c>
      <c r="S38" s="427">
        <v>1659.2633954078831</v>
      </c>
      <c r="T38" s="427">
        <v>1905.842329265098</v>
      </c>
      <c r="U38" s="427">
        <v>5536.4591090351796</v>
      </c>
      <c r="V38" s="427">
        <v>1995.3428809333429</v>
      </c>
      <c r="W38" s="427">
        <v>2030.7927557140461</v>
      </c>
      <c r="X38" s="427">
        <v>1842.253176274681</v>
      </c>
      <c r="Y38" s="427">
        <v>2321.9822060000001</v>
      </c>
      <c r="Z38" s="428">
        <v>1332.929062559107</v>
      </c>
    </row>
    <row r="39" spans="2:26" ht="11.25" customHeight="1">
      <c r="B39" s="434" t="s">
        <v>274</v>
      </c>
      <c r="C39" s="398">
        <v>15</v>
      </c>
      <c r="D39" s="399">
        <v>32</v>
      </c>
      <c r="E39" s="399">
        <v>25</v>
      </c>
      <c r="F39" s="399">
        <v>35</v>
      </c>
      <c r="G39" s="399">
        <v>32</v>
      </c>
      <c r="H39" s="399">
        <v>43</v>
      </c>
      <c r="I39" s="399">
        <v>30</v>
      </c>
      <c r="J39" s="399">
        <v>41</v>
      </c>
      <c r="K39" s="399">
        <v>27</v>
      </c>
      <c r="L39" s="399">
        <v>33</v>
      </c>
      <c r="M39" s="400">
        <v>15</v>
      </c>
      <c r="O39" s="434" t="s">
        <v>274</v>
      </c>
      <c r="P39" s="395">
        <v>26.157409999999999</v>
      </c>
      <c r="Q39" s="396">
        <v>77.857925000000009</v>
      </c>
      <c r="R39" s="396">
        <v>75.983419467910707</v>
      </c>
      <c r="S39" s="396">
        <v>275.57384999999999</v>
      </c>
      <c r="T39" s="396">
        <v>144.25084497837949</v>
      </c>
      <c r="U39" s="396">
        <v>170.74187690985761</v>
      </c>
      <c r="V39" s="396">
        <v>198.761247</v>
      </c>
      <c r="W39" s="396">
        <v>275.7518</v>
      </c>
      <c r="X39" s="396">
        <v>212.18179499999999</v>
      </c>
      <c r="Y39" s="396">
        <v>260.99775599999998</v>
      </c>
      <c r="Z39" s="397">
        <v>166.33973399999999</v>
      </c>
    </row>
    <row r="40" spans="2:26" ht="11.25" customHeight="1">
      <c r="B40" s="434" t="s">
        <v>275</v>
      </c>
      <c r="C40" s="417">
        <v>1290</v>
      </c>
      <c r="D40" s="418">
        <v>1362</v>
      </c>
      <c r="E40" s="418">
        <v>1539</v>
      </c>
      <c r="F40" s="418">
        <v>1766</v>
      </c>
      <c r="G40" s="418">
        <v>1718</v>
      </c>
      <c r="H40" s="418">
        <v>2688</v>
      </c>
      <c r="I40" s="418">
        <v>2423</v>
      </c>
      <c r="J40" s="418">
        <v>2022</v>
      </c>
      <c r="K40" s="418">
        <v>2104</v>
      </c>
      <c r="L40" s="418">
        <v>2080</v>
      </c>
      <c r="M40" s="419">
        <v>986</v>
      </c>
      <c r="O40" s="434" t="s">
        <v>275</v>
      </c>
      <c r="P40" s="426">
        <v>9905.5512706196405</v>
      </c>
      <c r="Q40" s="427">
        <v>12427.552376993821</v>
      </c>
      <c r="R40" s="427">
        <v>15886.456457926661</v>
      </c>
      <c r="S40" s="427">
        <v>24100.996927374741</v>
      </c>
      <c r="T40" s="427">
        <v>17949.40364398971</v>
      </c>
      <c r="U40" s="427">
        <v>50290.648303875263</v>
      </c>
      <c r="V40" s="427">
        <v>29025.838668763088</v>
      </c>
      <c r="W40" s="427">
        <v>18760.088039891139</v>
      </c>
      <c r="X40" s="427">
        <v>28451.048415075438</v>
      </c>
      <c r="Y40" s="427">
        <v>29099.850642474619</v>
      </c>
      <c r="Z40" s="428">
        <v>21611.143947290911</v>
      </c>
    </row>
    <row r="41" spans="2:26" ht="11.25" customHeight="1">
      <c r="B41" s="434" t="s">
        <v>276</v>
      </c>
      <c r="C41" s="398">
        <v>206</v>
      </c>
      <c r="D41" s="399">
        <v>243</v>
      </c>
      <c r="E41" s="399">
        <v>224</v>
      </c>
      <c r="F41" s="399">
        <v>236</v>
      </c>
      <c r="G41" s="399">
        <v>255</v>
      </c>
      <c r="H41" s="399">
        <v>365</v>
      </c>
      <c r="I41" s="399">
        <v>320</v>
      </c>
      <c r="J41" s="399">
        <v>281</v>
      </c>
      <c r="K41" s="399">
        <v>281</v>
      </c>
      <c r="L41" s="399">
        <v>256</v>
      </c>
      <c r="M41" s="400">
        <v>124</v>
      </c>
      <c r="O41" s="434" t="s">
        <v>276</v>
      </c>
      <c r="P41" s="395">
        <v>1167.38038337901</v>
      </c>
      <c r="Q41" s="396">
        <v>1218.7762000358939</v>
      </c>
      <c r="R41" s="396">
        <v>2886.938006123884</v>
      </c>
      <c r="S41" s="396">
        <v>2050.898642426243</v>
      </c>
      <c r="T41" s="396">
        <v>4046.0574423624948</v>
      </c>
      <c r="U41" s="396">
        <v>4185.2174624399386</v>
      </c>
      <c r="V41" s="396">
        <v>4820.0699718664391</v>
      </c>
      <c r="W41" s="396">
        <v>1853.3844733864851</v>
      </c>
      <c r="X41" s="396">
        <v>3845.9076401568368</v>
      </c>
      <c r="Y41" s="396">
        <v>2479.964492910497</v>
      </c>
      <c r="Z41" s="397">
        <v>1479.63274</v>
      </c>
    </row>
    <row r="42" spans="2:26" ht="11.25" customHeight="1">
      <c r="B42" s="434" t="s">
        <v>277</v>
      </c>
      <c r="C42" s="417">
        <v>7</v>
      </c>
      <c r="D42" s="418">
        <v>7</v>
      </c>
      <c r="E42" s="418">
        <v>12</v>
      </c>
      <c r="F42" s="418">
        <v>7</v>
      </c>
      <c r="G42" s="418">
        <v>10</v>
      </c>
      <c r="H42" s="418">
        <v>11</v>
      </c>
      <c r="I42" s="418">
        <v>10</v>
      </c>
      <c r="J42" s="418">
        <v>27</v>
      </c>
      <c r="K42" s="418">
        <v>14</v>
      </c>
      <c r="L42" s="418">
        <v>17</v>
      </c>
      <c r="M42" s="419">
        <v>6</v>
      </c>
      <c r="O42" s="434" t="s">
        <v>277</v>
      </c>
      <c r="P42" s="426">
        <v>6.62</v>
      </c>
      <c r="Q42" s="427">
        <v>5.9199549999999999</v>
      </c>
      <c r="R42" s="427">
        <v>40.123525000000001</v>
      </c>
      <c r="S42" s="427">
        <v>34.882091000000003</v>
      </c>
      <c r="T42" s="427">
        <v>106.765</v>
      </c>
      <c r="U42" s="427">
        <v>70.745837999999992</v>
      </c>
      <c r="V42" s="427">
        <v>61.720199999999998</v>
      </c>
      <c r="W42" s="427">
        <v>117.753705</v>
      </c>
      <c r="X42" s="427">
        <v>49.421536000000003</v>
      </c>
      <c r="Y42" s="427">
        <v>692.13602999999989</v>
      </c>
      <c r="Z42" s="428">
        <v>19.280964000000001</v>
      </c>
    </row>
    <row r="43" spans="2:26" ht="11.25" customHeight="1">
      <c r="B43" s="434" t="s">
        <v>278</v>
      </c>
      <c r="C43" s="398">
        <v>208</v>
      </c>
      <c r="D43" s="399">
        <v>187</v>
      </c>
      <c r="E43" s="399">
        <v>200</v>
      </c>
      <c r="F43" s="399">
        <v>201</v>
      </c>
      <c r="G43" s="399">
        <v>184</v>
      </c>
      <c r="H43" s="399">
        <v>221</v>
      </c>
      <c r="I43" s="399">
        <v>234</v>
      </c>
      <c r="J43" s="399">
        <v>206</v>
      </c>
      <c r="K43" s="399">
        <v>209</v>
      </c>
      <c r="L43" s="399">
        <v>206</v>
      </c>
      <c r="M43" s="400">
        <v>94</v>
      </c>
      <c r="O43" s="434" t="s">
        <v>278</v>
      </c>
      <c r="P43" s="395">
        <v>563.27158999999995</v>
      </c>
      <c r="Q43" s="396">
        <v>425.73991100000001</v>
      </c>
      <c r="R43" s="396">
        <v>1218.9832177598139</v>
      </c>
      <c r="S43" s="396">
        <v>985.57589990677729</v>
      </c>
      <c r="T43" s="396">
        <v>1951.4550167822979</v>
      </c>
      <c r="U43" s="396">
        <v>3017.5918539999998</v>
      </c>
      <c r="V43" s="396">
        <v>2647.3415970000001</v>
      </c>
      <c r="W43" s="396">
        <v>1624.9738589999999</v>
      </c>
      <c r="X43" s="396">
        <v>1169.9390539999999</v>
      </c>
      <c r="Y43" s="396">
        <v>1268.893833787286</v>
      </c>
      <c r="Z43" s="397">
        <v>970.87539055231389</v>
      </c>
    </row>
    <row r="44" spans="2:26" ht="11.25" customHeight="1">
      <c r="B44" s="434" t="s">
        <v>279</v>
      </c>
      <c r="C44" s="417">
        <v>34</v>
      </c>
      <c r="D44" s="418">
        <v>29</v>
      </c>
      <c r="E44" s="418">
        <v>28</v>
      </c>
      <c r="F44" s="418">
        <v>33</v>
      </c>
      <c r="G44" s="418">
        <v>40</v>
      </c>
      <c r="H44" s="418">
        <v>39</v>
      </c>
      <c r="I44" s="418">
        <v>47</v>
      </c>
      <c r="J44" s="418">
        <v>60</v>
      </c>
      <c r="K44" s="418">
        <v>46</v>
      </c>
      <c r="L44" s="418">
        <v>44</v>
      </c>
      <c r="M44" s="419">
        <v>24</v>
      </c>
      <c r="O44" s="434" t="s">
        <v>279</v>
      </c>
      <c r="P44" s="426">
        <v>31.871528530448021</v>
      </c>
      <c r="Q44" s="427">
        <v>40.267375999999999</v>
      </c>
      <c r="R44" s="427">
        <v>98.371089999999995</v>
      </c>
      <c r="S44" s="427">
        <v>59.436307999999997</v>
      </c>
      <c r="T44" s="427">
        <v>96.884440999999995</v>
      </c>
      <c r="U44" s="427">
        <v>217.609565</v>
      </c>
      <c r="V44" s="427">
        <v>210.58576400000001</v>
      </c>
      <c r="W44" s="427">
        <v>389.83838200000002</v>
      </c>
      <c r="X44" s="427">
        <v>201.276385</v>
      </c>
      <c r="Y44" s="427">
        <v>270.28098199999999</v>
      </c>
      <c r="Z44" s="428">
        <v>89.281442999999996</v>
      </c>
    </row>
    <row r="45" spans="2:26" ht="11.25" customHeight="1">
      <c r="B45" s="434" t="s">
        <v>280</v>
      </c>
      <c r="C45" s="398">
        <v>150</v>
      </c>
      <c r="D45" s="399">
        <v>139</v>
      </c>
      <c r="E45" s="399">
        <v>136</v>
      </c>
      <c r="F45" s="399">
        <v>156</v>
      </c>
      <c r="G45" s="399">
        <v>156</v>
      </c>
      <c r="H45" s="399">
        <v>209</v>
      </c>
      <c r="I45" s="399">
        <v>182</v>
      </c>
      <c r="J45" s="399">
        <v>165</v>
      </c>
      <c r="K45" s="399">
        <v>160</v>
      </c>
      <c r="L45" s="399">
        <v>149</v>
      </c>
      <c r="M45" s="400">
        <v>47</v>
      </c>
      <c r="O45" s="434" t="s">
        <v>280</v>
      </c>
      <c r="P45" s="395">
        <v>377.10991427200003</v>
      </c>
      <c r="Q45" s="396">
        <v>458.03263199999998</v>
      </c>
      <c r="R45" s="396">
        <v>578.49845125033914</v>
      </c>
      <c r="S45" s="396">
        <v>1117.937001942576</v>
      </c>
      <c r="T45" s="396">
        <v>930.70482440493697</v>
      </c>
      <c r="U45" s="396">
        <v>2985.1070485134651</v>
      </c>
      <c r="V45" s="396">
        <v>1308.141284679783</v>
      </c>
      <c r="W45" s="396">
        <v>582.81189700000004</v>
      </c>
      <c r="X45" s="396">
        <v>667.49068699999998</v>
      </c>
      <c r="Y45" s="396">
        <v>1304.338744626149</v>
      </c>
      <c r="Z45" s="397">
        <v>374.63733100000002</v>
      </c>
    </row>
    <row r="46" spans="2:26" ht="11.25" customHeight="1">
      <c r="B46" s="434" t="s">
        <v>281</v>
      </c>
      <c r="C46" s="417">
        <v>288</v>
      </c>
      <c r="D46" s="418">
        <v>290</v>
      </c>
      <c r="E46" s="418">
        <v>295</v>
      </c>
      <c r="F46" s="418">
        <v>307</v>
      </c>
      <c r="G46" s="418">
        <v>358</v>
      </c>
      <c r="H46" s="418">
        <v>391</v>
      </c>
      <c r="I46" s="418">
        <v>425</v>
      </c>
      <c r="J46" s="418">
        <v>347</v>
      </c>
      <c r="K46" s="418">
        <v>314</v>
      </c>
      <c r="L46" s="418">
        <v>288</v>
      </c>
      <c r="M46" s="419">
        <v>150</v>
      </c>
      <c r="O46" s="434" t="s">
        <v>281</v>
      </c>
      <c r="P46" s="426">
        <v>1591.4970579999999</v>
      </c>
      <c r="Q46" s="427">
        <v>1312.607426101428</v>
      </c>
      <c r="R46" s="427">
        <v>2079.2564229999998</v>
      </c>
      <c r="S46" s="427">
        <v>4488.6439928427508</v>
      </c>
      <c r="T46" s="427">
        <v>2937.7645318690038</v>
      </c>
      <c r="U46" s="427">
        <v>6819.47523</v>
      </c>
      <c r="V46" s="427">
        <v>2920.397168190565</v>
      </c>
      <c r="W46" s="427">
        <v>2144.67187609031</v>
      </c>
      <c r="X46" s="427">
        <v>2014.537645776242</v>
      </c>
      <c r="Y46" s="427">
        <v>2943.0856990162488</v>
      </c>
      <c r="Z46" s="428">
        <v>2987.4201600000001</v>
      </c>
    </row>
    <row r="47" spans="2:26" ht="11.25" customHeight="1">
      <c r="B47" s="434" t="s">
        <v>282</v>
      </c>
      <c r="C47" s="398">
        <v>8</v>
      </c>
      <c r="D47" s="399">
        <v>9</v>
      </c>
      <c r="E47" s="399">
        <v>7</v>
      </c>
      <c r="F47" s="399">
        <v>15</v>
      </c>
      <c r="G47" s="399">
        <v>18</v>
      </c>
      <c r="H47" s="399">
        <v>17</v>
      </c>
      <c r="I47" s="399">
        <v>29</v>
      </c>
      <c r="J47" s="399">
        <v>19</v>
      </c>
      <c r="K47" s="399">
        <v>17</v>
      </c>
      <c r="L47" s="399">
        <v>14</v>
      </c>
      <c r="M47" s="400">
        <v>4</v>
      </c>
      <c r="O47" s="434" t="s">
        <v>282</v>
      </c>
      <c r="P47" s="395">
        <v>10.471760646</v>
      </c>
      <c r="Q47" s="396">
        <v>5.4200009999999992</v>
      </c>
      <c r="R47" s="396">
        <v>5.6</v>
      </c>
      <c r="S47" s="396">
        <v>10.076351000000001</v>
      </c>
      <c r="T47" s="396">
        <v>47.650623999999993</v>
      </c>
      <c r="U47" s="396">
        <v>23.849409999999999</v>
      </c>
      <c r="V47" s="396">
        <v>123.18175100000001</v>
      </c>
      <c r="W47" s="396">
        <v>161.83599899999999</v>
      </c>
      <c r="X47" s="396">
        <v>72.325000000000003</v>
      </c>
      <c r="Y47" s="396">
        <v>28.545218999999999</v>
      </c>
      <c r="Z47" s="397">
        <v>1.47</v>
      </c>
    </row>
    <row r="48" spans="2:26" ht="11.25" customHeight="1">
      <c r="B48" s="434" t="s">
        <v>283</v>
      </c>
      <c r="C48" s="417">
        <v>32</v>
      </c>
      <c r="D48" s="418">
        <v>31</v>
      </c>
      <c r="E48" s="418">
        <v>25</v>
      </c>
      <c r="F48" s="418">
        <v>17</v>
      </c>
      <c r="G48" s="418">
        <v>26</v>
      </c>
      <c r="H48" s="418">
        <v>37</v>
      </c>
      <c r="I48" s="418">
        <v>39</v>
      </c>
      <c r="J48" s="418">
        <v>19</v>
      </c>
      <c r="K48" s="418">
        <v>30</v>
      </c>
      <c r="L48" s="418">
        <v>18</v>
      </c>
      <c r="M48" s="419">
        <v>12</v>
      </c>
      <c r="O48" s="434" t="s">
        <v>283</v>
      </c>
      <c r="P48" s="426">
        <v>41.401266</v>
      </c>
      <c r="Q48" s="427">
        <v>104.34827199999999</v>
      </c>
      <c r="R48" s="427">
        <v>58.513534</v>
      </c>
      <c r="S48" s="427">
        <v>33.827188999999997</v>
      </c>
      <c r="T48" s="427">
        <v>102.956087</v>
      </c>
      <c r="U48" s="427">
        <v>135.57117</v>
      </c>
      <c r="V48" s="427">
        <v>248.36686599999999</v>
      </c>
      <c r="W48" s="427">
        <v>97.681071000000003</v>
      </c>
      <c r="X48" s="427">
        <v>282.279</v>
      </c>
      <c r="Y48" s="427">
        <v>221.11623399999999</v>
      </c>
      <c r="Z48" s="428">
        <v>311.23644300000001</v>
      </c>
    </row>
    <row r="49" spans="2:26" ht="11.25" customHeight="1">
      <c r="B49" s="434" t="s">
        <v>284</v>
      </c>
      <c r="C49" s="398">
        <v>50</v>
      </c>
      <c r="D49" s="399">
        <v>47</v>
      </c>
      <c r="E49" s="399">
        <v>64</v>
      </c>
      <c r="F49" s="399">
        <v>76</v>
      </c>
      <c r="G49" s="399">
        <v>60</v>
      </c>
      <c r="H49" s="399">
        <v>77</v>
      </c>
      <c r="I49" s="399">
        <v>75</v>
      </c>
      <c r="J49" s="399">
        <v>54</v>
      </c>
      <c r="K49" s="399">
        <v>72</v>
      </c>
      <c r="L49" s="399">
        <v>79</v>
      </c>
      <c r="M49" s="400">
        <v>37</v>
      </c>
      <c r="O49" s="434" t="s">
        <v>284</v>
      </c>
      <c r="P49" s="395">
        <v>73.486717999999996</v>
      </c>
      <c r="Q49" s="396">
        <v>89.031332000000006</v>
      </c>
      <c r="R49" s="396">
        <v>173.43951799999999</v>
      </c>
      <c r="S49" s="396">
        <v>158.592319</v>
      </c>
      <c r="T49" s="396">
        <v>129.36815799999999</v>
      </c>
      <c r="U49" s="396">
        <v>480.458484</v>
      </c>
      <c r="V49" s="396">
        <v>263.598816</v>
      </c>
      <c r="W49" s="396">
        <v>127.70294</v>
      </c>
      <c r="X49" s="396">
        <v>240.709676</v>
      </c>
      <c r="Y49" s="396">
        <v>311.04706199999998</v>
      </c>
      <c r="Z49" s="397">
        <v>166.41773429073919</v>
      </c>
    </row>
    <row r="50" spans="2:26" ht="11.25" customHeight="1">
      <c r="B50" s="434" t="s">
        <v>285</v>
      </c>
      <c r="C50" s="417">
        <v>11</v>
      </c>
      <c r="D50" s="418">
        <v>6</v>
      </c>
      <c r="E50" s="418">
        <v>5</v>
      </c>
      <c r="F50" s="418">
        <v>12</v>
      </c>
      <c r="G50" s="418">
        <v>6</v>
      </c>
      <c r="H50" s="418">
        <v>8</v>
      </c>
      <c r="I50" s="418">
        <v>7</v>
      </c>
      <c r="J50" s="418">
        <v>12</v>
      </c>
      <c r="K50" s="418">
        <v>8</v>
      </c>
      <c r="L50" s="418">
        <v>6</v>
      </c>
      <c r="M50" s="419">
        <v>5</v>
      </c>
      <c r="O50" s="434" t="s">
        <v>285</v>
      </c>
      <c r="P50" s="426">
        <v>34.198855999999999</v>
      </c>
      <c r="Q50" s="427">
        <v>20.667261</v>
      </c>
      <c r="R50" s="427">
        <v>63.982500000000002</v>
      </c>
      <c r="S50" s="427">
        <v>10.044811468032</v>
      </c>
      <c r="T50" s="427">
        <v>6.1258600000000003</v>
      </c>
      <c r="U50" s="427">
        <v>17.015038000000001</v>
      </c>
      <c r="V50" s="427">
        <v>6.4117170000000003</v>
      </c>
      <c r="W50" s="427">
        <v>28.985036000000001</v>
      </c>
      <c r="X50" s="427">
        <v>167.37895800000001</v>
      </c>
      <c r="Y50" s="427">
        <v>30.217566000000001</v>
      </c>
      <c r="Z50" s="428">
        <v>5.4850000000000003</v>
      </c>
    </row>
    <row r="51" spans="2:26" ht="11.25" customHeight="1">
      <c r="B51" s="434" t="s">
        <v>286</v>
      </c>
      <c r="C51" s="398">
        <v>140</v>
      </c>
      <c r="D51" s="399">
        <v>133</v>
      </c>
      <c r="E51" s="399">
        <v>128</v>
      </c>
      <c r="F51" s="399">
        <v>145</v>
      </c>
      <c r="G51" s="399">
        <v>141</v>
      </c>
      <c r="H51" s="399">
        <v>170</v>
      </c>
      <c r="I51" s="399">
        <v>176</v>
      </c>
      <c r="J51" s="399">
        <v>168</v>
      </c>
      <c r="K51" s="399">
        <v>154</v>
      </c>
      <c r="L51" s="399">
        <v>197</v>
      </c>
      <c r="M51" s="400">
        <v>86</v>
      </c>
      <c r="O51" s="434" t="s">
        <v>286</v>
      </c>
      <c r="P51" s="395">
        <v>616.92840449190487</v>
      </c>
      <c r="Q51" s="396">
        <v>486.93608604042839</v>
      </c>
      <c r="R51" s="396">
        <v>469.36982091599998</v>
      </c>
      <c r="S51" s="396">
        <v>1350.451423</v>
      </c>
      <c r="T51" s="396">
        <v>858.94764799999996</v>
      </c>
      <c r="U51" s="396">
        <v>1400.203384078513</v>
      </c>
      <c r="V51" s="396">
        <v>1095.373247</v>
      </c>
      <c r="W51" s="396">
        <v>2242.068068</v>
      </c>
      <c r="X51" s="396">
        <v>881.80788499999994</v>
      </c>
      <c r="Y51" s="396">
        <v>1261.9032119999999</v>
      </c>
      <c r="Z51" s="397">
        <v>972.28621799999996</v>
      </c>
    </row>
    <row r="52" spans="2:26" ht="11.25" customHeight="1">
      <c r="B52" s="434" t="s">
        <v>287</v>
      </c>
      <c r="C52" s="417">
        <v>702</v>
      </c>
      <c r="D52" s="418">
        <v>758</v>
      </c>
      <c r="E52" s="418">
        <v>773</v>
      </c>
      <c r="F52" s="418">
        <v>863</v>
      </c>
      <c r="G52" s="418">
        <v>866</v>
      </c>
      <c r="H52" s="418">
        <v>1158</v>
      </c>
      <c r="I52" s="418">
        <v>1112</v>
      </c>
      <c r="J52" s="418">
        <v>975</v>
      </c>
      <c r="K52" s="418">
        <v>893</v>
      </c>
      <c r="L52" s="418">
        <v>891</v>
      </c>
      <c r="M52" s="419">
        <v>478</v>
      </c>
      <c r="O52" s="434" t="s">
        <v>287</v>
      </c>
      <c r="P52" s="426">
        <v>3108.513930581787</v>
      </c>
      <c r="Q52" s="427">
        <v>4277.1994949483042</v>
      </c>
      <c r="R52" s="427">
        <v>5556.4366449011732</v>
      </c>
      <c r="S52" s="427">
        <v>7466.5173572802878</v>
      </c>
      <c r="T52" s="427">
        <v>9013.041864338722</v>
      </c>
      <c r="U52" s="427">
        <v>14918.69686406935</v>
      </c>
      <c r="V52" s="427">
        <v>15548.37799633435</v>
      </c>
      <c r="W52" s="427">
        <v>8127.7715893450868</v>
      </c>
      <c r="X52" s="427">
        <v>7475.5134932311839</v>
      </c>
      <c r="Y52" s="427">
        <v>12201.797122209369</v>
      </c>
      <c r="Z52" s="428">
        <v>8386.285874229101</v>
      </c>
    </row>
    <row r="53" spans="2:26" ht="11.25" customHeight="1">
      <c r="B53" s="434" t="s">
        <v>288</v>
      </c>
      <c r="C53" s="398">
        <v>162</v>
      </c>
      <c r="D53" s="399">
        <v>170</v>
      </c>
      <c r="E53" s="399">
        <v>173</v>
      </c>
      <c r="F53" s="399">
        <v>220</v>
      </c>
      <c r="G53" s="399">
        <v>210</v>
      </c>
      <c r="H53" s="399">
        <v>268</v>
      </c>
      <c r="I53" s="399">
        <v>226</v>
      </c>
      <c r="J53" s="399">
        <v>183</v>
      </c>
      <c r="K53" s="399">
        <v>184</v>
      </c>
      <c r="L53" s="399">
        <v>199</v>
      </c>
      <c r="M53" s="400">
        <v>86</v>
      </c>
      <c r="O53" s="434" t="s">
        <v>288</v>
      </c>
      <c r="P53" s="395">
        <v>1064.1891689555789</v>
      </c>
      <c r="Q53" s="396">
        <v>1113.099344229186</v>
      </c>
      <c r="R53" s="396">
        <v>1886.8656538534669</v>
      </c>
      <c r="S53" s="396">
        <v>1594.967913</v>
      </c>
      <c r="T53" s="396">
        <v>1889.762850357778</v>
      </c>
      <c r="U53" s="396">
        <v>3985.195337888676</v>
      </c>
      <c r="V53" s="396">
        <v>2676.4127389999999</v>
      </c>
      <c r="W53" s="396">
        <v>1402.172509</v>
      </c>
      <c r="X53" s="396">
        <v>1355.967077986</v>
      </c>
      <c r="Y53" s="396">
        <v>1926.177895161585</v>
      </c>
      <c r="Z53" s="397">
        <v>758.84453499999995</v>
      </c>
    </row>
    <row r="54" spans="2:26" ht="11.25" customHeight="1">
      <c r="B54" s="434" t="s">
        <v>289</v>
      </c>
      <c r="C54" s="417">
        <v>32</v>
      </c>
      <c r="D54" s="418">
        <v>23</v>
      </c>
      <c r="E54" s="418">
        <v>23</v>
      </c>
      <c r="F54" s="418">
        <v>31</v>
      </c>
      <c r="G54" s="418">
        <v>26</v>
      </c>
      <c r="H54" s="418">
        <v>34</v>
      </c>
      <c r="I54" s="418">
        <v>32</v>
      </c>
      <c r="J54" s="418">
        <v>34</v>
      </c>
      <c r="K54" s="418">
        <v>30</v>
      </c>
      <c r="L54" s="418">
        <v>20</v>
      </c>
      <c r="M54" s="419">
        <v>9</v>
      </c>
      <c r="O54" s="434" t="s">
        <v>289</v>
      </c>
      <c r="P54" s="426">
        <v>77.421960999999996</v>
      </c>
      <c r="Q54" s="427">
        <v>39.490788000000002</v>
      </c>
      <c r="R54" s="427">
        <v>39.137759000000003</v>
      </c>
      <c r="S54" s="427">
        <v>88.654550999999998</v>
      </c>
      <c r="T54" s="427">
        <v>51.984745782573448</v>
      </c>
      <c r="U54" s="427">
        <v>570.92668200000003</v>
      </c>
      <c r="V54" s="427">
        <v>504.85483699999997</v>
      </c>
      <c r="W54" s="427">
        <v>194.92620600000001</v>
      </c>
      <c r="X54" s="427">
        <v>202.03105500000001</v>
      </c>
      <c r="Y54" s="427">
        <v>832.65567499999997</v>
      </c>
      <c r="Z54" s="428">
        <v>34.983249999999998</v>
      </c>
    </row>
    <row r="55" spans="2:26" ht="11.25" customHeight="1">
      <c r="B55" s="434" t="s">
        <v>290</v>
      </c>
      <c r="C55" s="398">
        <v>0</v>
      </c>
      <c r="D55" s="399">
        <v>1</v>
      </c>
      <c r="E55" s="399">
        <v>1</v>
      </c>
      <c r="F55" s="399">
        <v>3</v>
      </c>
      <c r="G55" s="399">
        <v>2</v>
      </c>
      <c r="H55" s="399">
        <v>3</v>
      </c>
      <c r="I55" s="399">
        <v>4</v>
      </c>
      <c r="J55" s="399">
        <v>2</v>
      </c>
      <c r="K55" s="399">
        <v>1</v>
      </c>
      <c r="L55" s="399">
        <v>1</v>
      </c>
      <c r="M55" s="400">
        <v>1</v>
      </c>
      <c r="O55" s="434" t="s">
        <v>290</v>
      </c>
      <c r="P55" s="395">
        <v>0</v>
      </c>
      <c r="Q55" s="396">
        <v>29.571484999999999</v>
      </c>
      <c r="R55" s="396">
        <v>0</v>
      </c>
      <c r="S55" s="396">
        <v>3.6556799999999998</v>
      </c>
      <c r="T55" s="396">
        <v>0.75</v>
      </c>
      <c r="U55" s="396">
        <v>3</v>
      </c>
      <c r="V55" s="396">
        <v>17.5</v>
      </c>
      <c r="W55" s="396">
        <v>6</v>
      </c>
      <c r="X55" s="396">
        <v>1.7</v>
      </c>
      <c r="Y55" s="396">
        <v>10</v>
      </c>
      <c r="Z55" s="397">
        <v>0.2</v>
      </c>
    </row>
    <row r="56" spans="2:26" ht="11.25" customHeight="1">
      <c r="B56" s="434" t="s">
        <v>291</v>
      </c>
      <c r="C56" s="417">
        <v>206</v>
      </c>
      <c r="D56" s="418">
        <v>230</v>
      </c>
      <c r="E56" s="418">
        <v>225</v>
      </c>
      <c r="F56" s="418">
        <v>239</v>
      </c>
      <c r="G56" s="418">
        <v>205</v>
      </c>
      <c r="H56" s="418">
        <v>311</v>
      </c>
      <c r="I56" s="418">
        <v>282</v>
      </c>
      <c r="J56" s="418">
        <v>278</v>
      </c>
      <c r="K56" s="418">
        <v>231</v>
      </c>
      <c r="L56" s="418">
        <v>312</v>
      </c>
      <c r="M56" s="419">
        <v>120</v>
      </c>
      <c r="O56" s="434" t="s">
        <v>291</v>
      </c>
      <c r="P56" s="426">
        <v>800.79733499999998</v>
      </c>
      <c r="Q56" s="427">
        <v>1098.0316163785189</v>
      </c>
      <c r="R56" s="427">
        <v>974.33407707747767</v>
      </c>
      <c r="S56" s="427">
        <v>1532.1376153718661</v>
      </c>
      <c r="T56" s="427">
        <v>1368.274099568305</v>
      </c>
      <c r="U56" s="427">
        <v>2371.6038469256541</v>
      </c>
      <c r="V56" s="427">
        <v>2802.6080835543171</v>
      </c>
      <c r="W56" s="427">
        <v>2398.9806508435522</v>
      </c>
      <c r="X56" s="427">
        <v>1814.721454981265</v>
      </c>
      <c r="Y56" s="427">
        <v>2800.3690569999999</v>
      </c>
      <c r="Z56" s="428">
        <v>1418.2085360000001</v>
      </c>
    </row>
    <row r="57" spans="2:26" ht="11.25" customHeight="1">
      <c r="B57" s="434" t="s">
        <v>292</v>
      </c>
      <c r="C57" s="398">
        <v>368</v>
      </c>
      <c r="D57" s="399">
        <v>415</v>
      </c>
      <c r="E57" s="399">
        <v>422</v>
      </c>
      <c r="F57" s="399">
        <v>450</v>
      </c>
      <c r="G57" s="399">
        <v>417</v>
      </c>
      <c r="H57" s="399">
        <v>573</v>
      </c>
      <c r="I57" s="399">
        <v>562</v>
      </c>
      <c r="J57" s="399">
        <v>456</v>
      </c>
      <c r="K57" s="399">
        <v>433</v>
      </c>
      <c r="L57" s="399">
        <v>436</v>
      </c>
      <c r="M57" s="400">
        <v>185</v>
      </c>
      <c r="O57" s="434" t="s">
        <v>292</v>
      </c>
      <c r="P57" s="395">
        <v>1579.856115356617</v>
      </c>
      <c r="Q57" s="396">
        <v>3158.634995159372</v>
      </c>
      <c r="R57" s="396">
        <v>5205.8292763389491</v>
      </c>
      <c r="S57" s="396">
        <v>4668.5779177258873</v>
      </c>
      <c r="T57" s="396">
        <v>4752.6287672216413</v>
      </c>
      <c r="U57" s="396">
        <v>7797.8927522648164</v>
      </c>
      <c r="V57" s="396">
        <v>7987.0315413446333</v>
      </c>
      <c r="W57" s="396">
        <v>3373.5633553591551</v>
      </c>
      <c r="X57" s="396">
        <v>3600.1769153537439</v>
      </c>
      <c r="Y57" s="396">
        <v>7576.8395405755282</v>
      </c>
      <c r="Z57" s="397">
        <v>2756.3932249999998</v>
      </c>
    </row>
    <row r="58" spans="2:26" ht="11.25" customHeight="1">
      <c r="B58" s="434" t="s">
        <v>293</v>
      </c>
      <c r="C58" s="417">
        <v>6</v>
      </c>
      <c r="D58" s="418">
        <v>4</v>
      </c>
      <c r="E58" s="418">
        <v>3</v>
      </c>
      <c r="F58" s="418">
        <v>5</v>
      </c>
      <c r="G58" s="418">
        <v>3</v>
      </c>
      <c r="H58" s="418">
        <v>14</v>
      </c>
      <c r="I58" s="418">
        <v>10</v>
      </c>
      <c r="J58" s="418">
        <v>3</v>
      </c>
      <c r="K58" s="418">
        <v>5</v>
      </c>
      <c r="L58" s="418">
        <v>5</v>
      </c>
      <c r="M58" s="419">
        <v>6</v>
      </c>
      <c r="O58" s="434" t="s">
        <v>293</v>
      </c>
      <c r="P58" s="426">
        <v>21.873999999999999</v>
      </c>
      <c r="Q58" s="427">
        <v>6.5965690000000006</v>
      </c>
      <c r="R58" s="427">
        <v>14.54008</v>
      </c>
      <c r="S58" s="427">
        <v>40.599997000000002</v>
      </c>
      <c r="T58" s="427">
        <v>76.562442000000004</v>
      </c>
      <c r="U58" s="427">
        <v>264.66000000000003</v>
      </c>
      <c r="V58" s="427">
        <v>460.37966399999999</v>
      </c>
      <c r="W58" s="427">
        <v>113.099999</v>
      </c>
      <c r="X58" s="427">
        <v>459.218006</v>
      </c>
      <c r="Y58" s="427">
        <v>1.5274829999999999</v>
      </c>
      <c r="Z58" s="428">
        <v>499.88900000000001</v>
      </c>
    </row>
    <row r="59" spans="2:26" ht="11.25" customHeight="1">
      <c r="B59" s="434" t="s">
        <v>294</v>
      </c>
      <c r="C59" s="398">
        <v>95</v>
      </c>
      <c r="D59" s="399">
        <v>89</v>
      </c>
      <c r="E59" s="399">
        <v>100</v>
      </c>
      <c r="F59" s="399">
        <v>85</v>
      </c>
      <c r="G59" s="399">
        <v>106</v>
      </c>
      <c r="H59" s="399">
        <v>115</v>
      </c>
      <c r="I59" s="399">
        <v>113</v>
      </c>
      <c r="J59" s="399">
        <v>95</v>
      </c>
      <c r="K59" s="399">
        <v>99</v>
      </c>
      <c r="L59" s="399">
        <v>103</v>
      </c>
      <c r="M59" s="400">
        <v>41</v>
      </c>
      <c r="O59" s="434" t="s">
        <v>294</v>
      </c>
      <c r="P59" s="395">
        <v>214.0730981305199</v>
      </c>
      <c r="Q59" s="396">
        <v>182.459586</v>
      </c>
      <c r="R59" s="396">
        <v>663.85628927126186</v>
      </c>
      <c r="S59" s="396">
        <v>245.18333394616801</v>
      </c>
      <c r="T59" s="396">
        <v>356.91355448665479</v>
      </c>
      <c r="U59" s="396">
        <v>762.70466566646439</v>
      </c>
      <c r="V59" s="396">
        <v>593.49815899999999</v>
      </c>
      <c r="W59" s="396">
        <v>248.07147900000001</v>
      </c>
      <c r="X59" s="396">
        <v>367.317769</v>
      </c>
      <c r="Y59" s="396">
        <v>357.14167500000002</v>
      </c>
      <c r="Z59" s="397">
        <v>196.074477</v>
      </c>
    </row>
    <row r="60" spans="2:26" ht="11.25" customHeight="1">
      <c r="B60" s="495" t="s">
        <v>295</v>
      </c>
      <c r="C60" s="420">
        <v>13</v>
      </c>
      <c r="D60" s="421">
        <v>18</v>
      </c>
      <c r="E60" s="421">
        <v>18</v>
      </c>
      <c r="F60" s="421">
        <v>16</v>
      </c>
      <c r="G60" s="421">
        <v>35</v>
      </c>
      <c r="H60" s="421">
        <v>55</v>
      </c>
      <c r="I60" s="421">
        <v>66</v>
      </c>
      <c r="J60" s="421">
        <v>59</v>
      </c>
      <c r="K60" s="421">
        <v>46</v>
      </c>
      <c r="L60" s="421">
        <v>61</v>
      </c>
      <c r="M60" s="422">
        <v>31</v>
      </c>
      <c r="O60" s="495" t="s">
        <v>295</v>
      </c>
      <c r="P60" s="496">
        <v>37.776012999999999</v>
      </c>
      <c r="Q60" s="497">
        <v>229.00458499999999</v>
      </c>
      <c r="R60" s="497">
        <v>45.526671</v>
      </c>
      <c r="S60" s="497">
        <v>116.761416</v>
      </c>
      <c r="T60" s="497">
        <v>375.09288099999998</v>
      </c>
      <c r="U60" s="497">
        <v>179.495047</v>
      </c>
      <c r="V60" s="497">
        <v>604.41182900000001</v>
      </c>
      <c r="W60" s="497">
        <v>218.23204000000001</v>
      </c>
      <c r="X60" s="497">
        <v>150.282726</v>
      </c>
      <c r="Y60" s="497">
        <v>2150.2113939999999</v>
      </c>
      <c r="Z60" s="498">
        <v>234.19441499999999</v>
      </c>
    </row>
    <row r="61" spans="2:26" ht="11.25" customHeight="1">
      <c r="B61" s="36" t="s">
        <v>115</v>
      </c>
      <c r="C61" s="418"/>
      <c r="D61" s="418"/>
      <c r="E61" s="418"/>
      <c r="F61" s="418"/>
      <c r="G61" s="418"/>
      <c r="H61" s="418"/>
      <c r="I61" s="418"/>
      <c r="J61" s="418"/>
      <c r="K61" s="418"/>
      <c r="L61" s="418"/>
      <c r="M61" s="418"/>
      <c r="O61" s="36" t="s">
        <v>115</v>
      </c>
    </row>
  </sheetData>
  <pageMargins left="0.7" right="0.7" top="0.75" bottom="0.75" header="0.3" footer="0.3"/>
  <pageSetup orientation="portrait" horizontalDpi="0"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0C977-EA60-4D2E-B8D5-C0468404B02D}">
  <sheetPr>
    <tabColor theme="4"/>
  </sheetPr>
  <dimension ref="A1:BK61"/>
  <sheetViews>
    <sheetView showGridLines="0" tabSelected="1" zoomScaleNormal="100" workbookViewId="0"/>
  </sheetViews>
  <sheetFormatPr defaultColWidth="5.5" defaultRowHeight="11.25" customHeight="1"/>
  <cols>
    <col min="1" max="1" width="2.5" style="389" customWidth="1"/>
    <col min="2" max="2" width="34.08203125" style="389" customWidth="1"/>
    <col min="3" max="3" width="6.58203125" style="389" customWidth="1"/>
    <col min="4" max="13" width="5.5" style="389" customWidth="1"/>
    <col min="14" max="14" width="2.08203125" style="389" customWidth="1"/>
    <col min="15" max="15" width="33.33203125" style="389" customWidth="1"/>
    <col min="16" max="16384" width="5.5" style="389"/>
  </cols>
  <sheetData>
    <row r="1" spans="1:63" ht="11.25" customHeight="1">
      <c r="A1" s="921"/>
      <c r="B1" s="39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63" ht="11.25" customHeight="1">
      <c r="A2" s="921"/>
      <c r="B2" s="391"/>
      <c r="C2" s="391"/>
    </row>
    <row r="6" spans="1:63" ht="15.5">
      <c r="C6" s="390" t="s">
        <v>296</v>
      </c>
      <c r="P6" s="390" t="s">
        <v>297</v>
      </c>
      <c r="BJ6" s="408"/>
      <c r="BK6" s="408"/>
    </row>
    <row r="7" spans="1:63" ht="11.25" customHeight="1">
      <c r="B7" s="412"/>
      <c r="C7" s="102">
        <v>2016</v>
      </c>
      <c r="D7" s="103">
        <v>2017</v>
      </c>
      <c r="E7" s="103">
        <v>2018</v>
      </c>
      <c r="F7" s="103">
        <v>2019</v>
      </c>
      <c r="G7" s="103">
        <v>2020</v>
      </c>
      <c r="H7" s="103">
        <v>2021</v>
      </c>
      <c r="I7" s="103">
        <v>2022</v>
      </c>
      <c r="J7" s="103">
        <v>2023</v>
      </c>
      <c r="K7" s="103">
        <v>2024</v>
      </c>
      <c r="L7" s="103">
        <v>2025</v>
      </c>
      <c r="M7" s="104">
        <v>2026</v>
      </c>
      <c r="N7" s="413"/>
      <c r="P7" s="1058">
        <v>2016</v>
      </c>
      <c r="Q7" s="1057"/>
      <c r="R7" s="1057"/>
      <c r="S7" s="1057"/>
      <c r="T7" s="1057">
        <v>2017</v>
      </c>
      <c r="U7" s="1057"/>
      <c r="V7" s="1057"/>
      <c r="W7" s="1057"/>
      <c r="X7" s="1057">
        <v>2018</v>
      </c>
      <c r="Y7" s="1057"/>
      <c r="Z7" s="1057"/>
      <c r="AA7" s="1057"/>
      <c r="AB7" s="1057">
        <v>2019</v>
      </c>
      <c r="AC7" s="1057"/>
      <c r="AD7" s="1057"/>
      <c r="AE7" s="1057"/>
      <c r="AF7" s="1057">
        <v>2020</v>
      </c>
      <c r="AG7" s="1057"/>
      <c r="AH7" s="1057"/>
      <c r="AI7" s="1057"/>
      <c r="AJ7" s="1057">
        <v>2021</v>
      </c>
      <c r="AK7" s="1057"/>
      <c r="AL7" s="1057"/>
      <c r="AM7" s="1057"/>
      <c r="AN7" s="1057">
        <v>2022</v>
      </c>
      <c r="AO7" s="1057"/>
      <c r="AP7" s="1057"/>
      <c r="AQ7" s="1057"/>
      <c r="AR7" s="1057">
        <v>2023</v>
      </c>
      <c r="AS7" s="1057"/>
      <c r="AT7" s="1057"/>
      <c r="AU7" s="1057"/>
      <c r="AV7" s="1057">
        <v>2024</v>
      </c>
      <c r="AW7" s="1057"/>
      <c r="AX7" s="1057"/>
      <c r="AY7" s="1057"/>
      <c r="AZ7" s="1057">
        <v>2025</v>
      </c>
      <c r="BA7" s="1057"/>
      <c r="BB7" s="1057"/>
      <c r="BC7" s="1057"/>
      <c r="BD7" s="1057">
        <v>2026</v>
      </c>
      <c r="BE7" s="1057"/>
    </row>
    <row r="8" spans="1:63" ht="11.25" customHeight="1">
      <c r="B8" s="499" t="s">
        <v>298</v>
      </c>
      <c r="C8" s="414">
        <v>2469</v>
      </c>
      <c r="D8" s="415">
        <v>2604</v>
      </c>
      <c r="E8" s="415">
        <v>2889</v>
      </c>
      <c r="F8" s="415">
        <v>2999</v>
      </c>
      <c r="G8" s="415">
        <v>2967</v>
      </c>
      <c r="H8" s="415">
        <v>4096</v>
      </c>
      <c r="I8" s="415">
        <v>3667</v>
      </c>
      <c r="J8" s="415">
        <v>2919</v>
      </c>
      <c r="K8" s="415">
        <v>3316</v>
      </c>
      <c r="L8" s="415">
        <v>3642</v>
      </c>
      <c r="M8" s="416">
        <v>1627</v>
      </c>
      <c r="P8" s="5"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63" ht="11.25" customHeight="1">
      <c r="B9" s="500" t="s">
        <v>299</v>
      </c>
      <c r="C9" s="398">
        <v>1429</v>
      </c>
      <c r="D9" s="399">
        <v>1547</v>
      </c>
      <c r="E9" s="399">
        <v>1712</v>
      </c>
      <c r="F9" s="399">
        <v>1936</v>
      </c>
      <c r="G9" s="399">
        <v>1913</v>
      </c>
      <c r="H9" s="399">
        <v>2968</v>
      </c>
      <c r="I9" s="399">
        <v>2670</v>
      </c>
      <c r="J9" s="399">
        <v>2292</v>
      </c>
      <c r="K9" s="399">
        <v>2287</v>
      </c>
      <c r="L9" s="399">
        <v>2273</v>
      </c>
      <c r="M9" s="400">
        <v>1073</v>
      </c>
      <c r="O9" s="499" t="s">
        <v>298</v>
      </c>
      <c r="P9" s="414">
        <v>714</v>
      </c>
      <c r="Q9" s="415">
        <v>613</v>
      </c>
      <c r="R9" s="415">
        <v>593</v>
      </c>
      <c r="S9" s="415">
        <v>549</v>
      </c>
      <c r="T9" s="415">
        <v>727</v>
      </c>
      <c r="U9" s="415">
        <v>653</v>
      </c>
      <c r="V9" s="415">
        <v>606</v>
      </c>
      <c r="W9" s="415">
        <v>618</v>
      </c>
      <c r="X9" s="415">
        <v>829</v>
      </c>
      <c r="Y9" s="415">
        <v>714</v>
      </c>
      <c r="Z9" s="415">
        <v>673</v>
      </c>
      <c r="AA9" s="415">
        <v>673</v>
      </c>
      <c r="AB9" s="415">
        <v>825</v>
      </c>
      <c r="AC9" s="415">
        <v>762</v>
      </c>
      <c r="AD9" s="415">
        <v>752</v>
      </c>
      <c r="AE9" s="415">
        <v>660</v>
      </c>
      <c r="AF9" s="415">
        <v>816</v>
      </c>
      <c r="AG9" s="415">
        <v>647</v>
      </c>
      <c r="AH9" s="415">
        <v>696</v>
      </c>
      <c r="AI9" s="415">
        <v>808</v>
      </c>
      <c r="AJ9" s="415">
        <v>1019</v>
      </c>
      <c r="AK9" s="415">
        <v>1020</v>
      </c>
      <c r="AL9" s="415">
        <v>1032</v>
      </c>
      <c r="AM9" s="415">
        <v>1025</v>
      </c>
      <c r="AN9" s="415">
        <v>1241</v>
      </c>
      <c r="AO9" s="415">
        <v>968</v>
      </c>
      <c r="AP9" s="415">
        <v>767</v>
      </c>
      <c r="AQ9" s="415">
        <v>691</v>
      </c>
      <c r="AR9" s="415">
        <v>857</v>
      </c>
      <c r="AS9" s="415">
        <v>710</v>
      </c>
      <c r="AT9" s="415">
        <v>715</v>
      </c>
      <c r="AU9" s="415">
        <v>637</v>
      </c>
      <c r="AV9" s="415">
        <v>934</v>
      </c>
      <c r="AW9" s="415">
        <v>810</v>
      </c>
      <c r="AX9" s="415">
        <v>761</v>
      </c>
      <c r="AY9" s="415">
        <v>811</v>
      </c>
      <c r="AZ9" s="415">
        <v>1054</v>
      </c>
      <c r="BA9" s="415">
        <v>824</v>
      </c>
      <c r="BB9" s="415">
        <v>868</v>
      </c>
      <c r="BC9" s="415">
        <v>896</v>
      </c>
      <c r="BD9" s="415">
        <v>866</v>
      </c>
      <c r="BE9" s="416">
        <v>761</v>
      </c>
    </row>
    <row r="10" spans="1:63" ht="11.25" customHeight="1">
      <c r="A10" s="391"/>
      <c r="B10" s="500" t="s">
        <v>300</v>
      </c>
      <c r="C10" s="417">
        <v>871</v>
      </c>
      <c r="D10" s="418">
        <v>1010</v>
      </c>
      <c r="E10" s="418">
        <v>1049</v>
      </c>
      <c r="F10" s="418">
        <v>1130</v>
      </c>
      <c r="G10" s="418">
        <v>1191</v>
      </c>
      <c r="H10" s="418">
        <v>1623</v>
      </c>
      <c r="I10" s="418">
        <v>1516</v>
      </c>
      <c r="J10" s="418">
        <v>1153</v>
      </c>
      <c r="K10" s="418">
        <v>1053</v>
      </c>
      <c r="L10" s="418">
        <v>978</v>
      </c>
      <c r="M10" s="419">
        <v>445</v>
      </c>
      <c r="O10" s="500" t="s">
        <v>299</v>
      </c>
      <c r="P10" s="398">
        <v>435</v>
      </c>
      <c r="Q10" s="399">
        <v>326</v>
      </c>
      <c r="R10" s="399">
        <v>333</v>
      </c>
      <c r="S10" s="399">
        <v>335</v>
      </c>
      <c r="T10" s="399">
        <v>402</v>
      </c>
      <c r="U10" s="399">
        <v>357</v>
      </c>
      <c r="V10" s="399">
        <v>387</v>
      </c>
      <c r="W10" s="399">
        <v>401</v>
      </c>
      <c r="X10" s="399">
        <v>474</v>
      </c>
      <c r="Y10" s="399">
        <v>407</v>
      </c>
      <c r="Z10" s="399">
        <v>395</v>
      </c>
      <c r="AA10" s="399">
        <v>436</v>
      </c>
      <c r="AB10" s="399">
        <v>518</v>
      </c>
      <c r="AC10" s="399">
        <v>483</v>
      </c>
      <c r="AD10" s="399">
        <v>468</v>
      </c>
      <c r="AE10" s="399">
        <v>467</v>
      </c>
      <c r="AF10" s="399">
        <v>558</v>
      </c>
      <c r="AG10" s="399">
        <v>399</v>
      </c>
      <c r="AH10" s="399">
        <v>455</v>
      </c>
      <c r="AI10" s="399">
        <v>501</v>
      </c>
      <c r="AJ10" s="399">
        <v>759</v>
      </c>
      <c r="AK10" s="399">
        <v>744</v>
      </c>
      <c r="AL10" s="399">
        <v>738</v>
      </c>
      <c r="AM10" s="399">
        <v>727</v>
      </c>
      <c r="AN10" s="399">
        <v>817</v>
      </c>
      <c r="AO10" s="399">
        <v>702</v>
      </c>
      <c r="AP10" s="399">
        <v>597</v>
      </c>
      <c r="AQ10" s="399">
        <v>554</v>
      </c>
      <c r="AR10" s="399">
        <v>678</v>
      </c>
      <c r="AS10" s="399">
        <v>566</v>
      </c>
      <c r="AT10" s="399">
        <v>520</v>
      </c>
      <c r="AU10" s="399">
        <v>528</v>
      </c>
      <c r="AV10" s="399">
        <v>631</v>
      </c>
      <c r="AW10" s="399">
        <v>583</v>
      </c>
      <c r="AX10" s="399">
        <v>534</v>
      </c>
      <c r="AY10" s="399">
        <v>539</v>
      </c>
      <c r="AZ10" s="399">
        <v>640</v>
      </c>
      <c r="BA10" s="399">
        <v>538</v>
      </c>
      <c r="BB10" s="399">
        <v>539</v>
      </c>
      <c r="BC10" s="399">
        <v>556</v>
      </c>
      <c r="BD10" s="399">
        <v>550</v>
      </c>
      <c r="BE10" s="400">
        <v>523</v>
      </c>
    </row>
    <row r="11" spans="1:63" ht="11.25" customHeight="1">
      <c r="B11" s="500" t="s">
        <v>301</v>
      </c>
      <c r="C11" s="398">
        <v>750</v>
      </c>
      <c r="D11" s="399">
        <v>837</v>
      </c>
      <c r="E11" s="399">
        <v>884</v>
      </c>
      <c r="F11" s="399">
        <v>897</v>
      </c>
      <c r="G11" s="399">
        <v>945</v>
      </c>
      <c r="H11" s="399">
        <v>1217</v>
      </c>
      <c r="I11" s="399">
        <v>1082</v>
      </c>
      <c r="J11" s="399">
        <v>861</v>
      </c>
      <c r="K11" s="399">
        <v>900</v>
      </c>
      <c r="L11" s="399">
        <v>892</v>
      </c>
      <c r="M11" s="400">
        <v>407</v>
      </c>
      <c r="O11" s="500" t="s">
        <v>300</v>
      </c>
      <c r="P11" s="417">
        <v>258</v>
      </c>
      <c r="Q11" s="418">
        <v>210</v>
      </c>
      <c r="R11" s="418">
        <v>196</v>
      </c>
      <c r="S11" s="418">
        <v>207</v>
      </c>
      <c r="T11" s="418">
        <v>283</v>
      </c>
      <c r="U11" s="418">
        <v>242</v>
      </c>
      <c r="V11" s="418">
        <v>252</v>
      </c>
      <c r="W11" s="418">
        <v>233</v>
      </c>
      <c r="X11" s="418">
        <v>284</v>
      </c>
      <c r="Y11" s="418">
        <v>265</v>
      </c>
      <c r="Z11" s="418">
        <v>217</v>
      </c>
      <c r="AA11" s="418">
        <v>283</v>
      </c>
      <c r="AB11" s="418">
        <v>326</v>
      </c>
      <c r="AC11" s="418">
        <v>255</v>
      </c>
      <c r="AD11" s="418">
        <v>275</v>
      </c>
      <c r="AE11" s="418">
        <v>274</v>
      </c>
      <c r="AF11" s="418">
        <v>351</v>
      </c>
      <c r="AG11" s="418">
        <v>236</v>
      </c>
      <c r="AH11" s="418">
        <v>304</v>
      </c>
      <c r="AI11" s="418">
        <v>300</v>
      </c>
      <c r="AJ11" s="418">
        <v>420</v>
      </c>
      <c r="AK11" s="418">
        <v>388</v>
      </c>
      <c r="AL11" s="418">
        <v>388</v>
      </c>
      <c r="AM11" s="418">
        <v>427</v>
      </c>
      <c r="AN11" s="418">
        <v>478</v>
      </c>
      <c r="AO11" s="418">
        <v>408</v>
      </c>
      <c r="AP11" s="418">
        <v>318</v>
      </c>
      <c r="AQ11" s="418">
        <v>312</v>
      </c>
      <c r="AR11" s="418">
        <v>342</v>
      </c>
      <c r="AS11" s="418">
        <v>280</v>
      </c>
      <c r="AT11" s="418">
        <v>268</v>
      </c>
      <c r="AU11" s="418">
        <v>263</v>
      </c>
      <c r="AV11" s="418">
        <v>320</v>
      </c>
      <c r="AW11" s="418">
        <v>260</v>
      </c>
      <c r="AX11" s="418">
        <v>235</v>
      </c>
      <c r="AY11" s="418">
        <v>238</v>
      </c>
      <c r="AZ11" s="418">
        <v>286</v>
      </c>
      <c r="BA11" s="418">
        <v>222</v>
      </c>
      <c r="BB11" s="418">
        <v>229</v>
      </c>
      <c r="BC11" s="418">
        <v>241</v>
      </c>
      <c r="BD11" s="418">
        <v>217</v>
      </c>
      <c r="BE11" s="419">
        <v>228</v>
      </c>
    </row>
    <row r="12" spans="1:63" ht="11.25" customHeight="1">
      <c r="B12" s="500" t="s">
        <v>302</v>
      </c>
      <c r="C12" s="417">
        <v>291</v>
      </c>
      <c r="D12" s="418">
        <v>313</v>
      </c>
      <c r="E12" s="418">
        <v>336</v>
      </c>
      <c r="F12" s="418">
        <v>411</v>
      </c>
      <c r="G12" s="418">
        <v>496</v>
      </c>
      <c r="H12" s="418">
        <v>736</v>
      </c>
      <c r="I12" s="418">
        <v>815</v>
      </c>
      <c r="J12" s="418">
        <v>708</v>
      </c>
      <c r="K12" s="418">
        <v>736</v>
      </c>
      <c r="L12" s="418">
        <v>739</v>
      </c>
      <c r="M12" s="419">
        <v>440</v>
      </c>
      <c r="O12" s="500" t="s">
        <v>301</v>
      </c>
      <c r="P12" s="398">
        <v>199</v>
      </c>
      <c r="Q12" s="399">
        <v>186</v>
      </c>
      <c r="R12" s="399">
        <v>188</v>
      </c>
      <c r="S12" s="399">
        <v>177</v>
      </c>
      <c r="T12" s="399">
        <v>240</v>
      </c>
      <c r="U12" s="399">
        <v>206</v>
      </c>
      <c r="V12" s="399">
        <v>196</v>
      </c>
      <c r="W12" s="399">
        <v>195</v>
      </c>
      <c r="X12" s="399">
        <v>233</v>
      </c>
      <c r="Y12" s="399">
        <v>218</v>
      </c>
      <c r="Z12" s="399">
        <v>214</v>
      </c>
      <c r="AA12" s="399">
        <v>219</v>
      </c>
      <c r="AB12" s="399">
        <v>238</v>
      </c>
      <c r="AC12" s="399">
        <v>209</v>
      </c>
      <c r="AD12" s="399">
        <v>231</v>
      </c>
      <c r="AE12" s="399">
        <v>219</v>
      </c>
      <c r="AF12" s="399">
        <v>287</v>
      </c>
      <c r="AG12" s="399">
        <v>225</v>
      </c>
      <c r="AH12" s="399">
        <v>211</v>
      </c>
      <c r="AI12" s="399">
        <v>222</v>
      </c>
      <c r="AJ12" s="399">
        <v>327</v>
      </c>
      <c r="AK12" s="399">
        <v>311</v>
      </c>
      <c r="AL12" s="399">
        <v>291</v>
      </c>
      <c r="AM12" s="399">
        <v>288</v>
      </c>
      <c r="AN12" s="399">
        <v>342</v>
      </c>
      <c r="AO12" s="399">
        <v>265</v>
      </c>
      <c r="AP12" s="399">
        <v>228</v>
      </c>
      <c r="AQ12" s="399">
        <v>247</v>
      </c>
      <c r="AR12" s="399">
        <v>231</v>
      </c>
      <c r="AS12" s="399">
        <v>217</v>
      </c>
      <c r="AT12" s="399">
        <v>179</v>
      </c>
      <c r="AU12" s="399">
        <v>234</v>
      </c>
      <c r="AV12" s="399">
        <v>231</v>
      </c>
      <c r="AW12" s="399">
        <v>236</v>
      </c>
      <c r="AX12" s="399">
        <v>221</v>
      </c>
      <c r="AY12" s="399">
        <v>212</v>
      </c>
      <c r="AZ12" s="399">
        <v>245</v>
      </c>
      <c r="BA12" s="399">
        <v>192</v>
      </c>
      <c r="BB12" s="399">
        <v>205</v>
      </c>
      <c r="BC12" s="399">
        <v>250</v>
      </c>
      <c r="BD12" s="399">
        <v>205</v>
      </c>
      <c r="BE12" s="400">
        <v>202</v>
      </c>
    </row>
    <row r="13" spans="1:63" ht="11.25" customHeight="1">
      <c r="B13" s="500" t="s">
        <v>303</v>
      </c>
      <c r="C13" s="398">
        <v>201</v>
      </c>
      <c r="D13" s="399">
        <v>223</v>
      </c>
      <c r="E13" s="399">
        <v>273</v>
      </c>
      <c r="F13" s="399">
        <v>270</v>
      </c>
      <c r="G13" s="399">
        <v>302</v>
      </c>
      <c r="H13" s="399">
        <v>530</v>
      </c>
      <c r="I13" s="399">
        <v>561</v>
      </c>
      <c r="J13" s="399">
        <v>456</v>
      </c>
      <c r="K13" s="399">
        <v>431</v>
      </c>
      <c r="L13" s="399">
        <v>414</v>
      </c>
      <c r="M13" s="400">
        <v>207</v>
      </c>
      <c r="O13" s="500" t="s">
        <v>302</v>
      </c>
      <c r="P13" s="417">
        <v>95</v>
      </c>
      <c r="Q13" s="418">
        <v>64</v>
      </c>
      <c r="R13" s="418">
        <v>65</v>
      </c>
      <c r="S13" s="418">
        <v>67</v>
      </c>
      <c r="T13" s="418">
        <v>82</v>
      </c>
      <c r="U13" s="418">
        <v>79</v>
      </c>
      <c r="V13" s="418">
        <v>69</v>
      </c>
      <c r="W13" s="418">
        <v>83</v>
      </c>
      <c r="X13" s="418">
        <v>84</v>
      </c>
      <c r="Y13" s="418">
        <v>76</v>
      </c>
      <c r="Z13" s="418">
        <v>75</v>
      </c>
      <c r="AA13" s="418">
        <v>101</v>
      </c>
      <c r="AB13" s="418">
        <v>116</v>
      </c>
      <c r="AC13" s="418">
        <v>98</v>
      </c>
      <c r="AD13" s="418">
        <v>104</v>
      </c>
      <c r="AE13" s="418">
        <v>93</v>
      </c>
      <c r="AF13" s="418">
        <v>132</v>
      </c>
      <c r="AG13" s="418">
        <v>122</v>
      </c>
      <c r="AH13" s="418">
        <v>119</v>
      </c>
      <c r="AI13" s="418">
        <v>123</v>
      </c>
      <c r="AJ13" s="418">
        <v>194</v>
      </c>
      <c r="AK13" s="418">
        <v>156</v>
      </c>
      <c r="AL13" s="418">
        <v>194</v>
      </c>
      <c r="AM13" s="418">
        <v>192</v>
      </c>
      <c r="AN13" s="418">
        <v>280</v>
      </c>
      <c r="AO13" s="418">
        <v>211</v>
      </c>
      <c r="AP13" s="418">
        <v>168</v>
      </c>
      <c r="AQ13" s="418">
        <v>156</v>
      </c>
      <c r="AR13" s="418">
        <v>199</v>
      </c>
      <c r="AS13" s="418">
        <v>157</v>
      </c>
      <c r="AT13" s="418">
        <v>187</v>
      </c>
      <c r="AU13" s="418">
        <v>165</v>
      </c>
      <c r="AV13" s="418">
        <v>198</v>
      </c>
      <c r="AW13" s="418">
        <v>166</v>
      </c>
      <c r="AX13" s="418">
        <v>189</v>
      </c>
      <c r="AY13" s="418">
        <v>183</v>
      </c>
      <c r="AZ13" s="418">
        <v>198</v>
      </c>
      <c r="BA13" s="418">
        <v>173</v>
      </c>
      <c r="BB13" s="418">
        <v>169</v>
      </c>
      <c r="BC13" s="418">
        <v>199</v>
      </c>
      <c r="BD13" s="418">
        <v>229</v>
      </c>
      <c r="BE13" s="419">
        <v>211</v>
      </c>
    </row>
    <row r="14" spans="1:63" ht="11.25" customHeight="1">
      <c r="B14" s="500" t="s">
        <v>304</v>
      </c>
      <c r="C14" s="417">
        <v>376</v>
      </c>
      <c r="D14" s="418">
        <v>391</v>
      </c>
      <c r="E14" s="418">
        <v>410</v>
      </c>
      <c r="F14" s="418">
        <v>416</v>
      </c>
      <c r="G14" s="418">
        <v>383</v>
      </c>
      <c r="H14" s="418">
        <v>552</v>
      </c>
      <c r="I14" s="418">
        <v>491</v>
      </c>
      <c r="J14" s="418">
        <v>474</v>
      </c>
      <c r="K14" s="418">
        <v>367</v>
      </c>
      <c r="L14" s="418">
        <v>428</v>
      </c>
      <c r="M14" s="419">
        <v>200</v>
      </c>
      <c r="O14" s="500" t="s">
        <v>303</v>
      </c>
      <c r="P14" s="398">
        <v>60</v>
      </c>
      <c r="Q14" s="399">
        <v>45</v>
      </c>
      <c r="R14" s="399">
        <v>58</v>
      </c>
      <c r="S14" s="399">
        <v>38</v>
      </c>
      <c r="T14" s="399">
        <v>51</v>
      </c>
      <c r="U14" s="399">
        <v>54</v>
      </c>
      <c r="V14" s="399">
        <v>58</v>
      </c>
      <c r="W14" s="399">
        <v>60</v>
      </c>
      <c r="X14" s="399">
        <v>67</v>
      </c>
      <c r="Y14" s="399">
        <v>58</v>
      </c>
      <c r="Z14" s="399">
        <v>65</v>
      </c>
      <c r="AA14" s="399">
        <v>83</v>
      </c>
      <c r="AB14" s="399">
        <v>80</v>
      </c>
      <c r="AC14" s="399">
        <v>61</v>
      </c>
      <c r="AD14" s="399">
        <v>55</v>
      </c>
      <c r="AE14" s="399">
        <v>74</v>
      </c>
      <c r="AF14" s="399">
        <v>92</v>
      </c>
      <c r="AG14" s="399">
        <v>69</v>
      </c>
      <c r="AH14" s="399">
        <v>66</v>
      </c>
      <c r="AI14" s="399">
        <v>75</v>
      </c>
      <c r="AJ14" s="399">
        <v>136</v>
      </c>
      <c r="AK14" s="399">
        <v>114</v>
      </c>
      <c r="AL14" s="399">
        <v>130</v>
      </c>
      <c r="AM14" s="399">
        <v>150</v>
      </c>
      <c r="AN14" s="399">
        <v>180</v>
      </c>
      <c r="AO14" s="399">
        <v>158</v>
      </c>
      <c r="AP14" s="399">
        <v>110</v>
      </c>
      <c r="AQ14" s="399">
        <v>113</v>
      </c>
      <c r="AR14" s="399">
        <v>143</v>
      </c>
      <c r="AS14" s="399">
        <v>109</v>
      </c>
      <c r="AT14" s="399">
        <v>100</v>
      </c>
      <c r="AU14" s="399">
        <v>104</v>
      </c>
      <c r="AV14" s="399">
        <v>131</v>
      </c>
      <c r="AW14" s="399">
        <v>112</v>
      </c>
      <c r="AX14" s="399">
        <v>99</v>
      </c>
      <c r="AY14" s="399">
        <v>89</v>
      </c>
      <c r="AZ14" s="399">
        <v>111</v>
      </c>
      <c r="BA14" s="399">
        <v>82</v>
      </c>
      <c r="BB14" s="399">
        <v>108</v>
      </c>
      <c r="BC14" s="399">
        <v>113</v>
      </c>
      <c r="BD14" s="399">
        <v>107</v>
      </c>
      <c r="BE14" s="400">
        <v>100</v>
      </c>
    </row>
    <row r="15" spans="1:63" ht="11.25" customHeight="1">
      <c r="B15" s="500" t="s">
        <v>305</v>
      </c>
      <c r="C15" s="398">
        <v>327</v>
      </c>
      <c r="D15" s="399">
        <v>383</v>
      </c>
      <c r="E15" s="399">
        <v>385</v>
      </c>
      <c r="F15" s="399">
        <v>407</v>
      </c>
      <c r="G15" s="399">
        <v>379</v>
      </c>
      <c r="H15" s="399">
        <v>524</v>
      </c>
      <c r="I15" s="399">
        <v>507</v>
      </c>
      <c r="J15" s="399">
        <v>410</v>
      </c>
      <c r="K15" s="399">
        <v>380</v>
      </c>
      <c r="L15" s="399">
        <v>385</v>
      </c>
      <c r="M15" s="400">
        <v>163</v>
      </c>
      <c r="N15" s="391"/>
      <c r="O15" s="500" t="s">
        <v>304</v>
      </c>
      <c r="P15" s="417">
        <v>103</v>
      </c>
      <c r="Q15" s="418">
        <v>100</v>
      </c>
      <c r="R15" s="418">
        <v>85</v>
      </c>
      <c r="S15" s="418">
        <v>88</v>
      </c>
      <c r="T15" s="418">
        <v>118</v>
      </c>
      <c r="U15" s="418">
        <v>87</v>
      </c>
      <c r="V15" s="418">
        <v>95</v>
      </c>
      <c r="W15" s="418">
        <v>91</v>
      </c>
      <c r="X15" s="418">
        <v>116</v>
      </c>
      <c r="Y15" s="418">
        <v>94</v>
      </c>
      <c r="Z15" s="418">
        <v>104</v>
      </c>
      <c r="AA15" s="418">
        <v>96</v>
      </c>
      <c r="AB15" s="418">
        <v>117</v>
      </c>
      <c r="AC15" s="418">
        <v>103</v>
      </c>
      <c r="AD15" s="418">
        <v>92</v>
      </c>
      <c r="AE15" s="418">
        <v>104</v>
      </c>
      <c r="AF15" s="418">
        <v>122</v>
      </c>
      <c r="AG15" s="418">
        <v>82</v>
      </c>
      <c r="AH15" s="418">
        <v>93</v>
      </c>
      <c r="AI15" s="418">
        <v>86</v>
      </c>
      <c r="AJ15" s="418">
        <v>151</v>
      </c>
      <c r="AK15" s="418">
        <v>140</v>
      </c>
      <c r="AL15" s="418">
        <v>132</v>
      </c>
      <c r="AM15" s="418">
        <v>129</v>
      </c>
      <c r="AN15" s="418">
        <v>157</v>
      </c>
      <c r="AO15" s="418">
        <v>116</v>
      </c>
      <c r="AP15" s="418">
        <v>112</v>
      </c>
      <c r="AQ15" s="418">
        <v>106</v>
      </c>
      <c r="AR15" s="418">
        <v>136</v>
      </c>
      <c r="AS15" s="418">
        <v>133</v>
      </c>
      <c r="AT15" s="418">
        <v>105</v>
      </c>
      <c r="AU15" s="418">
        <v>100</v>
      </c>
      <c r="AV15" s="418">
        <v>103</v>
      </c>
      <c r="AW15" s="418">
        <v>101</v>
      </c>
      <c r="AX15" s="418">
        <v>73</v>
      </c>
      <c r="AY15" s="418">
        <v>90</v>
      </c>
      <c r="AZ15" s="418">
        <v>98</v>
      </c>
      <c r="BA15" s="418">
        <v>108</v>
      </c>
      <c r="BB15" s="418">
        <v>109</v>
      </c>
      <c r="BC15" s="418">
        <v>113</v>
      </c>
      <c r="BD15" s="418">
        <v>103</v>
      </c>
      <c r="BE15" s="419">
        <v>97</v>
      </c>
    </row>
    <row r="16" spans="1:63" ht="11.25" customHeight="1">
      <c r="B16" s="500" t="s">
        <v>306</v>
      </c>
      <c r="C16" s="417">
        <v>283</v>
      </c>
      <c r="D16" s="418">
        <v>348</v>
      </c>
      <c r="E16" s="418">
        <v>340</v>
      </c>
      <c r="F16" s="418">
        <v>412</v>
      </c>
      <c r="G16" s="418">
        <v>390</v>
      </c>
      <c r="H16" s="418">
        <v>503</v>
      </c>
      <c r="I16" s="418">
        <v>440</v>
      </c>
      <c r="J16" s="418">
        <v>361</v>
      </c>
      <c r="K16" s="418">
        <v>333</v>
      </c>
      <c r="L16" s="418">
        <v>333</v>
      </c>
      <c r="M16" s="419">
        <v>175</v>
      </c>
      <c r="O16" s="500" t="s">
        <v>305</v>
      </c>
      <c r="P16" s="398">
        <v>76</v>
      </c>
      <c r="Q16" s="399">
        <v>85</v>
      </c>
      <c r="R16" s="399">
        <v>91</v>
      </c>
      <c r="S16" s="399">
        <v>75</v>
      </c>
      <c r="T16" s="399">
        <v>97</v>
      </c>
      <c r="U16" s="399">
        <v>99</v>
      </c>
      <c r="V16" s="399">
        <v>98</v>
      </c>
      <c r="W16" s="399">
        <v>89</v>
      </c>
      <c r="X16" s="399">
        <v>102</v>
      </c>
      <c r="Y16" s="399">
        <v>99</v>
      </c>
      <c r="Z16" s="399">
        <v>92</v>
      </c>
      <c r="AA16" s="399">
        <v>92</v>
      </c>
      <c r="AB16" s="399">
        <v>98</v>
      </c>
      <c r="AC16" s="399">
        <v>107</v>
      </c>
      <c r="AD16" s="399">
        <v>100</v>
      </c>
      <c r="AE16" s="399">
        <v>102</v>
      </c>
      <c r="AF16" s="399">
        <v>102</v>
      </c>
      <c r="AG16" s="399">
        <v>67</v>
      </c>
      <c r="AH16" s="399">
        <v>102</v>
      </c>
      <c r="AI16" s="399">
        <v>108</v>
      </c>
      <c r="AJ16" s="399">
        <v>124</v>
      </c>
      <c r="AK16" s="399">
        <v>132</v>
      </c>
      <c r="AL16" s="399">
        <v>116</v>
      </c>
      <c r="AM16" s="399">
        <v>152</v>
      </c>
      <c r="AN16" s="399">
        <v>163</v>
      </c>
      <c r="AO16" s="399">
        <v>111</v>
      </c>
      <c r="AP16" s="399">
        <v>122</v>
      </c>
      <c r="AQ16" s="399">
        <v>111</v>
      </c>
      <c r="AR16" s="399">
        <v>100</v>
      </c>
      <c r="AS16" s="399">
        <v>114</v>
      </c>
      <c r="AT16" s="399">
        <v>102</v>
      </c>
      <c r="AU16" s="399">
        <v>94</v>
      </c>
      <c r="AV16" s="399">
        <v>94</v>
      </c>
      <c r="AW16" s="399">
        <v>103</v>
      </c>
      <c r="AX16" s="399">
        <v>96</v>
      </c>
      <c r="AY16" s="399">
        <v>87</v>
      </c>
      <c r="AZ16" s="399">
        <v>109</v>
      </c>
      <c r="BA16" s="399">
        <v>101</v>
      </c>
      <c r="BB16" s="399">
        <v>71</v>
      </c>
      <c r="BC16" s="399">
        <v>104</v>
      </c>
      <c r="BD16" s="399">
        <v>78</v>
      </c>
      <c r="BE16" s="400">
        <v>85</v>
      </c>
    </row>
    <row r="17" spans="2:57" ht="11.25" customHeight="1">
      <c r="B17" s="500" t="s">
        <v>307</v>
      </c>
      <c r="C17" s="398">
        <v>287</v>
      </c>
      <c r="D17" s="399">
        <v>363</v>
      </c>
      <c r="E17" s="399">
        <v>372</v>
      </c>
      <c r="F17" s="399">
        <v>405</v>
      </c>
      <c r="G17" s="399">
        <v>379</v>
      </c>
      <c r="H17" s="399">
        <v>549</v>
      </c>
      <c r="I17" s="399">
        <v>538</v>
      </c>
      <c r="J17" s="399">
        <v>474</v>
      </c>
      <c r="K17" s="399">
        <v>430</v>
      </c>
      <c r="L17" s="399">
        <v>414</v>
      </c>
      <c r="M17" s="400">
        <v>222</v>
      </c>
      <c r="O17" s="500" t="s">
        <v>306</v>
      </c>
      <c r="P17" s="417">
        <v>95</v>
      </c>
      <c r="Q17" s="418">
        <v>57</v>
      </c>
      <c r="R17" s="418">
        <v>61</v>
      </c>
      <c r="S17" s="418">
        <v>70</v>
      </c>
      <c r="T17" s="418">
        <v>94</v>
      </c>
      <c r="U17" s="418">
        <v>90</v>
      </c>
      <c r="V17" s="418">
        <v>80</v>
      </c>
      <c r="W17" s="418">
        <v>84</v>
      </c>
      <c r="X17" s="418">
        <v>83</v>
      </c>
      <c r="Y17" s="418">
        <v>86</v>
      </c>
      <c r="Z17" s="418">
        <v>84</v>
      </c>
      <c r="AA17" s="418">
        <v>87</v>
      </c>
      <c r="AB17" s="418">
        <v>116</v>
      </c>
      <c r="AC17" s="418">
        <v>92</v>
      </c>
      <c r="AD17" s="418">
        <v>95</v>
      </c>
      <c r="AE17" s="418">
        <v>109</v>
      </c>
      <c r="AF17" s="418">
        <v>115</v>
      </c>
      <c r="AG17" s="418">
        <v>86</v>
      </c>
      <c r="AH17" s="418">
        <v>93</v>
      </c>
      <c r="AI17" s="418">
        <v>96</v>
      </c>
      <c r="AJ17" s="418">
        <v>143</v>
      </c>
      <c r="AK17" s="418">
        <v>136</v>
      </c>
      <c r="AL17" s="418">
        <v>105</v>
      </c>
      <c r="AM17" s="418">
        <v>119</v>
      </c>
      <c r="AN17" s="418">
        <v>129</v>
      </c>
      <c r="AO17" s="418">
        <v>129</v>
      </c>
      <c r="AP17" s="418">
        <v>100</v>
      </c>
      <c r="AQ17" s="418">
        <v>82</v>
      </c>
      <c r="AR17" s="418">
        <v>104</v>
      </c>
      <c r="AS17" s="418">
        <v>83</v>
      </c>
      <c r="AT17" s="418">
        <v>96</v>
      </c>
      <c r="AU17" s="418">
        <v>78</v>
      </c>
      <c r="AV17" s="418">
        <v>79</v>
      </c>
      <c r="AW17" s="418">
        <v>90</v>
      </c>
      <c r="AX17" s="418">
        <v>90</v>
      </c>
      <c r="AY17" s="418">
        <v>74</v>
      </c>
      <c r="AZ17" s="418">
        <v>77</v>
      </c>
      <c r="BA17" s="418">
        <v>79</v>
      </c>
      <c r="BB17" s="418">
        <v>97</v>
      </c>
      <c r="BC17" s="418">
        <v>80</v>
      </c>
      <c r="BD17" s="418">
        <v>100</v>
      </c>
      <c r="BE17" s="419">
        <v>75</v>
      </c>
    </row>
    <row r="18" spans="2:57" ht="11.25" customHeight="1">
      <c r="B18" s="501" t="s">
        <v>142</v>
      </c>
      <c r="C18" s="420">
        <v>4054</v>
      </c>
      <c r="D18" s="421">
        <v>4105</v>
      </c>
      <c r="E18" s="421">
        <v>4293</v>
      </c>
      <c r="F18" s="421">
        <v>4740</v>
      </c>
      <c r="G18" s="421">
        <v>4876</v>
      </c>
      <c r="H18" s="421">
        <v>6401</v>
      </c>
      <c r="I18" s="421">
        <v>6016</v>
      </c>
      <c r="J18" s="421">
        <v>5367</v>
      </c>
      <c r="K18" s="421">
        <v>5174</v>
      </c>
      <c r="L18" s="421">
        <v>5264</v>
      </c>
      <c r="M18" s="422">
        <v>2582</v>
      </c>
      <c r="O18" s="500" t="s">
        <v>307</v>
      </c>
      <c r="P18" s="398">
        <v>80</v>
      </c>
      <c r="Q18" s="399">
        <v>70</v>
      </c>
      <c r="R18" s="399">
        <v>64</v>
      </c>
      <c r="S18" s="399">
        <v>73</v>
      </c>
      <c r="T18" s="399">
        <v>96</v>
      </c>
      <c r="U18" s="399">
        <v>94</v>
      </c>
      <c r="V18" s="399">
        <v>75</v>
      </c>
      <c r="W18" s="399">
        <v>98</v>
      </c>
      <c r="X18" s="399">
        <v>114</v>
      </c>
      <c r="Y18" s="399">
        <v>87</v>
      </c>
      <c r="Z18" s="399">
        <v>76</v>
      </c>
      <c r="AA18" s="399">
        <v>95</v>
      </c>
      <c r="AB18" s="399">
        <v>126</v>
      </c>
      <c r="AC18" s="399">
        <v>111</v>
      </c>
      <c r="AD18" s="399">
        <v>94</v>
      </c>
      <c r="AE18" s="399">
        <v>74</v>
      </c>
      <c r="AF18" s="399">
        <v>120</v>
      </c>
      <c r="AG18" s="399">
        <v>92</v>
      </c>
      <c r="AH18" s="399">
        <v>75</v>
      </c>
      <c r="AI18" s="399">
        <v>92</v>
      </c>
      <c r="AJ18" s="399">
        <v>161</v>
      </c>
      <c r="AK18" s="399">
        <v>135</v>
      </c>
      <c r="AL18" s="399">
        <v>121</v>
      </c>
      <c r="AM18" s="399">
        <v>132</v>
      </c>
      <c r="AN18" s="399">
        <v>189</v>
      </c>
      <c r="AO18" s="399">
        <v>123</v>
      </c>
      <c r="AP18" s="399">
        <v>109</v>
      </c>
      <c r="AQ18" s="399">
        <v>117</v>
      </c>
      <c r="AR18" s="399">
        <v>120</v>
      </c>
      <c r="AS18" s="399">
        <v>117</v>
      </c>
      <c r="AT18" s="399">
        <v>111</v>
      </c>
      <c r="AU18" s="399">
        <v>126</v>
      </c>
      <c r="AV18" s="399">
        <v>129</v>
      </c>
      <c r="AW18" s="399">
        <v>99</v>
      </c>
      <c r="AX18" s="399">
        <v>106</v>
      </c>
      <c r="AY18" s="399">
        <v>96</v>
      </c>
      <c r="AZ18" s="399">
        <v>123</v>
      </c>
      <c r="BA18" s="399">
        <v>91</v>
      </c>
      <c r="BB18" s="399">
        <v>106</v>
      </c>
      <c r="BC18" s="399">
        <v>94</v>
      </c>
      <c r="BD18" s="399">
        <v>122</v>
      </c>
      <c r="BE18" s="400">
        <v>100</v>
      </c>
    </row>
    <row r="19" spans="2:57" ht="11.25" customHeight="1">
      <c r="B19" s="36" t="s">
        <v>115</v>
      </c>
      <c r="O19" s="501" t="s">
        <v>142</v>
      </c>
      <c r="P19" s="420">
        <v>1248</v>
      </c>
      <c r="Q19" s="421">
        <v>1013</v>
      </c>
      <c r="R19" s="421">
        <v>916</v>
      </c>
      <c r="S19" s="421">
        <v>877</v>
      </c>
      <c r="T19" s="421">
        <v>1143</v>
      </c>
      <c r="U19" s="421">
        <v>1031</v>
      </c>
      <c r="V19" s="421">
        <v>986</v>
      </c>
      <c r="W19" s="421">
        <v>945</v>
      </c>
      <c r="X19" s="421">
        <v>1202</v>
      </c>
      <c r="Y19" s="421">
        <v>993</v>
      </c>
      <c r="Z19" s="421">
        <v>1001</v>
      </c>
      <c r="AA19" s="421">
        <v>1097</v>
      </c>
      <c r="AB19" s="421">
        <v>1318</v>
      </c>
      <c r="AC19" s="421">
        <v>1113</v>
      </c>
      <c r="AD19" s="421">
        <v>1136</v>
      </c>
      <c r="AE19" s="421">
        <v>1173</v>
      </c>
      <c r="AF19" s="421">
        <v>1397</v>
      </c>
      <c r="AG19" s="421">
        <v>1073</v>
      </c>
      <c r="AH19" s="421">
        <v>1112</v>
      </c>
      <c r="AI19" s="421">
        <v>1294</v>
      </c>
      <c r="AJ19" s="421">
        <v>1782</v>
      </c>
      <c r="AK19" s="421">
        <v>1439</v>
      </c>
      <c r="AL19" s="421">
        <v>1532</v>
      </c>
      <c r="AM19" s="421">
        <v>1648</v>
      </c>
      <c r="AN19" s="421">
        <v>1710</v>
      </c>
      <c r="AO19" s="421">
        <v>1489</v>
      </c>
      <c r="AP19" s="421">
        <v>1437</v>
      </c>
      <c r="AQ19" s="421">
        <v>1380</v>
      </c>
      <c r="AR19" s="421">
        <v>1550</v>
      </c>
      <c r="AS19" s="421">
        <v>1308</v>
      </c>
      <c r="AT19" s="421">
        <v>1229</v>
      </c>
      <c r="AU19" s="421">
        <v>1280</v>
      </c>
      <c r="AV19" s="421">
        <v>1431</v>
      </c>
      <c r="AW19" s="421">
        <v>1384</v>
      </c>
      <c r="AX19" s="421">
        <v>1187</v>
      </c>
      <c r="AY19" s="421">
        <v>1172</v>
      </c>
      <c r="AZ19" s="421">
        <v>1429</v>
      </c>
      <c r="BA19" s="421">
        <v>1233</v>
      </c>
      <c r="BB19" s="421">
        <v>1267</v>
      </c>
      <c r="BC19" s="421">
        <v>1335</v>
      </c>
      <c r="BD19" s="421">
        <v>1311</v>
      </c>
      <c r="BE19" s="422">
        <v>1271</v>
      </c>
    </row>
    <row r="20" spans="2:57" ht="11.25" customHeight="1">
      <c r="B20" s="1052" t="s">
        <v>308</v>
      </c>
      <c r="C20" s="418"/>
      <c r="D20" s="418"/>
      <c r="E20" s="418"/>
      <c r="F20" s="418"/>
      <c r="G20" s="418"/>
      <c r="H20" s="418"/>
      <c r="I20" s="418"/>
      <c r="J20" s="418"/>
      <c r="K20" s="418"/>
      <c r="L20" s="418"/>
      <c r="M20" s="418"/>
      <c r="O20" s="36" t="s">
        <v>115</v>
      </c>
    </row>
    <row r="21" spans="2:57" ht="11.25" customHeight="1">
      <c r="B21" s="1052" t="s">
        <v>309</v>
      </c>
    </row>
    <row r="45" spans="2:57" ht="11.25" customHeight="1">
      <c r="P45" s="390" t="s">
        <v>310</v>
      </c>
    </row>
    <row r="46" spans="2:57" ht="11.25" customHeight="1">
      <c r="C46" s="390" t="s">
        <v>311</v>
      </c>
      <c r="P46" s="1058">
        <v>2016</v>
      </c>
      <c r="Q46" s="1057"/>
      <c r="R46" s="1057"/>
      <c r="S46" s="1057"/>
      <c r="T46" s="1057">
        <v>2017</v>
      </c>
      <c r="U46" s="1057"/>
      <c r="V46" s="1057"/>
      <c r="W46" s="1057"/>
      <c r="X46" s="1057">
        <v>2018</v>
      </c>
      <c r="Y46" s="1057"/>
      <c r="Z46" s="1057"/>
      <c r="AA46" s="1057"/>
      <c r="AB46" s="1057">
        <v>2019</v>
      </c>
      <c r="AC46" s="1057"/>
      <c r="AD46" s="1057"/>
      <c r="AE46" s="1057"/>
      <c r="AF46" s="1057">
        <v>2020</v>
      </c>
      <c r="AG46" s="1057"/>
      <c r="AH46" s="1057"/>
      <c r="AI46" s="1057"/>
      <c r="AJ46" s="1057">
        <v>2021</v>
      </c>
      <c r="AK46" s="1057"/>
      <c r="AL46" s="1057"/>
      <c r="AM46" s="1057"/>
      <c r="AN46" s="1057">
        <v>2022</v>
      </c>
      <c r="AO46" s="1057"/>
      <c r="AP46" s="1057"/>
      <c r="AQ46" s="1057"/>
      <c r="AR46" s="1057">
        <v>2023</v>
      </c>
      <c r="AS46" s="1057"/>
      <c r="AT46" s="1057"/>
      <c r="AU46" s="1057"/>
      <c r="AV46" s="1057">
        <v>2024</v>
      </c>
      <c r="AW46" s="1057"/>
      <c r="AX46" s="1057"/>
      <c r="AY46" s="1057"/>
      <c r="AZ46" s="1057">
        <v>2025</v>
      </c>
      <c r="BA46" s="1057"/>
      <c r="BB46" s="1057"/>
      <c r="BC46" s="1057"/>
      <c r="BD46" s="1057">
        <v>2026</v>
      </c>
      <c r="BE46" s="1057"/>
    </row>
    <row r="47" spans="2:57" ht="11.25" customHeight="1">
      <c r="B47" s="412"/>
      <c r="C47" s="102">
        <v>2016</v>
      </c>
      <c r="D47" s="103">
        <v>2017</v>
      </c>
      <c r="E47" s="103">
        <v>2018</v>
      </c>
      <c r="F47" s="103">
        <v>2019</v>
      </c>
      <c r="G47" s="103">
        <v>2020</v>
      </c>
      <c r="H47" s="103">
        <v>2021</v>
      </c>
      <c r="I47" s="103">
        <v>2022</v>
      </c>
      <c r="J47" s="103">
        <v>2023</v>
      </c>
      <c r="K47" s="103">
        <v>2024</v>
      </c>
      <c r="L47" s="103">
        <v>2025</v>
      </c>
      <c r="M47" s="104">
        <v>2026</v>
      </c>
      <c r="P47" s="5" t="s">
        <v>108</v>
      </c>
      <c r="Q47" s="6" t="s">
        <v>109</v>
      </c>
      <c r="R47" s="6" t="s">
        <v>110</v>
      </c>
      <c r="S47" s="6" t="s">
        <v>111</v>
      </c>
      <c r="T47" s="6" t="s">
        <v>108</v>
      </c>
      <c r="U47" s="6" t="s">
        <v>109</v>
      </c>
      <c r="V47" s="6" t="s">
        <v>110</v>
      </c>
      <c r="W47" s="6" t="s">
        <v>111</v>
      </c>
      <c r="X47" s="6" t="s">
        <v>108</v>
      </c>
      <c r="Y47" s="6" t="s">
        <v>109</v>
      </c>
      <c r="Z47" s="6" t="s">
        <v>110</v>
      </c>
      <c r="AA47" s="6" t="s">
        <v>111</v>
      </c>
      <c r="AB47" s="6" t="s">
        <v>108</v>
      </c>
      <c r="AC47" s="6" t="s">
        <v>109</v>
      </c>
      <c r="AD47" s="6" t="s">
        <v>110</v>
      </c>
      <c r="AE47" s="6" t="s">
        <v>111</v>
      </c>
      <c r="AF47" s="6" t="s">
        <v>108</v>
      </c>
      <c r="AG47" s="6" t="s">
        <v>109</v>
      </c>
      <c r="AH47" s="6" t="s">
        <v>110</v>
      </c>
      <c r="AI47" s="6" t="s">
        <v>111</v>
      </c>
      <c r="AJ47" s="6" t="s">
        <v>108</v>
      </c>
      <c r="AK47" s="6" t="s">
        <v>109</v>
      </c>
      <c r="AL47" s="6" t="s">
        <v>110</v>
      </c>
      <c r="AM47" s="6" t="s">
        <v>111</v>
      </c>
      <c r="AN47" s="6" t="s">
        <v>108</v>
      </c>
      <c r="AO47" s="6" t="s">
        <v>109</v>
      </c>
      <c r="AP47" s="6" t="s">
        <v>110</v>
      </c>
      <c r="AQ47" s="6" t="s">
        <v>111</v>
      </c>
      <c r="AR47" s="6" t="s">
        <v>108</v>
      </c>
      <c r="AS47" s="6" t="s">
        <v>109</v>
      </c>
      <c r="AT47" s="6" t="s">
        <v>110</v>
      </c>
      <c r="AU47" s="6" t="s">
        <v>111</v>
      </c>
      <c r="AV47" s="6" t="s">
        <v>108</v>
      </c>
      <c r="AW47" s="6" t="s">
        <v>109</v>
      </c>
      <c r="AX47" s="6" t="s">
        <v>110</v>
      </c>
      <c r="AY47" s="6" t="s">
        <v>111</v>
      </c>
      <c r="AZ47" s="6" t="s">
        <v>108</v>
      </c>
      <c r="BA47" s="6" t="s">
        <v>109</v>
      </c>
      <c r="BB47" s="6" t="s">
        <v>110</v>
      </c>
      <c r="BC47" s="6" t="s">
        <v>111</v>
      </c>
      <c r="BD47" s="6" t="s">
        <v>108</v>
      </c>
      <c r="BE47" s="6" t="s">
        <v>109</v>
      </c>
    </row>
    <row r="48" spans="2:57" ht="11.25" customHeight="1">
      <c r="B48" s="499" t="s">
        <v>298</v>
      </c>
      <c r="C48" s="423">
        <v>30.535945326542151</v>
      </c>
      <c r="D48" s="424">
        <v>33.007933654856963</v>
      </c>
      <c r="E48" s="424">
        <v>47.482026547713787</v>
      </c>
      <c r="F48" s="424">
        <v>52.12694882350268</v>
      </c>
      <c r="G48" s="424">
        <v>60.967836407773483</v>
      </c>
      <c r="H48" s="424">
        <v>122.181363131883</v>
      </c>
      <c r="I48" s="424">
        <v>71.942397639206064</v>
      </c>
      <c r="J48" s="424">
        <v>56.912008437472629</v>
      </c>
      <c r="K48" s="424">
        <v>96.756691741648851</v>
      </c>
      <c r="L48" s="424">
        <v>171.60052285795621</v>
      </c>
      <c r="M48" s="425">
        <v>319.42183936800001</v>
      </c>
      <c r="O48" s="499" t="s">
        <v>298</v>
      </c>
      <c r="P48" s="423">
        <v>6.9035727703626337</v>
      </c>
      <c r="Q48" s="424">
        <v>11.64122532594587</v>
      </c>
      <c r="R48" s="424">
        <v>7.0918416491865601</v>
      </c>
      <c r="S48" s="424">
        <v>4.8993055810470914</v>
      </c>
      <c r="T48" s="424">
        <v>7.1904581286081619</v>
      </c>
      <c r="U48" s="424">
        <v>9.1617612797400891</v>
      </c>
      <c r="V48" s="424">
        <v>8.672312927508715</v>
      </c>
      <c r="W48" s="424">
        <v>7.9834013189999986</v>
      </c>
      <c r="X48" s="424">
        <v>12.290502442248981</v>
      </c>
      <c r="Y48" s="424">
        <v>10.208066638</v>
      </c>
      <c r="Z48" s="424">
        <v>13.11477438928236</v>
      </c>
      <c r="AA48" s="424">
        <v>11.86868307818245</v>
      </c>
      <c r="AB48" s="424">
        <v>13.787264946988619</v>
      </c>
      <c r="AC48" s="424">
        <v>13.24879527652668</v>
      </c>
      <c r="AD48" s="424">
        <v>13.383215152987381</v>
      </c>
      <c r="AE48" s="424">
        <v>11.707673446999999</v>
      </c>
      <c r="AF48" s="424">
        <v>14.626863254600091</v>
      </c>
      <c r="AG48" s="424">
        <v>14.95065221467584</v>
      </c>
      <c r="AH48" s="424">
        <v>16.240948493429489</v>
      </c>
      <c r="AI48" s="424">
        <v>15.14937244506805</v>
      </c>
      <c r="AJ48" s="424">
        <v>27.025014070450659</v>
      </c>
      <c r="AK48" s="424">
        <v>30.501952511473899</v>
      </c>
      <c r="AL48" s="424">
        <v>32.508833205958467</v>
      </c>
      <c r="AM48" s="424">
        <v>32.145563344000003</v>
      </c>
      <c r="AN48" s="424">
        <v>29.409122460833551</v>
      </c>
      <c r="AO48" s="424">
        <v>21.307747634319131</v>
      </c>
      <c r="AP48" s="424">
        <v>12.39677475090113</v>
      </c>
      <c r="AQ48" s="424">
        <v>8.8287527931522636</v>
      </c>
      <c r="AR48" s="424">
        <v>26.085036212999999</v>
      </c>
      <c r="AS48" s="424">
        <v>10.430461756226819</v>
      </c>
      <c r="AT48" s="424">
        <v>8.7266527369999984</v>
      </c>
      <c r="AU48" s="424">
        <v>11.669857731245809</v>
      </c>
      <c r="AV48" s="424">
        <v>11.771687081</v>
      </c>
      <c r="AW48" s="424">
        <v>19.01343192329843</v>
      </c>
      <c r="AX48" s="424">
        <v>15.28807863275745</v>
      </c>
      <c r="AY48" s="424">
        <v>50.683494104592967</v>
      </c>
      <c r="AZ48" s="424">
        <v>59.610410982852713</v>
      </c>
      <c r="BA48" s="424">
        <v>47.27370440137102</v>
      </c>
      <c r="BB48" s="424">
        <v>34.43423847788339</v>
      </c>
      <c r="BC48" s="424">
        <v>30.282168995849101</v>
      </c>
      <c r="BD48" s="424">
        <v>220.82985443999999</v>
      </c>
      <c r="BE48" s="425">
        <v>98.591984928000002</v>
      </c>
    </row>
    <row r="49" spans="1:57" ht="11.25" customHeight="1">
      <c r="B49" s="500" t="s">
        <v>299</v>
      </c>
      <c r="C49" s="395">
        <v>10.7981933584628</v>
      </c>
      <c r="D49" s="396">
        <v>14.04763137826486</v>
      </c>
      <c r="E49" s="396">
        <v>17.224742029636911</v>
      </c>
      <c r="F49" s="396">
        <v>25.945497971651349</v>
      </c>
      <c r="G49" s="396">
        <v>20.56352368470198</v>
      </c>
      <c r="H49" s="396">
        <v>57.377518151323763</v>
      </c>
      <c r="I49" s="396">
        <v>31.436627395300771</v>
      </c>
      <c r="J49" s="396">
        <v>21.021828535672341</v>
      </c>
      <c r="K49" s="396">
        <v>30.726746541731249</v>
      </c>
      <c r="L49" s="396">
        <v>31.616357933655269</v>
      </c>
      <c r="M49" s="397">
        <v>22.833193054738331</v>
      </c>
      <c r="O49" s="500" t="s">
        <v>299</v>
      </c>
      <c r="P49" s="395">
        <v>2.899191509101132</v>
      </c>
      <c r="Q49" s="396">
        <v>2.175549143711609</v>
      </c>
      <c r="R49" s="396">
        <v>2.5519135406500641</v>
      </c>
      <c r="S49" s="396">
        <v>3.171539165</v>
      </c>
      <c r="T49" s="396">
        <v>1.8095266219999999</v>
      </c>
      <c r="U49" s="396">
        <v>2.666479472999999</v>
      </c>
      <c r="V49" s="396">
        <v>6.017797919103578</v>
      </c>
      <c r="W49" s="396">
        <v>3.553827364161279</v>
      </c>
      <c r="X49" s="396">
        <v>3.7944003282884489</v>
      </c>
      <c r="Y49" s="396">
        <v>4.488919839523378</v>
      </c>
      <c r="Z49" s="396">
        <v>4.7751832598250834</v>
      </c>
      <c r="AA49" s="396">
        <v>4.1662386019999991</v>
      </c>
      <c r="AB49" s="396">
        <v>10.175936143998269</v>
      </c>
      <c r="AC49" s="396">
        <v>5.4897334019999997</v>
      </c>
      <c r="AD49" s="396">
        <v>4.3580548810000002</v>
      </c>
      <c r="AE49" s="396">
        <v>5.9217735446530826</v>
      </c>
      <c r="AF49" s="396">
        <v>4.3121890787713566</v>
      </c>
      <c r="AG49" s="396">
        <v>4.5648999187705446</v>
      </c>
      <c r="AH49" s="396">
        <v>5.1993722819700423</v>
      </c>
      <c r="AI49" s="396">
        <v>6.4870624051900343</v>
      </c>
      <c r="AJ49" s="396">
        <v>12.41608951479421</v>
      </c>
      <c r="AK49" s="396">
        <v>13.36948535261333</v>
      </c>
      <c r="AL49" s="396">
        <v>15.2611764752982</v>
      </c>
      <c r="AM49" s="396">
        <v>16.330766808618019</v>
      </c>
      <c r="AN49" s="396">
        <v>9.6353296845023984</v>
      </c>
      <c r="AO49" s="396">
        <v>10.019119133</v>
      </c>
      <c r="AP49" s="396">
        <v>6.237468574798374</v>
      </c>
      <c r="AQ49" s="396">
        <v>5.5447100029999996</v>
      </c>
      <c r="AR49" s="396">
        <v>6.6859566319999981</v>
      </c>
      <c r="AS49" s="396">
        <v>5.7844401261654914</v>
      </c>
      <c r="AT49" s="396">
        <v>4.7952594297967872</v>
      </c>
      <c r="AU49" s="396">
        <v>3.756172347710065</v>
      </c>
      <c r="AV49" s="396">
        <v>6.1907275759415237</v>
      </c>
      <c r="AW49" s="396">
        <v>8.7212525179999982</v>
      </c>
      <c r="AX49" s="396">
        <v>7.5453673619999986</v>
      </c>
      <c r="AY49" s="396">
        <v>8.2693990857897308</v>
      </c>
      <c r="AZ49" s="396">
        <v>4.4795181969999991</v>
      </c>
      <c r="BA49" s="396">
        <v>7.2601023146552688</v>
      </c>
      <c r="BB49" s="396">
        <v>8.1750288250000001</v>
      </c>
      <c r="BC49" s="396">
        <v>11.701708597</v>
      </c>
      <c r="BD49" s="396">
        <v>11.128116433000001</v>
      </c>
      <c r="BE49" s="397">
        <v>11.70507662173833</v>
      </c>
    </row>
    <row r="50" spans="1:57" ht="11.25" customHeight="1">
      <c r="A50" s="391"/>
      <c r="B50" s="500" t="s">
        <v>300</v>
      </c>
      <c r="C50" s="426">
        <v>7.9796759519999938</v>
      </c>
      <c r="D50" s="427">
        <v>6.2448176930527559</v>
      </c>
      <c r="E50" s="427">
        <v>12.509547274363999</v>
      </c>
      <c r="F50" s="427">
        <v>12.531064663825841</v>
      </c>
      <c r="G50" s="427">
        <v>17.135881115069751</v>
      </c>
      <c r="H50" s="427">
        <v>27.061967133418641</v>
      </c>
      <c r="I50" s="427">
        <v>16.518939770857031</v>
      </c>
      <c r="J50" s="427">
        <v>13.318813536697284</v>
      </c>
      <c r="K50" s="427">
        <v>10.86390101293445</v>
      </c>
      <c r="L50" s="427">
        <v>17.460164089999996</v>
      </c>
      <c r="M50" s="428">
        <v>12.872464261870231</v>
      </c>
      <c r="O50" s="500" t="s">
        <v>300</v>
      </c>
      <c r="P50" s="426">
        <v>1.4228939879999989</v>
      </c>
      <c r="Q50" s="427">
        <v>4.3839182780000003</v>
      </c>
      <c r="R50" s="427">
        <v>1.1106198939999996</v>
      </c>
      <c r="S50" s="427">
        <v>1.0622437919999999</v>
      </c>
      <c r="T50" s="427">
        <v>1.4990816595354981</v>
      </c>
      <c r="U50" s="427">
        <v>1.2240292980000003</v>
      </c>
      <c r="V50" s="427">
        <v>1.717866474</v>
      </c>
      <c r="W50" s="427">
        <v>1.8038402615172582</v>
      </c>
      <c r="X50" s="427">
        <v>2.8603903858164461</v>
      </c>
      <c r="Y50" s="427">
        <v>5.0306747769999998</v>
      </c>
      <c r="Z50" s="427">
        <v>1.4235966999999989</v>
      </c>
      <c r="AA50" s="427">
        <v>3.1948854115475505</v>
      </c>
      <c r="AB50" s="427">
        <v>3.2934140159999998</v>
      </c>
      <c r="AC50" s="427">
        <v>3.0916144402482315</v>
      </c>
      <c r="AD50" s="427">
        <v>2.7761340595776138</v>
      </c>
      <c r="AE50" s="427">
        <v>3.3699021479999995</v>
      </c>
      <c r="AF50" s="427">
        <v>3.9915217944948522</v>
      </c>
      <c r="AG50" s="427">
        <v>2.5357060649999994</v>
      </c>
      <c r="AH50" s="427">
        <v>6.0446368090150271</v>
      </c>
      <c r="AI50" s="427">
        <v>4.5640164465598696</v>
      </c>
      <c r="AJ50" s="427">
        <v>6.9825549554186388</v>
      </c>
      <c r="AK50" s="427">
        <v>6.5453481659999984</v>
      </c>
      <c r="AL50" s="427">
        <v>6.9644011139999993</v>
      </c>
      <c r="AM50" s="427">
        <v>6.5696628979999989</v>
      </c>
      <c r="AN50" s="427">
        <v>5.893424991999999</v>
      </c>
      <c r="AO50" s="427">
        <v>4.1283257950964609</v>
      </c>
      <c r="AP50" s="427">
        <v>3.6741420818764885</v>
      </c>
      <c r="AQ50" s="427">
        <v>2.8230469018840862</v>
      </c>
      <c r="AR50" s="427">
        <v>3.8574164986972894</v>
      </c>
      <c r="AS50" s="427">
        <v>2.3017065199999998</v>
      </c>
      <c r="AT50" s="427">
        <v>3.2614723679999988</v>
      </c>
      <c r="AU50" s="427">
        <v>3.898218149999999</v>
      </c>
      <c r="AV50" s="427">
        <v>2.7956676978134016</v>
      </c>
      <c r="AW50" s="427">
        <v>2.6540254451210465</v>
      </c>
      <c r="AX50" s="427">
        <v>3.0597147329999999</v>
      </c>
      <c r="AY50" s="427">
        <v>2.3544931370000004</v>
      </c>
      <c r="AZ50" s="427">
        <v>2.4541507190000003</v>
      </c>
      <c r="BA50" s="427">
        <v>6.3576664940000001</v>
      </c>
      <c r="BB50" s="427">
        <v>3.6232990109999994</v>
      </c>
      <c r="BC50" s="427">
        <v>5.0250478659999995</v>
      </c>
      <c r="BD50" s="427">
        <v>3.9604823579999993</v>
      </c>
      <c r="BE50" s="428">
        <v>8.9119819038702328</v>
      </c>
    </row>
    <row r="51" spans="1:57" ht="11.25" customHeight="1">
      <c r="B51" s="500" t="s">
        <v>301</v>
      </c>
      <c r="C51" s="395">
        <v>8.2609056012677939</v>
      </c>
      <c r="D51" s="396">
        <v>9.761738853999999</v>
      </c>
      <c r="E51" s="396">
        <v>13.715193931555319</v>
      </c>
      <c r="F51" s="396">
        <v>12.37937642458402</v>
      </c>
      <c r="G51" s="396">
        <v>17.838607839440559</v>
      </c>
      <c r="H51" s="396">
        <v>36.02011875340591</v>
      </c>
      <c r="I51" s="396">
        <v>21.697951707109372</v>
      </c>
      <c r="J51" s="396">
        <v>15.55193913482776</v>
      </c>
      <c r="K51" s="396">
        <v>15.385773613521909</v>
      </c>
      <c r="L51" s="396">
        <v>17.401156605655579</v>
      </c>
      <c r="M51" s="397">
        <v>10.520650366453699</v>
      </c>
      <c r="O51" s="500" t="s">
        <v>301</v>
      </c>
      <c r="P51" s="395">
        <v>2.123265017</v>
      </c>
      <c r="Q51" s="396">
        <v>2.2338196469999989</v>
      </c>
      <c r="R51" s="396">
        <v>2.298893557267796</v>
      </c>
      <c r="S51" s="396">
        <v>1.6049273799999999</v>
      </c>
      <c r="T51" s="396">
        <v>2.2255499410000001</v>
      </c>
      <c r="U51" s="396">
        <v>2.1107330579999992</v>
      </c>
      <c r="V51" s="396">
        <v>2.479759241</v>
      </c>
      <c r="W51" s="396">
        <v>2.945696614</v>
      </c>
      <c r="X51" s="396">
        <v>2.9947307764113549</v>
      </c>
      <c r="Y51" s="396">
        <v>3.4171580993341188</v>
      </c>
      <c r="Z51" s="396">
        <v>3.5961052758098448</v>
      </c>
      <c r="AA51" s="396">
        <v>3.7071997799999989</v>
      </c>
      <c r="AB51" s="396">
        <v>2.924476471584021</v>
      </c>
      <c r="AC51" s="396">
        <v>3.276564191999999</v>
      </c>
      <c r="AD51" s="396">
        <v>3.5114425099999989</v>
      </c>
      <c r="AE51" s="396">
        <v>2.6668932509999999</v>
      </c>
      <c r="AF51" s="396">
        <v>4.2854407953080704</v>
      </c>
      <c r="AG51" s="396">
        <v>4.7108977798062641</v>
      </c>
      <c r="AH51" s="396">
        <v>4.710220260999999</v>
      </c>
      <c r="AI51" s="396">
        <v>4.1320490033262276</v>
      </c>
      <c r="AJ51" s="396">
        <v>8.4219169760000003</v>
      </c>
      <c r="AK51" s="396">
        <v>8.7489977584059115</v>
      </c>
      <c r="AL51" s="396">
        <v>8.4425791080000003</v>
      </c>
      <c r="AM51" s="396">
        <v>10.406624911</v>
      </c>
      <c r="AN51" s="396">
        <v>6.6744039942554876</v>
      </c>
      <c r="AO51" s="396">
        <v>6.4698839328168498</v>
      </c>
      <c r="AP51" s="396">
        <v>4.0322625099999989</v>
      </c>
      <c r="AQ51" s="396">
        <v>4.5214012700370327</v>
      </c>
      <c r="AR51" s="396">
        <v>3.615004684258917</v>
      </c>
      <c r="AS51" s="396">
        <v>3.6284893650000001</v>
      </c>
      <c r="AT51" s="396">
        <v>4.6312292560000001</v>
      </c>
      <c r="AU51" s="396">
        <v>3.6772158295688402</v>
      </c>
      <c r="AV51" s="396">
        <v>3.8229649508287959</v>
      </c>
      <c r="AW51" s="396">
        <v>4.3630952379999997</v>
      </c>
      <c r="AX51" s="396">
        <v>3.6267920870000001</v>
      </c>
      <c r="AY51" s="396">
        <v>3.5729213376931179</v>
      </c>
      <c r="AZ51" s="396">
        <v>4.4725510679999996</v>
      </c>
      <c r="BA51" s="396">
        <v>3.611069517999999</v>
      </c>
      <c r="BB51" s="396">
        <v>4.4554385146555804</v>
      </c>
      <c r="BC51" s="396">
        <v>4.8620975049999986</v>
      </c>
      <c r="BD51" s="396">
        <v>5.4563810070836372</v>
      </c>
      <c r="BE51" s="397">
        <v>5.0642693593700612</v>
      </c>
    </row>
    <row r="52" spans="1:57" ht="11.25" customHeight="1">
      <c r="B52" s="500" t="s">
        <v>302</v>
      </c>
      <c r="C52" s="426">
        <v>1.4126374370000001</v>
      </c>
      <c r="D52" s="427">
        <v>1.23695599377292</v>
      </c>
      <c r="E52" s="427">
        <v>2.0868913541123999</v>
      </c>
      <c r="F52" s="427">
        <v>3.2475304334635631</v>
      </c>
      <c r="G52" s="427">
        <v>3.4239073400031419</v>
      </c>
      <c r="H52" s="427">
        <v>9.9675443122394167</v>
      </c>
      <c r="I52" s="427">
        <v>6.0033616807501229</v>
      </c>
      <c r="J52" s="427">
        <v>3.0861686867283331</v>
      </c>
      <c r="K52" s="427">
        <v>3.962117490999999</v>
      </c>
      <c r="L52" s="427">
        <v>5.1638977303194782</v>
      </c>
      <c r="M52" s="428">
        <v>5.0667158516841564</v>
      </c>
      <c r="O52" s="500" t="s">
        <v>302</v>
      </c>
      <c r="P52" s="426">
        <v>0.24428919499999999</v>
      </c>
      <c r="Q52" s="427">
        <v>0.31290186800000003</v>
      </c>
      <c r="R52" s="427">
        <v>0.170853422</v>
      </c>
      <c r="S52" s="427">
        <v>0.68459295200000003</v>
      </c>
      <c r="T52" s="427">
        <v>0.20360098870083629</v>
      </c>
      <c r="U52" s="427">
        <v>0.41789717567048618</v>
      </c>
      <c r="V52" s="427">
        <v>0.28157479400000002</v>
      </c>
      <c r="W52" s="427">
        <v>0.33388303540159692</v>
      </c>
      <c r="X52" s="427">
        <v>0.62573072299999999</v>
      </c>
      <c r="Y52" s="427">
        <v>0.32771308893213402</v>
      </c>
      <c r="Z52" s="427">
        <v>0.42950427299999999</v>
      </c>
      <c r="AA52" s="427">
        <v>0.70394326918026606</v>
      </c>
      <c r="AB52" s="427">
        <v>0.61395342319991308</v>
      </c>
      <c r="AC52" s="427">
        <v>0.67347575254862346</v>
      </c>
      <c r="AD52" s="427">
        <v>1.470427500715026</v>
      </c>
      <c r="AE52" s="427">
        <v>0.48967375699999988</v>
      </c>
      <c r="AF52" s="427">
        <v>0.74157877800000005</v>
      </c>
      <c r="AG52" s="427">
        <v>0.74816078017086074</v>
      </c>
      <c r="AH52" s="427">
        <v>1.2384327820000001</v>
      </c>
      <c r="AI52" s="427">
        <v>0.69573499983228126</v>
      </c>
      <c r="AJ52" s="427">
        <v>2.018236445409054</v>
      </c>
      <c r="AK52" s="427">
        <v>2.2301079718572892</v>
      </c>
      <c r="AL52" s="427">
        <v>2.4116277409730742</v>
      </c>
      <c r="AM52" s="427">
        <v>3.3075721539999998</v>
      </c>
      <c r="AN52" s="427">
        <v>1.4759819807170409</v>
      </c>
      <c r="AO52" s="427">
        <v>2.8208350768251038</v>
      </c>
      <c r="AP52" s="427">
        <v>1.1246660749999999</v>
      </c>
      <c r="AQ52" s="427">
        <v>0.5818785482079788</v>
      </c>
      <c r="AR52" s="427">
        <v>0.95944053653836769</v>
      </c>
      <c r="AS52" s="427">
        <v>0.58210995742134164</v>
      </c>
      <c r="AT52" s="427">
        <v>1.051026448513166</v>
      </c>
      <c r="AU52" s="427">
        <v>0.49359174425545788</v>
      </c>
      <c r="AV52" s="427">
        <v>1.08345498</v>
      </c>
      <c r="AW52" s="427">
        <v>0.62593775499999993</v>
      </c>
      <c r="AX52" s="427">
        <v>0.89062514599999987</v>
      </c>
      <c r="AY52" s="427">
        <v>1.36209961</v>
      </c>
      <c r="AZ52" s="427">
        <v>1.2908861635845661</v>
      </c>
      <c r="BA52" s="427">
        <v>1.287819841613798</v>
      </c>
      <c r="BB52" s="427">
        <v>1.1272662861211149</v>
      </c>
      <c r="BC52" s="427">
        <v>1.457925439</v>
      </c>
      <c r="BD52" s="427">
        <v>3.6965175958656808</v>
      </c>
      <c r="BE52" s="428">
        <v>1.3701982558184751</v>
      </c>
    </row>
    <row r="53" spans="1:57" ht="11.25" customHeight="1">
      <c r="B53" s="500" t="s">
        <v>303</v>
      </c>
      <c r="C53" s="395">
        <v>1.617301726</v>
      </c>
      <c r="D53" s="396">
        <v>0.9249820954234963</v>
      </c>
      <c r="E53" s="396">
        <v>2.9558011656863048</v>
      </c>
      <c r="F53" s="396">
        <v>2.322631704737566</v>
      </c>
      <c r="G53" s="396">
        <v>1.903949795345625</v>
      </c>
      <c r="H53" s="396">
        <v>6.1786339657088574</v>
      </c>
      <c r="I53" s="396">
        <v>8.6754583152735965</v>
      </c>
      <c r="J53" s="396">
        <v>2.4534633239999999</v>
      </c>
      <c r="K53" s="396">
        <v>3.2705233609999991</v>
      </c>
      <c r="L53" s="396">
        <v>3.2313722509999998</v>
      </c>
      <c r="M53" s="397">
        <v>1.95104575</v>
      </c>
      <c r="O53" s="500" t="s">
        <v>303</v>
      </c>
      <c r="P53" s="395">
        <v>0.99228944000000008</v>
      </c>
      <c r="Q53" s="396">
        <v>0.159886429</v>
      </c>
      <c r="R53" s="396">
        <v>0.197043526</v>
      </c>
      <c r="S53" s="396">
        <v>0.26808233100000001</v>
      </c>
      <c r="T53" s="396">
        <v>0.16471522099999999</v>
      </c>
      <c r="U53" s="396">
        <v>0.27963488999999991</v>
      </c>
      <c r="V53" s="396">
        <v>0.17965889942349639</v>
      </c>
      <c r="W53" s="396">
        <v>0.30097308499999997</v>
      </c>
      <c r="X53" s="396">
        <v>1.164513352686305</v>
      </c>
      <c r="Y53" s="396">
        <v>0.17961448199999999</v>
      </c>
      <c r="Z53" s="396">
        <v>0.35513246399999998</v>
      </c>
      <c r="AA53" s="396">
        <v>1.256540867</v>
      </c>
      <c r="AB53" s="396">
        <v>0.61634119199999993</v>
      </c>
      <c r="AC53" s="396">
        <v>0.61759338091560956</v>
      </c>
      <c r="AD53" s="396">
        <v>0.242270083821957</v>
      </c>
      <c r="AE53" s="396">
        <v>0.8464270479999999</v>
      </c>
      <c r="AF53" s="396">
        <v>0.31288518234562562</v>
      </c>
      <c r="AG53" s="396">
        <v>0.82947545999999994</v>
      </c>
      <c r="AH53" s="396">
        <v>0.4087933199999999</v>
      </c>
      <c r="AI53" s="396">
        <v>0.35279583299999989</v>
      </c>
      <c r="AJ53" s="396">
        <v>1.652524645708858</v>
      </c>
      <c r="AK53" s="396">
        <v>0.97999017599999982</v>
      </c>
      <c r="AL53" s="396">
        <v>1.45837555</v>
      </c>
      <c r="AM53" s="396">
        <v>2.087743594</v>
      </c>
      <c r="AN53" s="396">
        <v>3.236815726884914</v>
      </c>
      <c r="AO53" s="396">
        <v>3.3006315379999989</v>
      </c>
      <c r="AP53" s="396">
        <v>1.4941402429999999</v>
      </c>
      <c r="AQ53" s="396">
        <v>0.64387080738868308</v>
      </c>
      <c r="AR53" s="396">
        <v>0.39362741699999981</v>
      </c>
      <c r="AS53" s="396">
        <v>0.418157377</v>
      </c>
      <c r="AT53" s="396">
        <v>0.57524588799999998</v>
      </c>
      <c r="AU53" s="396">
        <v>1.0664326420000001</v>
      </c>
      <c r="AV53" s="396">
        <v>0.80538808099999992</v>
      </c>
      <c r="AW53" s="396">
        <v>0.66188337399999975</v>
      </c>
      <c r="AX53" s="396">
        <v>0.84254501399999993</v>
      </c>
      <c r="AY53" s="396">
        <v>0.96070689199999959</v>
      </c>
      <c r="AZ53" s="396">
        <v>1.0921139989999999</v>
      </c>
      <c r="BA53" s="396">
        <v>0.53592016599999992</v>
      </c>
      <c r="BB53" s="396">
        <v>0.78443513799999998</v>
      </c>
      <c r="BC53" s="396">
        <v>0.81890294799999985</v>
      </c>
      <c r="BD53" s="396">
        <v>1.114425258</v>
      </c>
      <c r="BE53" s="397">
        <v>0.83662049199999977</v>
      </c>
    </row>
    <row r="54" spans="1:57" ht="11.25" customHeight="1">
      <c r="B54" s="500" t="s">
        <v>304</v>
      </c>
      <c r="C54" s="426">
        <v>1.810481801388697</v>
      </c>
      <c r="D54" s="427">
        <v>2.4434898349999998</v>
      </c>
      <c r="E54" s="427">
        <v>17.054903765960539</v>
      </c>
      <c r="F54" s="427">
        <v>3.379554383804702</v>
      </c>
      <c r="G54" s="427">
        <v>3.7508823514189338</v>
      </c>
      <c r="H54" s="427">
        <v>6.2902213697271341</v>
      </c>
      <c r="I54" s="427">
        <v>5.5625151439999989</v>
      </c>
      <c r="J54" s="427">
        <v>4.6978014739999994</v>
      </c>
      <c r="K54" s="427">
        <v>4.8889208542881084</v>
      </c>
      <c r="L54" s="427">
        <v>6.2568389480000004</v>
      </c>
      <c r="M54" s="428">
        <v>2.2027418860000001</v>
      </c>
      <c r="O54" s="500" t="s">
        <v>304</v>
      </c>
      <c r="P54" s="426">
        <v>0.46075462438869691</v>
      </c>
      <c r="Q54" s="427">
        <v>0.33061979499999999</v>
      </c>
      <c r="R54" s="427">
        <v>0.69118736199999975</v>
      </c>
      <c r="S54" s="427">
        <v>0.32792001999999998</v>
      </c>
      <c r="T54" s="427">
        <v>0.69203237500000003</v>
      </c>
      <c r="U54" s="427">
        <v>0.53611731600000001</v>
      </c>
      <c r="V54" s="427">
        <v>0.45604719599999999</v>
      </c>
      <c r="W54" s="427">
        <v>0.7592929479999998</v>
      </c>
      <c r="X54" s="427">
        <v>1.01242432614545</v>
      </c>
      <c r="Y54" s="427">
        <v>0.56201566899999988</v>
      </c>
      <c r="Z54" s="427">
        <v>1.9804369678150839</v>
      </c>
      <c r="AA54" s="427">
        <v>13.500026803000001</v>
      </c>
      <c r="AB54" s="427">
        <v>0.70900392211761853</v>
      </c>
      <c r="AC54" s="427">
        <v>0.55438303099999986</v>
      </c>
      <c r="AD54" s="427">
        <v>1.4146422913700889</v>
      </c>
      <c r="AE54" s="427">
        <v>0.70152513931699456</v>
      </c>
      <c r="AF54" s="427">
        <v>1.4168426735683051</v>
      </c>
      <c r="AG54" s="427">
        <v>0.90944244337984981</v>
      </c>
      <c r="AH54" s="427">
        <v>0.62043937547077876</v>
      </c>
      <c r="AI54" s="427">
        <v>0.80415785899999992</v>
      </c>
      <c r="AJ54" s="427">
        <v>1.2728980587271339</v>
      </c>
      <c r="AK54" s="427">
        <v>2.7068586269999999</v>
      </c>
      <c r="AL54" s="427">
        <v>1.4606134820000001</v>
      </c>
      <c r="AM54" s="427">
        <v>0.84985120199999997</v>
      </c>
      <c r="AN54" s="427">
        <v>2.2113614739999998</v>
      </c>
      <c r="AO54" s="427">
        <v>1.3388662229999999</v>
      </c>
      <c r="AP54" s="427">
        <v>0.98083574499999981</v>
      </c>
      <c r="AQ54" s="427">
        <v>1.031451702</v>
      </c>
      <c r="AR54" s="427">
        <v>0.86451536399999984</v>
      </c>
      <c r="AS54" s="427">
        <v>1.8131147249999999</v>
      </c>
      <c r="AT54" s="427">
        <v>1.196269338</v>
      </c>
      <c r="AU54" s="427">
        <v>0.82390204700000003</v>
      </c>
      <c r="AV54" s="427">
        <v>0.8862608839999998</v>
      </c>
      <c r="AW54" s="427">
        <v>0.69235510700000003</v>
      </c>
      <c r="AX54" s="427">
        <v>0.60311101328810901</v>
      </c>
      <c r="AY54" s="427">
        <v>2.707193849999999</v>
      </c>
      <c r="AZ54" s="427">
        <v>0.73276872199999976</v>
      </c>
      <c r="BA54" s="427">
        <v>1.2104750179999999</v>
      </c>
      <c r="BB54" s="427">
        <v>2.0202710740000001</v>
      </c>
      <c r="BC54" s="427">
        <v>2.2933241340000001</v>
      </c>
      <c r="BD54" s="427">
        <v>1.182063131</v>
      </c>
      <c r="BE54" s="428">
        <v>1.020678755</v>
      </c>
    </row>
    <row r="55" spans="1:57" ht="11.25" customHeight="1">
      <c r="B55" s="500" t="s">
        <v>305</v>
      </c>
      <c r="C55" s="395">
        <v>1.465454896</v>
      </c>
      <c r="D55" s="396">
        <v>2.9548117997900789</v>
      </c>
      <c r="E55" s="396">
        <v>4.9230597779999989</v>
      </c>
      <c r="F55" s="396">
        <v>4.510645933401034</v>
      </c>
      <c r="G55" s="396">
        <v>4.5430748579999998</v>
      </c>
      <c r="H55" s="396">
        <v>7.3740960329999989</v>
      </c>
      <c r="I55" s="396">
        <v>7.6833138169999993</v>
      </c>
      <c r="J55" s="396">
        <v>3.1906305299389701</v>
      </c>
      <c r="K55" s="396">
        <v>3.4268216260000002</v>
      </c>
      <c r="L55" s="396">
        <v>7.2412200186371862</v>
      </c>
      <c r="M55" s="397">
        <v>2.7395349950000001</v>
      </c>
      <c r="O55" s="500" t="s">
        <v>305</v>
      </c>
      <c r="P55" s="395">
        <v>0.29292003900000002</v>
      </c>
      <c r="Q55" s="396">
        <v>0.30030345400000003</v>
      </c>
      <c r="R55" s="396">
        <v>0.35987903599999987</v>
      </c>
      <c r="S55" s="396">
        <v>0.51235236699999986</v>
      </c>
      <c r="T55" s="396">
        <v>0.4247012739999998</v>
      </c>
      <c r="U55" s="396">
        <v>0.51049897299999991</v>
      </c>
      <c r="V55" s="396">
        <v>1.652816753</v>
      </c>
      <c r="W55" s="396">
        <v>0.36679479979007912</v>
      </c>
      <c r="X55" s="396">
        <v>0.68160058999999973</v>
      </c>
      <c r="Y55" s="396">
        <v>0.86273438199999974</v>
      </c>
      <c r="Z55" s="396">
        <v>0.9438204229999998</v>
      </c>
      <c r="AA55" s="396">
        <v>2.4349043830000001</v>
      </c>
      <c r="AB55" s="396">
        <v>0.95588458799999965</v>
      </c>
      <c r="AC55" s="396">
        <v>1.0121946770000001</v>
      </c>
      <c r="AD55" s="396">
        <v>1.4782236674010349</v>
      </c>
      <c r="AE55" s="396">
        <v>1.0643430009999999</v>
      </c>
      <c r="AF55" s="396">
        <v>0.68400600599999983</v>
      </c>
      <c r="AG55" s="396">
        <v>1.0705024139999999</v>
      </c>
      <c r="AH55" s="396">
        <v>1.7268882800000001</v>
      </c>
      <c r="AI55" s="396">
        <v>1.0616781580000001</v>
      </c>
      <c r="AJ55" s="396">
        <v>1.651783247</v>
      </c>
      <c r="AK55" s="396">
        <v>1.664047413</v>
      </c>
      <c r="AL55" s="396">
        <v>1.5547290869999999</v>
      </c>
      <c r="AM55" s="396">
        <v>2.5035362860000001</v>
      </c>
      <c r="AN55" s="396">
        <v>1.792032767</v>
      </c>
      <c r="AO55" s="396">
        <v>2.3209317029999998</v>
      </c>
      <c r="AP55" s="396">
        <v>1.1081157150000001</v>
      </c>
      <c r="AQ55" s="396">
        <v>2.4622336319999998</v>
      </c>
      <c r="AR55" s="396">
        <v>0.59161803193897089</v>
      </c>
      <c r="AS55" s="396">
        <v>0.86586373599999955</v>
      </c>
      <c r="AT55" s="396">
        <v>0.82056148499999981</v>
      </c>
      <c r="AU55" s="396">
        <v>0.91258727699999964</v>
      </c>
      <c r="AV55" s="396">
        <v>0.66150437200000001</v>
      </c>
      <c r="AW55" s="396">
        <v>0.59732946200000003</v>
      </c>
      <c r="AX55" s="396">
        <v>1.3341360069999999</v>
      </c>
      <c r="AY55" s="396">
        <v>0.83385178499999979</v>
      </c>
      <c r="AZ55" s="396">
        <v>2.2492719210000001</v>
      </c>
      <c r="BA55" s="396">
        <v>2.2679132646371869</v>
      </c>
      <c r="BB55" s="396">
        <v>1.069874459</v>
      </c>
      <c r="BC55" s="396">
        <v>1.6541603739999999</v>
      </c>
      <c r="BD55" s="396">
        <v>1.2157837739999999</v>
      </c>
      <c r="BE55" s="397">
        <v>1.5237512209999999</v>
      </c>
    </row>
    <row r="56" spans="1:57" ht="11.25" customHeight="1">
      <c r="B56" s="500" t="s">
        <v>306</v>
      </c>
      <c r="C56" s="426">
        <v>2.0479005359405509</v>
      </c>
      <c r="D56" s="427">
        <v>1.333247812</v>
      </c>
      <c r="E56" s="427">
        <v>1.847825602313782</v>
      </c>
      <c r="F56" s="427">
        <v>2.7788338603951832</v>
      </c>
      <c r="G56" s="427">
        <v>3.1553530380906869</v>
      </c>
      <c r="H56" s="427">
        <v>7.1723017192267227</v>
      </c>
      <c r="I56" s="427">
        <v>6.2358359090000004</v>
      </c>
      <c r="J56" s="427">
        <v>3.5662355931130119</v>
      </c>
      <c r="K56" s="427">
        <v>4.87375822</v>
      </c>
      <c r="L56" s="427">
        <v>6.7343127599999999</v>
      </c>
      <c r="M56" s="428">
        <v>2.0322651330000001</v>
      </c>
      <c r="O56" s="500" t="s">
        <v>306</v>
      </c>
      <c r="P56" s="426">
        <v>1.122093566940551</v>
      </c>
      <c r="Q56" s="427">
        <v>0.2359895579999999</v>
      </c>
      <c r="R56" s="427">
        <v>0.42964927999999991</v>
      </c>
      <c r="S56" s="427">
        <v>0.26016813099999991</v>
      </c>
      <c r="T56" s="427">
        <v>0.31158269199999977</v>
      </c>
      <c r="U56" s="427">
        <v>0.32583187699999988</v>
      </c>
      <c r="V56" s="427">
        <v>0.37468263699999999</v>
      </c>
      <c r="W56" s="427">
        <v>0.32115060599999978</v>
      </c>
      <c r="X56" s="427">
        <v>0.294220125</v>
      </c>
      <c r="Y56" s="427">
        <v>0.65540361499999988</v>
      </c>
      <c r="Z56" s="427">
        <v>0.42481093800000003</v>
      </c>
      <c r="AA56" s="427">
        <v>0.47339092431378188</v>
      </c>
      <c r="AB56" s="427">
        <v>0.41864172999999999</v>
      </c>
      <c r="AC56" s="427">
        <v>0.87516915399999995</v>
      </c>
      <c r="AD56" s="427">
        <v>0.79749369439518336</v>
      </c>
      <c r="AE56" s="427">
        <v>0.68752928199999996</v>
      </c>
      <c r="AF56" s="427">
        <v>0.36524435599999988</v>
      </c>
      <c r="AG56" s="427">
        <v>0.61390612499999997</v>
      </c>
      <c r="AH56" s="427">
        <v>1.1828775010000001</v>
      </c>
      <c r="AI56" s="427">
        <v>0.99332505609068722</v>
      </c>
      <c r="AJ56" s="427">
        <v>1.529599955060551</v>
      </c>
      <c r="AK56" s="427">
        <v>1.8688936949999999</v>
      </c>
      <c r="AL56" s="427">
        <v>0.79152839616617154</v>
      </c>
      <c r="AM56" s="427">
        <v>2.9822796729999999</v>
      </c>
      <c r="AN56" s="427">
        <v>1.53663934</v>
      </c>
      <c r="AO56" s="427">
        <v>1.981505152</v>
      </c>
      <c r="AP56" s="427">
        <v>1.693685559</v>
      </c>
      <c r="AQ56" s="427">
        <v>1.024005858</v>
      </c>
      <c r="AR56" s="427">
        <v>0.90317696499999989</v>
      </c>
      <c r="AS56" s="427">
        <v>1.0610607190000001</v>
      </c>
      <c r="AT56" s="427">
        <v>0.98710591611301257</v>
      </c>
      <c r="AU56" s="427">
        <v>0.61489199299999986</v>
      </c>
      <c r="AV56" s="427">
        <v>0.93853163699999986</v>
      </c>
      <c r="AW56" s="427">
        <v>0.98830565999999986</v>
      </c>
      <c r="AX56" s="427">
        <v>0.97589954799999989</v>
      </c>
      <c r="AY56" s="427">
        <v>1.9710213750000001</v>
      </c>
      <c r="AZ56" s="427">
        <v>0.79309790499999999</v>
      </c>
      <c r="BA56" s="427">
        <v>1.345617477</v>
      </c>
      <c r="BB56" s="427">
        <v>1.3752874319999999</v>
      </c>
      <c r="BC56" s="427">
        <v>3.220309946</v>
      </c>
      <c r="BD56" s="427">
        <v>1.444313789</v>
      </c>
      <c r="BE56" s="428">
        <v>0.58795134400000004</v>
      </c>
    </row>
    <row r="57" spans="1:57" ht="11.25" customHeight="1">
      <c r="B57" s="500" t="s">
        <v>307</v>
      </c>
      <c r="C57" s="395">
        <v>1.2223356400000001</v>
      </c>
      <c r="D57" s="396">
        <v>1.856105195</v>
      </c>
      <c r="E57" s="396">
        <v>3.110359344044153</v>
      </c>
      <c r="F57" s="396">
        <v>3.6912162279999992</v>
      </c>
      <c r="G57" s="396">
        <v>2.9398192873883868</v>
      </c>
      <c r="H57" s="396">
        <v>6.8262073529919967</v>
      </c>
      <c r="I57" s="396">
        <v>6.2818817714413964</v>
      </c>
      <c r="J57" s="396">
        <v>3.8974523349999992</v>
      </c>
      <c r="K57" s="396">
        <v>3.9925976780513599</v>
      </c>
      <c r="L57" s="396">
        <v>7.5409935599999987</v>
      </c>
      <c r="M57" s="397">
        <v>6.4665844849999994</v>
      </c>
      <c r="O57" s="500" t="s">
        <v>307</v>
      </c>
      <c r="P57" s="395">
        <v>0.2476362839999999</v>
      </c>
      <c r="Q57" s="396">
        <v>0.22219686399999999</v>
      </c>
      <c r="R57" s="396">
        <v>0.30263812600000001</v>
      </c>
      <c r="S57" s="396">
        <v>0.44986436600000002</v>
      </c>
      <c r="T57" s="396">
        <v>0.26413841100000002</v>
      </c>
      <c r="U57" s="396">
        <v>0.85889476499999962</v>
      </c>
      <c r="V57" s="396">
        <v>0.4138031499999999</v>
      </c>
      <c r="W57" s="396">
        <v>0.31926886900000001</v>
      </c>
      <c r="X57" s="396">
        <v>1.152483573</v>
      </c>
      <c r="Y57" s="396">
        <v>0.74141281504415346</v>
      </c>
      <c r="Z57" s="396">
        <v>0.55777803000000004</v>
      </c>
      <c r="AA57" s="396">
        <v>0.65868492599999995</v>
      </c>
      <c r="AB57" s="396">
        <v>0.74456525600000001</v>
      </c>
      <c r="AC57" s="396">
        <v>0.93964408399999955</v>
      </c>
      <c r="AD57" s="396">
        <v>1.2430040689999999</v>
      </c>
      <c r="AE57" s="396">
        <v>0.76400281899999989</v>
      </c>
      <c r="AF57" s="396">
        <v>0.71934342200000001</v>
      </c>
      <c r="AG57" s="396">
        <v>0.73660614399999991</v>
      </c>
      <c r="AH57" s="396">
        <v>0.56167835423392087</v>
      </c>
      <c r="AI57" s="396">
        <v>0.92219136715446648</v>
      </c>
      <c r="AJ57" s="396">
        <v>1.23907667</v>
      </c>
      <c r="AK57" s="396">
        <v>2.276005992</v>
      </c>
      <c r="AL57" s="396">
        <v>1.399343410645749</v>
      </c>
      <c r="AM57" s="396">
        <v>1.9117812803462479</v>
      </c>
      <c r="AN57" s="396">
        <v>2.705844520441397</v>
      </c>
      <c r="AO57" s="396">
        <v>0.99325960099999966</v>
      </c>
      <c r="AP57" s="396">
        <v>1.5810931420000001</v>
      </c>
      <c r="AQ57" s="396">
        <v>1.0016845080000001</v>
      </c>
      <c r="AR57" s="396">
        <v>1.1867466329999989</v>
      </c>
      <c r="AS57" s="396">
        <v>1.132316748</v>
      </c>
      <c r="AT57" s="396">
        <v>0.75698485699999984</v>
      </c>
      <c r="AU57" s="396">
        <v>0.82140409699999983</v>
      </c>
      <c r="AV57" s="396">
        <v>0.86466135899999996</v>
      </c>
      <c r="AW57" s="396">
        <v>1.003153215999999</v>
      </c>
      <c r="AX57" s="396">
        <v>1.10275314605136</v>
      </c>
      <c r="AY57" s="396">
        <v>1.022029957</v>
      </c>
      <c r="AZ57" s="396">
        <v>2.1836521879999991</v>
      </c>
      <c r="BA57" s="396">
        <v>0.84647855399999938</v>
      </c>
      <c r="BB57" s="396">
        <v>2.121920016999999</v>
      </c>
      <c r="BC57" s="396">
        <v>2.3889428009999998</v>
      </c>
      <c r="BD57" s="396">
        <v>4.9692542599999996</v>
      </c>
      <c r="BE57" s="397">
        <v>1.497330225</v>
      </c>
    </row>
    <row r="58" spans="1:57" ht="11.25" customHeight="1">
      <c r="B58" s="501" t="s">
        <v>142</v>
      </c>
      <c r="C58" s="496">
        <v>16.593396572485105</v>
      </c>
      <c r="D58" s="497">
        <v>19.850892050089939</v>
      </c>
      <c r="E58" s="497">
        <v>26.759800447164295</v>
      </c>
      <c r="F58" s="497">
        <v>33.361368263806554</v>
      </c>
      <c r="G58" s="497">
        <v>39.880157441029041</v>
      </c>
      <c r="H58" s="497">
        <v>72.187394788562074</v>
      </c>
      <c r="I58" s="497">
        <v>54.553613655968434</v>
      </c>
      <c r="J58" s="497">
        <v>38.488940554641772</v>
      </c>
      <c r="K58" s="497">
        <v>37.031774985946811</v>
      </c>
      <c r="L58" s="497">
        <v>44.949904393818827</v>
      </c>
      <c r="M58" s="498">
        <v>26.625694428290672</v>
      </c>
      <c r="O58" s="501" t="s">
        <v>142</v>
      </c>
      <c r="P58" s="496">
        <v>5.2420415425749596</v>
      </c>
      <c r="Q58" s="497">
        <v>3.9817157628645603</v>
      </c>
      <c r="R58" s="497">
        <v>3.6437407112213513</v>
      </c>
      <c r="S58" s="497">
        <v>3.7258985558242159</v>
      </c>
      <c r="T58" s="497">
        <v>4.7885502177065522</v>
      </c>
      <c r="U58" s="497">
        <v>5.0810405383297095</v>
      </c>
      <c r="V58" s="497">
        <v>5.0698554319052889</v>
      </c>
      <c r="W58" s="497">
        <v>4.9114458621484012</v>
      </c>
      <c r="X58" s="497">
        <v>5.1482439309999926</v>
      </c>
      <c r="Y58" s="497">
        <v>5.5444634739999934</v>
      </c>
      <c r="Z58" s="497">
        <v>7.9302784061716096</v>
      </c>
      <c r="AA58" s="497">
        <v>8.1368146359926783</v>
      </c>
      <c r="AB58" s="497">
        <v>8.202617620477973</v>
      </c>
      <c r="AC58" s="497">
        <v>9.6877150073285918</v>
      </c>
      <c r="AD58" s="497">
        <v>8.2853129119999984</v>
      </c>
      <c r="AE58" s="497">
        <v>7.1857227239999943</v>
      </c>
      <c r="AF58" s="497">
        <v>8.2599985920000023</v>
      </c>
      <c r="AG58" s="497">
        <v>7.5496811670407631</v>
      </c>
      <c r="AH58" s="497">
        <v>10.979999358701001</v>
      </c>
      <c r="AI58" s="497">
        <v>13.090478323287343</v>
      </c>
      <c r="AJ58" s="497">
        <v>16.606274061976762</v>
      </c>
      <c r="AK58" s="497">
        <v>16.198683732775478</v>
      </c>
      <c r="AL58" s="497">
        <v>17.975949155554403</v>
      </c>
      <c r="AM58" s="497">
        <v>21.406487838255543</v>
      </c>
      <c r="AN58" s="497">
        <v>15.346248260339493</v>
      </c>
      <c r="AO58" s="497">
        <v>16.571174239327455</v>
      </c>
      <c r="AP58" s="497">
        <v>11.521586942223664</v>
      </c>
      <c r="AQ58" s="497">
        <v>11.114604214077787</v>
      </c>
      <c r="AR58" s="497">
        <v>10.348800812</v>
      </c>
      <c r="AS58" s="497">
        <v>8.4874793473956274</v>
      </c>
      <c r="AT58" s="497">
        <v>9.4528133114831725</v>
      </c>
      <c r="AU58" s="497">
        <v>10.199847083763032</v>
      </c>
      <c r="AV58" s="497">
        <v>8.9803895494601313</v>
      </c>
      <c r="AW58" s="497">
        <v>8.7821355604866369</v>
      </c>
      <c r="AX58" s="497">
        <v>8.4982157959999896</v>
      </c>
      <c r="AY58" s="497">
        <v>10.771034079999993</v>
      </c>
      <c r="AZ58" s="497">
        <v>10.435177876459989</v>
      </c>
      <c r="BA58" s="497">
        <v>13.843310750432138</v>
      </c>
      <c r="BB58" s="497">
        <v>10.984721139016244</v>
      </c>
      <c r="BC58" s="497">
        <v>9.6866946279104909</v>
      </c>
      <c r="BD58" s="497">
        <v>13.878015691999963</v>
      </c>
      <c r="BE58" s="498">
        <v>12.74767873629068</v>
      </c>
    </row>
    <row r="59" spans="1:57" ht="11.25" customHeight="1">
      <c r="B59" s="36" t="s">
        <v>115</v>
      </c>
      <c r="O59" s="36" t="s">
        <v>115</v>
      </c>
    </row>
    <row r="60" spans="1:57" ht="11.25" customHeight="1">
      <c r="B60" s="1052" t="s">
        <v>308</v>
      </c>
    </row>
    <row r="61" spans="1:57" ht="11.25" customHeight="1">
      <c r="B61" s="1052" t="s">
        <v>309</v>
      </c>
    </row>
  </sheetData>
  <mergeCells count="22">
    <mergeCell ref="AJ7:AM7"/>
    <mergeCell ref="P7:S7"/>
    <mergeCell ref="T7:W7"/>
    <mergeCell ref="X7:AA7"/>
    <mergeCell ref="AB7:AE7"/>
    <mergeCell ref="AF7:AI7"/>
    <mergeCell ref="P46:S46"/>
    <mergeCell ref="T46:W46"/>
    <mergeCell ref="X46:AA46"/>
    <mergeCell ref="AB46:AE46"/>
    <mergeCell ref="AF46:AI46"/>
    <mergeCell ref="AN7:AQ7"/>
    <mergeCell ref="AR7:AU7"/>
    <mergeCell ref="AV7:AY7"/>
    <mergeCell ref="AZ7:BC7"/>
    <mergeCell ref="BD46:BE46"/>
    <mergeCell ref="BD7:BE7"/>
    <mergeCell ref="AJ46:AM46"/>
    <mergeCell ref="AN46:AQ46"/>
    <mergeCell ref="AR46:AU46"/>
    <mergeCell ref="AV46:AY46"/>
    <mergeCell ref="AZ46:BC46"/>
  </mergeCells>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EB390-66D8-453E-BDC4-02BA3912C180}">
  <sheetPr>
    <tabColor theme="4"/>
  </sheetPr>
  <dimension ref="B6:M12"/>
  <sheetViews>
    <sheetView showGridLines="0" zoomScaleNormal="100" workbookViewId="0"/>
  </sheetViews>
  <sheetFormatPr defaultColWidth="5.5" defaultRowHeight="11.25" customHeight="1"/>
  <cols>
    <col min="1" max="1" width="2.5" style="438" customWidth="1"/>
    <col min="2" max="2" width="21.08203125" style="438" customWidth="1"/>
    <col min="3" max="16384" width="5.5" style="438"/>
  </cols>
  <sheetData>
    <row r="6" spans="2:13" ht="15.5">
      <c r="C6" s="433" t="s">
        <v>312</v>
      </c>
    </row>
    <row r="7" spans="2:13" ht="11.25" customHeight="1">
      <c r="B7" s="502"/>
      <c r="C7" s="102">
        <v>2016</v>
      </c>
      <c r="D7" s="103">
        <v>2017</v>
      </c>
      <c r="E7" s="103">
        <v>2018</v>
      </c>
      <c r="F7" s="103">
        <v>2019</v>
      </c>
      <c r="G7" s="103">
        <v>2020</v>
      </c>
      <c r="H7" s="103">
        <v>2021</v>
      </c>
      <c r="I7" s="103">
        <v>2022</v>
      </c>
      <c r="J7" s="103">
        <v>2023</v>
      </c>
      <c r="K7" s="103">
        <v>2024</v>
      </c>
      <c r="L7" s="103">
        <v>2025</v>
      </c>
      <c r="M7" s="104">
        <v>2026</v>
      </c>
    </row>
    <row r="8" spans="2:13" ht="11.25" customHeight="1">
      <c r="B8" s="434" t="s">
        <v>313</v>
      </c>
      <c r="C8" s="414">
        <v>451</v>
      </c>
      <c r="D8" s="415">
        <v>477</v>
      </c>
      <c r="E8" s="415">
        <v>512</v>
      </c>
      <c r="F8" s="415">
        <v>557</v>
      </c>
      <c r="G8" s="415">
        <v>639</v>
      </c>
      <c r="H8" s="415">
        <v>831</v>
      </c>
      <c r="I8" s="415">
        <v>794</v>
      </c>
      <c r="J8" s="415">
        <v>664</v>
      </c>
      <c r="K8" s="415">
        <v>687</v>
      </c>
      <c r="L8" s="415">
        <v>723</v>
      </c>
      <c r="M8" s="416">
        <v>287</v>
      </c>
    </row>
    <row r="9" spans="2:13" ht="11.25" customHeight="1">
      <c r="B9" s="434" t="s">
        <v>314</v>
      </c>
      <c r="C9" s="398">
        <v>3804</v>
      </c>
      <c r="D9" s="399">
        <v>3778</v>
      </c>
      <c r="E9" s="399">
        <v>3508</v>
      </c>
      <c r="F9" s="399">
        <v>3601</v>
      </c>
      <c r="G9" s="399">
        <v>3341</v>
      </c>
      <c r="H9" s="399">
        <v>3756</v>
      </c>
      <c r="I9" s="399">
        <v>3346</v>
      </c>
      <c r="J9" s="399">
        <v>3525</v>
      </c>
      <c r="K9" s="399">
        <v>3320</v>
      </c>
      <c r="L9" s="399">
        <v>3464</v>
      </c>
      <c r="M9" s="400">
        <v>2465</v>
      </c>
    </row>
    <row r="10" spans="2:13" ht="11.25" customHeight="1">
      <c r="B10" s="434" t="s">
        <v>315</v>
      </c>
      <c r="C10" s="503">
        <v>0.11855941114616193</v>
      </c>
      <c r="D10" s="504">
        <v>0.12625727898358921</v>
      </c>
      <c r="E10" s="504">
        <v>0.1459521094640821</v>
      </c>
      <c r="F10" s="504">
        <v>0.15467925576228825</v>
      </c>
      <c r="G10" s="504">
        <v>0.19126010176593833</v>
      </c>
      <c r="H10" s="504">
        <v>0.22124600638977635</v>
      </c>
      <c r="I10" s="504">
        <v>0.23729826658696951</v>
      </c>
      <c r="J10" s="504">
        <v>0.18836879432624112</v>
      </c>
      <c r="K10" s="504">
        <v>0.2069277108433735</v>
      </c>
      <c r="L10" s="504">
        <v>0.20871824480369516</v>
      </c>
      <c r="M10" s="505">
        <v>0.11643002028397566</v>
      </c>
    </row>
    <row r="11" spans="2:13" ht="11.25" customHeight="1">
      <c r="B11" s="36" t="s">
        <v>115</v>
      </c>
    </row>
    <row r="12" spans="2:13" ht="11.25" customHeight="1">
      <c r="B12" s="1052" t="s">
        <v>316</v>
      </c>
    </row>
  </sheetData>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1B210-84ED-460D-826C-B5DB5330FE43}">
  <sheetPr>
    <tabColor theme="4"/>
  </sheetPr>
  <dimension ref="A1:BE125"/>
  <sheetViews>
    <sheetView showGridLines="0" zoomScaleNormal="100" workbookViewId="0"/>
  </sheetViews>
  <sheetFormatPr defaultColWidth="7.08203125" defaultRowHeight="12" customHeight="1"/>
  <cols>
    <col min="1" max="1" width="2.5" style="206" customWidth="1"/>
    <col min="2" max="2" width="27.08203125" style="206" bestFit="1" customWidth="1"/>
    <col min="3" max="14" width="7.08203125" style="206"/>
    <col min="15" max="15" width="20.58203125" style="206" customWidth="1"/>
    <col min="16" max="16384" width="7.08203125" style="206"/>
  </cols>
  <sheetData>
    <row r="1" spans="1:57" ht="12" customHeight="1">
      <c r="A1" s="17"/>
      <c r="B1" s="95"/>
      <c r="O1" s="97"/>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7" ht="12" customHeight="1">
      <c r="A2" s="17"/>
      <c r="B2" s="95"/>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row>
    <row r="3" spans="1:57" ht="12" customHeight="1">
      <c r="A3" s="17"/>
      <c r="B3" s="95"/>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row>
    <row r="4" spans="1:57" ht="12" customHeight="1">
      <c r="A4" s="17"/>
      <c r="B4" s="207"/>
      <c r="O4" s="2"/>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row>
    <row r="5" spans="1:57" ht="12" customHeight="1">
      <c r="O5" s="2"/>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row>
    <row r="6" spans="1:57" ht="12" customHeight="1">
      <c r="C6" s="250" t="s">
        <v>317</v>
      </c>
      <c r="O6" s="2"/>
      <c r="P6" s="250" t="s">
        <v>318</v>
      </c>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row>
    <row r="7" spans="1:57" ht="12" customHeight="1">
      <c r="B7" s="208"/>
      <c r="C7" s="3">
        <v>2016</v>
      </c>
      <c r="D7" s="4">
        <v>2017</v>
      </c>
      <c r="E7" s="4">
        <v>2018</v>
      </c>
      <c r="F7" s="4">
        <v>2019</v>
      </c>
      <c r="G7" s="4">
        <v>2020</v>
      </c>
      <c r="H7" s="4">
        <v>2021</v>
      </c>
      <c r="I7" s="4">
        <v>2022</v>
      </c>
      <c r="J7" s="4">
        <v>2023</v>
      </c>
      <c r="K7" s="4">
        <v>2024</v>
      </c>
      <c r="L7" s="4">
        <v>2025</v>
      </c>
      <c r="M7" s="94">
        <v>2026</v>
      </c>
      <c r="O7" s="2"/>
      <c r="P7" s="1058">
        <v>2016</v>
      </c>
      <c r="Q7" s="1057"/>
      <c r="R7" s="1057"/>
      <c r="S7" s="1057"/>
      <c r="T7" s="1057">
        <v>2017</v>
      </c>
      <c r="U7" s="1057"/>
      <c r="V7" s="1057"/>
      <c r="W7" s="1057"/>
      <c r="X7" s="1057">
        <v>2018</v>
      </c>
      <c r="Y7" s="1057"/>
      <c r="Z7" s="1057"/>
      <c r="AA7" s="1057"/>
      <c r="AB7" s="1057">
        <v>2019</v>
      </c>
      <c r="AC7" s="1057"/>
      <c r="AD7" s="1057"/>
      <c r="AE7" s="1057"/>
      <c r="AF7" s="1057">
        <v>2020</v>
      </c>
      <c r="AG7" s="1057"/>
      <c r="AH7" s="1057"/>
      <c r="AI7" s="1057"/>
      <c r="AJ7" s="1057">
        <v>2021</v>
      </c>
      <c r="AK7" s="1057"/>
      <c r="AL7" s="1057"/>
      <c r="AM7" s="1057"/>
      <c r="AN7" s="1057">
        <v>2022</v>
      </c>
      <c r="AO7" s="1057"/>
      <c r="AP7" s="1057"/>
      <c r="AQ7" s="1057"/>
      <c r="AR7" s="1057">
        <v>2023</v>
      </c>
      <c r="AS7" s="1057"/>
      <c r="AT7" s="1057"/>
      <c r="AU7" s="1057"/>
      <c r="AV7" s="1057">
        <v>2024</v>
      </c>
      <c r="AW7" s="1057"/>
      <c r="AX7" s="1057"/>
      <c r="AY7" s="1057"/>
      <c r="AZ7" s="1057">
        <v>2025</v>
      </c>
      <c r="BA7" s="1057"/>
      <c r="BB7" s="1057"/>
      <c r="BC7" s="1057"/>
      <c r="BD7" s="1057">
        <v>2026</v>
      </c>
      <c r="BE7" s="1057"/>
    </row>
    <row r="8" spans="1:57" ht="12" customHeight="1">
      <c r="A8" s="207"/>
      <c r="B8" s="904" t="s">
        <v>319</v>
      </c>
      <c r="C8" s="451">
        <v>40.78657887495509</v>
      </c>
      <c r="D8" s="452">
        <v>40.617604453765097</v>
      </c>
      <c r="E8" s="452">
        <v>75.199729515374202</v>
      </c>
      <c r="F8" s="452">
        <v>67.479183923411739</v>
      </c>
      <c r="G8" s="452">
        <v>88.353995928570868</v>
      </c>
      <c r="H8" s="452">
        <v>176.0332274798393</v>
      </c>
      <c r="I8" s="452">
        <v>110.57858008510649</v>
      </c>
      <c r="J8" s="452">
        <v>83.032285030690488</v>
      </c>
      <c r="K8" s="452">
        <v>121.1929034034426</v>
      </c>
      <c r="L8" s="452">
        <v>189.67482708921631</v>
      </c>
      <c r="M8" s="453">
        <v>330.05177006551071</v>
      </c>
      <c r="O8" s="2"/>
      <c r="P8" s="5"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2" customHeight="1">
      <c r="A9" s="207"/>
      <c r="B9" s="904" t="s">
        <v>320</v>
      </c>
      <c r="C9" s="223">
        <v>1911</v>
      </c>
      <c r="D9" s="224">
        <v>2151</v>
      </c>
      <c r="E9" s="224">
        <v>2469</v>
      </c>
      <c r="F9" s="224">
        <v>2691</v>
      </c>
      <c r="G9" s="224">
        <v>2813</v>
      </c>
      <c r="H9" s="224">
        <v>4295</v>
      </c>
      <c r="I9" s="224">
        <v>4072</v>
      </c>
      <c r="J9" s="224">
        <v>2865</v>
      </c>
      <c r="K9" s="224">
        <v>2785</v>
      </c>
      <c r="L9" s="224">
        <v>2606</v>
      </c>
      <c r="M9" s="229">
        <v>1072</v>
      </c>
      <c r="O9" s="209" t="s">
        <v>319</v>
      </c>
      <c r="P9" s="435">
        <v>10.480173623858001</v>
      </c>
      <c r="Q9" s="436">
        <v>15.200069418945869</v>
      </c>
      <c r="R9" s="436">
        <v>7.9861584461041302</v>
      </c>
      <c r="S9" s="436">
        <v>7.1201773860470912</v>
      </c>
      <c r="T9" s="436">
        <v>7.710834162585722</v>
      </c>
      <c r="U9" s="436">
        <v>9.9250296119999977</v>
      </c>
      <c r="V9" s="436">
        <v>12.082966959437719</v>
      </c>
      <c r="W9" s="436">
        <v>10.898773719741669</v>
      </c>
      <c r="X9" s="436">
        <v>13.933570885261719</v>
      </c>
      <c r="Y9" s="436">
        <v>17.050224603523379</v>
      </c>
      <c r="Z9" s="436">
        <v>18.38244509382508</v>
      </c>
      <c r="AA9" s="436">
        <v>25.83348893276402</v>
      </c>
      <c r="AB9" s="436">
        <v>18.656772953244609</v>
      </c>
      <c r="AC9" s="436">
        <v>17.552969501345171</v>
      </c>
      <c r="AD9" s="436">
        <v>17.26402474382196</v>
      </c>
      <c r="AE9" s="436">
        <v>14.005416725</v>
      </c>
      <c r="AF9" s="436">
        <v>18.744102046494849</v>
      </c>
      <c r="AG9" s="436">
        <v>20.172893362267828</v>
      </c>
      <c r="AH9" s="436">
        <v>26.605002018701001</v>
      </c>
      <c r="AI9" s="436">
        <v>22.83199850110719</v>
      </c>
      <c r="AJ9" s="436">
        <v>39.708479611261048</v>
      </c>
      <c r="AK9" s="436">
        <v>40.865189626737099</v>
      </c>
      <c r="AL9" s="436">
        <v>45.499886957876917</v>
      </c>
      <c r="AM9" s="436">
        <v>49.959671283964262</v>
      </c>
      <c r="AN9" s="436">
        <v>38.428706133889172</v>
      </c>
      <c r="AO9" s="436">
        <v>33.137071566888103</v>
      </c>
      <c r="AP9" s="436">
        <v>20.954203112406649</v>
      </c>
      <c r="AQ9" s="436">
        <v>18.058599271922539</v>
      </c>
      <c r="AR9" s="436">
        <v>34.993936514956197</v>
      </c>
      <c r="AS9" s="436">
        <v>14.99724116742134</v>
      </c>
      <c r="AT9" s="436">
        <v>18.225197076000001</v>
      </c>
      <c r="AU9" s="436">
        <v>14.815910272312941</v>
      </c>
      <c r="AV9" s="436">
        <v>18.319663465955969</v>
      </c>
      <c r="AW9" s="436">
        <v>25.15209397348664</v>
      </c>
      <c r="AX9" s="436">
        <v>22.094595440999999</v>
      </c>
      <c r="AY9" s="436">
        <v>55.626550522999999</v>
      </c>
      <c r="AZ9" s="436">
        <v>62.316104046584563</v>
      </c>
      <c r="BA9" s="436">
        <v>53.047002253803157</v>
      </c>
      <c r="BB9" s="436">
        <v>39.711024042538973</v>
      </c>
      <c r="BC9" s="436">
        <v>34.600696746289572</v>
      </c>
      <c r="BD9" s="436">
        <v>237.9354811640836</v>
      </c>
      <c r="BE9" s="437">
        <v>92.116288901427041</v>
      </c>
    </row>
    <row r="10" spans="1:57" ht="12" customHeight="1">
      <c r="A10" s="207"/>
      <c r="B10" s="904" t="s">
        <v>321</v>
      </c>
      <c r="C10" s="451">
        <v>75.079737453078749</v>
      </c>
      <c r="D10" s="452">
        <v>83.064478633813039</v>
      </c>
      <c r="E10" s="452">
        <v>138.36808573512161</v>
      </c>
      <c r="F10" s="452">
        <v>144.96516707937931</v>
      </c>
      <c r="G10" s="452">
        <v>164.75042836385981</v>
      </c>
      <c r="H10" s="452">
        <v>341.4294475199664</v>
      </c>
      <c r="I10" s="452">
        <v>221.30552334139909</v>
      </c>
      <c r="J10" s="452">
        <v>150.55116226509219</v>
      </c>
      <c r="K10" s="452">
        <v>200.32684809999549</v>
      </c>
      <c r="L10" s="452">
        <v>291.16595972499482</v>
      </c>
      <c r="M10" s="453">
        <v>399.74552833474638</v>
      </c>
      <c r="O10" s="210" t="s">
        <v>320</v>
      </c>
      <c r="P10" s="29">
        <v>556</v>
      </c>
      <c r="Q10" s="30">
        <v>459</v>
      </c>
      <c r="R10" s="30">
        <v>465</v>
      </c>
      <c r="S10" s="30">
        <v>431</v>
      </c>
      <c r="T10" s="30">
        <v>552</v>
      </c>
      <c r="U10" s="30">
        <v>533</v>
      </c>
      <c r="V10" s="30">
        <v>539</v>
      </c>
      <c r="W10" s="30">
        <v>527</v>
      </c>
      <c r="X10" s="30">
        <v>587</v>
      </c>
      <c r="Y10" s="30">
        <v>671</v>
      </c>
      <c r="Z10" s="30">
        <v>629</v>
      </c>
      <c r="AA10" s="30">
        <v>582</v>
      </c>
      <c r="AB10" s="30">
        <v>722</v>
      </c>
      <c r="AC10" s="30">
        <v>687</v>
      </c>
      <c r="AD10" s="30">
        <v>666</v>
      </c>
      <c r="AE10" s="30">
        <v>616</v>
      </c>
      <c r="AF10" s="30">
        <v>722</v>
      </c>
      <c r="AG10" s="30">
        <v>632</v>
      </c>
      <c r="AH10" s="30">
        <v>717</v>
      </c>
      <c r="AI10" s="30">
        <v>742</v>
      </c>
      <c r="AJ10" s="30">
        <v>975</v>
      </c>
      <c r="AK10" s="30">
        <v>1089</v>
      </c>
      <c r="AL10" s="30">
        <v>1102</v>
      </c>
      <c r="AM10" s="30">
        <v>1129</v>
      </c>
      <c r="AN10" s="30">
        <v>1269</v>
      </c>
      <c r="AO10" s="30">
        <v>1096</v>
      </c>
      <c r="AP10" s="30">
        <v>926</v>
      </c>
      <c r="AQ10" s="30">
        <v>781</v>
      </c>
      <c r="AR10" s="30">
        <v>855</v>
      </c>
      <c r="AS10" s="30">
        <v>704</v>
      </c>
      <c r="AT10" s="30">
        <v>674</v>
      </c>
      <c r="AU10" s="30">
        <v>632</v>
      </c>
      <c r="AV10" s="30">
        <v>702</v>
      </c>
      <c r="AW10" s="30">
        <v>691</v>
      </c>
      <c r="AX10" s="30">
        <v>701</v>
      </c>
      <c r="AY10" s="30">
        <v>691</v>
      </c>
      <c r="AZ10" s="30">
        <v>718</v>
      </c>
      <c r="BA10" s="30">
        <v>630</v>
      </c>
      <c r="BB10" s="30">
        <v>629</v>
      </c>
      <c r="BC10" s="30">
        <v>629</v>
      </c>
      <c r="BD10" s="30">
        <v>592</v>
      </c>
      <c r="BE10" s="31">
        <v>480</v>
      </c>
    </row>
    <row r="11" spans="1:57" ht="12" customHeight="1">
      <c r="A11" s="207"/>
      <c r="B11" s="904" t="s">
        <v>322</v>
      </c>
      <c r="C11" s="211">
        <v>7534</v>
      </c>
      <c r="D11" s="212">
        <v>8346</v>
      </c>
      <c r="E11" s="212">
        <v>9435</v>
      </c>
      <c r="F11" s="212">
        <v>10422</v>
      </c>
      <c r="G11" s="212">
        <v>10880</v>
      </c>
      <c r="H11" s="212">
        <v>15943</v>
      </c>
      <c r="I11" s="212">
        <v>14957</v>
      </c>
      <c r="J11" s="212">
        <v>11950</v>
      </c>
      <c r="K11" s="212">
        <v>12087</v>
      </c>
      <c r="L11" s="212">
        <v>12298</v>
      </c>
      <c r="M11" s="213">
        <v>5076</v>
      </c>
      <c r="O11" s="36" t="s">
        <v>115</v>
      </c>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row>
    <row r="12" spans="1:57" ht="12" customHeight="1">
      <c r="A12" s="207"/>
      <c r="B12" s="904" t="s">
        <v>323</v>
      </c>
      <c r="C12" s="321">
        <v>0.54324349363161739</v>
      </c>
      <c r="D12" s="322">
        <v>0.48898885687137628</v>
      </c>
      <c r="E12" s="322">
        <v>0.54347596930212105</v>
      </c>
      <c r="F12" s="322">
        <v>0.4654855044347434</v>
      </c>
      <c r="G12" s="322">
        <v>0.53628993141939829</v>
      </c>
      <c r="H12" s="322">
        <v>0.51557716757733696</v>
      </c>
      <c r="I12" s="322">
        <v>0.49966480011672093</v>
      </c>
      <c r="J12" s="322">
        <v>0.55152204593735588</v>
      </c>
      <c r="K12" s="322">
        <v>0.60497584099634882</v>
      </c>
      <c r="L12" s="322">
        <v>0.65143201241094073</v>
      </c>
      <c r="M12" s="323">
        <v>0.82565468947316356</v>
      </c>
      <c r="O12" s="36"/>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row>
    <row r="13" spans="1:57" ht="12" customHeight="1">
      <c r="A13" s="207"/>
      <c r="B13" s="904" t="s">
        <v>324</v>
      </c>
      <c r="C13" s="217">
        <v>0.253650119458455</v>
      </c>
      <c r="D13" s="218">
        <v>0.25772825305535585</v>
      </c>
      <c r="E13" s="218">
        <v>0.2616852146263911</v>
      </c>
      <c r="F13" s="218">
        <v>0.25820379965457685</v>
      </c>
      <c r="G13" s="218">
        <v>0.25854779411764706</v>
      </c>
      <c r="H13" s="218">
        <v>0.2693972276234084</v>
      </c>
      <c r="I13" s="218">
        <v>0.27224710837734839</v>
      </c>
      <c r="J13" s="218">
        <v>0.2397489539748954</v>
      </c>
      <c r="K13" s="218">
        <v>0.23041284024158187</v>
      </c>
      <c r="L13" s="218">
        <v>0.21190437469507237</v>
      </c>
      <c r="M13" s="219">
        <v>0.21118991331757289</v>
      </c>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row>
    <row r="14" spans="1:57" ht="12" customHeight="1">
      <c r="B14" s="36" t="s">
        <v>115</v>
      </c>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row>
    <row r="15" spans="1:57" ht="12" customHeight="1">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row>
    <row r="16" spans="1:57" ht="12" customHeight="1">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row>
    <row r="17" spans="15:57" ht="12" customHeight="1">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row>
    <row r="18" spans="15:57" ht="12" customHeight="1">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row>
    <row r="19" spans="15:57" ht="12" customHeight="1">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row>
    <row r="20" spans="15:57" ht="12" customHeight="1">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row>
    <row r="21" spans="15:57" ht="12" customHeight="1">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row>
    <row r="22" spans="15:57" ht="12" customHeight="1">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row>
    <row r="23" spans="15:57" ht="12" customHeight="1">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row>
    <row r="24" spans="15:57" ht="12" customHeight="1">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row>
    <row r="25" spans="15:57" ht="12" customHeight="1">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row>
    <row r="26" spans="15:57" ht="12" customHeight="1">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row>
    <row r="27" spans="15:57" ht="12" customHeight="1">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row>
    <row r="28" spans="15:57" ht="12" customHeight="1">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row>
    <row r="29" spans="15:57" ht="12" customHeight="1">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row>
    <row r="30" spans="15:57" ht="12" customHeight="1">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row>
    <row r="31" spans="15:57" ht="12" customHeight="1">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row>
    <row r="32" spans="15:57" ht="12" customHeight="1">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row>
    <row r="33" spans="1:57" ht="12" customHeight="1">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row>
    <row r="34" spans="1:57" ht="12" customHeight="1">
      <c r="O34" s="9"/>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row>
    <row r="42" spans="1:57" ht="12" customHeight="1">
      <c r="O42" s="252"/>
      <c r="P42" s="250" t="s">
        <v>325</v>
      </c>
      <c r="Q42" s="253"/>
      <c r="R42" s="253"/>
      <c r="S42" s="253"/>
      <c r="T42" s="253"/>
      <c r="U42" s="253"/>
      <c r="V42" s="253"/>
      <c r="W42" s="253"/>
      <c r="X42" s="253"/>
      <c r="Y42" s="253"/>
      <c r="Z42" s="253"/>
      <c r="AC42" s="251"/>
      <c r="AD42" s="251"/>
      <c r="AE42" s="251"/>
      <c r="AF42" s="251"/>
      <c r="AG42" s="251"/>
      <c r="AH42" s="251"/>
      <c r="AI42" s="251"/>
      <c r="AJ42" s="251"/>
      <c r="AK42" s="251"/>
      <c r="AL42" s="251"/>
      <c r="AM42" s="251"/>
      <c r="AN42" s="251"/>
      <c r="AO42" s="251"/>
      <c r="AP42" s="251"/>
      <c r="AQ42" s="251"/>
      <c r="AR42" s="251"/>
      <c r="AS42" s="251"/>
      <c r="AT42" s="251"/>
      <c r="AU42" s="251"/>
      <c r="AV42" s="251"/>
      <c r="AW42" s="251"/>
      <c r="AX42" s="251"/>
      <c r="AY42" s="251"/>
      <c r="AZ42" s="251"/>
      <c r="BA42" s="251"/>
      <c r="BB42" s="251"/>
      <c r="BC42" s="251"/>
      <c r="BD42" s="251"/>
      <c r="BE42" s="251"/>
    </row>
    <row r="43" spans="1:57" s="251" customFormat="1" ht="12" customHeight="1">
      <c r="B43" s="252"/>
      <c r="C43" s="250" t="s">
        <v>326</v>
      </c>
      <c r="D43" s="253"/>
      <c r="E43" s="253"/>
      <c r="F43" s="253"/>
      <c r="G43" s="253"/>
      <c r="H43" s="253"/>
      <c r="I43" s="253"/>
      <c r="J43" s="253"/>
      <c r="K43" s="253"/>
      <c r="L43" s="253"/>
      <c r="M43" s="253"/>
      <c r="N43" s="253"/>
      <c r="O43" s="208"/>
      <c r="P43" s="3">
        <v>2016</v>
      </c>
      <c r="Q43" s="4">
        <v>2017</v>
      </c>
      <c r="R43" s="4">
        <v>2018</v>
      </c>
      <c r="S43" s="4">
        <v>2019</v>
      </c>
      <c r="T43" s="4">
        <v>2020</v>
      </c>
      <c r="U43" s="4">
        <v>2021</v>
      </c>
      <c r="V43" s="4">
        <v>2022</v>
      </c>
      <c r="W43" s="4">
        <v>2023</v>
      </c>
      <c r="X43" s="4">
        <v>2024</v>
      </c>
      <c r="Y43" s="4">
        <v>2025</v>
      </c>
      <c r="Z43" s="94">
        <v>2026</v>
      </c>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row>
    <row r="44" spans="1:57" ht="12" customHeight="1">
      <c r="B44" s="208"/>
      <c r="C44" s="3">
        <v>2016</v>
      </c>
      <c r="D44" s="4">
        <v>2017</v>
      </c>
      <c r="E44" s="4">
        <v>2018</v>
      </c>
      <c r="F44" s="4">
        <v>2019</v>
      </c>
      <c r="G44" s="4">
        <v>2020</v>
      </c>
      <c r="H44" s="4">
        <v>2021</v>
      </c>
      <c r="I44" s="4">
        <v>2022</v>
      </c>
      <c r="J44" s="4">
        <v>2023</v>
      </c>
      <c r="K44" s="4">
        <v>2024</v>
      </c>
      <c r="L44" s="4">
        <v>2025</v>
      </c>
      <c r="M44" s="94">
        <v>2026</v>
      </c>
      <c r="O44" s="382" t="s">
        <v>128</v>
      </c>
      <c r="P44" s="221">
        <v>170</v>
      </c>
      <c r="Q44" s="222">
        <v>169</v>
      </c>
      <c r="R44" s="222">
        <v>186</v>
      </c>
      <c r="S44" s="222">
        <v>196</v>
      </c>
      <c r="T44" s="222">
        <v>221</v>
      </c>
      <c r="U44" s="222">
        <v>240</v>
      </c>
      <c r="V44" s="222">
        <v>216</v>
      </c>
      <c r="W44" s="222">
        <v>135</v>
      </c>
      <c r="X44" s="222">
        <v>146</v>
      </c>
      <c r="Y44" s="222">
        <v>74</v>
      </c>
      <c r="Z44" s="228">
        <v>27</v>
      </c>
    </row>
    <row r="45" spans="1:57" ht="12" customHeight="1">
      <c r="A45" s="8"/>
      <c r="B45" s="382" t="s">
        <v>128</v>
      </c>
      <c r="C45" s="451">
        <v>7.7696867338536632E-2</v>
      </c>
      <c r="D45" s="452">
        <v>8.0469349686002473E-2</v>
      </c>
      <c r="E45" s="452">
        <v>8.4821012662305795E-2</v>
      </c>
      <c r="F45" s="452">
        <v>9.6291766000000001E-2</v>
      </c>
      <c r="G45" s="452">
        <v>9.2956436433401859E-2</v>
      </c>
      <c r="H45" s="452">
        <v>0.10110719204587131</v>
      </c>
      <c r="I45" s="452">
        <v>9.3150972462650639E-2</v>
      </c>
      <c r="J45" s="452">
        <v>5.6764036300169247E-2</v>
      </c>
      <c r="K45" s="452">
        <v>5.6712841E-2</v>
      </c>
      <c r="L45" s="452">
        <v>3.3701512883391793E-2</v>
      </c>
      <c r="M45" s="453">
        <v>1.3140746999999999E-2</v>
      </c>
      <c r="O45" s="382" t="s">
        <v>129</v>
      </c>
      <c r="P45" s="223">
        <v>511</v>
      </c>
      <c r="Q45" s="224">
        <v>586</v>
      </c>
      <c r="R45" s="224">
        <v>618</v>
      </c>
      <c r="S45" s="224">
        <v>661</v>
      </c>
      <c r="T45" s="224">
        <v>670</v>
      </c>
      <c r="U45" s="224">
        <v>1012</v>
      </c>
      <c r="V45" s="224">
        <v>934</v>
      </c>
      <c r="W45" s="224">
        <v>657</v>
      </c>
      <c r="X45" s="224">
        <v>541</v>
      </c>
      <c r="Y45" s="224">
        <v>413</v>
      </c>
      <c r="Z45" s="229">
        <v>134</v>
      </c>
    </row>
    <row r="46" spans="1:57" ht="12" customHeight="1">
      <c r="A46" s="8"/>
      <c r="B46" s="382" t="s">
        <v>129</v>
      </c>
      <c r="C46" s="454">
        <v>1.3174025110000001</v>
      </c>
      <c r="D46" s="455">
        <v>1.504159461</v>
      </c>
      <c r="E46" s="455">
        <v>1.657278282</v>
      </c>
      <c r="F46" s="455">
        <v>1.7577305750000001</v>
      </c>
      <c r="G46" s="455">
        <v>1.776682249</v>
      </c>
      <c r="H46" s="455">
        <v>2.7232750100000001</v>
      </c>
      <c r="I46" s="455">
        <v>2.558434214</v>
      </c>
      <c r="J46" s="455">
        <v>1.8221099860000001</v>
      </c>
      <c r="K46" s="455">
        <v>1.5589806669999999</v>
      </c>
      <c r="L46" s="455">
        <v>1.19425713</v>
      </c>
      <c r="M46" s="456">
        <v>0.37539392399999999</v>
      </c>
      <c r="O46" s="382" t="s">
        <v>130</v>
      </c>
      <c r="P46" s="225">
        <v>301</v>
      </c>
      <c r="Q46" s="226">
        <v>326</v>
      </c>
      <c r="R46" s="226">
        <v>395</v>
      </c>
      <c r="S46" s="226">
        <v>353</v>
      </c>
      <c r="T46" s="226">
        <v>384</v>
      </c>
      <c r="U46" s="226">
        <v>535</v>
      </c>
      <c r="V46" s="226">
        <v>631</v>
      </c>
      <c r="W46" s="226">
        <v>464</v>
      </c>
      <c r="X46" s="226">
        <v>370</v>
      </c>
      <c r="Y46" s="226">
        <v>346</v>
      </c>
      <c r="Z46" s="230">
        <v>114</v>
      </c>
    </row>
    <row r="47" spans="1:57" ht="12" customHeight="1">
      <c r="A47" s="8"/>
      <c r="B47" s="382" t="s">
        <v>130</v>
      </c>
      <c r="C47" s="457">
        <v>2.0850603410000002</v>
      </c>
      <c r="D47" s="458">
        <v>2.2445094409999999</v>
      </c>
      <c r="E47" s="458">
        <v>2.8215798689999998</v>
      </c>
      <c r="F47" s="458">
        <v>2.465941274</v>
      </c>
      <c r="G47" s="458">
        <v>2.6994478430000002</v>
      </c>
      <c r="H47" s="458">
        <v>3.7544948589999998</v>
      </c>
      <c r="I47" s="458">
        <v>4.3906519409999998</v>
      </c>
      <c r="J47" s="458">
        <v>3.2096653819999998</v>
      </c>
      <c r="K47" s="458">
        <v>2.5632950960000001</v>
      </c>
      <c r="L47" s="458">
        <v>2.406498998</v>
      </c>
      <c r="M47" s="459">
        <v>0.79140547299999997</v>
      </c>
      <c r="O47" s="382" t="s">
        <v>131</v>
      </c>
      <c r="P47" s="223">
        <v>396</v>
      </c>
      <c r="Q47" s="224">
        <v>427</v>
      </c>
      <c r="R47" s="224">
        <v>473</v>
      </c>
      <c r="S47" s="224">
        <v>566</v>
      </c>
      <c r="T47" s="224">
        <v>514</v>
      </c>
      <c r="U47" s="224">
        <v>787</v>
      </c>
      <c r="V47" s="224">
        <v>743</v>
      </c>
      <c r="W47" s="224">
        <v>547</v>
      </c>
      <c r="X47" s="224">
        <v>523</v>
      </c>
      <c r="Y47" s="224">
        <v>516</v>
      </c>
      <c r="Z47" s="229">
        <v>200</v>
      </c>
    </row>
    <row r="48" spans="1:57" ht="12" customHeight="1">
      <c r="A48" s="8"/>
      <c r="B48" s="382" t="s">
        <v>131</v>
      </c>
      <c r="C48" s="454">
        <v>6.1612212001511297</v>
      </c>
      <c r="D48" s="455">
        <v>6.5532217861566249</v>
      </c>
      <c r="E48" s="455">
        <v>7.428599386762218</v>
      </c>
      <c r="F48" s="455">
        <v>8.932043132083141</v>
      </c>
      <c r="G48" s="455">
        <v>8.0840943974678385</v>
      </c>
      <c r="H48" s="455">
        <v>12.5306574242459</v>
      </c>
      <c r="I48" s="455">
        <v>11.790928553317039</v>
      </c>
      <c r="J48" s="455">
        <v>8.7918717256802523</v>
      </c>
      <c r="K48" s="455">
        <v>8.144833792442606</v>
      </c>
      <c r="L48" s="455">
        <v>8.0866833069555817</v>
      </c>
      <c r="M48" s="456">
        <v>3.2850356023521319</v>
      </c>
      <c r="O48" s="382" t="s">
        <v>208</v>
      </c>
      <c r="P48" s="225">
        <v>0</v>
      </c>
      <c r="Q48" s="226">
        <v>0</v>
      </c>
      <c r="R48" s="226">
        <v>0</v>
      </c>
      <c r="S48" s="226">
        <v>0</v>
      </c>
      <c r="T48" s="226">
        <v>0</v>
      </c>
      <c r="U48" s="226">
        <v>0</v>
      </c>
      <c r="V48" s="226">
        <v>0</v>
      </c>
      <c r="W48" s="226">
        <v>0</v>
      </c>
      <c r="X48" s="226">
        <v>0</v>
      </c>
      <c r="Y48" s="226">
        <v>0</v>
      </c>
      <c r="Z48" s="230">
        <v>0</v>
      </c>
    </row>
    <row r="49" spans="1:26" ht="12" customHeight="1">
      <c r="A49" s="8"/>
      <c r="B49" s="382" t="s">
        <v>208</v>
      </c>
      <c r="C49" s="457">
        <v>0</v>
      </c>
      <c r="D49" s="458">
        <v>0</v>
      </c>
      <c r="E49" s="458">
        <v>0</v>
      </c>
      <c r="F49" s="458">
        <v>0</v>
      </c>
      <c r="G49" s="458">
        <v>0</v>
      </c>
      <c r="H49" s="458">
        <v>0</v>
      </c>
      <c r="I49" s="458">
        <v>0</v>
      </c>
      <c r="J49" s="458">
        <v>0</v>
      </c>
      <c r="K49" s="458">
        <v>0</v>
      </c>
      <c r="L49" s="458">
        <v>0</v>
      </c>
      <c r="M49" s="459">
        <v>0</v>
      </c>
      <c r="O49" s="382" t="s">
        <v>133</v>
      </c>
      <c r="P49" s="223">
        <v>137</v>
      </c>
      <c r="Q49" s="224">
        <v>186</v>
      </c>
      <c r="R49" s="224">
        <v>298</v>
      </c>
      <c r="S49" s="224">
        <v>321</v>
      </c>
      <c r="T49" s="224">
        <v>412</v>
      </c>
      <c r="U49" s="224">
        <v>832</v>
      </c>
      <c r="V49" s="224">
        <v>572</v>
      </c>
      <c r="W49" s="224">
        <v>315</v>
      </c>
      <c r="X49" s="224">
        <v>416</v>
      </c>
      <c r="Y49" s="224">
        <v>466</v>
      </c>
      <c r="Z49" s="229">
        <v>284</v>
      </c>
    </row>
    <row r="50" spans="1:26" ht="12" customHeight="1">
      <c r="A50" s="8"/>
      <c r="B50" s="382" t="s">
        <v>133</v>
      </c>
      <c r="C50" s="454">
        <v>24.168209276999999</v>
      </c>
      <c r="D50" s="455">
        <v>22.240986123741671</v>
      </c>
      <c r="E50" s="455">
        <v>54.567556340000003</v>
      </c>
      <c r="F50" s="455">
        <v>43.447051269328597</v>
      </c>
      <c r="G50" s="455">
        <v>64.170278561422393</v>
      </c>
      <c r="H50" s="455">
        <v>140.4454953517328</v>
      </c>
      <c r="I50" s="455">
        <v>77.002074296066297</v>
      </c>
      <c r="J50" s="455">
        <v>59.506015183000002</v>
      </c>
      <c r="K50" s="455">
        <v>98.778448260999994</v>
      </c>
      <c r="L50" s="455">
        <v>167.78045705872171</v>
      </c>
      <c r="M50" s="456">
        <v>320.89805629915861</v>
      </c>
      <c r="O50" s="382" t="s">
        <v>134</v>
      </c>
      <c r="P50" s="246">
        <v>195</v>
      </c>
      <c r="Q50" s="247">
        <v>221</v>
      </c>
      <c r="R50" s="247">
        <v>243</v>
      </c>
      <c r="S50" s="247">
        <v>281</v>
      </c>
      <c r="T50" s="247">
        <v>276</v>
      </c>
      <c r="U50" s="247">
        <v>421</v>
      </c>
      <c r="V50" s="247">
        <v>547</v>
      </c>
      <c r="W50" s="247">
        <v>463</v>
      </c>
      <c r="X50" s="247">
        <v>500</v>
      </c>
      <c r="Y50" s="247">
        <v>494</v>
      </c>
      <c r="Z50" s="248">
        <v>177</v>
      </c>
    </row>
    <row r="51" spans="1:26" ht="12" customHeight="1">
      <c r="A51" s="8"/>
      <c r="B51" s="382" t="s">
        <v>134</v>
      </c>
      <c r="C51" s="460">
        <v>0</v>
      </c>
      <c r="D51" s="461">
        <v>0</v>
      </c>
      <c r="E51" s="461">
        <v>0</v>
      </c>
      <c r="F51" s="461">
        <v>0</v>
      </c>
      <c r="G51" s="461">
        <v>0</v>
      </c>
      <c r="H51" s="461">
        <v>0</v>
      </c>
      <c r="I51" s="461">
        <v>0</v>
      </c>
      <c r="J51" s="461">
        <v>0</v>
      </c>
      <c r="K51" s="461">
        <v>0</v>
      </c>
      <c r="L51" s="461">
        <v>0</v>
      </c>
      <c r="M51" s="462">
        <v>0</v>
      </c>
      <c r="O51" s="36" t="s">
        <v>115</v>
      </c>
    </row>
    <row r="52" spans="1:26" ht="12" customHeight="1">
      <c r="B52" s="36" t="s">
        <v>115</v>
      </c>
      <c r="C52" s="227"/>
      <c r="D52" s="227"/>
      <c r="E52" s="227"/>
      <c r="F52" s="227"/>
      <c r="G52" s="227"/>
      <c r="H52" s="227"/>
      <c r="I52" s="227"/>
      <c r="J52" s="227"/>
      <c r="K52" s="227"/>
      <c r="L52" s="227"/>
      <c r="M52" s="227"/>
      <c r="N52" s="220"/>
    </row>
    <row r="81" spans="2:57" ht="12" customHeight="1">
      <c r="O81" s="252"/>
      <c r="P81" s="250" t="s">
        <v>327</v>
      </c>
      <c r="Q81" s="253"/>
      <c r="R81" s="253"/>
      <c r="S81" s="253"/>
      <c r="T81" s="253"/>
      <c r="U81" s="253"/>
      <c r="V81" s="253"/>
      <c r="W81" s="253"/>
      <c r="X81" s="253"/>
      <c r="Y81" s="253"/>
      <c r="Z81" s="253"/>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row>
    <row r="82" spans="2:57" s="251" customFormat="1" ht="12" customHeight="1">
      <c r="B82" s="252"/>
      <c r="C82" s="250" t="s">
        <v>328</v>
      </c>
      <c r="D82" s="253"/>
      <c r="E82" s="253"/>
      <c r="F82" s="253"/>
      <c r="G82" s="253"/>
      <c r="H82" s="253"/>
      <c r="I82" s="253"/>
      <c r="J82" s="253"/>
      <c r="K82" s="253"/>
      <c r="L82" s="253"/>
      <c r="M82" s="253"/>
      <c r="O82" s="208"/>
      <c r="P82" s="3">
        <v>2016</v>
      </c>
      <c r="Q82" s="4">
        <v>2017</v>
      </c>
      <c r="R82" s="4">
        <v>2018</v>
      </c>
      <c r="S82" s="4">
        <v>2019</v>
      </c>
      <c r="T82" s="4">
        <v>2020</v>
      </c>
      <c r="U82" s="4">
        <v>2021</v>
      </c>
      <c r="V82" s="4">
        <v>2022</v>
      </c>
      <c r="W82" s="4">
        <v>2023</v>
      </c>
      <c r="X82" s="4">
        <v>2024</v>
      </c>
      <c r="Y82" s="4">
        <v>2025</v>
      </c>
      <c r="Z82" s="94">
        <v>2026</v>
      </c>
      <c r="AA82" s="206"/>
      <c r="AB82" s="206"/>
      <c r="AC82" s="206"/>
      <c r="AD82" s="206"/>
      <c r="AE82" s="206"/>
      <c r="AF82" s="206"/>
      <c r="AG82" s="206"/>
      <c r="AH82" s="206"/>
      <c r="AI82" s="206"/>
      <c r="AJ82" s="206"/>
      <c r="AK82" s="206"/>
      <c r="AL82" s="206"/>
      <c r="AM82" s="206"/>
      <c r="AN82" s="206"/>
      <c r="AO82" s="206"/>
      <c r="AP82" s="206"/>
      <c r="AQ82" s="206"/>
      <c r="AR82" s="206"/>
      <c r="AS82" s="206"/>
      <c r="AT82" s="206"/>
      <c r="AU82" s="206"/>
      <c r="AV82" s="206"/>
      <c r="AW82" s="206"/>
      <c r="AX82" s="206"/>
      <c r="AY82" s="206"/>
      <c r="AZ82" s="206"/>
      <c r="BA82" s="206"/>
      <c r="BB82" s="206"/>
      <c r="BC82" s="206"/>
      <c r="BD82" s="206"/>
      <c r="BE82" s="206"/>
    </row>
    <row r="83" spans="2:57" ht="12" customHeight="1">
      <c r="B83" s="208"/>
      <c r="C83" s="3">
        <v>2016</v>
      </c>
      <c r="D83" s="4">
        <v>2017</v>
      </c>
      <c r="E83" s="4">
        <v>2018</v>
      </c>
      <c r="F83" s="4">
        <v>2019</v>
      </c>
      <c r="G83" s="4">
        <v>2020</v>
      </c>
      <c r="H83" s="4">
        <v>2021</v>
      </c>
      <c r="I83" s="4">
        <v>2022</v>
      </c>
      <c r="J83" s="4">
        <v>2023</v>
      </c>
      <c r="K83" s="4">
        <v>2024</v>
      </c>
      <c r="L83" s="4">
        <v>2025</v>
      </c>
      <c r="M83" s="94">
        <v>2026</v>
      </c>
      <c r="O83" s="41" t="s">
        <v>33</v>
      </c>
      <c r="P83" s="221">
        <v>436</v>
      </c>
      <c r="Q83" s="222">
        <v>464</v>
      </c>
      <c r="R83" s="222">
        <v>586</v>
      </c>
      <c r="S83" s="222">
        <v>669</v>
      </c>
      <c r="T83" s="222">
        <v>735</v>
      </c>
      <c r="U83" s="222">
        <v>1155</v>
      </c>
      <c r="V83" s="222">
        <v>1325</v>
      </c>
      <c r="W83" s="222">
        <v>905</v>
      </c>
      <c r="X83" s="222">
        <v>835</v>
      </c>
      <c r="Y83" s="222">
        <v>713</v>
      </c>
      <c r="Z83" s="228">
        <v>253</v>
      </c>
    </row>
    <row r="84" spans="2:57" ht="12" customHeight="1">
      <c r="B84" s="41" t="s">
        <v>33</v>
      </c>
      <c r="C84" s="597">
        <v>1.0448932849999999</v>
      </c>
      <c r="D84" s="598">
        <v>1.124857966525922</v>
      </c>
      <c r="E84" s="598">
        <v>2.7456856673120398</v>
      </c>
      <c r="F84" s="598">
        <v>2.0700613329999999</v>
      </c>
      <c r="G84" s="598">
        <v>2.299985793028136</v>
      </c>
      <c r="H84" s="598">
        <v>4.6786090748201463</v>
      </c>
      <c r="I84" s="598">
        <v>7.093437834049749</v>
      </c>
      <c r="J84" s="598">
        <v>4.5249682646028786</v>
      </c>
      <c r="K84" s="598">
        <v>5.1443687729999992</v>
      </c>
      <c r="L84" s="598">
        <v>7.4365983189999989</v>
      </c>
      <c r="M84" s="599">
        <v>4.1656207949999997</v>
      </c>
      <c r="O84" s="5" t="s">
        <v>159</v>
      </c>
      <c r="P84" s="223">
        <v>788</v>
      </c>
      <c r="Q84" s="224">
        <v>892</v>
      </c>
      <c r="R84" s="224">
        <v>941</v>
      </c>
      <c r="S84" s="224">
        <v>920</v>
      </c>
      <c r="T84" s="224">
        <v>888</v>
      </c>
      <c r="U84" s="224">
        <v>1405</v>
      </c>
      <c r="V84" s="224">
        <v>1222</v>
      </c>
      <c r="W84" s="224">
        <v>839</v>
      </c>
      <c r="X84" s="224">
        <v>852</v>
      </c>
      <c r="Y84" s="224">
        <v>815</v>
      </c>
      <c r="Z84" s="229">
        <v>347</v>
      </c>
    </row>
    <row r="85" spans="2:57" ht="12" customHeight="1">
      <c r="B85" s="5" t="s">
        <v>159</v>
      </c>
      <c r="C85" s="600">
        <v>11.7105923173298</v>
      </c>
      <c r="D85" s="601">
        <v>13.493734250585719</v>
      </c>
      <c r="E85" s="601">
        <v>18.859788869825081</v>
      </c>
      <c r="F85" s="601">
        <v>21.194587498821949</v>
      </c>
      <c r="G85" s="601">
        <v>20.786248964258849</v>
      </c>
      <c r="H85" s="601">
        <v>38.584342885065098</v>
      </c>
      <c r="I85" s="601">
        <v>29.889732826676308</v>
      </c>
      <c r="J85" s="601">
        <v>20.411020468697291</v>
      </c>
      <c r="K85" s="601">
        <v>29.21365073494152</v>
      </c>
      <c r="L85" s="601">
        <v>29.150996162467951</v>
      </c>
      <c r="M85" s="602">
        <v>19.429017466336571</v>
      </c>
      <c r="O85" s="5" t="s">
        <v>160</v>
      </c>
      <c r="P85" s="225">
        <v>556</v>
      </c>
      <c r="Q85" s="226">
        <v>652</v>
      </c>
      <c r="R85" s="226">
        <v>755</v>
      </c>
      <c r="S85" s="226">
        <v>907</v>
      </c>
      <c r="T85" s="226">
        <v>945</v>
      </c>
      <c r="U85" s="226">
        <v>1389</v>
      </c>
      <c r="V85" s="226">
        <v>1266</v>
      </c>
      <c r="W85" s="226">
        <v>917</v>
      </c>
      <c r="X85" s="226">
        <v>909</v>
      </c>
      <c r="Y85" s="226">
        <v>832</v>
      </c>
      <c r="Z85" s="230">
        <v>355</v>
      </c>
    </row>
    <row r="86" spans="2:57" ht="12" customHeight="1">
      <c r="B86" s="5" t="s">
        <v>160</v>
      </c>
      <c r="C86" s="603">
        <v>13.246322082625291</v>
      </c>
      <c r="D86" s="604">
        <v>15.699842381653459</v>
      </c>
      <c r="E86" s="604">
        <v>38.370371878473058</v>
      </c>
      <c r="F86" s="604">
        <v>31.050742039589782</v>
      </c>
      <c r="G86" s="604">
        <v>37.350875217550453</v>
      </c>
      <c r="H86" s="604">
        <v>80.998183888548184</v>
      </c>
      <c r="I86" s="604">
        <v>48.779344913654633</v>
      </c>
      <c r="J86" s="604">
        <v>38.609061340390319</v>
      </c>
      <c r="K86" s="604">
        <v>51.788744284666649</v>
      </c>
      <c r="L86" s="604">
        <v>50.608703442087723</v>
      </c>
      <c r="M86" s="605">
        <v>44.443677904355617</v>
      </c>
      <c r="O86" s="37" t="s">
        <v>161</v>
      </c>
      <c r="P86" s="211">
        <v>131</v>
      </c>
      <c r="Q86" s="212">
        <v>143</v>
      </c>
      <c r="R86" s="212">
        <v>186</v>
      </c>
      <c r="S86" s="212">
        <v>194</v>
      </c>
      <c r="T86" s="212">
        <v>245</v>
      </c>
      <c r="U86" s="212">
        <v>344</v>
      </c>
      <c r="V86" s="212">
        <v>259</v>
      </c>
      <c r="W86" s="212">
        <v>204</v>
      </c>
      <c r="X86" s="212">
        <v>188</v>
      </c>
      <c r="Y86" s="212">
        <v>246</v>
      </c>
      <c r="Z86" s="213">
        <v>117</v>
      </c>
    </row>
    <row r="87" spans="2:57" ht="12" customHeight="1">
      <c r="B87" s="37" t="s">
        <v>161</v>
      </c>
      <c r="C87" s="606">
        <v>14.784771190000001</v>
      </c>
      <c r="D87" s="607">
        <v>10.299169855000001</v>
      </c>
      <c r="E87" s="607">
        <v>15.22088309976402</v>
      </c>
      <c r="F87" s="607">
        <v>13.163793052000001</v>
      </c>
      <c r="G87" s="607">
        <v>27.916885953733441</v>
      </c>
      <c r="H87" s="607">
        <v>51.771931631405913</v>
      </c>
      <c r="I87" s="607">
        <v>24.81606451072577</v>
      </c>
      <c r="J87" s="607">
        <v>19.487234956999998</v>
      </c>
      <c r="K87" s="607">
        <v>35.044139610834428</v>
      </c>
      <c r="L87" s="607">
        <v>102.4785291656606</v>
      </c>
      <c r="M87" s="608">
        <v>262.0134538998185</v>
      </c>
      <c r="O87" s="36" t="s">
        <v>115</v>
      </c>
      <c r="P87" s="227"/>
      <c r="Q87" s="227"/>
      <c r="R87" s="227"/>
      <c r="S87" s="227"/>
      <c r="T87" s="227"/>
      <c r="U87" s="227"/>
      <c r="V87" s="227"/>
      <c r="W87" s="227"/>
      <c r="X87" s="227"/>
      <c r="Y87" s="227"/>
      <c r="Z87" s="227"/>
    </row>
    <row r="88" spans="2:57" ht="12" customHeight="1">
      <c r="B88" s="36" t="s">
        <v>115</v>
      </c>
      <c r="C88" s="227"/>
      <c r="D88" s="227"/>
      <c r="E88" s="227"/>
      <c r="F88" s="227"/>
      <c r="G88" s="227"/>
      <c r="H88" s="227"/>
      <c r="I88" s="227"/>
      <c r="J88" s="227"/>
      <c r="K88" s="227"/>
      <c r="L88" s="227"/>
      <c r="M88" s="227"/>
    </row>
    <row r="118" spans="2:26" ht="12" customHeight="1">
      <c r="O118" s="252"/>
      <c r="P118" s="250" t="s">
        <v>329</v>
      </c>
      <c r="Q118" s="253"/>
      <c r="R118" s="253"/>
      <c r="S118" s="253"/>
      <c r="T118" s="253"/>
      <c r="U118" s="253"/>
      <c r="V118" s="253"/>
      <c r="W118" s="253"/>
      <c r="X118" s="253"/>
      <c r="Y118" s="253"/>
      <c r="Z118" s="253"/>
    </row>
    <row r="119" spans="2:26" ht="12" customHeight="1">
      <c r="B119" s="252"/>
      <c r="C119" s="250" t="s">
        <v>330</v>
      </c>
      <c r="D119" s="253"/>
      <c r="E119" s="253"/>
      <c r="F119" s="253"/>
      <c r="G119" s="253"/>
      <c r="H119" s="253"/>
      <c r="I119" s="253"/>
      <c r="J119" s="253"/>
      <c r="K119" s="253"/>
      <c r="L119" s="253"/>
      <c r="M119" s="253"/>
      <c r="O119" s="208"/>
      <c r="P119" s="3">
        <v>2016</v>
      </c>
      <c r="Q119" s="4">
        <v>2017</v>
      </c>
      <c r="R119" s="4">
        <v>2018</v>
      </c>
      <c r="S119" s="4">
        <v>2019</v>
      </c>
      <c r="T119" s="4">
        <v>2020</v>
      </c>
      <c r="U119" s="4">
        <v>2021</v>
      </c>
      <c r="V119" s="4">
        <v>2022</v>
      </c>
      <c r="W119" s="4">
        <v>2023</v>
      </c>
      <c r="X119" s="4">
        <v>2024</v>
      </c>
      <c r="Y119" s="4">
        <v>2025</v>
      </c>
      <c r="Z119" s="94">
        <v>2026</v>
      </c>
    </row>
    <row r="120" spans="2:26" ht="12" customHeight="1">
      <c r="B120" s="208"/>
      <c r="C120" s="3">
        <v>2016</v>
      </c>
      <c r="D120" s="4">
        <v>2017</v>
      </c>
      <c r="E120" s="4">
        <v>2018</v>
      </c>
      <c r="F120" s="4">
        <v>2019</v>
      </c>
      <c r="G120" s="4">
        <v>2020</v>
      </c>
      <c r="H120" s="4">
        <v>2021</v>
      </c>
      <c r="I120" s="4">
        <v>2022</v>
      </c>
      <c r="J120" s="4">
        <v>2023</v>
      </c>
      <c r="K120" s="4">
        <v>2024</v>
      </c>
      <c r="L120" s="4">
        <v>2025</v>
      </c>
      <c r="M120" s="94">
        <v>2026</v>
      </c>
      <c r="O120" s="41" t="s">
        <v>33</v>
      </c>
      <c r="P120" s="214">
        <v>0.10567135239941833</v>
      </c>
      <c r="Q120" s="215">
        <v>0.10476405509144276</v>
      </c>
      <c r="R120" s="215">
        <v>0.12596732588134135</v>
      </c>
      <c r="S120" s="215">
        <v>0.12940038684719535</v>
      </c>
      <c r="T120" s="215">
        <v>0.13656633221850614</v>
      </c>
      <c r="U120" s="215">
        <v>0.15549273021001617</v>
      </c>
      <c r="V120" s="215">
        <v>0.18810335036910847</v>
      </c>
      <c r="W120" s="215">
        <v>0.15717262938520318</v>
      </c>
      <c r="X120" s="215">
        <v>0.14585152838427948</v>
      </c>
      <c r="Y120" s="215">
        <v>0.13186609950064732</v>
      </c>
      <c r="Z120" s="216">
        <v>9.8750975800156127E-2</v>
      </c>
    </row>
    <row r="121" spans="2:26" ht="12" customHeight="1">
      <c r="B121" s="41" t="s">
        <v>33</v>
      </c>
      <c r="C121" s="214">
        <v>0.17917305263096234</v>
      </c>
      <c r="D121" s="215">
        <v>0.1583298412733519</v>
      </c>
      <c r="E121" s="215">
        <v>0.27347892994091522</v>
      </c>
      <c r="F121" s="215">
        <v>0.20438356610141806</v>
      </c>
      <c r="G121" s="215">
        <v>0.19350345891160711</v>
      </c>
      <c r="H121" s="215">
        <v>0.24596528746081528</v>
      </c>
      <c r="I121" s="215">
        <v>0.2857594463194193</v>
      </c>
      <c r="J121" s="215">
        <v>0.2631123849314318</v>
      </c>
      <c r="K121" s="215">
        <v>0.27946331330619123</v>
      </c>
      <c r="L121" s="215">
        <v>0.33612021937675834</v>
      </c>
      <c r="M121" s="216">
        <v>0.35425398664495084</v>
      </c>
      <c r="O121" s="5" t="s">
        <v>159</v>
      </c>
      <c r="P121" s="318">
        <v>0.19112296871210283</v>
      </c>
      <c r="Q121" s="319">
        <v>0.20268120881617815</v>
      </c>
      <c r="R121" s="319">
        <v>0.20929715302491103</v>
      </c>
      <c r="S121" s="319">
        <v>0.20309050772626933</v>
      </c>
      <c r="T121" s="319">
        <v>0.20815752461322082</v>
      </c>
      <c r="U121" s="319">
        <v>0.23108552631578946</v>
      </c>
      <c r="V121" s="319">
        <v>0.21736036997509783</v>
      </c>
      <c r="W121" s="319">
        <v>0.18358862144420132</v>
      </c>
      <c r="X121" s="319">
        <v>0.18298969072164947</v>
      </c>
      <c r="Y121" s="319">
        <v>0.15825242718446603</v>
      </c>
      <c r="Z121" s="320">
        <v>0.13402858246427191</v>
      </c>
    </row>
    <row r="122" spans="2:26" ht="12" customHeight="1">
      <c r="B122" s="5" t="s">
        <v>159</v>
      </c>
      <c r="C122" s="318">
        <v>0.44283073402367457</v>
      </c>
      <c r="D122" s="319">
        <v>0.44188438319035594</v>
      </c>
      <c r="E122" s="319">
        <v>0.44596752613494473</v>
      </c>
      <c r="F122" s="319">
        <v>0.47012555632635344</v>
      </c>
      <c r="G122" s="319">
        <v>0.44973886150099107</v>
      </c>
      <c r="H122" s="319">
        <v>0.43340507361439218</v>
      </c>
      <c r="I122" s="319">
        <v>0.42630610594654145</v>
      </c>
      <c r="J122" s="319">
        <v>0.50385217813069383</v>
      </c>
      <c r="K122" s="319">
        <v>0.53914166976541156</v>
      </c>
      <c r="L122" s="319">
        <v>0.42501761533010335</v>
      </c>
      <c r="M122" s="320">
        <v>0.36559800348755955</v>
      </c>
      <c r="O122" s="5" t="s">
        <v>160</v>
      </c>
      <c r="P122" s="321">
        <v>0.21718750000000001</v>
      </c>
      <c r="Q122" s="322">
        <v>0.23700472555434388</v>
      </c>
      <c r="R122" s="322">
        <v>0.24029280712921705</v>
      </c>
      <c r="S122" s="322">
        <v>0.24944994499449946</v>
      </c>
      <c r="T122" s="322">
        <v>0.24934036939313983</v>
      </c>
      <c r="U122" s="322">
        <v>0.26578645235361653</v>
      </c>
      <c r="V122" s="322">
        <v>0.26130030959752321</v>
      </c>
      <c r="W122" s="322">
        <v>0.20784224841341795</v>
      </c>
      <c r="X122" s="322">
        <v>0.21560721062618596</v>
      </c>
      <c r="Y122" s="322">
        <v>0.19585687382297551</v>
      </c>
      <c r="Z122" s="323">
        <v>0.18177163338453661</v>
      </c>
    </row>
    <row r="123" spans="2:26" ht="12" customHeight="1">
      <c r="B123" s="5" t="s">
        <v>160</v>
      </c>
      <c r="C123" s="321">
        <v>0.44205309077545801</v>
      </c>
      <c r="D123" s="322">
        <v>0.46469540277197008</v>
      </c>
      <c r="E123" s="322">
        <v>0.57707157629948302</v>
      </c>
      <c r="F123" s="322">
        <v>0.50230876279075531</v>
      </c>
      <c r="G123" s="322">
        <v>0.51935640905352742</v>
      </c>
      <c r="H123" s="322">
        <v>0.50705259579071416</v>
      </c>
      <c r="I123" s="322">
        <v>0.50600207652575857</v>
      </c>
      <c r="J123" s="322">
        <v>0.5262239020776206</v>
      </c>
      <c r="K123" s="322">
        <v>0.58319800617600304</v>
      </c>
      <c r="L123" s="322">
        <v>0.50048003676256259</v>
      </c>
      <c r="M123" s="323">
        <v>0.65790214380573731</v>
      </c>
      <c r="O123" s="37" t="s">
        <v>161</v>
      </c>
      <c r="P123" s="217">
        <v>0.26095617529880477</v>
      </c>
      <c r="Q123" s="218">
        <v>0.27342256214149141</v>
      </c>
      <c r="R123" s="218">
        <v>0.29807692307692307</v>
      </c>
      <c r="S123" s="218">
        <v>0.28955223880597014</v>
      </c>
      <c r="T123" s="218">
        <v>0.32152230971128609</v>
      </c>
      <c r="U123" s="218">
        <v>0.36479321314952279</v>
      </c>
      <c r="V123" s="218">
        <v>0.33333333333333331</v>
      </c>
      <c r="W123" s="218">
        <v>0.28936170212765955</v>
      </c>
      <c r="X123" s="218">
        <v>0.2407170294494238</v>
      </c>
      <c r="Y123" s="218">
        <v>0.26537216828478966</v>
      </c>
      <c r="Z123" s="219">
        <v>0.27990430622009571</v>
      </c>
    </row>
    <row r="124" spans="2:26" ht="12" customHeight="1">
      <c r="B124" s="37" t="s">
        <v>161</v>
      </c>
      <c r="C124" s="217">
        <v>0.68773755167755457</v>
      </c>
      <c r="D124" s="218">
        <v>0.46334823441163747</v>
      </c>
      <c r="E124" s="218">
        <v>0.49599299207220737</v>
      </c>
      <c r="F124" s="218">
        <v>0.33543935431131733</v>
      </c>
      <c r="G124" s="218">
        <v>0.60589978070935968</v>
      </c>
      <c r="H124" s="218">
        <v>0.56990714106223272</v>
      </c>
      <c r="I124" s="218">
        <v>0.54855842762637885</v>
      </c>
      <c r="J124" s="218">
        <v>0.55521411549551225</v>
      </c>
      <c r="K124" s="218">
        <v>0.65169439409207319</v>
      </c>
      <c r="L124" s="218">
        <v>0.80466591350007577</v>
      </c>
      <c r="M124" s="219">
        <v>0.93486174883756745</v>
      </c>
      <c r="O124" s="36" t="s">
        <v>115</v>
      </c>
      <c r="P124" s="227"/>
      <c r="Q124" s="227"/>
      <c r="R124" s="227"/>
      <c r="S124" s="227"/>
      <c r="T124" s="227"/>
      <c r="U124" s="227"/>
      <c r="V124" s="227"/>
      <c r="W124" s="227"/>
      <c r="X124" s="227"/>
      <c r="Y124" s="227"/>
      <c r="Z124" s="227"/>
    </row>
    <row r="125" spans="2:26" ht="12" customHeight="1">
      <c r="B125" s="36" t="s">
        <v>115</v>
      </c>
      <c r="C125" s="227"/>
      <c r="D125" s="227"/>
      <c r="E125" s="227"/>
      <c r="F125" s="227"/>
      <c r="G125" s="227"/>
      <c r="H125" s="227"/>
      <c r="I125" s="227"/>
      <c r="J125" s="227"/>
      <c r="K125" s="227"/>
      <c r="L125" s="227"/>
      <c r="M125" s="227"/>
    </row>
  </sheetData>
  <mergeCells count="11">
    <mergeCell ref="P7:S7"/>
    <mergeCell ref="T7:W7"/>
    <mergeCell ref="X7:AA7"/>
    <mergeCell ref="AB7:AE7"/>
    <mergeCell ref="AF7:AI7"/>
    <mergeCell ref="BD7:BE7"/>
    <mergeCell ref="AJ7:AM7"/>
    <mergeCell ref="AN7:AQ7"/>
    <mergeCell ref="AR7:AU7"/>
    <mergeCell ref="AV7:AY7"/>
    <mergeCell ref="AZ7:BC7"/>
  </mergeCells>
  <conditionalFormatting sqref="C52:M52">
    <cfRule type="cellIs" dxfId="46" priority="13" operator="equal">
      <formula>FALSE</formula>
    </cfRule>
  </conditionalFormatting>
  <conditionalFormatting sqref="C88:M88">
    <cfRule type="cellIs" dxfId="45" priority="4" operator="equal">
      <formula>FALSE</formula>
    </cfRule>
  </conditionalFormatting>
  <conditionalFormatting sqref="C125:M125">
    <cfRule type="cellIs" dxfId="44" priority="2" operator="equal">
      <formula>FALSE</formula>
    </cfRule>
  </conditionalFormatting>
  <conditionalFormatting sqref="P87:Z87">
    <cfRule type="cellIs" dxfId="43" priority="3" operator="equal">
      <formula>FALSE</formula>
    </cfRule>
  </conditionalFormatting>
  <conditionalFormatting sqref="P124:Z124">
    <cfRule type="cellIs" dxfId="42" priority="1" operator="equal">
      <formula>FALSE</formula>
    </cfRule>
  </conditionalFormatting>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DA1C-1085-48FD-AA3B-5988A4343705}">
  <sheetPr>
    <tabColor theme="4"/>
  </sheetPr>
  <dimension ref="A1:BE124"/>
  <sheetViews>
    <sheetView showGridLines="0" zoomScaleNormal="100" workbookViewId="0"/>
  </sheetViews>
  <sheetFormatPr defaultColWidth="7.08203125" defaultRowHeight="12" customHeight="1"/>
  <cols>
    <col min="1" max="1" width="2.5" style="206" customWidth="1"/>
    <col min="2" max="2" width="31.58203125" style="206" bestFit="1" customWidth="1"/>
    <col min="3" max="14" width="7.08203125" style="206"/>
    <col min="15" max="15" width="20.58203125" style="206" customWidth="1"/>
    <col min="16" max="16384" width="7.08203125" style="206"/>
  </cols>
  <sheetData>
    <row r="1" spans="1:57" ht="12" customHeight="1">
      <c r="A1" s="17"/>
      <c r="B1" s="95"/>
      <c r="O1" s="97"/>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7" ht="12" customHeight="1">
      <c r="A2" s="17"/>
      <c r="B2" s="95"/>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row>
    <row r="3" spans="1:57" ht="12" customHeight="1">
      <c r="A3" s="17"/>
      <c r="B3" s="95"/>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row>
    <row r="4" spans="1:57" ht="12" customHeight="1">
      <c r="B4" s="207"/>
      <c r="O4" s="2"/>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row>
    <row r="5" spans="1:57" ht="12" customHeight="1">
      <c r="O5" s="2"/>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row>
    <row r="6" spans="1:57" ht="12" customHeight="1">
      <c r="C6" s="250" t="s">
        <v>331</v>
      </c>
      <c r="O6" s="2"/>
      <c r="P6" s="250" t="s">
        <v>332</v>
      </c>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row>
    <row r="7" spans="1:57" ht="12" customHeight="1">
      <c r="B7" s="208"/>
      <c r="C7" s="3">
        <v>2016</v>
      </c>
      <c r="D7" s="4">
        <v>2017</v>
      </c>
      <c r="E7" s="4">
        <v>2018</v>
      </c>
      <c r="F7" s="4">
        <v>2019</v>
      </c>
      <c r="G7" s="4">
        <v>2020</v>
      </c>
      <c r="H7" s="4">
        <v>2021</v>
      </c>
      <c r="I7" s="4">
        <v>2022</v>
      </c>
      <c r="J7" s="4">
        <v>2023</v>
      </c>
      <c r="K7" s="4">
        <v>2024</v>
      </c>
      <c r="L7" s="4">
        <v>2025</v>
      </c>
      <c r="M7" s="94">
        <v>2026</v>
      </c>
      <c r="O7" s="2"/>
      <c r="P7" s="1058">
        <v>2016</v>
      </c>
      <c r="Q7" s="1057"/>
      <c r="R7" s="1057"/>
      <c r="S7" s="1057"/>
      <c r="T7" s="1057">
        <v>2017</v>
      </c>
      <c r="U7" s="1057"/>
      <c r="V7" s="1057"/>
      <c r="W7" s="1057"/>
      <c r="X7" s="1057">
        <v>2018</v>
      </c>
      <c r="Y7" s="1057"/>
      <c r="Z7" s="1057"/>
      <c r="AA7" s="1057"/>
      <c r="AB7" s="1057">
        <v>2019</v>
      </c>
      <c r="AC7" s="1057"/>
      <c r="AD7" s="1057"/>
      <c r="AE7" s="1057"/>
      <c r="AF7" s="1057">
        <v>2020</v>
      </c>
      <c r="AG7" s="1057"/>
      <c r="AH7" s="1057"/>
      <c r="AI7" s="1057"/>
      <c r="AJ7" s="1057">
        <v>2021</v>
      </c>
      <c r="AK7" s="1057"/>
      <c r="AL7" s="1057"/>
      <c r="AM7" s="1057"/>
      <c r="AN7" s="1057">
        <v>2022</v>
      </c>
      <c r="AO7" s="1057"/>
      <c r="AP7" s="1057"/>
      <c r="AQ7" s="1057"/>
      <c r="AR7" s="1057">
        <v>2023</v>
      </c>
      <c r="AS7" s="1057"/>
      <c r="AT7" s="1057"/>
      <c r="AU7" s="1057"/>
      <c r="AV7" s="1057">
        <v>2024</v>
      </c>
      <c r="AW7" s="1057"/>
      <c r="AX7" s="1057"/>
      <c r="AY7" s="1057"/>
      <c r="AZ7" s="1057">
        <v>2025</v>
      </c>
      <c r="BA7" s="1057"/>
      <c r="BB7" s="1057"/>
      <c r="BC7" s="1057"/>
      <c r="BD7" s="1057">
        <v>2026</v>
      </c>
      <c r="BE7" s="1057"/>
    </row>
    <row r="8" spans="1:57" ht="12" customHeight="1">
      <c r="A8" s="207"/>
      <c r="B8" s="209" t="s">
        <v>112</v>
      </c>
      <c r="C8" s="451">
        <v>60.513522883904237</v>
      </c>
      <c r="D8" s="452">
        <v>65.883920154458352</v>
      </c>
      <c r="E8" s="452">
        <v>116.23190155457721</v>
      </c>
      <c r="F8" s="452">
        <v>120.3356650517222</v>
      </c>
      <c r="G8" s="452">
        <v>139.4795507779927</v>
      </c>
      <c r="H8" s="452">
        <v>299.68400304941122</v>
      </c>
      <c r="I8" s="452">
        <v>182.3150394741246</v>
      </c>
      <c r="J8" s="452">
        <v>124.9599380455638</v>
      </c>
      <c r="K8" s="452">
        <v>169.44831156601339</v>
      </c>
      <c r="L8" s="452">
        <v>247.52494378767619</v>
      </c>
      <c r="M8" s="453">
        <v>379.35229720551069</v>
      </c>
      <c r="O8" s="2"/>
      <c r="P8" s="5"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2" customHeight="1">
      <c r="A9" s="207"/>
      <c r="B9" s="210" t="s">
        <v>113</v>
      </c>
      <c r="C9" s="223">
        <v>3455</v>
      </c>
      <c r="D9" s="224">
        <v>3783</v>
      </c>
      <c r="E9" s="224">
        <v>4414</v>
      </c>
      <c r="F9" s="224">
        <v>4829</v>
      </c>
      <c r="G9" s="224">
        <v>5167</v>
      </c>
      <c r="H9" s="224">
        <v>8005</v>
      </c>
      <c r="I9" s="224">
        <v>7161</v>
      </c>
      <c r="J9" s="224">
        <v>5153</v>
      </c>
      <c r="K9" s="224">
        <v>5038</v>
      </c>
      <c r="L9" s="224">
        <v>4836</v>
      </c>
      <c r="M9" s="229">
        <v>1978</v>
      </c>
      <c r="O9" s="209" t="s">
        <v>112</v>
      </c>
      <c r="P9" s="435">
        <v>15.837461159625811</v>
      </c>
      <c r="Q9" s="436">
        <v>20.4205844262199</v>
      </c>
      <c r="R9" s="436">
        <v>13.15731074101144</v>
      </c>
      <c r="S9" s="436">
        <v>11.09816655704709</v>
      </c>
      <c r="T9" s="436">
        <v>12.420236234145181</v>
      </c>
      <c r="U9" s="436">
        <v>16.509776137329709</v>
      </c>
      <c r="V9" s="436">
        <v>20.259423708233811</v>
      </c>
      <c r="W9" s="436">
        <v>16.694484074749649</v>
      </c>
      <c r="X9" s="436">
        <v>23.31223335948161</v>
      </c>
      <c r="Y9" s="436">
        <v>24.63855746552338</v>
      </c>
      <c r="Z9" s="436">
        <v>27.636108640287478</v>
      </c>
      <c r="AA9" s="436">
        <v>40.645002089284738</v>
      </c>
      <c r="AB9" s="436">
        <v>34.802118568885767</v>
      </c>
      <c r="AC9" s="436">
        <v>29.85375487426078</v>
      </c>
      <c r="AD9" s="436">
        <v>30.53108847860555</v>
      </c>
      <c r="AE9" s="436">
        <v>25.14870312997008</v>
      </c>
      <c r="AF9" s="436">
        <v>30.921794167077181</v>
      </c>
      <c r="AG9" s="436">
        <v>31.070902514692051</v>
      </c>
      <c r="AH9" s="436">
        <v>39.946143231934919</v>
      </c>
      <c r="AI9" s="436">
        <v>37.540710864288521</v>
      </c>
      <c r="AJ9" s="436">
        <v>66.070927366977926</v>
      </c>
      <c r="AK9" s="436">
        <v>72.877686150479661</v>
      </c>
      <c r="AL9" s="436">
        <v>75.797700652052228</v>
      </c>
      <c r="AM9" s="436">
        <v>84.93768887990143</v>
      </c>
      <c r="AN9" s="436">
        <v>63.144698202897509</v>
      </c>
      <c r="AO9" s="436">
        <v>55.536594549811518</v>
      </c>
      <c r="AP9" s="436">
        <v>35.036057516123243</v>
      </c>
      <c r="AQ9" s="436">
        <v>28.597689205292369</v>
      </c>
      <c r="AR9" s="436">
        <v>46.146738729956198</v>
      </c>
      <c r="AS9" s="436">
        <v>25.183306556421339</v>
      </c>
      <c r="AT9" s="436">
        <v>26.937046161422959</v>
      </c>
      <c r="AU9" s="436">
        <v>26.6928465977633</v>
      </c>
      <c r="AV9" s="436">
        <v>27.297327522769368</v>
      </c>
      <c r="AW9" s="436">
        <v>36.584608721486632</v>
      </c>
      <c r="AX9" s="436">
        <v>33.427697501757443</v>
      </c>
      <c r="AY9" s="436">
        <v>72.138677819999998</v>
      </c>
      <c r="AZ9" s="436">
        <v>76.71810298704456</v>
      </c>
      <c r="BA9" s="436">
        <v>67.017173687803165</v>
      </c>
      <c r="BB9" s="436">
        <v>54.094393854538971</v>
      </c>
      <c r="BC9" s="436">
        <v>49.695273258289568</v>
      </c>
      <c r="BD9" s="436">
        <v>253.98809000808359</v>
      </c>
      <c r="BE9" s="437">
        <v>125.36420719742701</v>
      </c>
    </row>
    <row r="10" spans="1:57" ht="12" customHeight="1">
      <c r="A10" s="207"/>
      <c r="B10" s="209" t="s">
        <v>333</v>
      </c>
      <c r="C10" s="214">
        <v>0.72259932077706523</v>
      </c>
      <c r="D10" s="215">
        <v>0.70341753997692591</v>
      </c>
      <c r="E10" s="215">
        <v>0.77658705220233282</v>
      </c>
      <c r="F10" s="215">
        <v>0.77002668480793657</v>
      </c>
      <c r="G10" s="215">
        <v>0.79203395851792335</v>
      </c>
      <c r="H10" s="215">
        <v>0.83561845715451488</v>
      </c>
      <c r="I10" s="215">
        <v>0.77058868852000717</v>
      </c>
      <c r="J10" s="215">
        <v>0.75193143721788969</v>
      </c>
      <c r="K10" s="215">
        <v>0.7874737670527473</v>
      </c>
      <c r="L10" s="215">
        <v>0.77546200157507028</v>
      </c>
      <c r="M10" s="216">
        <v>0.91912336972042041</v>
      </c>
      <c r="O10" s="210" t="s">
        <v>113</v>
      </c>
      <c r="P10" s="29">
        <v>1002</v>
      </c>
      <c r="Q10" s="30">
        <v>839</v>
      </c>
      <c r="R10" s="30">
        <v>812</v>
      </c>
      <c r="S10" s="30">
        <v>802</v>
      </c>
      <c r="T10" s="30">
        <v>998</v>
      </c>
      <c r="U10" s="30">
        <v>950</v>
      </c>
      <c r="V10" s="30">
        <v>928</v>
      </c>
      <c r="W10" s="30">
        <v>907</v>
      </c>
      <c r="X10" s="30">
        <v>1167</v>
      </c>
      <c r="Y10" s="30">
        <v>1098</v>
      </c>
      <c r="Z10" s="30">
        <v>1049</v>
      </c>
      <c r="AA10" s="30">
        <v>1100</v>
      </c>
      <c r="AB10" s="30">
        <v>1281</v>
      </c>
      <c r="AC10" s="30">
        <v>1198</v>
      </c>
      <c r="AD10" s="30">
        <v>1203</v>
      </c>
      <c r="AE10" s="30">
        <v>1147</v>
      </c>
      <c r="AF10" s="30">
        <v>1357</v>
      </c>
      <c r="AG10" s="30">
        <v>1131</v>
      </c>
      <c r="AH10" s="30">
        <v>1303</v>
      </c>
      <c r="AI10" s="30">
        <v>1376</v>
      </c>
      <c r="AJ10" s="30">
        <v>1889</v>
      </c>
      <c r="AK10" s="30">
        <v>2062</v>
      </c>
      <c r="AL10" s="30">
        <v>1962</v>
      </c>
      <c r="AM10" s="30">
        <v>2092</v>
      </c>
      <c r="AN10" s="30">
        <v>2239</v>
      </c>
      <c r="AO10" s="30">
        <v>1898</v>
      </c>
      <c r="AP10" s="30">
        <v>1603</v>
      </c>
      <c r="AQ10" s="30">
        <v>1421</v>
      </c>
      <c r="AR10" s="30">
        <v>1537</v>
      </c>
      <c r="AS10" s="30">
        <v>1296</v>
      </c>
      <c r="AT10" s="30">
        <v>1215</v>
      </c>
      <c r="AU10" s="30">
        <v>1105</v>
      </c>
      <c r="AV10" s="30">
        <v>1307</v>
      </c>
      <c r="AW10" s="30">
        <v>1291</v>
      </c>
      <c r="AX10" s="30">
        <v>1225</v>
      </c>
      <c r="AY10" s="30">
        <v>1215</v>
      </c>
      <c r="AZ10" s="30">
        <v>1304</v>
      </c>
      <c r="BA10" s="30">
        <v>1203</v>
      </c>
      <c r="BB10" s="30">
        <v>1173</v>
      </c>
      <c r="BC10" s="30">
        <v>1156</v>
      </c>
      <c r="BD10" s="30">
        <v>1100</v>
      </c>
      <c r="BE10" s="31">
        <v>878</v>
      </c>
    </row>
    <row r="11" spans="1:57" ht="12" customHeight="1">
      <c r="A11" s="207"/>
      <c r="B11" s="209" t="s">
        <v>334</v>
      </c>
      <c r="C11" s="217">
        <v>0.30472746516140414</v>
      </c>
      <c r="D11" s="218">
        <v>0.31202573408116135</v>
      </c>
      <c r="E11" s="218">
        <v>0.34103376342424474</v>
      </c>
      <c r="F11" s="218">
        <v>0.34436283248948157</v>
      </c>
      <c r="G11" s="218">
        <v>0.36333591167990997</v>
      </c>
      <c r="H11" s="218">
        <v>0.406365805370831</v>
      </c>
      <c r="I11" s="218">
        <v>0.39124733650221277</v>
      </c>
      <c r="J11" s="218">
        <v>0.33298869143780291</v>
      </c>
      <c r="K11" s="218">
        <v>0.32699422340494583</v>
      </c>
      <c r="L11" s="218">
        <v>0.30681385610963074</v>
      </c>
      <c r="M11" s="219">
        <v>0.26229942978384829</v>
      </c>
      <c r="O11" s="36" t="s">
        <v>115</v>
      </c>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row>
    <row r="12" spans="1:57" ht="12" customHeight="1">
      <c r="B12" s="36" t="s">
        <v>115</v>
      </c>
      <c r="O12" s="36"/>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row>
    <row r="13" spans="1:57" ht="12" customHeight="1">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row>
    <row r="14" spans="1:57" ht="12" customHeight="1">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row>
    <row r="15" spans="1:57" ht="12" customHeight="1">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row>
    <row r="16" spans="1:57" ht="12" customHeight="1">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row>
    <row r="17" spans="15:57" ht="12" customHeight="1">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row>
    <row r="18" spans="15:57" ht="12" customHeight="1">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row>
    <row r="19" spans="15:57" ht="12" customHeight="1">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row>
    <row r="20" spans="15:57" ht="12" customHeight="1">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row>
    <row r="21" spans="15:57" ht="12" customHeight="1">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row>
    <row r="22" spans="15:57" ht="12" customHeight="1">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row>
    <row r="23" spans="15:57" ht="12" customHeight="1">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row>
    <row r="24" spans="15:57" ht="12" customHeight="1">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row>
    <row r="25" spans="15:57" ht="12" customHeight="1">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row>
    <row r="26" spans="15:57" ht="12" customHeight="1">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row>
    <row r="27" spans="15:57" ht="12" customHeight="1">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row>
    <row r="28" spans="15:57" ht="12" customHeight="1">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row>
    <row r="29" spans="15:57" ht="12" customHeight="1">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row>
    <row r="30" spans="15:57" ht="12" customHeight="1">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row>
    <row r="31" spans="15:57" ht="12" customHeight="1">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row>
    <row r="32" spans="15:57" ht="12" customHeight="1">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row>
    <row r="33" spans="1:57" ht="12" customHeight="1">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row>
    <row r="34" spans="1:57" ht="12" customHeight="1">
      <c r="O34" s="9"/>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row>
    <row r="41" spans="1:57" s="251" customFormat="1" ht="12" customHeight="1">
      <c r="B41" s="252"/>
      <c r="C41" s="250" t="s">
        <v>335</v>
      </c>
      <c r="D41" s="253"/>
      <c r="E41" s="253"/>
      <c r="F41" s="253"/>
      <c r="G41" s="253"/>
      <c r="H41" s="253"/>
      <c r="I41" s="253"/>
      <c r="J41" s="253"/>
      <c r="K41" s="253"/>
      <c r="L41" s="253"/>
      <c r="M41" s="253"/>
      <c r="N41" s="253"/>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row>
    <row r="42" spans="1:57" ht="12" customHeight="1">
      <c r="B42" s="208"/>
      <c r="C42" s="3">
        <v>2016</v>
      </c>
      <c r="D42" s="4">
        <v>2017</v>
      </c>
      <c r="E42" s="4">
        <v>2018</v>
      </c>
      <c r="F42" s="4">
        <v>2019</v>
      </c>
      <c r="G42" s="4">
        <v>2020</v>
      </c>
      <c r="H42" s="4">
        <v>2021</v>
      </c>
      <c r="I42" s="4">
        <v>2022</v>
      </c>
      <c r="J42" s="4">
        <v>2023</v>
      </c>
      <c r="K42" s="4">
        <v>2024</v>
      </c>
      <c r="L42" s="4">
        <v>2025</v>
      </c>
      <c r="M42" s="94">
        <v>2026</v>
      </c>
      <c r="O42" s="252"/>
      <c r="P42" s="250" t="s">
        <v>336</v>
      </c>
      <c r="Q42" s="253"/>
      <c r="R42" s="253"/>
      <c r="S42" s="253"/>
      <c r="T42" s="253"/>
      <c r="U42" s="253"/>
      <c r="V42" s="253"/>
      <c r="W42" s="253"/>
      <c r="X42" s="253"/>
      <c r="Y42" s="253"/>
      <c r="Z42" s="253"/>
      <c r="AA42" s="251"/>
      <c r="AB42" s="251"/>
      <c r="AC42" s="251"/>
      <c r="AD42" s="251"/>
      <c r="AE42" s="251"/>
      <c r="AF42" s="251"/>
      <c r="AG42" s="251"/>
      <c r="AH42" s="251"/>
      <c r="AI42" s="251"/>
      <c r="AJ42" s="251"/>
      <c r="AK42" s="251"/>
      <c r="AL42" s="251"/>
      <c r="AM42" s="251"/>
      <c r="AN42" s="251"/>
      <c r="AO42" s="251"/>
      <c r="AP42" s="251"/>
      <c r="AQ42" s="251"/>
      <c r="AR42" s="251"/>
      <c r="AS42" s="251"/>
      <c r="AT42" s="251"/>
      <c r="AU42" s="251"/>
      <c r="AV42" s="251"/>
      <c r="AW42" s="251"/>
      <c r="AX42" s="251"/>
      <c r="AY42" s="251"/>
      <c r="AZ42" s="251"/>
      <c r="BA42" s="251"/>
      <c r="BB42" s="251"/>
      <c r="BC42" s="251"/>
      <c r="BD42" s="251"/>
      <c r="BE42" s="251"/>
    </row>
    <row r="43" spans="1:57" ht="12" customHeight="1">
      <c r="A43" s="8"/>
      <c r="B43" s="41" t="s">
        <v>193</v>
      </c>
      <c r="C43" s="451">
        <v>4.2786813686075752E-2</v>
      </c>
      <c r="D43" s="452">
        <v>4.1270322461164001E-2</v>
      </c>
      <c r="E43" s="452">
        <v>4.3730518944668388E-2</v>
      </c>
      <c r="F43" s="452">
        <v>4.1820128933343838E-2</v>
      </c>
      <c r="G43" s="452">
        <v>5.2236028012750992E-2</v>
      </c>
      <c r="H43" s="452">
        <v>5.4304584045871282E-2</v>
      </c>
      <c r="I43" s="452">
        <v>4.6373418517396382E-2</v>
      </c>
      <c r="J43" s="452">
        <v>3.5234115465954313E-2</v>
      </c>
      <c r="K43" s="452">
        <v>3.2818207000000002E-2</v>
      </c>
      <c r="L43" s="452">
        <v>1.9415040883391781E-2</v>
      </c>
      <c r="M43" s="453">
        <v>7.2052990000000001E-3</v>
      </c>
      <c r="O43" s="208"/>
      <c r="P43" s="3">
        <v>2016</v>
      </c>
      <c r="Q43" s="4">
        <v>2017</v>
      </c>
      <c r="R43" s="4">
        <v>2018</v>
      </c>
      <c r="S43" s="4">
        <v>2019</v>
      </c>
      <c r="T43" s="4">
        <v>2020</v>
      </c>
      <c r="U43" s="4">
        <v>2021</v>
      </c>
      <c r="V43" s="4">
        <v>2022</v>
      </c>
      <c r="W43" s="4">
        <v>2023</v>
      </c>
      <c r="X43" s="4">
        <v>2024</v>
      </c>
      <c r="Y43" s="4">
        <v>2025</v>
      </c>
      <c r="Z43" s="94">
        <v>2026</v>
      </c>
      <c r="AA43" s="251"/>
      <c r="AB43" s="251"/>
    </row>
    <row r="44" spans="1:57" ht="12" customHeight="1">
      <c r="A44" s="8"/>
      <c r="B44" s="5" t="s">
        <v>194</v>
      </c>
      <c r="C44" s="454">
        <v>0.12929563299999999</v>
      </c>
      <c r="D44" s="455">
        <v>0.111809434</v>
      </c>
      <c r="E44" s="455">
        <v>0.11330172099999999</v>
      </c>
      <c r="F44" s="455">
        <v>0.145386402</v>
      </c>
      <c r="G44" s="455">
        <v>0.130341385</v>
      </c>
      <c r="H44" s="455">
        <v>0.14523851600000001</v>
      </c>
      <c r="I44" s="455">
        <v>0.140085287</v>
      </c>
      <c r="J44" s="455">
        <v>8.4897502999999999E-2</v>
      </c>
      <c r="K44" s="455">
        <v>7.5325064999999997E-2</v>
      </c>
      <c r="L44" s="455">
        <v>5.2070255000000003E-2</v>
      </c>
      <c r="M44" s="456">
        <v>2.1511224999999998E-2</v>
      </c>
      <c r="O44" s="41" t="s">
        <v>193</v>
      </c>
      <c r="P44" s="221">
        <v>203</v>
      </c>
      <c r="Q44" s="222">
        <v>197</v>
      </c>
      <c r="R44" s="222">
        <v>182</v>
      </c>
      <c r="S44" s="222">
        <v>194</v>
      </c>
      <c r="T44" s="222">
        <v>235</v>
      </c>
      <c r="U44" s="222">
        <v>242</v>
      </c>
      <c r="V44" s="222">
        <v>220</v>
      </c>
      <c r="W44" s="222">
        <v>162</v>
      </c>
      <c r="X44" s="222">
        <v>150</v>
      </c>
      <c r="Y44" s="222">
        <v>95</v>
      </c>
      <c r="Z44" s="228">
        <v>29</v>
      </c>
      <c r="AA44" s="251"/>
      <c r="AB44" s="251"/>
    </row>
    <row r="45" spans="1:57" ht="12" customHeight="1">
      <c r="A45" s="8"/>
      <c r="B45" s="5" t="s">
        <v>129</v>
      </c>
      <c r="C45" s="457">
        <v>2.5001705219999999</v>
      </c>
      <c r="D45" s="458">
        <v>2.7692443450000002</v>
      </c>
      <c r="E45" s="458">
        <v>2.9856684530000002</v>
      </c>
      <c r="F45" s="458">
        <v>3.1823719559999999</v>
      </c>
      <c r="G45" s="458">
        <v>3.2889720539999998</v>
      </c>
      <c r="H45" s="458">
        <v>4.9946610570000001</v>
      </c>
      <c r="I45" s="458">
        <v>4.4562907369999998</v>
      </c>
      <c r="J45" s="458">
        <v>3.2968955950000001</v>
      </c>
      <c r="K45" s="458">
        <v>2.8402083899999999</v>
      </c>
      <c r="L45" s="458">
        <v>2.277760249</v>
      </c>
      <c r="M45" s="459">
        <v>0.69226486200000004</v>
      </c>
      <c r="O45" s="5" t="s">
        <v>194</v>
      </c>
      <c r="P45" s="223">
        <v>187</v>
      </c>
      <c r="Q45" s="224">
        <v>160</v>
      </c>
      <c r="R45" s="224">
        <v>162</v>
      </c>
      <c r="S45" s="224">
        <v>209</v>
      </c>
      <c r="T45" s="224">
        <v>185</v>
      </c>
      <c r="U45" s="224">
        <v>210</v>
      </c>
      <c r="V45" s="224">
        <v>205</v>
      </c>
      <c r="W45" s="224">
        <v>130</v>
      </c>
      <c r="X45" s="224">
        <v>118</v>
      </c>
      <c r="Y45" s="224">
        <v>76</v>
      </c>
      <c r="Z45" s="229">
        <v>35</v>
      </c>
      <c r="AA45" s="251"/>
      <c r="AB45" s="251"/>
    </row>
    <row r="46" spans="1:57" ht="12" customHeight="1">
      <c r="A46" s="8"/>
      <c r="B46" s="5" t="s">
        <v>130</v>
      </c>
      <c r="C46" s="454">
        <v>3.4548933079999999</v>
      </c>
      <c r="D46" s="455">
        <v>3.8693711660000001</v>
      </c>
      <c r="E46" s="455">
        <v>4.6122228380000001</v>
      </c>
      <c r="F46" s="455">
        <v>4.687727164</v>
      </c>
      <c r="G46" s="455">
        <v>4.9818433500000001</v>
      </c>
      <c r="H46" s="455">
        <v>7.0370668089999997</v>
      </c>
      <c r="I46" s="455">
        <v>7.2296250940000002</v>
      </c>
      <c r="J46" s="455">
        <v>5.3353589279999998</v>
      </c>
      <c r="K46" s="455">
        <v>4.3788712299999997</v>
      </c>
      <c r="L46" s="455">
        <v>4.2328221399999997</v>
      </c>
      <c r="M46" s="456">
        <v>1.402367082</v>
      </c>
      <c r="O46" s="5" t="s">
        <v>129</v>
      </c>
      <c r="P46" s="225">
        <v>969</v>
      </c>
      <c r="Q46" s="226">
        <v>1075</v>
      </c>
      <c r="R46" s="226">
        <v>1132</v>
      </c>
      <c r="S46" s="226">
        <v>1189</v>
      </c>
      <c r="T46" s="226">
        <v>1252</v>
      </c>
      <c r="U46" s="226">
        <v>1859</v>
      </c>
      <c r="V46" s="226">
        <v>1639</v>
      </c>
      <c r="W46" s="226">
        <v>1205</v>
      </c>
      <c r="X46" s="226">
        <v>1018</v>
      </c>
      <c r="Y46" s="226">
        <v>804</v>
      </c>
      <c r="Z46" s="230">
        <v>248</v>
      </c>
      <c r="AA46" s="251"/>
      <c r="AB46" s="251"/>
    </row>
    <row r="47" spans="1:57" ht="12" customHeight="1">
      <c r="A47" s="8"/>
      <c r="B47" s="5" t="s">
        <v>131</v>
      </c>
      <c r="C47" s="457">
        <v>9.5110736786329095</v>
      </c>
      <c r="D47" s="458">
        <v>10.351110756276411</v>
      </c>
      <c r="E47" s="458">
        <v>12.443874581105741</v>
      </c>
      <c r="F47" s="458">
        <v>14.5089622063152</v>
      </c>
      <c r="G47" s="458">
        <v>13.72844113637227</v>
      </c>
      <c r="H47" s="458">
        <v>21.892324084685679</v>
      </c>
      <c r="I47" s="458">
        <v>19.776257951100341</v>
      </c>
      <c r="J47" s="458">
        <v>13.98844398207493</v>
      </c>
      <c r="K47" s="458">
        <v>13.251871442013449</v>
      </c>
      <c r="L47" s="458">
        <v>13.593341855415581</v>
      </c>
      <c r="M47" s="459">
        <v>5.2849539443521314</v>
      </c>
      <c r="O47" s="5" t="s">
        <v>130</v>
      </c>
      <c r="P47" s="223">
        <v>508</v>
      </c>
      <c r="Q47" s="224">
        <v>560</v>
      </c>
      <c r="R47" s="224">
        <v>654</v>
      </c>
      <c r="S47" s="224">
        <v>678</v>
      </c>
      <c r="T47" s="224">
        <v>715</v>
      </c>
      <c r="U47" s="224">
        <v>1005</v>
      </c>
      <c r="V47" s="224">
        <v>1044</v>
      </c>
      <c r="W47" s="224">
        <v>768</v>
      </c>
      <c r="X47" s="224">
        <v>632</v>
      </c>
      <c r="Y47" s="224">
        <v>610</v>
      </c>
      <c r="Z47" s="229">
        <v>202</v>
      </c>
      <c r="AA47" s="251"/>
      <c r="AB47" s="251"/>
    </row>
    <row r="48" spans="1:57" ht="12" customHeight="1">
      <c r="A48" s="8"/>
      <c r="B48" s="5" t="s">
        <v>195</v>
      </c>
      <c r="C48" s="454">
        <v>44.875302928585263</v>
      </c>
      <c r="D48" s="455">
        <v>48.741114130720767</v>
      </c>
      <c r="E48" s="455">
        <v>96.033103442526809</v>
      </c>
      <c r="F48" s="455">
        <v>97.76939719447364</v>
      </c>
      <c r="G48" s="455">
        <v>117.2977168246076</v>
      </c>
      <c r="H48" s="455">
        <v>265.56040799867969</v>
      </c>
      <c r="I48" s="455">
        <v>150.6664069865069</v>
      </c>
      <c r="J48" s="455">
        <v>102.2191079220229</v>
      </c>
      <c r="K48" s="455">
        <v>148.86921723200001</v>
      </c>
      <c r="L48" s="455">
        <v>227.34953424737731</v>
      </c>
      <c r="M48" s="456">
        <v>371.94399479315848</v>
      </c>
      <c r="O48" s="5" t="s">
        <v>131</v>
      </c>
      <c r="P48" s="225">
        <v>621</v>
      </c>
      <c r="Q48" s="226">
        <v>680</v>
      </c>
      <c r="R48" s="226">
        <v>802</v>
      </c>
      <c r="S48" s="226">
        <v>926</v>
      </c>
      <c r="T48" s="226">
        <v>877</v>
      </c>
      <c r="U48" s="226">
        <v>1372</v>
      </c>
      <c r="V48" s="226">
        <v>1253</v>
      </c>
      <c r="W48" s="226">
        <v>891</v>
      </c>
      <c r="X48" s="226">
        <v>852</v>
      </c>
      <c r="Y48" s="226">
        <v>852</v>
      </c>
      <c r="Z48" s="230">
        <v>321</v>
      </c>
      <c r="AA48" s="251"/>
      <c r="AB48" s="251"/>
    </row>
    <row r="49" spans="1:28" ht="12" customHeight="1">
      <c r="A49" s="8"/>
      <c r="B49" s="37" t="s">
        <v>134</v>
      </c>
      <c r="C49" s="460">
        <v>0</v>
      </c>
      <c r="D49" s="461">
        <v>0</v>
      </c>
      <c r="E49" s="461">
        <v>0</v>
      </c>
      <c r="F49" s="461">
        <v>0</v>
      </c>
      <c r="G49" s="461">
        <v>0</v>
      </c>
      <c r="H49" s="461">
        <v>0</v>
      </c>
      <c r="I49" s="461">
        <v>0</v>
      </c>
      <c r="J49" s="461">
        <v>0</v>
      </c>
      <c r="K49" s="461">
        <v>0</v>
      </c>
      <c r="L49" s="461">
        <v>0</v>
      </c>
      <c r="M49" s="462">
        <v>0</v>
      </c>
      <c r="O49" s="5" t="s">
        <v>195</v>
      </c>
      <c r="P49" s="223">
        <v>547</v>
      </c>
      <c r="Q49" s="224">
        <v>642</v>
      </c>
      <c r="R49" s="224">
        <v>927</v>
      </c>
      <c r="S49" s="224">
        <v>1024</v>
      </c>
      <c r="T49" s="224">
        <v>1230</v>
      </c>
      <c r="U49" s="224">
        <v>2259</v>
      </c>
      <c r="V49" s="224">
        <v>1640</v>
      </c>
      <c r="W49" s="224">
        <v>942</v>
      </c>
      <c r="X49" s="224">
        <v>1074</v>
      </c>
      <c r="Y49" s="224">
        <v>1256</v>
      </c>
      <c r="Z49" s="229">
        <v>665</v>
      </c>
      <c r="AA49" s="251"/>
      <c r="AB49" s="251"/>
    </row>
    <row r="50" spans="1:28" ht="12" customHeight="1">
      <c r="B50" s="36" t="s">
        <v>115</v>
      </c>
      <c r="C50" s="227"/>
      <c r="D50" s="227"/>
      <c r="E50" s="227"/>
      <c r="F50" s="227"/>
      <c r="G50" s="227"/>
      <c r="H50" s="227"/>
      <c r="I50" s="227"/>
      <c r="J50" s="227"/>
      <c r="K50" s="227"/>
      <c r="L50" s="227"/>
      <c r="M50" s="227"/>
      <c r="N50" s="220"/>
      <c r="O50" s="37" t="s">
        <v>134</v>
      </c>
      <c r="P50" s="246">
        <v>420</v>
      </c>
      <c r="Q50" s="247">
        <v>469</v>
      </c>
      <c r="R50" s="247">
        <v>555</v>
      </c>
      <c r="S50" s="247">
        <v>609</v>
      </c>
      <c r="T50" s="247">
        <v>673</v>
      </c>
      <c r="U50" s="247">
        <v>1058</v>
      </c>
      <c r="V50" s="247">
        <v>1160</v>
      </c>
      <c r="W50" s="247">
        <v>1055</v>
      </c>
      <c r="X50" s="247">
        <v>1194</v>
      </c>
      <c r="Y50" s="247">
        <v>1143</v>
      </c>
      <c r="Z50" s="248">
        <v>478</v>
      </c>
      <c r="AA50" s="251"/>
      <c r="AB50" s="251"/>
    </row>
    <row r="51" spans="1:28" ht="12" customHeight="1">
      <c r="O51" s="36" t="s">
        <v>115</v>
      </c>
      <c r="AA51" s="251"/>
      <c r="AB51" s="251"/>
    </row>
    <row r="52" spans="1:28" ht="12" customHeight="1">
      <c r="AA52" s="251"/>
      <c r="AB52" s="251"/>
    </row>
    <row r="53" spans="1:28" ht="12" customHeight="1">
      <c r="AA53" s="251"/>
      <c r="AB53" s="251"/>
    </row>
    <row r="54" spans="1:28" ht="12" customHeight="1">
      <c r="AA54" s="251"/>
      <c r="AB54" s="251"/>
    </row>
    <row r="55" spans="1:28" ht="12" customHeight="1">
      <c r="AA55" s="251"/>
      <c r="AB55" s="251"/>
    </row>
    <row r="80" spans="2:57" s="251" customFormat="1" ht="12" customHeight="1">
      <c r="B80" s="252"/>
      <c r="C80" s="250" t="s">
        <v>337</v>
      </c>
      <c r="D80" s="253"/>
      <c r="E80" s="253"/>
      <c r="F80" s="253"/>
      <c r="G80" s="253"/>
      <c r="H80" s="253"/>
      <c r="I80" s="253"/>
      <c r="J80" s="253"/>
      <c r="K80" s="253"/>
      <c r="L80" s="253"/>
      <c r="M80" s="253"/>
      <c r="O80" s="206"/>
      <c r="P80" s="206"/>
      <c r="Q80" s="206"/>
      <c r="R80" s="206"/>
      <c r="S80" s="206"/>
      <c r="T80" s="206"/>
      <c r="U80" s="206"/>
      <c r="V80" s="206"/>
      <c r="W80" s="206"/>
      <c r="X80" s="206"/>
      <c r="Y80" s="206"/>
      <c r="Z80" s="206"/>
      <c r="AA80" s="206"/>
      <c r="AB80" s="206"/>
      <c r="AC80" s="206"/>
      <c r="AD80" s="206"/>
      <c r="AE80" s="206"/>
      <c r="AF80" s="206"/>
      <c r="AG80" s="206"/>
      <c r="AH80" s="206"/>
      <c r="AI80" s="206"/>
      <c r="AJ80" s="206"/>
      <c r="AK80" s="206"/>
      <c r="AL80" s="206"/>
      <c r="AM80" s="206"/>
      <c r="AN80" s="206"/>
      <c r="AO80" s="206"/>
      <c r="AP80" s="206"/>
      <c r="AQ80" s="206"/>
      <c r="AR80" s="206"/>
      <c r="AS80" s="206"/>
      <c r="AT80" s="206"/>
      <c r="AU80" s="206"/>
      <c r="AV80" s="206"/>
      <c r="AW80" s="206"/>
      <c r="AX80" s="206"/>
      <c r="AY80" s="206"/>
      <c r="AZ80" s="206"/>
      <c r="BA80" s="206"/>
      <c r="BB80" s="206"/>
      <c r="BC80" s="206"/>
      <c r="BD80" s="206"/>
      <c r="BE80" s="206"/>
    </row>
    <row r="81" spans="2:57" ht="12" customHeight="1">
      <c r="B81" s="208"/>
      <c r="C81" s="3">
        <v>2016</v>
      </c>
      <c r="D81" s="4">
        <v>2017</v>
      </c>
      <c r="E81" s="4">
        <v>2018</v>
      </c>
      <c r="F81" s="4">
        <v>2019</v>
      </c>
      <c r="G81" s="4">
        <v>2020</v>
      </c>
      <c r="H81" s="4">
        <v>2021</v>
      </c>
      <c r="I81" s="4">
        <v>2022</v>
      </c>
      <c r="J81" s="4">
        <v>2023</v>
      </c>
      <c r="K81" s="4">
        <v>2024</v>
      </c>
      <c r="L81" s="4">
        <v>2025</v>
      </c>
      <c r="M81" s="94">
        <v>2026</v>
      </c>
      <c r="O81" s="252"/>
      <c r="P81" s="250" t="s">
        <v>338</v>
      </c>
      <c r="Q81" s="253"/>
      <c r="R81" s="253"/>
      <c r="S81" s="253"/>
      <c r="T81" s="253"/>
      <c r="U81" s="253"/>
      <c r="V81" s="253"/>
      <c r="W81" s="253"/>
      <c r="X81" s="253"/>
      <c r="Y81" s="253"/>
      <c r="Z81" s="253"/>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row>
    <row r="82" spans="2:57" ht="12" customHeight="1">
      <c r="B82" s="41" t="s">
        <v>33</v>
      </c>
      <c r="C82" s="451">
        <v>1.690433792347539</v>
      </c>
      <c r="D82" s="452">
        <v>1.9831587457416211</v>
      </c>
      <c r="E82" s="452">
        <v>4.0238421503120403</v>
      </c>
      <c r="F82" s="452">
        <v>3.5081226960797571</v>
      </c>
      <c r="G82" s="452">
        <v>4.350594797028136</v>
      </c>
      <c r="H82" s="452">
        <v>8.1425102618201457</v>
      </c>
      <c r="I82" s="452">
        <v>11.5035466763612</v>
      </c>
      <c r="J82" s="452">
        <v>7.1630926346028776</v>
      </c>
      <c r="K82" s="452">
        <v>7.7929838987574476</v>
      </c>
      <c r="L82" s="452">
        <v>10.082340558</v>
      </c>
      <c r="M82" s="453">
        <v>5.3873345899999991</v>
      </c>
      <c r="O82" s="208"/>
      <c r="P82" s="3">
        <v>2016</v>
      </c>
      <c r="Q82" s="4">
        <v>2017</v>
      </c>
      <c r="R82" s="4">
        <v>2018</v>
      </c>
      <c r="S82" s="4">
        <v>2019</v>
      </c>
      <c r="T82" s="4">
        <v>2020</v>
      </c>
      <c r="U82" s="4">
        <v>2021</v>
      </c>
      <c r="V82" s="4">
        <v>2022</v>
      </c>
      <c r="W82" s="4">
        <v>2023</v>
      </c>
      <c r="X82" s="4">
        <v>2024</v>
      </c>
      <c r="Y82" s="4">
        <v>2025</v>
      </c>
      <c r="Z82" s="94">
        <v>2026</v>
      </c>
    </row>
    <row r="83" spans="2:57" ht="12" customHeight="1">
      <c r="B83" s="5" t="s">
        <v>159</v>
      </c>
      <c r="C83" s="454">
        <v>16.928535979931421</v>
      </c>
      <c r="D83" s="455">
        <v>19.636503265063261</v>
      </c>
      <c r="E83" s="455">
        <v>28.6591026954368</v>
      </c>
      <c r="F83" s="455">
        <v>32.700733255816537</v>
      </c>
      <c r="G83" s="455">
        <v>31.88198245616578</v>
      </c>
      <c r="H83" s="455">
        <v>66.25555362400226</v>
      </c>
      <c r="I83" s="455">
        <v>51.192356242418327</v>
      </c>
      <c r="J83" s="455">
        <v>29.796094397744589</v>
      </c>
      <c r="K83" s="455">
        <v>39.13981748194152</v>
      </c>
      <c r="L83" s="455">
        <v>41.927944330467952</v>
      </c>
      <c r="M83" s="456">
        <v>40.417754384336583</v>
      </c>
      <c r="O83" s="41" t="s">
        <v>33</v>
      </c>
      <c r="P83" s="221">
        <v>780</v>
      </c>
      <c r="Q83" s="222">
        <v>846</v>
      </c>
      <c r="R83" s="222">
        <v>1021</v>
      </c>
      <c r="S83" s="222">
        <v>1170</v>
      </c>
      <c r="T83" s="222">
        <v>1282</v>
      </c>
      <c r="U83" s="222">
        <v>2104</v>
      </c>
      <c r="V83" s="222">
        <v>2184</v>
      </c>
      <c r="W83" s="222">
        <v>1567</v>
      </c>
      <c r="X83" s="222">
        <v>1440</v>
      </c>
      <c r="Y83" s="222">
        <v>1217</v>
      </c>
      <c r="Z83" s="228">
        <v>427</v>
      </c>
    </row>
    <row r="84" spans="2:57" ht="12" customHeight="1">
      <c r="B84" s="5" t="s">
        <v>160</v>
      </c>
      <c r="C84" s="457">
        <v>22.787668827625289</v>
      </c>
      <c r="D84" s="458">
        <v>24.93614592865346</v>
      </c>
      <c r="E84" s="458">
        <v>56.477922489781982</v>
      </c>
      <c r="F84" s="458">
        <v>47.820412218680843</v>
      </c>
      <c r="G84" s="458">
        <v>60.275308529385519</v>
      </c>
      <c r="H84" s="458">
        <v>138.3961949768437</v>
      </c>
      <c r="I84" s="458">
        <v>77.707736606033578</v>
      </c>
      <c r="J84" s="458">
        <v>57.655922020472318</v>
      </c>
      <c r="K84" s="458">
        <v>73.162632147480053</v>
      </c>
      <c r="L84" s="458">
        <v>76.030300578547724</v>
      </c>
      <c r="M84" s="459">
        <v>56.43378062635562</v>
      </c>
      <c r="O84" s="5" t="s">
        <v>159</v>
      </c>
      <c r="P84" s="223">
        <v>1368</v>
      </c>
      <c r="Q84" s="224">
        <v>1489</v>
      </c>
      <c r="R84" s="224">
        <v>1606</v>
      </c>
      <c r="S84" s="224">
        <v>1617</v>
      </c>
      <c r="T84" s="224">
        <v>1566</v>
      </c>
      <c r="U84" s="224">
        <v>2545</v>
      </c>
      <c r="V84" s="224">
        <v>2155</v>
      </c>
      <c r="W84" s="224">
        <v>1432</v>
      </c>
      <c r="X84" s="224">
        <v>1474</v>
      </c>
      <c r="Y84" s="224">
        <v>1473</v>
      </c>
      <c r="Z84" s="229">
        <v>639</v>
      </c>
    </row>
    <row r="85" spans="2:57" ht="12" customHeight="1">
      <c r="B85" s="37" t="s">
        <v>161</v>
      </c>
      <c r="C85" s="463">
        <v>19.106884283999999</v>
      </c>
      <c r="D85" s="464">
        <v>19.328112215000001</v>
      </c>
      <c r="E85" s="464">
        <v>27.068034219046389</v>
      </c>
      <c r="F85" s="464">
        <v>36.306396881145048</v>
      </c>
      <c r="G85" s="464">
        <v>42.971664995413242</v>
      </c>
      <c r="H85" s="464">
        <v>86.889584186745083</v>
      </c>
      <c r="I85" s="464">
        <v>41.911399949311523</v>
      </c>
      <c r="J85" s="464">
        <v>30.344828992744009</v>
      </c>
      <c r="K85" s="464">
        <v>49.350878037834427</v>
      </c>
      <c r="L85" s="464">
        <v>119.4843583206606</v>
      </c>
      <c r="M85" s="465">
        <v>277.11342760481853</v>
      </c>
      <c r="O85" s="5" t="s">
        <v>160</v>
      </c>
      <c r="P85" s="225">
        <v>1052</v>
      </c>
      <c r="Q85" s="226">
        <v>1167</v>
      </c>
      <c r="R85" s="226">
        <v>1427</v>
      </c>
      <c r="S85" s="226">
        <v>1656</v>
      </c>
      <c r="T85" s="226">
        <v>1829</v>
      </c>
      <c r="U85" s="226">
        <v>2703</v>
      </c>
      <c r="V85" s="226">
        <v>2332</v>
      </c>
      <c r="W85" s="226">
        <v>1761</v>
      </c>
      <c r="X85" s="226">
        <v>1726</v>
      </c>
      <c r="Y85" s="226">
        <v>1649</v>
      </c>
      <c r="Z85" s="230">
        <v>698</v>
      </c>
    </row>
    <row r="86" spans="2:57" ht="12" customHeight="1">
      <c r="B86" s="36" t="s">
        <v>115</v>
      </c>
      <c r="C86" s="227"/>
      <c r="D86" s="227"/>
      <c r="E86" s="227"/>
      <c r="F86" s="227"/>
      <c r="G86" s="227"/>
      <c r="H86" s="227"/>
      <c r="I86" s="227"/>
      <c r="J86" s="227"/>
      <c r="K86" s="227"/>
      <c r="L86" s="227"/>
      <c r="M86" s="227"/>
      <c r="O86" s="37" t="s">
        <v>161</v>
      </c>
      <c r="P86" s="211">
        <v>255</v>
      </c>
      <c r="Q86" s="212">
        <v>281</v>
      </c>
      <c r="R86" s="212">
        <v>359</v>
      </c>
      <c r="S86" s="212">
        <v>385</v>
      </c>
      <c r="T86" s="212">
        <v>490</v>
      </c>
      <c r="U86" s="212">
        <v>651</v>
      </c>
      <c r="V86" s="212">
        <v>490</v>
      </c>
      <c r="W86" s="212">
        <v>393</v>
      </c>
      <c r="X86" s="212">
        <v>396</v>
      </c>
      <c r="Y86" s="212">
        <v>497</v>
      </c>
      <c r="Z86" s="213">
        <v>214</v>
      </c>
    </row>
    <row r="87" spans="2:57" ht="12" customHeight="1">
      <c r="O87" s="36" t="s">
        <v>115</v>
      </c>
      <c r="P87" s="227"/>
      <c r="Q87" s="227"/>
      <c r="R87" s="227"/>
      <c r="S87" s="227"/>
      <c r="T87" s="227"/>
      <c r="U87" s="227"/>
      <c r="V87" s="227"/>
      <c r="W87" s="227"/>
      <c r="X87" s="227"/>
      <c r="Y87" s="227"/>
      <c r="Z87" s="227"/>
    </row>
    <row r="117" spans="2:26" ht="12" customHeight="1">
      <c r="B117" s="252"/>
      <c r="C117" s="250" t="s">
        <v>339</v>
      </c>
      <c r="D117" s="253"/>
      <c r="E117" s="253"/>
      <c r="F117" s="253"/>
      <c r="G117" s="253"/>
      <c r="H117" s="253"/>
      <c r="I117" s="253"/>
      <c r="J117" s="253"/>
      <c r="K117" s="253"/>
      <c r="L117" s="253"/>
      <c r="M117" s="253"/>
    </row>
    <row r="118" spans="2:26" ht="12" customHeight="1">
      <c r="B118" s="208"/>
      <c r="C118" s="3">
        <v>2016</v>
      </c>
      <c r="D118" s="4">
        <v>2017</v>
      </c>
      <c r="E118" s="4">
        <v>2018</v>
      </c>
      <c r="F118" s="4">
        <v>2019</v>
      </c>
      <c r="G118" s="4">
        <v>2020</v>
      </c>
      <c r="H118" s="4">
        <v>2021</v>
      </c>
      <c r="I118" s="4">
        <v>2022</v>
      </c>
      <c r="J118" s="4">
        <v>2023</v>
      </c>
      <c r="K118" s="4">
        <v>2024</v>
      </c>
      <c r="L118" s="4">
        <v>2025</v>
      </c>
      <c r="M118" s="94">
        <v>2026</v>
      </c>
      <c r="O118" s="252"/>
      <c r="P118" s="250" t="s">
        <v>340</v>
      </c>
      <c r="Q118" s="253"/>
      <c r="R118" s="253"/>
      <c r="S118" s="253"/>
      <c r="T118" s="253"/>
      <c r="U118" s="253"/>
      <c r="V118" s="253"/>
      <c r="W118" s="253"/>
      <c r="X118" s="253"/>
      <c r="Y118" s="253"/>
      <c r="Z118" s="253"/>
    </row>
    <row r="119" spans="2:26" ht="12" customHeight="1">
      <c r="B119" s="41" t="s">
        <v>33</v>
      </c>
      <c r="C119" s="214">
        <v>0.28986709666283567</v>
      </c>
      <c r="D119" s="215">
        <v>0.27914031706855019</v>
      </c>
      <c r="E119" s="215">
        <v>0.40078733651830889</v>
      </c>
      <c r="F119" s="215">
        <v>0.34636781795590499</v>
      </c>
      <c r="G119" s="215">
        <v>0.36602623550965868</v>
      </c>
      <c r="H119" s="215">
        <v>0.42807057507325946</v>
      </c>
      <c r="I119" s="215">
        <v>0.46342086952072925</v>
      </c>
      <c r="J119" s="215">
        <v>0.4165108518701493</v>
      </c>
      <c r="K119" s="215">
        <v>0.42334700271079428</v>
      </c>
      <c r="L119" s="215">
        <v>0.45570277898804834</v>
      </c>
      <c r="M119" s="216">
        <v>0.45815134161719617</v>
      </c>
      <c r="O119" s="208"/>
      <c r="P119" s="3">
        <v>2016</v>
      </c>
      <c r="Q119" s="4">
        <v>2017</v>
      </c>
      <c r="R119" s="4">
        <v>2018</v>
      </c>
      <c r="S119" s="4">
        <v>2019</v>
      </c>
      <c r="T119" s="4">
        <v>2020</v>
      </c>
      <c r="U119" s="4">
        <v>2021</v>
      </c>
      <c r="V119" s="4">
        <v>2022</v>
      </c>
      <c r="W119" s="4">
        <v>2023</v>
      </c>
      <c r="X119" s="4">
        <v>2024</v>
      </c>
      <c r="Y119" s="4">
        <v>2025</v>
      </c>
      <c r="Z119" s="94">
        <v>2026</v>
      </c>
    </row>
    <row r="120" spans="2:26" ht="12" customHeight="1">
      <c r="B120" s="5" t="s">
        <v>159</v>
      </c>
      <c r="C120" s="318">
        <v>0.64014490563774762</v>
      </c>
      <c r="D120" s="319">
        <v>0.64304394707649193</v>
      </c>
      <c r="E120" s="319">
        <v>0.67768675559143821</v>
      </c>
      <c r="F120" s="319">
        <v>0.72534794154521454</v>
      </c>
      <c r="G120" s="319">
        <v>0.68981019696652246</v>
      </c>
      <c r="H120" s="319">
        <v>0.74422656830804701</v>
      </c>
      <c r="I120" s="319">
        <v>0.73013747464668233</v>
      </c>
      <c r="J120" s="319">
        <v>0.73552555028374589</v>
      </c>
      <c r="K120" s="319">
        <v>0.72233034970490961</v>
      </c>
      <c r="L120" s="319">
        <v>0.61130380641922288</v>
      </c>
      <c r="M120" s="320">
        <v>0.76054542304913653</v>
      </c>
      <c r="O120" s="41" t="s">
        <v>33</v>
      </c>
      <c r="P120" s="214">
        <v>0.18904507998061076</v>
      </c>
      <c r="Q120" s="215">
        <v>0.19101377286069091</v>
      </c>
      <c r="R120" s="215">
        <v>0.21947549441100603</v>
      </c>
      <c r="S120" s="215">
        <v>0.22630560928433269</v>
      </c>
      <c r="T120" s="215">
        <v>0.23820141211445559</v>
      </c>
      <c r="U120" s="215">
        <v>0.28325255788906839</v>
      </c>
      <c r="V120" s="215">
        <v>0.31005110732538332</v>
      </c>
      <c r="W120" s="215">
        <v>0.27214310524487667</v>
      </c>
      <c r="X120" s="215">
        <v>0.25152838427947599</v>
      </c>
      <c r="Y120" s="215">
        <v>0.22507860181246533</v>
      </c>
      <c r="Z120" s="216">
        <v>0.16666666666666666</v>
      </c>
    </row>
    <row r="121" spans="2:26" ht="12" customHeight="1">
      <c r="B121" s="5" t="s">
        <v>160</v>
      </c>
      <c r="C121" s="321">
        <v>0.76046463116219776</v>
      </c>
      <c r="D121" s="322">
        <v>0.73807826181983993</v>
      </c>
      <c r="E121" s="322">
        <v>0.84940025758737825</v>
      </c>
      <c r="F121" s="322">
        <v>0.7735922081051444</v>
      </c>
      <c r="G121" s="322">
        <v>0.83811604440545484</v>
      </c>
      <c r="H121" s="322">
        <v>0.8663669546853614</v>
      </c>
      <c r="I121" s="322">
        <v>0.80608454571030752</v>
      </c>
      <c r="J121" s="322">
        <v>0.78582392863709105</v>
      </c>
      <c r="K121" s="322">
        <v>0.82389140312930365</v>
      </c>
      <c r="L121" s="322">
        <v>0.75187951954080989</v>
      </c>
      <c r="M121" s="323">
        <v>0.83539227642326597</v>
      </c>
      <c r="O121" s="5" t="s">
        <v>159</v>
      </c>
      <c r="P121" s="318">
        <v>0.33179723502304148</v>
      </c>
      <c r="Q121" s="319">
        <v>0.33833219722790275</v>
      </c>
      <c r="R121" s="319">
        <v>0.35720640569395018</v>
      </c>
      <c r="S121" s="319">
        <v>0.35695364238410598</v>
      </c>
      <c r="T121" s="319">
        <v>0.36708860759493672</v>
      </c>
      <c r="U121" s="319">
        <v>0.41858552631578949</v>
      </c>
      <c r="V121" s="319">
        <v>0.38331554606901458</v>
      </c>
      <c r="W121" s="319">
        <v>0.31334792122538291</v>
      </c>
      <c r="X121" s="319">
        <v>0.31658075601374569</v>
      </c>
      <c r="Y121" s="319">
        <v>0.28601941747572818</v>
      </c>
      <c r="Z121" s="320">
        <v>0.24681344148319814</v>
      </c>
    </row>
    <row r="122" spans="2:26" ht="12" customHeight="1">
      <c r="B122" s="37" t="s">
        <v>161</v>
      </c>
      <c r="C122" s="217">
        <v>0.88878763484364109</v>
      </c>
      <c r="D122" s="218">
        <v>0.86955034196105641</v>
      </c>
      <c r="E122" s="218">
        <v>0.88204838009864617</v>
      </c>
      <c r="F122" s="218">
        <v>0.925158446283186</v>
      </c>
      <c r="G122" s="218">
        <v>0.93264422258941027</v>
      </c>
      <c r="H122" s="218">
        <v>0.95648342550763243</v>
      </c>
      <c r="I122" s="218">
        <v>0.9264503501704604</v>
      </c>
      <c r="J122" s="218">
        <v>0.8645596682261496</v>
      </c>
      <c r="K122" s="218">
        <v>0.91774804340852001</v>
      </c>
      <c r="L122" s="218">
        <v>0.93819643119235796</v>
      </c>
      <c r="M122" s="219">
        <v>0.98873832507878234</v>
      </c>
      <c r="O122" s="5" t="s">
        <v>160</v>
      </c>
      <c r="P122" s="321">
        <v>0.41093750000000001</v>
      </c>
      <c r="Q122" s="322">
        <v>0.42420937840785167</v>
      </c>
      <c r="R122" s="322">
        <v>0.45416931890515594</v>
      </c>
      <c r="S122" s="322">
        <v>0.45544554455445546</v>
      </c>
      <c r="T122" s="322">
        <v>0.48258575197889181</v>
      </c>
      <c r="U122" s="322">
        <v>0.51722158438576349</v>
      </c>
      <c r="V122" s="322">
        <v>0.48132094943240455</v>
      </c>
      <c r="W122" s="322">
        <v>0.39913871260199457</v>
      </c>
      <c r="X122" s="322">
        <v>0.40939278937381401</v>
      </c>
      <c r="Y122" s="322">
        <v>0.38818267419962338</v>
      </c>
      <c r="Z122" s="323">
        <v>0.35739887352790578</v>
      </c>
    </row>
    <row r="123" spans="2:26" ht="12" customHeight="1">
      <c r="B123" s="36" t="s">
        <v>115</v>
      </c>
      <c r="C123" s="227"/>
      <c r="D123" s="227"/>
      <c r="E123" s="227"/>
      <c r="F123" s="227"/>
      <c r="G123" s="227"/>
      <c r="H123" s="227"/>
      <c r="I123" s="227"/>
      <c r="J123" s="227"/>
      <c r="K123" s="227"/>
      <c r="L123" s="227"/>
      <c r="M123" s="227"/>
      <c r="O123" s="37" t="s">
        <v>161</v>
      </c>
      <c r="P123" s="217">
        <v>0.50796812749003983</v>
      </c>
      <c r="Q123" s="218">
        <v>0.5372848948374761</v>
      </c>
      <c r="R123" s="218">
        <v>0.57532051282051277</v>
      </c>
      <c r="S123" s="218">
        <v>0.57462686567164178</v>
      </c>
      <c r="T123" s="218">
        <v>0.64304461942257218</v>
      </c>
      <c r="U123" s="218">
        <v>0.69034994697773067</v>
      </c>
      <c r="V123" s="218">
        <v>0.63063063063063063</v>
      </c>
      <c r="W123" s="218">
        <v>0.55744680851063833</v>
      </c>
      <c r="X123" s="218">
        <v>0.50704225352112675</v>
      </c>
      <c r="Y123" s="218">
        <v>0.53613807982740025</v>
      </c>
      <c r="Z123" s="219">
        <v>0.51196172248803828</v>
      </c>
    </row>
    <row r="124" spans="2:26" ht="12" customHeight="1">
      <c r="O124" s="36" t="s">
        <v>115</v>
      </c>
      <c r="P124" s="227"/>
      <c r="Q124" s="227"/>
      <c r="R124" s="227"/>
      <c r="S124" s="227"/>
      <c r="T124" s="227"/>
      <c r="U124" s="227"/>
      <c r="V124" s="227"/>
      <c r="W124" s="227"/>
      <c r="X124" s="227"/>
      <c r="Y124" s="227"/>
      <c r="Z124" s="227"/>
    </row>
  </sheetData>
  <mergeCells count="11">
    <mergeCell ref="P7:S7"/>
    <mergeCell ref="T7:W7"/>
    <mergeCell ref="X7:AA7"/>
    <mergeCell ref="AB7:AE7"/>
    <mergeCell ref="AF7:AI7"/>
    <mergeCell ref="BD7:BE7"/>
    <mergeCell ref="AJ7:AM7"/>
    <mergeCell ref="AN7:AQ7"/>
    <mergeCell ref="AR7:AU7"/>
    <mergeCell ref="AV7:AY7"/>
    <mergeCell ref="AZ7:BC7"/>
  </mergeCells>
  <conditionalFormatting sqref="C50:M50">
    <cfRule type="cellIs" dxfId="41" priority="11" operator="equal">
      <formula>FALSE</formula>
    </cfRule>
  </conditionalFormatting>
  <conditionalFormatting sqref="C86:M86">
    <cfRule type="cellIs" dxfId="40" priority="7" operator="equal">
      <formula>FALSE</formula>
    </cfRule>
  </conditionalFormatting>
  <conditionalFormatting sqref="C123:M123">
    <cfRule type="cellIs" dxfId="39" priority="2" operator="equal">
      <formula>FALSE</formula>
    </cfRule>
  </conditionalFormatting>
  <conditionalFormatting sqref="P87:Z87">
    <cfRule type="cellIs" dxfId="38" priority="6" operator="equal">
      <formula>FALSE</formula>
    </cfRule>
  </conditionalFormatting>
  <conditionalFormatting sqref="P124:Z124">
    <cfRule type="cellIs" dxfId="37" priority="1" operator="equal">
      <formula>FALSE</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B5B43-AD30-4652-BEAC-AB0CE395F7B3}">
  <sheetPr>
    <tabColor theme="4"/>
  </sheetPr>
  <dimension ref="A1:Q53"/>
  <sheetViews>
    <sheetView showGridLines="0" showZeros="0" zoomScaleNormal="100" workbookViewId="0"/>
  </sheetViews>
  <sheetFormatPr defaultColWidth="6.08203125" defaultRowHeight="12" customHeight="1"/>
  <cols>
    <col min="1" max="1" width="2.5" style="141" customWidth="1"/>
    <col min="2" max="2" width="20.58203125" style="141" customWidth="1"/>
    <col min="3" max="3" width="14" style="141" customWidth="1"/>
    <col min="4" max="4" width="33.58203125" style="141" customWidth="1"/>
    <col min="5" max="5" width="10.5" style="141" customWidth="1"/>
    <col min="6" max="8" width="22.58203125" style="141" customWidth="1"/>
    <col min="9" max="10" width="19.58203125" style="141" customWidth="1"/>
    <col min="11" max="13" width="32.58203125" style="141" customWidth="1"/>
    <col min="14" max="14" width="31.58203125" style="141" customWidth="1"/>
    <col min="15" max="17" width="17.58203125" style="141" customWidth="1"/>
    <col min="18" max="18" width="8.5" style="141" bestFit="1" customWidth="1"/>
    <col min="19" max="16384" width="6.08203125" style="141"/>
  </cols>
  <sheetData>
    <row r="1" spans="1:17" ht="12" customHeight="1">
      <c r="A1" s="140" t="s">
        <v>3</v>
      </c>
    </row>
    <row r="2" spans="1:17" ht="12" customHeight="1">
      <c r="A2" s="140" t="s">
        <v>4</v>
      </c>
      <c r="B2" s="142"/>
    </row>
    <row r="3" spans="1:17" ht="12" customHeight="1">
      <c r="B3" s="142"/>
      <c r="C3" s="143"/>
      <c r="D3" s="143"/>
      <c r="E3" s="143"/>
      <c r="F3" s="143"/>
      <c r="G3" s="143"/>
      <c r="H3" s="143"/>
      <c r="I3" s="143"/>
      <c r="J3" s="143"/>
      <c r="K3" s="143"/>
      <c r="L3" s="143"/>
      <c r="M3" s="143"/>
      <c r="N3" s="143"/>
      <c r="O3" s="143"/>
      <c r="P3" s="143"/>
      <c r="Q3" s="143"/>
    </row>
    <row r="4" spans="1:17" ht="12" customHeight="1">
      <c r="B4" s="144" t="s">
        <v>5</v>
      </c>
      <c r="C4" s="144" t="s">
        <v>6</v>
      </c>
      <c r="D4" s="144" t="s">
        <v>7</v>
      </c>
      <c r="E4" s="144" t="s">
        <v>8</v>
      </c>
      <c r="F4" s="144" t="s">
        <v>9</v>
      </c>
      <c r="G4" s="144" t="s">
        <v>10</v>
      </c>
      <c r="H4" s="144" t="s">
        <v>11</v>
      </c>
      <c r="I4" s="144" t="s">
        <v>12</v>
      </c>
      <c r="J4" s="144" t="s">
        <v>13</v>
      </c>
      <c r="K4" s="144" t="s">
        <v>14</v>
      </c>
      <c r="L4" s="144" t="s">
        <v>15</v>
      </c>
      <c r="M4" s="144" t="s">
        <v>16</v>
      </c>
      <c r="N4" s="144" t="s">
        <v>17</v>
      </c>
      <c r="O4" s="144" t="s">
        <v>18</v>
      </c>
      <c r="P4" s="144" t="s">
        <v>19</v>
      </c>
      <c r="Q4" s="144" t="s">
        <v>20</v>
      </c>
    </row>
    <row r="6" spans="1:17" s="145" customFormat="1" ht="12" customHeight="1">
      <c r="B6" s="10" t="str">
        <f>"Top 20 VC deals by deal size (€M) from "&amp;'VC deal activity'!$C$8&amp;"-"&amp;'VC deal activity'!$M$8</f>
        <v>Top 20 VC deals by deal size (€M) from 2016-2026</v>
      </c>
    </row>
    <row r="7" spans="1:17" s="145" customFormat="1" ht="12" customHeight="1">
      <c r="B7" s="146" t="s">
        <v>5</v>
      </c>
      <c r="C7" s="147" t="s">
        <v>6</v>
      </c>
      <c r="D7" s="147" t="s">
        <v>21</v>
      </c>
      <c r="E7" s="147" t="s">
        <v>22</v>
      </c>
      <c r="F7" s="147" t="s">
        <v>9</v>
      </c>
      <c r="G7" s="147" t="s">
        <v>10</v>
      </c>
      <c r="H7" s="147" t="s">
        <v>11</v>
      </c>
      <c r="I7" s="147" t="s">
        <v>12</v>
      </c>
      <c r="J7" s="147" t="s">
        <v>13</v>
      </c>
      <c r="K7" s="147" t="s">
        <v>14</v>
      </c>
      <c r="L7" s="147" t="s">
        <v>15</v>
      </c>
      <c r="M7" s="147" t="s">
        <v>16</v>
      </c>
      <c r="N7" s="147" t="s">
        <v>17</v>
      </c>
      <c r="O7" s="147" t="s">
        <v>18</v>
      </c>
      <c r="P7" s="147" t="s">
        <v>19</v>
      </c>
      <c r="Q7" s="148" t="s">
        <v>20</v>
      </c>
    </row>
    <row r="8" spans="1:17" s="145" customFormat="1" ht="12" customHeight="1">
      <c r="A8" s="175">
        <v>0</v>
      </c>
      <c r="B8" s="131" cm="1">
        <f t="array" aca="1" ref="B8" ca="1">IFERROR(
   INDEX(
      _xlfn._xlws.FILTER(
         INDIRECT($A$1 &amp; "[" &amp;B$4 &amp; "]"),
         (INDIRECT($A$1 &amp; "[Index]")=$A8)
      ),
   1),
0)</f>
        <v>0</v>
      </c>
      <c r="C8" s="150" cm="1">
        <f t="array" aca="1" ref="C8" ca="1">IFERROR(
   INDEX(
      _xlfn._xlws.FILTER(
         INDIRECT($A$1 &amp; "[" &amp;C$4 &amp; "]"),
         (INDIRECT($A$1 &amp; "[Index]")=$A8)
      ),
   1),
0)</f>
        <v>0</v>
      </c>
      <c r="D8" s="150" cm="1">
        <f t="array" aca="1" ref="D8" ca="1">IFERROR(
   INDEX(
      _xlfn._xlws.FILTER(
         INDIRECT($A$1 &amp; "[" &amp;D$4 &amp; "]"),
         (INDIRECT($A$1 &amp; "[Index]")=$A8)
      ),
   1),
0)</f>
        <v>0</v>
      </c>
      <c r="E8" s="152" cm="1">
        <f t="array" aca="1" ref="E8" ca="1">IFERROR(
   INDEX(
      _xlfn._xlws.FILTER(
         INDIRECT($A$1 &amp; "[" &amp;E$4 &amp; "]"),
         (INDIRECT($A$1 &amp; "[Index]")=$A8)
      ),
   1),
0)</f>
        <v>0</v>
      </c>
      <c r="F8" s="302" cm="1">
        <f t="array" aca="1" ref="F8" ca="1">IFERROR(
   INDEX(
      _xlfn._xlws.FILTER(
         INDIRECT($A$1 &amp; "[" &amp;F$4 &amp; "]"),
         (INDIRECT($A$1 &amp; "[Index]")=$A8)
      ),
   1),
0)</f>
        <v>0</v>
      </c>
      <c r="G8" s="302" cm="1">
        <f t="array" aca="1" ref="G8" ca="1">IFERROR(
   INDEX(
      _xlfn._xlws.FILTER(
         INDIRECT($A$1 &amp; "[" &amp;G$4 &amp; "]"),
         (INDIRECT($A$1 &amp; "[Index]")=$A8)
      ),
   1),
0)</f>
        <v>0</v>
      </c>
      <c r="H8" s="302" cm="1">
        <f t="array" aca="1" ref="H8" ca="1">IFERROR(
   INDEX(
      _xlfn._xlws.FILTER(
         INDIRECT($A$1 &amp; "[" &amp;H$4 &amp; "]"),
         (INDIRECT($A$1 &amp; "[Index]")=$A8)
      ),
   1),
0)</f>
        <v>0</v>
      </c>
      <c r="I8" s="152" cm="1">
        <f t="array" aca="1" ref="I8" ca="1">IFERROR(
   INDEX(
      _xlfn._xlws.FILTER(
         INDIRECT($A$1 &amp; "[" &amp;I$4 &amp; "]"),
         (INDIRECT($A$1 &amp; "[Index]")=$A8)
      ),
   1),
0)</f>
        <v>0</v>
      </c>
      <c r="J8" s="152" cm="1">
        <f t="array" aca="1" ref="J8" ca="1">IFERROR(
   INDEX(
      _xlfn._xlws.FILTER(
         INDIRECT($A$1 &amp; "[" &amp;J$4 &amp; "]"),
         (INDIRECT($A$1 &amp; "[Index]")=$A8)
      ),
   1),
0)</f>
        <v>0</v>
      </c>
      <c r="K8" s="152" cm="1">
        <f t="array" aca="1" ref="K8" ca="1">IFERROR(
   INDEX(
      _xlfn._xlws.FILTER(
         INDIRECT($A$1 &amp; "[" &amp;K$4 &amp; "]"),
         (INDIRECT($A$1 &amp; "[Index]")=$A8)
      ),
   1),
0)</f>
        <v>0</v>
      </c>
      <c r="L8" s="152" cm="1">
        <f t="array" aca="1" ref="L8" ca="1">IFERROR(
   INDEX(
      _xlfn._xlws.FILTER(
         INDIRECT($A$1 &amp; "[" &amp;L$4 &amp; "]"),
         (INDIRECT($A$1 &amp; "[Index]")=$A8)
      ),
   1),
0)</f>
        <v>0</v>
      </c>
      <c r="M8" s="152" cm="1">
        <f t="array" aca="1" ref="M8" ca="1">IFERROR(
   INDEX(
      _xlfn._xlws.FILTER(
         INDIRECT($A$1 &amp; "[" &amp;M$4 &amp; "]"),
         (INDIRECT($A$1 &amp; "[Index]")=$A8)
      ),
   1),
0)</f>
        <v>0</v>
      </c>
      <c r="N8" s="151" cm="1">
        <f t="array" aca="1" ref="N8" ca="1">IFERROR(
   INDEX(
      _xlfn._xlws.FILTER(
         INDIRECT($A$1 &amp; "[" &amp;N$4 &amp; "]"),
         (INDIRECT($A$1 &amp; "[Index]")=$A8)
      ),
   1),
0)</f>
        <v>0</v>
      </c>
      <c r="O8" s="150" cm="1">
        <f t="array" aca="1" ref="O8" ca="1">IFERROR(
   INDEX(
      _xlfn._xlws.FILTER(
         INDIRECT($A$1 &amp; "[" &amp;O$4 &amp; "]"),
         (INDIRECT($A$1 &amp; "[Index]")=$A8)
      ),
   1),
0)</f>
        <v>0</v>
      </c>
      <c r="P8" s="150" cm="1">
        <f t="array" aca="1" ref="P8" ca="1">IFERROR(
   INDEX(
      _xlfn._xlws.FILTER(
         INDIRECT($A$1 &amp; "[" &amp;P$4 &amp; "]"),
         (INDIRECT($A$1 &amp; "[Index]")=$A8)
      ),
   1),
0)</f>
        <v>0</v>
      </c>
      <c r="Q8" s="153" cm="1">
        <f t="array" aca="1" ref="Q8" ca="1">IFERROR(
   INDEX(
      _xlfn._xlws.FILTER(
         INDIRECT($A$1 &amp; "[" &amp;Q$4 &amp; "]"),
         (INDIRECT($A$1 &amp; "[Index]")=$A8)
      ),
   1),
0)</f>
        <v>0</v>
      </c>
    </row>
    <row r="9" spans="1:17" s="145" customFormat="1" ht="12" customHeight="1">
      <c r="A9" s="174">
        <v>1</v>
      </c>
      <c r="B9" s="154" cm="1">
        <f t="array" aca="1" ref="B9" ca="1">IFERROR(
   INDEX(
      _xlfn._xlws.FILTER(
         INDIRECT($A$1 &amp; "[" &amp;B$4 &amp; "]"),
         (INDIRECT($A$1 &amp; "[Index]")=$A9)
      ),
   1),
0)</f>
        <v>0</v>
      </c>
      <c r="C9" s="155" cm="1">
        <f t="array" aca="1" ref="C9" ca="1">IFERROR(
   INDEX(
      _xlfn._xlws.FILTER(
         INDIRECT($A$1 &amp; "[" &amp;C$4 &amp; "]"),
         (INDIRECT($A$1 &amp; "[Index]")=$A9)
      ),
   1),
0)</f>
        <v>0</v>
      </c>
      <c r="D9" s="155" cm="1">
        <f t="array" aca="1" ref="D9" ca="1">IFERROR(
   INDEX(
      _xlfn._xlws.FILTER(
         INDIRECT($A$1 &amp; "[" &amp;D$4 &amp; "]"),
         (INDIRECT($A$1 &amp; "[Index]")=$A9)
      ),
   1),
0)</f>
        <v>0</v>
      </c>
      <c r="E9" s="157" cm="1">
        <f t="array" aca="1" ref="E9" ca="1">IFERROR(
   INDEX(
      _xlfn._xlws.FILTER(
         INDIRECT($A$1 &amp; "[" &amp;E$4 &amp; "]"),
         (INDIRECT($A$1 &amp; "[Index]")=$A9)
      ),
   1),
0)</f>
        <v>0</v>
      </c>
      <c r="F9" s="303" cm="1">
        <f t="array" aca="1" ref="F9" ca="1">IFERROR(
   INDEX(
      _xlfn._xlws.FILTER(
         INDIRECT($A$1 &amp; "[" &amp;F$4 &amp; "]"),
         (INDIRECT($A$1 &amp; "[Index]")=$A9)
      ),
   1),
0)</f>
        <v>0</v>
      </c>
      <c r="G9" s="303" cm="1">
        <f t="array" aca="1" ref="G9" ca="1">IFERROR(
   INDEX(
      _xlfn._xlws.FILTER(
         INDIRECT($A$1 &amp; "[" &amp;G$4 &amp; "]"),
         (INDIRECT($A$1 &amp; "[Index]")=$A9)
      ),
   1),
0)</f>
        <v>0</v>
      </c>
      <c r="H9" s="303" cm="1">
        <f t="array" aca="1" ref="H9" ca="1">IFERROR(
   INDEX(
      _xlfn._xlws.FILTER(
         INDIRECT($A$1 &amp; "[" &amp;H$4 &amp; "]"),
         (INDIRECT($A$1 &amp; "[Index]")=$A9)
      ),
   1),
0)</f>
        <v>0</v>
      </c>
      <c r="I9" s="155" cm="1">
        <f t="array" aca="1" ref="I9" ca="1">IFERROR(
   INDEX(
      _xlfn._xlws.FILTER(
         INDIRECT($A$1 &amp; "[" &amp;I$4 &amp; "]"),
         (INDIRECT($A$1 &amp; "[Index]")=$A9)
      ),
   1),
0)</f>
        <v>0</v>
      </c>
      <c r="J9" s="155" cm="1">
        <f t="array" aca="1" ref="J9" ca="1">IFERROR(
   INDEX(
      _xlfn._xlws.FILTER(
         INDIRECT($A$1 &amp; "[" &amp;J$4 &amp; "]"),
         (INDIRECT($A$1 &amp; "[Index]")=$A9)
      ),
   1),
0)</f>
        <v>0</v>
      </c>
      <c r="K9" s="155" cm="1">
        <f t="array" aca="1" ref="K9" ca="1">IFERROR(
   INDEX(
      _xlfn._xlws.FILTER(
         INDIRECT($A$1 &amp; "[" &amp;K$4 &amp; "]"),
         (INDIRECT($A$1 &amp; "[Index]")=$A9)
      ),
   1),
0)</f>
        <v>0</v>
      </c>
      <c r="L9" s="155" cm="1">
        <f t="array" aca="1" ref="L9" ca="1">IFERROR(
   INDEX(
      _xlfn._xlws.FILTER(
         INDIRECT($A$1 &amp; "[" &amp;L$4 &amp; "]"),
         (INDIRECT($A$1 &amp; "[Index]")=$A9)
      ),
   1),
0)</f>
        <v>0</v>
      </c>
      <c r="M9" s="155" cm="1">
        <f t="array" aca="1" ref="M9" ca="1">IFERROR(
   INDEX(
      _xlfn._xlws.FILTER(
         INDIRECT($A$1 &amp; "[" &amp;M$4 &amp; "]"),
         (INDIRECT($A$1 &amp; "[Index]")=$A9)
      ),
   1),
0)</f>
        <v>0</v>
      </c>
      <c r="N9" s="156" cm="1">
        <f t="array" aca="1" ref="N9" ca="1">IFERROR(
   INDEX(
      _xlfn._xlws.FILTER(
         INDIRECT($A$1 &amp; "[" &amp;N$4 &amp; "]"),
         (INDIRECT($A$1 &amp; "[Index]")=$A9)
      ),
   1),
0)</f>
        <v>0</v>
      </c>
      <c r="O9" s="155" cm="1">
        <f t="array" aca="1" ref="O9" ca="1">IFERROR(
   INDEX(
      _xlfn._xlws.FILTER(
         INDIRECT($A$1 &amp; "[" &amp;O$4 &amp; "]"),
         (INDIRECT($A$1 &amp; "[Index]")=$A9)
      ),
   1),
0)</f>
        <v>0</v>
      </c>
      <c r="P9" s="155" cm="1">
        <f t="array" aca="1" ref="P9" ca="1">IFERROR(
   INDEX(
      _xlfn._xlws.FILTER(
         INDIRECT($A$1 &amp; "[" &amp;P$4 &amp; "]"),
         (INDIRECT($A$1 &amp; "[Index]")=$A9)
      ),
   1),
0)</f>
        <v>0</v>
      </c>
      <c r="Q9" s="158" cm="1">
        <f t="array" aca="1" ref="Q9" ca="1">IFERROR(
   INDEX(
      _xlfn._xlws.FILTER(
         INDIRECT($A$1 &amp; "[" &amp;Q$4 &amp; "]"),
         (INDIRECT($A$1 &amp; "[Index]")=$A9)
      ),
   1),
0)</f>
        <v>0</v>
      </c>
    </row>
    <row r="10" spans="1:17" s="145" customFormat="1" ht="12" customHeight="1">
      <c r="A10" s="174">
        <v>2</v>
      </c>
      <c r="B10" s="131" cm="1">
        <f t="array" aca="1" ref="B10" ca="1">IFERROR(
   INDEX(
      _xlfn._xlws.FILTER(
         INDIRECT($A$1 &amp; "[" &amp;B$4 &amp; "]"),
         (INDIRECT($A$1 &amp; "[Index]")=$A10)
      ),
   1),
0)</f>
        <v>0</v>
      </c>
      <c r="C10" s="150" cm="1">
        <f t="array" aca="1" ref="C10" ca="1">IFERROR(
   INDEX(
      _xlfn._xlws.FILTER(
         INDIRECT($A$1 &amp; "[" &amp;C$4 &amp; "]"),
         (INDIRECT($A$1 &amp; "[Index]")=$A10)
      ),
   1),
0)</f>
        <v>0</v>
      </c>
      <c r="D10" s="150" cm="1">
        <f t="array" aca="1" ref="D10" ca="1">IFERROR(
   INDEX(
      _xlfn._xlws.FILTER(
         INDIRECT($A$1 &amp; "[" &amp;D$4 &amp; "]"),
         (INDIRECT($A$1 &amp; "[Index]")=$A10)
      ),
   1),
0)</f>
        <v>0</v>
      </c>
      <c r="E10" s="152" cm="1">
        <f t="array" aca="1" ref="E10" ca="1">IFERROR(
   INDEX(
      _xlfn._xlws.FILTER(
         INDIRECT($A$1 &amp; "[" &amp;E$4 &amp; "]"),
         (INDIRECT($A$1 &amp; "[Index]")=$A10)
      ),
   1),
0)</f>
        <v>0</v>
      </c>
      <c r="F10" s="302" cm="1">
        <f t="array" aca="1" ref="F10" ca="1">IFERROR(
   INDEX(
      _xlfn._xlws.FILTER(
         INDIRECT($A$1 &amp; "[" &amp;F$4 &amp; "]"),
         (INDIRECT($A$1 &amp; "[Index]")=$A10)
      ),
   1),
0)</f>
        <v>0</v>
      </c>
      <c r="G10" s="302" cm="1">
        <f t="array" aca="1" ref="G10" ca="1">IFERROR(
   INDEX(
      _xlfn._xlws.FILTER(
         INDIRECT($A$1 &amp; "[" &amp;G$4 &amp; "]"),
         (INDIRECT($A$1 &amp; "[Index]")=$A10)
      ),
   1),
0)</f>
        <v>0</v>
      </c>
      <c r="H10" s="302" cm="1">
        <f t="array" aca="1" ref="H10" ca="1">IFERROR(
   INDEX(
      _xlfn._xlws.FILTER(
         INDIRECT($A$1 &amp; "[" &amp;H$4 &amp; "]"),
         (INDIRECT($A$1 &amp; "[Index]")=$A10)
      ),
   1),
0)</f>
        <v>0</v>
      </c>
      <c r="I10" s="152" cm="1">
        <f t="array" aca="1" ref="I10" ca="1">IFERROR(
   INDEX(
      _xlfn._xlws.FILTER(
         INDIRECT($A$1 &amp; "[" &amp;I$4 &amp; "]"),
         (INDIRECT($A$1 &amp; "[Index]")=$A10)
      ),
   1),
0)</f>
        <v>0</v>
      </c>
      <c r="J10" s="152" cm="1">
        <f t="array" aca="1" ref="J10" ca="1">IFERROR(
   INDEX(
      _xlfn._xlws.FILTER(
         INDIRECT($A$1 &amp; "[" &amp;J$4 &amp; "]"),
         (INDIRECT($A$1 &amp; "[Index]")=$A10)
      ),
   1),
0)</f>
        <v>0</v>
      </c>
      <c r="K10" s="152" cm="1">
        <f t="array" aca="1" ref="K10" ca="1">IFERROR(
   INDEX(
      _xlfn._xlws.FILTER(
         INDIRECT($A$1 &amp; "[" &amp;K$4 &amp; "]"),
         (INDIRECT($A$1 &amp; "[Index]")=$A10)
      ),
   1),
0)</f>
        <v>0</v>
      </c>
      <c r="L10" s="152" cm="1">
        <f t="array" aca="1" ref="L10" ca="1">IFERROR(
   INDEX(
      _xlfn._xlws.FILTER(
         INDIRECT($A$1 &amp; "[" &amp;L$4 &amp; "]"),
         (INDIRECT($A$1 &amp; "[Index]")=$A10)
      ),
   1),
0)</f>
        <v>0</v>
      </c>
      <c r="M10" s="152" cm="1">
        <f t="array" aca="1" ref="M10" ca="1">IFERROR(
   INDEX(
      _xlfn._xlws.FILTER(
         INDIRECT($A$1 &amp; "[" &amp;M$4 &amp; "]"),
         (INDIRECT($A$1 &amp; "[Index]")=$A10)
      ),
   1),
0)</f>
        <v>0</v>
      </c>
      <c r="N10" s="151" cm="1">
        <f t="array" aca="1" ref="N10" ca="1">IFERROR(
   INDEX(
      _xlfn._xlws.FILTER(
         INDIRECT($A$1 &amp; "[" &amp;N$4 &amp; "]"),
         (INDIRECT($A$1 &amp; "[Index]")=$A10)
      ),
   1),
0)</f>
        <v>0</v>
      </c>
      <c r="O10" s="150" cm="1">
        <f t="array" aca="1" ref="O10" ca="1">IFERROR(
   INDEX(
      _xlfn._xlws.FILTER(
         INDIRECT($A$1 &amp; "[" &amp;O$4 &amp; "]"),
         (INDIRECT($A$1 &amp; "[Index]")=$A10)
      ),
   1),
0)</f>
        <v>0</v>
      </c>
      <c r="P10" s="150" cm="1">
        <f t="array" aca="1" ref="P10" ca="1">IFERROR(
   INDEX(
      _xlfn._xlws.FILTER(
         INDIRECT($A$1 &amp; "[" &amp;P$4 &amp; "]"),
         (INDIRECT($A$1 &amp; "[Index]")=$A10)
      ),
   1),
0)</f>
        <v>0</v>
      </c>
      <c r="Q10" s="153" cm="1">
        <f t="array" aca="1" ref="Q10" ca="1">IFERROR(
   INDEX(
      _xlfn._xlws.FILTER(
         INDIRECT($A$1 &amp; "[" &amp;Q$4 &amp; "]"),
         (INDIRECT($A$1 &amp; "[Index]")=$A10)
      ),
   1),
0)</f>
        <v>0</v>
      </c>
    </row>
    <row r="11" spans="1:17" s="145" customFormat="1" ht="12" customHeight="1">
      <c r="A11" s="174">
        <v>3</v>
      </c>
      <c r="B11" s="154" cm="1">
        <f t="array" aca="1" ref="B11" ca="1">IFERROR(
   INDEX(
      _xlfn._xlws.FILTER(
         INDIRECT($A$1 &amp; "[" &amp;B$4 &amp; "]"),
         (INDIRECT($A$1 &amp; "[Index]")=$A11)
      ),
   1),
0)</f>
        <v>0</v>
      </c>
      <c r="C11" s="155" cm="1">
        <f t="array" aca="1" ref="C11" ca="1">IFERROR(
   INDEX(
      _xlfn._xlws.FILTER(
         INDIRECT($A$1 &amp; "[" &amp;C$4 &amp; "]"),
         (INDIRECT($A$1 &amp; "[Index]")=$A11)
      ),
   1),
0)</f>
        <v>0</v>
      </c>
      <c r="D11" s="155" cm="1">
        <f t="array" aca="1" ref="D11" ca="1">IFERROR(
   INDEX(
      _xlfn._xlws.FILTER(
         INDIRECT($A$1 &amp; "[" &amp;D$4 &amp; "]"),
         (INDIRECT($A$1 &amp; "[Index]")=$A11)
      ),
   1),
0)</f>
        <v>0</v>
      </c>
      <c r="E11" s="157" cm="1">
        <f t="array" aca="1" ref="E11" ca="1">IFERROR(
   INDEX(
      _xlfn._xlws.FILTER(
         INDIRECT($A$1 &amp; "[" &amp;E$4 &amp; "]"),
         (INDIRECT($A$1 &amp; "[Index]")=$A11)
      ),
   1),
0)</f>
        <v>0</v>
      </c>
      <c r="F11" s="303" cm="1">
        <f t="array" aca="1" ref="F11" ca="1">IFERROR(
   INDEX(
      _xlfn._xlws.FILTER(
         INDIRECT($A$1 &amp; "[" &amp;F$4 &amp; "]"),
         (INDIRECT($A$1 &amp; "[Index]")=$A11)
      ),
   1),
0)</f>
        <v>0</v>
      </c>
      <c r="G11" s="303" cm="1">
        <f t="array" aca="1" ref="G11" ca="1">IFERROR(
   INDEX(
      _xlfn._xlws.FILTER(
         INDIRECT($A$1 &amp; "[" &amp;G$4 &amp; "]"),
         (INDIRECT($A$1 &amp; "[Index]")=$A11)
      ),
   1),
0)</f>
        <v>0</v>
      </c>
      <c r="H11" s="303" cm="1">
        <f t="array" aca="1" ref="H11" ca="1">IFERROR(
   INDEX(
      _xlfn._xlws.FILTER(
         INDIRECT($A$1 &amp; "[" &amp;H$4 &amp; "]"),
         (INDIRECT($A$1 &amp; "[Index]")=$A11)
      ),
   1),
0)</f>
        <v>0</v>
      </c>
      <c r="I11" s="155" cm="1">
        <f t="array" aca="1" ref="I11" ca="1">IFERROR(
   INDEX(
      _xlfn._xlws.FILTER(
         INDIRECT($A$1 &amp; "[" &amp;I$4 &amp; "]"),
         (INDIRECT($A$1 &amp; "[Index]")=$A11)
      ),
   1),
0)</f>
        <v>0</v>
      </c>
      <c r="J11" s="155" cm="1">
        <f t="array" aca="1" ref="J11" ca="1">IFERROR(
   INDEX(
      _xlfn._xlws.FILTER(
         INDIRECT($A$1 &amp; "[" &amp;J$4 &amp; "]"),
         (INDIRECT($A$1 &amp; "[Index]")=$A11)
      ),
   1),
0)</f>
        <v>0</v>
      </c>
      <c r="K11" s="155" cm="1">
        <f t="array" aca="1" ref="K11" ca="1">IFERROR(
   INDEX(
      _xlfn._xlws.FILTER(
         INDIRECT($A$1 &amp; "[" &amp;K$4 &amp; "]"),
         (INDIRECT($A$1 &amp; "[Index]")=$A11)
      ),
   1),
0)</f>
        <v>0</v>
      </c>
      <c r="L11" s="155" cm="1">
        <f t="array" aca="1" ref="L11" ca="1">IFERROR(
   INDEX(
      _xlfn._xlws.FILTER(
         INDIRECT($A$1 &amp; "[" &amp;L$4 &amp; "]"),
         (INDIRECT($A$1 &amp; "[Index]")=$A11)
      ),
   1),
0)</f>
        <v>0</v>
      </c>
      <c r="M11" s="155" cm="1">
        <f t="array" aca="1" ref="M11" ca="1">IFERROR(
   INDEX(
      _xlfn._xlws.FILTER(
         INDIRECT($A$1 &amp; "[" &amp;M$4 &amp; "]"),
         (INDIRECT($A$1 &amp; "[Index]")=$A11)
      ),
   1),
0)</f>
        <v>0</v>
      </c>
      <c r="N11" s="156" cm="1">
        <f t="array" aca="1" ref="N11" ca="1">IFERROR(
   INDEX(
      _xlfn._xlws.FILTER(
         INDIRECT($A$1 &amp; "[" &amp;N$4 &amp; "]"),
         (INDIRECT($A$1 &amp; "[Index]")=$A11)
      ),
   1),
0)</f>
        <v>0</v>
      </c>
      <c r="O11" s="155" cm="1">
        <f t="array" aca="1" ref="O11" ca="1">IFERROR(
   INDEX(
      _xlfn._xlws.FILTER(
         INDIRECT($A$1 &amp; "[" &amp;O$4 &amp; "]"),
         (INDIRECT($A$1 &amp; "[Index]")=$A11)
      ),
   1),
0)</f>
        <v>0</v>
      </c>
      <c r="P11" s="155" cm="1">
        <f t="array" aca="1" ref="P11" ca="1">IFERROR(
   INDEX(
      _xlfn._xlws.FILTER(
         INDIRECT($A$1 &amp; "[" &amp;P$4 &amp; "]"),
         (INDIRECT($A$1 &amp; "[Index]")=$A11)
      ),
   1),
0)</f>
        <v>0</v>
      </c>
      <c r="Q11" s="158" cm="1">
        <f t="array" aca="1" ref="Q11" ca="1">IFERROR(
   INDEX(
      _xlfn._xlws.FILTER(
         INDIRECT($A$1 &amp; "[" &amp;Q$4 &amp; "]"),
         (INDIRECT($A$1 &amp; "[Index]")=$A11)
      ),
   1),
0)</f>
        <v>0</v>
      </c>
    </row>
    <row r="12" spans="1:17" s="145" customFormat="1" ht="12" customHeight="1">
      <c r="A12" s="174">
        <v>4</v>
      </c>
      <c r="B12" s="131" cm="1">
        <f t="array" aca="1" ref="B12" ca="1">IFERROR(
   INDEX(
      _xlfn._xlws.FILTER(
         INDIRECT($A$1 &amp; "[" &amp;B$4 &amp; "]"),
         (INDIRECT($A$1 &amp; "[Index]")=$A12)
      ),
   1),
0)</f>
        <v>0</v>
      </c>
      <c r="C12" s="150" cm="1">
        <f t="array" aca="1" ref="C12" ca="1">IFERROR(
   INDEX(
      _xlfn._xlws.FILTER(
         INDIRECT($A$1 &amp; "[" &amp;C$4 &amp; "]"),
         (INDIRECT($A$1 &amp; "[Index]")=$A12)
      ),
   1),
0)</f>
        <v>0</v>
      </c>
      <c r="D12" s="150" cm="1">
        <f t="array" aca="1" ref="D12" ca="1">IFERROR(
   INDEX(
      _xlfn._xlws.FILTER(
         INDIRECT($A$1 &amp; "[" &amp;D$4 &amp; "]"),
         (INDIRECT($A$1 &amp; "[Index]")=$A12)
      ),
   1),
0)</f>
        <v>0</v>
      </c>
      <c r="E12" s="152" cm="1">
        <f t="array" aca="1" ref="E12" ca="1">IFERROR(
   INDEX(
      _xlfn._xlws.FILTER(
         INDIRECT($A$1 &amp; "[" &amp;E$4 &amp; "]"),
         (INDIRECT($A$1 &amp; "[Index]")=$A12)
      ),
   1),
0)</f>
        <v>0</v>
      </c>
      <c r="F12" s="302" cm="1">
        <f t="array" aca="1" ref="F12" ca="1">IFERROR(
   INDEX(
      _xlfn._xlws.FILTER(
         INDIRECT($A$1 &amp; "[" &amp;F$4 &amp; "]"),
         (INDIRECT($A$1 &amp; "[Index]")=$A12)
      ),
   1),
0)</f>
        <v>0</v>
      </c>
      <c r="G12" s="302" cm="1">
        <f t="array" aca="1" ref="G12" ca="1">IFERROR(
   INDEX(
      _xlfn._xlws.FILTER(
         INDIRECT($A$1 &amp; "[" &amp;G$4 &amp; "]"),
         (INDIRECT($A$1 &amp; "[Index]")=$A12)
      ),
   1),
0)</f>
        <v>0</v>
      </c>
      <c r="H12" s="302" cm="1">
        <f t="array" aca="1" ref="H12" ca="1">IFERROR(
   INDEX(
      _xlfn._xlws.FILTER(
         INDIRECT($A$1 &amp; "[" &amp;H$4 &amp; "]"),
         (INDIRECT($A$1 &amp; "[Index]")=$A12)
      ),
   1),
0)</f>
        <v>0</v>
      </c>
      <c r="I12" s="152" cm="1">
        <f t="array" aca="1" ref="I12" ca="1">IFERROR(
   INDEX(
      _xlfn._xlws.FILTER(
         INDIRECT($A$1 &amp; "[" &amp;I$4 &amp; "]"),
         (INDIRECT($A$1 &amp; "[Index]")=$A12)
      ),
   1),
0)</f>
        <v>0</v>
      </c>
      <c r="J12" s="152" cm="1">
        <f t="array" aca="1" ref="J12" ca="1">IFERROR(
   INDEX(
      _xlfn._xlws.FILTER(
         INDIRECT($A$1 &amp; "[" &amp;J$4 &amp; "]"),
         (INDIRECT($A$1 &amp; "[Index]")=$A12)
      ),
   1),
0)</f>
        <v>0</v>
      </c>
      <c r="K12" s="152" cm="1">
        <f t="array" aca="1" ref="K12" ca="1">IFERROR(
   INDEX(
      _xlfn._xlws.FILTER(
         INDIRECT($A$1 &amp; "[" &amp;K$4 &amp; "]"),
         (INDIRECT($A$1 &amp; "[Index]")=$A12)
      ),
   1),
0)</f>
        <v>0</v>
      </c>
      <c r="L12" s="152" cm="1">
        <f t="array" aca="1" ref="L12" ca="1">IFERROR(
   INDEX(
      _xlfn._xlws.FILTER(
         INDIRECT($A$1 &amp; "[" &amp;L$4 &amp; "]"),
         (INDIRECT($A$1 &amp; "[Index]")=$A12)
      ),
   1),
0)</f>
        <v>0</v>
      </c>
      <c r="M12" s="152" cm="1">
        <f t="array" aca="1" ref="M12" ca="1">IFERROR(
   INDEX(
      _xlfn._xlws.FILTER(
         INDIRECT($A$1 &amp; "[" &amp;M$4 &amp; "]"),
         (INDIRECT($A$1 &amp; "[Index]")=$A12)
      ),
   1),
0)</f>
        <v>0</v>
      </c>
      <c r="N12" s="151" cm="1">
        <f t="array" aca="1" ref="N12" ca="1">IFERROR(
   INDEX(
      _xlfn._xlws.FILTER(
         INDIRECT($A$1 &amp; "[" &amp;N$4 &amp; "]"),
         (INDIRECT($A$1 &amp; "[Index]")=$A12)
      ),
   1),
0)</f>
        <v>0</v>
      </c>
      <c r="O12" s="150" cm="1">
        <f t="array" aca="1" ref="O12" ca="1">IFERROR(
   INDEX(
      _xlfn._xlws.FILTER(
         INDIRECT($A$1 &amp; "[" &amp;O$4 &amp; "]"),
         (INDIRECT($A$1 &amp; "[Index]")=$A12)
      ),
   1),
0)</f>
        <v>0</v>
      </c>
      <c r="P12" s="150" cm="1">
        <f t="array" aca="1" ref="P12" ca="1">IFERROR(
   INDEX(
      _xlfn._xlws.FILTER(
         INDIRECT($A$1 &amp; "[" &amp;P$4 &amp; "]"),
         (INDIRECT($A$1 &amp; "[Index]")=$A12)
      ),
   1),
0)</f>
        <v>0</v>
      </c>
      <c r="Q12" s="153" cm="1">
        <f t="array" aca="1" ref="Q12" ca="1">IFERROR(
   INDEX(
      _xlfn._xlws.FILTER(
         INDIRECT($A$1 &amp; "[" &amp;Q$4 &amp; "]"),
         (INDIRECT($A$1 &amp; "[Index]")=$A12)
      ),
   1),
0)</f>
        <v>0</v>
      </c>
    </row>
    <row r="13" spans="1:17" s="145" customFormat="1" ht="12" customHeight="1">
      <c r="A13" s="174">
        <v>5</v>
      </c>
      <c r="B13" s="154" cm="1">
        <f t="array" aca="1" ref="B13" ca="1">IFERROR(
   INDEX(
      _xlfn._xlws.FILTER(
         INDIRECT($A$1 &amp; "[" &amp;B$4 &amp; "]"),
         (INDIRECT($A$1 &amp; "[Index]")=$A13)
      ),
   1),
0)</f>
        <v>0</v>
      </c>
      <c r="C13" s="155" cm="1">
        <f t="array" aca="1" ref="C13" ca="1">IFERROR(
   INDEX(
      _xlfn._xlws.FILTER(
         INDIRECT($A$1 &amp; "[" &amp;C$4 &amp; "]"),
         (INDIRECT($A$1 &amp; "[Index]")=$A13)
      ),
   1),
0)</f>
        <v>0</v>
      </c>
      <c r="D13" s="155" cm="1">
        <f t="array" aca="1" ref="D13" ca="1">IFERROR(
   INDEX(
      _xlfn._xlws.FILTER(
         INDIRECT($A$1 &amp; "[" &amp;D$4 &amp; "]"),
         (INDIRECT($A$1 &amp; "[Index]")=$A13)
      ),
   1),
0)</f>
        <v>0</v>
      </c>
      <c r="E13" s="157" cm="1">
        <f t="array" aca="1" ref="E13" ca="1">IFERROR(
   INDEX(
      _xlfn._xlws.FILTER(
         INDIRECT($A$1 &amp; "[" &amp;E$4 &amp; "]"),
         (INDIRECT($A$1 &amp; "[Index]")=$A13)
      ),
   1),
0)</f>
        <v>0</v>
      </c>
      <c r="F13" s="303" cm="1">
        <f t="array" aca="1" ref="F13" ca="1">IFERROR(
   INDEX(
      _xlfn._xlws.FILTER(
         INDIRECT($A$1 &amp; "[" &amp;F$4 &amp; "]"),
         (INDIRECT($A$1 &amp; "[Index]")=$A13)
      ),
   1),
0)</f>
        <v>0</v>
      </c>
      <c r="G13" s="303" cm="1">
        <f t="array" aca="1" ref="G13" ca="1">IFERROR(
   INDEX(
      _xlfn._xlws.FILTER(
         INDIRECT($A$1 &amp; "[" &amp;G$4 &amp; "]"),
         (INDIRECT($A$1 &amp; "[Index]")=$A13)
      ),
   1),
0)</f>
        <v>0</v>
      </c>
      <c r="H13" s="303" cm="1">
        <f t="array" aca="1" ref="H13" ca="1">IFERROR(
   INDEX(
      _xlfn._xlws.FILTER(
         INDIRECT($A$1 &amp; "[" &amp;H$4 &amp; "]"),
         (INDIRECT($A$1 &amp; "[Index]")=$A13)
      ),
   1),
0)</f>
        <v>0</v>
      </c>
      <c r="I13" s="155" cm="1">
        <f t="array" aca="1" ref="I13" ca="1">IFERROR(
   INDEX(
      _xlfn._xlws.FILTER(
         INDIRECT($A$1 &amp; "[" &amp;I$4 &amp; "]"),
         (INDIRECT($A$1 &amp; "[Index]")=$A13)
      ),
   1),
0)</f>
        <v>0</v>
      </c>
      <c r="J13" s="155" cm="1">
        <f t="array" aca="1" ref="J13" ca="1">IFERROR(
   INDEX(
      _xlfn._xlws.FILTER(
         INDIRECT($A$1 &amp; "[" &amp;J$4 &amp; "]"),
         (INDIRECT($A$1 &amp; "[Index]")=$A13)
      ),
   1),
0)</f>
        <v>0</v>
      </c>
      <c r="K13" s="155" cm="1">
        <f t="array" aca="1" ref="K13" ca="1">IFERROR(
   INDEX(
      _xlfn._xlws.FILTER(
         INDIRECT($A$1 &amp; "[" &amp;K$4 &amp; "]"),
         (INDIRECT($A$1 &amp; "[Index]")=$A13)
      ),
   1),
0)</f>
        <v>0</v>
      </c>
      <c r="L13" s="155" cm="1">
        <f t="array" aca="1" ref="L13" ca="1">IFERROR(
   INDEX(
      _xlfn._xlws.FILTER(
         INDIRECT($A$1 &amp; "[" &amp;L$4 &amp; "]"),
         (INDIRECT($A$1 &amp; "[Index]")=$A13)
      ),
   1),
0)</f>
        <v>0</v>
      </c>
      <c r="M13" s="155" cm="1">
        <f t="array" aca="1" ref="M13" ca="1">IFERROR(
   INDEX(
      _xlfn._xlws.FILTER(
         INDIRECT($A$1 &amp; "[" &amp;M$4 &amp; "]"),
         (INDIRECT($A$1 &amp; "[Index]")=$A13)
      ),
   1),
0)</f>
        <v>0</v>
      </c>
      <c r="N13" s="156" cm="1">
        <f t="array" aca="1" ref="N13" ca="1">IFERROR(
   INDEX(
      _xlfn._xlws.FILTER(
         INDIRECT($A$1 &amp; "[" &amp;N$4 &amp; "]"),
         (INDIRECT($A$1 &amp; "[Index]")=$A13)
      ),
   1),
0)</f>
        <v>0</v>
      </c>
      <c r="O13" s="155" cm="1">
        <f t="array" aca="1" ref="O13" ca="1">IFERROR(
   INDEX(
      _xlfn._xlws.FILTER(
         INDIRECT($A$1 &amp; "[" &amp;O$4 &amp; "]"),
         (INDIRECT($A$1 &amp; "[Index]")=$A13)
      ),
   1),
0)</f>
        <v>0</v>
      </c>
      <c r="P13" s="155" cm="1">
        <f t="array" aca="1" ref="P13" ca="1">IFERROR(
   INDEX(
      _xlfn._xlws.FILTER(
         INDIRECT($A$1 &amp; "[" &amp;P$4 &amp; "]"),
         (INDIRECT($A$1 &amp; "[Index]")=$A13)
      ),
   1),
0)</f>
        <v>0</v>
      </c>
      <c r="Q13" s="158" cm="1">
        <f t="array" aca="1" ref="Q13" ca="1">IFERROR(
   INDEX(
      _xlfn._xlws.FILTER(
         INDIRECT($A$1 &amp; "[" &amp;Q$4 &amp; "]"),
         (INDIRECT($A$1 &amp; "[Index]")=$A13)
      ),
   1),
0)</f>
        <v>0</v>
      </c>
    </row>
    <row r="14" spans="1:17" s="145" customFormat="1" ht="12" customHeight="1">
      <c r="A14" s="174">
        <v>6</v>
      </c>
      <c r="B14" s="131" cm="1">
        <f t="array" aca="1" ref="B14" ca="1">IFERROR(
   INDEX(
      _xlfn._xlws.FILTER(
         INDIRECT($A$1 &amp; "[" &amp;B$4 &amp; "]"),
         (INDIRECT($A$1 &amp; "[Index]")=$A14)
      ),
   1),
0)</f>
        <v>0</v>
      </c>
      <c r="C14" s="150" cm="1">
        <f t="array" aca="1" ref="C14" ca="1">IFERROR(
   INDEX(
      _xlfn._xlws.FILTER(
         INDIRECT($A$1 &amp; "[" &amp;C$4 &amp; "]"),
         (INDIRECT($A$1 &amp; "[Index]")=$A14)
      ),
   1),
0)</f>
        <v>0</v>
      </c>
      <c r="D14" s="150" cm="1">
        <f t="array" aca="1" ref="D14" ca="1">IFERROR(
   INDEX(
      _xlfn._xlws.FILTER(
         INDIRECT($A$1 &amp; "[" &amp;D$4 &amp; "]"),
         (INDIRECT($A$1 &amp; "[Index]")=$A14)
      ),
   1),
0)</f>
        <v>0</v>
      </c>
      <c r="E14" s="152" cm="1">
        <f t="array" aca="1" ref="E14" ca="1">IFERROR(
   INDEX(
      _xlfn._xlws.FILTER(
         INDIRECT($A$1 &amp; "[" &amp;E$4 &amp; "]"),
         (INDIRECT($A$1 &amp; "[Index]")=$A14)
      ),
   1),
0)</f>
        <v>0</v>
      </c>
      <c r="F14" s="302" cm="1">
        <f t="array" aca="1" ref="F14" ca="1">IFERROR(
   INDEX(
      _xlfn._xlws.FILTER(
         INDIRECT($A$1 &amp; "[" &amp;F$4 &amp; "]"),
         (INDIRECT($A$1 &amp; "[Index]")=$A14)
      ),
   1),
0)</f>
        <v>0</v>
      </c>
      <c r="G14" s="302" cm="1">
        <f t="array" aca="1" ref="G14" ca="1">IFERROR(
   INDEX(
      _xlfn._xlws.FILTER(
         INDIRECT($A$1 &amp; "[" &amp;G$4 &amp; "]"),
         (INDIRECT($A$1 &amp; "[Index]")=$A14)
      ),
   1),
0)</f>
        <v>0</v>
      </c>
      <c r="H14" s="302" cm="1">
        <f t="array" aca="1" ref="H14" ca="1">IFERROR(
   INDEX(
      _xlfn._xlws.FILTER(
         INDIRECT($A$1 &amp; "[" &amp;H$4 &amp; "]"),
         (INDIRECT($A$1 &amp; "[Index]")=$A14)
      ),
   1),
0)</f>
        <v>0</v>
      </c>
      <c r="I14" s="152" cm="1">
        <f t="array" aca="1" ref="I14" ca="1">IFERROR(
   INDEX(
      _xlfn._xlws.FILTER(
         INDIRECT($A$1 &amp; "[" &amp;I$4 &amp; "]"),
         (INDIRECT($A$1 &amp; "[Index]")=$A14)
      ),
   1),
0)</f>
        <v>0</v>
      </c>
      <c r="J14" s="152" cm="1">
        <f t="array" aca="1" ref="J14" ca="1">IFERROR(
   INDEX(
      _xlfn._xlws.FILTER(
         INDIRECT($A$1 &amp; "[" &amp;J$4 &amp; "]"),
         (INDIRECT($A$1 &amp; "[Index]")=$A14)
      ),
   1),
0)</f>
        <v>0</v>
      </c>
      <c r="K14" s="152" cm="1">
        <f t="array" aca="1" ref="K14" ca="1">IFERROR(
   INDEX(
      _xlfn._xlws.FILTER(
         INDIRECT($A$1 &amp; "[" &amp;K$4 &amp; "]"),
         (INDIRECT($A$1 &amp; "[Index]")=$A14)
      ),
   1),
0)</f>
        <v>0</v>
      </c>
      <c r="L14" s="152" cm="1">
        <f t="array" aca="1" ref="L14" ca="1">IFERROR(
   INDEX(
      _xlfn._xlws.FILTER(
         INDIRECT($A$1 &amp; "[" &amp;L$4 &amp; "]"),
         (INDIRECT($A$1 &amp; "[Index]")=$A14)
      ),
   1),
0)</f>
        <v>0</v>
      </c>
      <c r="M14" s="152" cm="1">
        <f t="array" aca="1" ref="M14" ca="1">IFERROR(
   INDEX(
      _xlfn._xlws.FILTER(
         INDIRECT($A$1 &amp; "[" &amp;M$4 &amp; "]"),
         (INDIRECT($A$1 &amp; "[Index]")=$A14)
      ),
   1),
0)</f>
        <v>0</v>
      </c>
      <c r="N14" s="151" cm="1">
        <f t="array" aca="1" ref="N14" ca="1">IFERROR(
   INDEX(
      _xlfn._xlws.FILTER(
         INDIRECT($A$1 &amp; "[" &amp;N$4 &amp; "]"),
         (INDIRECT($A$1 &amp; "[Index]")=$A14)
      ),
   1),
0)</f>
        <v>0</v>
      </c>
      <c r="O14" s="150" cm="1">
        <f t="array" aca="1" ref="O14" ca="1">IFERROR(
   INDEX(
      _xlfn._xlws.FILTER(
         INDIRECT($A$1 &amp; "[" &amp;O$4 &amp; "]"),
         (INDIRECT($A$1 &amp; "[Index]")=$A14)
      ),
   1),
0)</f>
        <v>0</v>
      </c>
      <c r="P14" s="150" cm="1">
        <f t="array" aca="1" ref="P14" ca="1">IFERROR(
   INDEX(
      _xlfn._xlws.FILTER(
         INDIRECT($A$1 &amp; "[" &amp;P$4 &amp; "]"),
         (INDIRECT($A$1 &amp; "[Index]")=$A14)
      ),
   1),
0)</f>
        <v>0</v>
      </c>
      <c r="Q14" s="153" cm="1">
        <f t="array" aca="1" ref="Q14" ca="1">IFERROR(
   INDEX(
      _xlfn._xlws.FILTER(
         INDIRECT($A$1 &amp; "[" &amp;Q$4 &amp; "]"),
         (INDIRECT($A$1 &amp; "[Index]")=$A14)
      ),
   1),
0)</f>
        <v>0</v>
      </c>
    </row>
    <row r="15" spans="1:17" s="145" customFormat="1" ht="12" customHeight="1">
      <c r="A15" s="174">
        <v>7</v>
      </c>
      <c r="B15" s="154" cm="1">
        <f t="array" aca="1" ref="B15" ca="1">IFERROR(
   INDEX(
      _xlfn._xlws.FILTER(
         INDIRECT($A$1 &amp; "[" &amp;B$4 &amp; "]"),
         (INDIRECT($A$1 &amp; "[Index]")=$A15)
      ),
   1),
0)</f>
        <v>0</v>
      </c>
      <c r="C15" s="155" cm="1">
        <f t="array" aca="1" ref="C15" ca="1">IFERROR(
   INDEX(
      _xlfn._xlws.FILTER(
         INDIRECT($A$1 &amp; "[" &amp;C$4 &amp; "]"),
         (INDIRECT($A$1 &amp; "[Index]")=$A15)
      ),
   1),
0)</f>
        <v>0</v>
      </c>
      <c r="D15" s="155" cm="1">
        <f t="array" aca="1" ref="D15" ca="1">IFERROR(
   INDEX(
      _xlfn._xlws.FILTER(
         INDIRECT($A$1 &amp; "[" &amp;D$4 &amp; "]"),
         (INDIRECT($A$1 &amp; "[Index]")=$A15)
      ),
   1),
0)</f>
        <v>0</v>
      </c>
      <c r="E15" s="157" cm="1">
        <f t="array" aca="1" ref="E15" ca="1">IFERROR(
   INDEX(
      _xlfn._xlws.FILTER(
         INDIRECT($A$1 &amp; "[" &amp;E$4 &amp; "]"),
         (INDIRECT($A$1 &amp; "[Index]")=$A15)
      ),
   1),
0)</f>
        <v>0</v>
      </c>
      <c r="F15" s="303" cm="1">
        <f t="array" aca="1" ref="F15" ca="1">IFERROR(
   INDEX(
      _xlfn._xlws.FILTER(
         INDIRECT($A$1 &amp; "[" &amp;F$4 &amp; "]"),
         (INDIRECT($A$1 &amp; "[Index]")=$A15)
      ),
   1),
0)</f>
        <v>0</v>
      </c>
      <c r="G15" s="303" cm="1">
        <f t="array" aca="1" ref="G15" ca="1">IFERROR(
   INDEX(
      _xlfn._xlws.FILTER(
         INDIRECT($A$1 &amp; "[" &amp;G$4 &amp; "]"),
         (INDIRECT($A$1 &amp; "[Index]")=$A15)
      ),
   1),
0)</f>
        <v>0</v>
      </c>
      <c r="H15" s="303" cm="1">
        <f t="array" aca="1" ref="H15" ca="1">IFERROR(
   INDEX(
      _xlfn._xlws.FILTER(
         INDIRECT($A$1 &amp; "[" &amp;H$4 &amp; "]"),
         (INDIRECT($A$1 &amp; "[Index]")=$A15)
      ),
   1),
0)</f>
        <v>0</v>
      </c>
      <c r="I15" s="155" cm="1">
        <f t="array" aca="1" ref="I15" ca="1">IFERROR(
   INDEX(
      _xlfn._xlws.FILTER(
         INDIRECT($A$1 &amp; "[" &amp;I$4 &amp; "]"),
         (INDIRECT($A$1 &amp; "[Index]")=$A15)
      ),
   1),
0)</f>
        <v>0</v>
      </c>
      <c r="J15" s="155" cm="1">
        <f t="array" aca="1" ref="J15" ca="1">IFERROR(
   INDEX(
      _xlfn._xlws.FILTER(
         INDIRECT($A$1 &amp; "[" &amp;J$4 &amp; "]"),
         (INDIRECT($A$1 &amp; "[Index]")=$A15)
      ),
   1),
0)</f>
        <v>0</v>
      </c>
      <c r="K15" s="155" cm="1">
        <f t="array" aca="1" ref="K15" ca="1">IFERROR(
   INDEX(
      _xlfn._xlws.FILTER(
         INDIRECT($A$1 &amp; "[" &amp;K$4 &amp; "]"),
         (INDIRECT($A$1 &amp; "[Index]")=$A15)
      ),
   1),
0)</f>
        <v>0</v>
      </c>
      <c r="L15" s="155" cm="1">
        <f t="array" aca="1" ref="L15" ca="1">IFERROR(
   INDEX(
      _xlfn._xlws.FILTER(
         INDIRECT($A$1 &amp; "[" &amp;L$4 &amp; "]"),
         (INDIRECT($A$1 &amp; "[Index]")=$A15)
      ),
   1),
0)</f>
        <v>0</v>
      </c>
      <c r="M15" s="155" cm="1">
        <f t="array" aca="1" ref="M15" ca="1">IFERROR(
   INDEX(
      _xlfn._xlws.FILTER(
         INDIRECT($A$1 &amp; "[" &amp;M$4 &amp; "]"),
         (INDIRECT($A$1 &amp; "[Index]")=$A15)
      ),
   1),
0)</f>
        <v>0</v>
      </c>
      <c r="N15" s="156" cm="1">
        <f t="array" aca="1" ref="N15" ca="1">IFERROR(
   INDEX(
      _xlfn._xlws.FILTER(
         INDIRECT($A$1 &amp; "[" &amp;N$4 &amp; "]"),
         (INDIRECT($A$1 &amp; "[Index]")=$A15)
      ),
   1),
0)</f>
        <v>0</v>
      </c>
      <c r="O15" s="155" cm="1">
        <f t="array" aca="1" ref="O15" ca="1">IFERROR(
   INDEX(
      _xlfn._xlws.FILTER(
         INDIRECT($A$1 &amp; "[" &amp;O$4 &amp; "]"),
         (INDIRECT($A$1 &amp; "[Index]")=$A15)
      ),
   1),
0)</f>
        <v>0</v>
      </c>
      <c r="P15" s="155" cm="1">
        <f t="array" aca="1" ref="P15" ca="1">IFERROR(
   INDEX(
      _xlfn._xlws.FILTER(
         INDIRECT($A$1 &amp; "[" &amp;P$4 &amp; "]"),
         (INDIRECT($A$1 &amp; "[Index]")=$A15)
      ),
   1),
0)</f>
        <v>0</v>
      </c>
      <c r="Q15" s="158" cm="1">
        <f t="array" aca="1" ref="Q15" ca="1">IFERROR(
   INDEX(
      _xlfn._xlws.FILTER(
         INDIRECT($A$1 &amp; "[" &amp;Q$4 &amp; "]"),
         (INDIRECT($A$1 &amp; "[Index]")=$A15)
      ),
   1),
0)</f>
        <v>0</v>
      </c>
    </row>
    <row r="16" spans="1:17" s="145" customFormat="1" ht="12" customHeight="1">
      <c r="A16" s="174">
        <v>8</v>
      </c>
      <c r="B16" s="131" cm="1">
        <f t="array" aca="1" ref="B16" ca="1">IFERROR(
   INDEX(
      _xlfn._xlws.FILTER(
         INDIRECT($A$1 &amp; "[" &amp;B$4 &amp; "]"),
         (INDIRECT($A$1 &amp; "[Index]")=$A16)
      ),
   1),
0)</f>
        <v>0</v>
      </c>
      <c r="C16" s="150" cm="1">
        <f t="array" aca="1" ref="C16" ca="1">IFERROR(
   INDEX(
      _xlfn._xlws.FILTER(
         INDIRECT($A$1 &amp; "[" &amp;C$4 &amp; "]"),
         (INDIRECT($A$1 &amp; "[Index]")=$A16)
      ),
   1),
0)</f>
        <v>0</v>
      </c>
      <c r="D16" s="150" cm="1">
        <f t="array" aca="1" ref="D16" ca="1">IFERROR(
   INDEX(
      _xlfn._xlws.FILTER(
         INDIRECT($A$1 &amp; "[" &amp;D$4 &amp; "]"),
         (INDIRECT($A$1 &amp; "[Index]")=$A16)
      ),
   1),
0)</f>
        <v>0</v>
      </c>
      <c r="E16" s="152" cm="1">
        <f t="array" aca="1" ref="E16" ca="1">IFERROR(
   INDEX(
      _xlfn._xlws.FILTER(
         INDIRECT($A$1 &amp; "[" &amp;E$4 &amp; "]"),
         (INDIRECT($A$1 &amp; "[Index]")=$A16)
      ),
   1),
0)</f>
        <v>0</v>
      </c>
      <c r="F16" s="302" cm="1">
        <f t="array" aca="1" ref="F16" ca="1">IFERROR(
   INDEX(
      _xlfn._xlws.FILTER(
         INDIRECT($A$1 &amp; "[" &amp;F$4 &amp; "]"),
         (INDIRECT($A$1 &amp; "[Index]")=$A16)
      ),
   1),
0)</f>
        <v>0</v>
      </c>
      <c r="G16" s="302" cm="1">
        <f t="array" aca="1" ref="G16" ca="1">IFERROR(
   INDEX(
      _xlfn._xlws.FILTER(
         INDIRECT($A$1 &amp; "[" &amp;G$4 &amp; "]"),
         (INDIRECT($A$1 &amp; "[Index]")=$A16)
      ),
   1),
0)</f>
        <v>0</v>
      </c>
      <c r="H16" s="302" cm="1">
        <f t="array" aca="1" ref="H16" ca="1">IFERROR(
   INDEX(
      _xlfn._xlws.FILTER(
         INDIRECT($A$1 &amp; "[" &amp;H$4 &amp; "]"),
         (INDIRECT($A$1 &amp; "[Index]")=$A16)
      ),
   1),
0)</f>
        <v>0</v>
      </c>
      <c r="I16" s="152" cm="1">
        <f t="array" aca="1" ref="I16" ca="1">IFERROR(
   INDEX(
      _xlfn._xlws.FILTER(
         INDIRECT($A$1 &amp; "[" &amp;I$4 &amp; "]"),
         (INDIRECT($A$1 &amp; "[Index]")=$A16)
      ),
   1),
0)</f>
        <v>0</v>
      </c>
      <c r="J16" s="152" cm="1">
        <f t="array" aca="1" ref="J16" ca="1">IFERROR(
   INDEX(
      _xlfn._xlws.FILTER(
         INDIRECT($A$1 &amp; "[" &amp;J$4 &amp; "]"),
         (INDIRECT($A$1 &amp; "[Index]")=$A16)
      ),
   1),
0)</f>
        <v>0</v>
      </c>
      <c r="K16" s="152" cm="1">
        <f t="array" aca="1" ref="K16" ca="1">IFERROR(
   INDEX(
      _xlfn._xlws.FILTER(
         INDIRECT($A$1 &amp; "[" &amp;K$4 &amp; "]"),
         (INDIRECT($A$1 &amp; "[Index]")=$A16)
      ),
   1),
0)</f>
        <v>0</v>
      </c>
      <c r="L16" s="152" cm="1">
        <f t="array" aca="1" ref="L16" ca="1">IFERROR(
   INDEX(
      _xlfn._xlws.FILTER(
         INDIRECT($A$1 &amp; "[" &amp;L$4 &amp; "]"),
         (INDIRECT($A$1 &amp; "[Index]")=$A16)
      ),
   1),
0)</f>
        <v>0</v>
      </c>
      <c r="M16" s="152" cm="1">
        <f t="array" aca="1" ref="M16" ca="1">IFERROR(
   INDEX(
      _xlfn._xlws.FILTER(
         INDIRECT($A$1 &amp; "[" &amp;M$4 &amp; "]"),
         (INDIRECT($A$1 &amp; "[Index]")=$A16)
      ),
   1),
0)</f>
        <v>0</v>
      </c>
      <c r="N16" s="151" cm="1">
        <f t="array" aca="1" ref="N16" ca="1">IFERROR(
   INDEX(
      _xlfn._xlws.FILTER(
         INDIRECT($A$1 &amp; "[" &amp;N$4 &amp; "]"),
         (INDIRECT($A$1 &amp; "[Index]")=$A16)
      ),
   1),
0)</f>
        <v>0</v>
      </c>
      <c r="O16" s="150" cm="1">
        <f t="array" aca="1" ref="O16" ca="1">IFERROR(
   INDEX(
      _xlfn._xlws.FILTER(
         INDIRECT($A$1 &amp; "[" &amp;O$4 &amp; "]"),
         (INDIRECT($A$1 &amp; "[Index]")=$A16)
      ),
   1),
0)</f>
        <v>0</v>
      </c>
      <c r="P16" s="150" cm="1">
        <f t="array" aca="1" ref="P16" ca="1">IFERROR(
   INDEX(
      _xlfn._xlws.FILTER(
         INDIRECT($A$1 &amp; "[" &amp;P$4 &amp; "]"),
         (INDIRECT($A$1 &amp; "[Index]")=$A16)
      ),
   1),
0)</f>
        <v>0</v>
      </c>
      <c r="Q16" s="153" cm="1">
        <f t="array" aca="1" ref="Q16" ca="1">IFERROR(
   INDEX(
      _xlfn._xlws.FILTER(
         INDIRECT($A$1 &amp; "[" &amp;Q$4 &amp; "]"),
         (INDIRECT($A$1 &amp; "[Index]")=$A16)
      ),
   1),
0)</f>
        <v>0</v>
      </c>
    </row>
    <row r="17" spans="1:17" s="145" customFormat="1" ht="12" customHeight="1">
      <c r="A17" s="174">
        <v>9</v>
      </c>
      <c r="B17" s="154" cm="1">
        <f t="array" aca="1" ref="B17" ca="1">IFERROR(
   INDEX(
      _xlfn._xlws.FILTER(
         INDIRECT($A$1 &amp; "[" &amp;B$4 &amp; "]"),
         (INDIRECT($A$1 &amp; "[Index]")=$A17)
      ),
   1),
0)</f>
        <v>0</v>
      </c>
      <c r="C17" s="155" cm="1">
        <f t="array" aca="1" ref="C17" ca="1">IFERROR(
   INDEX(
      _xlfn._xlws.FILTER(
         INDIRECT($A$1 &amp; "[" &amp;C$4 &amp; "]"),
         (INDIRECT($A$1 &amp; "[Index]")=$A17)
      ),
   1),
0)</f>
        <v>0</v>
      </c>
      <c r="D17" s="155" cm="1">
        <f t="array" aca="1" ref="D17" ca="1">IFERROR(
   INDEX(
      _xlfn._xlws.FILTER(
         INDIRECT($A$1 &amp; "[" &amp;D$4 &amp; "]"),
         (INDIRECT($A$1 &amp; "[Index]")=$A17)
      ),
   1),
0)</f>
        <v>0</v>
      </c>
      <c r="E17" s="157" cm="1">
        <f t="array" aca="1" ref="E17" ca="1">IFERROR(
   INDEX(
      _xlfn._xlws.FILTER(
         INDIRECT($A$1 &amp; "[" &amp;E$4 &amp; "]"),
         (INDIRECT($A$1 &amp; "[Index]")=$A17)
      ),
   1),
0)</f>
        <v>0</v>
      </c>
      <c r="F17" s="303" cm="1">
        <f t="array" aca="1" ref="F17" ca="1">IFERROR(
   INDEX(
      _xlfn._xlws.FILTER(
         INDIRECT($A$1 &amp; "[" &amp;F$4 &amp; "]"),
         (INDIRECT($A$1 &amp; "[Index]")=$A17)
      ),
   1),
0)</f>
        <v>0</v>
      </c>
      <c r="G17" s="303" cm="1">
        <f t="array" aca="1" ref="G17" ca="1">IFERROR(
   INDEX(
      _xlfn._xlws.FILTER(
         INDIRECT($A$1 &amp; "[" &amp;G$4 &amp; "]"),
         (INDIRECT($A$1 &amp; "[Index]")=$A17)
      ),
   1),
0)</f>
        <v>0</v>
      </c>
      <c r="H17" s="303" cm="1">
        <f t="array" aca="1" ref="H17" ca="1">IFERROR(
   INDEX(
      _xlfn._xlws.FILTER(
         INDIRECT($A$1 &amp; "[" &amp;H$4 &amp; "]"),
         (INDIRECT($A$1 &amp; "[Index]")=$A17)
      ),
   1),
0)</f>
        <v>0</v>
      </c>
      <c r="I17" s="155" cm="1">
        <f t="array" aca="1" ref="I17" ca="1">IFERROR(
   INDEX(
      _xlfn._xlws.FILTER(
         INDIRECT($A$1 &amp; "[" &amp;I$4 &amp; "]"),
         (INDIRECT($A$1 &amp; "[Index]")=$A17)
      ),
   1),
0)</f>
        <v>0</v>
      </c>
      <c r="J17" s="155" cm="1">
        <f t="array" aca="1" ref="J17" ca="1">IFERROR(
   INDEX(
      _xlfn._xlws.FILTER(
         INDIRECT($A$1 &amp; "[" &amp;J$4 &amp; "]"),
         (INDIRECT($A$1 &amp; "[Index]")=$A17)
      ),
   1),
0)</f>
        <v>0</v>
      </c>
      <c r="K17" s="155" cm="1">
        <f t="array" aca="1" ref="K17" ca="1">IFERROR(
   INDEX(
      _xlfn._xlws.FILTER(
         INDIRECT($A$1 &amp; "[" &amp;K$4 &amp; "]"),
         (INDIRECT($A$1 &amp; "[Index]")=$A17)
      ),
   1),
0)</f>
        <v>0</v>
      </c>
      <c r="L17" s="155" cm="1">
        <f t="array" aca="1" ref="L17" ca="1">IFERROR(
   INDEX(
      _xlfn._xlws.FILTER(
         INDIRECT($A$1 &amp; "[" &amp;L$4 &amp; "]"),
         (INDIRECT($A$1 &amp; "[Index]")=$A17)
      ),
   1),
0)</f>
        <v>0</v>
      </c>
      <c r="M17" s="155" cm="1">
        <f t="array" aca="1" ref="M17" ca="1">IFERROR(
   INDEX(
      _xlfn._xlws.FILTER(
         INDIRECT($A$1 &amp; "[" &amp;M$4 &amp; "]"),
         (INDIRECT($A$1 &amp; "[Index]")=$A17)
      ),
   1),
0)</f>
        <v>0</v>
      </c>
      <c r="N17" s="156" cm="1">
        <f t="array" aca="1" ref="N17" ca="1">IFERROR(
   INDEX(
      _xlfn._xlws.FILTER(
         INDIRECT($A$1 &amp; "[" &amp;N$4 &amp; "]"),
         (INDIRECT($A$1 &amp; "[Index]")=$A17)
      ),
   1),
0)</f>
        <v>0</v>
      </c>
      <c r="O17" s="155" cm="1">
        <f t="array" aca="1" ref="O17" ca="1">IFERROR(
   INDEX(
      _xlfn._xlws.FILTER(
         INDIRECT($A$1 &amp; "[" &amp;O$4 &amp; "]"),
         (INDIRECT($A$1 &amp; "[Index]")=$A17)
      ),
   1),
0)</f>
        <v>0</v>
      </c>
      <c r="P17" s="155" cm="1">
        <f t="array" aca="1" ref="P17" ca="1">IFERROR(
   INDEX(
      _xlfn._xlws.FILTER(
         INDIRECT($A$1 &amp; "[" &amp;P$4 &amp; "]"),
         (INDIRECT($A$1 &amp; "[Index]")=$A17)
      ),
   1),
0)</f>
        <v>0</v>
      </c>
      <c r="Q17" s="158" cm="1">
        <f t="array" aca="1" ref="Q17" ca="1">IFERROR(
   INDEX(
      _xlfn._xlws.FILTER(
         INDIRECT($A$1 &amp; "[" &amp;Q$4 &amp; "]"),
         (INDIRECT($A$1 &amp; "[Index]")=$A17)
      ),
   1),
0)</f>
        <v>0</v>
      </c>
    </row>
    <row r="18" spans="1:17" s="145" customFormat="1" ht="12" customHeight="1">
      <c r="A18" s="174">
        <v>10</v>
      </c>
      <c r="B18" s="131" cm="1">
        <f t="array" aca="1" ref="B18" ca="1">IFERROR(
   INDEX(
      _xlfn._xlws.FILTER(
         INDIRECT($A$1 &amp; "[" &amp;B$4 &amp; "]"),
         (INDIRECT($A$1 &amp; "[Index]")=$A18)
      ),
   1),
0)</f>
        <v>0</v>
      </c>
      <c r="C18" s="150" cm="1">
        <f t="array" aca="1" ref="C18" ca="1">IFERROR(
   INDEX(
      _xlfn._xlws.FILTER(
         INDIRECT($A$1 &amp; "[" &amp;C$4 &amp; "]"),
         (INDIRECT($A$1 &amp; "[Index]")=$A18)
      ),
   1),
0)</f>
        <v>0</v>
      </c>
      <c r="D18" s="150" cm="1">
        <f t="array" aca="1" ref="D18" ca="1">IFERROR(
   INDEX(
      _xlfn._xlws.FILTER(
         INDIRECT($A$1 &amp; "[" &amp;D$4 &amp; "]"),
         (INDIRECT($A$1 &amp; "[Index]")=$A18)
      ),
   1),
0)</f>
        <v>0</v>
      </c>
      <c r="E18" s="152" cm="1">
        <f t="array" aca="1" ref="E18" ca="1">IFERROR(
   INDEX(
      _xlfn._xlws.FILTER(
         INDIRECT($A$1 &amp; "[" &amp;E$4 &amp; "]"),
         (INDIRECT($A$1 &amp; "[Index]")=$A18)
      ),
   1),
0)</f>
        <v>0</v>
      </c>
      <c r="F18" s="302" cm="1">
        <f t="array" aca="1" ref="F18" ca="1">IFERROR(
   INDEX(
      _xlfn._xlws.FILTER(
         INDIRECT($A$1 &amp; "[" &amp;F$4 &amp; "]"),
         (INDIRECT($A$1 &amp; "[Index]")=$A18)
      ),
   1),
0)</f>
        <v>0</v>
      </c>
      <c r="G18" s="302" cm="1">
        <f t="array" aca="1" ref="G18" ca="1">IFERROR(
   INDEX(
      _xlfn._xlws.FILTER(
         INDIRECT($A$1 &amp; "[" &amp;G$4 &amp; "]"),
         (INDIRECT($A$1 &amp; "[Index]")=$A18)
      ),
   1),
0)</f>
        <v>0</v>
      </c>
      <c r="H18" s="302" cm="1">
        <f t="array" aca="1" ref="H18" ca="1">IFERROR(
   INDEX(
      _xlfn._xlws.FILTER(
         INDIRECT($A$1 &amp; "[" &amp;H$4 &amp; "]"),
         (INDIRECT($A$1 &amp; "[Index]")=$A18)
      ),
   1),
0)</f>
        <v>0</v>
      </c>
      <c r="I18" s="152" cm="1">
        <f t="array" aca="1" ref="I18" ca="1">IFERROR(
   INDEX(
      _xlfn._xlws.FILTER(
         INDIRECT($A$1 &amp; "[" &amp;I$4 &amp; "]"),
         (INDIRECT($A$1 &amp; "[Index]")=$A18)
      ),
   1),
0)</f>
        <v>0</v>
      </c>
      <c r="J18" s="152" cm="1">
        <f t="array" aca="1" ref="J18" ca="1">IFERROR(
   INDEX(
      _xlfn._xlws.FILTER(
         INDIRECT($A$1 &amp; "[" &amp;J$4 &amp; "]"),
         (INDIRECT($A$1 &amp; "[Index]")=$A18)
      ),
   1),
0)</f>
        <v>0</v>
      </c>
      <c r="K18" s="152" cm="1">
        <f t="array" aca="1" ref="K18" ca="1">IFERROR(
   INDEX(
      _xlfn._xlws.FILTER(
         INDIRECT($A$1 &amp; "[" &amp;K$4 &amp; "]"),
         (INDIRECT($A$1 &amp; "[Index]")=$A18)
      ),
   1),
0)</f>
        <v>0</v>
      </c>
      <c r="L18" s="152" cm="1">
        <f t="array" aca="1" ref="L18" ca="1">IFERROR(
   INDEX(
      _xlfn._xlws.FILTER(
         INDIRECT($A$1 &amp; "[" &amp;L$4 &amp; "]"),
         (INDIRECT($A$1 &amp; "[Index]")=$A18)
      ),
   1),
0)</f>
        <v>0</v>
      </c>
      <c r="M18" s="152" cm="1">
        <f t="array" aca="1" ref="M18" ca="1">IFERROR(
   INDEX(
      _xlfn._xlws.FILTER(
         INDIRECT($A$1 &amp; "[" &amp;M$4 &amp; "]"),
         (INDIRECT($A$1 &amp; "[Index]")=$A18)
      ),
   1),
0)</f>
        <v>0</v>
      </c>
      <c r="N18" s="151" cm="1">
        <f t="array" aca="1" ref="N18" ca="1">IFERROR(
   INDEX(
      _xlfn._xlws.FILTER(
         INDIRECT($A$1 &amp; "[" &amp;N$4 &amp; "]"),
         (INDIRECT($A$1 &amp; "[Index]")=$A18)
      ),
   1),
0)</f>
        <v>0</v>
      </c>
      <c r="O18" s="150" cm="1">
        <f t="array" aca="1" ref="O18" ca="1">IFERROR(
   INDEX(
      _xlfn._xlws.FILTER(
         INDIRECT($A$1 &amp; "[" &amp;O$4 &amp; "]"),
         (INDIRECT($A$1 &amp; "[Index]")=$A18)
      ),
   1),
0)</f>
        <v>0</v>
      </c>
      <c r="P18" s="150" cm="1">
        <f t="array" aca="1" ref="P18" ca="1">IFERROR(
   INDEX(
      _xlfn._xlws.FILTER(
         INDIRECT($A$1 &amp; "[" &amp;P$4 &amp; "]"),
         (INDIRECT($A$1 &amp; "[Index]")=$A18)
      ),
   1),
0)</f>
        <v>0</v>
      </c>
      <c r="Q18" s="153" cm="1">
        <f t="array" aca="1" ref="Q18" ca="1">IFERROR(
   INDEX(
      _xlfn._xlws.FILTER(
         INDIRECT($A$1 &amp; "[" &amp;Q$4 &amp; "]"),
         (INDIRECT($A$1 &amp; "[Index]")=$A18)
      ),
   1),
0)</f>
        <v>0</v>
      </c>
    </row>
    <row r="19" spans="1:17" s="145" customFormat="1" ht="12" customHeight="1">
      <c r="A19" s="174">
        <v>11</v>
      </c>
      <c r="B19" s="154" cm="1">
        <f t="array" aca="1" ref="B19" ca="1">IFERROR(
   INDEX(
      _xlfn._xlws.FILTER(
         INDIRECT($A$1 &amp; "[" &amp;B$4 &amp; "]"),
         (INDIRECT($A$1 &amp; "[Index]")=$A19)
      ),
   1),
0)</f>
        <v>0</v>
      </c>
      <c r="C19" s="155" cm="1">
        <f t="array" aca="1" ref="C19" ca="1">IFERROR(
   INDEX(
      _xlfn._xlws.FILTER(
         INDIRECT($A$1 &amp; "[" &amp;C$4 &amp; "]"),
         (INDIRECT($A$1 &amp; "[Index]")=$A19)
      ),
   1),
0)</f>
        <v>0</v>
      </c>
      <c r="D19" s="155" cm="1">
        <f t="array" aca="1" ref="D19" ca="1">IFERROR(
   INDEX(
      _xlfn._xlws.FILTER(
         INDIRECT($A$1 &amp; "[" &amp;D$4 &amp; "]"),
         (INDIRECT($A$1 &amp; "[Index]")=$A19)
      ),
   1),
0)</f>
        <v>0</v>
      </c>
      <c r="E19" s="157" cm="1">
        <f t="array" aca="1" ref="E19" ca="1">IFERROR(
   INDEX(
      _xlfn._xlws.FILTER(
         INDIRECT($A$1 &amp; "[" &amp;E$4 &amp; "]"),
         (INDIRECT($A$1 &amp; "[Index]")=$A19)
      ),
   1),
0)</f>
        <v>0</v>
      </c>
      <c r="F19" s="303" cm="1">
        <f t="array" aca="1" ref="F19" ca="1">IFERROR(
   INDEX(
      _xlfn._xlws.FILTER(
         INDIRECT($A$1 &amp; "[" &amp;F$4 &amp; "]"),
         (INDIRECT($A$1 &amp; "[Index]")=$A19)
      ),
   1),
0)</f>
        <v>0</v>
      </c>
      <c r="G19" s="303" cm="1">
        <f t="array" aca="1" ref="G19" ca="1">IFERROR(
   INDEX(
      _xlfn._xlws.FILTER(
         INDIRECT($A$1 &amp; "[" &amp;G$4 &amp; "]"),
         (INDIRECT($A$1 &amp; "[Index]")=$A19)
      ),
   1),
0)</f>
        <v>0</v>
      </c>
      <c r="H19" s="303" cm="1">
        <f t="array" aca="1" ref="H19" ca="1">IFERROR(
   INDEX(
      _xlfn._xlws.FILTER(
         INDIRECT($A$1 &amp; "[" &amp;H$4 &amp; "]"),
         (INDIRECT($A$1 &amp; "[Index]")=$A19)
      ),
   1),
0)</f>
        <v>0</v>
      </c>
      <c r="I19" s="155" cm="1">
        <f t="array" aca="1" ref="I19" ca="1">IFERROR(
   INDEX(
      _xlfn._xlws.FILTER(
         INDIRECT($A$1 &amp; "[" &amp;I$4 &amp; "]"),
         (INDIRECT($A$1 &amp; "[Index]")=$A19)
      ),
   1),
0)</f>
        <v>0</v>
      </c>
      <c r="J19" s="155" cm="1">
        <f t="array" aca="1" ref="J19" ca="1">IFERROR(
   INDEX(
      _xlfn._xlws.FILTER(
         INDIRECT($A$1 &amp; "[" &amp;J$4 &amp; "]"),
         (INDIRECT($A$1 &amp; "[Index]")=$A19)
      ),
   1),
0)</f>
        <v>0</v>
      </c>
      <c r="K19" s="155" cm="1">
        <f t="array" aca="1" ref="K19" ca="1">IFERROR(
   INDEX(
      _xlfn._xlws.FILTER(
         INDIRECT($A$1 &amp; "[" &amp;K$4 &amp; "]"),
         (INDIRECT($A$1 &amp; "[Index]")=$A19)
      ),
   1),
0)</f>
        <v>0</v>
      </c>
      <c r="L19" s="155" cm="1">
        <f t="array" aca="1" ref="L19" ca="1">IFERROR(
   INDEX(
      _xlfn._xlws.FILTER(
         INDIRECT($A$1 &amp; "[" &amp;L$4 &amp; "]"),
         (INDIRECT($A$1 &amp; "[Index]")=$A19)
      ),
   1),
0)</f>
        <v>0</v>
      </c>
      <c r="M19" s="155" cm="1">
        <f t="array" aca="1" ref="M19" ca="1">IFERROR(
   INDEX(
      _xlfn._xlws.FILTER(
         INDIRECT($A$1 &amp; "[" &amp;M$4 &amp; "]"),
         (INDIRECT($A$1 &amp; "[Index]")=$A19)
      ),
   1),
0)</f>
        <v>0</v>
      </c>
      <c r="N19" s="156" cm="1">
        <f t="array" aca="1" ref="N19" ca="1">IFERROR(
   INDEX(
      _xlfn._xlws.FILTER(
         INDIRECT($A$1 &amp; "[" &amp;N$4 &amp; "]"),
         (INDIRECT($A$1 &amp; "[Index]")=$A19)
      ),
   1),
0)</f>
        <v>0</v>
      </c>
      <c r="O19" s="155" cm="1">
        <f t="array" aca="1" ref="O19" ca="1">IFERROR(
   INDEX(
      _xlfn._xlws.FILTER(
         INDIRECT($A$1 &amp; "[" &amp;O$4 &amp; "]"),
         (INDIRECT($A$1 &amp; "[Index]")=$A19)
      ),
   1),
0)</f>
        <v>0</v>
      </c>
      <c r="P19" s="155" cm="1">
        <f t="array" aca="1" ref="P19" ca="1">IFERROR(
   INDEX(
      _xlfn._xlws.FILTER(
         INDIRECT($A$1 &amp; "[" &amp;P$4 &amp; "]"),
         (INDIRECT($A$1 &amp; "[Index]")=$A19)
      ),
   1),
0)</f>
        <v>0</v>
      </c>
      <c r="Q19" s="158" cm="1">
        <f t="array" aca="1" ref="Q19" ca="1">IFERROR(
   INDEX(
      _xlfn._xlws.FILTER(
         INDIRECT($A$1 &amp; "[" &amp;Q$4 &amp; "]"),
         (INDIRECT($A$1 &amp; "[Index]")=$A19)
      ),
   1),
0)</f>
        <v>0</v>
      </c>
    </row>
    <row r="20" spans="1:17" s="145" customFormat="1" ht="12" customHeight="1">
      <c r="A20" s="174">
        <v>12</v>
      </c>
      <c r="B20" s="131" cm="1">
        <f t="array" aca="1" ref="B20" ca="1">IFERROR(
   INDEX(
      _xlfn._xlws.FILTER(
         INDIRECT($A$1 &amp; "[" &amp;B$4 &amp; "]"),
         (INDIRECT($A$1 &amp; "[Index]")=$A20)
      ),
   1),
0)</f>
        <v>0</v>
      </c>
      <c r="C20" s="150" cm="1">
        <f t="array" aca="1" ref="C20" ca="1">IFERROR(
   INDEX(
      _xlfn._xlws.FILTER(
         INDIRECT($A$1 &amp; "[" &amp;C$4 &amp; "]"),
         (INDIRECT($A$1 &amp; "[Index]")=$A20)
      ),
   1),
0)</f>
        <v>0</v>
      </c>
      <c r="D20" s="150" cm="1">
        <f t="array" aca="1" ref="D20" ca="1">IFERROR(
   INDEX(
      _xlfn._xlws.FILTER(
         INDIRECT($A$1 &amp; "[" &amp;D$4 &amp; "]"),
         (INDIRECT($A$1 &amp; "[Index]")=$A20)
      ),
   1),
0)</f>
        <v>0</v>
      </c>
      <c r="E20" s="152" cm="1">
        <f t="array" aca="1" ref="E20" ca="1">IFERROR(
   INDEX(
      _xlfn._xlws.FILTER(
         INDIRECT($A$1 &amp; "[" &amp;E$4 &amp; "]"),
         (INDIRECT($A$1 &amp; "[Index]")=$A20)
      ),
   1),
0)</f>
        <v>0</v>
      </c>
      <c r="F20" s="302" cm="1">
        <f t="array" aca="1" ref="F20" ca="1">IFERROR(
   INDEX(
      _xlfn._xlws.FILTER(
         INDIRECT($A$1 &amp; "[" &amp;F$4 &amp; "]"),
         (INDIRECT($A$1 &amp; "[Index]")=$A20)
      ),
   1),
0)</f>
        <v>0</v>
      </c>
      <c r="G20" s="302" cm="1">
        <f t="array" aca="1" ref="G20" ca="1">IFERROR(
   INDEX(
      _xlfn._xlws.FILTER(
         INDIRECT($A$1 &amp; "[" &amp;G$4 &amp; "]"),
         (INDIRECT($A$1 &amp; "[Index]")=$A20)
      ),
   1),
0)</f>
        <v>0</v>
      </c>
      <c r="H20" s="302" cm="1">
        <f t="array" aca="1" ref="H20" ca="1">IFERROR(
   INDEX(
      _xlfn._xlws.FILTER(
         INDIRECT($A$1 &amp; "[" &amp;H$4 &amp; "]"),
         (INDIRECT($A$1 &amp; "[Index]")=$A20)
      ),
   1),
0)</f>
        <v>0</v>
      </c>
      <c r="I20" s="152" cm="1">
        <f t="array" aca="1" ref="I20" ca="1">IFERROR(
   INDEX(
      _xlfn._xlws.FILTER(
         INDIRECT($A$1 &amp; "[" &amp;I$4 &amp; "]"),
         (INDIRECT($A$1 &amp; "[Index]")=$A20)
      ),
   1),
0)</f>
        <v>0</v>
      </c>
      <c r="J20" s="152" cm="1">
        <f t="array" aca="1" ref="J20" ca="1">IFERROR(
   INDEX(
      _xlfn._xlws.FILTER(
         INDIRECT($A$1 &amp; "[" &amp;J$4 &amp; "]"),
         (INDIRECT($A$1 &amp; "[Index]")=$A20)
      ),
   1),
0)</f>
        <v>0</v>
      </c>
      <c r="K20" s="152" cm="1">
        <f t="array" aca="1" ref="K20" ca="1">IFERROR(
   INDEX(
      _xlfn._xlws.FILTER(
         INDIRECT($A$1 &amp; "[" &amp;K$4 &amp; "]"),
         (INDIRECT($A$1 &amp; "[Index]")=$A20)
      ),
   1),
0)</f>
        <v>0</v>
      </c>
      <c r="L20" s="152" cm="1">
        <f t="array" aca="1" ref="L20" ca="1">IFERROR(
   INDEX(
      _xlfn._xlws.FILTER(
         INDIRECT($A$1 &amp; "[" &amp;L$4 &amp; "]"),
         (INDIRECT($A$1 &amp; "[Index]")=$A20)
      ),
   1),
0)</f>
        <v>0</v>
      </c>
      <c r="M20" s="152" cm="1">
        <f t="array" aca="1" ref="M20" ca="1">IFERROR(
   INDEX(
      _xlfn._xlws.FILTER(
         INDIRECT($A$1 &amp; "[" &amp;M$4 &amp; "]"),
         (INDIRECT($A$1 &amp; "[Index]")=$A20)
      ),
   1),
0)</f>
        <v>0</v>
      </c>
      <c r="N20" s="151" cm="1">
        <f t="array" aca="1" ref="N20" ca="1">IFERROR(
   INDEX(
      _xlfn._xlws.FILTER(
         INDIRECT($A$1 &amp; "[" &amp;N$4 &amp; "]"),
         (INDIRECT($A$1 &amp; "[Index]")=$A20)
      ),
   1),
0)</f>
        <v>0</v>
      </c>
      <c r="O20" s="150" cm="1">
        <f t="array" aca="1" ref="O20" ca="1">IFERROR(
   INDEX(
      _xlfn._xlws.FILTER(
         INDIRECT($A$1 &amp; "[" &amp;O$4 &amp; "]"),
         (INDIRECT($A$1 &amp; "[Index]")=$A20)
      ),
   1),
0)</f>
        <v>0</v>
      </c>
      <c r="P20" s="150" cm="1">
        <f t="array" aca="1" ref="P20" ca="1">IFERROR(
   INDEX(
      _xlfn._xlws.FILTER(
         INDIRECT($A$1 &amp; "[" &amp;P$4 &amp; "]"),
         (INDIRECT($A$1 &amp; "[Index]")=$A20)
      ),
   1),
0)</f>
        <v>0</v>
      </c>
      <c r="Q20" s="153" cm="1">
        <f t="array" aca="1" ref="Q20" ca="1">IFERROR(
   INDEX(
      _xlfn._xlws.FILTER(
         INDIRECT($A$1 &amp; "[" &amp;Q$4 &amp; "]"),
         (INDIRECT($A$1 &amp; "[Index]")=$A20)
      ),
   1),
0)</f>
        <v>0</v>
      </c>
    </row>
    <row r="21" spans="1:17" s="145" customFormat="1" ht="12" customHeight="1">
      <c r="A21" s="174">
        <v>13</v>
      </c>
      <c r="B21" s="154" cm="1">
        <f t="array" aca="1" ref="B21" ca="1">IFERROR(
   INDEX(
      _xlfn._xlws.FILTER(
         INDIRECT($A$1 &amp; "[" &amp;B$4 &amp; "]"),
         (INDIRECT($A$1 &amp; "[Index]")=$A21)
      ),
   1),
0)</f>
        <v>0</v>
      </c>
      <c r="C21" s="155" cm="1">
        <f t="array" aca="1" ref="C21" ca="1">IFERROR(
   INDEX(
      _xlfn._xlws.FILTER(
         INDIRECT($A$1 &amp; "[" &amp;C$4 &amp; "]"),
         (INDIRECT($A$1 &amp; "[Index]")=$A21)
      ),
   1),
0)</f>
        <v>0</v>
      </c>
      <c r="D21" s="155" cm="1">
        <f t="array" aca="1" ref="D21" ca="1">IFERROR(
   INDEX(
      _xlfn._xlws.FILTER(
         INDIRECT($A$1 &amp; "[" &amp;D$4 &amp; "]"),
         (INDIRECT($A$1 &amp; "[Index]")=$A21)
      ),
   1),
0)</f>
        <v>0</v>
      </c>
      <c r="E21" s="157" cm="1">
        <f t="array" aca="1" ref="E21" ca="1">IFERROR(
   INDEX(
      _xlfn._xlws.FILTER(
         INDIRECT($A$1 &amp; "[" &amp;E$4 &amp; "]"),
         (INDIRECT($A$1 &amp; "[Index]")=$A21)
      ),
   1),
0)</f>
        <v>0</v>
      </c>
      <c r="F21" s="303" cm="1">
        <f t="array" aca="1" ref="F21" ca="1">IFERROR(
   INDEX(
      _xlfn._xlws.FILTER(
         INDIRECT($A$1 &amp; "[" &amp;F$4 &amp; "]"),
         (INDIRECT($A$1 &amp; "[Index]")=$A21)
      ),
   1),
0)</f>
        <v>0</v>
      </c>
      <c r="G21" s="303" cm="1">
        <f t="array" aca="1" ref="G21" ca="1">IFERROR(
   INDEX(
      _xlfn._xlws.FILTER(
         INDIRECT($A$1 &amp; "[" &amp;G$4 &amp; "]"),
         (INDIRECT($A$1 &amp; "[Index]")=$A21)
      ),
   1),
0)</f>
        <v>0</v>
      </c>
      <c r="H21" s="303" cm="1">
        <f t="array" aca="1" ref="H21" ca="1">IFERROR(
   INDEX(
      _xlfn._xlws.FILTER(
         INDIRECT($A$1 &amp; "[" &amp;H$4 &amp; "]"),
         (INDIRECT($A$1 &amp; "[Index]")=$A21)
      ),
   1),
0)</f>
        <v>0</v>
      </c>
      <c r="I21" s="155" cm="1">
        <f t="array" aca="1" ref="I21" ca="1">IFERROR(
   INDEX(
      _xlfn._xlws.FILTER(
         INDIRECT($A$1 &amp; "[" &amp;I$4 &amp; "]"),
         (INDIRECT($A$1 &amp; "[Index]")=$A21)
      ),
   1),
0)</f>
        <v>0</v>
      </c>
      <c r="J21" s="155" cm="1">
        <f t="array" aca="1" ref="J21" ca="1">IFERROR(
   INDEX(
      _xlfn._xlws.FILTER(
         INDIRECT($A$1 &amp; "[" &amp;J$4 &amp; "]"),
         (INDIRECT($A$1 &amp; "[Index]")=$A21)
      ),
   1),
0)</f>
        <v>0</v>
      </c>
      <c r="K21" s="155" cm="1">
        <f t="array" aca="1" ref="K21" ca="1">IFERROR(
   INDEX(
      _xlfn._xlws.FILTER(
         INDIRECT($A$1 &amp; "[" &amp;K$4 &amp; "]"),
         (INDIRECT($A$1 &amp; "[Index]")=$A21)
      ),
   1),
0)</f>
        <v>0</v>
      </c>
      <c r="L21" s="155" cm="1">
        <f t="array" aca="1" ref="L21" ca="1">IFERROR(
   INDEX(
      _xlfn._xlws.FILTER(
         INDIRECT($A$1 &amp; "[" &amp;L$4 &amp; "]"),
         (INDIRECT($A$1 &amp; "[Index]")=$A21)
      ),
   1),
0)</f>
        <v>0</v>
      </c>
      <c r="M21" s="155" cm="1">
        <f t="array" aca="1" ref="M21" ca="1">IFERROR(
   INDEX(
      _xlfn._xlws.FILTER(
         INDIRECT($A$1 &amp; "[" &amp;M$4 &amp; "]"),
         (INDIRECT($A$1 &amp; "[Index]")=$A21)
      ),
   1),
0)</f>
        <v>0</v>
      </c>
      <c r="N21" s="156" cm="1">
        <f t="array" aca="1" ref="N21" ca="1">IFERROR(
   INDEX(
      _xlfn._xlws.FILTER(
         INDIRECT($A$1 &amp; "[" &amp;N$4 &amp; "]"),
         (INDIRECT($A$1 &amp; "[Index]")=$A21)
      ),
   1),
0)</f>
        <v>0</v>
      </c>
      <c r="O21" s="155" cm="1">
        <f t="array" aca="1" ref="O21" ca="1">IFERROR(
   INDEX(
      _xlfn._xlws.FILTER(
         INDIRECT($A$1 &amp; "[" &amp;O$4 &amp; "]"),
         (INDIRECT($A$1 &amp; "[Index]")=$A21)
      ),
   1),
0)</f>
        <v>0</v>
      </c>
      <c r="P21" s="155" cm="1">
        <f t="array" aca="1" ref="P21" ca="1">IFERROR(
   INDEX(
      _xlfn._xlws.FILTER(
         INDIRECT($A$1 &amp; "[" &amp;P$4 &amp; "]"),
         (INDIRECT($A$1 &amp; "[Index]")=$A21)
      ),
   1),
0)</f>
        <v>0</v>
      </c>
      <c r="Q21" s="158" cm="1">
        <f t="array" aca="1" ref="Q21" ca="1">IFERROR(
   INDEX(
      _xlfn._xlws.FILTER(
         INDIRECT($A$1 &amp; "[" &amp;Q$4 &amp; "]"),
         (INDIRECT($A$1 &amp; "[Index]")=$A21)
      ),
   1),
0)</f>
        <v>0</v>
      </c>
    </row>
    <row r="22" spans="1:17" s="145" customFormat="1" ht="12" customHeight="1">
      <c r="A22" s="174">
        <v>14</v>
      </c>
      <c r="B22" s="131" cm="1">
        <f t="array" aca="1" ref="B22" ca="1">IFERROR(
   INDEX(
      _xlfn._xlws.FILTER(
         INDIRECT($A$1 &amp; "[" &amp;B$4 &amp; "]"),
         (INDIRECT($A$1 &amp; "[Index]")=$A22)
      ),
   1),
0)</f>
        <v>0</v>
      </c>
      <c r="C22" s="150" cm="1">
        <f t="array" aca="1" ref="C22" ca="1">IFERROR(
   INDEX(
      _xlfn._xlws.FILTER(
         INDIRECT($A$1 &amp; "[" &amp;C$4 &amp; "]"),
         (INDIRECT($A$1 &amp; "[Index]")=$A22)
      ),
   1),
0)</f>
        <v>0</v>
      </c>
      <c r="D22" s="150" cm="1">
        <f t="array" aca="1" ref="D22" ca="1">IFERROR(
   INDEX(
      _xlfn._xlws.FILTER(
         INDIRECT($A$1 &amp; "[" &amp;D$4 &amp; "]"),
         (INDIRECT($A$1 &amp; "[Index]")=$A22)
      ),
   1),
0)</f>
        <v>0</v>
      </c>
      <c r="E22" s="152" cm="1">
        <f t="array" aca="1" ref="E22" ca="1">IFERROR(
   INDEX(
      _xlfn._xlws.FILTER(
         INDIRECT($A$1 &amp; "[" &amp;E$4 &amp; "]"),
         (INDIRECT($A$1 &amp; "[Index]")=$A22)
      ),
   1),
0)</f>
        <v>0</v>
      </c>
      <c r="F22" s="302" cm="1">
        <f t="array" aca="1" ref="F22" ca="1">IFERROR(
   INDEX(
      _xlfn._xlws.FILTER(
         INDIRECT($A$1 &amp; "[" &amp;F$4 &amp; "]"),
         (INDIRECT($A$1 &amp; "[Index]")=$A22)
      ),
   1),
0)</f>
        <v>0</v>
      </c>
      <c r="G22" s="302" cm="1">
        <f t="array" aca="1" ref="G22" ca="1">IFERROR(
   INDEX(
      _xlfn._xlws.FILTER(
         INDIRECT($A$1 &amp; "[" &amp;G$4 &amp; "]"),
         (INDIRECT($A$1 &amp; "[Index]")=$A22)
      ),
   1),
0)</f>
        <v>0</v>
      </c>
      <c r="H22" s="302" cm="1">
        <f t="array" aca="1" ref="H22" ca="1">IFERROR(
   INDEX(
      _xlfn._xlws.FILTER(
         INDIRECT($A$1 &amp; "[" &amp;H$4 &amp; "]"),
         (INDIRECT($A$1 &amp; "[Index]")=$A22)
      ),
   1),
0)</f>
        <v>0</v>
      </c>
      <c r="I22" s="152" cm="1">
        <f t="array" aca="1" ref="I22" ca="1">IFERROR(
   INDEX(
      _xlfn._xlws.FILTER(
         INDIRECT($A$1 &amp; "[" &amp;I$4 &amp; "]"),
         (INDIRECT($A$1 &amp; "[Index]")=$A22)
      ),
   1),
0)</f>
        <v>0</v>
      </c>
      <c r="J22" s="152" cm="1">
        <f t="array" aca="1" ref="J22" ca="1">IFERROR(
   INDEX(
      _xlfn._xlws.FILTER(
         INDIRECT($A$1 &amp; "[" &amp;J$4 &amp; "]"),
         (INDIRECT($A$1 &amp; "[Index]")=$A22)
      ),
   1),
0)</f>
        <v>0</v>
      </c>
      <c r="K22" s="152" cm="1">
        <f t="array" aca="1" ref="K22" ca="1">IFERROR(
   INDEX(
      _xlfn._xlws.FILTER(
         INDIRECT($A$1 &amp; "[" &amp;K$4 &amp; "]"),
         (INDIRECT($A$1 &amp; "[Index]")=$A22)
      ),
   1),
0)</f>
        <v>0</v>
      </c>
      <c r="L22" s="152" cm="1">
        <f t="array" aca="1" ref="L22" ca="1">IFERROR(
   INDEX(
      _xlfn._xlws.FILTER(
         INDIRECT($A$1 &amp; "[" &amp;L$4 &amp; "]"),
         (INDIRECT($A$1 &amp; "[Index]")=$A22)
      ),
   1),
0)</f>
        <v>0</v>
      </c>
      <c r="M22" s="152" cm="1">
        <f t="array" aca="1" ref="M22" ca="1">IFERROR(
   INDEX(
      _xlfn._xlws.FILTER(
         INDIRECT($A$1 &amp; "[" &amp;M$4 &amp; "]"),
         (INDIRECT($A$1 &amp; "[Index]")=$A22)
      ),
   1),
0)</f>
        <v>0</v>
      </c>
      <c r="N22" s="151" cm="1">
        <f t="array" aca="1" ref="N22" ca="1">IFERROR(
   INDEX(
      _xlfn._xlws.FILTER(
         INDIRECT($A$1 &amp; "[" &amp;N$4 &amp; "]"),
         (INDIRECT($A$1 &amp; "[Index]")=$A22)
      ),
   1),
0)</f>
        <v>0</v>
      </c>
      <c r="O22" s="150" cm="1">
        <f t="array" aca="1" ref="O22" ca="1">IFERROR(
   INDEX(
      _xlfn._xlws.FILTER(
         INDIRECT($A$1 &amp; "[" &amp;O$4 &amp; "]"),
         (INDIRECT($A$1 &amp; "[Index]")=$A22)
      ),
   1),
0)</f>
        <v>0</v>
      </c>
      <c r="P22" s="150" cm="1">
        <f t="array" aca="1" ref="P22" ca="1">IFERROR(
   INDEX(
      _xlfn._xlws.FILTER(
         INDIRECT($A$1 &amp; "[" &amp;P$4 &amp; "]"),
         (INDIRECT($A$1 &amp; "[Index]")=$A22)
      ),
   1),
0)</f>
        <v>0</v>
      </c>
      <c r="Q22" s="153" cm="1">
        <f t="array" aca="1" ref="Q22" ca="1">IFERROR(
   INDEX(
      _xlfn._xlws.FILTER(
         INDIRECT($A$1 &amp; "[" &amp;Q$4 &amp; "]"),
         (INDIRECT($A$1 &amp; "[Index]")=$A22)
      ),
   1),
0)</f>
        <v>0</v>
      </c>
    </row>
    <row r="23" spans="1:17" s="145" customFormat="1" ht="12" customHeight="1">
      <c r="A23" s="174">
        <v>15</v>
      </c>
      <c r="B23" s="154" cm="1">
        <f t="array" aca="1" ref="B23" ca="1">IFERROR(
   INDEX(
      _xlfn._xlws.FILTER(
         INDIRECT($A$1 &amp; "[" &amp;B$4 &amp; "]"),
         (INDIRECT($A$1 &amp; "[Index]")=$A23)
      ),
   1),
0)</f>
        <v>0</v>
      </c>
      <c r="C23" s="155" cm="1">
        <f t="array" aca="1" ref="C23" ca="1">IFERROR(
   INDEX(
      _xlfn._xlws.FILTER(
         INDIRECT($A$1 &amp; "[" &amp;C$4 &amp; "]"),
         (INDIRECT($A$1 &amp; "[Index]")=$A23)
      ),
   1),
0)</f>
        <v>0</v>
      </c>
      <c r="D23" s="155" cm="1">
        <f t="array" aca="1" ref="D23" ca="1">IFERROR(
   INDEX(
      _xlfn._xlws.FILTER(
         INDIRECT($A$1 &amp; "[" &amp;D$4 &amp; "]"),
         (INDIRECT($A$1 &amp; "[Index]")=$A23)
      ),
   1),
0)</f>
        <v>0</v>
      </c>
      <c r="E23" s="157" cm="1">
        <f t="array" aca="1" ref="E23" ca="1">IFERROR(
   INDEX(
      _xlfn._xlws.FILTER(
         INDIRECT($A$1 &amp; "[" &amp;E$4 &amp; "]"),
         (INDIRECT($A$1 &amp; "[Index]")=$A23)
      ),
   1),
0)</f>
        <v>0</v>
      </c>
      <c r="F23" s="303" cm="1">
        <f t="array" aca="1" ref="F23" ca="1">IFERROR(
   INDEX(
      _xlfn._xlws.FILTER(
         INDIRECT($A$1 &amp; "[" &amp;F$4 &amp; "]"),
         (INDIRECT($A$1 &amp; "[Index]")=$A23)
      ),
   1),
0)</f>
        <v>0</v>
      </c>
      <c r="G23" s="303" cm="1">
        <f t="array" aca="1" ref="G23" ca="1">IFERROR(
   INDEX(
      _xlfn._xlws.FILTER(
         INDIRECT($A$1 &amp; "[" &amp;G$4 &amp; "]"),
         (INDIRECT($A$1 &amp; "[Index]")=$A23)
      ),
   1),
0)</f>
        <v>0</v>
      </c>
      <c r="H23" s="303" cm="1">
        <f t="array" aca="1" ref="H23" ca="1">IFERROR(
   INDEX(
      _xlfn._xlws.FILTER(
         INDIRECT($A$1 &amp; "[" &amp;H$4 &amp; "]"),
         (INDIRECT($A$1 &amp; "[Index]")=$A23)
      ),
   1),
0)</f>
        <v>0</v>
      </c>
      <c r="I23" s="155" cm="1">
        <f t="array" aca="1" ref="I23" ca="1">IFERROR(
   INDEX(
      _xlfn._xlws.FILTER(
         INDIRECT($A$1 &amp; "[" &amp;I$4 &amp; "]"),
         (INDIRECT($A$1 &amp; "[Index]")=$A23)
      ),
   1),
0)</f>
        <v>0</v>
      </c>
      <c r="J23" s="155" cm="1">
        <f t="array" aca="1" ref="J23" ca="1">IFERROR(
   INDEX(
      _xlfn._xlws.FILTER(
         INDIRECT($A$1 &amp; "[" &amp;J$4 &amp; "]"),
         (INDIRECT($A$1 &amp; "[Index]")=$A23)
      ),
   1),
0)</f>
        <v>0</v>
      </c>
      <c r="K23" s="155" cm="1">
        <f t="array" aca="1" ref="K23" ca="1">IFERROR(
   INDEX(
      _xlfn._xlws.FILTER(
         INDIRECT($A$1 &amp; "[" &amp;K$4 &amp; "]"),
         (INDIRECT($A$1 &amp; "[Index]")=$A23)
      ),
   1),
0)</f>
        <v>0</v>
      </c>
      <c r="L23" s="155" cm="1">
        <f t="array" aca="1" ref="L23" ca="1">IFERROR(
   INDEX(
      _xlfn._xlws.FILTER(
         INDIRECT($A$1 &amp; "[" &amp;L$4 &amp; "]"),
         (INDIRECT($A$1 &amp; "[Index]")=$A23)
      ),
   1),
0)</f>
        <v>0</v>
      </c>
      <c r="M23" s="155" cm="1">
        <f t="array" aca="1" ref="M23" ca="1">IFERROR(
   INDEX(
      _xlfn._xlws.FILTER(
         INDIRECT($A$1 &amp; "[" &amp;M$4 &amp; "]"),
         (INDIRECT($A$1 &amp; "[Index]")=$A23)
      ),
   1),
0)</f>
        <v>0</v>
      </c>
      <c r="N23" s="156" cm="1">
        <f t="array" aca="1" ref="N23" ca="1">IFERROR(
   INDEX(
      _xlfn._xlws.FILTER(
         INDIRECT($A$1 &amp; "[" &amp;N$4 &amp; "]"),
         (INDIRECT($A$1 &amp; "[Index]")=$A23)
      ),
   1),
0)</f>
        <v>0</v>
      </c>
      <c r="O23" s="155" cm="1">
        <f t="array" aca="1" ref="O23" ca="1">IFERROR(
   INDEX(
      _xlfn._xlws.FILTER(
         INDIRECT($A$1 &amp; "[" &amp;O$4 &amp; "]"),
         (INDIRECT($A$1 &amp; "[Index]")=$A23)
      ),
   1),
0)</f>
        <v>0</v>
      </c>
      <c r="P23" s="155" cm="1">
        <f t="array" aca="1" ref="P23" ca="1">IFERROR(
   INDEX(
      _xlfn._xlws.FILTER(
         INDIRECT($A$1 &amp; "[" &amp;P$4 &amp; "]"),
         (INDIRECT($A$1 &amp; "[Index]")=$A23)
      ),
   1),
0)</f>
        <v>0</v>
      </c>
      <c r="Q23" s="158" cm="1">
        <f t="array" aca="1" ref="Q23" ca="1">IFERROR(
   INDEX(
      _xlfn._xlws.FILTER(
         INDIRECT($A$1 &amp; "[" &amp;Q$4 &amp; "]"),
         (INDIRECT($A$1 &amp; "[Index]")=$A23)
      ),
   1),
0)</f>
        <v>0</v>
      </c>
    </row>
    <row r="24" spans="1:17" s="145" customFormat="1" ht="12" customHeight="1">
      <c r="A24" s="174">
        <v>16</v>
      </c>
      <c r="B24" s="131" cm="1">
        <f t="array" aca="1" ref="B24" ca="1">IFERROR(
   INDEX(
      _xlfn._xlws.FILTER(
         INDIRECT($A$1 &amp; "[" &amp;B$4 &amp; "]"),
         (INDIRECT($A$1 &amp; "[Index]")=$A24)
      ),
   1),
0)</f>
        <v>0</v>
      </c>
      <c r="C24" s="150" cm="1">
        <f t="array" aca="1" ref="C24" ca="1">IFERROR(
   INDEX(
      _xlfn._xlws.FILTER(
         INDIRECT($A$1 &amp; "[" &amp;C$4 &amp; "]"),
         (INDIRECT($A$1 &amp; "[Index]")=$A24)
      ),
   1),
0)</f>
        <v>0</v>
      </c>
      <c r="D24" s="150" cm="1">
        <f t="array" aca="1" ref="D24" ca="1">IFERROR(
   INDEX(
      _xlfn._xlws.FILTER(
         INDIRECT($A$1 &amp; "[" &amp;D$4 &amp; "]"),
         (INDIRECT($A$1 &amp; "[Index]")=$A24)
      ),
   1),
0)</f>
        <v>0</v>
      </c>
      <c r="E24" s="152" cm="1">
        <f t="array" aca="1" ref="E24" ca="1">IFERROR(
   INDEX(
      _xlfn._xlws.FILTER(
         INDIRECT($A$1 &amp; "[" &amp;E$4 &amp; "]"),
         (INDIRECT($A$1 &amp; "[Index]")=$A24)
      ),
   1),
0)</f>
        <v>0</v>
      </c>
      <c r="F24" s="302" cm="1">
        <f t="array" aca="1" ref="F24" ca="1">IFERROR(
   INDEX(
      _xlfn._xlws.FILTER(
         INDIRECT($A$1 &amp; "[" &amp;F$4 &amp; "]"),
         (INDIRECT($A$1 &amp; "[Index]")=$A24)
      ),
   1),
0)</f>
        <v>0</v>
      </c>
      <c r="G24" s="302" cm="1">
        <f t="array" aca="1" ref="G24" ca="1">IFERROR(
   INDEX(
      _xlfn._xlws.FILTER(
         INDIRECT($A$1 &amp; "[" &amp;G$4 &amp; "]"),
         (INDIRECT($A$1 &amp; "[Index]")=$A24)
      ),
   1),
0)</f>
        <v>0</v>
      </c>
      <c r="H24" s="302" cm="1">
        <f t="array" aca="1" ref="H24" ca="1">IFERROR(
   INDEX(
      _xlfn._xlws.FILTER(
         INDIRECT($A$1 &amp; "[" &amp;H$4 &amp; "]"),
         (INDIRECT($A$1 &amp; "[Index]")=$A24)
      ),
   1),
0)</f>
        <v>0</v>
      </c>
      <c r="I24" s="152" cm="1">
        <f t="array" aca="1" ref="I24" ca="1">IFERROR(
   INDEX(
      _xlfn._xlws.FILTER(
         INDIRECT($A$1 &amp; "[" &amp;I$4 &amp; "]"),
         (INDIRECT($A$1 &amp; "[Index]")=$A24)
      ),
   1),
0)</f>
        <v>0</v>
      </c>
      <c r="J24" s="152" cm="1">
        <f t="array" aca="1" ref="J24" ca="1">IFERROR(
   INDEX(
      _xlfn._xlws.FILTER(
         INDIRECT($A$1 &amp; "[" &amp;J$4 &amp; "]"),
         (INDIRECT($A$1 &amp; "[Index]")=$A24)
      ),
   1),
0)</f>
        <v>0</v>
      </c>
      <c r="K24" s="152" cm="1">
        <f t="array" aca="1" ref="K24" ca="1">IFERROR(
   INDEX(
      _xlfn._xlws.FILTER(
         INDIRECT($A$1 &amp; "[" &amp;K$4 &amp; "]"),
         (INDIRECT($A$1 &amp; "[Index]")=$A24)
      ),
   1),
0)</f>
        <v>0</v>
      </c>
      <c r="L24" s="152" cm="1">
        <f t="array" aca="1" ref="L24" ca="1">IFERROR(
   INDEX(
      _xlfn._xlws.FILTER(
         INDIRECT($A$1 &amp; "[" &amp;L$4 &amp; "]"),
         (INDIRECT($A$1 &amp; "[Index]")=$A24)
      ),
   1),
0)</f>
        <v>0</v>
      </c>
      <c r="M24" s="152" cm="1">
        <f t="array" aca="1" ref="M24" ca="1">IFERROR(
   INDEX(
      _xlfn._xlws.FILTER(
         INDIRECT($A$1 &amp; "[" &amp;M$4 &amp; "]"),
         (INDIRECT($A$1 &amp; "[Index]")=$A24)
      ),
   1),
0)</f>
        <v>0</v>
      </c>
      <c r="N24" s="151" cm="1">
        <f t="array" aca="1" ref="N24" ca="1">IFERROR(
   INDEX(
      _xlfn._xlws.FILTER(
         INDIRECT($A$1 &amp; "[" &amp;N$4 &amp; "]"),
         (INDIRECT($A$1 &amp; "[Index]")=$A24)
      ),
   1),
0)</f>
        <v>0</v>
      </c>
      <c r="O24" s="150" cm="1">
        <f t="array" aca="1" ref="O24" ca="1">IFERROR(
   INDEX(
      _xlfn._xlws.FILTER(
         INDIRECT($A$1 &amp; "[" &amp;O$4 &amp; "]"),
         (INDIRECT($A$1 &amp; "[Index]")=$A24)
      ),
   1),
0)</f>
        <v>0</v>
      </c>
      <c r="P24" s="150" cm="1">
        <f t="array" aca="1" ref="P24" ca="1">IFERROR(
   INDEX(
      _xlfn._xlws.FILTER(
         INDIRECT($A$1 &amp; "[" &amp;P$4 &amp; "]"),
         (INDIRECT($A$1 &amp; "[Index]")=$A24)
      ),
   1),
0)</f>
        <v>0</v>
      </c>
      <c r="Q24" s="153" cm="1">
        <f t="array" aca="1" ref="Q24" ca="1">IFERROR(
   INDEX(
      _xlfn._xlws.FILTER(
         INDIRECT($A$1 &amp; "[" &amp;Q$4 &amp; "]"),
         (INDIRECT($A$1 &amp; "[Index]")=$A24)
      ),
   1),
0)</f>
        <v>0</v>
      </c>
    </row>
    <row r="25" spans="1:17" s="145" customFormat="1" ht="12" customHeight="1">
      <c r="A25" s="174">
        <v>17</v>
      </c>
      <c r="B25" s="154" cm="1">
        <f t="array" aca="1" ref="B25" ca="1">IFERROR(
   INDEX(
      _xlfn._xlws.FILTER(
         INDIRECT($A$1 &amp; "[" &amp;B$4 &amp; "]"),
         (INDIRECT($A$1 &amp; "[Index]")=$A25)
      ),
   1),
0)</f>
        <v>0</v>
      </c>
      <c r="C25" s="155" cm="1">
        <f t="array" aca="1" ref="C25" ca="1">IFERROR(
   INDEX(
      _xlfn._xlws.FILTER(
         INDIRECT($A$1 &amp; "[" &amp;C$4 &amp; "]"),
         (INDIRECT($A$1 &amp; "[Index]")=$A25)
      ),
   1),
0)</f>
        <v>0</v>
      </c>
      <c r="D25" s="155" cm="1">
        <f t="array" aca="1" ref="D25" ca="1">IFERROR(
   INDEX(
      _xlfn._xlws.FILTER(
         INDIRECT($A$1 &amp; "[" &amp;D$4 &amp; "]"),
         (INDIRECT($A$1 &amp; "[Index]")=$A25)
      ),
   1),
0)</f>
        <v>0</v>
      </c>
      <c r="E25" s="157" cm="1">
        <f t="array" aca="1" ref="E25" ca="1">IFERROR(
   INDEX(
      _xlfn._xlws.FILTER(
         INDIRECT($A$1 &amp; "[" &amp;E$4 &amp; "]"),
         (INDIRECT($A$1 &amp; "[Index]")=$A25)
      ),
   1),
0)</f>
        <v>0</v>
      </c>
      <c r="F25" s="303" cm="1">
        <f t="array" aca="1" ref="F25" ca="1">IFERROR(
   INDEX(
      _xlfn._xlws.FILTER(
         INDIRECT($A$1 &amp; "[" &amp;F$4 &amp; "]"),
         (INDIRECT($A$1 &amp; "[Index]")=$A25)
      ),
   1),
0)</f>
        <v>0</v>
      </c>
      <c r="G25" s="303" cm="1">
        <f t="array" aca="1" ref="G25" ca="1">IFERROR(
   INDEX(
      _xlfn._xlws.FILTER(
         INDIRECT($A$1 &amp; "[" &amp;G$4 &amp; "]"),
         (INDIRECT($A$1 &amp; "[Index]")=$A25)
      ),
   1),
0)</f>
        <v>0</v>
      </c>
      <c r="H25" s="303" cm="1">
        <f t="array" aca="1" ref="H25" ca="1">IFERROR(
   INDEX(
      _xlfn._xlws.FILTER(
         INDIRECT($A$1 &amp; "[" &amp;H$4 &amp; "]"),
         (INDIRECT($A$1 &amp; "[Index]")=$A25)
      ),
   1),
0)</f>
        <v>0</v>
      </c>
      <c r="I25" s="155" cm="1">
        <f t="array" aca="1" ref="I25" ca="1">IFERROR(
   INDEX(
      _xlfn._xlws.FILTER(
         INDIRECT($A$1 &amp; "[" &amp;I$4 &amp; "]"),
         (INDIRECT($A$1 &amp; "[Index]")=$A25)
      ),
   1),
0)</f>
        <v>0</v>
      </c>
      <c r="J25" s="155" cm="1">
        <f t="array" aca="1" ref="J25" ca="1">IFERROR(
   INDEX(
      _xlfn._xlws.FILTER(
         INDIRECT($A$1 &amp; "[" &amp;J$4 &amp; "]"),
         (INDIRECT($A$1 &amp; "[Index]")=$A25)
      ),
   1),
0)</f>
        <v>0</v>
      </c>
      <c r="K25" s="155" cm="1">
        <f t="array" aca="1" ref="K25" ca="1">IFERROR(
   INDEX(
      _xlfn._xlws.FILTER(
         INDIRECT($A$1 &amp; "[" &amp;K$4 &amp; "]"),
         (INDIRECT($A$1 &amp; "[Index]")=$A25)
      ),
   1),
0)</f>
        <v>0</v>
      </c>
      <c r="L25" s="155" cm="1">
        <f t="array" aca="1" ref="L25" ca="1">IFERROR(
   INDEX(
      _xlfn._xlws.FILTER(
         INDIRECT($A$1 &amp; "[" &amp;L$4 &amp; "]"),
         (INDIRECT($A$1 &amp; "[Index]")=$A25)
      ),
   1),
0)</f>
        <v>0</v>
      </c>
      <c r="M25" s="155" cm="1">
        <f t="array" aca="1" ref="M25" ca="1">IFERROR(
   INDEX(
      _xlfn._xlws.FILTER(
         INDIRECT($A$1 &amp; "[" &amp;M$4 &amp; "]"),
         (INDIRECT($A$1 &amp; "[Index]")=$A25)
      ),
   1),
0)</f>
        <v>0</v>
      </c>
      <c r="N25" s="156" cm="1">
        <f t="array" aca="1" ref="N25" ca="1">IFERROR(
   INDEX(
      _xlfn._xlws.FILTER(
         INDIRECT($A$1 &amp; "[" &amp;N$4 &amp; "]"),
         (INDIRECT($A$1 &amp; "[Index]")=$A25)
      ),
   1),
0)</f>
        <v>0</v>
      </c>
      <c r="O25" s="155" cm="1">
        <f t="array" aca="1" ref="O25" ca="1">IFERROR(
   INDEX(
      _xlfn._xlws.FILTER(
         INDIRECT($A$1 &amp; "[" &amp;O$4 &amp; "]"),
         (INDIRECT($A$1 &amp; "[Index]")=$A25)
      ),
   1),
0)</f>
        <v>0</v>
      </c>
      <c r="P25" s="155" cm="1">
        <f t="array" aca="1" ref="P25" ca="1">IFERROR(
   INDEX(
      _xlfn._xlws.FILTER(
         INDIRECT($A$1 &amp; "[" &amp;P$4 &amp; "]"),
         (INDIRECT($A$1 &amp; "[Index]")=$A25)
      ),
   1),
0)</f>
        <v>0</v>
      </c>
      <c r="Q25" s="158" cm="1">
        <f t="array" aca="1" ref="Q25" ca="1">IFERROR(
   INDEX(
      _xlfn._xlws.FILTER(
         INDIRECT($A$1 &amp; "[" &amp;Q$4 &amp; "]"),
         (INDIRECT($A$1 &amp; "[Index]")=$A25)
      ),
   1),
0)</f>
        <v>0</v>
      </c>
    </row>
    <row r="26" spans="1:17" s="145" customFormat="1" ht="12" customHeight="1">
      <c r="A26" s="174">
        <v>18</v>
      </c>
      <c r="B26" s="131" cm="1">
        <f t="array" aca="1" ref="B26" ca="1">IFERROR(
   INDEX(
      _xlfn._xlws.FILTER(
         INDIRECT($A$1 &amp; "[" &amp;B$4 &amp; "]"),
         (INDIRECT($A$1 &amp; "[Index]")=$A26)
      ),
   1),
0)</f>
        <v>0</v>
      </c>
      <c r="C26" s="150" cm="1">
        <f t="array" aca="1" ref="C26" ca="1">IFERROR(
   INDEX(
      _xlfn._xlws.FILTER(
         INDIRECT($A$1 &amp; "[" &amp;C$4 &amp; "]"),
         (INDIRECT($A$1 &amp; "[Index]")=$A26)
      ),
   1),
0)</f>
        <v>0</v>
      </c>
      <c r="D26" s="150" cm="1">
        <f t="array" aca="1" ref="D26" ca="1">IFERROR(
   INDEX(
      _xlfn._xlws.FILTER(
         INDIRECT($A$1 &amp; "[" &amp;D$4 &amp; "]"),
         (INDIRECT($A$1 &amp; "[Index]")=$A26)
      ),
   1),
0)</f>
        <v>0</v>
      </c>
      <c r="E26" s="152" cm="1">
        <f t="array" aca="1" ref="E26" ca="1">IFERROR(
   INDEX(
      _xlfn._xlws.FILTER(
         INDIRECT($A$1 &amp; "[" &amp;E$4 &amp; "]"),
         (INDIRECT($A$1 &amp; "[Index]")=$A26)
      ),
   1),
0)</f>
        <v>0</v>
      </c>
      <c r="F26" s="302" cm="1">
        <f t="array" aca="1" ref="F26" ca="1">IFERROR(
   INDEX(
      _xlfn._xlws.FILTER(
         INDIRECT($A$1 &amp; "[" &amp;F$4 &amp; "]"),
         (INDIRECT($A$1 &amp; "[Index]")=$A26)
      ),
   1),
0)</f>
        <v>0</v>
      </c>
      <c r="G26" s="302" cm="1">
        <f t="array" aca="1" ref="G26" ca="1">IFERROR(
   INDEX(
      _xlfn._xlws.FILTER(
         INDIRECT($A$1 &amp; "[" &amp;G$4 &amp; "]"),
         (INDIRECT($A$1 &amp; "[Index]")=$A26)
      ),
   1),
0)</f>
        <v>0</v>
      </c>
      <c r="H26" s="302" cm="1">
        <f t="array" aca="1" ref="H26" ca="1">IFERROR(
   INDEX(
      _xlfn._xlws.FILTER(
         INDIRECT($A$1 &amp; "[" &amp;H$4 &amp; "]"),
         (INDIRECT($A$1 &amp; "[Index]")=$A26)
      ),
   1),
0)</f>
        <v>0</v>
      </c>
      <c r="I26" s="152" cm="1">
        <f t="array" aca="1" ref="I26" ca="1">IFERROR(
   INDEX(
      _xlfn._xlws.FILTER(
         INDIRECT($A$1 &amp; "[" &amp;I$4 &amp; "]"),
         (INDIRECT($A$1 &amp; "[Index]")=$A26)
      ),
   1),
0)</f>
        <v>0</v>
      </c>
      <c r="J26" s="152" cm="1">
        <f t="array" aca="1" ref="J26" ca="1">IFERROR(
   INDEX(
      _xlfn._xlws.FILTER(
         INDIRECT($A$1 &amp; "[" &amp;J$4 &amp; "]"),
         (INDIRECT($A$1 &amp; "[Index]")=$A26)
      ),
   1),
0)</f>
        <v>0</v>
      </c>
      <c r="K26" s="152" cm="1">
        <f t="array" aca="1" ref="K26" ca="1">IFERROR(
   INDEX(
      _xlfn._xlws.FILTER(
         INDIRECT($A$1 &amp; "[" &amp;K$4 &amp; "]"),
         (INDIRECT($A$1 &amp; "[Index]")=$A26)
      ),
   1),
0)</f>
        <v>0</v>
      </c>
      <c r="L26" s="152" cm="1">
        <f t="array" aca="1" ref="L26" ca="1">IFERROR(
   INDEX(
      _xlfn._xlws.FILTER(
         INDIRECT($A$1 &amp; "[" &amp;L$4 &amp; "]"),
         (INDIRECT($A$1 &amp; "[Index]")=$A26)
      ),
   1),
0)</f>
        <v>0</v>
      </c>
      <c r="M26" s="152" cm="1">
        <f t="array" aca="1" ref="M26" ca="1">IFERROR(
   INDEX(
      _xlfn._xlws.FILTER(
         INDIRECT($A$1 &amp; "[" &amp;M$4 &amp; "]"),
         (INDIRECT($A$1 &amp; "[Index]")=$A26)
      ),
   1),
0)</f>
        <v>0</v>
      </c>
      <c r="N26" s="151" cm="1">
        <f t="array" aca="1" ref="N26" ca="1">IFERROR(
   INDEX(
      _xlfn._xlws.FILTER(
         INDIRECT($A$1 &amp; "[" &amp;N$4 &amp; "]"),
         (INDIRECT($A$1 &amp; "[Index]")=$A26)
      ),
   1),
0)</f>
        <v>0</v>
      </c>
      <c r="O26" s="150" cm="1">
        <f t="array" aca="1" ref="O26" ca="1">IFERROR(
   INDEX(
      _xlfn._xlws.FILTER(
         INDIRECT($A$1 &amp; "[" &amp;O$4 &amp; "]"),
         (INDIRECT($A$1 &amp; "[Index]")=$A26)
      ),
   1),
0)</f>
        <v>0</v>
      </c>
      <c r="P26" s="150" cm="1">
        <f t="array" aca="1" ref="P26" ca="1">IFERROR(
   INDEX(
      _xlfn._xlws.FILTER(
         INDIRECT($A$1 &amp; "[" &amp;P$4 &amp; "]"),
         (INDIRECT($A$1 &amp; "[Index]")=$A26)
      ),
   1),
0)</f>
        <v>0</v>
      </c>
      <c r="Q26" s="153" cm="1">
        <f t="array" aca="1" ref="Q26" ca="1">IFERROR(
   INDEX(
      _xlfn._xlws.FILTER(
         INDIRECT($A$1 &amp; "[" &amp;Q$4 &amp; "]"),
         (INDIRECT($A$1 &amp; "[Index]")=$A26)
      ),
   1),
0)</f>
        <v>0</v>
      </c>
    </row>
    <row r="27" spans="1:17" s="145" customFormat="1" ht="12" customHeight="1">
      <c r="A27" s="174">
        <v>19</v>
      </c>
      <c r="B27" s="159" cm="1">
        <f t="array" aca="1" ref="B27" ca="1">IFERROR(
   INDEX(
      _xlfn._xlws.FILTER(
         INDIRECT($A$1 &amp; "[" &amp;B$4 &amp; "]"),
         (INDIRECT($A$1 &amp; "[Index]")=$A27)
      ),
   1),
0)</f>
        <v>0</v>
      </c>
      <c r="C27" s="160" cm="1">
        <f t="array" aca="1" ref="C27" ca="1">IFERROR(
   INDEX(
      _xlfn._xlws.FILTER(
         INDIRECT($A$1 &amp; "[" &amp;C$4 &amp; "]"),
         (INDIRECT($A$1 &amp; "[Index]")=$A27)
      ),
   1),
0)</f>
        <v>0</v>
      </c>
      <c r="D27" s="160" cm="1">
        <f t="array" aca="1" ref="D27" ca="1">IFERROR(
   INDEX(
      _xlfn._xlws.FILTER(
         INDIRECT($A$1 &amp; "[" &amp;D$4 &amp; "]"),
         (INDIRECT($A$1 &amp; "[Index]")=$A27)
      ),
   1),
0)</f>
        <v>0</v>
      </c>
      <c r="E27" s="162" cm="1">
        <f t="array" aca="1" ref="E27" ca="1">IFERROR(
   INDEX(
      _xlfn._xlws.FILTER(
         INDIRECT($A$1 &amp; "[" &amp;E$4 &amp; "]"),
         (INDIRECT($A$1 &amp; "[Index]")=$A27)
      ),
   1),
0)</f>
        <v>0</v>
      </c>
      <c r="F27" s="304" cm="1">
        <f t="array" aca="1" ref="F27" ca="1">IFERROR(
   INDEX(
      _xlfn._xlws.FILTER(
         INDIRECT($A$1 &amp; "[" &amp;F$4 &amp; "]"),
         (INDIRECT($A$1 &amp; "[Index]")=$A27)
      ),
   1),
0)</f>
        <v>0</v>
      </c>
      <c r="G27" s="304" cm="1">
        <f t="array" aca="1" ref="G27" ca="1">IFERROR(
   INDEX(
      _xlfn._xlws.FILTER(
         INDIRECT($A$1 &amp; "[" &amp;G$4 &amp; "]"),
         (INDIRECT($A$1 &amp; "[Index]")=$A27)
      ),
   1),
0)</f>
        <v>0</v>
      </c>
      <c r="H27" s="304" cm="1">
        <f t="array" aca="1" ref="H27" ca="1">IFERROR(
   INDEX(
      _xlfn._xlws.FILTER(
         INDIRECT($A$1 &amp; "[" &amp;H$4 &amp; "]"),
         (INDIRECT($A$1 &amp; "[Index]")=$A27)
      ),
   1),
0)</f>
        <v>0</v>
      </c>
      <c r="I27" s="160" cm="1">
        <f t="array" aca="1" ref="I27" ca="1">IFERROR(
   INDEX(
      _xlfn._xlws.FILTER(
         INDIRECT($A$1 &amp; "[" &amp;I$4 &amp; "]"),
         (INDIRECT($A$1 &amp; "[Index]")=$A27)
      ),
   1),
0)</f>
        <v>0</v>
      </c>
      <c r="J27" s="160" cm="1">
        <f t="array" aca="1" ref="J27" ca="1">IFERROR(
   INDEX(
      _xlfn._xlws.FILTER(
         INDIRECT($A$1 &amp; "[" &amp;J$4 &amp; "]"),
         (INDIRECT($A$1 &amp; "[Index]")=$A27)
      ),
   1),
0)</f>
        <v>0</v>
      </c>
      <c r="K27" s="160" cm="1">
        <f t="array" aca="1" ref="K27" ca="1">IFERROR(
   INDEX(
      _xlfn._xlws.FILTER(
         INDIRECT($A$1 &amp; "[" &amp;K$4 &amp; "]"),
         (INDIRECT($A$1 &amp; "[Index]")=$A27)
      ),
   1),
0)</f>
        <v>0</v>
      </c>
      <c r="L27" s="160" cm="1">
        <f t="array" aca="1" ref="L27" ca="1">IFERROR(
   INDEX(
      _xlfn._xlws.FILTER(
         INDIRECT($A$1 &amp; "[" &amp;L$4 &amp; "]"),
         (INDIRECT($A$1 &amp; "[Index]")=$A27)
      ),
   1),
0)</f>
        <v>0</v>
      </c>
      <c r="M27" s="160" cm="1">
        <f t="array" aca="1" ref="M27" ca="1">IFERROR(
   INDEX(
      _xlfn._xlws.FILTER(
         INDIRECT($A$1 &amp; "[" &amp;M$4 &amp; "]"),
         (INDIRECT($A$1 &amp; "[Index]")=$A27)
      ),
   1),
0)</f>
        <v>0</v>
      </c>
      <c r="N27" s="161" cm="1">
        <f t="array" aca="1" ref="N27" ca="1">IFERROR(
   INDEX(
      _xlfn._xlws.FILTER(
         INDIRECT($A$1 &amp; "[" &amp;N$4 &amp; "]"),
         (INDIRECT($A$1 &amp; "[Index]")=$A27)
      ),
   1),
0)</f>
        <v>0</v>
      </c>
      <c r="O27" s="160" cm="1">
        <f t="array" aca="1" ref="O27" ca="1">IFERROR(
   INDEX(
      _xlfn._xlws.FILTER(
         INDIRECT($A$1 &amp; "[" &amp;O$4 &amp; "]"),
         (INDIRECT($A$1 &amp; "[Index]")=$A27)
      ),
   1),
0)</f>
        <v>0</v>
      </c>
      <c r="P27" s="160" cm="1">
        <f t="array" aca="1" ref="P27" ca="1">IFERROR(
   INDEX(
      _xlfn._xlws.FILTER(
         INDIRECT($A$1 &amp; "[" &amp;P$4 &amp; "]"),
         (INDIRECT($A$1 &amp; "[Index]")=$A27)
      ),
   1),
0)</f>
        <v>0</v>
      </c>
      <c r="Q27" s="163" cm="1">
        <f t="array" aca="1" ref="Q27" ca="1">IFERROR(
   INDEX(
      _xlfn._xlws.FILTER(
         INDIRECT($A$1 &amp; "[" &amp;Q$4 &amp; "]"),
         (INDIRECT($A$1 &amp; "[Index]")=$A27)
      ),
   1),
0)</f>
        <v>0</v>
      </c>
    </row>
    <row r="28" spans="1:17" s="145" customFormat="1" ht="12" customHeight="1">
      <c r="B28" s="36" t="e" cm="1">
        <f t="array" aca="1" ref="B28" ca="1">CONCATENATE("As of ", TEXT(INDIRECT("Inputs!$B$2"), "mm/dd/yyyy"))</f>
        <v>#REF!</v>
      </c>
    </row>
    <row r="29" spans="1:17" ht="12" customHeight="1">
      <c r="C29" s="164"/>
    </row>
    <row r="31" spans="1:17" s="145" customFormat="1" ht="12" customHeight="1">
      <c r="B31" s="10" t="e">
        <f>"Top 20 VC deals by deal size (€M) in "&amp;#REF!</f>
        <v>#REF!</v>
      </c>
    </row>
    <row r="32" spans="1:17" s="145" customFormat="1" ht="12" customHeight="1">
      <c r="A32" s="149">
        <v>0</v>
      </c>
      <c r="B32" s="146" t="s">
        <v>5</v>
      </c>
      <c r="C32" s="147" t="s">
        <v>6</v>
      </c>
      <c r="D32" s="147" t="s">
        <v>21</v>
      </c>
      <c r="E32" s="147" t="s">
        <v>22</v>
      </c>
      <c r="F32" s="147" t="s">
        <v>9</v>
      </c>
      <c r="G32" s="147" t="s">
        <v>10</v>
      </c>
      <c r="H32" s="147" t="s">
        <v>11</v>
      </c>
      <c r="I32" s="147" t="s">
        <v>12</v>
      </c>
      <c r="J32" s="147" t="s">
        <v>13</v>
      </c>
      <c r="K32" s="147" t="s">
        <v>14</v>
      </c>
      <c r="L32" s="147" t="s">
        <v>15</v>
      </c>
      <c r="M32" s="147" t="s">
        <v>16</v>
      </c>
      <c r="N32" s="147" t="s">
        <v>17</v>
      </c>
      <c r="O32" s="147" t="s">
        <v>18</v>
      </c>
      <c r="P32" s="147" t="s">
        <v>19</v>
      </c>
      <c r="Q32" s="148" t="s">
        <v>20</v>
      </c>
    </row>
    <row r="33" spans="1:17" s="145" customFormat="1" ht="12" customHeight="1">
      <c r="A33" s="175">
        <v>0</v>
      </c>
      <c r="B33" s="131" cm="1">
        <f t="array" aca="1" ref="B33" ca="1">IFERROR(
   INDEX(
      _xlfn._xlws.FILTER(
         INDIRECT($A$2 &amp; "[" &amp;B$4 &amp; "]"),
         (INDIRECT($A$2 &amp; "[Index]")=$A33)
      ),
   1),
0)</f>
        <v>0</v>
      </c>
      <c r="C33" s="150" cm="1">
        <f t="array" aca="1" ref="C33" ca="1">IFERROR(
   INDEX(
      _xlfn._xlws.FILTER(
         INDIRECT($A$2 &amp; "[" &amp;C$4 &amp; "]"),
         (INDIRECT($A$2 &amp; "[Index]")=$A33)
      ),
   1),
0)</f>
        <v>0</v>
      </c>
      <c r="D33" s="150" cm="1">
        <f t="array" aca="1" ref="D33" ca="1">IFERROR(
   INDEX(
      _xlfn._xlws.FILTER(
         INDIRECT($A$2 &amp; "[" &amp;D$4 &amp; "]"),
         (INDIRECT($A$2 &amp; "[Index]")=$A33)
      ),
   1),
0)</f>
        <v>0</v>
      </c>
      <c r="E33" s="152" cm="1">
        <f t="array" aca="1" ref="E33" ca="1">IFERROR(
   INDEX(
      _xlfn._xlws.FILTER(
         INDIRECT($A$2 &amp; "[" &amp;E$4 &amp; "]"),
         (INDIRECT($A$2 &amp; "[Index]")=$A33)
      ),
   1),
0)</f>
        <v>0</v>
      </c>
      <c r="F33" s="302" cm="1">
        <f t="array" aca="1" ref="F33" ca="1">IFERROR(
   INDEX(
      _xlfn._xlws.FILTER(
         INDIRECT($A$2 &amp; "[" &amp;F$4 &amp; "]"),
         (INDIRECT($A$2 &amp; "[Index]")=$A33)
      ),
   1),
0)</f>
        <v>0</v>
      </c>
      <c r="G33" s="302" cm="1">
        <f t="array" aca="1" ref="G33" ca="1">IFERROR(
   INDEX(
      _xlfn._xlws.FILTER(
         INDIRECT($A$2 &amp; "[" &amp;G$4 &amp; "]"),
         (INDIRECT($A$2 &amp; "[Index]")=$A33)
      ),
   1),
0)</f>
        <v>0</v>
      </c>
      <c r="H33" s="302" cm="1">
        <f t="array" aca="1" ref="H33" ca="1">IFERROR(
   INDEX(
      _xlfn._xlws.FILTER(
         INDIRECT($A$2 &amp; "[" &amp;H$4 &amp; "]"),
         (INDIRECT($A$2 &amp; "[Index]")=$A33)
      ),
   1),
0)</f>
        <v>0</v>
      </c>
      <c r="I33" s="152" cm="1">
        <f t="array" aca="1" ref="I33" ca="1">IFERROR(
   INDEX(
      _xlfn._xlws.FILTER(
         INDIRECT($A$2 &amp; "[" &amp;I$4 &amp; "]"),
         (INDIRECT($A$2 &amp; "[Index]")=$A33)
      ),
   1),
0)</f>
        <v>0</v>
      </c>
      <c r="J33" s="152" cm="1">
        <f t="array" aca="1" ref="J33" ca="1">IFERROR(
   INDEX(
      _xlfn._xlws.FILTER(
         INDIRECT($A$2 &amp; "[" &amp;J$4 &amp; "]"),
         (INDIRECT($A$2 &amp; "[Index]")=$A33)
      ),
   1),
0)</f>
        <v>0</v>
      </c>
      <c r="K33" s="152" cm="1">
        <f t="array" aca="1" ref="K33" ca="1">IFERROR(
   INDEX(
      _xlfn._xlws.FILTER(
         INDIRECT($A$2 &amp; "[" &amp;K$4 &amp; "]"),
         (INDIRECT($A$2 &amp; "[Index]")=$A33)
      ),
   1),
0)</f>
        <v>0</v>
      </c>
      <c r="L33" s="152" cm="1">
        <f t="array" aca="1" ref="L33" ca="1">IFERROR(
   INDEX(
      _xlfn._xlws.FILTER(
         INDIRECT($A$2 &amp; "[" &amp;L$4 &amp; "]"),
         (INDIRECT($A$2 &amp; "[Index]")=$A33)
      ),
   1),
0)</f>
        <v>0</v>
      </c>
      <c r="M33" s="152" cm="1">
        <f t="array" aca="1" ref="M33" ca="1">IFERROR(
   INDEX(
      _xlfn._xlws.FILTER(
         INDIRECT($A$2 &amp; "[" &amp;M$4 &amp; "]"),
         (INDIRECT($A$2 &amp; "[Index]")=$A33)
      ),
   1),
0)</f>
        <v>0</v>
      </c>
      <c r="N33" s="151" cm="1">
        <f t="array" aca="1" ref="N33" ca="1">IFERROR(
   INDEX(
      _xlfn._xlws.FILTER(
         INDIRECT($A$2 &amp; "[" &amp;N$4 &amp; "]"),
         (INDIRECT($A$2 &amp; "[Index]")=$A33)
      ),
   1),
0)</f>
        <v>0</v>
      </c>
      <c r="O33" s="150" cm="1">
        <f t="array" aca="1" ref="O33" ca="1">IFERROR(
   INDEX(
      _xlfn._xlws.FILTER(
         INDIRECT($A$2 &amp; "[" &amp;O$4 &amp; "]"),
         (INDIRECT($A$2 &amp; "[Index]")=$A33)
      ),
   1),
0)</f>
        <v>0</v>
      </c>
      <c r="P33" s="150" cm="1">
        <f t="array" aca="1" ref="P33" ca="1">IFERROR(
   INDEX(
      _xlfn._xlws.FILTER(
         INDIRECT($A$2 &amp; "[" &amp;P$4 &amp; "]"),
         (INDIRECT($A$2 &amp; "[Index]")=$A33)
      ),
   1),
0)</f>
        <v>0</v>
      </c>
      <c r="Q33" s="153" cm="1">
        <f t="array" aca="1" ref="Q33" ca="1">IFERROR(
   INDEX(
      _xlfn._xlws.FILTER(
         INDIRECT($A$2 &amp; "[" &amp;Q$4 &amp; "]"),
         (INDIRECT($A$2 &amp; "[Index]")=$A33)
      ),
   1),
0)</f>
        <v>0</v>
      </c>
    </row>
    <row r="34" spans="1:17" s="145" customFormat="1" ht="12" customHeight="1">
      <c r="A34" s="174">
        <v>1</v>
      </c>
      <c r="B34" s="154" cm="1">
        <f t="array" aca="1" ref="B34" ca="1">IFERROR(
   INDEX(
      _xlfn._xlws.FILTER(
         INDIRECT($A$2 &amp; "[" &amp;B$4 &amp; "]"),
         (INDIRECT($A$2 &amp; "[Index]")=$A34)
      ),
   1),
0)</f>
        <v>0</v>
      </c>
      <c r="C34" s="155" cm="1">
        <f t="array" aca="1" ref="C34" ca="1">IFERROR(
   INDEX(
      _xlfn._xlws.FILTER(
         INDIRECT($A$2 &amp; "[" &amp;C$4 &amp; "]"),
         (INDIRECT($A$2 &amp; "[Index]")=$A34)
      ),
   1),
0)</f>
        <v>0</v>
      </c>
      <c r="D34" s="155" cm="1">
        <f t="array" aca="1" ref="D34" ca="1">IFERROR(
   INDEX(
      _xlfn._xlws.FILTER(
         INDIRECT($A$2 &amp; "[" &amp;D$4 &amp; "]"),
         (INDIRECT($A$2 &amp; "[Index]")=$A34)
      ),
   1),
0)</f>
        <v>0</v>
      </c>
      <c r="E34" s="157" cm="1">
        <f t="array" aca="1" ref="E34" ca="1">IFERROR(
   INDEX(
      _xlfn._xlws.FILTER(
         INDIRECT($A$2 &amp; "[" &amp;E$4 &amp; "]"),
         (INDIRECT($A$2 &amp; "[Index]")=$A34)
      ),
   1),
0)</f>
        <v>0</v>
      </c>
      <c r="F34" s="303" cm="1">
        <f t="array" aca="1" ref="F34" ca="1">IFERROR(
   INDEX(
      _xlfn._xlws.FILTER(
         INDIRECT($A$2 &amp; "[" &amp;F$4 &amp; "]"),
         (INDIRECT($A$2 &amp; "[Index]")=$A34)
      ),
   1),
0)</f>
        <v>0</v>
      </c>
      <c r="G34" s="303" cm="1">
        <f t="array" aca="1" ref="G34" ca="1">IFERROR(
   INDEX(
      _xlfn._xlws.FILTER(
         INDIRECT($A$2 &amp; "[" &amp;G$4 &amp; "]"),
         (INDIRECT($A$2 &amp; "[Index]")=$A34)
      ),
   1),
0)</f>
        <v>0</v>
      </c>
      <c r="H34" s="303" cm="1">
        <f t="array" aca="1" ref="H34" ca="1">IFERROR(
   INDEX(
      _xlfn._xlws.FILTER(
         INDIRECT($A$2 &amp; "[" &amp;H$4 &amp; "]"),
         (INDIRECT($A$2 &amp; "[Index]")=$A34)
      ),
   1),
0)</f>
        <v>0</v>
      </c>
      <c r="I34" s="155" cm="1">
        <f t="array" aca="1" ref="I34" ca="1">IFERROR(
   INDEX(
      _xlfn._xlws.FILTER(
         INDIRECT($A$2 &amp; "[" &amp;I$4 &amp; "]"),
         (INDIRECT($A$2 &amp; "[Index]")=$A34)
      ),
   1),
0)</f>
        <v>0</v>
      </c>
      <c r="J34" s="155" cm="1">
        <f t="array" aca="1" ref="J34" ca="1">IFERROR(
   INDEX(
      _xlfn._xlws.FILTER(
         INDIRECT($A$2 &amp; "[" &amp;J$4 &amp; "]"),
         (INDIRECT($A$2 &amp; "[Index]")=$A34)
      ),
   1),
0)</f>
        <v>0</v>
      </c>
      <c r="K34" s="155" cm="1">
        <f t="array" aca="1" ref="K34" ca="1">IFERROR(
   INDEX(
      _xlfn._xlws.FILTER(
         INDIRECT($A$2 &amp; "[" &amp;K$4 &amp; "]"),
         (INDIRECT($A$2 &amp; "[Index]")=$A34)
      ),
   1),
0)</f>
        <v>0</v>
      </c>
      <c r="L34" s="155" cm="1">
        <f t="array" aca="1" ref="L34" ca="1">IFERROR(
   INDEX(
      _xlfn._xlws.FILTER(
         INDIRECT($A$2 &amp; "[" &amp;L$4 &amp; "]"),
         (INDIRECT($A$2 &amp; "[Index]")=$A34)
      ),
   1),
0)</f>
        <v>0</v>
      </c>
      <c r="M34" s="155" cm="1">
        <f t="array" aca="1" ref="M34" ca="1">IFERROR(
   INDEX(
      _xlfn._xlws.FILTER(
         INDIRECT($A$2 &amp; "[" &amp;M$4 &amp; "]"),
         (INDIRECT($A$2 &amp; "[Index]")=$A34)
      ),
   1),
0)</f>
        <v>0</v>
      </c>
      <c r="N34" s="156" cm="1">
        <f t="array" aca="1" ref="N34" ca="1">IFERROR(
   INDEX(
      _xlfn._xlws.FILTER(
         INDIRECT($A$2 &amp; "[" &amp;N$4 &amp; "]"),
         (INDIRECT($A$2 &amp; "[Index]")=$A34)
      ),
   1),
0)</f>
        <v>0</v>
      </c>
      <c r="O34" s="155" cm="1">
        <f t="array" aca="1" ref="O34" ca="1">IFERROR(
   INDEX(
      _xlfn._xlws.FILTER(
         INDIRECT($A$2 &amp; "[" &amp;O$4 &amp; "]"),
         (INDIRECT($A$2 &amp; "[Index]")=$A34)
      ),
   1),
0)</f>
        <v>0</v>
      </c>
      <c r="P34" s="155" cm="1">
        <f t="array" aca="1" ref="P34" ca="1">IFERROR(
   INDEX(
      _xlfn._xlws.FILTER(
         INDIRECT($A$2 &amp; "[" &amp;P$4 &amp; "]"),
         (INDIRECT($A$2 &amp; "[Index]")=$A34)
      ),
   1),
0)</f>
        <v>0</v>
      </c>
      <c r="Q34" s="158" cm="1">
        <f t="array" aca="1" ref="Q34" ca="1">IFERROR(
   INDEX(
      _xlfn._xlws.FILTER(
         INDIRECT($A$2 &amp; "[" &amp;Q$4 &amp; "]"),
         (INDIRECT($A$2 &amp; "[Index]")=$A34)
      ),
   1),
0)</f>
        <v>0</v>
      </c>
    </row>
    <row r="35" spans="1:17" s="145" customFormat="1" ht="12" customHeight="1">
      <c r="A35" s="174">
        <v>2</v>
      </c>
      <c r="B35" s="131" cm="1">
        <f t="array" aca="1" ref="B35" ca="1">IFERROR(
   INDEX(
      _xlfn._xlws.FILTER(
         INDIRECT($A$2 &amp; "[" &amp;B$4 &amp; "]"),
         (INDIRECT($A$2 &amp; "[Index]")=$A35)
      ),
   1),
0)</f>
        <v>0</v>
      </c>
      <c r="C35" s="150" cm="1">
        <f t="array" aca="1" ref="C35" ca="1">IFERROR(
   INDEX(
      _xlfn._xlws.FILTER(
         INDIRECT($A$2 &amp; "[" &amp;C$4 &amp; "]"),
         (INDIRECT($A$2 &amp; "[Index]")=$A35)
      ),
   1),
0)</f>
        <v>0</v>
      </c>
      <c r="D35" s="150" cm="1">
        <f t="array" aca="1" ref="D35" ca="1">IFERROR(
   INDEX(
      _xlfn._xlws.FILTER(
         INDIRECT($A$2 &amp; "[" &amp;D$4 &amp; "]"),
         (INDIRECT($A$2 &amp; "[Index]")=$A35)
      ),
   1),
0)</f>
        <v>0</v>
      </c>
      <c r="E35" s="152" cm="1">
        <f t="array" aca="1" ref="E35" ca="1">IFERROR(
   INDEX(
      _xlfn._xlws.FILTER(
         INDIRECT($A$2 &amp; "[" &amp;E$4 &amp; "]"),
         (INDIRECT($A$2 &amp; "[Index]")=$A35)
      ),
   1),
0)</f>
        <v>0</v>
      </c>
      <c r="F35" s="302" cm="1">
        <f t="array" aca="1" ref="F35" ca="1">IFERROR(
   INDEX(
      _xlfn._xlws.FILTER(
         INDIRECT($A$2 &amp; "[" &amp;F$4 &amp; "]"),
         (INDIRECT($A$2 &amp; "[Index]")=$A35)
      ),
   1),
0)</f>
        <v>0</v>
      </c>
      <c r="G35" s="302" cm="1">
        <f t="array" aca="1" ref="G35" ca="1">IFERROR(
   INDEX(
      _xlfn._xlws.FILTER(
         INDIRECT($A$2 &amp; "[" &amp;G$4 &amp; "]"),
         (INDIRECT($A$2 &amp; "[Index]")=$A35)
      ),
   1),
0)</f>
        <v>0</v>
      </c>
      <c r="H35" s="302" cm="1">
        <f t="array" aca="1" ref="H35" ca="1">IFERROR(
   INDEX(
      _xlfn._xlws.FILTER(
         INDIRECT($A$2 &amp; "[" &amp;H$4 &amp; "]"),
         (INDIRECT($A$2 &amp; "[Index]")=$A35)
      ),
   1),
0)</f>
        <v>0</v>
      </c>
      <c r="I35" s="152" cm="1">
        <f t="array" aca="1" ref="I35" ca="1">IFERROR(
   INDEX(
      _xlfn._xlws.FILTER(
         INDIRECT($A$2 &amp; "[" &amp;I$4 &amp; "]"),
         (INDIRECT($A$2 &amp; "[Index]")=$A35)
      ),
   1),
0)</f>
        <v>0</v>
      </c>
      <c r="J35" s="152" cm="1">
        <f t="array" aca="1" ref="J35" ca="1">IFERROR(
   INDEX(
      _xlfn._xlws.FILTER(
         INDIRECT($A$2 &amp; "[" &amp;J$4 &amp; "]"),
         (INDIRECT($A$2 &amp; "[Index]")=$A35)
      ),
   1),
0)</f>
        <v>0</v>
      </c>
      <c r="K35" s="152" cm="1">
        <f t="array" aca="1" ref="K35" ca="1">IFERROR(
   INDEX(
      _xlfn._xlws.FILTER(
         INDIRECT($A$2 &amp; "[" &amp;K$4 &amp; "]"),
         (INDIRECT($A$2 &amp; "[Index]")=$A35)
      ),
   1),
0)</f>
        <v>0</v>
      </c>
      <c r="L35" s="152" cm="1">
        <f t="array" aca="1" ref="L35" ca="1">IFERROR(
   INDEX(
      _xlfn._xlws.FILTER(
         INDIRECT($A$2 &amp; "[" &amp;L$4 &amp; "]"),
         (INDIRECT($A$2 &amp; "[Index]")=$A35)
      ),
   1),
0)</f>
        <v>0</v>
      </c>
      <c r="M35" s="152" cm="1">
        <f t="array" aca="1" ref="M35" ca="1">IFERROR(
   INDEX(
      _xlfn._xlws.FILTER(
         INDIRECT($A$2 &amp; "[" &amp;M$4 &amp; "]"),
         (INDIRECT($A$2 &amp; "[Index]")=$A35)
      ),
   1),
0)</f>
        <v>0</v>
      </c>
      <c r="N35" s="151" cm="1">
        <f t="array" aca="1" ref="N35" ca="1">IFERROR(
   INDEX(
      _xlfn._xlws.FILTER(
         INDIRECT($A$2 &amp; "[" &amp;N$4 &amp; "]"),
         (INDIRECT($A$2 &amp; "[Index]")=$A35)
      ),
   1),
0)</f>
        <v>0</v>
      </c>
      <c r="O35" s="150" cm="1">
        <f t="array" aca="1" ref="O35" ca="1">IFERROR(
   INDEX(
      _xlfn._xlws.FILTER(
         INDIRECT($A$2 &amp; "[" &amp;O$4 &amp; "]"),
         (INDIRECT($A$2 &amp; "[Index]")=$A35)
      ),
   1),
0)</f>
        <v>0</v>
      </c>
      <c r="P35" s="150" cm="1">
        <f t="array" aca="1" ref="P35" ca="1">IFERROR(
   INDEX(
      _xlfn._xlws.FILTER(
         INDIRECT($A$2 &amp; "[" &amp;P$4 &amp; "]"),
         (INDIRECT($A$2 &amp; "[Index]")=$A35)
      ),
   1),
0)</f>
        <v>0</v>
      </c>
      <c r="Q35" s="153" cm="1">
        <f t="array" aca="1" ref="Q35" ca="1">IFERROR(
   INDEX(
      _xlfn._xlws.FILTER(
         INDIRECT($A$2 &amp; "[" &amp;Q$4 &amp; "]"),
         (INDIRECT($A$2 &amp; "[Index]")=$A35)
      ),
   1),
0)</f>
        <v>0</v>
      </c>
    </row>
    <row r="36" spans="1:17" s="145" customFormat="1" ht="12" customHeight="1">
      <c r="A36" s="174">
        <v>3</v>
      </c>
      <c r="B36" s="154" cm="1">
        <f t="array" aca="1" ref="B36" ca="1">IFERROR(
   INDEX(
      _xlfn._xlws.FILTER(
         INDIRECT($A$2 &amp; "[" &amp;B$4 &amp; "]"),
         (INDIRECT($A$2 &amp; "[Index]")=$A36)
      ),
   1),
0)</f>
        <v>0</v>
      </c>
      <c r="C36" s="155" cm="1">
        <f t="array" aca="1" ref="C36" ca="1">IFERROR(
   INDEX(
      _xlfn._xlws.FILTER(
         INDIRECT($A$2 &amp; "[" &amp;C$4 &amp; "]"),
         (INDIRECT($A$2 &amp; "[Index]")=$A36)
      ),
   1),
0)</f>
        <v>0</v>
      </c>
      <c r="D36" s="155" cm="1">
        <f t="array" aca="1" ref="D36" ca="1">IFERROR(
   INDEX(
      _xlfn._xlws.FILTER(
         INDIRECT($A$2 &amp; "[" &amp;D$4 &amp; "]"),
         (INDIRECT($A$2 &amp; "[Index]")=$A36)
      ),
   1),
0)</f>
        <v>0</v>
      </c>
      <c r="E36" s="157" cm="1">
        <f t="array" aca="1" ref="E36" ca="1">IFERROR(
   INDEX(
      _xlfn._xlws.FILTER(
         INDIRECT($A$2 &amp; "[" &amp;E$4 &amp; "]"),
         (INDIRECT($A$2 &amp; "[Index]")=$A36)
      ),
   1),
0)</f>
        <v>0</v>
      </c>
      <c r="F36" s="303" cm="1">
        <f t="array" aca="1" ref="F36" ca="1">IFERROR(
   INDEX(
      _xlfn._xlws.FILTER(
         INDIRECT($A$2 &amp; "[" &amp;F$4 &amp; "]"),
         (INDIRECT($A$2 &amp; "[Index]")=$A36)
      ),
   1),
0)</f>
        <v>0</v>
      </c>
      <c r="G36" s="303" cm="1">
        <f t="array" aca="1" ref="G36" ca="1">IFERROR(
   INDEX(
      _xlfn._xlws.FILTER(
         INDIRECT($A$2 &amp; "[" &amp;G$4 &amp; "]"),
         (INDIRECT($A$2 &amp; "[Index]")=$A36)
      ),
   1),
0)</f>
        <v>0</v>
      </c>
      <c r="H36" s="303" cm="1">
        <f t="array" aca="1" ref="H36" ca="1">IFERROR(
   INDEX(
      _xlfn._xlws.FILTER(
         INDIRECT($A$2 &amp; "[" &amp;H$4 &amp; "]"),
         (INDIRECT($A$2 &amp; "[Index]")=$A36)
      ),
   1),
0)</f>
        <v>0</v>
      </c>
      <c r="I36" s="155" cm="1">
        <f t="array" aca="1" ref="I36" ca="1">IFERROR(
   INDEX(
      _xlfn._xlws.FILTER(
         INDIRECT($A$2 &amp; "[" &amp;I$4 &amp; "]"),
         (INDIRECT($A$2 &amp; "[Index]")=$A36)
      ),
   1),
0)</f>
        <v>0</v>
      </c>
      <c r="J36" s="155" cm="1">
        <f t="array" aca="1" ref="J36" ca="1">IFERROR(
   INDEX(
      _xlfn._xlws.FILTER(
         INDIRECT($A$2 &amp; "[" &amp;J$4 &amp; "]"),
         (INDIRECT($A$2 &amp; "[Index]")=$A36)
      ),
   1),
0)</f>
        <v>0</v>
      </c>
      <c r="K36" s="155" cm="1">
        <f t="array" aca="1" ref="K36" ca="1">IFERROR(
   INDEX(
      _xlfn._xlws.FILTER(
         INDIRECT($A$2 &amp; "[" &amp;K$4 &amp; "]"),
         (INDIRECT($A$2 &amp; "[Index]")=$A36)
      ),
   1),
0)</f>
        <v>0</v>
      </c>
      <c r="L36" s="155" cm="1">
        <f t="array" aca="1" ref="L36" ca="1">IFERROR(
   INDEX(
      _xlfn._xlws.FILTER(
         INDIRECT($A$2 &amp; "[" &amp;L$4 &amp; "]"),
         (INDIRECT($A$2 &amp; "[Index]")=$A36)
      ),
   1),
0)</f>
        <v>0</v>
      </c>
      <c r="M36" s="155" cm="1">
        <f t="array" aca="1" ref="M36" ca="1">IFERROR(
   INDEX(
      _xlfn._xlws.FILTER(
         INDIRECT($A$2 &amp; "[" &amp;M$4 &amp; "]"),
         (INDIRECT($A$2 &amp; "[Index]")=$A36)
      ),
   1),
0)</f>
        <v>0</v>
      </c>
      <c r="N36" s="156" cm="1">
        <f t="array" aca="1" ref="N36" ca="1">IFERROR(
   INDEX(
      _xlfn._xlws.FILTER(
         INDIRECT($A$2 &amp; "[" &amp;N$4 &amp; "]"),
         (INDIRECT($A$2 &amp; "[Index]")=$A36)
      ),
   1),
0)</f>
        <v>0</v>
      </c>
      <c r="O36" s="155" cm="1">
        <f t="array" aca="1" ref="O36" ca="1">IFERROR(
   INDEX(
      _xlfn._xlws.FILTER(
         INDIRECT($A$2 &amp; "[" &amp;O$4 &amp; "]"),
         (INDIRECT($A$2 &amp; "[Index]")=$A36)
      ),
   1),
0)</f>
        <v>0</v>
      </c>
      <c r="P36" s="155" cm="1">
        <f t="array" aca="1" ref="P36" ca="1">IFERROR(
   INDEX(
      _xlfn._xlws.FILTER(
         INDIRECT($A$2 &amp; "[" &amp;P$4 &amp; "]"),
         (INDIRECT($A$2 &amp; "[Index]")=$A36)
      ),
   1),
0)</f>
        <v>0</v>
      </c>
      <c r="Q36" s="158" cm="1">
        <f t="array" aca="1" ref="Q36" ca="1">IFERROR(
   INDEX(
      _xlfn._xlws.FILTER(
         INDIRECT($A$2 &amp; "[" &amp;Q$4 &amp; "]"),
         (INDIRECT($A$2 &amp; "[Index]")=$A36)
      ),
   1),
0)</f>
        <v>0</v>
      </c>
    </row>
    <row r="37" spans="1:17" s="145" customFormat="1" ht="12" customHeight="1">
      <c r="A37" s="174">
        <v>4</v>
      </c>
      <c r="B37" s="131" cm="1">
        <f t="array" aca="1" ref="B37" ca="1">IFERROR(
   INDEX(
      _xlfn._xlws.FILTER(
         INDIRECT($A$2 &amp; "[" &amp;B$4 &amp; "]"),
         (INDIRECT($A$2 &amp; "[Index]")=$A37)
      ),
   1),
0)</f>
        <v>0</v>
      </c>
      <c r="C37" s="150" cm="1">
        <f t="array" aca="1" ref="C37" ca="1">IFERROR(
   INDEX(
      _xlfn._xlws.FILTER(
         INDIRECT($A$2 &amp; "[" &amp;C$4 &amp; "]"),
         (INDIRECT($A$2 &amp; "[Index]")=$A37)
      ),
   1),
0)</f>
        <v>0</v>
      </c>
      <c r="D37" s="150" cm="1">
        <f t="array" aca="1" ref="D37" ca="1">IFERROR(
   INDEX(
      _xlfn._xlws.FILTER(
         INDIRECT($A$2 &amp; "[" &amp;D$4 &amp; "]"),
         (INDIRECT($A$2 &amp; "[Index]")=$A37)
      ),
   1),
0)</f>
        <v>0</v>
      </c>
      <c r="E37" s="152" cm="1">
        <f t="array" aca="1" ref="E37" ca="1">IFERROR(
   INDEX(
      _xlfn._xlws.FILTER(
         INDIRECT($A$2 &amp; "[" &amp;E$4 &amp; "]"),
         (INDIRECT($A$2 &amp; "[Index]")=$A37)
      ),
   1),
0)</f>
        <v>0</v>
      </c>
      <c r="F37" s="302" cm="1">
        <f t="array" aca="1" ref="F37" ca="1">IFERROR(
   INDEX(
      _xlfn._xlws.FILTER(
         INDIRECT($A$2 &amp; "[" &amp;F$4 &amp; "]"),
         (INDIRECT($A$2 &amp; "[Index]")=$A37)
      ),
   1),
0)</f>
        <v>0</v>
      </c>
      <c r="G37" s="302" cm="1">
        <f t="array" aca="1" ref="G37" ca="1">IFERROR(
   INDEX(
      _xlfn._xlws.FILTER(
         INDIRECT($A$2 &amp; "[" &amp;G$4 &amp; "]"),
         (INDIRECT($A$2 &amp; "[Index]")=$A37)
      ),
   1),
0)</f>
        <v>0</v>
      </c>
      <c r="H37" s="302" cm="1">
        <f t="array" aca="1" ref="H37" ca="1">IFERROR(
   INDEX(
      _xlfn._xlws.FILTER(
         INDIRECT($A$2 &amp; "[" &amp;H$4 &amp; "]"),
         (INDIRECT($A$2 &amp; "[Index]")=$A37)
      ),
   1),
0)</f>
        <v>0</v>
      </c>
      <c r="I37" s="152" cm="1">
        <f t="array" aca="1" ref="I37" ca="1">IFERROR(
   INDEX(
      _xlfn._xlws.FILTER(
         INDIRECT($A$2 &amp; "[" &amp;I$4 &amp; "]"),
         (INDIRECT($A$2 &amp; "[Index]")=$A37)
      ),
   1),
0)</f>
        <v>0</v>
      </c>
      <c r="J37" s="152" cm="1">
        <f t="array" aca="1" ref="J37" ca="1">IFERROR(
   INDEX(
      _xlfn._xlws.FILTER(
         INDIRECT($A$2 &amp; "[" &amp;J$4 &amp; "]"),
         (INDIRECT($A$2 &amp; "[Index]")=$A37)
      ),
   1),
0)</f>
        <v>0</v>
      </c>
      <c r="K37" s="152" cm="1">
        <f t="array" aca="1" ref="K37" ca="1">IFERROR(
   INDEX(
      _xlfn._xlws.FILTER(
         INDIRECT($A$2 &amp; "[" &amp;K$4 &amp; "]"),
         (INDIRECT($A$2 &amp; "[Index]")=$A37)
      ),
   1),
0)</f>
        <v>0</v>
      </c>
      <c r="L37" s="152" cm="1">
        <f t="array" aca="1" ref="L37" ca="1">IFERROR(
   INDEX(
      _xlfn._xlws.FILTER(
         INDIRECT($A$2 &amp; "[" &amp;L$4 &amp; "]"),
         (INDIRECT($A$2 &amp; "[Index]")=$A37)
      ),
   1),
0)</f>
        <v>0</v>
      </c>
      <c r="M37" s="152" cm="1">
        <f t="array" aca="1" ref="M37" ca="1">IFERROR(
   INDEX(
      _xlfn._xlws.FILTER(
         INDIRECT($A$2 &amp; "[" &amp;M$4 &amp; "]"),
         (INDIRECT($A$2 &amp; "[Index]")=$A37)
      ),
   1),
0)</f>
        <v>0</v>
      </c>
      <c r="N37" s="151" cm="1">
        <f t="array" aca="1" ref="N37" ca="1">IFERROR(
   INDEX(
      _xlfn._xlws.FILTER(
         INDIRECT($A$2 &amp; "[" &amp;N$4 &amp; "]"),
         (INDIRECT($A$2 &amp; "[Index]")=$A37)
      ),
   1),
0)</f>
        <v>0</v>
      </c>
      <c r="O37" s="150" cm="1">
        <f t="array" aca="1" ref="O37" ca="1">IFERROR(
   INDEX(
      _xlfn._xlws.FILTER(
         INDIRECT($A$2 &amp; "[" &amp;O$4 &amp; "]"),
         (INDIRECT($A$2 &amp; "[Index]")=$A37)
      ),
   1),
0)</f>
        <v>0</v>
      </c>
      <c r="P37" s="150" cm="1">
        <f t="array" aca="1" ref="P37" ca="1">IFERROR(
   INDEX(
      _xlfn._xlws.FILTER(
         INDIRECT($A$2 &amp; "[" &amp;P$4 &amp; "]"),
         (INDIRECT($A$2 &amp; "[Index]")=$A37)
      ),
   1),
0)</f>
        <v>0</v>
      </c>
      <c r="Q37" s="153" cm="1">
        <f t="array" aca="1" ref="Q37" ca="1">IFERROR(
   INDEX(
      _xlfn._xlws.FILTER(
         INDIRECT($A$2 &amp; "[" &amp;Q$4 &amp; "]"),
         (INDIRECT($A$2 &amp; "[Index]")=$A37)
      ),
   1),
0)</f>
        <v>0</v>
      </c>
    </row>
    <row r="38" spans="1:17" s="145" customFormat="1" ht="12" customHeight="1">
      <c r="A38" s="174">
        <v>5</v>
      </c>
      <c r="B38" s="154" cm="1">
        <f t="array" aca="1" ref="B38" ca="1">IFERROR(
   INDEX(
      _xlfn._xlws.FILTER(
         INDIRECT($A$2 &amp; "[" &amp;B$4 &amp; "]"),
         (INDIRECT($A$2 &amp; "[Index]")=$A38)
      ),
   1),
0)</f>
        <v>0</v>
      </c>
      <c r="C38" s="155" cm="1">
        <f t="array" aca="1" ref="C38" ca="1">IFERROR(
   INDEX(
      _xlfn._xlws.FILTER(
         INDIRECT($A$2 &amp; "[" &amp;C$4 &amp; "]"),
         (INDIRECT($A$2 &amp; "[Index]")=$A38)
      ),
   1),
0)</f>
        <v>0</v>
      </c>
      <c r="D38" s="155" cm="1">
        <f t="array" aca="1" ref="D38" ca="1">IFERROR(
   INDEX(
      _xlfn._xlws.FILTER(
         INDIRECT($A$2 &amp; "[" &amp;D$4 &amp; "]"),
         (INDIRECT($A$2 &amp; "[Index]")=$A38)
      ),
   1),
0)</f>
        <v>0</v>
      </c>
      <c r="E38" s="157" cm="1">
        <f t="array" aca="1" ref="E38" ca="1">IFERROR(
   INDEX(
      _xlfn._xlws.FILTER(
         INDIRECT($A$2 &amp; "[" &amp;E$4 &amp; "]"),
         (INDIRECT($A$2 &amp; "[Index]")=$A38)
      ),
   1),
0)</f>
        <v>0</v>
      </c>
      <c r="F38" s="303" cm="1">
        <f t="array" aca="1" ref="F38" ca="1">IFERROR(
   INDEX(
      _xlfn._xlws.FILTER(
         INDIRECT($A$2 &amp; "[" &amp;F$4 &amp; "]"),
         (INDIRECT($A$2 &amp; "[Index]")=$A38)
      ),
   1),
0)</f>
        <v>0</v>
      </c>
      <c r="G38" s="303" cm="1">
        <f t="array" aca="1" ref="G38" ca="1">IFERROR(
   INDEX(
      _xlfn._xlws.FILTER(
         INDIRECT($A$2 &amp; "[" &amp;G$4 &amp; "]"),
         (INDIRECT($A$2 &amp; "[Index]")=$A38)
      ),
   1),
0)</f>
        <v>0</v>
      </c>
      <c r="H38" s="303" cm="1">
        <f t="array" aca="1" ref="H38" ca="1">IFERROR(
   INDEX(
      _xlfn._xlws.FILTER(
         INDIRECT($A$2 &amp; "[" &amp;H$4 &amp; "]"),
         (INDIRECT($A$2 &amp; "[Index]")=$A38)
      ),
   1),
0)</f>
        <v>0</v>
      </c>
      <c r="I38" s="155" cm="1">
        <f t="array" aca="1" ref="I38" ca="1">IFERROR(
   INDEX(
      _xlfn._xlws.FILTER(
         INDIRECT($A$2 &amp; "[" &amp;I$4 &amp; "]"),
         (INDIRECT($A$2 &amp; "[Index]")=$A38)
      ),
   1),
0)</f>
        <v>0</v>
      </c>
      <c r="J38" s="155" cm="1">
        <f t="array" aca="1" ref="J38" ca="1">IFERROR(
   INDEX(
      _xlfn._xlws.FILTER(
         INDIRECT($A$2 &amp; "[" &amp;J$4 &amp; "]"),
         (INDIRECT($A$2 &amp; "[Index]")=$A38)
      ),
   1),
0)</f>
        <v>0</v>
      </c>
      <c r="K38" s="155" cm="1">
        <f t="array" aca="1" ref="K38" ca="1">IFERROR(
   INDEX(
      _xlfn._xlws.FILTER(
         INDIRECT($A$2 &amp; "[" &amp;K$4 &amp; "]"),
         (INDIRECT($A$2 &amp; "[Index]")=$A38)
      ),
   1),
0)</f>
        <v>0</v>
      </c>
      <c r="L38" s="155" cm="1">
        <f t="array" aca="1" ref="L38" ca="1">IFERROR(
   INDEX(
      _xlfn._xlws.FILTER(
         INDIRECT($A$2 &amp; "[" &amp;L$4 &amp; "]"),
         (INDIRECT($A$2 &amp; "[Index]")=$A38)
      ),
   1),
0)</f>
        <v>0</v>
      </c>
      <c r="M38" s="155" cm="1">
        <f t="array" aca="1" ref="M38" ca="1">IFERROR(
   INDEX(
      _xlfn._xlws.FILTER(
         INDIRECT($A$2 &amp; "[" &amp;M$4 &amp; "]"),
         (INDIRECT($A$2 &amp; "[Index]")=$A38)
      ),
   1),
0)</f>
        <v>0</v>
      </c>
      <c r="N38" s="156" cm="1">
        <f t="array" aca="1" ref="N38" ca="1">IFERROR(
   INDEX(
      _xlfn._xlws.FILTER(
         INDIRECT($A$2 &amp; "[" &amp;N$4 &amp; "]"),
         (INDIRECT($A$2 &amp; "[Index]")=$A38)
      ),
   1),
0)</f>
        <v>0</v>
      </c>
      <c r="O38" s="155" cm="1">
        <f t="array" aca="1" ref="O38" ca="1">IFERROR(
   INDEX(
      _xlfn._xlws.FILTER(
         INDIRECT($A$2 &amp; "[" &amp;O$4 &amp; "]"),
         (INDIRECT($A$2 &amp; "[Index]")=$A38)
      ),
   1),
0)</f>
        <v>0</v>
      </c>
      <c r="P38" s="155" cm="1">
        <f t="array" aca="1" ref="P38" ca="1">IFERROR(
   INDEX(
      _xlfn._xlws.FILTER(
         INDIRECT($A$2 &amp; "[" &amp;P$4 &amp; "]"),
         (INDIRECT($A$2 &amp; "[Index]")=$A38)
      ),
   1),
0)</f>
        <v>0</v>
      </c>
      <c r="Q38" s="158" cm="1">
        <f t="array" aca="1" ref="Q38" ca="1">IFERROR(
   INDEX(
      _xlfn._xlws.FILTER(
         INDIRECT($A$2 &amp; "[" &amp;Q$4 &amp; "]"),
         (INDIRECT($A$2 &amp; "[Index]")=$A38)
      ),
   1),
0)</f>
        <v>0</v>
      </c>
    </row>
    <row r="39" spans="1:17" s="145" customFormat="1" ht="12" customHeight="1">
      <c r="A39" s="174">
        <v>6</v>
      </c>
      <c r="B39" s="131" cm="1">
        <f t="array" aca="1" ref="B39" ca="1">IFERROR(
   INDEX(
      _xlfn._xlws.FILTER(
         INDIRECT($A$2 &amp; "[" &amp;B$4 &amp; "]"),
         (INDIRECT($A$2 &amp; "[Index]")=$A39)
      ),
   1),
0)</f>
        <v>0</v>
      </c>
      <c r="C39" s="150" cm="1">
        <f t="array" aca="1" ref="C39" ca="1">IFERROR(
   INDEX(
      _xlfn._xlws.FILTER(
         INDIRECT($A$2 &amp; "[" &amp;C$4 &amp; "]"),
         (INDIRECT($A$2 &amp; "[Index]")=$A39)
      ),
   1),
0)</f>
        <v>0</v>
      </c>
      <c r="D39" s="150" cm="1">
        <f t="array" aca="1" ref="D39" ca="1">IFERROR(
   INDEX(
      _xlfn._xlws.FILTER(
         INDIRECT($A$2 &amp; "[" &amp;D$4 &amp; "]"),
         (INDIRECT($A$2 &amp; "[Index]")=$A39)
      ),
   1),
0)</f>
        <v>0</v>
      </c>
      <c r="E39" s="152" cm="1">
        <f t="array" aca="1" ref="E39" ca="1">IFERROR(
   INDEX(
      _xlfn._xlws.FILTER(
         INDIRECT($A$2 &amp; "[" &amp;E$4 &amp; "]"),
         (INDIRECT($A$2 &amp; "[Index]")=$A39)
      ),
   1),
0)</f>
        <v>0</v>
      </c>
      <c r="F39" s="302" cm="1">
        <f t="array" aca="1" ref="F39" ca="1">IFERROR(
   INDEX(
      _xlfn._xlws.FILTER(
         INDIRECT($A$2 &amp; "[" &amp;F$4 &amp; "]"),
         (INDIRECT($A$2 &amp; "[Index]")=$A39)
      ),
   1),
0)</f>
        <v>0</v>
      </c>
      <c r="G39" s="302" cm="1">
        <f t="array" aca="1" ref="G39" ca="1">IFERROR(
   INDEX(
      _xlfn._xlws.FILTER(
         INDIRECT($A$2 &amp; "[" &amp;G$4 &amp; "]"),
         (INDIRECT($A$2 &amp; "[Index]")=$A39)
      ),
   1),
0)</f>
        <v>0</v>
      </c>
      <c r="H39" s="302" cm="1">
        <f t="array" aca="1" ref="H39" ca="1">IFERROR(
   INDEX(
      _xlfn._xlws.FILTER(
         INDIRECT($A$2 &amp; "[" &amp;H$4 &amp; "]"),
         (INDIRECT($A$2 &amp; "[Index]")=$A39)
      ),
   1),
0)</f>
        <v>0</v>
      </c>
      <c r="I39" s="152" cm="1">
        <f t="array" aca="1" ref="I39" ca="1">IFERROR(
   INDEX(
      _xlfn._xlws.FILTER(
         INDIRECT($A$2 &amp; "[" &amp;I$4 &amp; "]"),
         (INDIRECT($A$2 &amp; "[Index]")=$A39)
      ),
   1),
0)</f>
        <v>0</v>
      </c>
      <c r="J39" s="152" cm="1">
        <f t="array" aca="1" ref="J39" ca="1">IFERROR(
   INDEX(
      _xlfn._xlws.FILTER(
         INDIRECT($A$2 &amp; "[" &amp;J$4 &amp; "]"),
         (INDIRECT($A$2 &amp; "[Index]")=$A39)
      ),
   1),
0)</f>
        <v>0</v>
      </c>
      <c r="K39" s="152" cm="1">
        <f t="array" aca="1" ref="K39" ca="1">IFERROR(
   INDEX(
      _xlfn._xlws.FILTER(
         INDIRECT($A$2 &amp; "[" &amp;K$4 &amp; "]"),
         (INDIRECT($A$2 &amp; "[Index]")=$A39)
      ),
   1),
0)</f>
        <v>0</v>
      </c>
      <c r="L39" s="152" cm="1">
        <f t="array" aca="1" ref="L39" ca="1">IFERROR(
   INDEX(
      _xlfn._xlws.FILTER(
         INDIRECT($A$2 &amp; "[" &amp;L$4 &amp; "]"),
         (INDIRECT($A$2 &amp; "[Index]")=$A39)
      ),
   1),
0)</f>
        <v>0</v>
      </c>
      <c r="M39" s="152" cm="1">
        <f t="array" aca="1" ref="M39" ca="1">IFERROR(
   INDEX(
      _xlfn._xlws.FILTER(
         INDIRECT($A$2 &amp; "[" &amp;M$4 &amp; "]"),
         (INDIRECT($A$2 &amp; "[Index]")=$A39)
      ),
   1),
0)</f>
        <v>0</v>
      </c>
      <c r="N39" s="151" cm="1">
        <f t="array" aca="1" ref="N39" ca="1">IFERROR(
   INDEX(
      _xlfn._xlws.FILTER(
         INDIRECT($A$2 &amp; "[" &amp;N$4 &amp; "]"),
         (INDIRECT($A$2 &amp; "[Index]")=$A39)
      ),
   1),
0)</f>
        <v>0</v>
      </c>
      <c r="O39" s="150" cm="1">
        <f t="array" aca="1" ref="O39" ca="1">IFERROR(
   INDEX(
      _xlfn._xlws.FILTER(
         INDIRECT($A$2 &amp; "[" &amp;O$4 &amp; "]"),
         (INDIRECT($A$2 &amp; "[Index]")=$A39)
      ),
   1),
0)</f>
        <v>0</v>
      </c>
      <c r="P39" s="150" cm="1">
        <f t="array" aca="1" ref="P39" ca="1">IFERROR(
   INDEX(
      _xlfn._xlws.FILTER(
         INDIRECT($A$2 &amp; "[" &amp;P$4 &amp; "]"),
         (INDIRECT($A$2 &amp; "[Index]")=$A39)
      ),
   1),
0)</f>
        <v>0</v>
      </c>
      <c r="Q39" s="153" cm="1">
        <f t="array" aca="1" ref="Q39" ca="1">IFERROR(
   INDEX(
      _xlfn._xlws.FILTER(
         INDIRECT($A$2 &amp; "[" &amp;Q$4 &amp; "]"),
         (INDIRECT($A$2 &amp; "[Index]")=$A39)
      ),
   1),
0)</f>
        <v>0</v>
      </c>
    </row>
    <row r="40" spans="1:17" s="145" customFormat="1" ht="12" customHeight="1">
      <c r="A40" s="174">
        <v>7</v>
      </c>
      <c r="B40" s="154" cm="1">
        <f t="array" aca="1" ref="B40" ca="1">IFERROR(
   INDEX(
      _xlfn._xlws.FILTER(
         INDIRECT($A$2 &amp; "[" &amp;B$4 &amp; "]"),
         (INDIRECT($A$2 &amp; "[Index]")=$A40)
      ),
   1),
0)</f>
        <v>0</v>
      </c>
      <c r="C40" s="155" cm="1">
        <f t="array" aca="1" ref="C40" ca="1">IFERROR(
   INDEX(
      _xlfn._xlws.FILTER(
         INDIRECT($A$2 &amp; "[" &amp;C$4 &amp; "]"),
         (INDIRECT($A$2 &amp; "[Index]")=$A40)
      ),
   1),
0)</f>
        <v>0</v>
      </c>
      <c r="D40" s="155" cm="1">
        <f t="array" aca="1" ref="D40" ca="1">IFERROR(
   INDEX(
      _xlfn._xlws.FILTER(
         INDIRECT($A$2 &amp; "[" &amp;D$4 &amp; "]"),
         (INDIRECT($A$2 &amp; "[Index]")=$A40)
      ),
   1),
0)</f>
        <v>0</v>
      </c>
      <c r="E40" s="157" cm="1">
        <f t="array" aca="1" ref="E40" ca="1">IFERROR(
   INDEX(
      _xlfn._xlws.FILTER(
         INDIRECT($A$2 &amp; "[" &amp;E$4 &amp; "]"),
         (INDIRECT($A$2 &amp; "[Index]")=$A40)
      ),
   1),
0)</f>
        <v>0</v>
      </c>
      <c r="F40" s="303" cm="1">
        <f t="array" aca="1" ref="F40" ca="1">IFERROR(
   INDEX(
      _xlfn._xlws.FILTER(
         INDIRECT($A$2 &amp; "[" &amp;F$4 &amp; "]"),
         (INDIRECT($A$2 &amp; "[Index]")=$A40)
      ),
   1),
0)</f>
        <v>0</v>
      </c>
      <c r="G40" s="303" cm="1">
        <f t="array" aca="1" ref="G40" ca="1">IFERROR(
   INDEX(
      _xlfn._xlws.FILTER(
         INDIRECT($A$2 &amp; "[" &amp;G$4 &amp; "]"),
         (INDIRECT($A$2 &amp; "[Index]")=$A40)
      ),
   1),
0)</f>
        <v>0</v>
      </c>
      <c r="H40" s="303" cm="1">
        <f t="array" aca="1" ref="H40" ca="1">IFERROR(
   INDEX(
      _xlfn._xlws.FILTER(
         INDIRECT($A$2 &amp; "[" &amp;H$4 &amp; "]"),
         (INDIRECT($A$2 &amp; "[Index]")=$A40)
      ),
   1),
0)</f>
        <v>0</v>
      </c>
      <c r="I40" s="155" cm="1">
        <f t="array" aca="1" ref="I40" ca="1">IFERROR(
   INDEX(
      _xlfn._xlws.FILTER(
         INDIRECT($A$2 &amp; "[" &amp;I$4 &amp; "]"),
         (INDIRECT($A$2 &amp; "[Index]")=$A40)
      ),
   1),
0)</f>
        <v>0</v>
      </c>
      <c r="J40" s="155" cm="1">
        <f t="array" aca="1" ref="J40" ca="1">IFERROR(
   INDEX(
      _xlfn._xlws.FILTER(
         INDIRECT($A$2 &amp; "[" &amp;J$4 &amp; "]"),
         (INDIRECT($A$2 &amp; "[Index]")=$A40)
      ),
   1),
0)</f>
        <v>0</v>
      </c>
      <c r="K40" s="155" cm="1">
        <f t="array" aca="1" ref="K40" ca="1">IFERROR(
   INDEX(
      _xlfn._xlws.FILTER(
         INDIRECT($A$2 &amp; "[" &amp;K$4 &amp; "]"),
         (INDIRECT($A$2 &amp; "[Index]")=$A40)
      ),
   1),
0)</f>
        <v>0</v>
      </c>
      <c r="L40" s="155" cm="1">
        <f t="array" aca="1" ref="L40" ca="1">IFERROR(
   INDEX(
      _xlfn._xlws.FILTER(
         INDIRECT($A$2 &amp; "[" &amp;L$4 &amp; "]"),
         (INDIRECT($A$2 &amp; "[Index]")=$A40)
      ),
   1),
0)</f>
        <v>0</v>
      </c>
      <c r="M40" s="155" cm="1">
        <f t="array" aca="1" ref="M40" ca="1">IFERROR(
   INDEX(
      _xlfn._xlws.FILTER(
         INDIRECT($A$2 &amp; "[" &amp;M$4 &amp; "]"),
         (INDIRECT($A$2 &amp; "[Index]")=$A40)
      ),
   1),
0)</f>
        <v>0</v>
      </c>
      <c r="N40" s="156" cm="1">
        <f t="array" aca="1" ref="N40" ca="1">IFERROR(
   INDEX(
      _xlfn._xlws.FILTER(
         INDIRECT($A$2 &amp; "[" &amp;N$4 &amp; "]"),
         (INDIRECT($A$2 &amp; "[Index]")=$A40)
      ),
   1),
0)</f>
        <v>0</v>
      </c>
      <c r="O40" s="155" cm="1">
        <f t="array" aca="1" ref="O40" ca="1">IFERROR(
   INDEX(
      _xlfn._xlws.FILTER(
         INDIRECT($A$2 &amp; "[" &amp;O$4 &amp; "]"),
         (INDIRECT($A$2 &amp; "[Index]")=$A40)
      ),
   1),
0)</f>
        <v>0</v>
      </c>
      <c r="P40" s="155" cm="1">
        <f t="array" aca="1" ref="P40" ca="1">IFERROR(
   INDEX(
      _xlfn._xlws.FILTER(
         INDIRECT($A$2 &amp; "[" &amp;P$4 &amp; "]"),
         (INDIRECT($A$2 &amp; "[Index]")=$A40)
      ),
   1),
0)</f>
        <v>0</v>
      </c>
      <c r="Q40" s="158" cm="1">
        <f t="array" aca="1" ref="Q40" ca="1">IFERROR(
   INDEX(
      _xlfn._xlws.FILTER(
         INDIRECT($A$2 &amp; "[" &amp;Q$4 &amp; "]"),
         (INDIRECT($A$2 &amp; "[Index]")=$A40)
      ),
   1),
0)</f>
        <v>0</v>
      </c>
    </row>
    <row r="41" spans="1:17" s="145" customFormat="1" ht="12" customHeight="1">
      <c r="A41" s="174">
        <v>8</v>
      </c>
      <c r="B41" s="131" cm="1">
        <f t="array" aca="1" ref="B41" ca="1">IFERROR(
   INDEX(
      _xlfn._xlws.FILTER(
         INDIRECT($A$2 &amp; "[" &amp;B$4 &amp; "]"),
         (INDIRECT($A$2 &amp; "[Index]")=$A41)
      ),
   1),
0)</f>
        <v>0</v>
      </c>
      <c r="C41" s="150" cm="1">
        <f t="array" aca="1" ref="C41" ca="1">IFERROR(
   INDEX(
      _xlfn._xlws.FILTER(
         INDIRECT($A$2 &amp; "[" &amp;C$4 &amp; "]"),
         (INDIRECT($A$2 &amp; "[Index]")=$A41)
      ),
   1),
0)</f>
        <v>0</v>
      </c>
      <c r="D41" s="150" cm="1">
        <f t="array" aca="1" ref="D41" ca="1">IFERROR(
   INDEX(
      _xlfn._xlws.FILTER(
         INDIRECT($A$2 &amp; "[" &amp;D$4 &amp; "]"),
         (INDIRECT($A$2 &amp; "[Index]")=$A41)
      ),
   1),
0)</f>
        <v>0</v>
      </c>
      <c r="E41" s="152" cm="1">
        <f t="array" aca="1" ref="E41" ca="1">IFERROR(
   INDEX(
      _xlfn._xlws.FILTER(
         INDIRECT($A$2 &amp; "[" &amp;E$4 &amp; "]"),
         (INDIRECT($A$2 &amp; "[Index]")=$A41)
      ),
   1),
0)</f>
        <v>0</v>
      </c>
      <c r="F41" s="302" cm="1">
        <f t="array" aca="1" ref="F41" ca="1">IFERROR(
   INDEX(
      _xlfn._xlws.FILTER(
         INDIRECT($A$2 &amp; "[" &amp;F$4 &amp; "]"),
         (INDIRECT($A$2 &amp; "[Index]")=$A41)
      ),
   1),
0)</f>
        <v>0</v>
      </c>
      <c r="G41" s="302" cm="1">
        <f t="array" aca="1" ref="G41" ca="1">IFERROR(
   INDEX(
      _xlfn._xlws.FILTER(
         INDIRECT($A$2 &amp; "[" &amp;G$4 &amp; "]"),
         (INDIRECT($A$2 &amp; "[Index]")=$A41)
      ),
   1),
0)</f>
        <v>0</v>
      </c>
      <c r="H41" s="302" cm="1">
        <f t="array" aca="1" ref="H41" ca="1">IFERROR(
   INDEX(
      _xlfn._xlws.FILTER(
         INDIRECT($A$2 &amp; "[" &amp;H$4 &amp; "]"),
         (INDIRECT($A$2 &amp; "[Index]")=$A41)
      ),
   1),
0)</f>
        <v>0</v>
      </c>
      <c r="I41" s="152" cm="1">
        <f t="array" aca="1" ref="I41" ca="1">IFERROR(
   INDEX(
      _xlfn._xlws.FILTER(
         INDIRECT($A$2 &amp; "[" &amp;I$4 &amp; "]"),
         (INDIRECT($A$2 &amp; "[Index]")=$A41)
      ),
   1),
0)</f>
        <v>0</v>
      </c>
      <c r="J41" s="152" cm="1">
        <f t="array" aca="1" ref="J41" ca="1">IFERROR(
   INDEX(
      _xlfn._xlws.FILTER(
         INDIRECT($A$2 &amp; "[" &amp;J$4 &amp; "]"),
         (INDIRECT($A$2 &amp; "[Index]")=$A41)
      ),
   1),
0)</f>
        <v>0</v>
      </c>
      <c r="K41" s="152" cm="1">
        <f t="array" aca="1" ref="K41" ca="1">IFERROR(
   INDEX(
      _xlfn._xlws.FILTER(
         INDIRECT($A$2 &amp; "[" &amp;K$4 &amp; "]"),
         (INDIRECT($A$2 &amp; "[Index]")=$A41)
      ),
   1),
0)</f>
        <v>0</v>
      </c>
      <c r="L41" s="152" cm="1">
        <f t="array" aca="1" ref="L41" ca="1">IFERROR(
   INDEX(
      _xlfn._xlws.FILTER(
         INDIRECT($A$2 &amp; "[" &amp;L$4 &amp; "]"),
         (INDIRECT($A$2 &amp; "[Index]")=$A41)
      ),
   1),
0)</f>
        <v>0</v>
      </c>
      <c r="M41" s="152" cm="1">
        <f t="array" aca="1" ref="M41" ca="1">IFERROR(
   INDEX(
      _xlfn._xlws.FILTER(
         INDIRECT($A$2 &amp; "[" &amp;M$4 &amp; "]"),
         (INDIRECT($A$2 &amp; "[Index]")=$A41)
      ),
   1),
0)</f>
        <v>0</v>
      </c>
      <c r="N41" s="151" cm="1">
        <f t="array" aca="1" ref="N41" ca="1">IFERROR(
   INDEX(
      _xlfn._xlws.FILTER(
         INDIRECT($A$2 &amp; "[" &amp;N$4 &amp; "]"),
         (INDIRECT($A$2 &amp; "[Index]")=$A41)
      ),
   1),
0)</f>
        <v>0</v>
      </c>
      <c r="O41" s="150" cm="1">
        <f t="array" aca="1" ref="O41" ca="1">IFERROR(
   INDEX(
      _xlfn._xlws.FILTER(
         INDIRECT($A$2 &amp; "[" &amp;O$4 &amp; "]"),
         (INDIRECT($A$2 &amp; "[Index]")=$A41)
      ),
   1),
0)</f>
        <v>0</v>
      </c>
      <c r="P41" s="150" cm="1">
        <f t="array" aca="1" ref="P41" ca="1">IFERROR(
   INDEX(
      _xlfn._xlws.FILTER(
         INDIRECT($A$2 &amp; "[" &amp;P$4 &amp; "]"),
         (INDIRECT($A$2 &amp; "[Index]")=$A41)
      ),
   1),
0)</f>
        <v>0</v>
      </c>
      <c r="Q41" s="153" cm="1">
        <f t="array" aca="1" ref="Q41" ca="1">IFERROR(
   INDEX(
      _xlfn._xlws.FILTER(
         INDIRECT($A$2 &amp; "[" &amp;Q$4 &amp; "]"),
         (INDIRECT($A$2 &amp; "[Index]")=$A41)
      ),
   1),
0)</f>
        <v>0</v>
      </c>
    </row>
    <row r="42" spans="1:17" s="145" customFormat="1" ht="12" customHeight="1">
      <c r="A42" s="174">
        <v>9</v>
      </c>
      <c r="B42" s="154" cm="1">
        <f t="array" aca="1" ref="B42" ca="1">IFERROR(
   INDEX(
      _xlfn._xlws.FILTER(
         INDIRECT($A$2 &amp; "[" &amp;B$4 &amp; "]"),
         (INDIRECT($A$2 &amp; "[Index]")=$A42)
      ),
   1),
0)</f>
        <v>0</v>
      </c>
      <c r="C42" s="155" cm="1">
        <f t="array" aca="1" ref="C42" ca="1">IFERROR(
   INDEX(
      _xlfn._xlws.FILTER(
         INDIRECT($A$2 &amp; "[" &amp;C$4 &amp; "]"),
         (INDIRECT($A$2 &amp; "[Index]")=$A42)
      ),
   1),
0)</f>
        <v>0</v>
      </c>
      <c r="D42" s="155" cm="1">
        <f t="array" aca="1" ref="D42" ca="1">IFERROR(
   INDEX(
      _xlfn._xlws.FILTER(
         INDIRECT($A$2 &amp; "[" &amp;D$4 &amp; "]"),
         (INDIRECT($A$2 &amp; "[Index]")=$A42)
      ),
   1),
0)</f>
        <v>0</v>
      </c>
      <c r="E42" s="157" cm="1">
        <f t="array" aca="1" ref="E42" ca="1">IFERROR(
   INDEX(
      _xlfn._xlws.FILTER(
         INDIRECT($A$2 &amp; "[" &amp;E$4 &amp; "]"),
         (INDIRECT($A$2 &amp; "[Index]")=$A42)
      ),
   1),
0)</f>
        <v>0</v>
      </c>
      <c r="F42" s="303" cm="1">
        <f t="array" aca="1" ref="F42" ca="1">IFERROR(
   INDEX(
      _xlfn._xlws.FILTER(
         INDIRECT($A$2 &amp; "[" &amp;F$4 &amp; "]"),
         (INDIRECT($A$2 &amp; "[Index]")=$A42)
      ),
   1),
0)</f>
        <v>0</v>
      </c>
      <c r="G42" s="303" cm="1">
        <f t="array" aca="1" ref="G42" ca="1">IFERROR(
   INDEX(
      _xlfn._xlws.FILTER(
         INDIRECT($A$2 &amp; "[" &amp;G$4 &amp; "]"),
         (INDIRECT($A$2 &amp; "[Index]")=$A42)
      ),
   1),
0)</f>
        <v>0</v>
      </c>
      <c r="H42" s="303" cm="1">
        <f t="array" aca="1" ref="H42" ca="1">IFERROR(
   INDEX(
      _xlfn._xlws.FILTER(
         INDIRECT($A$2 &amp; "[" &amp;H$4 &amp; "]"),
         (INDIRECT($A$2 &amp; "[Index]")=$A42)
      ),
   1),
0)</f>
        <v>0</v>
      </c>
      <c r="I42" s="155" cm="1">
        <f t="array" aca="1" ref="I42" ca="1">IFERROR(
   INDEX(
      _xlfn._xlws.FILTER(
         INDIRECT($A$2 &amp; "[" &amp;I$4 &amp; "]"),
         (INDIRECT($A$2 &amp; "[Index]")=$A42)
      ),
   1),
0)</f>
        <v>0</v>
      </c>
      <c r="J42" s="155" cm="1">
        <f t="array" aca="1" ref="J42" ca="1">IFERROR(
   INDEX(
      _xlfn._xlws.FILTER(
         INDIRECT($A$2 &amp; "[" &amp;J$4 &amp; "]"),
         (INDIRECT($A$2 &amp; "[Index]")=$A42)
      ),
   1),
0)</f>
        <v>0</v>
      </c>
      <c r="K42" s="155" cm="1">
        <f t="array" aca="1" ref="K42" ca="1">IFERROR(
   INDEX(
      _xlfn._xlws.FILTER(
         INDIRECT($A$2 &amp; "[" &amp;K$4 &amp; "]"),
         (INDIRECT($A$2 &amp; "[Index]")=$A42)
      ),
   1),
0)</f>
        <v>0</v>
      </c>
      <c r="L42" s="155" cm="1">
        <f t="array" aca="1" ref="L42" ca="1">IFERROR(
   INDEX(
      _xlfn._xlws.FILTER(
         INDIRECT($A$2 &amp; "[" &amp;L$4 &amp; "]"),
         (INDIRECT($A$2 &amp; "[Index]")=$A42)
      ),
   1),
0)</f>
        <v>0</v>
      </c>
      <c r="M42" s="155" cm="1">
        <f t="array" aca="1" ref="M42" ca="1">IFERROR(
   INDEX(
      _xlfn._xlws.FILTER(
         INDIRECT($A$2 &amp; "[" &amp;M$4 &amp; "]"),
         (INDIRECT($A$2 &amp; "[Index]")=$A42)
      ),
   1),
0)</f>
        <v>0</v>
      </c>
      <c r="N42" s="156" cm="1">
        <f t="array" aca="1" ref="N42" ca="1">IFERROR(
   INDEX(
      _xlfn._xlws.FILTER(
         INDIRECT($A$2 &amp; "[" &amp;N$4 &amp; "]"),
         (INDIRECT($A$2 &amp; "[Index]")=$A42)
      ),
   1),
0)</f>
        <v>0</v>
      </c>
      <c r="O42" s="155" cm="1">
        <f t="array" aca="1" ref="O42" ca="1">IFERROR(
   INDEX(
      _xlfn._xlws.FILTER(
         INDIRECT($A$2 &amp; "[" &amp;O$4 &amp; "]"),
         (INDIRECT($A$2 &amp; "[Index]")=$A42)
      ),
   1),
0)</f>
        <v>0</v>
      </c>
      <c r="P42" s="155" cm="1">
        <f t="array" aca="1" ref="P42" ca="1">IFERROR(
   INDEX(
      _xlfn._xlws.FILTER(
         INDIRECT($A$2 &amp; "[" &amp;P$4 &amp; "]"),
         (INDIRECT($A$2 &amp; "[Index]")=$A42)
      ),
   1),
0)</f>
        <v>0</v>
      </c>
      <c r="Q42" s="158" cm="1">
        <f t="array" aca="1" ref="Q42" ca="1">IFERROR(
   INDEX(
      _xlfn._xlws.FILTER(
         INDIRECT($A$2 &amp; "[" &amp;Q$4 &amp; "]"),
         (INDIRECT($A$2 &amp; "[Index]")=$A42)
      ),
   1),
0)</f>
        <v>0</v>
      </c>
    </row>
    <row r="43" spans="1:17" s="145" customFormat="1" ht="12" customHeight="1">
      <c r="A43" s="174">
        <v>10</v>
      </c>
      <c r="B43" s="131" cm="1">
        <f t="array" aca="1" ref="B43" ca="1">IFERROR(
   INDEX(
      _xlfn._xlws.FILTER(
         INDIRECT($A$2 &amp; "[" &amp;B$4 &amp; "]"),
         (INDIRECT($A$2 &amp; "[Index]")=$A43)
      ),
   1),
0)</f>
        <v>0</v>
      </c>
      <c r="C43" s="150" cm="1">
        <f t="array" aca="1" ref="C43" ca="1">IFERROR(
   INDEX(
      _xlfn._xlws.FILTER(
         INDIRECT($A$2 &amp; "[" &amp;C$4 &amp; "]"),
         (INDIRECT($A$2 &amp; "[Index]")=$A43)
      ),
   1),
0)</f>
        <v>0</v>
      </c>
      <c r="D43" s="150" cm="1">
        <f t="array" aca="1" ref="D43" ca="1">IFERROR(
   INDEX(
      _xlfn._xlws.FILTER(
         INDIRECT($A$2 &amp; "[" &amp;D$4 &amp; "]"),
         (INDIRECT($A$2 &amp; "[Index]")=$A43)
      ),
   1),
0)</f>
        <v>0</v>
      </c>
      <c r="E43" s="152" cm="1">
        <f t="array" aca="1" ref="E43" ca="1">IFERROR(
   INDEX(
      _xlfn._xlws.FILTER(
         INDIRECT($A$2 &amp; "[" &amp;E$4 &amp; "]"),
         (INDIRECT($A$2 &amp; "[Index]")=$A43)
      ),
   1),
0)</f>
        <v>0</v>
      </c>
      <c r="F43" s="302" cm="1">
        <f t="array" aca="1" ref="F43" ca="1">IFERROR(
   INDEX(
      _xlfn._xlws.FILTER(
         INDIRECT($A$2 &amp; "[" &amp;F$4 &amp; "]"),
         (INDIRECT($A$2 &amp; "[Index]")=$A43)
      ),
   1),
0)</f>
        <v>0</v>
      </c>
      <c r="G43" s="302" cm="1">
        <f t="array" aca="1" ref="G43" ca="1">IFERROR(
   INDEX(
      _xlfn._xlws.FILTER(
         INDIRECT($A$2 &amp; "[" &amp;G$4 &amp; "]"),
         (INDIRECT($A$2 &amp; "[Index]")=$A43)
      ),
   1),
0)</f>
        <v>0</v>
      </c>
      <c r="H43" s="302" cm="1">
        <f t="array" aca="1" ref="H43" ca="1">IFERROR(
   INDEX(
      _xlfn._xlws.FILTER(
         INDIRECT($A$2 &amp; "[" &amp;H$4 &amp; "]"),
         (INDIRECT($A$2 &amp; "[Index]")=$A43)
      ),
   1),
0)</f>
        <v>0</v>
      </c>
      <c r="I43" s="152" cm="1">
        <f t="array" aca="1" ref="I43" ca="1">IFERROR(
   INDEX(
      _xlfn._xlws.FILTER(
         INDIRECT($A$2 &amp; "[" &amp;I$4 &amp; "]"),
         (INDIRECT($A$2 &amp; "[Index]")=$A43)
      ),
   1),
0)</f>
        <v>0</v>
      </c>
      <c r="J43" s="152" cm="1">
        <f t="array" aca="1" ref="J43" ca="1">IFERROR(
   INDEX(
      _xlfn._xlws.FILTER(
         INDIRECT($A$2 &amp; "[" &amp;J$4 &amp; "]"),
         (INDIRECT($A$2 &amp; "[Index]")=$A43)
      ),
   1),
0)</f>
        <v>0</v>
      </c>
      <c r="K43" s="152" cm="1">
        <f t="array" aca="1" ref="K43" ca="1">IFERROR(
   INDEX(
      _xlfn._xlws.FILTER(
         INDIRECT($A$2 &amp; "[" &amp;K$4 &amp; "]"),
         (INDIRECT($A$2 &amp; "[Index]")=$A43)
      ),
   1),
0)</f>
        <v>0</v>
      </c>
      <c r="L43" s="152" cm="1">
        <f t="array" aca="1" ref="L43" ca="1">IFERROR(
   INDEX(
      _xlfn._xlws.FILTER(
         INDIRECT($A$2 &amp; "[" &amp;L$4 &amp; "]"),
         (INDIRECT($A$2 &amp; "[Index]")=$A43)
      ),
   1),
0)</f>
        <v>0</v>
      </c>
      <c r="M43" s="152" cm="1">
        <f t="array" aca="1" ref="M43" ca="1">IFERROR(
   INDEX(
      _xlfn._xlws.FILTER(
         INDIRECT($A$2 &amp; "[" &amp;M$4 &amp; "]"),
         (INDIRECT($A$2 &amp; "[Index]")=$A43)
      ),
   1),
0)</f>
        <v>0</v>
      </c>
      <c r="N43" s="151" cm="1">
        <f t="array" aca="1" ref="N43" ca="1">IFERROR(
   INDEX(
      _xlfn._xlws.FILTER(
         INDIRECT($A$2 &amp; "[" &amp;N$4 &amp; "]"),
         (INDIRECT($A$2 &amp; "[Index]")=$A43)
      ),
   1),
0)</f>
        <v>0</v>
      </c>
      <c r="O43" s="150" cm="1">
        <f t="array" aca="1" ref="O43" ca="1">IFERROR(
   INDEX(
      _xlfn._xlws.FILTER(
         INDIRECT($A$2 &amp; "[" &amp;O$4 &amp; "]"),
         (INDIRECT($A$2 &amp; "[Index]")=$A43)
      ),
   1),
0)</f>
        <v>0</v>
      </c>
      <c r="P43" s="150" cm="1">
        <f t="array" aca="1" ref="P43" ca="1">IFERROR(
   INDEX(
      _xlfn._xlws.FILTER(
         INDIRECT($A$2 &amp; "[" &amp;P$4 &amp; "]"),
         (INDIRECT($A$2 &amp; "[Index]")=$A43)
      ),
   1),
0)</f>
        <v>0</v>
      </c>
      <c r="Q43" s="153" cm="1">
        <f t="array" aca="1" ref="Q43" ca="1">IFERROR(
   INDEX(
      _xlfn._xlws.FILTER(
         INDIRECT($A$2 &amp; "[" &amp;Q$4 &amp; "]"),
         (INDIRECT($A$2 &amp; "[Index]")=$A43)
      ),
   1),
0)</f>
        <v>0</v>
      </c>
    </row>
    <row r="44" spans="1:17" s="145" customFormat="1" ht="12" customHeight="1">
      <c r="A44" s="174">
        <v>11</v>
      </c>
      <c r="B44" s="154" cm="1">
        <f t="array" aca="1" ref="B44" ca="1">IFERROR(
   INDEX(
      _xlfn._xlws.FILTER(
         INDIRECT($A$2 &amp; "[" &amp;B$4 &amp; "]"),
         (INDIRECT($A$2 &amp; "[Index]")=$A44)
      ),
   1),
0)</f>
        <v>0</v>
      </c>
      <c r="C44" s="155" cm="1">
        <f t="array" aca="1" ref="C44" ca="1">IFERROR(
   INDEX(
      _xlfn._xlws.FILTER(
         INDIRECT($A$2 &amp; "[" &amp;C$4 &amp; "]"),
         (INDIRECT($A$2 &amp; "[Index]")=$A44)
      ),
   1),
0)</f>
        <v>0</v>
      </c>
      <c r="D44" s="155" cm="1">
        <f t="array" aca="1" ref="D44" ca="1">IFERROR(
   INDEX(
      _xlfn._xlws.FILTER(
         INDIRECT($A$2 &amp; "[" &amp;D$4 &amp; "]"),
         (INDIRECT($A$2 &amp; "[Index]")=$A44)
      ),
   1),
0)</f>
        <v>0</v>
      </c>
      <c r="E44" s="157" cm="1">
        <f t="array" aca="1" ref="E44" ca="1">IFERROR(
   INDEX(
      _xlfn._xlws.FILTER(
         INDIRECT($A$2 &amp; "[" &amp;E$4 &amp; "]"),
         (INDIRECT($A$2 &amp; "[Index]")=$A44)
      ),
   1),
0)</f>
        <v>0</v>
      </c>
      <c r="F44" s="303" cm="1">
        <f t="array" aca="1" ref="F44" ca="1">IFERROR(
   INDEX(
      _xlfn._xlws.FILTER(
         INDIRECT($A$2 &amp; "[" &amp;F$4 &amp; "]"),
         (INDIRECT($A$2 &amp; "[Index]")=$A44)
      ),
   1),
0)</f>
        <v>0</v>
      </c>
      <c r="G44" s="303" cm="1">
        <f t="array" aca="1" ref="G44" ca="1">IFERROR(
   INDEX(
      _xlfn._xlws.FILTER(
         INDIRECT($A$2 &amp; "[" &amp;G$4 &amp; "]"),
         (INDIRECT($A$2 &amp; "[Index]")=$A44)
      ),
   1),
0)</f>
        <v>0</v>
      </c>
      <c r="H44" s="303" cm="1">
        <f t="array" aca="1" ref="H44" ca="1">IFERROR(
   INDEX(
      _xlfn._xlws.FILTER(
         INDIRECT($A$2 &amp; "[" &amp;H$4 &amp; "]"),
         (INDIRECT($A$2 &amp; "[Index]")=$A44)
      ),
   1),
0)</f>
        <v>0</v>
      </c>
      <c r="I44" s="155" cm="1">
        <f t="array" aca="1" ref="I44" ca="1">IFERROR(
   INDEX(
      _xlfn._xlws.FILTER(
         INDIRECT($A$2 &amp; "[" &amp;I$4 &amp; "]"),
         (INDIRECT($A$2 &amp; "[Index]")=$A44)
      ),
   1),
0)</f>
        <v>0</v>
      </c>
      <c r="J44" s="155" cm="1">
        <f t="array" aca="1" ref="J44" ca="1">IFERROR(
   INDEX(
      _xlfn._xlws.FILTER(
         INDIRECT($A$2 &amp; "[" &amp;J$4 &amp; "]"),
         (INDIRECT($A$2 &amp; "[Index]")=$A44)
      ),
   1),
0)</f>
        <v>0</v>
      </c>
      <c r="K44" s="155" cm="1">
        <f t="array" aca="1" ref="K44" ca="1">IFERROR(
   INDEX(
      _xlfn._xlws.FILTER(
         INDIRECT($A$2 &amp; "[" &amp;K$4 &amp; "]"),
         (INDIRECT($A$2 &amp; "[Index]")=$A44)
      ),
   1),
0)</f>
        <v>0</v>
      </c>
      <c r="L44" s="155" cm="1">
        <f t="array" aca="1" ref="L44" ca="1">IFERROR(
   INDEX(
      _xlfn._xlws.FILTER(
         INDIRECT($A$2 &amp; "[" &amp;L$4 &amp; "]"),
         (INDIRECT($A$2 &amp; "[Index]")=$A44)
      ),
   1),
0)</f>
        <v>0</v>
      </c>
      <c r="M44" s="155" cm="1">
        <f t="array" aca="1" ref="M44" ca="1">IFERROR(
   INDEX(
      _xlfn._xlws.FILTER(
         INDIRECT($A$2 &amp; "[" &amp;M$4 &amp; "]"),
         (INDIRECT($A$2 &amp; "[Index]")=$A44)
      ),
   1),
0)</f>
        <v>0</v>
      </c>
      <c r="N44" s="156" cm="1">
        <f t="array" aca="1" ref="N44" ca="1">IFERROR(
   INDEX(
      _xlfn._xlws.FILTER(
         INDIRECT($A$2 &amp; "[" &amp;N$4 &amp; "]"),
         (INDIRECT($A$2 &amp; "[Index]")=$A44)
      ),
   1),
0)</f>
        <v>0</v>
      </c>
      <c r="O44" s="155" cm="1">
        <f t="array" aca="1" ref="O44" ca="1">IFERROR(
   INDEX(
      _xlfn._xlws.FILTER(
         INDIRECT($A$2 &amp; "[" &amp;O$4 &amp; "]"),
         (INDIRECT($A$2 &amp; "[Index]")=$A44)
      ),
   1),
0)</f>
        <v>0</v>
      </c>
      <c r="P44" s="155" cm="1">
        <f t="array" aca="1" ref="P44" ca="1">IFERROR(
   INDEX(
      _xlfn._xlws.FILTER(
         INDIRECT($A$2 &amp; "[" &amp;P$4 &amp; "]"),
         (INDIRECT($A$2 &amp; "[Index]")=$A44)
      ),
   1),
0)</f>
        <v>0</v>
      </c>
      <c r="Q44" s="158" cm="1">
        <f t="array" aca="1" ref="Q44" ca="1">IFERROR(
   INDEX(
      _xlfn._xlws.FILTER(
         INDIRECT($A$2 &amp; "[" &amp;Q$4 &amp; "]"),
         (INDIRECT($A$2 &amp; "[Index]")=$A44)
      ),
   1),
0)</f>
        <v>0</v>
      </c>
    </row>
    <row r="45" spans="1:17" s="145" customFormat="1" ht="12" customHeight="1">
      <c r="A45" s="174">
        <v>12</v>
      </c>
      <c r="B45" s="131" cm="1">
        <f t="array" aca="1" ref="B45" ca="1">IFERROR(
   INDEX(
      _xlfn._xlws.FILTER(
         INDIRECT($A$2 &amp; "[" &amp;B$4 &amp; "]"),
         (INDIRECT($A$2 &amp; "[Index]")=$A45)
      ),
   1),
0)</f>
        <v>0</v>
      </c>
      <c r="C45" s="150" cm="1">
        <f t="array" aca="1" ref="C45" ca="1">IFERROR(
   INDEX(
      _xlfn._xlws.FILTER(
         INDIRECT($A$2 &amp; "[" &amp;C$4 &amp; "]"),
         (INDIRECT($A$2 &amp; "[Index]")=$A45)
      ),
   1),
0)</f>
        <v>0</v>
      </c>
      <c r="D45" s="150" cm="1">
        <f t="array" aca="1" ref="D45" ca="1">IFERROR(
   INDEX(
      _xlfn._xlws.FILTER(
         INDIRECT($A$2 &amp; "[" &amp;D$4 &amp; "]"),
         (INDIRECT($A$2 &amp; "[Index]")=$A45)
      ),
   1),
0)</f>
        <v>0</v>
      </c>
      <c r="E45" s="152" cm="1">
        <f t="array" aca="1" ref="E45" ca="1">IFERROR(
   INDEX(
      _xlfn._xlws.FILTER(
         INDIRECT($A$2 &amp; "[" &amp;E$4 &amp; "]"),
         (INDIRECT($A$2 &amp; "[Index]")=$A45)
      ),
   1),
0)</f>
        <v>0</v>
      </c>
      <c r="F45" s="302" cm="1">
        <f t="array" aca="1" ref="F45" ca="1">IFERROR(
   INDEX(
      _xlfn._xlws.FILTER(
         INDIRECT($A$2 &amp; "[" &amp;F$4 &amp; "]"),
         (INDIRECT($A$2 &amp; "[Index]")=$A45)
      ),
   1),
0)</f>
        <v>0</v>
      </c>
      <c r="G45" s="302" cm="1">
        <f t="array" aca="1" ref="G45" ca="1">IFERROR(
   INDEX(
      _xlfn._xlws.FILTER(
         INDIRECT($A$2 &amp; "[" &amp;G$4 &amp; "]"),
         (INDIRECT($A$2 &amp; "[Index]")=$A45)
      ),
   1),
0)</f>
        <v>0</v>
      </c>
      <c r="H45" s="302" cm="1">
        <f t="array" aca="1" ref="H45" ca="1">IFERROR(
   INDEX(
      _xlfn._xlws.FILTER(
         INDIRECT($A$2 &amp; "[" &amp;H$4 &amp; "]"),
         (INDIRECT($A$2 &amp; "[Index]")=$A45)
      ),
   1),
0)</f>
        <v>0</v>
      </c>
      <c r="I45" s="152" cm="1">
        <f t="array" aca="1" ref="I45" ca="1">IFERROR(
   INDEX(
      _xlfn._xlws.FILTER(
         INDIRECT($A$2 &amp; "[" &amp;I$4 &amp; "]"),
         (INDIRECT($A$2 &amp; "[Index]")=$A45)
      ),
   1),
0)</f>
        <v>0</v>
      </c>
      <c r="J45" s="152" cm="1">
        <f t="array" aca="1" ref="J45" ca="1">IFERROR(
   INDEX(
      _xlfn._xlws.FILTER(
         INDIRECT($A$2 &amp; "[" &amp;J$4 &amp; "]"),
         (INDIRECT($A$2 &amp; "[Index]")=$A45)
      ),
   1),
0)</f>
        <v>0</v>
      </c>
      <c r="K45" s="152" cm="1">
        <f t="array" aca="1" ref="K45" ca="1">IFERROR(
   INDEX(
      _xlfn._xlws.FILTER(
         INDIRECT($A$2 &amp; "[" &amp;K$4 &amp; "]"),
         (INDIRECT($A$2 &amp; "[Index]")=$A45)
      ),
   1),
0)</f>
        <v>0</v>
      </c>
      <c r="L45" s="152" cm="1">
        <f t="array" aca="1" ref="L45" ca="1">IFERROR(
   INDEX(
      _xlfn._xlws.FILTER(
         INDIRECT($A$2 &amp; "[" &amp;L$4 &amp; "]"),
         (INDIRECT($A$2 &amp; "[Index]")=$A45)
      ),
   1),
0)</f>
        <v>0</v>
      </c>
      <c r="M45" s="152" cm="1">
        <f t="array" aca="1" ref="M45" ca="1">IFERROR(
   INDEX(
      _xlfn._xlws.FILTER(
         INDIRECT($A$2 &amp; "[" &amp;M$4 &amp; "]"),
         (INDIRECT($A$2 &amp; "[Index]")=$A45)
      ),
   1),
0)</f>
        <v>0</v>
      </c>
      <c r="N45" s="151" cm="1">
        <f t="array" aca="1" ref="N45" ca="1">IFERROR(
   INDEX(
      _xlfn._xlws.FILTER(
         INDIRECT($A$2 &amp; "[" &amp;N$4 &amp; "]"),
         (INDIRECT($A$2 &amp; "[Index]")=$A45)
      ),
   1),
0)</f>
        <v>0</v>
      </c>
      <c r="O45" s="150" cm="1">
        <f t="array" aca="1" ref="O45" ca="1">IFERROR(
   INDEX(
      _xlfn._xlws.FILTER(
         INDIRECT($A$2 &amp; "[" &amp;O$4 &amp; "]"),
         (INDIRECT($A$2 &amp; "[Index]")=$A45)
      ),
   1),
0)</f>
        <v>0</v>
      </c>
      <c r="P45" s="150" cm="1">
        <f t="array" aca="1" ref="P45" ca="1">IFERROR(
   INDEX(
      _xlfn._xlws.FILTER(
         INDIRECT($A$2 &amp; "[" &amp;P$4 &amp; "]"),
         (INDIRECT($A$2 &amp; "[Index]")=$A45)
      ),
   1),
0)</f>
        <v>0</v>
      </c>
      <c r="Q45" s="153" cm="1">
        <f t="array" aca="1" ref="Q45" ca="1">IFERROR(
   INDEX(
      _xlfn._xlws.FILTER(
         INDIRECT($A$2 &amp; "[" &amp;Q$4 &amp; "]"),
         (INDIRECT($A$2 &amp; "[Index]")=$A45)
      ),
   1),
0)</f>
        <v>0</v>
      </c>
    </row>
    <row r="46" spans="1:17" s="145" customFormat="1" ht="12" customHeight="1">
      <c r="A46" s="174">
        <v>13</v>
      </c>
      <c r="B46" s="154" cm="1">
        <f t="array" aca="1" ref="B46" ca="1">IFERROR(
   INDEX(
      _xlfn._xlws.FILTER(
         INDIRECT($A$2 &amp; "[" &amp;B$4 &amp; "]"),
         (INDIRECT($A$2 &amp; "[Index]")=$A46)
      ),
   1),
0)</f>
        <v>0</v>
      </c>
      <c r="C46" s="155" cm="1">
        <f t="array" aca="1" ref="C46" ca="1">IFERROR(
   INDEX(
      _xlfn._xlws.FILTER(
         INDIRECT($A$2 &amp; "[" &amp;C$4 &amp; "]"),
         (INDIRECT($A$2 &amp; "[Index]")=$A46)
      ),
   1),
0)</f>
        <v>0</v>
      </c>
      <c r="D46" s="155" cm="1">
        <f t="array" aca="1" ref="D46" ca="1">IFERROR(
   INDEX(
      _xlfn._xlws.FILTER(
         INDIRECT($A$2 &amp; "[" &amp;D$4 &amp; "]"),
         (INDIRECT($A$2 &amp; "[Index]")=$A46)
      ),
   1),
0)</f>
        <v>0</v>
      </c>
      <c r="E46" s="157" cm="1">
        <f t="array" aca="1" ref="E46" ca="1">IFERROR(
   INDEX(
      _xlfn._xlws.FILTER(
         INDIRECT($A$2 &amp; "[" &amp;E$4 &amp; "]"),
         (INDIRECT($A$2 &amp; "[Index]")=$A46)
      ),
   1),
0)</f>
        <v>0</v>
      </c>
      <c r="F46" s="303" cm="1">
        <f t="array" aca="1" ref="F46" ca="1">IFERROR(
   INDEX(
      _xlfn._xlws.FILTER(
         INDIRECT($A$2 &amp; "[" &amp;F$4 &amp; "]"),
         (INDIRECT($A$2 &amp; "[Index]")=$A46)
      ),
   1),
0)</f>
        <v>0</v>
      </c>
      <c r="G46" s="303" cm="1">
        <f t="array" aca="1" ref="G46" ca="1">IFERROR(
   INDEX(
      _xlfn._xlws.FILTER(
         INDIRECT($A$2 &amp; "[" &amp;G$4 &amp; "]"),
         (INDIRECT($A$2 &amp; "[Index]")=$A46)
      ),
   1),
0)</f>
        <v>0</v>
      </c>
      <c r="H46" s="303" cm="1">
        <f t="array" aca="1" ref="H46" ca="1">IFERROR(
   INDEX(
      _xlfn._xlws.FILTER(
         INDIRECT($A$2 &amp; "[" &amp;H$4 &amp; "]"),
         (INDIRECT($A$2 &amp; "[Index]")=$A46)
      ),
   1),
0)</f>
        <v>0</v>
      </c>
      <c r="I46" s="155" cm="1">
        <f t="array" aca="1" ref="I46" ca="1">IFERROR(
   INDEX(
      _xlfn._xlws.FILTER(
         INDIRECT($A$2 &amp; "[" &amp;I$4 &amp; "]"),
         (INDIRECT($A$2 &amp; "[Index]")=$A46)
      ),
   1),
0)</f>
        <v>0</v>
      </c>
      <c r="J46" s="155" cm="1">
        <f t="array" aca="1" ref="J46" ca="1">IFERROR(
   INDEX(
      _xlfn._xlws.FILTER(
         INDIRECT($A$2 &amp; "[" &amp;J$4 &amp; "]"),
         (INDIRECT($A$2 &amp; "[Index]")=$A46)
      ),
   1),
0)</f>
        <v>0</v>
      </c>
      <c r="K46" s="155" cm="1">
        <f t="array" aca="1" ref="K46" ca="1">IFERROR(
   INDEX(
      _xlfn._xlws.FILTER(
         INDIRECT($A$2 &amp; "[" &amp;K$4 &amp; "]"),
         (INDIRECT($A$2 &amp; "[Index]")=$A46)
      ),
   1),
0)</f>
        <v>0</v>
      </c>
      <c r="L46" s="155" cm="1">
        <f t="array" aca="1" ref="L46" ca="1">IFERROR(
   INDEX(
      _xlfn._xlws.FILTER(
         INDIRECT($A$2 &amp; "[" &amp;L$4 &amp; "]"),
         (INDIRECT($A$2 &amp; "[Index]")=$A46)
      ),
   1),
0)</f>
        <v>0</v>
      </c>
      <c r="M46" s="155" cm="1">
        <f t="array" aca="1" ref="M46" ca="1">IFERROR(
   INDEX(
      _xlfn._xlws.FILTER(
         INDIRECT($A$2 &amp; "[" &amp;M$4 &amp; "]"),
         (INDIRECT($A$2 &amp; "[Index]")=$A46)
      ),
   1),
0)</f>
        <v>0</v>
      </c>
      <c r="N46" s="156" cm="1">
        <f t="array" aca="1" ref="N46" ca="1">IFERROR(
   INDEX(
      _xlfn._xlws.FILTER(
         INDIRECT($A$2 &amp; "[" &amp;N$4 &amp; "]"),
         (INDIRECT($A$2 &amp; "[Index]")=$A46)
      ),
   1),
0)</f>
        <v>0</v>
      </c>
      <c r="O46" s="155" cm="1">
        <f t="array" aca="1" ref="O46" ca="1">IFERROR(
   INDEX(
      _xlfn._xlws.FILTER(
         INDIRECT($A$2 &amp; "[" &amp;O$4 &amp; "]"),
         (INDIRECT($A$2 &amp; "[Index]")=$A46)
      ),
   1),
0)</f>
        <v>0</v>
      </c>
      <c r="P46" s="155" cm="1">
        <f t="array" aca="1" ref="P46" ca="1">IFERROR(
   INDEX(
      _xlfn._xlws.FILTER(
         INDIRECT($A$2 &amp; "[" &amp;P$4 &amp; "]"),
         (INDIRECT($A$2 &amp; "[Index]")=$A46)
      ),
   1),
0)</f>
        <v>0</v>
      </c>
      <c r="Q46" s="158" cm="1">
        <f t="array" aca="1" ref="Q46" ca="1">IFERROR(
   INDEX(
      _xlfn._xlws.FILTER(
         INDIRECT($A$2 &amp; "[" &amp;Q$4 &amp; "]"),
         (INDIRECT($A$2 &amp; "[Index]")=$A46)
      ),
   1),
0)</f>
        <v>0</v>
      </c>
    </row>
    <row r="47" spans="1:17" s="145" customFormat="1" ht="12" customHeight="1">
      <c r="A47" s="174">
        <v>14</v>
      </c>
      <c r="B47" s="131" cm="1">
        <f t="array" aca="1" ref="B47" ca="1">IFERROR(
   INDEX(
      _xlfn._xlws.FILTER(
         INDIRECT($A$2 &amp; "[" &amp;B$4 &amp; "]"),
         (INDIRECT($A$2 &amp; "[Index]")=$A47)
      ),
   1),
0)</f>
        <v>0</v>
      </c>
      <c r="C47" s="150" cm="1">
        <f t="array" aca="1" ref="C47" ca="1">IFERROR(
   INDEX(
      _xlfn._xlws.FILTER(
         INDIRECT($A$2 &amp; "[" &amp;C$4 &amp; "]"),
         (INDIRECT($A$2 &amp; "[Index]")=$A47)
      ),
   1),
0)</f>
        <v>0</v>
      </c>
      <c r="D47" s="150" cm="1">
        <f t="array" aca="1" ref="D47" ca="1">IFERROR(
   INDEX(
      _xlfn._xlws.FILTER(
         INDIRECT($A$2 &amp; "[" &amp;D$4 &amp; "]"),
         (INDIRECT($A$2 &amp; "[Index]")=$A47)
      ),
   1),
0)</f>
        <v>0</v>
      </c>
      <c r="E47" s="152" cm="1">
        <f t="array" aca="1" ref="E47" ca="1">IFERROR(
   INDEX(
      _xlfn._xlws.FILTER(
         INDIRECT($A$2 &amp; "[" &amp;E$4 &amp; "]"),
         (INDIRECT($A$2 &amp; "[Index]")=$A47)
      ),
   1),
0)</f>
        <v>0</v>
      </c>
      <c r="F47" s="302" cm="1">
        <f t="array" aca="1" ref="F47" ca="1">IFERROR(
   INDEX(
      _xlfn._xlws.FILTER(
         INDIRECT($A$2 &amp; "[" &amp;F$4 &amp; "]"),
         (INDIRECT($A$2 &amp; "[Index]")=$A47)
      ),
   1),
0)</f>
        <v>0</v>
      </c>
      <c r="G47" s="302" cm="1">
        <f t="array" aca="1" ref="G47" ca="1">IFERROR(
   INDEX(
      _xlfn._xlws.FILTER(
         INDIRECT($A$2 &amp; "[" &amp;G$4 &amp; "]"),
         (INDIRECT($A$2 &amp; "[Index]")=$A47)
      ),
   1),
0)</f>
        <v>0</v>
      </c>
      <c r="H47" s="302" cm="1">
        <f t="array" aca="1" ref="H47" ca="1">IFERROR(
   INDEX(
      _xlfn._xlws.FILTER(
         INDIRECT($A$2 &amp; "[" &amp;H$4 &amp; "]"),
         (INDIRECT($A$2 &amp; "[Index]")=$A47)
      ),
   1),
0)</f>
        <v>0</v>
      </c>
      <c r="I47" s="152" cm="1">
        <f t="array" aca="1" ref="I47" ca="1">IFERROR(
   INDEX(
      _xlfn._xlws.FILTER(
         INDIRECT($A$2 &amp; "[" &amp;I$4 &amp; "]"),
         (INDIRECT($A$2 &amp; "[Index]")=$A47)
      ),
   1),
0)</f>
        <v>0</v>
      </c>
      <c r="J47" s="152" cm="1">
        <f t="array" aca="1" ref="J47" ca="1">IFERROR(
   INDEX(
      _xlfn._xlws.FILTER(
         INDIRECT($A$2 &amp; "[" &amp;J$4 &amp; "]"),
         (INDIRECT($A$2 &amp; "[Index]")=$A47)
      ),
   1),
0)</f>
        <v>0</v>
      </c>
      <c r="K47" s="152" cm="1">
        <f t="array" aca="1" ref="K47" ca="1">IFERROR(
   INDEX(
      _xlfn._xlws.FILTER(
         INDIRECT($A$2 &amp; "[" &amp;K$4 &amp; "]"),
         (INDIRECT($A$2 &amp; "[Index]")=$A47)
      ),
   1),
0)</f>
        <v>0</v>
      </c>
      <c r="L47" s="152" cm="1">
        <f t="array" aca="1" ref="L47" ca="1">IFERROR(
   INDEX(
      _xlfn._xlws.FILTER(
         INDIRECT($A$2 &amp; "[" &amp;L$4 &amp; "]"),
         (INDIRECT($A$2 &amp; "[Index]")=$A47)
      ),
   1),
0)</f>
        <v>0</v>
      </c>
      <c r="M47" s="152" cm="1">
        <f t="array" aca="1" ref="M47" ca="1">IFERROR(
   INDEX(
      _xlfn._xlws.FILTER(
         INDIRECT($A$2 &amp; "[" &amp;M$4 &amp; "]"),
         (INDIRECT($A$2 &amp; "[Index]")=$A47)
      ),
   1),
0)</f>
        <v>0</v>
      </c>
      <c r="N47" s="151" cm="1">
        <f t="array" aca="1" ref="N47" ca="1">IFERROR(
   INDEX(
      _xlfn._xlws.FILTER(
         INDIRECT($A$2 &amp; "[" &amp;N$4 &amp; "]"),
         (INDIRECT($A$2 &amp; "[Index]")=$A47)
      ),
   1),
0)</f>
        <v>0</v>
      </c>
      <c r="O47" s="150" cm="1">
        <f t="array" aca="1" ref="O47" ca="1">IFERROR(
   INDEX(
      _xlfn._xlws.FILTER(
         INDIRECT($A$2 &amp; "[" &amp;O$4 &amp; "]"),
         (INDIRECT($A$2 &amp; "[Index]")=$A47)
      ),
   1),
0)</f>
        <v>0</v>
      </c>
      <c r="P47" s="150" cm="1">
        <f t="array" aca="1" ref="P47" ca="1">IFERROR(
   INDEX(
      _xlfn._xlws.FILTER(
         INDIRECT($A$2 &amp; "[" &amp;P$4 &amp; "]"),
         (INDIRECT($A$2 &amp; "[Index]")=$A47)
      ),
   1),
0)</f>
        <v>0</v>
      </c>
      <c r="Q47" s="153" cm="1">
        <f t="array" aca="1" ref="Q47" ca="1">IFERROR(
   INDEX(
      _xlfn._xlws.FILTER(
         INDIRECT($A$2 &amp; "[" &amp;Q$4 &amp; "]"),
         (INDIRECT($A$2 &amp; "[Index]")=$A47)
      ),
   1),
0)</f>
        <v>0</v>
      </c>
    </row>
    <row r="48" spans="1:17" s="145" customFormat="1" ht="12" customHeight="1">
      <c r="A48" s="174">
        <v>15</v>
      </c>
      <c r="B48" s="154" cm="1">
        <f t="array" aca="1" ref="B48" ca="1">IFERROR(
   INDEX(
      _xlfn._xlws.FILTER(
         INDIRECT($A$2 &amp; "[" &amp;B$4 &amp; "]"),
         (INDIRECT($A$2 &amp; "[Index]")=$A48)
      ),
   1),
0)</f>
        <v>0</v>
      </c>
      <c r="C48" s="155" cm="1">
        <f t="array" aca="1" ref="C48" ca="1">IFERROR(
   INDEX(
      _xlfn._xlws.FILTER(
         INDIRECT($A$2 &amp; "[" &amp;C$4 &amp; "]"),
         (INDIRECT($A$2 &amp; "[Index]")=$A48)
      ),
   1),
0)</f>
        <v>0</v>
      </c>
      <c r="D48" s="155" cm="1">
        <f t="array" aca="1" ref="D48" ca="1">IFERROR(
   INDEX(
      _xlfn._xlws.FILTER(
         INDIRECT($A$2 &amp; "[" &amp;D$4 &amp; "]"),
         (INDIRECT($A$2 &amp; "[Index]")=$A48)
      ),
   1),
0)</f>
        <v>0</v>
      </c>
      <c r="E48" s="157" cm="1">
        <f t="array" aca="1" ref="E48" ca="1">IFERROR(
   INDEX(
      _xlfn._xlws.FILTER(
         INDIRECT($A$2 &amp; "[" &amp;E$4 &amp; "]"),
         (INDIRECT($A$2 &amp; "[Index]")=$A48)
      ),
   1),
0)</f>
        <v>0</v>
      </c>
      <c r="F48" s="303" cm="1">
        <f t="array" aca="1" ref="F48" ca="1">IFERROR(
   INDEX(
      _xlfn._xlws.FILTER(
         INDIRECT($A$2 &amp; "[" &amp;F$4 &amp; "]"),
         (INDIRECT($A$2 &amp; "[Index]")=$A48)
      ),
   1),
0)</f>
        <v>0</v>
      </c>
      <c r="G48" s="303" cm="1">
        <f t="array" aca="1" ref="G48" ca="1">IFERROR(
   INDEX(
      _xlfn._xlws.FILTER(
         INDIRECT($A$2 &amp; "[" &amp;G$4 &amp; "]"),
         (INDIRECT($A$2 &amp; "[Index]")=$A48)
      ),
   1),
0)</f>
        <v>0</v>
      </c>
      <c r="H48" s="303" cm="1">
        <f t="array" aca="1" ref="H48" ca="1">IFERROR(
   INDEX(
      _xlfn._xlws.FILTER(
         INDIRECT($A$2 &amp; "[" &amp;H$4 &amp; "]"),
         (INDIRECT($A$2 &amp; "[Index]")=$A48)
      ),
   1),
0)</f>
        <v>0</v>
      </c>
      <c r="I48" s="155" cm="1">
        <f t="array" aca="1" ref="I48" ca="1">IFERROR(
   INDEX(
      _xlfn._xlws.FILTER(
         INDIRECT($A$2 &amp; "[" &amp;I$4 &amp; "]"),
         (INDIRECT($A$2 &amp; "[Index]")=$A48)
      ),
   1),
0)</f>
        <v>0</v>
      </c>
      <c r="J48" s="155" cm="1">
        <f t="array" aca="1" ref="J48" ca="1">IFERROR(
   INDEX(
      _xlfn._xlws.FILTER(
         INDIRECT($A$2 &amp; "[" &amp;J$4 &amp; "]"),
         (INDIRECT($A$2 &amp; "[Index]")=$A48)
      ),
   1),
0)</f>
        <v>0</v>
      </c>
      <c r="K48" s="155" cm="1">
        <f t="array" aca="1" ref="K48" ca="1">IFERROR(
   INDEX(
      _xlfn._xlws.FILTER(
         INDIRECT($A$2 &amp; "[" &amp;K$4 &amp; "]"),
         (INDIRECT($A$2 &amp; "[Index]")=$A48)
      ),
   1),
0)</f>
        <v>0</v>
      </c>
      <c r="L48" s="155" cm="1">
        <f t="array" aca="1" ref="L48" ca="1">IFERROR(
   INDEX(
      _xlfn._xlws.FILTER(
         INDIRECT($A$2 &amp; "[" &amp;L$4 &amp; "]"),
         (INDIRECT($A$2 &amp; "[Index]")=$A48)
      ),
   1),
0)</f>
        <v>0</v>
      </c>
      <c r="M48" s="155" cm="1">
        <f t="array" aca="1" ref="M48" ca="1">IFERROR(
   INDEX(
      _xlfn._xlws.FILTER(
         INDIRECT($A$2 &amp; "[" &amp;M$4 &amp; "]"),
         (INDIRECT($A$2 &amp; "[Index]")=$A48)
      ),
   1),
0)</f>
        <v>0</v>
      </c>
      <c r="N48" s="156" cm="1">
        <f t="array" aca="1" ref="N48" ca="1">IFERROR(
   INDEX(
      _xlfn._xlws.FILTER(
         INDIRECT($A$2 &amp; "[" &amp;N$4 &amp; "]"),
         (INDIRECT($A$2 &amp; "[Index]")=$A48)
      ),
   1),
0)</f>
        <v>0</v>
      </c>
      <c r="O48" s="155" cm="1">
        <f t="array" aca="1" ref="O48" ca="1">IFERROR(
   INDEX(
      _xlfn._xlws.FILTER(
         INDIRECT($A$2 &amp; "[" &amp;O$4 &amp; "]"),
         (INDIRECT($A$2 &amp; "[Index]")=$A48)
      ),
   1),
0)</f>
        <v>0</v>
      </c>
      <c r="P48" s="155" cm="1">
        <f t="array" aca="1" ref="P48" ca="1">IFERROR(
   INDEX(
      _xlfn._xlws.FILTER(
         INDIRECT($A$2 &amp; "[" &amp;P$4 &amp; "]"),
         (INDIRECT($A$2 &amp; "[Index]")=$A48)
      ),
   1),
0)</f>
        <v>0</v>
      </c>
      <c r="Q48" s="158" cm="1">
        <f t="array" aca="1" ref="Q48" ca="1">IFERROR(
   INDEX(
      _xlfn._xlws.FILTER(
         INDIRECT($A$2 &amp; "[" &amp;Q$4 &amp; "]"),
         (INDIRECT($A$2 &amp; "[Index]")=$A48)
      ),
   1),
0)</f>
        <v>0</v>
      </c>
    </row>
    <row r="49" spans="1:17" s="145" customFormat="1" ht="12" customHeight="1">
      <c r="A49" s="174">
        <v>16</v>
      </c>
      <c r="B49" s="131" cm="1">
        <f t="array" aca="1" ref="B49" ca="1">IFERROR(
   INDEX(
      _xlfn._xlws.FILTER(
         INDIRECT($A$2 &amp; "[" &amp;B$4 &amp; "]"),
         (INDIRECT($A$2 &amp; "[Index]")=$A49)
      ),
   1),
0)</f>
        <v>0</v>
      </c>
      <c r="C49" s="150" cm="1">
        <f t="array" aca="1" ref="C49" ca="1">IFERROR(
   INDEX(
      _xlfn._xlws.FILTER(
         INDIRECT($A$2 &amp; "[" &amp;C$4 &amp; "]"),
         (INDIRECT($A$2 &amp; "[Index]")=$A49)
      ),
   1),
0)</f>
        <v>0</v>
      </c>
      <c r="D49" s="150" cm="1">
        <f t="array" aca="1" ref="D49" ca="1">IFERROR(
   INDEX(
      _xlfn._xlws.FILTER(
         INDIRECT($A$2 &amp; "[" &amp;D$4 &amp; "]"),
         (INDIRECT($A$2 &amp; "[Index]")=$A49)
      ),
   1),
0)</f>
        <v>0</v>
      </c>
      <c r="E49" s="152" cm="1">
        <f t="array" aca="1" ref="E49" ca="1">IFERROR(
   INDEX(
      _xlfn._xlws.FILTER(
         INDIRECT($A$2 &amp; "[" &amp;E$4 &amp; "]"),
         (INDIRECT($A$2 &amp; "[Index]")=$A49)
      ),
   1),
0)</f>
        <v>0</v>
      </c>
      <c r="F49" s="302" cm="1">
        <f t="array" aca="1" ref="F49" ca="1">IFERROR(
   INDEX(
      _xlfn._xlws.FILTER(
         INDIRECT($A$2 &amp; "[" &amp;F$4 &amp; "]"),
         (INDIRECT($A$2 &amp; "[Index]")=$A49)
      ),
   1),
0)</f>
        <v>0</v>
      </c>
      <c r="G49" s="302" cm="1">
        <f t="array" aca="1" ref="G49" ca="1">IFERROR(
   INDEX(
      _xlfn._xlws.FILTER(
         INDIRECT($A$2 &amp; "[" &amp;G$4 &amp; "]"),
         (INDIRECT($A$2 &amp; "[Index]")=$A49)
      ),
   1),
0)</f>
        <v>0</v>
      </c>
      <c r="H49" s="302" cm="1">
        <f t="array" aca="1" ref="H49" ca="1">IFERROR(
   INDEX(
      _xlfn._xlws.FILTER(
         INDIRECT($A$2 &amp; "[" &amp;H$4 &amp; "]"),
         (INDIRECT($A$2 &amp; "[Index]")=$A49)
      ),
   1),
0)</f>
        <v>0</v>
      </c>
      <c r="I49" s="152" cm="1">
        <f t="array" aca="1" ref="I49" ca="1">IFERROR(
   INDEX(
      _xlfn._xlws.FILTER(
         INDIRECT($A$2 &amp; "[" &amp;I$4 &amp; "]"),
         (INDIRECT($A$2 &amp; "[Index]")=$A49)
      ),
   1),
0)</f>
        <v>0</v>
      </c>
      <c r="J49" s="152" cm="1">
        <f t="array" aca="1" ref="J49" ca="1">IFERROR(
   INDEX(
      _xlfn._xlws.FILTER(
         INDIRECT($A$2 &amp; "[" &amp;J$4 &amp; "]"),
         (INDIRECT($A$2 &amp; "[Index]")=$A49)
      ),
   1),
0)</f>
        <v>0</v>
      </c>
      <c r="K49" s="152" cm="1">
        <f t="array" aca="1" ref="K49" ca="1">IFERROR(
   INDEX(
      _xlfn._xlws.FILTER(
         INDIRECT($A$2 &amp; "[" &amp;K$4 &amp; "]"),
         (INDIRECT($A$2 &amp; "[Index]")=$A49)
      ),
   1),
0)</f>
        <v>0</v>
      </c>
      <c r="L49" s="152" cm="1">
        <f t="array" aca="1" ref="L49" ca="1">IFERROR(
   INDEX(
      _xlfn._xlws.FILTER(
         INDIRECT($A$2 &amp; "[" &amp;L$4 &amp; "]"),
         (INDIRECT($A$2 &amp; "[Index]")=$A49)
      ),
   1),
0)</f>
        <v>0</v>
      </c>
      <c r="M49" s="152" cm="1">
        <f t="array" aca="1" ref="M49" ca="1">IFERROR(
   INDEX(
      _xlfn._xlws.FILTER(
         INDIRECT($A$2 &amp; "[" &amp;M$4 &amp; "]"),
         (INDIRECT($A$2 &amp; "[Index]")=$A49)
      ),
   1),
0)</f>
        <v>0</v>
      </c>
      <c r="N49" s="151" cm="1">
        <f t="array" aca="1" ref="N49" ca="1">IFERROR(
   INDEX(
      _xlfn._xlws.FILTER(
         INDIRECT($A$2 &amp; "[" &amp;N$4 &amp; "]"),
         (INDIRECT($A$2 &amp; "[Index]")=$A49)
      ),
   1),
0)</f>
        <v>0</v>
      </c>
      <c r="O49" s="150" cm="1">
        <f t="array" aca="1" ref="O49" ca="1">IFERROR(
   INDEX(
      _xlfn._xlws.FILTER(
         INDIRECT($A$2 &amp; "[" &amp;O$4 &amp; "]"),
         (INDIRECT($A$2 &amp; "[Index]")=$A49)
      ),
   1),
0)</f>
        <v>0</v>
      </c>
      <c r="P49" s="150" cm="1">
        <f t="array" aca="1" ref="P49" ca="1">IFERROR(
   INDEX(
      _xlfn._xlws.FILTER(
         INDIRECT($A$2 &amp; "[" &amp;P$4 &amp; "]"),
         (INDIRECT($A$2 &amp; "[Index]")=$A49)
      ),
   1),
0)</f>
        <v>0</v>
      </c>
      <c r="Q49" s="153" cm="1">
        <f t="array" aca="1" ref="Q49" ca="1">IFERROR(
   INDEX(
      _xlfn._xlws.FILTER(
         INDIRECT($A$2 &amp; "[" &amp;Q$4 &amp; "]"),
         (INDIRECT($A$2 &amp; "[Index]")=$A49)
      ),
   1),
0)</f>
        <v>0</v>
      </c>
    </row>
    <row r="50" spans="1:17" s="145" customFormat="1" ht="12" customHeight="1">
      <c r="A50" s="174">
        <v>17</v>
      </c>
      <c r="B50" s="154" cm="1">
        <f t="array" aca="1" ref="B50" ca="1">IFERROR(
   INDEX(
      _xlfn._xlws.FILTER(
         INDIRECT($A$2 &amp; "[" &amp;B$4 &amp; "]"),
         (INDIRECT($A$2 &amp; "[Index]")=$A50)
      ),
   1),
0)</f>
        <v>0</v>
      </c>
      <c r="C50" s="155" cm="1">
        <f t="array" aca="1" ref="C50" ca="1">IFERROR(
   INDEX(
      _xlfn._xlws.FILTER(
         INDIRECT($A$2 &amp; "[" &amp;C$4 &amp; "]"),
         (INDIRECT($A$2 &amp; "[Index]")=$A50)
      ),
   1),
0)</f>
        <v>0</v>
      </c>
      <c r="D50" s="155" cm="1">
        <f t="array" aca="1" ref="D50" ca="1">IFERROR(
   INDEX(
      _xlfn._xlws.FILTER(
         INDIRECT($A$2 &amp; "[" &amp;D$4 &amp; "]"),
         (INDIRECT($A$2 &amp; "[Index]")=$A50)
      ),
   1),
0)</f>
        <v>0</v>
      </c>
      <c r="E50" s="157" cm="1">
        <f t="array" aca="1" ref="E50" ca="1">IFERROR(
   INDEX(
      _xlfn._xlws.FILTER(
         INDIRECT($A$2 &amp; "[" &amp;E$4 &amp; "]"),
         (INDIRECT($A$2 &amp; "[Index]")=$A50)
      ),
   1),
0)</f>
        <v>0</v>
      </c>
      <c r="F50" s="303" cm="1">
        <f t="array" aca="1" ref="F50" ca="1">IFERROR(
   INDEX(
      _xlfn._xlws.FILTER(
         INDIRECT($A$2 &amp; "[" &amp;F$4 &amp; "]"),
         (INDIRECT($A$2 &amp; "[Index]")=$A50)
      ),
   1),
0)</f>
        <v>0</v>
      </c>
      <c r="G50" s="303" cm="1">
        <f t="array" aca="1" ref="G50" ca="1">IFERROR(
   INDEX(
      _xlfn._xlws.FILTER(
         INDIRECT($A$2 &amp; "[" &amp;G$4 &amp; "]"),
         (INDIRECT($A$2 &amp; "[Index]")=$A50)
      ),
   1),
0)</f>
        <v>0</v>
      </c>
      <c r="H50" s="303" cm="1">
        <f t="array" aca="1" ref="H50" ca="1">IFERROR(
   INDEX(
      _xlfn._xlws.FILTER(
         INDIRECT($A$2 &amp; "[" &amp;H$4 &amp; "]"),
         (INDIRECT($A$2 &amp; "[Index]")=$A50)
      ),
   1),
0)</f>
        <v>0</v>
      </c>
      <c r="I50" s="155" cm="1">
        <f t="array" aca="1" ref="I50" ca="1">IFERROR(
   INDEX(
      _xlfn._xlws.FILTER(
         INDIRECT($A$2 &amp; "[" &amp;I$4 &amp; "]"),
         (INDIRECT($A$2 &amp; "[Index]")=$A50)
      ),
   1),
0)</f>
        <v>0</v>
      </c>
      <c r="J50" s="155" cm="1">
        <f t="array" aca="1" ref="J50" ca="1">IFERROR(
   INDEX(
      _xlfn._xlws.FILTER(
         INDIRECT($A$2 &amp; "[" &amp;J$4 &amp; "]"),
         (INDIRECT($A$2 &amp; "[Index]")=$A50)
      ),
   1),
0)</f>
        <v>0</v>
      </c>
      <c r="K50" s="155" cm="1">
        <f t="array" aca="1" ref="K50" ca="1">IFERROR(
   INDEX(
      _xlfn._xlws.FILTER(
         INDIRECT($A$2 &amp; "[" &amp;K$4 &amp; "]"),
         (INDIRECT($A$2 &amp; "[Index]")=$A50)
      ),
   1),
0)</f>
        <v>0</v>
      </c>
      <c r="L50" s="155" cm="1">
        <f t="array" aca="1" ref="L50" ca="1">IFERROR(
   INDEX(
      _xlfn._xlws.FILTER(
         INDIRECT($A$2 &amp; "[" &amp;L$4 &amp; "]"),
         (INDIRECT($A$2 &amp; "[Index]")=$A50)
      ),
   1),
0)</f>
        <v>0</v>
      </c>
      <c r="M50" s="155" cm="1">
        <f t="array" aca="1" ref="M50" ca="1">IFERROR(
   INDEX(
      _xlfn._xlws.FILTER(
         INDIRECT($A$2 &amp; "[" &amp;M$4 &amp; "]"),
         (INDIRECT($A$2 &amp; "[Index]")=$A50)
      ),
   1),
0)</f>
        <v>0</v>
      </c>
      <c r="N50" s="156" cm="1">
        <f t="array" aca="1" ref="N50" ca="1">IFERROR(
   INDEX(
      _xlfn._xlws.FILTER(
         INDIRECT($A$2 &amp; "[" &amp;N$4 &amp; "]"),
         (INDIRECT($A$2 &amp; "[Index]")=$A50)
      ),
   1),
0)</f>
        <v>0</v>
      </c>
      <c r="O50" s="155" cm="1">
        <f t="array" aca="1" ref="O50" ca="1">IFERROR(
   INDEX(
      _xlfn._xlws.FILTER(
         INDIRECT($A$2 &amp; "[" &amp;O$4 &amp; "]"),
         (INDIRECT($A$2 &amp; "[Index]")=$A50)
      ),
   1),
0)</f>
        <v>0</v>
      </c>
      <c r="P50" s="155" cm="1">
        <f t="array" aca="1" ref="P50" ca="1">IFERROR(
   INDEX(
      _xlfn._xlws.FILTER(
         INDIRECT($A$2 &amp; "[" &amp;P$4 &amp; "]"),
         (INDIRECT($A$2 &amp; "[Index]")=$A50)
      ),
   1),
0)</f>
        <v>0</v>
      </c>
      <c r="Q50" s="158" cm="1">
        <f t="array" aca="1" ref="Q50" ca="1">IFERROR(
   INDEX(
      _xlfn._xlws.FILTER(
         INDIRECT($A$2 &amp; "[" &amp;Q$4 &amp; "]"),
         (INDIRECT($A$2 &amp; "[Index]")=$A50)
      ),
   1),
0)</f>
        <v>0</v>
      </c>
    </row>
    <row r="51" spans="1:17" s="145" customFormat="1" ht="12" customHeight="1">
      <c r="A51" s="174">
        <v>18</v>
      </c>
      <c r="B51" s="131" cm="1">
        <f t="array" aca="1" ref="B51" ca="1">IFERROR(
   INDEX(
      _xlfn._xlws.FILTER(
         INDIRECT($A$2 &amp; "[" &amp;B$4 &amp; "]"),
         (INDIRECT($A$2 &amp; "[Index]")=$A51)
      ),
   1),
0)</f>
        <v>0</v>
      </c>
      <c r="C51" s="150" cm="1">
        <f t="array" aca="1" ref="C51" ca="1">IFERROR(
   INDEX(
      _xlfn._xlws.FILTER(
         INDIRECT($A$2 &amp; "[" &amp;C$4 &amp; "]"),
         (INDIRECT($A$2 &amp; "[Index]")=$A51)
      ),
   1),
0)</f>
        <v>0</v>
      </c>
      <c r="D51" s="150" cm="1">
        <f t="array" aca="1" ref="D51" ca="1">IFERROR(
   INDEX(
      _xlfn._xlws.FILTER(
         INDIRECT($A$2 &amp; "[" &amp;D$4 &amp; "]"),
         (INDIRECT($A$2 &amp; "[Index]")=$A51)
      ),
   1),
0)</f>
        <v>0</v>
      </c>
      <c r="E51" s="152" cm="1">
        <f t="array" aca="1" ref="E51" ca="1">IFERROR(
   INDEX(
      _xlfn._xlws.FILTER(
         INDIRECT($A$2 &amp; "[" &amp;E$4 &amp; "]"),
         (INDIRECT($A$2 &amp; "[Index]")=$A51)
      ),
   1),
0)</f>
        <v>0</v>
      </c>
      <c r="F51" s="302" cm="1">
        <f t="array" aca="1" ref="F51" ca="1">IFERROR(
   INDEX(
      _xlfn._xlws.FILTER(
         INDIRECT($A$2 &amp; "[" &amp;F$4 &amp; "]"),
         (INDIRECT($A$2 &amp; "[Index]")=$A51)
      ),
   1),
0)</f>
        <v>0</v>
      </c>
      <c r="G51" s="302" cm="1">
        <f t="array" aca="1" ref="G51" ca="1">IFERROR(
   INDEX(
      _xlfn._xlws.FILTER(
         INDIRECT($A$2 &amp; "[" &amp;G$4 &amp; "]"),
         (INDIRECT($A$2 &amp; "[Index]")=$A51)
      ),
   1),
0)</f>
        <v>0</v>
      </c>
      <c r="H51" s="302" cm="1">
        <f t="array" aca="1" ref="H51" ca="1">IFERROR(
   INDEX(
      _xlfn._xlws.FILTER(
         INDIRECT($A$2 &amp; "[" &amp;H$4 &amp; "]"),
         (INDIRECT($A$2 &amp; "[Index]")=$A51)
      ),
   1),
0)</f>
        <v>0</v>
      </c>
      <c r="I51" s="152" cm="1">
        <f t="array" aca="1" ref="I51" ca="1">IFERROR(
   INDEX(
      _xlfn._xlws.FILTER(
         INDIRECT($A$2 &amp; "[" &amp;I$4 &amp; "]"),
         (INDIRECT($A$2 &amp; "[Index]")=$A51)
      ),
   1),
0)</f>
        <v>0</v>
      </c>
      <c r="J51" s="152" cm="1">
        <f t="array" aca="1" ref="J51" ca="1">IFERROR(
   INDEX(
      _xlfn._xlws.FILTER(
         INDIRECT($A$2 &amp; "[" &amp;J$4 &amp; "]"),
         (INDIRECT($A$2 &amp; "[Index]")=$A51)
      ),
   1),
0)</f>
        <v>0</v>
      </c>
      <c r="K51" s="152" cm="1">
        <f t="array" aca="1" ref="K51" ca="1">IFERROR(
   INDEX(
      _xlfn._xlws.FILTER(
         INDIRECT($A$2 &amp; "[" &amp;K$4 &amp; "]"),
         (INDIRECT($A$2 &amp; "[Index]")=$A51)
      ),
   1),
0)</f>
        <v>0</v>
      </c>
      <c r="L51" s="152" cm="1">
        <f t="array" aca="1" ref="L51" ca="1">IFERROR(
   INDEX(
      _xlfn._xlws.FILTER(
         INDIRECT($A$2 &amp; "[" &amp;L$4 &amp; "]"),
         (INDIRECT($A$2 &amp; "[Index]")=$A51)
      ),
   1),
0)</f>
        <v>0</v>
      </c>
      <c r="M51" s="152" cm="1">
        <f t="array" aca="1" ref="M51" ca="1">IFERROR(
   INDEX(
      _xlfn._xlws.FILTER(
         INDIRECT($A$2 &amp; "[" &amp;M$4 &amp; "]"),
         (INDIRECT($A$2 &amp; "[Index]")=$A51)
      ),
   1),
0)</f>
        <v>0</v>
      </c>
      <c r="N51" s="151" cm="1">
        <f t="array" aca="1" ref="N51" ca="1">IFERROR(
   INDEX(
      _xlfn._xlws.FILTER(
         INDIRECT($A$2 &amp; "[" &amp;N$4 &amp; "]"),
         (INDIRECT($A$2 &amp; "[Index]")=$A51)
      ),
   1),
0)</f>
        <v>0</v>
      </c>
      <c r="O51" s="150" cm="1">
        <f t="array" aca="1" ref="O51" ca="1">IFERROR(
   INDEX(
      _xlfn._xlws.FILTER(
         INDIRECT($A$2 &amp; "[" &amp;O$4 &amp; "]"),
         (INDIRECT($A$2 &amp; "[Index]")=$A51)
      ),
   1),
0)</f>
        <v>0</v>
      </c>
      <c r="P51" s="150" cm="1">
        <f t="array" aca="1" ref="P51" ca="1">IFERROR(
   INDEX(
      _xlfn._xlws.FILTER(
         INDIRECT($A$2 &amp; "[" &amp;P$4 &amp; "]"),
         (INDIRECT($A$2 &amp; "[Index]")=$A51)
      ),
   1),
0)</f>
        <v>0</v>
      </c>
      <c r="Q51" s="153" cm="1">
        <f t="array" aca="1" ref="Q51" ca="1">IFERROR(
   INDEX(
      _xlfn._xlws.FILTER(
         INDIRECT($A$2 &amp; "[" &amp;Q$4 &amp; "]"),
         (INDIRECT($A$2 &amp; "[Index]")=$A51)
      ),
   1),
0)</f>
        <v>0</v>
      </c>
    </row>
    <row r="52" spans="1:17" s="145" customFormat="1" ht="12" customHeight="1">
      <c r="A52" s="174">
        <v>19</v>
      </c>
      <c r="B52" s="159" cm="1">
        <f t="array" aca="1" ref="B52" ca="1">IFERROR(
   INDEX(
      _xlfn._xlws.FILTER(
         INDIRECT($A$2 &amp; "[" &amp;B$4 &amp; "]"),
         (INDIRECT($A$2 &amp; "[Index]")=$A52)
      ),
   1),
0)</f>
        <v>0</v>
      </c>
      <c r="C52" s="160" cm="1">
        <f t="array" aca="1" ref="C52" ca="1">IFERROR(
   INDEX(
      _xlfn._xlws.FILTER(
         INDIRECT($A$2 &amp; "[" &amp;C$4 &amp; "]"),
         (INDIRECT($A$2 &amp; "[Index]")=$A52)
      ),
   1),
0)</f>
        <v>0</v>
      </c>
      <c r="D52" s="160" cm="1">
        <f t="array" aca="1" ref="D52" ca="1">IFERROR(
   INDEX(
      _xlfn._xlws.FILTER(
         INDIRECT($A$2 &amp; "[" &amp;D$4 &amp; "]"),
         (INDIRECT($A$2 &amp; "[Index]")=$A52)
      ),
   1),
0)</f>
        <v>0</v>
      </c>
      <c r="E52" s="162" cm="1">
        <f t="array" aca="1" ref="E52" ca="1">IFERROR(
   INDEX(
      _xlfn._xlws.FILTER(
         INDIRECT($A$2 &amp; "[" &amp;E$4 &amp; "]"),
         (INDIRECT($A$2 &amp; "[Index]")=$A52)
      ),
   1),
0)</f>
        <v>0</v>
      </c>
      <c r="F52" s="304" cm="1">
        <f t="array" aca="1" ref="F52" ca="1">IFERROR(
   INDEX(
      _xlfn._xlws.FILTER(
         INDIRECT($A$2 &amp; "[" &amp;F$4 &amp; "]"),
         (INDIRECT($A$2 &amp; "[Index]")=$A52)
      ),
   1),
0)</f>
        <v>0</v>
      </c>
      <c r="G52" s="304" cm="1">
        <f t="array" aca="1" ref="G52" ca="1">IFERROR(
   INDEX(
      _xlfn._xlws.FILTER(
         INDIRECT($A$2 &amp; "[" &amp;G$4 &amp; "]"),
         (INDIRECT($A$2 &amp; "[Index]")=$A52)
      ),
   1),
0)</f>
        <v>0</v>
      </c>
      <c r="H52" s="304" cm="1">
        <f t="array" aca="1" ref="H52" ca="1">IFERROR(
   INDEX(
      _xlfn._xlws.FILTER(
         INDIRECT($A$2 &amp; "[" &amp;H$4 &amp; "]"),
         (INDIRECT($A$2 &amp; "[Index]")=$A52)
      ),
   1),
0)</f>
        <v>0</v>
      </c>
      <c r="I52" s="160" cm="1">
        <f t="array" aca="1" ref="I52" ca="1">IFERROR(
   INDEX(
      _xlfn._xlws.FILTER(
         INDIRECT($A$2 &amp; "[" &amp;I$4 &amp; "]"),
         (INDIRECT($A$2 &amp; "[Index]")=$A52)
      ),
   1),
0)</f>
        <v>0</v>
      </c>
      <c r="J52" s="160" cm="1">
        <f t="array" aca="1" ref="J52" ca="1">IFERROR(
   INDEX(
      _xlfn._xlws.FILTER(
         INDIRECT($A$2 &amp; "[" &amp;J$4 &amp; "]"),
         (INDIRECT($A$2 &amp; "[Index]")=$A52)
      ),
   1),
0)</f>
        <v>0</v>
      </c>
      <c r="K52" s="160" cm="1">
        <f t="array" aca="1" ref="K52" ca="1">IFERROR(
   INDEX(
      _xlfn._xlws.FILTER(
         INDIRECT($A$2 &amp; "[" &amp;K$4 &amp; "]"),
         (INDIRECT($A$2 &amp; "[Index]")=$A52)
      ),
   1),
0)</f>
        <v>0</v>
      </c>
      <c r="L52" s="160" cm="1">
        <f t="array" aca="1" ref="L52" ca="1">IFERROR(
   INDEX(
      _xlfn._xlws.FILTER(
         INDIRECT($A$2 &amp; "[" &amp;L$4 &amp; "]"),
         (INDIRECT($A$2 &amp; "[Index]")=$A52)
      ),
   1),
0)</f>
        <v>0</v>
      </c>
      <c r="M52" s="160" cm="1">
        <f t="array" aca="1" ref="M52" ca="1">IFERROR(
   INDEX(
      _xlfn._xlws.FILTER(
         INDIRECT($A$2 &amp; "[" &amp;M$4 &amp; "]"),
         (INDIRECT($A$2 &amp; "[Index]")=$A52)
      ),
   1),
0)</f>
        <v>0</v>
      </c>
      <c r="N52" s="161" cm="1">
        <f t="array" aca="1" ref="N52" ca="1">IFERROR(
   INDEX(
      _xlfn._xlws.FILTER(
         INDIRECT($A$2 &amp; "[" &amp;N$4 &amp; "]"),
         (INDIRECT($A$2 &amp; "[Index]")=$A52)
      ),
   1),
0)</f>
        <v>0</v>
      </c>
      <c r="O52" s="160" cm="1">
        <f t="array" aca="1" ref="O52" ca="1">IFERROR(
   INDEX(
      _xlfn._xlws.FILTER(
         INDIRECT($A$2 &amp; "[" &amp;O$4 &amp; "]"),
         (INDIRECT($A$2 &amp; "[Index]")=$A52)
      ),
   1),
0)</f>
        <v>0</v>
      </c>
      <c r="P52" s="160" cm="1">
        <f t="array" aca="1" ref="P52" ca="1">IFERROR(
   INDEX(
      _xlfn._xlws.FILTER(
         INDIRECT($A$2 &amp; "[" &amp;P$4 &amp; "]"),
         (INDIRECT($A$2 &amp; "[Index]")=$A52)
      ),
   1),
0)</f>
        <v>0</v>
      </c>
      <c r="Q52" s="163" cm="1">
        <f t="array" aca="1" ref="Q52" ca="1">IFERROR(
   INDEX(
      _xlfn._xlws.FILTER(
         INDIRECT($A$2 &amp; "[" &amp;Q$4 &amp; "]"),
         (INDIRECT($A$2 &amp; "[Index]")=$A52)
      ),
   1),
0)</f>
        <v>0</v>
      </c>
    </row>
    <row r="53" spans="1:17" s="145" customFormat="1" ht="12" customHeight="1">
      <c r="B53" s="36" t="e" cm="1">
        <f t="array" aca="1" ref="B53" ca="1">CONCATENATE("As of ", TEXT(INDIRECT("Inputs!$B$2"), "mm/dd/yyyy"))</f>
        <v>#REF!</v>
      </c>
    </row>
  </sheetData>
  <pageMargins left="0.7" right="0.7" top="0.75" bottom="0.75" header="0.3" footer="0.3"/>
  <pageSetup orientation="portrait" horizontalDpi="0"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77E73-FDB2-44B7-86A1-2CD0A626E93A}">
  <sheetPr>
    <tabColor theme="4"/>
  </sheetPr>
  <dimension ref="A1:O160"/>
  <sheetViews>
    <sheetView showGridLines="0" zoomScaleNormal="100" workbookViewId="0"/>
  </sheetViews>
  <sheetFormatPr defaultColWidth="7.08203125" defaultRowHeight="12" customHeight="1"/>
  <cols>
    <col min="1" max="1" width="2.5" style="95" customWidth="1"/>
    <col min="2" max="2" width="31.58203125" style="97" bestFit="1" customWidth="1"/>
    <col min="3" max="16384" width="7.08203125" style="97"/>
  </cols>
  <sheetData>
    <row r="1" spans="1:13" ht="12" customHeight="1">
      <c r="B1" s="96"/>
      <c r="C1" s="96"/>
    </row>
    <row r="2" spans="1:13" ht="12" customHeight="1">
      <c r="B2" s="96"/>
      <c r="C2" s="96"/>
    </row>
    <row r="3" spans="1:13" ht="12" customHeight="1">
      <c r="B3" s="96"/>
      <c r="C3" s="96"/>
    </row>
    <row r="4" spans="1:13" ht="12" customHeight="1">
      <c r="B4" s="96"/>
      <c r="C4" s="96"/>
      <c r="E4" s="98"/>
      <c r="F4" s="98"/>
      <c r="G4" s="98"/>
      <c r="H4" s="98"/>
      <c r="I4" s="98"/>
      <c r="J4" s="98"/>
    </row>
    <row r="5" spans="1:13" ht="12" customHeight="1">
      <c r="B5" s="96"/>
      <c r="C5" s="96"/>
    </row>
    <row r="6" spans="1:13" ht="12" customHeight="1">
      <c r="A6" s="317"/>
      <c r="C6" s="10" t="s">
        <v>341</v>
      </c>
      <c r="D6" s="99"/>
      <c r="E6" s="99"/>
      <c r="F6" s="99"/>
      <c r="G6" s="99"/>
      <c r="H6" s="99"/>
      <c r="I6" s="99"/>
      <c r="J6" s="99"/>
      <c r="K6" s="99"/>
      <c r="L6" s="99"/>
      <c r="M6" s="99"/>
    </row>
    <row r="7" spans="1:13" ht="12" customHeight="1">
      <c r="C7" s="3">
        <v>2016</v>
      </c>
      <c r="D7" s="4">
        <v>2017</v>
      </c>
      <c r="E7" s="4">
        <v>2018</v>
      </c>
      <c r="F7" s="4">
        <v>2019</v>
      </c>
      <c r="G7" s="4">
        <v>2020</v>
      </c>
      <c r="H7" s="4">
        <v>2021</v>
      </c>
      <c r="I7" s="4">
        <v>2022</v>
      </c>
      <c r="J7" s="4">
        <v>2023</v>
      </c>
      <c r="K7" s="4">
        <v>2024</v>
      </c>
      <c r="L7" s="4">
        <v>2025</v>
      </c>
      <c r="M7" s="94">
        <v>2026</v>
      </c>
    </row>
    <row r="8" spans="1:13" ht="12" customHeight="1">
      <c r="A8" s="17"/>
      <c r="B8" s="565" t="s">
        <v>112</v>
      </c>
      <c r="C8" s="435">
        <v>35.208088562622287</v>
      </c>
      <c r="D8" s="436">
        <v>37.571184566840522</v>
      </c>
      <c r="E8" s="436">
        <v>62.438558569904551</v>
      </c>
      <c r="F8" s="436">
        <v>73.337629465468623</v>
      </c>
      <c r="G8" s="436">
        <v>89.905820139708169</v>
      </c>
      <c r="H8" s="436">
        <v>213.74354136561291</v>
      </c>
      <c r="I8" s="436">
        <v>111.9798299465232</v>
      </c>
      <c r="J8" s="436">
        <v>64.655917537536084</v>
      </c>
      <c r="K8" s="436">
        <v>111.4790314538489</v>
      </c>
      <c r="L8" s="436">
        <v>184.6856860727496</v>
      </c>
      <c r="M8" s="437">
        <v>339.75751116953359</v>
      </c>
    </row>
    <row r="9" spans="1:13" ht="12" customHeight="1">
      <c r="A9" s="17"/>
      <c r="B9" s="565" t="s">
        <v>113</v>
      </c>
      <c r="C9" s="29">
        <v>1152</v>
      </c>
      <c r="D9" s="30">
        <v>1263</v>
      </c>
      <c r="E9" s="30">
        <v>1542</v>
      </c>
      <c r="F9" s="30">
        <v>1685</v>
      </c>
      <c r="G9" s="30">
        <v>1875</v>
      </c>
      <c r="H9" s="30">
        <v>3041</v>
      </c>
      <c r="I9" s="30">
        <v>2468</v>
      </c>
      <c r="J9" s="30">
        <v>1610</v>
      </c>
      <c r="K9" s="30">
        <v>1608</v>
      </c>
      <c r="L9" s="30">
        <v>1593</v>
      </c>
      <c r="M9" s="31">
        <v>718</v>
      </c>
    </row>
    <row r="10" spans="1:13" ht="12" customHeight="1">
      <c r="A10" s="17"/>
      <c r="B10" s="209" t="s">
        <v>342</v>
      </c>
      <c r="C10" s="214">
        <v>0.42042405843763342</v>
      </c>
      <c r="D10" s="215">
        <v>0.40113323797472317</v>
      </c>
      <c r="E10" s="215">
        <v>0.41717442023261286</v>
      </c>
      <c r="F10" s="215">
        <v>0.46928673776552532</v>
      </c>
      <c r="G10" s="215">
        <v>0.51052976742371958</v>
      </c>
      <c r="H10" s="215">
        <v>0.59598792876918161</v>
      </c>
      <c r="I10" s="215">
        <v>0.47330374141422193</v>
      </c>
      <c r="J10" s="215">
        <v>0.38905922777357532</v>
      </c>
      <c r="K10" s="215">
        <v>0.51807428492525442</v>
      </c>
      <c r="L10" s="215">
        <v>0.57859514921085697</v>
      </c>
      <c r="M10" s="216">
        <v>0.82319013448544032</v>
      </c>
    </row>
    <row r="11" spans="1:13" ht="12" customHeight="1">
      <c r="A11" s="17"/>
      <c r="B11" s="210" t="s">
        <v>343</v>
      </c>
      <c r="C11" s="217">
        <v>0.101605221379432</v>
      </c>
      <c r="D11" s="218">
        <v>0.10417354008578027</v>
      </c>
      <c r="E11" s="218">
        <v>0.11913775786139226</v>
      </c>
      <c r="F11" s="218">
        <v>0.1201597375739856</v>
      </c>
      <c r="G11" s="218">
        <v>0.13184726812460446</v>
      </c>
      <c r="H11" s="218">
        <v>0.15437331844256053</v>
      </c>
      <c r="I11" s="218">
        <v>0.13484128284980604</v>
      </c>
      <c r="J11" s="218">
        <v>0.10403877221324717</v>
      </c>
      <c r="K11" s="218">
        <v>0.1043681443499708</v>
      </c>
      <c r="L11" s="218">
        <v>0.10106585458698135</v>
      </c>
      <c r="M11" s="219">
        <v>9.5212836493833705E-2</v>
      </c>
    </row>
    <row r="12" spans="1:13" ht="12" customHeight="1">
      <c r="B12" s="36" t="s">
        <v>115</v>
      </c>
    </row>
    <row r="21" spans="2:15" ht="12" customHeight="1">
      <c r="O21" s="2"/>
    </row>
    <row r="22" spans="2:15" ht="12" customHeight="1">
      <c r="O22" s="2"/>
    </row>
    <row r="23" spans="2:15" ht="12" customHeight="1">
      <c r="O23" s="2"/>
    </row>
    <row r="24" spans="2:15" ht="12" customHeight="1">
      <c r="O24" s="2"/>
    </row>
    <row r="25" spans="2:15" ht="12" customHeight="1">
      <c r="O25" s="2"/>
    </row>
    <row r="26" spans="2:15" ht="12" customHeight="1">
      <c r="O26" s="2"/>
    </row>
    <row r="27" spans="2:15" ht="12" customHeight="1">
      <c r="O27" s="2"/>
    </row>
    <row r="28" spans="2:15" ht="12" customHeight="1">
      <c r="O28" s="2"/>
    </row>
    <row r="29" spans="2:15" ht="12" customHeight="1">
      <c r="O29" s="2"/>
    </row>
    <row r="30" spans="2:15" ht="12" customHeight="1">
      <c r="O30" s="2"/>
    </row>
    <row r="31" spans="2:15" ht="12" customHeight="1">
      <c r="O31" s="2"/>
    </row>
    <row r="32" spans="2:15" ht="12" customHeight="1">
      <c r="B32" s="96"/>
      <c r="O32" s="2"/>
    </row>
    <row r="33" spans="1:15" ht="12" customHeight="1">
      <c r="B33" s="96"/>
      <c r="O33" s="2"/>
    </row>
    <row r="34" spans="1:15" ht="12" customHeight="1">
      <c r="B34" s="96"/>
      <c r="O34" s="2"/>
    </row>
    <row r="37" spans="1:15" ht="12" customHeight="1">
      <c r="A37" s="317"/>
      <c r="C37" s="10" t="s">
        <v>344</v>
      </c>
      <c r="D37" s="99"/>
      <c r="E37" s="99"/>
      <c r="F37" s="99"/>
      <c r="G37" s="99"/>
      <c r="H37" s="99"/>
      <c r="I37" s="99"/>
      <c r="J37" s="99"/>
      <c r="K37" s="99"/>
      <c r="L37" s="99"/>
      <c r="M37" s="99"/>
    </row>
    <row r="38" spans="1:15" ht="12" customHeight="1">
      <c r="C38" s="3">
        <v>2016</v>
      </c>
      <c r="D38" s="4">
        <v>2017</v>
      </c>
      <c r="E38" s="4">
        <v>2018</v>
      </c>
      <c r="F38" s="4">
        <v>2019</v>
      </c>
      <c r="G38" s="4">
        <v>2020</v>
      </c>
      <c r="H38" s="4">
        <v>2021</v>
      </c>
      <c r="I38" s="4">
        <v>2022</v>
      </c>
      <c r="J38" s="4">
        <v>2023</v>
      </c>
      <c r="K38" s="4">
        <v>2024</v>
      </c>
      <c r="L38" s="4">
        <v>2025</v>
      </c>
      <c r="M38" s="94">
        <v>2026</v>
      </c>
    </row>
    <row r="39" spans="1:15" ht="12" customHeight="1">
      <c r="A39" s="17"/>
      <c r="B39" s="565" t="s">
        <v>112</v>
      </c>
      <c r="C39" s="435">
        <v>3.9285899820000001</v>
      </c>
      <c r="D39" s="436">
        <v>4.6443359239999999</v>
      </c>
      <c r="E39" s="436">
        <v>11.11199164835347</v>
      </c>
      <c r="F39" s="436">
        <v>10.83613162240103</v>
      </c>
      <c r="G39" s="436">
        <v>25.274247713579349</v>
      </c>
      <c r="H39" s="436">
        <v>87.891304114411639</v>
      </c>
      <c r="I39" s="436">
        <v>30.479757578737491</v>
      </c>
      <c r="J39" s="436">
        <v>17.109121914233882</v>
      </c>
      <c r="K39" s="436">
        <v>35.315189081</v>
      </c>
      <c r="L39" s="436">
        <v>80.253127517999999</v>
      </c>
      <c r="M39" s="437">
        <v>266.181548002</v>
      </c>
    </row>
    <row r="40" spans="1:15" ht="12" customHeight="1">
      <c r="A40" s="17"/>
      <c r="B40" s="565" t="s">
        <v>113</v>
      </c>
      <c r="C40" s="29">
        <v>71</v>
      </c>
      <c r="D40" s="30">
        <v>104</v>
      </c>
      <c r="E40" s="30">
        <v>168</v>
      </c>
      <c r="F40" s="30">
        <v>192</v>
      </c>
      <c r="G40" s="30">
        <v>277</v>
      </c>
      <c r="H40" s="30">
        <v>681</v>
      </c>
      <c r="I40" s="30">
        <v>483</v>
      </c>
      <c r="J40" s="30">
        <v>286</v>
      </c>
      <c r="K40" s="30">
        <v>291</v>
      </c>
      <c r="L40" s="30">
        <v>269</v>
      </c>
      <c r="M40" s="31">
        <v>125</v>
      </c>
    </row>
    <row r="41" spans="1:15" ht="12" customHeight="1">
      <c r="A41" s="17"/>
      <c r="B41" s="209" t="s">
        <v>345</v>
      </c>
      <c r="C41" s="214">
        <v>4.691176975518415E-2</v>
      </c>
      <c r="D41" s="215">
        <v>4.9585807019794828E-2</v>
      </c>
      <c r="E41" s="215">
        <v>7.4243204515068315E-2</v>
      </c>
      <c r="F41" s="215">
        <v>6.9340294963704058E-2</v>
      </c>
      <c r="G41" s="215">
        <v>0.14351969413072777</v>
      </c>
      <c r="H41" s="215">
        <v>0.24507012451136306</v>
      </c>
      <c r="I41" s="215">
        <v>0.12882840870810638</v>
      </c>
      <c r="J41" s="215">
        <v>0.10295208873915324</v>
      </c>
      <c r="K41" s="215">
        <v>0.1641195755967213</v>
      </c>
      <c r="L41" s="215">
        <v>0.25142213930225366</v>
      </c>
      <c r="M41" s="216">
        <v>0.64492473924431548</v>
      </c>
    </row>
    <row r="42" spans="1:15" ht="12" customHeight="1">
      <c r="A42" s="17"/>
      <c r="B42" s="210" t="s">
        <v>346</v>
      </c>
      <c r="C42" s="217">
        <v>6.2621273593226317E-3</v>
      </c>
      <c r="D42" s="218">
        <v>8.5780270537776319E-3</v>
      </c>
      <c r="E42" s="218">
        <v>1.2979989183342347E-2</v>
      </c>
      <c r="F42" s="218">
        <v>1.3691792055908151E-2</v>
      </c>
      <c r="G42" s="218">
        <v>1.9478236410941565E-2</v>
      </c>
      <c r="H42" s="218">
        <v>3.4570282755469819E-2</v>
      </c>
      <c r="I42" s="218">
        <v>2.6389116538272413E-2</v>
      </c>
      <c r="J42" s="218">
        <v>1.8481421647819064E-2</v>
      </c>
      <c r="K42" s="218">
        <v>1.8887518660349191E-2</v>
      </c>
      <c r="L42" s="218">
        <v>1.7066362136784672E-2</v>
      </c>
      <c r="M42" s="219">
        <v>1.6576050921628432E-2</v>
      </c>
    </row>
    <row r="43" spans="1:15" ht="12" customHeight="1">
      <c r="B43" s="36" t="s">
        <v>115</v>
      </c>
    </row>
    <row r="52" spans="2:15" ht="12" customHeight="1">
      <c r="O52" s="2"/>
    </row>
    <row r="53" spans="2:15" ht="12" customHeight="1">
      <c r="O53" s="2"/>
    </row>
    <row r="54" spans="2:15" ht="12" customHeight="1">
      <c r="O54" s="2"/>
    </row>
    <row r="55" spans="2:15" ht="12" customHeight="1">
      <c r="O55" s="2"/>
    </row>
    <row r="56" spans="2:15" ht="12" customHeight="1">
      <c r="O56" s="2"/>
    </row>
    <row r="57" spans="2:15" ht="12" customHeight="1">
      <c r="O57" s="2"/>
    </row>
    <row r="58" spans="2:15" ht="12" customHeight="1">
      <c r="O58" s="2"/>
    </row>
    <row r="59" spans="2:15" ht="12" customHeight="1">
      <c r="O59" s="2"/>
    </row>
    <row r="60" spans="2:15" ht="12" customHeight="1">
      <c r="O60" s="2"/>
    </row>
    <row r="61" spans="2:15" ht="12" customHeight="1">
      <c r="O61" s="2"/>
    </row>
    <row r="62" spans="2:15" ht="12" customHeight="1">
      <c r="O62" s="2"/>
    </row>
    <row r="63" spans="2:15" ht="12" customHeight="1">
      <c r="B63" s="96"/>
      <c r="O63" s="2"/>
    </row>
    <row r="64" spans="2:15" ht="12" customHeight="1">
      <c r="B64" s="96"/>
      <c r="O64" s="2"/>
    </row>
    <row r="65" spans="1:15" ht="12" customHeight="1">
      <c r="B65" s="96"/>
      <c r="O65" s="2"/>
    </row>
    <row r="68" spans="1:15" ht="12" customHeight="1">
      <c r="A68" s="317"/>
      <c r="C68" s="10" t="s">
        <v>347</v>
      </c>
      <c r="D68" s="99"/>
      <c r="E68" s="99"/>
      <c r="F68" s="99"/>
      <c r="G68" s="99"/>
      <c r="H68" s="99"/>
      <c r="I68" s="99"/>
      <c r="J68" s="99"/>
      <c r="K68" s="99"/>
      <c r="L68" s="99"/>
      <c r="M68" s="99"/>
    </row>
    <row r="69" spans="1:15" ht="12" customHeight="1">
      <c r="C69" s="3">
        <v>2016</v>
      </c>
      <c r="D69" s="4">
        <v>2017</v>
      </c>
      <c r="E69" s="4">
        <v>2018</v>
      </c>
      <c r="F69" s="4">
        <v>2019</v>
      </c>
      <c r="G69" s="4">
        <v>2020</v>
      </c>
      <c r="H69" s="4">
        <v>2021</v>
      </c>
      <c r="I69" s="4">
        <v>2022</v>
      </c>
      <c r="J69" s="4">
        <v>2023</v>
      </c>
      <c r="K69" s="4">
        <v>2024</v>
      </c>
      <c r="L69" s="4">
        <v>2025</v>
      </c>
      <c r="M69" s="94">
        <v>2026</v>
      </c>
    </row>
    <row r="70" spans="1:15" ht="12" customHeight="1">
      <c r="A70" s="17"/>
      <c r="B70" s="565" t="s">
        <v>112</v>
      </c>
      <c r="C70" s="435">
        <v>21.596974638625309</v>
      </c>
      <c r="D70" s="436">
        <v>19.548843046790079</v>
      </c>
      <c r="E70" s="436">
        <v>40.222676481876853</v>
      </c>
      <c r="F70" s="436">
        <v>36.451993530569439</v>
      </c>
      <c r="G70" s="436">
        <v>62.825152369273383</v>
      </c>
      <c r="H70" s="436">
        <v>158.59191394648451</v>
      </c>
      <c r="I70" s="436">
        <v>72.776256050145008</v>
      </c>
      <c r="J70" s="436">
        <v>51.346788274536728</v>
      </c>
      <c r="K70" s="436">
        <v>89.581971164647825</v>
      </c>
      <c r="L70" s="436">
        <v>126.26413700437099</v>
      </c>
      <c r="M70" s="437">
        <v>322.62960090327198</v>
      </c>
    </row>
    <row r="71" spans="1:15" ht="12" customHeight="1">
      <c r="A71" s="17"/>
      <c r="B71" s="565" t="s">
        <v>113</v>
      </c>
      <c r="C71" s="244">
        <v>451</v>
      </c>
      <c r="D71" s="239">
        <v>550</v>
      </c>
      <c r="E71" s="239">
        <v>755</v>
      </c>
      <c r="F71" s="239">
        <v>760</v>
      </c>
      <c r="G71" s="239">
        <v>941</v>
      </c>
      <c r="H71" s="239">
        <v>1807</v>
      </c>
      <c r="I71" s="239">
        <v>1452</v>
      </c>
      <c r="J71" s="239">
        <v>914</v>
      </c>
      <c r="K71" s="239">
        <v>919</v>
      </c>
      <c r="L71" s="239">
        <v>875</v>
      </c>
      <c r="M71" s="245">
        <v>384</v>
      </c>
    </row>
    <row r="72" spans="1:15" ht="12" customHeight="1">
      <c r="A72" s="17"/>
      <c r="B72" s="209" t="s">
        <v>348</v>
      </c>
      <c r="C72" s="214">
        <v>0.25789209520408074</v>
      </c>
      <c r="D72" s="215">
        <v>0.20871555689355231</v>
      </c>
      <c r="E72" s="215">
        <v>0.26874213828534543</v>
      </c>
      <c r="F72" s="215">
        <v>0.23325593223688276</v>
      </c>
      <c r="G72" s="215">
        <v>0.35675232568485188</v>
      </c>
      <c r="H72" s="215">
        <v>0.44220688825787274</v>
      </c>
      <c r="I72" s="215">
        <v>0.30760248779715632</v>
      </c>
      <c r="J72" s="215">
        <v>0.30897313897288503</v>
      </c>
      <c r="K72" s="215">
        <v>0.41631251229997424</v>
      </c>
      <c r="L72" s="215">
        <v>0.39556837751490215</v>
      </c>
      <c r="M72" s="216">
        <v>0.78169134110481953</v>
      </c>
    </row>
    <row r="73" spans="1:15" ht="12" customHeight="1">
      <c r="A73" s="17"/>
      <c r="B73" s="210" t="s">
        <v>349</v>
      </c>
      <c r="C73" s="217">
        <v>3.977773857823249E-2</v>
      </c>
      <c r="D73" s="218">
        <v>4.5364566149785547E-2</v>
      </c>
      <c r="E73" s="218">
        <v>5.8332689484663525E-2</v>
      </c>
      <c r="F73" s="218">
        <v>5.4196676887969766E-2</v>
      </c>
      <c r="G73" s="218">
        <v>6.6169748962801492E-2</v>
      </c>
      <c r="H73" s="218">
        <v>9.1730544697700395E-2</v>
      </c>
      <c r="I73" s="218">
        <v>7.9331257170955585E-2</v>
      </c>
      <c r="J73" s="218">
        <v>5.9063004846526657E-2</v>
      </c>
      <c r="K73" s="218">
        <v>5.9648211851755693E-2</v>
      </c>
      <c r="L73" s="218">
        <v>5.5513259738611855E-2</v>
      </c>
      <c r="M73" s="219">
        <v>5.0921628431242538E-2</v>
      </c>
    </row>
    <row r="74" spans="1:15" ht="12" customHeight="1">
      <c r="B74" s="36" t="s">
        <v>115</v>
      </c>
    </row>
    <row r="83" spans="2:15" ht="12" customHeight="1">
      <c r="O83" s="2"/>
    </row>
    <row r="84" spans="2:15" ht="12" customHeight="1">
      <c r="O84" s="2"/>
    </row>
    <row r="85" spans="2:15" ht="12" customHeight="1">
      <c r="O85" s="2"/>
    </row>
    <row r="86" spans="2:15" ht="12" customHeight="1">
      <c r="O86" s="2"/>
    </row>
    <row r="87" spans="2:15" ht="12" customHeight="1">
      <c r="O87" s="2"/>
    </row>
    <row r="88" spans="2:15" ht="12" customHeight="1">
      <c r="O88" s="2"/>
    </row>
    <row r="89" spans="2:15" ht="12" customHeight="1">
      <c r="O89" s="2"/>
    </row>
    <row r="90" spans="2:15" ht="12" customHeight="1">
      <c r="O90" s="2"/>
    </row>
    <row r="91" spans="2:15" ht="12" customHeight="1">
      <c r="O91" s="2"/>
    </row>
    <row r="92" spans="2:15" ht="12" customHeight="1">
      <c r="O92" s="2"/>
    </row>
    <row r="93" spans="2:15" ht="12" customHeight="1">
      <c r="O93" s="2"/>
    </row>
    <row r="94" spans="2:15" ht="12" customHeight="1">
      <c r="B94" s="96"/>
      <c r="O94" s="2"/>
    </row>
    <row r="95" spans="2:15" ht="12" customHeight="1">
      <c r="B95" s="96"/>
      <c r="O95" s="2"/>
    </row>
    <row r="96" spans="2:15" ht="12" customHeight="1">
      <c r="B96" s="96"/>
      <c r="O96" s="2"/>
    </row>
    <row r="100" spans="1:13" ht="12" customHeight="1">
      <c r="A100" s="317"/>
      <c r="C100" s="10" t="s">
        <v>350</v>
      </c>
      <c r="D100" s="99"/>
      <c r="E100" s="99"/>
      <c r="F100" s="99"/>
      <c r="G100" s="99"/>
      <c r="H100" s="99"/>
      <c r="I100" s="99"/>
      <c r="J100" s="99"/>
      <c r="K100" s="99"/>
      <c r="L100" s="99"/>
      <c r="M100" s="99"/>
    </row>
    <row r="101" spans="1:13" ht="12" customHeight="1">
      <c r="C101" s="3">
        <v>2016</v>
      </c>
      <c r="D101" s="4">
        <v>2017</v>
      </c>
      <c r="E101" s="4">
        <v>2018</v>
      </c>
      <c r="F101" s="4">
        <v>2019</v>
      </c>
      <c r="G101" s="4">
        <v>2020</v>
      </c>
      <c r="H101" s="4">
        <v>2021</v>
      </c>
      <c r="I101" s="4">
        <v>2022</v>
      </c>
      <c r="J101" s="4">
        <v>2023</v>
      </c>
      <c r="K101" s="4">
        <v>2024</v>
      </c>
      <c r="L101" s="4">
        <v>2025</v>
      </c>
      <c r="M101" s="94">
        <v>2026</v>
      </c>
    </row>
    <row r="102" spans="1:13" ht="12" customHeight="1">
      <c r="A102" s="17"/>
      <c r="B102" s="565" t="s">
        <v>112</v>
      </c>
      <c r="C102" s="435">
        <v>8.1399485580000004</v>
      </c>
      <c r="D102" s="436">
        <v>4.7066458859999996</v>
      </c>
      <c r="E102" s="436">
        <v>9.8929064449999995</v>
      </c>
      <c r="F102" s="436">
        <v>7.7436574029076226</v>
      </c>
      <c r="G102" s="436">
        <v>11.866853444</v>
      </c>
      <c r="H102" s="436">
        <v>32.402627117999998</v>
      </c>
      <c r="I102" s="436">
        <v>10.01876391896203</v>
      </c>
      <c r="J102" s="436">
        <v>12.925744992</v>
      </c>
      <c r="K102" s="436">
        <v>30.695589876</v>
      </c>
      <c r="L102" s="436">
        <v>67.058781584000002</v>
      </c>
      <c r="M102" s="437">
        <v>269.58363137573832</v>
      </c>
    </row>
    <row r="103" spans="1:13" ht="12" customHeight="1">
      <c r="A103" s="17"/>
      <c r="B103" s="565" t="s">
        <v>113</v>
      </c>
      <c r="C103" s="244">
        <v>110</v>
      </c>
      <c r="D103" s="239">
        <v>95</v>
      </c>
      <c r="E103" s="239">
        <v>123</v>
      </c>
      <c r="F103" s="239">
        <v>104</v>
      </c>
      <c r="G103" s="239">
        <v>112</v>
      </c>
      <c r="H103" s="239">
        <v>188</v>
      </c>
      <c r="I103" s="239">
        <v>129</v>
      </c>
      <c r="J103" s="239">
        <v>108</v>
      </c>
      <c r="K103" s="239">
        <v>103</v>
      </c>
      <c r="L103" s="239">
        <v>133</v>
      </c>
      <c r="M103" s="245">
        <v>81</v>
      </c>
    </row>
    <row r="104" spans="1:13" ht="12" customHeight="1">
      <c r="A104" s="17"/>
      <c r="B104" s="209" t="s">
        <v>351</v>
      </c>
      <c r="C104" s="214">
        <v>9.720011360858255E-2</v>
      </c>
      <c r="D104" s="215">
        <v>5.0251066768810075E-2</v>
      </c>
      <c r="E104" s="215">
        <v>6.609805871780014E-2</v>
      </c>
      <c r="F104" s="215">
        <v>4.9551584193152344E-2</v>
      </c>
      <c r="G104" s="215">
        <v>6.7385870229561662E-2</v>
      </c>
      <c r="H104" s="215">
        <v>9.0349277921357496E-2</v>
      </c>
      <c r="I104" s="215">
        <v>4.2346183678391727E-2</v>
      </c>
      <c r="J104" s="215">
        <v>7.7779119940045008E-2</v>
      </c>
      <c r="K104" s="215">
        <v>0.14265100412135423</v>
      </c>
      <c r="L104" s="215">
        <v>0.21008604706489853</v>
      </c>
      <c r="M104" s="216">
        <v>0.65316756354661887</v>
      </c>
    </row>
    <row r="105" spans="1:13" ht="12" customHeight="1">
      <c r="A105" s="17"/>
      <c r="B105" s="210" t="s">
        <v>352</v>
      </c>
      <c r="C105" s="217">
        <v>9.7018874581054852E-3</v>
      </c>
      <c r="D105" s="218">
        <v>7.8356977895084126E-3</v>
      </c>
      <c r="E105" s="218">
        <v>9.503206366375647E-3</v>
      </c>
      <c r="F105" s="218">
        <v>7.4163873636169152E-3</v>
      </c>
      <c r="G105" s="218">
        <v>7.8756768159763731E-3</v>
      </c>
      <c r="H105" s="218">
        <v>9.5436316564292602E-3</v>
      </c>
      <c r="I105" s="218">
        <v>7.0480249139485331E-3</v>
      </c>
      <c r="J105" s="218">
        <v>6.9789983844911144E-3</v>
      </c>
      <c r="K105" s="218">
        <v>6.6852729278899202E-3</v>
      </c>
      <c r="L105" s="218">
        <v>8.4380154802690018E-3</v>
      </c>
      <c r="M105" s="219">
        <v>1.0741280997215224E-2</v>
      </c>
    </row>
    <row r="106" spans="1:13" ht="12" customHeight="1">
      <c r="B106" s="36" t="s">
        <v>115</v>
      </c>
    </row>
    <row r="115" spans="2:15" ht="12" customHeight="1">
      <c r="O115" s="2"/>
    </row>
    <row r="116" spans="2:15" ht="12" customHeight="1">
      <c r="O116" s="2"/>
    </row>
    <row r="117" spans="2:15" ht="12" customHeight="1">
      <c r="O117" s="2"/>
    </row>
    <row r="118" spans="2:15" ht="12" customHeight="1">
      <c r="O118" s="2"/>
    </row>
    <row r="119" spans="2:15" ht="12" customHeight="1">
      <c r="O119" s="2"/>
    </row>
    <row r="120" spans="2:15" ht="12" customHeight="1">
      <c r="O120" s="2"/>
    </row>
    <row r="121" spans="2:15" ht="12" customHeight="1">
      <c r="O121" s="2"/>
    </row>
    <row r="122" spans="2:15" ht="12" customHeight="1">
      <c r="O122" s="2"/>
    </row>
    <row r="123" spans="2:15" ht="12" customHeight="1">
      <c r="O123" s="2"/>
    </row>
    <row r="124" spans="2:15" ht="12" customHeight="1">
      <c r="O124" s="2"/>
    </row>
    <row r="125" spans="2:15" ht="12" customHeight="1">
      <c r="O125" s="2"/>
    </row>
    <row r="126" spans="2:15" ht="12" customHeight="1">
      <c r="B126" s="96"/>
      <c r="O126" s="2"/>
    </row>
    <row r="127" spans="2:15" ht="12" customHeight="1">
      <c r="B127" s="96"/>
      <c r="O127" s="2"/>
    </row>
    <row r="128" spans="2:15" ht="12" customHeight="1">
      <c r="B128" s="96"/>
      <c r="O128" s="2"/>
    </row>
    <row r="132" spans="1:13" ht="12" customHeight="1">
      <c r="A132" s="317"/>
      <c r="C132" s="10" t="s">
        <v>353</v>
      </c>
      <c r="D132" s="99"/>
      <c r="E132" s="99"/>
      <c r="F132" s="99"/>
      <c r="G132" s="99"/>
      <c r="H132" s="99"/>
      <c r="I132" s="99"/>
      <c r="J132" s="99"/>
      <c r="K132" s="99"/>
      <c r="L132" s="99"/>
      <c r="M132" s="99"/>
    </row>
    <row r="133" spans="1:13" ht="12" customHeight="1">
      <c r="C133" s="3">
        <v>2016</v>
      </c>
      <c r="D133" s="4">
        <v>2017</v>
      </c>
      <c r="E133" s="4">
        <v>2018</v>
      </c>
      <c r="F133" s="4">
        <v>2019</v>
      </c>
      <c r="G133" s="4">
        <v>2020</v>
      </c>
      <c r="H133" s="4">
        <v>2021</v>
      </c>
      <c r="I133" s="4">
        <v>2022</v>
      </c>
      <c r="J133" s="4">
        <v>2023</v>
      </c>
      <c r="K133" s="4">
        <v>2024</v>
      </c>
      <c r="L133" s="4">
        <v>2025</v>
      </c>
      <c r="M133" s="94">
        <v>2026</v>
      </c>
    </row>
    <row r="134" spans="1:13" ht="12" customHeight="1">
      <c r="A134" s="17"/>
      <c r="B134" s="565" t="s">
        <v>112</v>
      </c>
      <c r="C134" s="435">
        <v>25.599782620481779</v>
      </c>
      <c r="D134" s="436">
        <v>28.07801829759438</v>
      </c>
      <c r="E134" s="436">
        <v>39.941232037142143</v>
      </c>
      <c r="F134" s="436">
        <v>46.91174766639341</v>
      </c>
      <c r="G134" s="436">
        <v>62.686559191173721</v>
      </c>
      <c r="H134" s="436">
        <v>140.09644466267761</v>
      </c>
      <c r="I134" s="436">
        <v>77.864740465093305</v>
      </c>
      <c r="J134" s="436">
        <v>54.828423567737637</v>
      </c>
      <c r="K134" s="436">
        <v>81.744748528585291</v>
      </c>
      <c r="L134" s="436">
        <v>161.57331643425439</v>
      </c>
      <c r="M134" s="437">
        <v>305.14617881973828</v>
      </c>
    </row>
    <row r="135" spans="1:13" ht="12" customHeight="1">
      <c r="A135" s="17"/>
      <c r="B135" s="565" t="s">
        <v>113</v>
      </c>
      <c r="C135" s="244">
        <v>984</v>
      </c>
      <c r="D135" s="239">
        <v>1091</v>
      </c>
      <c r="E135" s="239">
        <v>1258</v>
      </c>
      <c r="F135" s="239">
        <v>1461</v>
      </c>
      <c r="G135" s="239">
        <v>1652</v>
      </c>
      <c r="H135" s="239">
        <v>2866</v>
      </c>
      <c r="I135" s="239">
        <v>2383</v>
      </c>
      <c r="J135" s="239">
        <v>1700</v>
      </c>
      <c r="K135" s="239">
        <v>1687</v>
      </c>
      <c r="L135" s="239">
        <v>1521</v>
      </c>
      <c r="M135" s="245">
        <v>565</v>
      </c>
    </row>
    <row r="136" spans="1:13" ht="12" customHeight="1">
      <c r="A136" s="17"/>
      <c r="B136" s="209" t="s">
        <v>354</v>
      </c>
      <c r="C136" s="214">
        <v>0.30569011110276917</v>
      </c>
      <c r="D136" s="215">
        <v>0.29977831483035139</v>
      </c>
      <c r="E136" s="215">
        <v>0.26686170693412453</v>
      </c>
      <c r="F136" s="215">
        <v>0.30018779152941066</v>
      </c>
      <c r="G136" s="215">
        <v>0.35596532498932643</v>
      </c>
      <c r="H136" s="215">
        <v>0.39063538177097085</v>
      </c>
      <c r="I136" s="215">
        <v>0.32910992099180514</v>
      </c>
      <c r="J136" s="215">
        <v>0.32992346169896153</v>
      </c>
      <c r="K136" s="215">
        <v>0.37989074347020985</v>
      </c>
      <c r="L136" s="215">
        <v>0.50618723691421064</v>
      </c>
      <c r="M136" s="216">
        <v>0.73933118686814581</v>
      </c>
    </row>
    <row r="137" spans="1:13" ht="12" customHeight="1">
      <c r="A137" s="17"/>
      <c r="B137" s="210" t="s">
        <v>355</v>
      </c>
      <c r="C137" s="217">
        <v>8.6787793261598162E-2</v>
      </c>
      <c r="D137" s="218">
        <v>8.9986803035301877E-2</v>
      </c>
      <c r="E137" s="218">
        <v>9.7195395194313527E-2</v>
      </c>
      <c r="F137" s="218">
        <v>0.10418598017542609</v>
      </c>
      <c r="G137" s="218">
        <v>0.1161662330356515</v>
      </c>
      <c r="H137" s="218">
        <v>0.14548961876237373</v>
      </c>
      <c r="I137" s="218">
        <v>0.13019723542588646</v>
      </c>
      <c r="J137" s="218">
        <v>0.1098546042003231</v>
      </c>
      <c r="K137" s="218">
        <v>0.10949568378009995</v>
      </c>
      <c r="L137" s="218">
        <v>9.6497906357061292E-2</v>
      </c>
      <c r="M137" s="219">
        <v>7.4923750165760514E-2</v>
      </c>
    </row>
    <row r="138" spans="1:13" ht="12" customHeight="1">
      <c r="B138" s="36" t="s">
        <v>115</v>
      </c>
    </row>
    <row r="147" spans="2:15" ht="12" customHeight="1">
      <c r="O147" s="2"/>
    </row>
    <row r="148" spans="2:15" ht="12" customHeight="1">
      <c r="O148" s="2"/>
    </row>
    <row r="149" spans="2:15" ht="12" customHeight="1">
      <c r="O149" s="2"/>
    </row>
    <row r="150" spans="2:15" ht="12" customHeight="1">
      <c r="O150" s="2"/>
    </row>
    <row r="151" spans="2:15" ht="12" customHeight="1">
      <c r="O151" s="2"/>
    </row>
    <row r="152" spans="2:15" ht="12" customHeight="1">
      <c r="O152" s="2"/>
    </row>
    <row r="153" spans="2:15" ht="12" customHeight="1">
      <c r="O153" s="2"/>
    </row>
    <row r="154" spans="2:15" ht="12" customHeight="1">
      <c r="O154" s="2"/>
    </row>
    <row r="155" spans="2:15" ht="12" customHeight="1">
      <c r="O155" s="2"/>
    </row>
    <row r="156" spans="2:15" ht="12" customHeight="1">
      <c r="O156" s="2"/>
    </row>
    <row r="157" spans="2:15" ht="12" customHeight="1">
      <c r="O157" s="2"/>
    </row>
    <row r="158" spans="2:15" ht="12" customHeight="1">
      <c r="B158" s="96"/>
      <c r="O158" s="2"/>
    </row>
    <row r="159" spans="2:15" ht="12" customHeight="1">
      <c r="B159" s="96"/>
      <c r="O159" s="2"/>
    </row>
    <row r="160" spans="2:15" ht="12" customHeight="1">
      <c r="B160" s="96"/>
      <c r="O160" s="2"/>
    </row>
  </sheetData>
  <pageMargins left="0.7" right="0.7" top="0.75" bottom="0.75" header="0.3" footer="0.3"/>
  <pageSetup orientation="portrait" horizontalDpi="0" verticalDpi="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1640E-BC07-4F24-8832-6D4C54000396}">
  <sheetPr>
    <tabColor theme="4"/>
  </sheetPr>
  <dimension ref="B6:N67"/>
  <sheetViews>
    <sheetView showGridLines="0" zoomScaleNormal="100" workbookViewId="0"/>
  </sheetViews>
  <sheetFormatPr defaultColWidth="5.5" defaultRowHeight="11.25" customHeight="1"/>
  <cols>
    <col min="1" max="1" width="2.5" style="438" customWidth="1"/>
    <col min="2" max="2" width="18" style="438" customWidth="1"/>
    <col min="3" max="12" width="5.5" style="438" customWidth="1"/>
    <col min="13" max="13" width="5.58203125" style="438" bestFit="1" customWidth="1"/>
    <col min="14" max="14" width="2.08203125" style="438" customWidth="1"/>
    <col min="15" max="15" width="10" style="438" customWidth="1"/>
    <col min="16" max="16384" width="5.5" style="438"/>
  </cols>
  <sheetData>
    <row r="6" spans="2:14" ht="15.5">
      <c r="B6" s="389"/>
      <c r="C6" s="390" t="s">
        <v>356</v>
      </c>
      <c r="D6" s="389"/>
      <c r="E6" s="389"/>
      <c r="F6" s="389"/>
      <c r="G6" s="389"/>
      <c r="H6" s="389"/>
      <c r="I6" s="389"/>
      <c r="J6" s="389"/>
      <c r="K6" s="389"/>
      <c r="L6" s="389"/>
      <c r="M6" s="466"/>
    </row>
    <row r="7" spans="2:14" ht="11.25" customHeight="1">
      <c r="B7" s="381"/>
      <c r="C7" s="3">
        <v>2016</v>
      </c>
      <c r="D7" s="4">
        <v>2017</v>
      </c>
      <c r="E7" s="4">
        <v>2018</v>
      </c>
      <c r="F7" s="4">
        <v>2019</v>
      </c>
      <c r="G7" s="4">
        <v>2020</v>
      </c>
      <c r="H7" s="4">
        <v>2021</v>
      </c>
      <c r="I7" s="4">
        <v>2022</v>
      </c>
      <c r="J7" s="4">
        <v>2023</v>
      </c>
      <c r="K7" s="4">
        <v>2024</v>
      </c>
      <c r="L7" s="4">
        <v>2025</v>
      </c>
      <c r="M7" s="94">
        <v>2026</v>
      </c>
    </row>
    <row r="8" spans="2:14" ht="11.25" customHeight="1">
      <c r="B8" s="382" t="s">
        <v>357</v>
      </c>
      <c r="C8" s="392">
        <v>22.586234585054761</v>
      </c>
      <c r="D8" s="393">
        <v>31.92693491433937</v>
      </c>
      <c r="E8" s="393">
        <v>47.648266547523377</v>
      </c>
      <c r="F8" s="393">
        <v>49.741269295473593</v>
      </c>
      <c r="G8" s="393">
        <v>60.502151604051619</v>
      </c>
      <c r="H8" s="393">
        <v>151.25411144314981</v>
      </c>
      <c r="I8" s="393">
        <v>91.099999450413463</v>
      </c>
      <c r="J8" s="393">
        <v>56.928301648454067</v>
      </c>
      <c r="K8" s="393">
        <v>86.972238361014433</v>
      </c>
      <c r="L8" s="393">
        <v>145.86360422972169</v>
      </c>
      <c r="M8" s="394">
        <v>321.85432345973828</v>
      </c>
      <c r="N8" s="467" t="s">
        <v>33</v>
      </c>
    </row>
    <row r="9" spans="2:14" ht="11.25" customHeight="1">
      <c r="B9" s="382" t="s">
        <v>113</v>
      </c>
      <c r="C9" s="404">
        <v>902</v>
      </c>
      <c r="D9" s="405">
        <v>967</v>
      </c>
      <c r="E9" s="405">
        <v>1141</v>
      </c>
      <c r="F9" s="405">
        <v>1104</v>
      </c>
      <c r="G9" s="405">
        <v>1233</v>
      </c>
      <c r="H9" s="405">
        <v>2162</v>
      </c>
      <c r="I9" s="405">
        <v>1834</v>
      </c>
      <c r="J9" s="405">
        <v>1189</v>
      </c>
      <c r="K9" s="405">
        <v>1155</v>
      </c>
      <c r="L9" s="405">
        <v>1163</v>
      </c>
      <c r="M9" s="406">
        <v>572</v>
      </c>
      <c r="N9" s="467" t="s">
        <v>159</v>
      </c>
    </row>
    <row r="10" spans="2:14" ht="11.25" customHeight="1">
      <c r="B10" s="407" t="s">
        <v>115</v>
      </c>
      <c r="C10" s="439"/>
      <c r="D10" s="439"/>
      <c r="E10" s="439"/>
      <c r="F10" s="439"/>
      <c r="G10" s="439"/>
      <c r="H10" s="439"/>
      <c r="I10" s="439"/>
      <c r="J10" s="439"/>
      <c r="K10" s="439"/>
      <c r="L10" s="439"/>
      <c r="M10" s="439"/>
      <c r="N10" s="467" t="s">
        <v>160</v>
      </c>
    </row>
    <row r="11" spans="2:14" ht="11.25" customHeight="1">
      <c r="B11" s="407"/>
      <c r="C11" s="439"/>
      <c r="D11" s="439"/>
      <c r="E11" s="439"/>
      <c r="F11" s="439"/>
      <c r="G11" s="439"/>
      <c r="H11" s="439"/>
      <c r="I11" s="439"/>
      <c r="J11" s="439"/>
      <c r="K11" s="439"/>
      <c r="L11" s="439"/>
      <c r="M11" s="439"/>
      <c r="N11" s="467" t="s">
        <v>161</v>
      </c>
    </row>
    <row r="16" spans="2:14" ht="11.25" customHeight="1">
      <c r="N16" s="467" t="s">
        <v>33</v>
      </c>
    </row>
    <row r="17" spans="2:14" ht="11.25" customHeight="1">
      <c r="N17" s="467" t="s">
        <v>159</v>
      </c>
    </row>
    <row r="18" spans="2:14" ht="11.25" customHeight="1">
      <c r="N18" s="467" t="s">
        <v>160</v>
      </c>
    </row>
    <row r="19" spans="2:14" ht="11.25" customHeight="1">
      <c r="N19" s="467" t="s">
        <v>161</v>
      </c>
    </row>
    <row r="31" spans="2:14" ht="11.25" customHeight="1">
      <c r="B31" s="408"/>
      <c r="C31" s="490"/>
      <c r="D31" s="408"/>
      <c r="E31" s="408"/>
      <c r="F31" s="408"/>
      <c r="G31" s="408"/>
      <c r="H31" s="408"/>
      <c r="I31" s="408"/>
      <c r="J31" s="408"/>
      <c r="K31" s="408"/>
      <c r="L31" s="408"/>
      <c r="M31" s="408"/>
      <c r="N31" s="408"/>
    </row>
    <row r="42" spans="2:14" ht="11.25" customHeight="1">
      <c r="B42" s="408"/>
      <c r="C42" s="380" t="s">
        <v>358</v>
      </c>
      <c r="D42" s="408"/>
      <c r="E42" s="408"/>
      <c r="F42" s="408"/>
      <c r="G42" s="408"/>
      <c r="H42" s="408"/>
      <c r="I42" s="408"/>
      <c r="J42" s="408"/>
      <c r="K42" s="408"/>
      <c r="L42" s="408"/>
    </row>
    <row r="43" spans="2:14" ht="11.25" customHeight="1">
      <c r="B43" s="441"/>
      <c r="C43" s="3">
        <v>2016</v>
      </c>
      <c r="D43" s="4">
        <v>2017</v>
      </c>
      <c r="E43" s="4">
        <v>2018</v>
      </c>
      <c r="F43" s="4">
        <v>2019</v>
      </c>
      <c r="G43" s="4">
        <v>2020</v>
      </c>
      <c r="H43" s="4">
        <v>2021</v>
      </c>
      <c r="I43" s="4">
        <v>2022</v>
      </c>
      <c r="J43" s="4">
        <v>2023</v>
      </c>
      <c r="K43" s="4">
        <v>2024</v>
      </c>
      <c r="L43" s="4">
        <v>2025</v>
      </c>
      <c r="M43" s="94">
        <v>2026</v>
      </c>
    </row>
    <row r="44" spans="2:14" ht="11.25" customHeight="1">
      <c r="B44" s="442" t="s">
        <v>33</v>
      </c>
      <c r="C44" s="468">
        <v>0.3022662451661926</v>
      </c>
      <c r="D44" s="469">
        <v>0.31160207879608981</v>
      </c>
      <c r="E44" s="469">
        <v>0.54077640199999999</v>
      </c>
      <c r="F44" s="469">
        <v>0.474395452</v>
      </c>
      <c r="G44" s="469">
        <v>0.68770459599999989</v>
      </c>
      <c r="H44" s="469">
        <v>1.3704898169999999</v>
      </c>
      <c r="I44" s="469">
        <v>2.6772576093122602</v>
      </c>
      <c r="J44" s="469">
        <v>1.314253611</v>
      </c>
      <c r="K44" s="469">
        <v>1.751108031</v>
      </c>
      <c r="L44" s="469">
        <v>1.949965296</v>
      </c>
      <c r="M44" s="470">
        <v>1.5149771569999999</v>
      </c>
      <c r="N44" s="471"/>
    </row>
    <row r="45" spans="2:14" ht="11.25" customHeight="1">
      <c r="B45" s="5" t="s">
        <v>159</v>
      </c>
      <c r="C45" s="472">
        <v>5.7645856012983971</v>
      </c>
      <c r="D45" s="473">
        <v>8.0338357211197859</v>
      </c>
      <c r="E45" s="473">
        <v>9.7624270209999988</v>
      </c>
      <c r="F45" s="473">
        <v>7.9428067127295803</v>
      </c>
      <c r="G45" s="473">
        <v>10.473511138974709</v>
      </c>
      <c r="H45" s="473">
        <v>29.120780882067681</v>
      </c>
      <c r="I45" s="473">
        <v>20.086695588716591</v>
      </c>
      <c r="J45" s="473">
        <v>11.904330053000001</v>
      </c>
      <c r="K45" s="473">
        <v>19.872912235000001</v>
      </c>
      <c r="L45" s="473">
        <v>17.178852903999999</v>
      </c>
      <c r="M45" s="474">
        <v>25.888407077</v>
      </c>
      <c r="N45" s="471"/>
    </row>
    <row r="46" spans="2:14" ht="11.25" customHeight="1">
      <c r="B46" s="5" t="s">
        <v>160</v>
      </c>
      <c r="C46" s="475">
        <v>10.63554879259018</v>
      </c>
      <c r="D46" s="476">
        <v>10.527351199423499</v>
      </c>
      <c r="E46" s="476">
        <v>20.202150513523382</v>
      </c>
      <c r="F46" s="476">
        <v>20.884566362000001</v>
      </c>
      <c r="G46" s="476">
        <v>29.009392520654512</v>
      </c>
      <c r="H46" s="476">
        <v>72.428704056500933</v>
      </c>
      <c r="I46" s="476">
        <v>41.302136273616533</v>
      </c>
      <c r="J46" s="476">
        <v>24.644729428710061</v>
      </c>
      <c r="K46" s="476">
        <v>34.835235002014443</v>
      </c>
      <c r="L46" s="476">
        <v>30.63487914043214</v>
      </c>
      <c r="M46" s="477">
        <v>31.929264600738328</v>
      </c>
      <c r="N46" s="471"/>
    </row>
    <row r="47" spans="2:14" ht="11.25" customHeight="1">
      <c r="B47" s="382" t="s">
        <v>161</v>
      </c>
      <c r="C47" s="478">
        <v>5.8838339459999993</v>
      </c>
      <c r="D47" s="479">
        <v>13.054145914999999</v>
      </c>
      <c r="E47" s="479">
        <v>17.142912611</v>
      </c>
      <c r="F47" s="479">
        <v>20.439500768744011</v>
      </c>
      <c r="G47" s="479">
        <v>20.3315433484224</v>
      </c>
      <c r="H47" s="479">
        <v>48.334136687581207</v>
      </c>
      <c r="I47" s="479">
        <v>27.033909978768079</v>
      </c>
      <c r="J47" s="479">
        <v>19.064988555744019</v>
      </c>
      <c r="K47" s="479">
        <v>30.512983092999999</v>
      </c>
      <c r="L47" s="479">
        <v>96.099906889289571</v>
      </c>
      <c r="M47" s="480">
        <v>262.521674625</v>
      </c>
      <c r="N47" s="471"/>
    </row>
    <row r="48" spans="2:14" ht="11.25" customHeight="1">
      <c r="B48" s="407" t="s">
        <v>115</v>
      </c>
    </row>
    <row r="50" spans="2:14" ht="11.25" customHeight="1">
      <c r="C50" s="380" t="s">
        <v>359</v>
      </c>
    </row>
    <row r="51" spans="2:14" ht="11.25" customHeight="1">
      <c r="B51" s="441"/>
      <c r="C51" s="3">
        <v>2016</v>
      </c>
      <c r="D51" s="4">
        <v>2017</v>
      </c>
      <c r="E51" s="4">
        <v>2018</v>
      </c>
      <c r="F51" s="4">
        <v>2019</v>
      </c>
      <c r="G51" s="4">
        <v>2020</v>
      </c>
      <c r="H51" s="4">
        <v>2021</v>
      </c>
      <c r="I51" s="4">
        <v>2022</v>
      </c>
      <c r="J51" s="4">
        <v>2023</v>
      </c>
      <c r="K51" s="4">
        <v>2024</v>
      </c>
      <c r="L51" s="4">
        <v>2025</v>
      </c>
      <c r="M51" s="94">
        <v>2026</v>
      </c>
    </row>
    <row r="52" spans="2:14" ht="11.25" customHeight="1">
      <c r="B52" s="442" t="s">
        <v>33</v>
      </c>
      <c r="C52" s="491">
        <v>130</v>
      </c>
      <c r="D52" s="492">
        <v>117</v>
      </c>
      <c r="E52" s="492">
        <v>154</v>
      </c>
      <c r="F52" s="492">
        <v>149</v>
      </c>
      <c r="G52" s="492">
        <v>194</v>
      </c>
      <c r="H52" s="492">
        <v>323</v>
      </c>
      <c r="I52" s="492">
        <v>344</v>
      </c>
      <c r="J52" s="492">
        <v>248</v>
      </c>
      <c r="K52" s="492">
        <v>259</v>
      </c>
      <c r="L52" s="492">
        <v>230</v>
      </c>
      <c r="M52" s="493">
        <v>103</v>
      </c>
      <c r="N52" s="471"/>
    </row>
    <row r="53" spans="2:14" ht="11.25" customHeight="1">
      <c r="B53" s="5" t="s">
        <v>159</v>
      </c>
      <c r="C53" s="484">
        <v>326</v>
      </c>
      <c r="D53" s="485">
        <v>383</v>
      </c>
      <c r="E53" s="485">
        <v>412</v>
      </c>
      <c r="F53" s="485">
        <v>364</v>
      </c>
      <c r="G53" s="485">
        <v>344</v>
      </c>
      <c r="H53" s="485">
        <v>645</v>
      </c>
      <c r="I53" s="485">
        <v>517</v>
      </c>
      <c r="J53" s="485">
        <v>316</v>
      </c>
      <c r="K53" s="485">
        <v>281</v>
      </c>
      <c r="L53" s="485">
        <v>287</v>
      </c>
      <c r="M53" s="486">
        <v>166</v>
      </c>
      <c r="N53" s="471"/>
    </row>
    <row r="54" spans="2:14" ht="11.25" customHeight="1">
      <c r="B54" s="5" t="s">
        <v>160</v>
      </c>
      <c r="C54" s="481">
        <v>362</v>
      </c>
      <c r="D54" s="482">
        <v>357</v>
      </c>
      <c r="E54" s="482">
        <v>438</v>
      </c>
      <c r="F54" s="482">
        <v>462</v>
      </c>
      <c r="G54" s="482">
        <v>534</v>
      </c>
      <c r="H54" s="482">
        <v>905</v>
      </c>
      <c r="I54" s="482">
        <v>777</v>
      </c>
      <c r="J54" s="482">
        <v>486</v>
      </c>
      <c r="K54" s="482">
        <v>471</v>
      </c>
      <c r="L54" s="482">
        <v>471</v>
      </c>
      <c r="M54" s="483">
        <v>211</v>
      </c>
      <c r="N54" s="471"/>
    </row>
    <row r="55" spans="2:14" ht="11.25" customHeight="1">
      <c r="B55" s="382" t="s">
        <v>161</v>
      </c>
      <c r="C55" s="487">
        <v>84</v>
      </c>
      <c r="D55" s="488">
        <v>110</v>
      </c>
      <c r="E55" s="488">
        <v>137</v>
      </c>
      <c r="F55" s="488">
        <v>129</v>
      </c>
      <c r="G55" s="488">
        <v>161</v>
      </c>
      <c r="H55" s="488">
        <v>289</v>
      </c>
      <c r="I55" s="488">
        <v>196</v>
      </c>
      <c r="J55" s="488">
        <v>139</v>
      </c>
      <c r="K55" s="488">
        <v>144</v>
      </c>
      <c r="L55" s="488">
        <v>175</v>
      </c>
      <c r="M55" s="489">
        <v>92</v>
      </c>
      <c r="N55" s="471"/>
    </row>
    <row r="56" spans="2:14" ht="11.25" customHeight="1">
      <c r="B56" s="407" t="s">
        <v>115</v>
      </c>
    </row>
    <row r="67" spans="2:6" ht="11.25" customHeight="1">
      <c r="B67" s="408"/>
      <c r="C67" s="408"/>
      <c r="D67" s="408"/>
      <c r="E67" s="408"/>
      <c r="F67" s="408"/>
    </row>
  </sheetData>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1B52F-B73A-41E6-857D-92767FFA7B0E}">
  <sheetPr>
    <tabColor theme="4"/>
  </sheetPr>
  <dimension ref="A1:BE125"/>
  <sheetViews>
    <sheetView showGridLines="0" zoomScaleNormal="100" workbookViewId="0"/>
  </sheetViews>
  <sheetFormatPr defaultColWidth="7.08203125" defaultRowHeight="12" customHeight="1"/>
  <cols>
    <col min="1" max="1" width="2.5" style="95" customWidth="1"/>
    <col min="2" max="2" width="20.58203125" style="97" customWidth="1"/>
    <col min="3" max="3" width="7.33203125" style="97" bestFit="1" customWidth="1"/>
    <col min="4" max="14" width="7.08203125" style="97"/>
    <col min="15" max="15" width="20.58203125" style="97" customWidth="1"/>
    <col min="16" max="16384" width="7.08203125" style="97"/>
  </cols>
  <sheetData>
    <row r="1" spans="1:57" ht="12" customHeight="1">
      <c r="A1" s="910"/>
      <c r="B1" s="95"/>
      <c r="C1" s="96"/>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7" ht="12" customHeight="1">
      <c r="B2" s="96"/>
      <c r="C2" s="96"/>
    </row>
    <row r="3" spans="1:57" ht="12" customHeight="1">
      <c r="B3" s="96"/>
      <c r="C3" s="96"/>
    </row>
    <row r="4" spans="1:57" ht="12" customHeight="1">
      <c r="B4" s="96"/>
      <c r="C4" s="96"/>
      <c r="E4" s="98"/>
      <c r="F4" s="98"/>
      <c r="G4" s="98"/>
      <c r="H4" s="98"/>
      <c r="I4" s="98"/>
      <c r="J4" s="98"/>
      <c r="O4" s="2"/>
    </row>
    <row r="5" spans="1:57" ht="12" customHeight="1">
      <c r="B5" s="96"/>
      <c r="C5" s="96"/>
      <c r="E5" s="98"/>
      <c r="F5" s="98"/>
      <c r="G5" s="98"/>
      <c r="H5" s="98"/>
      <c r="I5" s="98"/>
      <c r="J5" s="98"/>
      <c r="O5" s="2"/>
    </row>
    <row r="6" spans="1:57" ht="12" customHeight="1">
      <c r="B6" s="96"/>
      <c r="C6" s="96"/>
      <c r="O6" s="2"/>
      <c r="P6" s="10" t="s">
        <v>360</v>
      </c>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row>
    <row r="7" spans="1:57" ht="12" customHeight="1">
      <c r="C7" s="10" t="s">
        <v>361</v>
      </c>
      <c r="D7" s="99"/>
      <c r="E7" s="99"/>
      <c r="F7" s="99"/>
      <c r="G7" s="99"/>
      <c r="H7" s="99"/>
      <c r="I7" s="99"/>
      <c r="J7" s="99"/>
      <c r="K7" s="99"/>
      <c r="L7" s="99"/>
      <c r="M7" s="99"/>
      <c r="O7" s="2"/>
      <c r="P7" s="1058">
        <v>2016</v>
      </c>
      <c r="Q7" s="1057"/>
      <c r="R7" s="1057"/>
      <c r="S7" s="1057"/>
      <c r="T7" s="1057">
        <v>2017</v>
      </c>
      <c r="U7" s="1057"/>
      <c r="V7" s="1057"/>
      <c r="W7" s="1057"/>
      <c r="X7" s="1057">
        <v>2018</v>
      </c>
      <c r="Y7" s="1057"/>
      <c r="Z7" s="1057"/>
      <c r="AA7" s="1057"/>
      <c r="AB7" s="42">
        <v>2019</v>
      </c>
      <c r="AC7" s="42"/>
      <c r="AD7" s="42"/>
      <c r="AE7" s="42"/>
      <c r="AF7" s="42">
        <v>2020</v>
      </c>
      <c r="AG7" s="42"/>
      <c r="AH7" s="42"/>
      <c r="AI7" s="42"/>
      <c r="AJ7" s="42">
        <v>2021</v>
      </c>
      <c r="AK7" s="42"/>
      <c r="AL7" s="42"/>
      <c r="AM7" s="42"/>
      <c r="AN7" s="42">
        <v>2022</v>
      </c>
      <c r="AO7" s="42"/>
      <c r="AP7" s="42"/>
      <c r="AQ7" s="42"/>
      <c r="AR7" s="42">
        <v>2023</v>
      </c>
      <c r="AS7" s="42"/>
      <c r="AT7" s="42"/>
      <c r="AU7" s="42"/>
      <c r="AV7" s="42">
        <v>2024</v>
      </c>
      <c r="AW7" s="42"/>
      <c r="AX7" s="42"/>
      <c r="AY7" s="42"/>
      <c r="AZ7" s="42">
        <v>2025</v>
      </c>
      <c r="BA7" s="42"/>
      <c r="BB7" s="42"/>
      <c r="BC7" s="42"/>
      <c r="BD7" s="1057">
        <v>2026</v>
      </c>
      <c r="BE7" s="1057"/>
    </row>
    <row r="8" spans="1:57" ht="12" customHeight="1">
      <c r="C8" s="3">
        <v>2016</v>
      </c>
      <c r="D8" s="4">
        <v>2017</v>
      </c>
      <c r="E8" s="4">
        <v>2018</v>
      </c>
      <c r="F8" s="4">
        <v>2019</v>
      </c>
      <c r="G8" s="4">
        <v>2020</v>
      </c>
      <c r="H8" s="4">
        <v>2021</v>
      </c>
      <c r="I8" s="4">
        <v>2022</v>
      </c>
      <c r="J8" s="4">
        <v>2023</v>
      </c>
      <c r="K8" s="4">
        <v>2024</v>
      </c>
      <c r="L8" s="4">
        <v>2025</v>
      </c>
      <c r="M8" s="94">
        <v>2026</v>
      </c>
      <c r="O8" s="2"/>
      <c r="P8" s="5"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2" customHeight="1">
      <c r="A9" s="17"/>
      <c r="B9" s="100" t="s">
        <v>112</v>
      </c>
      <c r="C9" s="435">
        <v>1.3452076301661919</v>
      </c>
      <c r="D9" s="436">
        <v>2.3087063249052848</v>
      </c>
      <c r="E9" s="436">
        <v>3.2006894651896038</v>
      </c>
      <c r="F9" s="436">
        <v>3.3871502820587271</v>
      </c>
      <c r="G9" s="436">
        <v>3.541952483905495</v>
      </c>
      <c r="H9" s="436">
        <v>7.3014467591185497</v>
      </c>
      <c r="I9" s="436">
        <v>4.8465971663122591</v>
      </c>
      <c r="J9" s="436">
        <v>3.2809861338815161</v>
      </c>
      <c r="K9" s="436">
        <v>4.0168752828410934</v>
      </c>
      <c r="L9" s="436">
        <v>3.366239988999999</v>
      </c>
      <c r="M9" s="437">
        <v>2.8977676029999988</v>
      </c>
      <c r="O9" s="100" t="s">
        <v>112</v>
      </c>
      <c r="P9" s="435">
        <v>0.33807690616619251</v>
      </c>
      <c r="Q9" s="436">
        <v>0.34715426500000002</v>
      </c>
      <c r="R9" s="436">
        <v>0.26377745399999991</v>
      </c>
      <c r="S9" s="436">
        <v>0.39619900499999983</v>
      </c>
      <c r="T9" s="436">
        <v>0.42160763299999998</v>
      </c>
      <c r="U9" s="436">
        <v>0.45282863899999992</v>
      </c>
      <c r="V9" s="436">
        <v>0.70463222490528521</v>
      </c>
      <c r="W9" s="436">
        <v>0.72963782799999999</v>
      </c>
      <c r="X9" s="436">
        <v>0.8527567291454502</v>
      </c>
      <c r="Y9" s="436">
        <v>0.82812509904415377</v>
      </c>
      <c r="Z9" s="436">
        <v>0.7653262019999999</v>
      </c>
      <c r="AA9" s="436">
        <v>0.75448143499999998</v>
      </c>
      <c r="AB9" s="436">
        <v>1.064340875058728</v>
      </c>
      <c r="AC9" s="436">
        <v>0.82461078399999987</v>
      </c>
      <c r="AD9" s="436">
        <v>0.74801964999999992</v>
      </c>
      <c r="AE9" s="436">
        <v>0.7501789729999998</v>
      </c>
      <c r="AF9" s="436">
        <v>0.85142853734562562</v>
      </c>
      <c r="AG9" s="436">
        <v>0.91193201600000007</v>
      </c>
      <c r="AH9" s="436">
        <v>0.62284962600000005</v>
      </c>
      <c r="AI9" s="436">
        <v>1.15574230455987</v>
      </c>
      <c r="AJ9" s="436">
        <v>1.799644153302947</v>
      </c>
      <c r="AK9" s="436">
        <v>1.717545471</v>
      </c>
      <c r="AL9" s="436">
        <v>1.5289551268784369</v>
      </c>
      <c r="AM9" s="436">
        <v>2.255302007937166</v>
      </c>
      <c r="AN9" s="436">
        <v>1.7921536760000001</v>
      </c>
      <c r="AO9" s="436">
        <v>1.2491786743122599</v>
      </c>
      <c r="AP9" s="436">
        <v>0.83327466599999978</v>
      </c>
      <c r="AQ9" s="436">
        <v>0.97199014999999966</v>
      </c>
      <c r="AR9" s="436">
        <v>0.84797396999999974</v>
      </c>
      <c r="AS9" s="436">
        <v>0.7028193009999999</v>
      </c>
      <c r="AT9" s="436">
        <v>0.73613718399999972</v>
      </c>
      <c r="AU9" s="436">
        <v>0.99405567888151625</v>
      </c>
      <c r="AV9" s="436">
        <v>0.97616132499999986</v>
      </c>
      <c r="AW9" s="436">
        <v>1.38257406</v>
      </c>
      <c r="AX9" s="436">
        <v>0.97867771405136039</v>
      </c>
      <c r="AY9" s="436">
        <v>0.67946218378973222</v>
      </c>
      <c r="AZ9" s="436">
        <v>0.65042219599999995</v>
      </c>
      <c r="BA9" s="436">
        <v>0.87131496799999975</v>
      </c>
      <c r="BB9" s="436">
        <v>0.86074859100000001</v>
      </c>
      <c r="BC9" s="436">
        <v>0.98375423399999995</v>
      </c>
      <c r="BD9" s="436">
        <v>1.8269300909999999</v>
      </c>
      <c r="BE9" s="437">
        <v>1.070837512</v>
      </c>
    </row>
    <row r="10" spans="1:57" ht="12" customHeight="1">
      <c r="A10" s="17"/>
      <c r="B10" s="101" t="s">
        <v>113</v>
      </c>
      <c r="C10" s="29">
        <v>488</v>
      </c>
      <c r="D10" s="30">
        <v>585</v>
      </c>
      <c r="E10" s="30">
        <v>669</v>
      </c>
      <c r="F10" s="30">
        <v>738</v>
      </c>
      <c r="G10" s="30">
        <v>816</v>
      </c>
      <c r="H10" s="30">
        <v>1230</v>
      </c>
      <c r="I10" s="30">
        <v>1140</v>
      </c>
      <c r="J10" s="30">
        <v>967</v>
      </c>
      <c r="K10" s="30">
        <v>904</v>
      </c>
      <c r="L10" s="30">
        <v>841</v>
      </c>
      <c r="M10" s="31">
        <v>383</v>
      </c>
      <c r="O10" s="101" t="s">
        <v>113</v>
      </c>
      <c r="P10" s="29">
        <v>153</v>
      </c>
      <c r="Q10" s="30">
        <v>112</v>
      </c>
      <c r="R10" s="30">
        <v>111</v>
      </c>
      <c r="S10" s="30">
        <v>112</v>
      </c>
      <c r="T10" s="30">
        <v>144</v>
      </c>
      <c r="U10" s="30">
        <v>155</v>
      </c>
      <c r="V10" s="30">
        <v>143</v>
      </c>
      <c r="W10" s="30">
        <v>143</v>
      </c>
      <c r="X10" s="30">
        <v>184</v>
      </c>
      <c r="Y10" s="30">
        <v>159</v>
      </c>
      <c r="Z10" s="30">
        <v>156</v>
      </c>
      <c r="AA10" s="30">
        <v>170</v>
      </c>
      <c r="AB10" s="30">
        <v>199</v>
      </c>
      <c r="AC10" s="30">
        <v>167</v>
      </c>
      <c r="AD10" s="30">
        <v>184</v>
      </c>
      <c r="AE10" s="30">
        <v>188</v>
      </c>
      <c r="AF10" s="30">
        <v>263</v>
      </c>
      <c r="AG10" s="30">
        <v>162</v>
      </c>
      <c r="AH10" s="30">
        <v>188</v>
      </c>
      <c r="AI10" s="30">
        <v>203</v>
      </c>
      <c r="AJ10" s="30">
        <v>336</v>
      </c>
      <c r="AK10" s="30">
        <v>295</v>
      </c>
      <c r="AL10" s="30">
        <v>286</v>
      </c>
      <c r="AM10" s="30">
        <v>313</v>
      </c>
      <c r="AN10" s="30">
        <v>322</v>
      </c>
      <c r="AO10" s="30">
        <v>308</v>
      </c>
      <c r="AP10" s="30">
        <v>255</v>
      </c>
      <c r="AQ10" s="30">
        <v>255</v>
      </c>
      <c r="AR10" s="30">
        <v>274</v>
      </c>
      <c r="AS10" s="30">
        <v>260</v>
      </c>
      <c r="AT10" s="30">
        <v>218</v>
      </c>
      <c r="AU10" s="30">
        <v>215</v>
      </c>
      <c r="AV10" s="30">
        <v>245</v>
      </c>
      <c r="AW10" s="30">
        <v>273</v>
      </c>
      <c r="AX10" s="30">
        <v>184</v>
      </c>
      <c r="AY10" s="30">
        <v>202</v>
      </c>
      <c r="AZ10" s="30">
        <v>251</v>
      </c>
      <c r="BA10" s="30">
        <v>189</v>
      </c>
      <c r="BB10" s="30">
        <v>186</v>
      </c>
      <c r="BC10" s="30">
        <v>215</v>
      </c>
      <c r="BD10" s="30">
        <v>219</v>
      </c>
      <c r="BE10" s="31">
        <v>164</v>
      </c>
    </row>
    <row r="11" spans="1:57" ht="12" customHeight="1">
      <c r="B11" s="36" t="s">
        <v>115</v>
      </c>
      <c r="O11" s="36" t="s">
        <v>115</v>
      </c>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row>
    <row r="12" spans="1:57" ht="12" customHeight="1">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row>
    <row r="13" spans="1:57" ht="12" customHeight="1">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row>
    <row r="14" spans="1:57" ht="12" customHeight="1">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row>
    <row r="15" spans="1:57" ht="12" customHeight="1">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row>
    <row r="16" spans="1:57" ht="12" customHeight="1">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row>
    <row r="17" spans="2:57" ht="12" customHeight="1">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row>
    <row r="18" spans="2:57" ht="12" customHeight="1">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row>
    <row r="19" spans="2:57" ht="12" customHeight="1">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row>
    <row r="20" spans="2:57" ht="12" customHeight="1">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row>
    <row r="21" spans="2:57" ht="12" customHeight="1">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row>
    <row r="22" spans="2:57" ht="12" customHeight="1">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row>
    <row r="23" spans="2:57" ht="12" customHeight="1">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row>
    <row r="24" spans="2:57" ht="12" customHeight="1">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row>
    <row r="25" spans="2:57" ht="12" customHeight="1">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row>
    <row r="26" spans="2:57" ht="12" customHeight="1">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row>
    <row r="27" spans="2:57" ht="12" customHeight="1">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row>
    <row r="28" spans="2:57" ht="12" customHeight="1">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row>
    <row r="29" spans="2:57" ht="12" customHeight="1">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row>
    <row r="30" spans="2:57" ht="12" customHeight="1">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row>
    <row r="31" spans="2:57" ht="12" customHeight="1">
      <c r="B31" s="96"/>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row>
    <row r="32" spans="2:57" ht="12" customHeight="1">
      <c r="B32" s="96"/>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row>
    <row r="33" spans="1:57" ht="12" customHeight="1">
      <c r="B33" s="96"/>
      <c r="O33" s="9"/>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row>
    <row r="38" spans="1:57" ht="12" customHeight="1">
      <c r="B38" s="96"/>
      <c r="C38" s="96"/>
      <c r="O38" s="2"/>
      <c r="P38" s="10" t="s">
        <v>362</v>
      </c>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row>
    <row r="39" spans="1:57" ht="12" customHeight="1">
      <c r="C39" s="10" t="s">
        <v>363</v>
      </c>
      <c r="D39" s="99"/>
      <c r="E39" s="99"/>
      <c r="F39" s="99"/>
      <c r="G39" s="99"/>
      <c r="H39" s="99"/>
      <c r="I39" s="99"/>
      <c r="J39" s="99"/>
      <c r="K39" s="99"/>
      <c r="L39" s="99"/>
      <c r="M39" s="99"/>
      <c r="O39" s="2"/>
      <c r="P39" s="1058">
        <v>2016</v>
      </c>
      <c r="Q39" s="1057"/>
      <c r="R39" s="1057"/>
      <c r="S39" s="1057"/>
      <c r="T39" s="1057">
        <v>2017</v>
      </c>
      <c r="U39" s="1057"/>
      <c r="V39" s="1057"/>
      <c r="W39" s="1057"/>
      <c r="X39" s="1057">
        <v>2018</v>
      </c>
      <c r="Y39" s="1057"/>
      <c r="Z39" s="1057"/>
      <c r="AA39" s="1057"/>
      <c r="AB39" s="42">
        <v>2019</v>
      </c>
      <c r="AC39" s="42"/>
      <c r="AD39" s="42"/>
      <c r="AE39" s="42"/>
      <c r="AF39" s="42">
        <v>2020</v>
      </c>
      <c r="AG39" s="42"/>
      <c r="AH39" s="42"/>
      <c r="AI39" s="42"/>
      <c r="AJ39" s="42">
        <v>2021</v>
      </c>
      <c r="AK39" s="42"/>
      <c r="AL39" s="42"/>
      <c r="AM39" s="42"/>
      <c r="AN39" s="42">
        <v>2022</v>
      </c>
      <c r="AO39" s="42"/>
      <c r="AP39" s="42"/>
      <c r="AQ39" s="42"/>
      <c r="AR39" s="42">
        <v>2023</v>
      </c>
      <c r="AS39" s="42"/>
      <c r="AT39" s="42"/>
      <c r="AU39" s="42"/>
      <c r="AV39" s="42">
        <v>2024</v>
      </c>
      <c r="AW39" s="42"/>
      <c r="AX39" s="42"/>
      <c r="AY39" s="42"/>
      <c r="AZ39" s="42">
        <v>2025</v>
      </c>
      <c r="BA39" s="42"/>
      <c r="BB39" s="42"/>
      <c r="BC39" s="42"/>
      <c r="BD39" s="1057">
        <v>2026</v>
      </c>
      <c r="BE39" s="1057"/>
    </row>
    <row r="40" spans="1:57" ht="12" customHeight="1">
      <c r="C40" s="3">
        <v>2016</v>
      </c>
      <c r="D40" s="4">
        <v>2017</v>
      </c>
      <c r="E40" s="4">
        <v>2018</v>
      </c>
      <c r="F40" s="4">
        <v>2019</v>
      </c>
      <c r="G40" s="4">
        <v>2020</v>
      </c>
      <c r="H40" s="4">
        <v>2021</v>
      </c>
      <c r="I40" s="4">
        <v>2022</v>
      </c>
      <c r="J40" s="4">
        <v>2023</v>
      </c>
      <c r="K40" s="4">
        <v>2024</v>
      </c>
      <c r="L40" s="4">
        <v>2025</v>
      </c>
      <c r="M40" s="94">
        <v>2026</v>
      </c>
      <c r="O40" s="2"/>
      <c r="P40" s="5" t="s">
        <v>108</v>
      </c>
      <c r="Q40" s="6" t="s">
        <v>109</v>
      </c>
      <c r="R40" s="6" t="s">
        <v>110</v>
      </c>
      <c r="S40" s="6" t="s">
        <v>111</v>
      </c>
      <c r="T40" s="6" t="s">
        <v>108</v>
      </c>
      <c r="U40" s="6" t="s">
        <v>109</v>
      </c>
      <c r="V40" s="6" t="s">
        <v>110</v>
      </c>
      <c r="W40" s="6" t="s">
        <v>111</v>
      </c>
      <c r="X40" s="6" t="s">
        <v>108</v>
      </c>
      <c r="Y40" s="6" t="s">
        <v>109</v>
      </c>
      <c r="Z40" s="6" t="s">
        <v>110</v>
      </c>
      <c r="AA40" s="6" t="s">
        <v>111</v>
      </c>
      <c r="AB40" s="6" t="s">
        <v>108</v>
      </c>
      <c r="AC40" s="6" t="s">
        <v>109</v>
      </c>
      <c r="AD40" s="6" t="s">
        <v>110</v>
      </c>
      <c r="AE40" s="6" t="s">
        <v>111</v>
      </c>
      <c r="AF40" s="6" t="s">
        <v>108</v>
      </c>
      <c r="AG40" s="6" t="s">
        <v>109</v>
      </c>
      <c r="AH40" s="6" t="s">
        <v>110</v>
      </c>
      <c r="AI40" s="6" t="s">
        <v>111</v>
      </c>
      <c r="AJ40" s="6" t="s">
        <v>108</v>
      </c>
      <c r="AK40" s="6" t="s">
        <v>109</v>
      </c>
      <c r="AL40" s="6" t="s">
        <v>110</v>
      </c>
      <c r="AM40" s="6" t="s">
        <v>111</v>
      </c>
      <c r="AN40" s="6" t="s">
        <v>108</v>
      </c>
      <c r="AO40" s="6" t="s">
        <v>109</v>
      </c>
      <c r="AP40" s="6" t="s">
        <v>110</v>
      </c>
      <c r="AQ40" s="6" t="s">
        <v>111</v>
      </c>
      <c r="AR40" s="6" t="s">
        <v>108</v>
      </c>
      <c r="AS40" s="6" t="s">
        <v>109</v>
      </c>
      <c r="AT40" s="6" t="s">
        <v>110</v>
      </c>
      <c r="AU40" s="6" t="s">
        <v>111</v>
      </c>
      <c r="AV40" s="6" t="s">
        <v>108</v>
      </c>
      <c r="AW40" s="6" t="s">
        <v>109</v>
      </c>
      <c r="AX40" s="6" t="s">
        <v>110</v>
      </c>
      <c r="AY40" s="6" t="s">
        <v>111</v>
      </c>
      <c r="AZ40" s="6" t="s">
        <v>108</v>
      </c>
      <c r="BA40" s="6" t="s">
        <v>109</v>
      </c>
      <c r="BB40" s="6" t="s">
        <v>110</v>
      </c>
      <c r="BC40" s="6" t="s">
        <v>111</v>
      </c>
      <c r="BD40" s="6" t="s">
        <v>108</v>
      </c>
      <c r="BE40" s="6" t="s">
        <v>109</v>
      </c>
    </row>
    <row r="41" spans="1:57" ht="12" customHeight="1">
      <c r="A41" s="17"/>
      <c r="B41" s="100" t="s">
        <v>112</v>
      </c>
      <c r="C41" s="435">
        <v>10.10264249946057</v>
      </c>
      <c r="D41" s="436">
        <v>15.77700438830724</v>
      </c>
      <c r="E41" s="436">
        <v>21.18486342290856</v>
      </c>
      <c r="F41" s="436">
        <v>23.625092905803381</v>
      </c>
      <c r="G41" s="436">
        <v>24.013247632323079</v>
      </c>
      <c r="H41" s="436">
        <v>64.371334278957093</v>
      </c>
      <c r="I41" s="436">
        <v>42.882399926007018</v>
      </c>
      <c r="J41" s="436">
        <v>39.778529122509248</v>
      </c>
      <c r="K41" s="436">
        <v>44.847823233499042</v>
      </c>
      <c r="L41" s="436">
        <v>111.3143503664682</v>
      </c>
      <c r="M41" s="437">
        <v>235.8641153023521</v>
      </c>
      <c r="O41" s="100" t="s">
        <v>112</v>
      </c>
      <c r="P41" s="435">
        <v>2.8106154577489599</v>
      </c>
      <c r="Q41" s="436">
        <v>2.664094296711609</v>
      </c>
      <c r="R41" s="436">
        <v>2.3190158109999999</v>
      </c>
      <c r="S41" s="436">
        <v>2.308916934</v>
      </c>
      <c r="T41" s="436">
        <v>2.4649011725274081</v>
      </c>
      <c r="U41" s="436">
        <v>4.4345826558936849</v>
      </c>
      <c r="V41" s="436">
        <v>5.0279127436043076</v>
      </c>
      <c r="W41" s="436">
        <v>3.8496078162818388</v>
      </c>
      <c r="X41" s="436">
        <v>3.6656602329032122</v>
      </c>
      <c r="Y41" s="436">
        <v>4.4881139369999987</v>
      </c>
      <c r="Z41" s="436">
        <v>5.8769725878250823</v>
      </c>
      <c r="AA41" s="436">
        <v>7.1541166651802648</v>
      </c>
      <c r="AB41" s="436">
        <v>5.5387708396125799</v>
      </c>
      <c r="AC41" s="436">
        <v>5.7946815313458728</v>
      </c>
      <c r="AD41" s="436">
        <v>7.4027255188449246</v>
      </c>
      <c r="AE41" s="436">
        <v>4.8889150159999986</v>
      </c>
      <c r="AF41" s="436">
        <v>5.8097797619999989</v>
      </c>
      <c r="AG41" s="436">
        <v>5.7824098485182764</v>
      </c>
      <c r="AH41" s="436">
        <v>6.1690277633824033</v>
      </c>
      <c r="AI41" s="436">
        <v>6.2520302584223986</v>
      </c>
      <c r="AJ41" s="436">
        <v>12.63223845672713</v>
      </c>
      <c r="AK41" s="436">
        <v>14.621347051083911</v>
      </c>
      <c r="AL41" s="436">
        <v>19.38875424014606</v>
      </c>
      <c r="AM41" s="436">
        <v>17.728994531000001</v>
      </c>
      <c r="AN41" s="436">
        <v>13.06135948143057</v>
      </c>
      <c r="AO41" s="436">
        <v>12.06114154081647</v>
      </c>
      <c r="AP41" s="436">
        <v>10.20273325251496</v>
      </c>
      <c r="AQ41" s="436">
        <v>7.5571656512450121</v>
      </c>
      <c r="AR41" s="436">
        <v>17.008500310477341</v>
      </c>
      <c r="AS41" s="436">
        <v>6.9876699121491077</v>
      </c>
      <c r="AT41" s="436">
        <v>6.6074193106273427</v>
      </c>
      <c r="AU41" s="436">
        <v>9.1749395892554571</v>
      </c>
      <c r="AV41" s="436">
        <v>6.4563248132006086</v>
      </c>
      <c r="AW41" s="436">
        <v>7.1047408802984338</v>
      </c>
      <c r="AX41" s="436">
        <v>9.8550792429999987</v>
      </c>
      <c r="AY41" s="436">
        <v>21.431678297000001</v>
      </c>
      <c r="AZ41" s="436">
        <v>52.246521975460013</v>
      </c>
      <c r="BA41" s="436">
        <v>27.83137523700821</v>
      </c>
      <c r="BB41" s="436">
        <v>20.096056566000001</v>
      </c>
      <c r="BC41" s="436">
        <v>11.140396588</v>
      </c>
      <c r="BD41" s="436">
        <v>163.566471345</v>
      </c>
      <c r="BE41" s="437">
        <v>72.297643957352136</v>
      </c>
    </row>
    <row r="42" spans="1:57" ht="12" customHeight="1">
      <c r="A42" s="17"/>
      <c r="B42" s="101" t="s">
        <v>113</v>
      </c>
      <c r="C42" s="29">
        <v>1879</v>
      </c>
      <c r="D42" s="30">
        <v>2173</v>
      </c>
      <c r="E42" s="30">
        <v>2437</v>
      </c>
      <c r="F42" s="30">
        <v>2784</v>
      </c>
      <c r="G42" s="30">
        <v>2812</v>
      </c>
      <c r="H42" s="30">
        <v>4052</v>
      </c>
      <c r="I42" s="30">
        <v>3680</v>
      </c>
      <c r="J42" s="30">
        <v>2951</v>
      </c>
      <c r="K42" s="30">
        <v>2812</v>
      </c>
      <c r="L42" s="30">
        <v>2556</v>
      </c>
      <c r="M42" s="31">
        <v>1041</v>
      </c>
      <c r="O42" s="101" t="s">
        <v>113</v>
      </c>
      <c r="P42" s="29">
        <v>563</v>
      </c>
      <c r="Q42" s="30">
        <v>449</v>
      </c>
      <c r="R42" s="30">
        <v>430</v>
      </c>
      <c r="S42" s="30">
        <v>437</v>
      </c>
      <c r="T42" s="30">
        <v>593</v>
      </c>
      <c r="U42" s="30">
        <v>537</v>
      </c>
      <c r="V42" s="30">
        <v>520</v>
      </c>
      <c r="W42" s="30">
        <v>523</v>
      </c>
      <c r="X42" s="30">
        <v>684</v>
      </c>
      <c r="Y42" s="30">
        <v>568</v>
      </c>
      <c r="Z42" s="30">
        <v>557</v>
      </c>
      <c r="AA42" s="30">
        <v>628</v>
      </c>
      <c r="AB42" s="30">
        <v>739</v>
      </c>
      <c r="AC42" s="30">
        <v>680</v>
      </c>
      <c r="AD42" s="30">
        <v>666</v>
      </c>
      <c r="AE42" s="30">
        <v>699</v>
      </c>
      <c r="AF42" s="30">
        <v>793</v>
      </c>
      <c r="AG42" s="30">
        <v>626</v>
      </c>
      <c r="AH42" s="30">
        <v>647</v>
      </c>
      <c r="AI42" s="30">
        <v>746</v>
      </c>
      <c r="AJ42" s="30">
        <v>1062</v>
      </c>
      <c r="AK42" s="30">
        <v>998</v>
      </c>
      <c r="AL42" s="30">
        <v>981</v>
      </c>
      <c r="AM42" s="30">
        <v>1011</v>
      </c>
      <c r="AN42" s="30">
        <v>1139</v>
      </c>
      <c r="AO42" s="30">
        <v>952</v>
      </c>
      <c r="AP42" s="30">
        <v>823</v>
      </c>
      <c r="AQ42" s="30">
        <v>766</v>
      </c>
      <c r="AR42" s="30">
        <v>853</v>
      </c>
      <c r="AS42" s="30">
        <v>750</v>
      </c>
      <c r="AT42" s="30">
        <v>678</v>
      </c>
      <c r="AU42" s="30">
        <v>670</v>
      </c>
      <c r="AV42" s="30">
        <v>805</v>
      </c>
      <c r="AW42" s="30">
        <v>701</v>
      </c>
      <c r="AX42" s="30">
        <v>647</v>
      </c>
      <c r="AY42" s="30">
        <v>659</v>
      </c>
      <c r="AZ42" s="30">
        <v>710</v>
      </c>
      <c r="BA42" s="30">
        <v>627</v>
      </c>
      <c r="BB42" s="30">
        <v>568</v>
      </c>
      <c r="BC42" s="30">
        <v>651</v>
      </c>
      <c r="BD42" s="30">
        <v>587</v>
      </c>
      <c r="BE42" s="31">
        <v>454</v>
      </c>
    </row>
    <row r="43" spans="1:57" ht="12" customHeight="1">
      <c r="B43" s="36" t="s">
        <v>115</v>
      </c>
      <c r="O43" s="36" t="s">
        <v>115</v>
      </c>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row>
    <row r="44" spans="1:57" ht="12" customHeight="1">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row>
    <row r="45" spans="1:57" ht="12" customHeight="1">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row>
    <row r="46" spans="1:57" ht="12" customHeight="1">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row>
    <row r="47" spans="1:57" ht="12" customHeight="1">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row>
    <row r="48" spans="1:57" ht="12" customHeight="1">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row>
    <row r="49" spans="2:57" ht="12" customHeight="1">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row>
    <row r="50" spans="2:57" ht="12" customHeight="1">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row>
    <row r="51" spans="2:57" ht="12" customHeight="1">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row>
    <row r="52" spans="2:57" ht="12" customHeight="1">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row>
    <row r="53" spans="2:57" ht="12" customHeight="1">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row>
    <row r="54" spans="2:57" ht="12" customHeight="1">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row>
    <row r="55" spans="2:57" ht="12" customHeight="1">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row>
    <row r="56" spans="2:57" ht="12" customHeight="1">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row>
    <row r="57" spans="2:57" ht="12" customHeight="1">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row>
    <row r="58" spans="2:57" ht="12" customHeight="1">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row>
    <row r="59" spans="2:57" ht="12" customHeight="1">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row>
    <row r="60" spans="2:57" ht="12" customHeight="1">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row>
    <row r="61" spans="2:57" ht="12" customHeight="1">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row>
    <row r="62" spans="2:57" ht="12" customHeight="1">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row>
    <row r="63" spans="2:57" ht="12" customHeight="1">
      <c r="B63" s="96"/>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row>
    <row r="64" spans="2:57" ht="12" customHeight="1">
      <c r="B64" s="96"/>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row>
    <row r="65" spans="2:57" ht="12" customHeight="1">
      <c r="B65" s="96"/>
      <c r="O65" s="9"/>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row>
    <row r="67" spans="2:57" ht="12" customHeight="1">
      <c r="B67" s="408"/>
      <c r="C67" s="380" t="s">
        <v>364</v>
      </c>
      <c r="D67" s="408"/>
      <c r="E67" s="408"/>
      <c r="F67" s="408"/>
      <c r="G67" s="408"/>
      <c r="H67" s="408"/>
      <c r="I67" s="408"/>
      <c r="J67" s="408"/>
      <c r="K67" s="408"/>
      <c r="L67" s="408"/>
      <c r="M67" s="408"/>
      <c r="N67" s="408"/>
    </row>
    <row r="68" spans="2:57" ht="12" customHeight="1">
      <c r="B68" s="441"/>
      <c r="C68" s="3">
        <v>2016</v>
      </c>
      <c r="D68" s="4">
        <v>2017</v>
      </c>
      <c r="E68" s="4">
        <v>2018</v>
      </c>
      <c r="F68" s="4">
        <v>2019</v>
      </c>
      <c r="G68" s="4">
        <v>2020</v>
      </c>
      <c r="H68" s="4">
        <v>2021</v>
      </c>
      <c r="I68" s="4">
        <v>2022</v>
      </c>
      <c r="J68" s="4">
        <v>2023</v>
      </c>
      <c r="K68" s="4">
        <v>2024</v>
      </c>
      <c r="L68" s="4">
        <v>2025</v>
      </c>
      <c r="M68" s="94">
        <v>2026</v>
      </c>
      <c r="N68" s="408"/>
    </row>
    <row r="69" spans="2:57" ht="12" customHeight="1">
      <c r="B69" s="442" t="s">
        <v>365</v>
      </c>
      <c r="C69" s="876">
        <v>4.3041100723231612E-2</v>
      </c>
      <c r="D69" s="877">
        <v>4.8251402177499174E-2</v>
      </c>
      <c r="E69" s="877">
        <v>5.1688171212238274E-2</v>
      </c>
      <c r="F69" s="877">
        <v>5.2627825714896957E-2</v>
      </c>
      <c r="G69" s="877">
        <v>5.7379931087827858E-2</v>
      </c>
      <c r="H69" s="877">
        <v>6.2439717752170158E-2</v>
      </c>
      <c r="I69" s="877">
        <v>6.228487133256843E-2</v>
      </c>
      <c r="J69" s="877">
        <v>6.2487883683360258E-2</v>
      </c>
      <c r="K69" s="877">
        <v>5.8674628415655225E-2</v>
      </c>
      <c r="L69" s="877">
        <v>5.3356173074482934E-2</v>
      </c>
      <c r="M69" s="878">
        <v>5.0789020023869515E-2</v>
      </c>
      <c r="N69" s="408"/>
    </row>
    <row r="70" spans="2:57" ht="12" customHeight="1">
      <c r="B70" s="442" t="s">
        <v>366</v>
      </c>
      <c r="C70" s="875">
        <v>0.16572587757982007</v>
      </c>
      <c r="D70" s="256">
        <v>0.17923127680633455</v>
      </c>
      <c r="E70" s="256">
        <v>0.18828710499884108</v>
      </c>
      <c r="F70" s="256">
        <v>0.19853098481066819</v>
      </c>
      <c r="G70" s="256">
        <v>0.1977357429154068</v>
      </c>
      <c r="H70" s="256">
        <v>0.20569572059495406</v>
      </c>
      <c r="I70" s="256">
        <v>0.20105993552969459</v>
      </c>
      <c r="J70" s="256">
        <v>0.19069466882067851</v>
      </c>
      <c r="K70" s="256">
        <v>0.18251444148763549</v>
      </c>
      <c r="L70" s="256">
        <v>0.16216216216216217</v>
      </c>
      <c r="M70" s="257">
        <v>0.13804535207532156</v>
      </c>
      <c r="N70" s="408"/>
    </row>
    <row r="71" spans="2:57" ht="12" customHeight="1">
      <c r="B71" s="36" t="s">
        <v>115</v>
      </c>
      <c r="C71" s="408"/>
      <c r="D71" s="408"/>
      <c r="E71" s="408"/>
      <c r="F71" s="408"/>
      <c r="G71" s="408"/>
      <c r="H71" s="408"/>
      <c r="I71" s="408"/>
      <c r="J71" s="408"/>
      <c r="K71" s="408"/>
      <c r="L71" s="408"/>
      <c r="M71" s="408"/>
      <c r="N71" s="408"/>
    </row>
    <row r="72" spans="2:57" ht="12" customHeight="1">
      <c r="B72" s="408"/>
      <c r="C72" s="408"/>
      <c r="D72" s="408"/>
      <c r="E72" s="408"/>
      <c r="F72" s="408"/>
      <c r="G72" s="408"/>
      <c r="H72" s="408"/>
      <c r="I72" s="408"/>
      <c r="J72" s="408"/>
      <c r="K72" s="408"/>
      <c r="L72" s="408"/>
      <c r="M72" s="408"/>
      <c r="N72" s="408"/>
    </row>
    <row r="73" spans="2:57" ht="12" customHeight="1">
      <c r="B73" s="408"/>
      <c r="C73" s="408"/>
      <c r="D73" s="408"/>
      <c r="E73" s="408"/>
      <c r="F73" s="408"/>
      <c r="G73" s="408"/>
      <c r="H73" s="408"/>
      <c r="I73" s="408"/>
      <c r="J73" s="408"/>
      <c r="K73" s="408"/>
      <c r="L73" s="408"/>
      <c r="M73" s="408"/>
      <c r="N73" s="408"/>
    </row>
    <row r="74" spans="2:57" ht="12" customHeight="1">
      <c r="B74" s="408"/>
      <c r="C74" s="408"/>
      <c r="D74" s="408"/>
      <c r="E74" s="408"/>
      <c r="F74" s="408"/>
      <c r="G74" s="408"/>
      <c r="H74" s="408"/>
      <c r="I74" s="408"/>
      <c r="J74" s="408"/>
      <c r="K74" s="408"/>
      <c r="L74" s="408"/>
      <c r="M74" s="408"/>
      <c r="N74" s="408"/>
    </row>
    <row r="75" spans="2:57" ht="12" customHeight="1">
      <c r="B75" s="408"/>
      <c r="C75" s="408"/>
      <c r="D75" s="408"/>
      <c r="E75" s="408"/>
      <c r="F75" s="408"/>
      <c r="G75" s="408"/>
      <c r="H75" s="408"/>
      <c r="I75" s="408"/>
      <c r="J75" s="408"/>
      <c r="K75" s="408"/>
      <c r="L75" s="408"/>
      <c r="M75" s="408"/>
      <c r="N75" s="408"/>
    </row>
    <row r="76" spans="2:57" ht="12" customHeight="1">
      <c r="B76" s="408"/>
      <c r="C76" s="408"/>
      <c r="D76" s="408"/>
      <c r="E76" s="408"/>
      <c r="F76" s="408"/>
      <c r="G76" s="408"/>
      <c r="H76" s="408"/>
      <c r="I76" s="408"/>
      <c r="J76" s="408"/>
      <c r="K76" s="408"/>
      <c r="L76" s="408"/>
      <c r="M76" s="408"/>
      <c r="N76" s="408"/>
    </row>
    <row r="77" spans="2:57" ht="12" customHeight="1">
      <c r="B77" s="408"/>
      <c r="C77" s="408"/>
      <c r="D77" s="408"/>
      <c r="E77" s="408"/>
      <c r="F77" s="408"/>
      <c r="G77" s="408"/>
      <c r="H77" s="408"/>
      <c r="I77" s="408"/>
      <c r="J77" s="408"/>
      <c r="K77" s="408"/>
      <c r="L77" s="408"/>
      <c r="M77" s="408"/>
      <c r="N77" s="408"/>
    </row>
    <row r="78" spans="2:57" ht="12" customHeight="1">
      <c r="B78" s="408"/>
      <c r="C78" s="408"/>
      <c r="D78" s="408"/>
      <c r="E78" s="408"/>
      <c r="F78" s="408"/>
      <c r="G78" s="408"/>
      <c r="H78" s="408"/>
      <c r="I78" s="408"/>
      <c r="J78" s="408"/>
      <c r="K78" s="408"/>
      <c r="L78" s="408"/>
      <c r="M78" s="408"/>
      <c r="N78" s="408"/>
    </row>
    <row r="79" spans="2:57" ht="12" customHeight="1">
      <c r="B79" s="408"/>
      <c r="C79" s="408"/>
      <c r="D79" s="408"/>
      <c r="E79" s="408"/>
      <c r="F79" s="408"/>
      <c r="G79" s="408"/>
      <c r="H79" s="408"/>
      <c r="I79" s="408"/>
      <c r="J79" s="408"/>
      <c r="K79" s="408"/>
      <c r="L79" s="408"/>
      <c r="M79" s="408"/>
      <c r="N79" s="408"/>
    </row>
    <row r="80" spans="2:57" ht="12" customHeight="1">
      <c r="B80" s="408"/>
      <c r="C80" s="408"/>
      <c r="D80" s="408"/>
      <c r="E80" s="408"/>
      <c r="F80" s="408"/>
      <c r="G80" s="408"/>
      <c r="H80" s="408"/>
      <c r="I80" s="408"/>
      <c r="J80" s="408"/>
      <c r="K80" s="408"/>
      <c r="L80" s="408"/>
      <c r="M80" s="408"/>
      <c r="N80" s="408"/>
    </row>
    <row r="81" spans="2:14" ht="12" customHeight="1">
      <c r="B81" s="408"/>
      <c r="C81" s="408"/>
      <c r="D81" s="408"/>
      <c r="E81" s="408"/>
      <c r="F81" s="408"/>
      <c r="G81" s="408"/>
      <c r="H81" s="408"/>
      <c r="I81" s="408"/>
      <c r="J81" s="408"/>
      <c r="K81" s="408"/>
      <c r="L81" s="408"/>
      <c r="M81" s="408"/>
      <c r="N81" s="408"/>
    </row>
    <row r="82" spans="2:14" ht="12" customHeight="1">
      <c r="B82" s="408"/>
      <c r="C82" s="408"/>
      <c r="D82" s="408"/>
      <c r="E82" s="408"/>
      <c r="F82" s="408"/>
      <c r="G82" s="408"/>
      <c r="H82" s="408"/>
      <c r="I82" s="408"/>
      <c r="J82" s="408"/>
      <c r="K82" s="408"/>
      <c r="L82" s="408"/>
      <c r="M82" s="408"/>
      <c r="N82" s="408"/>
    </row>
    <row r="83" spans="2:14" ht="12" customHeight="1">
      <c r="B83" s="408"/>
      <c r="C83" s="408"/>
      <c r="D83" s="408"/>
      <c r="E83" s="408"/>
      <c r="F83" s="408"/>
      <c r="G83" s="408"/>
      <c r="H83" s="408"/>
      <c r="I83" s="408"/>
      <c r="J83" s="408"/>
      <c r="K83" s="408"/>
      <c r="L83" s="408"/>
      <c r="M83" s="408"/>
      <c r="N83" s="408"/>
    </row>
    <row r="84" spans="2:14" ht="12" customHeight="1">
      <c r="B84" s="408"/>
      <c r="C84" s="408"/>
      <c r="D84" s="408"/>
      <c r="E84" s="408"/>
      <c r="F84" s="408"/>
      <c r="G84" s="408"/>
      <c r="H84" s="408"/>
      <c r="I84" s="408"/>
      <c r="J84" s="408"/>
      <c r="K84" s="408"/>
      <c r="L84" s="408"/>
      <c r="M84" s="408"/>
      <c r="N84" s="408"/>
    </row>
    <row r="85" spans="2:14" ht="12" customHeight="1">
      <c r="B85" s="408"/>
      <c r="C85" s="408"/>
      <c r="D85" s="408"/>
      <c r="E85" s="408"/>
      <c r="F85" s="408"/>
      <c r="G85" s="408"/>
      <c r="H85" s="408"/>
      <c r="I85" s="408"/>
      <c r="J85" s="408"/>
      <c r="K85" s="408"/>
      <c r="L85" s="408"/>
      <c r="M85" s="408"/>
      <c r="N85" s="408"/>
    </row>
    <row r="86" spans="2:14" ht="12" customHeight="1">
      <c r="B86" s="408"/>
      <c r="C86" s="408"/>
      <c r="D86" s="408"/>
      <c r="E86" s="408"/>
      <c r="F86" s="408"/>
      <c r="G86" s="408"/>
      <c r="H86" s="408"/>
      <c r="I86" s="408"/>
      <c r="J86" s="408"/>
      <c r="K86" s="408"/>
      <c r="L86" s="408"/>
      <c r="M86" s="408"/>
      <c r="N86" s="408"/>
    </row>
    <row r="87" spans="2:14" ht="12" customHeight="1">
      <c r="B87" s="408"/>
      <c r="C87" s="408"/>
      <c r="D87" s="408"/>
      <c r="E87" s="408"/>
      <c r="F87" s="408"/>
      <c r="G87" s="408"/>
      <c r="H87" s="408"/>
      <c r="I87" s="408"/>
      <c r="J87" s="408"/>
      <c r="K87" s="408"/>
      <c r="L87" s="408"/>
      <c r="M87" s="408"/>
      <c r="N87" s="408"/>
    </row>
    <row r="88" spans="2:14" ht="12" customHeight="1">
      <c r="B88" s="408"/>
      <c r="C88" s="408"/>
      <c r="D88" s="408"/>
      <c r="E88" s="408"/>
      <c r="F88" s="408"/>
      <c r="G88" s="408"/>
      <c r="H88" s="408"/>
      <c r="I88" s="408"/>
      <c r="J88" s="408"/>
      <c r="K88" s="408"/>
      <c r="L88" s="408"/>
      <c r="M88" s="408"/>
      <c r="N88" s="408"/>
    </row>
    <row r="89" spans="2:14" ht="12" customHeight="1">
      <c r="B89" s="408"/>
      <c r="C89" s="408"/>
      <c r="D89" s="408"/>
      <c r="E89" s="408"/>
      <c r="F89" s="408"/>
      <c r="G89" s="408"/>
      <c r="H89" s="408"/>
      <c r="I89" s="408"/>
      <c r="J89" s="408"/>
      <c r="K89" s="408"/>
      <c r="L89" s="408"/>
      <c r="M89" s="408"/>
      <c r="N89" s="408"/>
    </row>
    <row r="90" spans="2:14" ht="12" customHeight="1">
      <c r="B90" s="408"/>
      <c r="C90" s="408"/>
      <c r="D90" s="408"/>
      <c r="E90" s="408"/>
      <c r="F90" s="408"/>
      <c r="G90" s="408"/>
      <c r="H90" s="408"/>
      <c r="I90" s="408"/>
      <c r="J90" s="408"/>
      <c r="K90" s="408"/>
      <c r="L90" s="408"/>
      <c r="M90" s="408"/>
      <c r="N90" s="408"/>
    </row>
    <row r="91" spans="2:14" ht="12" customHeight="1">
      <c r="B91" s="408"/>
      <c r="C91" s="408"/>
      <c r="D91" s="408"/>
      <c r="E91" s="408"/>
      <c r="F91" s="408"/>
      <c r="G91" s="408"/>
      <c r="H91" s="408"/>
      <c r="I91" s="408"/>
      <c r="J91" s="408"/>
      <c r="K91" s="408"/>
      <c r="L91" s="408"/>
      <c r="M91" s="408"/>
      <c r="N91" s="408"/>
    </row>
    <row r="92" spans="2:14" ht="12" customHeight="1">
      <c r="B92" s="408"/>
      <c r="C92" s="408"/>
      <c r="D92" s="408"/>
      <c r="E92" s="408"/>
      <c r="F92" s="408"/>
      <c r="G92" s="408"/>
      <c r="H92" s="408"/>
      <c r="I92" s="408"/>
      <c r="J92" s="408"/>
      <c r="K92" s="408"/>
      <c r="L92" s="408"/>
      <c r="M92" s="408"/>
      <c r="N92" s="408"/>
    </row>
    <row r="93" spans="2:14" ht="12" customHeight="1">
      <c r="B93" s="438"/>
      <c r="C93" s="438"/>
      <c r="D93" s="438"/>
      <c r="E93" s="438"/>
      <c r="F93" s="438"/>
      <c r="G93" s="438"/>
      <c r="H93" s="438"/>
      <c r="I93" s="438"/>
      <c r="J93" s="438"/>
      <c r="K93" s="438"/>
      <c r="L93" s="438"/>
      <c r="M93" s="438"/>
      <c r="N93" s="438"/>
    </row>
    <row r="94" spans="2:14" ht="12" customHeight="1">
      <c r="B94" s="438"/>
      <c r="C94" s="438"/>
      <c r="D94" s="438"/>
      <c r="E94" s="438"/>
      <c r="F94" s="438"/>
      <c r="G94" s="438"/>
      <c r="H94" s="438"/>
      <c r="I94" s="438"/>
      <c r="J94" s="438"/>
      <c r="K94" s="438"/>
      <c r="L94" s="438"/>
      <c r="M94" s="438"/>
      <c r="N94" s="438"/>
    </row>
    <row r="95" spans="2:14" ht="12" customHeight="1">
      <c r="B95" s="438"/>
      <c r="C95" s="438"/>
      <c r="D95" s="438"/>
      <c r="E95" s="438"/>
      <c r="F95" s="438"/>
      <c r="G95" s="438"/>
      <c r="H95" s="438"/>
      <c r="I95" s="438"/>
      <c r="J95" s="438"/>
      <c r="K95" s="438"/>
      <c r="L95" s="438"/>
      <c r="M95" s="438"/>
      <c r="N95" s="438"/>
    </row>
    <row r="96" spans="2:14" ht="12" customHeight="1">
      <c r="B96" s="408"/>
      <c r="C96" s="380" t="s">
        <v>367</v>
      </c>
      <c r="D96" s="408"/>
      <c r="E96" s="408"/>
      <c r="F96" s="408"/>
      <c r="G96" s="408"/>
      <c r="H96" s="408"/>
      <c r="I96" s="408"/>
      <c r="J96" s="408"/>
      <c r="K96" s="408"/>
      <c r="L96" s="408"/>
      <c r="M96" s="408"/>
      <c r="N96" s="408"/>
    </row>
    <row r="97" spans="2:14" ht="12" customHeight="1">
      <c r="B97" s="441"/>
      <c r="C97" s="3">
        <v>2016</v>
      </c>
      <c r="D97" s="4">
        <v>2017</v>
      </c>
      <c r="E97" s="4">
        <v>2018</v>
      </c>
      <c r="F97" s="4">
        <v>2019</v>
      </c>
      <c r="G97" s="4">
        <v>2020</v>
      </c>
      <c r="H97" s="4">
        <v>2021</v>
      </c>
      <c r="I97" s="4">
        <v>2022</v>
      </c>
      <c r="J97" s="4">
        <v>2023</v>
      </c>
      <c r="K97" s="4">
        <v>2024</v>
      </c>
      <c r="L97" s="4">
        <v>2025</v>
      </c>
      <c r="M97" s="94">
        <v>2026</v>
      </c>
      <c r="N97" s="408"/>
    </row>
    <row r="98" spans="2:14" ht="12" customHeight="1">
      <c r="B98" s="442" t="s">
        <v>365</v>
      </c>
      <c r="C98" s="876">
        <v>1.6063287568418308E-2</v>
      </c>
      <c r="D98" s="877">
        <v>2.464917873415506E-2</v>
      </c>
      <c r="E98" s="877">
        <v>2.1384955107350837E-2</v>
      </c>
      <c r="F98" s="877">
        <v>2.1674339868557706E-2</v>
      </c>
      <c r="G98" s="877">
        <v>2.0112960151235964E-2</v>
      </c>
      <c r="H98" s="877">
        <v>2.0358856708292565E-2</v>
      </c>
      <c r="I98" s="877">
        <v>2.0485051397547516E-2</v>
      </c>
      <c r="J98" s="877">
        <v>1.9742940479387339E-2</v>
      </c>
      <c r="K98" s="877">
        <v>1.8667544583515296E-2</v>
      </c>
      <c r="L98" s="877">
        <v>1.0545972295588693E-2</v>
      </c>
      <c r="M98" s="878">
        <v>7.0209299997810422E-3</v>
      </c>
      <c r="N98" s="408"/>
    </row>
    <row r="99" spans="2:14" ht="12" customHeight="1">
      <c r="B99" s="442" t="s">
        <v>366</v>
      </c>
      <c r="C99" s="875">
        <v>0.12063688015931828</v>
      </c>
      <c r="D99" s="256">
        <v>0.16844507110400375</v>
      </c>
      <c r="E99" s="256">
        <v>0.1415436761927234</v>
      </c>
      <c r="F99" s="256">
        <v>0.15117672687242045</v>
      </c>
      <c r="G99" s="256">
        <v>0.13635911123181574</v>
      </c>
      <c r="H99" s="256">
        <v>0.17948864299670647</v>
      </c>
      <c r="I99" s="256">
        <v>0.18125050141166291</v>
      </c>
      <c r="J99" s="256">
        <v>0.23936252723329449</v>
      </c>
      <c r="K99" s="256">
        <v>0.20842039663547005</v>
      </c>
      <c r="L99" s="256">
        <v>0.34873272817811185</v>
      </c>
      <c r="M99" s="257">
        <v>0.57146937569586032</v>
      </c>
      <c r="N99" s="408"/>
    </row>
    <row r="100" spans="2:14" ht="12" customHeight="1">
      <c r="B100" s="36" t="s">
        <v>115</v>
      </c>
      <c r="C100" s="408"/>
      <c r="D100" s="408"/>
      <c r="E100" s="408"/>
      <c r="F100" s="408"/>
      <c r="G100" s="408"/>
      <c r="H100" s="408"/>
      <c r="I100" s="408"/>
      <c r="J100" s="408"/>
      <c r="K100" s="408"/>
      <c r="L100" s="408"/>
      <c r="M100" s="408"/>
      <c r="N100" s="408"/>
    </row>
    <row r="101" spans="2:14" ht="12" customHeight="1">
      <c r="B101" s="408"/>
      <c r="C101" s="408"/>
      <c r="D101" s="408"/>
      <c r="E101" s="408"/>
      <c r="F101" s="408"/>
      <c r="G101" s="408"/>
      <c r="H101" s="408"/>
      <c r="I101" s="408"/>
      <c r="J101" s="408"/>
      <c r="K101" s="408"/>
      <c r="L101" s="408"/>
      <c r="M101" s="408"/>
      <c r="N101" s="408"/>
    </row>
    <row r="102" spans="2:14" ht="12" customHeight="1">
      <c r="B102" s="408"/>
      <c r="C102" s="408"/>
      <c r="D102" s="408"/>
      <c r="E102" s="408"/>
      <c r="F102" s="408"/>
      <c r="G102" s="408"/>
      <c r="H102" s="408"/>
      <c r="I102" s="408"/>
      <c r="J102" s="408"/>
      <c r="K102" s="408"/>
      <c r="L102" s="408"/>
      <c r="M102" s="408"/>
      <c r="N102" s="408"/>
    </row>
    <row r="103" spans="2:14" ht="12" customHeight="1">
      <c r="B103" s="408"/>
      <c r="C103" s="408"/>
      <c r="D103" s="408"/>
      <c r="E103" s="408"/>
      <c r="F103" s="408"/>
      <c r="G103" s="408"/>
      <c r="H103" s="408"/>
      <c r="I103" s="408"/>
      <c r="J103" s="408"/>
      <c r="K103" s="408"/>
      <c r="L103" s="408"/>
      <c r="M103" s="408"/>
      <c r="N103" s="408"/>
    </row>
    <row r="104" spans="2:14" ht="12" customHeight="1">
      <c r="B104" s="408"/>
      <c r="C104" s="408"/>
      <c r="D104" s="408"/>
      <c r="E104" s="408"/>
      <c r="F104" s="408"/>
      <c r="G104" s="408"/>
      <c r="H104" s="408"/>
      <c r="I104" s="408"/>
      <c r="J104" s="408"/>
      <c r="K104" s="408"/>
      <c r="L104" s="408"/>
      <c r="M104" s="408"/>
      <c r="N104" s="408"/>
    </row>
    <row r="105" spans="2:14" ht="12" customHeight="1">
      <c r="B105" s="408"/>
      <c r="C105" s="408"/>
      <c r="D105" s="408"/>
      <c r="E105" s="408"/>
      <c r="F105" s="408"/>
      <c r="G105" s="408"/>
      <c r="H105" s="408"/>
      <c r="I105" s="408"/>
      <c r="J105" s="408"/>
      <c r="K105" s="408"/>
      <c r="L105" s="408"/>
      <c r="M105" s="408"/>
      <c r="N105" s="408"/>
    </row>
    <row r="106" spans="2:14" ht="12" customHeight="1">
      <c r="B106" s="408"/>
      <c r="C106" s="408"/>
      <c r="D106" s="408"/>
      <c r="E106" s="408"/>
      <c r="F106" s="408"/>
      <c r="G106" s="408"/>
      <c r="H106" s="408"/>
      <c r="I106" s="408"/>
      <c r="J106" s="408"/>
      <c r="K106" s="408"/>
      <c r="L106" s="408"/>
      <c r="M106" s="408"/>
      <c r="N106" s="408"/>
    </row>
    <row r="107" spans="2:14" ht="12" customHeight="1">
      <c r="B107" s="408"/>
      <c r="C107" s="408"/>
      <c r="D107" s="408"/>
      <c r="E107" s="408"/>
      <c r="F107" s="408"/>
      <c r="G107" s="408"/>
      <c r="H107" s="408"/>
      <c r="I107" s="408"/>
      <c r="J107" s="408"/>
      <c r="K107" s="408"/>
      <c r="L107" s="408"/>
      <c r="M107" s="408"/>
      <c r="N107" s="408"/>
    </row>
    <row r="108" spans="2:14" ht="12" customHeight="1">
      <c r="B108" s="408"/>
      <c r="C108" s="408"/>
      <c r="D108" s="408"/>
      <c r="E108" s="408"/>
      <c r="F108" s="408"/>
      <c r="G108" s="408"/>
      <c r="H108" s="408"/>
      <c r="I108" s="408"/>
      <c r="J108" s="408"/>
      <c r="K108" s="408"/>
      <c r="L108" s="408"/>
      <c r="M108" s="408"/>
      <c r="N108" s="408"/>
    </row>
    <row r="109" spans="2:14" ht="12" customHeight="1">
      <c r="B109" s="408"/>
      <c r="C109" s="408"/>
      <c r="D109" s="408"/>
      <c r="E109" s="408"/>
      <c r="F109" s="408"/>
      <c r="G109" s="408"/>
      <c r="H109" s="408"/>
      <c r="I109" s="408"/>
      <c r="J109" s="408"/>
      <c r="K109" s="408"/>
      <c r="L109" s="408"/>
      <c r="M109" s="408"/>
      <c r="N109" s="408"/>
    </row>
    <row r="110" spans="2:14" ht="12" customHeight="1">
      <c r="B110" s="408"/>
      <c r="C110" s="408"/>
      <c r="D110" s="408"/>
      <c r="E110" s="408"/>
      <c r="F110" s="408"/>
      <c r="G110" s="408"/>
      <c r="H110" s="408"/>
      <c r="I110" s="408"/>
      <c r="J110" s="408"/>
      <c r="K110" s="408"/>
      <c r="L110" s="408"/>
      <c r="M110" s="408"/>
      <c r="N110" s="408"/>
    </row>
    <row r="111" spans="2:14" ht="12" customHeight="1">
      <c r="B111" s="408"/>
      <c r="C111" s="408"/>
      <c r="D111" s="408"/>
      <c r="E111" s="408"/>
      <c r="F111" s="408"/>
      <c r="G111" s="408"/>
      <c r="H111" s="408"/>
      <c r="I111" s="408"/>
      <c r="J111" s="408"/>
      <c r="K111" s="408"/>
      <c r="L111" s="408"/>
      <c r="M111" s="408"/>
      <c r="N111" s="408"/>
    </row>
    <row r="112" spans="2:14" ht="12" customHeight="1">
      <c r="B112" s="408"/>
      <c r="C112" s="408"/>
      <c r="D112" s="408"/>
      <c r="E112" s="408"/>
      <c r="F112" s="408"/>
      <c r="G112" s="408"/>
      <c r="H112" s="408"/>
      <c r="I112" s="408"/>
      <c r="J112" s="408"/>
      <c r="K112" s="408"/>
      <c r="L112" s="408"/>
      <c r="M112" s="408"/>
      <c r="N112" s="408"/>
    </row>
    <row r="113" spans="2:14" ht="12" customHeight="1">
      <c r="B113" s="408"/>
      <c r="C113" s="408"/>
      <c r="D113" s="408"/>
      <c r="E113" s="408"/>
      <c r="F113" s="408"/>
      <c r="G113" s="408"/>
      <c r="H113" s="408"/>
      <c r="I113" s="408"/>
      <c r="J113" s="408"/>
      <c r="K113" s="408"/>
      <c r="L113" s="408"/>
      <c r="M113" s="408"/>
      <c r="N113" s="408"/>
    </row>
    <row r="114" spans="2:14" ht="12" customHeight="1">
      <c r="B114" s="408"/>
      <c r="C114" s="408"/>
      <c r="D114" s="408"/>
      <c r="E114" s="408"/>
      <c r="F114" s="408"/>
      <c r="G114" s="408"/>
      <c r="H114" s="408"/>
      <c r="I114" s="408"/>
      <c r="J114" s="408"/>
      <c r="K114" s="408"/>
      <c r="L114" s="408"/>
      <c r="M114" s="408"/>
      <c r="N114" s="408"/>
    </row>
    <row r="115" spans="2:14" ht="12" customHeight="1">
      <c r="B115" s="408"/>
      <c r="C115" s="408"/>
      <c r="D115" s="408"/>
      <c r="E115" s="408"/>
      <c r="F115" s="408"/>
      <c r="G115" s="408"/>
      <c r="H115" s="408"/>
      <c r="I115" s="408"/>
      <c r="J115" s="408"/>
      <c r="K115" s="408"/>
      <c r="L115" s="408"/>
      <c r="M115" s="408"/>
      <c r="N115" s="408"/>
    </row>
    <row r="116" spans="2:14" ht="12" customHeight="1">
      <c r="B116" s="408"/>
      <c r="C116" s="408"/>
      <c r="D116" s="408"/>
      <c r="E116" s="408"/>
      <c r="F116" s="408"/>
      <c r="G116" s="408"/>
      <c r="H116" s="408"/>
      <c r="I116" s="408"/>
      <c r="J116" s="408"/>
      <c r="K116" s="408"/>
      <c r="L116" s="408"/>
      <c r="M116" s="408"/>
      <c r="N116" s="408"/>
    </row>
    <row r="117" spans="2:14" ht="12" customHeight="1">
      <c r="B117" s="408"/>
      <c r="C117" s="408"/>
      <c r="D117" s="408"/>
      <c r="E117" s="408"/>
      <c r="F117" s="408"/>
      <c r="G117" s="408"/>
      <c r="H117" s="408"/>
      <c r="I117" s="408"/>
      <c r="J117" s="408"/>
      <c r="K117" s="408"/>
      <c r="L117" s="408"/>
      <c r="M117" s="408"/>
      <c r="N117" s="408"/>
    </row>
    <row r="118" spans="2:14" ht="12" customHeight="1">
      <c r="B118" s="408"/>
      <c r="C118" s="408"/>
      <c r="D118" s="408"/>
      <c r="E118" s="408"/>
      <c r="F118" s="408"/>
      <c r="G118" s="408"/>
      <c r="H118" s="408"/>
      <c r="I118" s="408"/>
      <c r="J118" s="408"/>
      <c r="K118" s="408"/>
      <c r="L118" s="408"/>
      <c r="M118" s="408"/>
      <c r="N118" s="408"/>
    </row>
    <row r="119" spans="2:14" ht="12" customHeight="1">
      <c r="B119" s="408"/>
      <c r="C119" s="408"/>
      <c r="D119" s="408"/>
      <c r="E119" s="408"/>
      <c r="F119" s="408"/>
      <c r="G119" s="408"/>
      <c r="H119" s="408"/>
      <c r="I119" s="408"/>
      <c r="J119" s="408"/>
      <c r="K119" s="408"/>
      <c r="L119" s="408"/>
      <c r="M119" s="408"/>
      <c r="N119" s="408"/>
    </row>
    <row r="120" spans="2:14" ht="12" customHeight="1">
      <c r="B120" s="408"/>
      <c r="C120" s="408"/>
      <c r="D120" s="408"/>
      <c r="E120" s="408"/>
      <c r="F120" s="408"/>
      <c r="G120" s="408"/>
      <c r="H120" s="408"/>
      <c r="I120" s="408"/>
      <c r="J120" s="408"/>
      <c r="K120" s="408"/>
      <c r="L120" s="408"/>
      <c r="M120" s="408"/>
      <c r="N120" s="408"/>
    </row>
    <row r="121" spans="2:14" ht="12" customHeight="1">
      <c r="B121" s="408"/>
      <c r="C121" s="408"/>
      <c r="D121" s="408"/>
      <c r="E121" s="408"/>
      <c r="F121" s="408"/>
      <c r="G121" s="408"/>
      <c r="H121" s="408"/>
      <c r="I121" s="408"/>
      <c r="J121" s="408"/>
      <c r="K121" s="408"/>
      <c r="L121" s="408"/>
      <c r="M121" s="408"/>
      <c r="N121" s="408"/>
    </row>
    <row r="122" spans="2:14" ht="12" customHeight="1">
      <c r="B122" s="438"/>
      <c r="C122" s="438"/>
      <c r="D122" s="438"/>
      <c r="E122" s="438"/>
      <c r="F122" s="438"/>
      <c r="G122" s="438"/>
      <c r="H122" s="438"/>
      <c r="I122" s="438"/>
      <c r="J122" s="438"/>
      <c r="K122" s="438"/>
      <c r="L122" s="438"/>
      <c r="M122" s="438"/>
      <c r="N122" s="438"/>
    </row>
    <row r="123" spans="2:14" ht="12" customHeight="1">
      <c r="B123" s="438"/>
      <c r="C123" s="438"/>
      <c r="D123" s="438"/>
      <c r="E123" s="438"/>
      <c r="F123" s="438"/>
      <c r="G123" s="438"/>
      <c r="H123" s="438"/>
      <c r="I123" s="438"/>
      <c r="J123" s="438"/>
      <c r="K123" s="438"/>
      <c r="L123" s="438"/>
      <c r="M123" s="438"/>
      <c r="N123" s="438"/>
    </row>
    <row r="124" spans="2:14" ht="12" customHeight="1">
      <c r="B124" s="438"/>
      <c r="C124" s="438"/>
      <c r="D124" s="438"/>
      <c r="E124" s="438"/>
      <c r="F124" s="438"/>
      <c r="G124" s="438"/>
      <c r="H124" s="438"/>
      <c r="I124" s="438"/>
      <c r="J124" s="438"/>
      <c r="K124" s="438"/>
      <c r="L124" s="438"/>
      <c r="M124" s="438"/>
      <c r="N124" s="438"/>
    </row>
    <row r="125" spans="2:14" ht="12" customHeight="1">
      <c r="B125" s="438"/>
      <c r="C125" s="438"/>
      <c r="D125" s="438"/>
      <c r="E125" s="438"/>
      <c r="F125" s="438"/>
      <c r="G125" s="438"/>
      <c r="H125" s="438"/>
      <c r="I125" s="438"/>
      <c r="J125" s="438"/>
      <c r="K125" s="438"/>
      <c r="L125" s="438"/>
      <c r="M125" s="438"/>
      <c r="N125" s="438"/>
    </row>
  </sheetData>
  <mergeCells count="8">
    <mergeCell ref="BD7:BE7"/>
    <mergeCell ref="BD39:BE39"/>
    <mergeCell ref="P7:S7"/>
    <mergeCell ref="T7:W7"/>
    <mergeCell ref="X7:AA7"/>
    <mergeCell ref="P39:S39"/>
    <mergeCell ref="T39:W39"/>
    <mergeCell ref="X39:AA39"/>
  </mergeCells>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8F16A-5D02-4DEC-98B5-F4AC437EDF2E}">
  <sheetPr>
    <tabColor theme="4"/>
  </sheetPr>
  <dimension ref="A1:BE22"/>
  <sheetViews>
    <sheetView showGridLines="0" zoomScaleNormal="100" workbookViewId="0"/>
  </sheetViews>
  <sheetFormatPr defaultColWidth="5.5" defaultRowHeight="11.25" customHeight="1"/>
  <cols>
    <col min="1" max="1" width="2.5" style="438" customWidth="1"/>
    <col min="2" max="2" width="31.5" style="438" bestFit="1" customWidth="1"/>
    <col min="3" max="13" width="5.5" style="438" customWidth="1"/>
    <col min="14" max="14" width="2.08203125" style="438" customWidth="1"/>
    <col min="15" max="15" width="26.58203125" style="438" bestFit="1" customWidth="1"/>
    <col min="16" max="16384" width="5.5" style="438"/>
  </cols>
  <sheetData>
    <row r="1" spans="1:57" ht="11.25" customHeight="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5" spans="1:57" s="439" customFormat="1" ht="11.25" customHeight="1">
      <c r="A5" s="438"/>
    </row>
    <row r="6" spans="1:57" s="439" customFormat="1" ht="15.5">
      <c r="A6" s="438"/>
      <c r="C6" s="440" t="s">
        <v>368</v>
      </c>
      <c r="P6" s="440" t="s">
        <v>369</v>
      </c>
    </row>
    <row r="7" spans="1:57" s="439" customFormat="1" ht="11.25" customHeight="1">
      <c r="A7" s="438"/>
      <c r="B7" s="441"/>
      <c r="C7" s="3">
        <v>2016</v>
      </c>
      <c r="D7" s="4">
        <v>2017</v>
      </c>
      <c r="E7" s="4">
        <v>2018</v>
      </c>
      <c r="F7" s="4">
        <v>2019</v>
      </c>
      <c r="G7" s="4">
        <v>2020</v>
      </c>
      <c r="H7" s="4">
        <v>2021</v>
      </c>
      <c r="I7" s="4">
        <v>2022</v>
      </c>
      <c r="J7" s="4">
        <v>2023</v>
      </c>
      <c r="K7" s="4">
        <v>2024</v>
      </c>
      <c r="L7" s="4">
        <v>2025</v>
      </c>
      <c r="M7" s="94">
        <v>2026</v>
      </c>
      <c r="P7" s="1058">
        <v>2016</v>
      </c>
      <c r="Q7" s="1057"/>
      <c r="R7" s="1057"/>
      <c r="S7" s="1057"/>
      <c r="T7" s="1057">
        <v>2017</v>
      </c>
      <c r="U7" s="1057"/>
      <c r="V7" s="1057"/>
      <c r="W7" s="1057"/>
      <c r="X7" s="1057">
        <v>2018</v>
      </c>
      <c r="Y7" s="1057"/>
      <c r="Z7" s="1057"/>
      <c r="AA7" s="1057"/>
      <c r="AB7" s="1057">
        <v>2019</v>
      </c>
      <c r="AC7" s="1057"/>
      <c r="AD7" s="1057"/>
      <c r="AE7" s="1057"/>
      <c r="AF7" s="1057">
        <v>2020</v>
      </c>
      <c r="AG7" s="1057"/>
      <c r="AH7" s="1057"/>
      <c r="AI7" s="1057"/>
      <c r="AJ7" s="1057">
        <v>2021</v>
      </c>
      <c r="AK7" s="1057"/>
      <c r="AL7" s="1057"/>
      <c r="AM7" s="1057"/>
      <c r="AN7" s="1057">
        <v>2022</v>
      </c>
      <c r="AO7" s="1057"/>
      <c r="AP7" s="1057"/>
      <c r="AQ7" s="1057"/>
      <c r="AR7" s="1057">
        <v>2023</v>
      </c>
      <c r="AS7" s="1057"/>
      <c r="AT7" s="1057"/>
      <c r="AU7" s="1057"/>
      <c r="AV7" s="1057">
        <v>2024</v>
      </c>
      <c r="AW7" s="1057"/>
      <c r="AX7" s="1057"/>
      <c r="AY7" s="1057"/>
      <c r="AZ7" s="1057">
        <v>2025</v>
      </c>
      <c r="BA7" s="1057"/>
      <c r="BB7" s="1057"/>
      <c r="BC7" s="1057"/>
      <c r="BD7" s="1057">
        <v>2026</v>
      </c>
      <c r="BE7" s="1057"/>
    </row>
    <row r="8" spans="1:57" s="439" customFormat="1" ht="11.25" customHeight="1">
      <c r="A8" s="438"/>
      <c r="B8" s="442" t="s">
        <v>365</v>
      </c>
      <c r="C8" s="414">
        <v>266</v>
      </c>
      <c r="D8" s="415">
        <v>346</v>
      </c>
      <c r="E8" s="415">
        <v>350</v>
      </c>
      <c r="F8" s="415">
        <v>414</v>
      </c>
      <c r="G8" s="415">
        <v>423</v>
      </c>
      <c r="H8" s="415">
        <v>648</v>
      </c>
      <c r="I8" s="415">
        <v>558</v>
      </c>
      <c r="J8" s="415">
        <v>456</v>
      </c>
      <c r="K8" s="415">
        <v>451</v>
      </c>
      <c r="L8" s="415">
        <v>449</v>
      </c>
      <c r="M8" s="416">
        <v>204</v>
      </c>
      <c r="P8" s="5"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s="439" customFormat="1" ht="11.25" customHeight="1">
      <c r="A9" s="438"/>
      <c r="B9" s="442" t="s">
        <v>370</v>
      </c>
      <c r="C9" s="398">
        <v>3584</v>
      </c>
      <c r="D9" s="399">
        <v>3713</v>
      </c>
      <c r="E9" s="399">
        <v>3817</v>
      </c>
      <c r="F9" s="399">
        <v>4094</v>
      </c>
      <c r="G9" s="399">
        <v>4083</v>
      </c>
      <c r="H9" s="399">
        <v>5509</v>
      </c>
      <c r="I9" s="399">
        <v>5315</v>
      </c>
      <c r="J9" s="399">
        <v>4479</v>
      </c>
      <c r="K9" s="399">
        <v>4491</v>
      </c>
      <c r="L9" s="399">
        <v>4485</v>
      </c>
      <c r="M9" s="400">
        <v>2104</v>
      </c>
      <c r="O9" s="442" t="s">
        <v>365</v>
      </c>
      <c r="P9" s="414">
        <v>85</v>
      </c>
      <c r="Q9" s="415">
        <v>61</v>
      </c>
      <c r="R9" s="415">
        <v>57</v>
      </c>
      <c r="S9" s="415">
        <v>63</v>
      </c>
      <c r="T9" s="415">
        <v>95</v>
      </c>
      <c r="U9" s="415">
        <v>80</v>
      </c>
      <c r="V9" s="415">
        <v>87</v>
      </c>
      <c r="W9" s="415">
        <v>84</v>
      </c>
      <c r="X9" s="415">
        <v>101</v>
      </c>
      <c r="Y9" s="415">
        <v>89</v>
      </c>
      <c r="Z9" s="415">
        <v>77</v>
      </c>
      <c r="AA9" s="415">
        <v>83</v>
      </c>
      <c r="AB9" s="415">
        <v>110</v>
      </c>
      <c r="AC9" s="415">
        <v>88</v>
      </c>
      <c r="AD9" s="415">
        <v>107</v>
      </c>
      <c r="AE9" s="415">
        <v>109</v>
      </c>
      <c r="AF9" s="415">
        <v>147</v>
      </c>
      <c r="AG9" s="415">
        <v>66</v>
      </c>
      <c r="AH9" s="415">
        <v>94</v>
      </c>
      <c r="AI9" s="415">
        <v>116</v>
      </c>
      <c r="AJ9" s="415">
        <v>188</v>
      </c>
      <c r="AK9" s="415">
        <v>145</v>
      </c>
      <c r="AL9" s="415">
        <v>159</v>
      </c>
      <c r="AM9" s="415">
        <v>156</v>
      </c>
      <c r="AN9" s="415">
        <v>169</v>
      </c>
      <c r="AO9" s="415">
        <v>159</v>
      </c>
      <c r="AP9" s="415">
        <v>117</v>
      </c>
      <c r="AQ9" s="415">
        <v>113</v>
      </c>
      <c r="AR9" s="415">
        <v>130</v>
      </c>
      <c r="AS9" s="415">
        <v>121</v>
      </c>
      <c r="AT9" s="415">
        <v>101</v>
      </c>
      <c r="AU9" s="415">
        <v>104</v>
      </c>
      <c r="AV9" s="415">
        <v>121</v>
      </c>
      <c r="AW9" s="415">
        <v>139</v>
      </c>
      <c r="AX9" s="415">
        <v>89</v>
      </c>
      <c r="AY9" s="415">
        <v>102</v>
      </c>
      <c r="AZ9" s="415">
        <v>144</v>
      </c>
      <c r="BA9" s="415">
        <v>84</v>
      </c>
      <c r="BB9" s="415">
        <v>93</v>
      </c>
      <c r="BC9" s="415">
        <v>128</v>
      </c>
      <c r="BD9" s="415">
        <v>112</v>
      </c>
      <c r="BE9" s="416">
        <v>92</v>
      </c>
    </row>
    <row r="10" spans="1:57" s="439" customFormat="1" ht="11.25" customHeight="1">
      <c r="A10" s="438"/>
      <c r="B10" s="442" t="s">
        <v>371</v>
      </c>
      <c r="C10" s="417">
        <v>4</v>
      </c>
      <c r="D10" s="418">
        <v>4</v>
      </c>
      <c r="E10" s="418">
        <v>4</v>
      </c>
      <c r="F10" s="418">
        <v>2</v>
      </c>
      <c r="G10" s="418">
        <v>13</v>
      </c>
      <c r="H10" s="418">
        <v>15</v>
      </c>
      <c r="I10" s="418">
        <v>10</v>
      </c>
      <c r="J10" s="418">
        <v>14</v>
      </c>
      <c r="K10" s="418">
        <v>13</v>
      </c>
      <c r="L10" s="418">
        <v>10</v>
      </c>
      <c r="M10" s="419">
        <v>8</v>
      </c>
      <c r="O10" s="442" t="s">
        <v>370</v>
      </c>
      <c r="P10" s="398">
        <v>1103</v>
      </c>
      <c r="Q10" s="399">
        <v>858</v>
      </c>
      <c r="R10" s="399">
        <v>819</v>
      </c>
      <c r="S10" s="399">
        <v>804</v>
      </c>
      <c r="T10" s="399">
        <v>1084</v>
      </c>
      <c r="U10" s="399">
        <v>858</v>
      </c>
      <c r="V10" s="399">
        <v>870</v>
      </c>
      <c r="W10" s="399">
        <v>901</v>
      </c>
      <c r="X10" s="399">
        <v>1117</v>
      </c>
      <c r="Y10" s="399">
        <v>894</v>
      </c>
      <c r="Z10" s="399">
        <v>847</v>
      </c>
      <c r="AA10" s="399">
        <v>959</v>
      </c>
      <c r="AB10" s="399">
        <v>1212</v>
      </c>
      <c r="AC10" s="399">
        <v>950</v>
      </c>
      <c r="AD10" s="399">
        <v>1029</v>
      </c>
      <c r="AE10" s="399">
        <v>903</v>
      </c>
      <c r="AF10" s="399">
        <v>1266</v>
      </c>
      <c r="AG10" s="399">
        <v>833</v>
      </c>
      <c r="AH10" s="399">
        <v>918</v>
      </c>
      <c r="AI10" s="399">
        <v>1066</v>
      </c>
      <c r="AJ10" s="399">
        <v>1549</v>
      </c>
      <c r="AK10" s="399">
        <v>1245</v>
      </c>
      <c r="AL10" s="399">
        <v>1294</v>
      </c>
      <c r="AM10" s="399">
        <v>1421</v>
      </c>
      <c r="AN10" s="399">
        <v>1691</v>
      </c>
      <c r="AO10" s="399">
        <v>1313</v>
      </c>
      <c r="AP10" s="399">
        <v>1225</v>
      </c>
      <c r="AQ10" s="399">
        <v>1086</v>
      </c>
      <c r="AR10" s="399">
        <v>1313</v>
      </c>
      <c r="AS10" s="399">
        <v>1082</v>
      </c>
      <c r="AT10" s="399">
        <v>1053</v>
      </c>
      <c r="AU10" s="399">
        <v>1031</v>
      </c>
      <c r="AV10" s="399">
        <v>1271</v>
      </c>
      <c r="AW10" s="399">
        <v>1181</v>
      </c>
      <c r="AX10" s="399">
        <v>1038</v>
      </c>
      <c r="AY10" s="399">
        <v>1001</v>
      </c>
      <c r="AZ10" s="399">
        <v>1285</v>
      </c>
      <c r="BA10" s="399">
        <v>1046</v>
      </c>
      <c r="BB10" s="399">
        <v>1094</v>
      </c>
      <c r="BC10" s="399">
        <v>1060</v>
      </c>
      <c r="BD10" s="399">
        <v>1035</v>
      </c>
      <c r="BE10" s="400">
        <v>1069</v>
      </c>
    </row>
    <row r="11" spans="1:57" ht="11.25" customHeight="1">
      <c r="B11" s="442" t="s">
        <v>372</v>
      </c>
      <c r="C11" s="398">
        <v>12</v>
      </c>
      <c r="D11" s="399">
        <v>16</v>
      </c>
      <c r="E11" s="399">
        <v>13</v>
      </c>
      <c r="F11" s="399">
        <v>28</v>
      </c>
      <c r="G11" s="399">
        <v>16</v>
      </c>
      <c r="H11" s="399">
        <v>27</v>
      </c>
      <c r="I11" s="399">
        <v>20</v>
      </c>
      <c r="J11" s="399">
        <v>24</v>
      </c>
      <c r="K11" s="399">
        <v>23</v>
      </c>
      <c r="L11" s="399">
        <v>31</v>
      </c>
      <c r="M11" s="400">
        <v>25</v>
      </c>
      <c r="O11" s="442" t="s">
        <v>371</v>
      </c>
      <c r="P11" s="417">
        <v>1</v>
      </c>
      <c r="Q11" s="418">
        <v>0</v>
      </c>
      <c r="R11" s="418">
        <v>1</v>
      </c>
      <c r="S11" s="418">
        <v>2</v>
      </c>
      <c r="T11" s="418">
        <v>2</v>
      </c>
      <c r="U11" s="418">
        <v>0</v>
      </c>
      <c r="V11" s="418">
        <v>1</v>
      </c>
      <c r="W11" s="418">
        <v>1</v>
      </c>
      <c r="X11" s="418">
        <v>0</v>
      </c>
      <c r="Y11" s="418">
        <v>1</v>
      </c>
      <c r="Z11" s="418">
        <v>1</v>
      </c>
      <c r="AA11" s="418">
        <v>2</v>
      </c>
      <c r="AB11" s="418">
        <v>2</v>
      </c>
      <c r="AC11" s="418">
        <v>0</v>
      </c>
      <c r="AD11" s="418">
        <v>0</v>
      </c>
      <c r="AE11" s="418">
        <v>0</v>
      </c>
      <c r="AF11" s="418">
        <v>3</v>
      </c>
      <c r="AG11" s="418">
        <v>4</v>
      </c>
      <c r="AH11" s="418">
        <v>3</v>
      </c>
      <c r="AI11" s="418">
        <v>3</v>
      </c>
      <c r="AJ11" s="418">
        <v>4</v>
      </c>
      <c r="AK11" s="418">
        <v>2</v>
      </c>
      <c r="AL11" s="418">
        <v>5</v>
      </c>
      <c r="AM11" s="418">
        <v>4</v>
      </c>
      <c r="AN11" s="418">
        <v>6</v>
      </c>
      <c r="AO11" s="418">
        <v>1</v>
      </c>
      <c r="AP11" s="418">
        <v>2</v>
      </c>
      <c r="AQ11" s="418">
        <v>1</v>
      </c>
      <c r="AR11" s="418">
        <v>4</v>
      </c>
      <c r="AS11" s="418">
        <v>4</v>
      </c>
      <c r="AT11" s="418">
        <v>2</v>
      </c>
      <c r="AU11" s="418">
        <v>4</v>
      </c>
      <c r="AV11" s="418">
        <v>3</v>
      </c>
      <c r="AW11" s="418">
        <v>3</v>
      </c>
      <c r="AX11" s="418">
        <v>3</v>
      </c>
      <c r="AY11" s="418">
        <v>4</v>
      </c>
      <c r="AZ11" s="418">
        <v>3</v>
      </c>
      <c r="BA11" s="418">
        <v>5</v>
      </c>
      <c r="BB11" s="418">
        <v>0</v>
      </c>
      <c r="BC11" s="418">
        <v>2</v>
      </c>
      <c r="BD11" s="418">
        <v>6</v>
      </c>
      <c r="BE11" s="419">
        <v>2</v>
      </c>
    </row>
    <row r="12" spans="1:57" ht="11.25" customHeight="1">
      <c r="B12" s="442" t="s">
        <v>373</v>
      </c>
      <c r="C12" s="417">
        <v>878</v>
      </c>
      <c r="D12" s="418">
        <v>998</v>
      </c>
      <c r="E12" s="418">
        <v>1113</v>
      </c>
      <c r="F12" s="418">
        <v>1186</v>
      </c>
      <c r="G12" s="418">
        <v>1211</v>
      </c>
      <c r="H12" s="418">
        <v>1655</v>
      </c>
      <c r="I12" s="418">
        <v>1406</v>
      </c>
      <c r="J12" s="418">
        <v>1059</v>
      </c>
      <c r="K12" s="418">
        <v>1023</v>
      </c>
      <c r="L12" s="418">
        <v>864</v>
      </c>
      <c r="M12" s="419">
        <v>384</v>
      </c>
      <c r="O12" s="442" t="s">
        <v>372</v>
      </c>
      <c r="P12" s="398">
        <v>3</v>
      </c>
      <c r="Q12" s="399">
        <v>2</v>
      </c>
      <c r="R12" s="399">
        <v>5</v>
      </c>
      <c r="S12" s="399">
        <v>2</v>
      </c>
      <c r="T12" s="399">
        <v>3</v>
      </c>
      <c r="U12" s="399">
        <v>4</v>
      </c>
      <c r="V12" s="399">
        <v>4</v>
      </c>
      <c r="W12" s="399">
        <v>5</v>
      </c>
      <c r="X12" s="399">
        <v>6</v>
      </c>
      <c r="Y12" s="399">
        <v>2</v>
      </c>
      <c r="Z12" s="399">
        <v>2</v>
      </c>
      <c r="AA12" s="399">
        <v>3</v>
      </c>
      <c r="AB12" s="399">
        <v>8</v>
      </c>
      <c r="AC12" s="399">
        <v>5</v>
      </c>
      <c r="AD12" s="399">
        <v>6</v>
      </c>
      <c r="AE12" s="399">
        <v>9</v>
      </c>
      <c r="AF12" s="399">
        <v>6</v>
      </c>
      <c r="AG12" s="399">
        <v>4</v>
      </c>
      <c r="AH12" s="399">
        <v>3</v>
      </c>
      <c r="AI12" s="399">
        <v>3</v>
      </c>
      <c r="AJ12" s="399">
        <v>7</v>
      </c>
      <c r="AK12" s="399">
        <v>6</v>
      </c>
      <c r="AL12" s="399">
        <v>6</v>
      </c>
      <c r="AM12" s="399">
        <v>8</v>
      </c>
      <c r="AN12" s="399">
        <v>4</v>
      </c>
      <c r="AO12" s="399">
        <v>6</v>
      </c>
      <c r="AP12" s="399">
        <v>6</v>
      </c>
      <c r="AQ12" s="399">
        <v>4</v>
      </c>
      <c r="AR12" s="399">
        <v>3</v>
      </c>
      <c r="AS12" s="399">
        <v>7</v>
      </c>
      <c r="AT12" s="399">
        <v>10</v>
      </c>
      <c r="AU12" s="399">
        <v>4</v>
      </c>
      <c r="AV12" s="399">
        <v>13</v>
      </c>
      <c r="AW12" s="399">
        <v>4</v>
      </c>
      <c r="AX12" s="399">
        <v>2</v>
      </c>
      <c r="AY12" s="399">
        <v>4</v>
      </c>
      <c r="AZ12" s="399">
        <v>7</v>
      </c>
      <c r="BA12" s="399">
        <v>10</v>
      </c>
      <c r="BB12" s="399">
        <v>9</v>
      </c>
      <c r="BC12" s="399">
        <v>5</v>
      </c>
      <c r="BD12" s="399">
        <v>8</v>
      </c>
      <c r="BE12" s="400">
        <v>17</v>
      </c>
    </row>
    <row r="13" spans="1:57" ht="11.25" customHeight="1">
      <c r="B13" s="442" t="s">
        <v>134</v>
      </c>
      <c r="C13" s="398">
        <v>2</v>
      </c>
      <c r="D13" s="399">
        <v>1</v>
      </c>
      <c r="E13" s="399">
        <v>1</v>
      </c>
      <c r="F13" s="399">
        <v>2</v>
      </c>
      <c r="G13" s="399">
        <v>5</v>
      </c>
      <c r="H13" s="399">
        <v>0</v>
      </c>
      <c r="I13" s="399">
        <v>3</v>
      </c>
      <c r="J13" s="399">
        <v>4</v>
      </c>
      <c r="K13" s="399">
        <v>5</v>
      </c>
      <c r="L13" s="399">
        <v>13</v>
      </c>
      <c r="M13" s="400">
        <v>18</v>
      </c>
      <c r="O13" s="442" t="s">
        <v>373</v>
      </c>
      <c r="P13" s="417">
        <v>279</v>
      </c>
      <c r="Q13" s="418">
        <v>204</v>
      </c>
      <c r="R13" s="418">
        <v>205</v>
      </c>
      <c r="S13" s="418">
        <v>190</v>
      </c>
      <c r="T13" s="418">
        <v>292</v>
      </c>
      <c r="U13" s="418">
        <v>244</v>
      </c>
      <c r="V13" s="418">
        <v>224</v>
      </c>
      <c r="W13" s="418">
        <v>238</v>
      </c>
      <c r="X13" s="418">
        <v>340</v>
      </c>
      <c r="Y13" s="418">
        <v>247</v>
      </c>
      <c r="Z13" s="418">
        <v>243</v>
      </c>
      <c r="AA13" s="418">
        <v>283</v>
      </c>
      <c r="AB13" s="418">
        <v>340</v>
      </c>
      <c r="AC13" s="418">
        <v>271</v>
      </c>
      <c r="AD13" s="418">
        <v>285</v>
      </c>
      <c r="AE13" s="418">
        <v>290</v>
      </c>
      <c r="AF13" s="418">
        <v>348</v>
      </c>
      <c r="AG13" s="418">
        <v>254</v>
      </c>
      <c r="AH13" s="418">
        <v>277</v>
      </c>
      <c r="AI13" s="418">
        <v>332</v>
      </c>
      <c r="AJ13" s="418">
        <v>461</v>
      </c>
      <c r="AK13" s="418">
        <v>411</v>
      </c>
      <c r="AL13" s="418">
        <v>381</v>
      </c>
      <c r="AM13" s="418">
        <v>402</v>
      </c>
      <c r="AN13" s="418">
        <v>469</v>
      </c>
      <c r="AO13" s="418">
        <v>355</v>
      </c>
      <c r="AP13" s="418">
        <v>300</v>
      </c>
      <c r="AQ13" s="418">
        <v>282</v>
      </c>
      <c r="AR13" s="418">
        <v>293</v>
      </c>
      <c r="AS13" s="418">
        <v>268</v>
      </c>
      <c r="AT13" s="418">
        <v>243</v>
      </c>
      <c r="AU13" s="418">
        <v>255</v>
      </c>
      <c r="AV13" s="418">
        <v>293</v>
      </c>
      <c r="AW13" s="418">
        <v>250</v>
      </c>
      <c r="AX13" s="418">
        <v>223</v>
      </c>
      <c r="AY13" s="418">
        <v>257</v>
      </c>
      <c r="AZ13" s="418">
        <v>265</v>
      </c>
      <c r="BA13" s="418">
        <v>200</v>
      </c>
      <c r="BB13" s="418">
        <v>179</v>
      </c>
      <c r="BC13" s="418">
        <v>220</v>
      </c>
      <c r="BD13" s="418">
        <v>198</v>
      </c>
      <c r="BE13" s="419">
        <v>186</v>
      </c>
    </row>
    <row r="14" spans="1:57" ht="11.25" customHeight="1">
      <c r="B14" s="442" t="s">
        <v>374</v>
      </c>
      <c r="C14" s="656">
        <v>4746</v>
      </c>
      <c r="D14" s="657">
        <v>5078</v>
      </c>
      <c r="E14" s="657">
        <v>5298</v>
      </c>
      <c r="F14" s="657">
        <v>5726</v>
      </c>
      <c r="G14" s="657">
        <v>5751</v>
      </c>
      <c r="H14" s="657">
        <v>7854</v>
      </c>
      <c r="I14" s="657">
        <v>7312</v>
      </c>
      <c r="J14" s="657">
        <v>6036</v>
      </c>
      <c r="K14" s="657">
        <v>6006</v>
      </c>
      <c r="L14" s="657">
        <v>5852</v>
      </c>
      <c r="M14" s="658">
        <v>2743</v>
      </c>
      <c r="O14" s="442" t="s">
        <v>134</v>
      </c>
      <c r="P14" s="404">
        <v>1</v>
      </c>
      <c r="Q14" s="405">
        <v>1</v>
      </c>
      <c r="R14" s="405">
        <v>0</v>
      </c>
      <c r="S14" s="405">
        <v>0</v>
      </c>
      <c r="T14" s="405">
        <v>0</v>
      </c>
      <c r="U14" s="405">
        <v>0</v>
      </c>
      <c r="V14" s="405">
        <v>1</v>
      </c>
      <c r="W14" s="405">
        <v>0</v>
      </c>
      <c r="X14" s="405">
        <v>1</v>
      </c>
      <c r="Y14" s="405">
        <v>0</v>
      </c>
      <c r="Z14" s="405">
        <v>0</v>
      </c>
      <c r="AA14" s="405">
        <v>0</v>
      </c>
      <c r="AB14" s="405">
        <v>1</v>
      </c>
      <c r="AC14" s="405">
        <v>1</v>
      </c>
      <c r="AD14" s="405">
        <v>0</v>
      </c>
      <c r="AE14" s="405">
        <v>0</v>
      </c>
      <c r="AF14" s="405">
        <v>2</v>
      </c>
      <c r="AG14" s="405">
        <v>1</v>
      </c>
      <c r="AH14" s="405">
        <v>2</v>
      </c>
      <c r="AI14" s="405">
        <v>0</v>
      </c>
      <c r="AJ14" s="405">
        <v>0</v>
      </c>
      <c r="AK14" s="405">
        <v>0</v>
      </c>
      <c r="AL14" s="405">
        <v>0</v>
      </c>
      <c r="AM14" s="405">
        <v>0</v>
      </c>
      <c r="AN14" s="405">
        <v>0</v>
      </c>
      <c r="AO14" s="405">
        <v>2</v>
      </c>
      <c r="AP14" s="405">
        <v>1</v>
      </c>
      <c r="AQ14" s="405">
        <v>0</v>
      </c>
      <c r="AR14" s="405">
        <v>1</v>
      </c>
      <c r="AS14" s="405">
        <v>1</v>
      </c>
      <c r="AT14" s="405">
        <v>2</v>
      </c>
      <c r="AU14" s="405">
        <v>0</v>
      </c>
      <c r="AV14" s="405">
        <v>1</v>
      </c>
      <c r="AW14" s="405">
        <v>2</v>
      </c>
      <c r="AX14" s="405">
        <v>1</v>
      </c>
      <c r="AY14" s="405">
        <v>1</v>
      </c>
      <c r="AZ14" s="405">
        <v>1</v>
      </c>
      <c r="BA14" s="405">
        <v>3</v>
      </c>
      <c r="BB14" s="405">
        <v>5</v>
      </c>
      <c r="BC14" s="405">
        <v>4</v>
      </c>
      <c r="BD14" s="405">
        <v>6</v>
      </c>
      <c r="BE14" s="406">
        <v>12</v>
      </c>
    </row>
    <row r="16" spans="1:57" ht="11.25" customHeight="1">
      <c r="C16" s="3">
        <v>2016</v>
      </c>
      <c r="D16" s="4">
        <v>2017</v>
      </c>
      <c r="E16" s="4">
        <v>2018</v>
      </c>
      <c r="F16" s="4">
        <v>2019</v>
      </c>
      <c r="G16" s="4">
        <v>2020</v>
      </c>
      <c r="H16" s="4">
        <v>2021</v>
      </c>
      <c r="I16" s="4">
        <v>2022</v>
      </c>
      <c r="J16" s="4">
        <v>2023</v>
      </c>
      <c r="K16" s="4">
        <v>2024</v>
      </c>
      <c r="L16" s="4">
        <v>2025</v>
      </c>
      <c r="M16" s="94">
        <v>2026</v>
      </c>
    </row>
    <row r="17" spans="2:57" ht="11.25" customHeight="1">
      <c r="B17" s="442" t="s">
        <v>365</v>
      </c>
      <c r="C17" s="414">
        <v>266</v>
      </c>
      <c r="D17" s="415">
        <v>346</v>
      </c>
      <c r="E17" s="415">
        <v>350</v>
      </c>
      <c r="F17" s="415">
        <v>414</v>
      </c>
      <c r="G17" s="415">
        <v>423</v>
      </c>
      <c r="H17" s="415">
        <v>648</v>
      </c>
      <c r="I17" s="415">
        <v>558</v>
      </c>
      <c r="J17" s="415">
        <v>456</v>
      </c>
      <c r="K17" s="415">
        <v>451</v>
      </c>
      <c r="L17" s="415">
        <v>449</v>
      </c>
      <c r="M17" s="416">
        <v>204</v>
      </c>
      <c r="O17" s="442" t="s">
        <v>365</v>
      </c>
      <c r="P17" s="414">
        <v>85</v>
      </c>
      <c r="Q17" s="415">
        <v>61</v>
      </c>
      <c r="R17" s="415">
        <v>57</v>
      </c>
      <c r="S17" s="415">
        <v>63</v>
      </c>
      <c r="T17" s="415">
        <v>95</v>
      </c>
      <c r="U17" s="415">
        <v>80</v>
      </c>
      <c r="V17" s="415">
        <v>87</v>
      </c>
      <c r="W17" s="415">
        <v>84</v>
      </c>
      <c r="X17" s="415">
        <v>101</v>
      </c>
      <c r="Y17" s="415">
        <v>89</v>
      </c>
      <c r="Z17" s="415">
        <v>77</v>
      </c>
      <c r="AA17" s="415">
        <v>83</v>
      </c>
      <c r="AB17" s="415">
        <v>110</v>
      </c>
      <c r="AC17" s="415">
        <v>88</v>
      </c>
      <c r="AD17" s="415">
        <v>107</v>
      </c>
      <c r="AE17" s="415">
        <v>109</v>
      </c>
      <c r="AF17" s="415">
        <v>147</v>
      </c>
      <c r="AG17" s="415">
        <v>66</v>
      </c>
      <c r="AH17" s="415">
        <v>94</v>
      </c>
      <c r="AI17" s="415">
        <v>116</v>
      </c>
      <c r="AJ17" s="415">
        <v>188</v>
      </c>
      <c r="AK17" s="415">
        <v>145</v>
      </c>
      <c r="AL17" s="415">
        <v>159</v>
      </c>
      <c r="AM17" s="415">
        <v>156</v>
      </c>
      <c r="AN17" s="415">
        <v>169</v>
      </c>
      <c r="AO17" s="415">
        <v>159</v>
      </c>
      <c r="AP17" s="415">
        <v>117</v>
      </c>
      <c r="AQ17" s="415">
        <v>113</v>
      </c>
      <c r="AR17" s="415">
        <v>130</v>
      </c>
      <c r="AS17" s="415">
        <v>121</v>
      </c>
      <c r="AT17" s="415">
        <v>101</v>
      </c>
      <c r="AU17" s="415">
        <v>104</v>
      </c>
      <c r="AV17" s="415">
        <v>121</v>
      </c>
      <c r="AW17" s="415">
        <v>139</v>
      </c>
      <c r="AX17" s="415">
        <v>89</v>
      </c>
      <c r="AY17" s="415">
        <v>102</v>
      </c>
      <c r="AZ17" s="415">
        <v>144</v>
      </c>
      <c r="BA17" s="415">
        <v>84</v>
      </c>
      <c r="BB17" s="415">
        <v>93</v>
      </c>
      <c r="BC17" s="415">
        <v>128</v>
      </c>
      <c r="BD17" s="415">
        <v>112</v>
      </c>
      <c r="BE17" s="416">
        <v>92</v>
      </c>
    </row>
    <row r="18" spans="2:57" ht="11.25" customHeight="1">
      <c r="B18" s="442" t="s">
        <v>370</v>
      </c>
      <c r="C18" s="398">
        <v>3584</v>
      </c>
      <c r="D18" s="399">
        <v>3713</v>
      </c>
      <c r="E18" s="399">
        <v>3817</v>
      </c>
      <c r="F18" s="399">
        <v>4094</v>
      </c>
      <c r="G18" s="399">
        <v>4083</v>
      </c>
      <c r="H18" s="399">
        <v>5509</v>
      </c>
      <c r="I18" s="399">
        <v>5315</v>
      </c>
      <c r="J18" s="399">
        <v>4479</v>
      </c>
      <c r="K18" s="399">
        <v>4491</v>
      </c>
      <c r="L18" s="399">
        <v>4485</v>
      </c>
      <c r="M18" s="400">
        <v>2104</v>
      </c>
      <c r="O18" s="442" t="s">
        <v>370</v>
      </c>
      <c r="P18" s="398">
        <v>1103</v>
      </c>
      <c r="Q18" s="399">
        <v>858</v>
      </c>
      <c r="R18" s="399">
        <v>819</v>
      </c>
      <c r="S18" s="399">
        <v>804</v>
      </c>
      <c r="T18" s="399">
        <v>1084</v>
      </c>
      <c r="U18" s="399">
        <v>858</v>
      </c>
      <c r="V18" s="399">
        <v>870</v>
      </c>
      <c r="W18" s="399">
        <v>901</v>
      </c>
      <c r="X18" s="399">
        <v>1117</v>
      </c>
      <c r="Y18" s="399">
        <v>894</v>
      </c>
      <c r="Z18" s="399">
        <v>847</v>
      </c>
      <c r="AA18" s="399">
        <v>959</v>
      </c>
      <c r="AB18" s="399">
        <v>1212</v>
      </c>
      <c r="AC18" s="399">
        <v>950</v>
      </c>
      <c r="AD18" s="399">
        <v>1029</v>
      </c>
      <c r="AE18" s="399">
        <v>903</v>
      </c>
      <c r="AF18" s="399">
        <v>1266</v>
      </c>
      <c r="AG18" s="399">
        <v>833</v>
      </c>
      <c r="AH18" s="399">
        <v>918</v>
      </c>
      <c r="AI18" s="399">
        <v>1066</v>
      </c>
      <c r="AJ18" s="399">
        <v>1549</v>
      </c>
      <c r="AK18" s="399">
        <v>1245</v>
      </c>
      <c r="AL18" s="399">
        <v>1294</v>
      </c>
      <c r="AM18" s="399">
        <v>1421</v>
      </c>
      <c r="AN18" s="399">
        <v>1691</v>
      </c>
      <c r="AO18" s="399">
        <v>1313</v>
      </c>
      <c r="AP18" s="399">
        <v>1225</v>
      </c>
      <c r="AQ18" s="399">
        <v>1086</v>
      </c>
      <c r="AR18" s="399">
        <v>1313</v>
      </c>
      <c r="AS18" s="399">
        <v>1082</v>
      </c>
      <c r="AT18" s="399">
        <v>1053</v>
      </c>
      <c r="AU18" s="399">
        <v>1031</v>
      </c>
      <c r="AV18" s="399">
        <v>1271</v>
      </c>
      <c r="AW18" s="399">
        <v>1181</v>
      </c>
      <c r="AX18" s="399">
        <v>1038</v>
      </c>
      <c r="AY18" s="399">
        <v>1001</v>
      </c>
      <c r="AZ18" s="399">
        <v>1285</v>
      </c>
      <c r="BA18" s="399">
        <v>1046</v>
      </c>
      <c r="BB18" s="399">
        <v>1094</v>
      </c>
      <c r="BC18" s="399">
        <v>1060</v>
      </c>
      <c r="BD18" s="399">
        <v>1035</v>
      </c>
      <c r="BE18" s="400">
        <v>1069</v>
      </c>
    </row>
    <row r="19" spans="2:57" ht="11.25" customHeight="1">
      <c r="B19" s="442" t="s">
        <v>373</v>
      </c>
      <c r="C19" s="420">
        <v>878</v>
      </c>
      <c r="D19" s="421">
        <v>998</v>
      </c>
      <c r="E19" s="421">
        <v>1113</v>
      </c>
      <c r="F19" s="421">
        <v>1186</v>
      </c>
      <c r="G19" s="421">
        <v>1211</v>
      </c>
      <c r="H19" s="421">
        <v>1655</v>
      </c>
      <c r="I19" s="421">
        <v>1406</v>
      </c>
      <c r="J19" s="421">
        <v>1059</v>
      </c>
      <c r="K19" s="421">
        <v>1023</v>
      </c>
      <c r="L19" s="421">
        <v>864</v>
      </c>
      <c r="M19" s="422">
        <v>384</v>
      </c>
      <c r="O19" s="442" t="s">
        <v>373</v>
      </c>
      <c r="P19" s="420">
        <v>279</v>
      </c>
      <c r="Q19" s="421">
        <v>204</v>
      </c>
      <c r="R19" s="421">
        <v>205</v>
      </c>
      <c r="S19" s="421">
        <v>190</v>
      </c>
      <c r="T19" s="421">
        <v>292</v>
      </c>
      <c r="U19" s="421">
        <v>244</v>
      </c>
      <c r="V19" s="421">
        <v>224</v>
      </c>
      <c r="W19" s="421">
        <v>238</v>
      </c>
      <c r="X19" s="421">
        <v>340</v>
      </c>
      <c r="Y19" s="421">
        <v>247</v>
      </c>
      <c r="Z19" s="421">
        <v>243</v>
      </c>
      <c r="AA19" s="421">
        <v>283</v>
      </c>
      <c r="AB19" s="421">
        <v>340</v>
      </c>
      <c r="AC19" s="421">
        <v>271</v>
      </c>
      <c r="AD19" s="421">
        <v>285</v>
      </c>
      <c r="AE19" s="421">
        <v>290</v>
      </c>
      <c r="AF19" s="421">
        <v>348</v>
      </c>
      <c r="AG19" s="421">
        <v>254</v>
      </c>
      <c r="AH19" s="421">
        <v>277</v>
      </c>
      <c r="AI19" s="421">
        <v>332</v>
      </c>
      <c r="AJ19" s="421">
        <v>461</v>
      </c>
      <c r="AK19" s="421">
        <v>411</v>
      </c>
      <c r="AL19" s="421">
        <v>381</v>
      </c>
      <c r="AM19" s="421">
        <v>402</v>
      </c>
      <c r="AN19" s="421">
        <v>469</v>
      </c>
      <c r="AO19" s="421">
        <v>355</v>
      </c>
      <c r="AP19" s="421">
        <v>300</v>
      </c>
      <c r="AQ19" s="421">
        <v>282</v>
      </c>
      <c r="AR19" s="421">
        <v>293</v>
      </c>
      <c r="AS19" s="421">
        <v>268</v>
      </c>
      <c r="AT19" s="421">
        <v>243</v>
      </c>
      <c r="AU19" s="421">
        <v>255</v>
      </c>
      <c r="AV19" s="421">
        <v>293</v>
      </c>
      <c r="AW19" s="421">
        <v>250</v>
      </c>
      <c r="AX19" s="421">
        <v>223</v>
      </c>
      <c r="AY19" s="421">
        <v>257</v>
      </c>
      <c r="AZ19" s="421">
        <v>265</v>
      </c>
      <c r="BA19" s="421">
        <v>200</v>
      </c>
      <c r="BB19" s="421">
        <v>179</v>
      </c>
      <c r="BC19" s="421">
        <v>220</v>
      </c>
      <c r="BD19" s="421">
        <v>198</v>
      </c>
      <c r="BE19" s="422">
        <v>186</v>
      </c>
    </row>
    <row r="20" spans="2:57" ht="11.25" customHeight="1">
      <c r="B20" s="36" t="s">
        <v>115</v>
      </c>
      <c r="L20" s="443"/>
      <c r="M20" s="443"/>
      <c r="O20" s="407" t="s">
        <v>115</v>
      </c>
    </row>
    <row r="21" spans="2:57" ht="11.25" customHeight="1">
      <c r="L21" s="443"/>
      <c r="M21" s="443"/>
    </row>
    <row r="22" spans="2:57" ht="11.25" customHeight="1">
      <c r="L22" s="443"/>
      <c r="M22" s="443"/>
    </row>
  </sheetData>
  <mergeCells count="11">
    <mergeCell ref="P7:S7"/>
    <mergeCell ref="T7:W7"/>
    <mergeCell ref="X7:AA7"/>
    <mergeCell ref="BD7:BE7"/>
    <mergeCell ref="AB7:AE7"/>
    <mergeCell ref="AF7:AI7"/>
    <mergeCell ref="AJ7:AM7"/>
    <mergeCell ref="AN7:AQ7"/>
    <mergeCell ref="AR7:AU7"/>
    <mergeCell ref="AV7:AY7"/>
    <mergeCell ref="AZ7:BC7"/>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65C17-2CDB-4B28-900A-9945FECE2306}">
  <sheetPr>
    <tabColor theme="4"/>
  </sheetPr>
  <dimension ref="A1:Z45"/>
  <sheetViews>
    <sheetView showGridLines="0" zoomScaleNormal="100" workbookViewId="0"/>
  </sheetViews>
  <sheetFormatPr defaultColWidth="5.5" defaultRowHeight="11.25" customHeight="1"/>
  <cols>
    <col min="1" max="1" width="2.5" style="438" customWidth="1"/>
    <col min="2" max="2" width="18" style="438" customWidth="1"/>
    <col min="3" max="13" width="5.5" style="438" customWidth="1"/>
    <col min="14" max="14" width="2.08203125" style="438" customWidth="1"/>
    <col min="15" max="15" width="10" style="438" bestFit="1" customWidth="1"/>
    <col min="16" max="16384" width="5.5" style="438"/>
  </cols>
  <sheetData>
    <row r="1" spans="1:26" ht="11.25" customHeight="1">
      <c r="A1" s="920"/>
      <c r="B1" s="920"/>
    </row>
    <row r="2" spans="1:26" ht="11.25" customHeight="1">
      <c r="A2" s="920"/>
      <c r="B2" s="920"/>
    </row>
    <row r="6" spans="1:26" ht="15.5">
      <c r="B6" s="408"/>
      <c r="C6" s="380" t="s">
        <v>375</v>
      </c>
      <c r="D6" s="408"/>
      <c r="E6" s="408"/>
      <c r="F6" s="408"/>
      <c r="G6" s="408"/>
      <c r="H6" s="408"/>
      <c r="I6" s="408"/>
      <c r="J6" s="408"/>
      <c r="K6" s="408"/>
      <c r="L6" s="408"/>
      <c r="O6" s="408"/>
      <c r="P6" s="380" t="s">
        <v>376</v>
      </c>
      <c r="Q6" s="408"/>
      <c r="R6" s="408"/>
      <c r="S6" s="408"/>
      <c r="T6" s="408"/>
      <c r="U6" s="408"/>
      <c r="V6" s="408"/>
      <c r="W6" s="408"/>
      <c r="X6" s="408"/>
      <c r="Y6" s="408"/>
    </row>
    <row r="7" spans="1:26" ht="11.25" customHeight="1">
      <c r="B7" s="441"/>
      <c r="C7" s="3">
        <v>2016</v>
      </c>
      <c r="D7" s="4">
        <v>2017</v>
      </c>
      <c r="E7" s="4">
        <v>2018</v>
      </c>
      <c r="F7" s="4">
        <v>2019</v>
      </c>
      <c r="G7" s="4">
        <v>2020</v>
      </c>
      <c r="H7" s="4">
        <v>2021</v>
      </c>
      <c r="I7" s="4">
        <v>2022</v>
      </c>
      <c r="J7" s="4">
        <v>2023</v>
      </c>
      <c r="K7" s="4">
        <v>2024</v>
      </c>
      <c r="L7" s="4">
        <v>2025</v>
      </c>
      <c r="M7" s="94">
        <v>2026</v>
      </c>
      <c r="O7" s="441"/>
      <c r="P7" s="3">
        <v>2016</v>
      </c>
      <c r="Q7" s="4">
        <v>2017</v>
      </c>
      <c r="R7" s="4">
        <v>2018</v>
      </c>
      <c r="S7" s="4">
        <v>2019</v>
      </c>
      <c r="T7" s="4">
        <v>2020</v>
      </c>
      <c r="U7" s="4">
        <v>2021</v>
      </c>
      <c r="V7" s="4">
        <v>2022</v>
      </c>
      <c r="W7" s="4">
        <v>2023</v>
      </c>
      <c r="X7" s="4">
        <v>2024</v>
      </c>
      <c r="Y7" s="4">
        <v>2025</v>
      </c>
      <c r="Z7" s="94">
        <v>2026</v>
      </c>
    </row>
    <row r="8" spans="1:26" ht="11.25" customHeight="1">
      <c r="B8" s="442" t="s">
        <v>33</v>
      </c>
      <c r="C8" s="444">
        <v>735</v>
      </c>
      <c r="D8" s="445">
        <v>836</v>
      </c>
      <c r="E8" s="445">
        <v>1010</v>
      </c>
      <c r="F8" s="445">
        <v>1173</v>
      </c>
      <c r="G8" s="445">
        <v>1181</v>
      </c>
      <c r="H8" s="445">
        <v>1630</v>
      </c>
      <c r="I8" s="445">
        <v>1502</v>
      </c>
      <c r="J8" s="445">
        <v>1114</v>
      </c>
      <c r="K8" s="445">
        <v>990</v>
      </c>
      <c r="L8" s="445">
        <v>777</v>
      </c>
      <c r="M8" s="446">
        <v>284</v>
      </c>
      <c r="O8" s="442" t="s">
        <v>33</v>
      </c>
      <c r="P8" s="392">
        <v>0.99389182635943807</v>
      </c>
      <c r="Q8" s="393">
        <v>1.1678293987869359</v>
      </c>
      <c r="R8" s="393">
        <v>1.9626657651386901</v>
      </c>
      <c r="S8" s="393">
        <v>2.2500527773700889</v>
      </c>
      <c r="T8" s="393">
        <v>2.499887306382405</v>
      </c>
      <c r="U8" s="393">
        <v>3.9426001876325349</v>
      </c>
      <c r="V8" s="393">
        <v>4.5893050999281702</v>
      </c>
      <c r="W8" s="393">
        <v>3.2186270545012459</v>
      </c>
      <c r="X8" s="393">
        <v>3.2376406617441189</v>
      </c>
      <c r="Y8" s="393">
        <v>5.5121787799999993</v>
      </c>
      <c r="Z8" s="394">
        <v>1.8490361529999999</v>
      </c>
    </row>
    <row r="9" spans="1:26" ht="11.25" customHeight="1">
      <c r="B9" s="5" t="s">
        <v>159</v>
      </c>
      <c r="C9" s="398">
        <v>746</v>
      </c>
      <c r="D9" s="399">
        <v>806</v>
      </c>
      <c r="E9" s="399">
        <v>822</v>
      </c>
      <c r="F9" s="399">
        <v>868</v>
      </c>
      <c r="G9" s="399">
        <v>836</v>
      </c>
      <c r="H9" s="399">
        <v>1260</v>
      </c>
      <c r="I9" s="399">
        <v>1074</v>
      </c>
      <c r="J9" s="399">
        <v>857</v>
      </c>
      <c r="K9" s="399">
        <v>813</v>
      </c>
      <c r="L9" s="399">
        <v>763</v>
      </c>
      <c r="M9" s="400">
        <v>315</v>
      </c>
      <c r="O9" s="5" t="s">
        <v>159</v>
      </c>
      <c r="P9" s="395">
        <v>4.2093004671011309</v>
      </c>
      <c r="Q9" s="396">
        <v>4.60565351828064</v>
      </c>
      <c r="R9" s="396">
        <v>7.3791504180835661</v>
      </c>
      <c r="S9" s="396">
        <v>8.4585564693744306</v>
      </c>
      <c r="T9" s="396">
        <v>8.1740239072072356</v>
      </c>
      <c r="U9" s="396">
        <v>19.461733298251598</v>
      </c>
      <c r="V9" s="396">
        <v>14.790229014102779</v>
      </c>
      <c r="W9" s="396">
        <v>7.4850694922769989</v>
      </c>
      <c r="X9" s="396">
        <v>9.3631833739415224</v>
      </c>
      <c r="Y9" s="396">
        <v>10.384442344</v>
      </c>
      <c r="Z9" s="397">
        <v>3.990990163999999</v>
      </c>
    </row>
    <row r="10" spans="1:26" ht="11.25" customHeight="1">
      <c r="B10" s="5" t="s">
        <v>160</v>
      </c>
      <c r="C10" s="401">
        <v>360</v>
      </c>
      <c r="D10" s="402">
        <v>469</v>
      </c>
      <c r="E10" s="402">
        <v>531</v>
      </c>
      <c r="F10" s="402">
        <v>649</v>
      </c>
      <c r="G10" s="402">
        <v>685</v>
      </c>
      <c r="H10" s="402">
        <v>1013</v>
      </c>
      <c r="I10" s="402">
        <v>978</v>
      </c>
      <c r="J10" s="402">
        <v>849</v>
      </c>
      <c r="K10" s="402">
        <v>841</v>
      </c>
      <c r="L10" s="402">
        <v>829</v>
      </c>
      <c r="M10" s="403">
        <v>342</v>
      </c>
      <c r="O10" s="5" t="s">
        <v>160</v>
      </c>
      <c r="P10" s="447">
        <v>3.8994660129999992</v>
      </c>
      <c r="Q10" s="448">
        <v>5.9025835632396628</v>
      </c>
      <c r="R10" s="448">
        <v>7.8457584676863021</v>
      </c>
      <c r="S10" s="448">
        <v>9.7413582966578218</v>
      </c>
      <c r="T10" s="448">
        <v>10.006294332</v>
      </c>
      <c r="U10" s="448">
        <v>28.11036281634583</v>
      </c>
      <c r="V10" s="448">
        <v>17.134099821207979</v>
      </c>
      <c r="W10" s="448">
        <v>25.2887505811</v>
      </c>
      <c r="X10" s="448">
        <v>21.4076307538134</v>
      </c>
      <c r="Y10" s="448">
        <v>14.82066485309719</v>
      </c>
      <c r="Z10" s="449">
        <v>7.5012587075336574</v>
      </c>
    </row>
    <row r="11" spans="1:26" ht="11.25" customHeight="1">
      <c r="B11" s="382" t="s">
        <v>161</v>
      </c>
      <c r="C11" s="404">
        <v>37</v>
      </c>
      <c r="D11" s="405">
        <v>60</v>
      </c>
      <c r="E11" s="405">
        <v>70</v>
      </c>
      <c r="F11" s="405">
        <v>88</v>
      </c>
      <c r="G11" s="405">
        <v>110</v>
      </c>
      <c r="H11" s="405">
        <v>148</v>
      </c>
      <c r="I11" s="405">
        <v>125</v>
      </c>
      <c r="J11" s="405">
        <v>130</v>
      </c>
      <c r="K11" s="405">
        <v>165</v>
      </c>
      <c r="L11" s="405">
        <v>183</v>
      </c>
      <c r="M11" s="406">
        <v>99</v>
      </c>
      <c r="O11" s="382" t="s">
        <v>161</v>
      </c>
      <c r="P11" s="429">
        <v>0.99985919299999981</v>
      </c>
      <c r="Q11" s="430">
        <v>4.1007679079999999</v>
      </c>
      <c r="R11" s="430">
        <v>3.9947652819999999</v>
      </c>
      <c r="S11" s="430">
        <v>3.1738751414010351</v>
      </c>
      <c r="T11" s="430">
        <v>3.3330420867334398</v>
      </c>
      <c r="U11" s="430">
        <v>12.85663797672713</v>
      </c>
      <c r="V11" s="430">
        <v>6.3684059907680846</v>
      </c>
      <c r="W11" s="430">
        <v>3.7858669946310028</v>
      </c>
      <c r="X11" s="430">
        <v>10.839211444</v>
      </c>
      <c r="Y11" s="430">
        <v>80.59556438937102</v>
      </c>
      <c r="Z11" s="431">
        <v>222.52283027781851</v>
      </c>
    </row>
    <row r="12" spans="1:26" ht="11.25" customHeight="1">
      <c r="B12" s="36" t="s">
        <v>115</v>
      </c>
      <c r="O12" s="36" t="s">
        <v>115</v>
      </c>
    </row>
    <row r="39" spans="2:26" ht="11.25" customHeight="1">
      <c r="B39" s="408"/>
      <c r="C39" s="380" t="s">
        <v>377</v>
      </c>
      <c r="D39" s="408"/>
      <c r="E39" s="408"/>
      <c r="F39" s="408"/>
      <c r="G39" s="408"/>
      <c r="H39" s="408"/>
      <c r="I39" s="408"/>
      <c r="J39" s="408"/>
      <c r="K39" s="408"/>
      <c r="L39" s="408"/>
      <c r="O39" s="408"/>
      <c r="P39" s="380" t="s">
        <v>378</v>
      </c>
      <c r="Q39" s="408"/>
      <c r="R39" s="408"/>
      <c r="S39" s="408"/>
      <c r="T39" s="408"/>
      <c r="U39" s="408"/>
      <c r="V39" s="408"/>
      <c r="W39" s="408"/>
      <c r="X39" s="408"/>
      <c r="Y39" s="408"/>
    </row>
    <row r="40" spans="2:26" ht="11.25" customHeight="1">
      <c r="B40" s="441"/>
      <c r="C40" s="3">
        <v>2016</v>
      </c>
      <c r="D40" s="4">
        <v>2017</v>
      </c>
      <c r="E40" s="4">
        <v>2018</v>
      </c>
      <c r="F40" s="4">
        <v>2019</v>
      </c>
      <c r="G40" s="4">
        <v>2020</v>
      </c>
      <c r="H40" s="4">
        <v>2021</v>
      </c>
      <c r="I40" s="4">
        <v>2022</v>
      </c>
      <c r="J40" s="4">
        <v>2023</v>
      </c>
      <c r="K40" s="4">
        <v>2024</v>
      </c>
      <c r="L40" s="4">
        <v>2025</v>
      </c>
      <c r="M40" s="94">
        <v>2026</v>
      </c>
      <c r="O40" s="441"/>
      <c r="P40" s="3">
        <v>2016</v>
      </c>
      <c r="Q40" s="4">
        <v>2017</v>
      </c>
      <c r="R40" s="4">
        <v>2018</v>
      </c>
      <c r="S40" s="4">
        <v>2019</v>
      </c>
      <c r="T40" s="4">
        <v>2020</v>
      </c>
      <c r="U40" s="4">
        <v>2021</v>
      </c>
      <c r="V40" s="4">
        <v>2022</v>
      </c>
      <c r="W40" s="4">
        <v>2023</v>
      </c>
      <c r="X40" s="4">
        <v>2024</v>
      </c>
      <c r="Y40" s="4">
        <v>2025</v>
      </c>
      <c r="Z40" s="94">
        <v>2026</v>
      </c>
    </row>
    <row r="41" spans="2:26" ht="11.25" customHeight="1">
      <c r="B41" s="442" t="s">
        <v>33</v>
      </c>
      <c r="C41" s="444">
        <v>194</v>
      </c>
      <c r="D41" s="445">
        <v>245</v>
      </c>
      <c r="E41" s="445">
        <v>283</v>
      </c>
      <c r="F41" s="445">
        <v>325</v>
      </c>
      <c r="G41" s="445">
        <v>363</v>
      </c>
      <c r="H41" s="445">
        <v>574</v>
      </c>
      <c r="I41" s="445">
        <v>494</v>
      </c>
      <c r="J41" s="445">
        <v>377</v>
      </c>
      <c r="K41" s="445">
        <v>354</v>
      </c>
      <c r="L41" s="445">
        <v>327</v>
      </c>
      <c r="M41" s="446">
        <v>137</v>
      </c>
      <c r="O41" s="442" t="s">
        <v>33</v>
      </c>
      <c r="P41" s="392">
        <v>0.20685232516619259</v>
      </c>
      <c r="Q41" s="393">
        <v>0.31658191990528528</v>
      </c>
      <c r="R41" s="393">
        <v>0.36431326818960402</v>
      </c>
      <c r="S41" s="393">
        <v>0.508685673</v>
      </c>
      <c r="T41" s="393">
        <v>0.49233181999999998</v>
      </c>
      <c r="U41" s="393">
        <v>1.0117495910000001</v>
      </c>
      <c r="V41" s="393">
        <v>1.1248467713122601</v>
      </c>
      <c r="W41" s="393">
        <v>0.80565160599999985</v>
      </c>
      <c r="X41" s="393">
        <v>0.67763181878973233</v>
      </c>
      <c r="Y41" s="393">
        <v>0.82563722500000003</v>
      </c>
      <c r="Z41" s="394">
        <v>0.33177774599999998</v>
      </c>
    </row>
    <row r="42" spans="2:26" ht="11.25" customHeight="1">
      <c r="B42" s="5" t="s">
        <v>159</v>
      </c>
      <c r="C42" s="398">
        <v>179</v>
      </c>
      <c r="D42" s="399">
        <v>229</v>
      </c>
      <c r="E42" s="399">
        <v>239</v>
      </c>
      <c r="F42" s="399">
        <v>254</v>
      </c>
      <c r="G42" s="399">
        <v>243</v>
      </c>
      <c r="H42" s="399">
        <v>357</v>
      </c>
      <c r="I42" s="399">
        <v>360</v>
      </c>
      <c r="J42" s="399">
        <v>296</v>
      </c>
      <c r="K42" s="399">
        <v>271</v>
      </c>
      <c r="L42" s="399">
        <v>260</v>
      </c>
      <c r="M42" s="400">
        <v>130</v>
      </c>
      <c r="O42" s="5" t="s">
        <v>159</v>
      </c>
      <c r="P42" s="395">
        <v>0.49886263899999972</v>
      </c>
      <c r="Q42" s="396">
        <v>1.0771776850000001</v>
      </c>
      <c r="R42" s="396">
        <v>1.1003648260000001</v>
      </c>
      <c r="S42" s="396">
        <v>1.321520696058728</v>
      </c>
      <c r="T42" s="396">
        <v>1.0453320383456259</v>
      </c>
      <c r="U42" s="396">
        <v>2.756657772147006</v>
      </c>
      <c r="V42" s="396">
        <v>1.3056152860000001</v>
      </c>
      <c r="W42" s="396">
        <v>0.70523199088151634</v>
      </c>
      <c r="X42" s="396">
        <v>0.89994954899999968</v>
      </c>
      <c r="Y42" s="396">
        <v>0.83833038699999995</v>
      </c>
      <c r="Z42" s="397">
        <v>1.2585825989999999</v>
      </c>
    </row>
    <row r="43" spans="2:26" ht="11.25" customHeight="1">
      <c r="B43" s="5" t="s">
        <v>160</v>
      </c>
      <c r="C43" s="401">
        <v>104</v>
      </c>
      <c r="D43" s="402">
        <v>99</v>
      </c>
      <c r="E43" s="402">
        <v>133</v>
      </c>
      <c r="F43" s="402">
        <v>140</v>
      </c>
      <c r="G43" s="402">
        <v>192</v>
      </c>
      <c r="H43" s="402">
        <v>282</v>
      </c>
      <c r="I43" s="402">
        <v>265</v>
      </c>
      <c r="J43" s="402">
        <v>265</v>
      </c>
      <c r="K43" s="402">
        <v>248</v>
      </c>
      <c r="L43" s="402">
        <v>223</v>
      </c>
      <c r="M43" s="403">
        <v>107</v>
      </c>
      <c r="O43" s="5" t="s">
        <v>160</v>
      </c>
      <c r="P43" s="447">
        <v>0.53141504699999986</v>
      </c>
      <c r="Q43" s="448">
        <v>0.54241095399999995</v>
      </c>
      <c r="R43" s="448">
        <v>1.238979066</v>
      </c>
      <c r="S43" s="448">
        <v>1.1730417950000001</v>
      </c>
      <c r="T43" s="448">
        <v>1.68098003755987</v>
      </c>
      <c r="U43" s="448">
        <v>3.172645601971543</v>
      </c>
      <c r="V43" s="448">
        <v>1.966895796</v>
      </c>
      <c r="W43" s="448">
        <v>1.489364548</v>
      </c>
      <c r="X43" s="448">
        <v>1.9778051700513599</v>
      </c>
      <c r="Y43" s="448">
        <v>1.3860704500000001</v>
      </c>
      <c r="Z43" s="449">
        <v>1.101513623</v>
      </c>
    </row>
    <row r="44" spans="2:26" ht="11.25" customHeight="1">
      <c r="B44" s="382" t="s">
        <v>161</v>
      </c>
      <c r="C44" s="404">
        <v>7</v>
      </c>
      <c r="D44" s="405">
        <v>10</v>
      </c>
      <c r="E44" s="405">
        <v>13</v>
      </c>
      <c r="F44" s="405">
        <v>18</v>
      </c>
      <c r="G44" s="405">
        <v>16</v>
      </c>
      <c r="H44" s="405">
        <v>15</v>
      </c>
      <c r="I44" s="405">
        <v>20</v>
      </c>
      <c r="J44" s="405">
        <v>27</v>
      </c>
      <c r="K44" s="405">
        <v>29</v>
      </c>
      <c r="L44" s="405">
        <v>28</v>
      </c>
      <c r="M44" s="406">
        <v>8</v>
      </c>
      <c r="O44" s="382" t="s">
        <v>161</v>
      </c>
      <c r="P44" s="429">
        <v>0.107622619</v>
      </c>
      <c r="Q44" s="430">
        <v>0.37038576600000001</v>
      </c>
      <c r="R44" s="430">
        <v>0.49683230499999997</v>
      </c>
      <c r="S44" s="430">
        <v>0.38384211800000001</v>
      </c>
      <c r="T44" s="430">
        <v>0.321908588</v>
      </c>
      <c r="U44" s="430">
        <v>0.35977879299999999</v>
      </c>
      <c r="V44" s="430">
        <v>0.44316431299999998</v>
      </c>
      <c r="W44" s="430">
        <v>0.279937989</v>
      </c>
      <c r="X44" s="430">
        <v>0.457378495</v>
      </c>
      <c r="Y44" s="430">
        <v>0.315736927</v>
      </c>
      <c r="Z44" s="431">
        <v>0.20557063499999989</v>
      </c>
    </row>
    <row r="45" spans="2:26" ht="11.25" customHeight="1">
      <c r="B45" s="36" t="s">
        <v>115</v>
      </c>
      <c r="O45" s="36" t="s">
        <v>115</v>
      </c>
    </row>
  </sheetData>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AF1F1-F5A8-4721-B570-03BAB9B8401F}">
  <sheetPr>
    <tabColor theme="4"/>
  </sheetPr>
  <dimension ref="A1:I28"/>
  <sheetViews>
    <sheetView showGridLines="0" zoomScaleNormal="100" workbookViewId="0"/>
  </sheetViews>
  <sheetFormatPr defaultColWidth="6.33203125" defaultRowHeight="11.25" customHeight="1"/>
  <cols>
    <col min="1" max="1" width="2.5" style="879" customWidth="1"/>
    <col min="2" max="2" width="38" style="879" customWidth="1"/>
    <col min="3" max="3" width="15.58203125" style="879" bestFit="1" customWidth="1"/>
    <col min="4" max="4" width="2.08203125" style="879" customWidth="1"/>
    <col min="5" max="5" width="38" style="879" customWidth="1"/>
    <col min="6" max="6" width="12.58203125" style="879" customWidth="1"/>
    <col min="7" max="7" width="2.08203125" style="879" customWidth="1"/>
    <col min="8" max="8" width="38" style="879" customWidth="1"/>
    <col min="9" max="9" width="12.08203125" style="879" customWidth="1"/>
    <col min="10" max="16384" width="6.33203125" style="879"/>
  </cols>
  <sheetData>
    <row r="1" spans="1:9" ht="11.25" customHeight="1">
      <c r="A1" s="897"/>
    </row>
    <row r="2" spans="1:9" ht="11.25" customHeight="1">
      <c r="A2" s="898"/>
      <c r="C2" s="918"/>
    </row>
    <row r="3" spans="1:9" ht="11.25" customHeight="1">
      <c r="A3" s="897"/>
      <c r="D3" s="919"/>
    </row>
    <row r="4" spans="1:9" ht="11.25" customHeight="1">
      <c r="A4" s="898"/>
      <c r="I4" s="880"/>
    </row>
    <row r="5" spans="1:9" ht="11.25" customHeight="1">
      <c r="A5" s="897"/>
      <c r="B5" s="1060" t="s">
        <v>379</v>
      </c>
      <c r="C5" s="1060"/>
      <c r="E5" s="1060" t="s">
        <v>380</v>
      </c>
      <c r="F5" s="1060"/>
      <c r="H5" s="880" t="s">
        <v>381</v>
      </c>
      <c r="I5" s="880"/>
    </row>
    <row r="6" spans="1:9" ht="15" customHeight="1">
      <c r="A6" s="898"/>
      <c r="B6" s="1061"/>
      <c r="C6" s="1061"/>
      <c r="E6" s="1060"/>
      <c r="F6" s="1060"/>
      <c r="H6" s="881" t="s">
        <v>382</v>
      </c>
    </row>
    <row r="7" spans="1:9" ht="11.25" customHeight="1">
      <c r="B7" s="882" t="s">
        <v>383</v>
      </c>
      <c r="C7" s="883" t="s">
        <v>112</v>
      </c>
      <c r="E7" s="882" t="s">
        <v>383</v>
      </c>
      <c r="F7" s="883" t="s">
        <v>112</v>
      </c>
      <c r="H7" s="882" t="s">
        <v>383</v>
      </c>
      <c r="I7" s="883" t="s">
        <v>112</v>
      </c>
    </row>
    <row r="8" spans="1:9" ht="11.25" customHeight="1">
      <c r="A8" s="898"/>
      <c r="B8" s="884" t="s">
        <v>298</v>
      </c>
      <c r="C8" s="885">
        <v>11.50255379484658</v>
      </c>
      <c r="E8" s="884" t="s">
        <v>298</v>
      </c>
      <c r="F8" s="885">
        <v>1.041670173857</v>
      </c>
      <c r="H8" s="884" t="s">
        <v>298</v>
      </c>
      <c r="I8" s="885">
        <v>2.0978124738570001</v>
      </c>
    </row>
    <row r="9" spans="1:9" ht="11.25" customHeight="1">
      <c r="A9" s="898"/>
      <c r="B9" s="886" t="s">
        <v>299</v>
      </c>
      <c r="C9" s="887">
        <v>9.932081431927843</v>
      </c>
      <c r="E9" s="886" t="s">
        <v>299</v>
      </c>
      <c r="F9" s="887">
        <v>0.63978648999999999</v>
      </c>
      <c r="H9" s="886" t="s">
        <v>299</v>
      </c>
      <c r="I9" s="887">
        <v>0.73478330800000002</v>
      </c>
    </row>
    <row r="10" spans="1:9" ht="11.25" customHeight="1">
      <c r="B10" s="884" t="s">
        <v>300</v>
      </c>
      <c r="C10" s="885">
        <v>4.3861823934898601</v>
      </c>
      <c r="E10" s="884" t="s">
        <v>300</v>
      </c>
      <c r="F10" s="885">
        <v>0.46258001681520977</v>
      </c>
      <c r="H10" s="884" t="s">
        <v>300</v>
      </c>
      <c r="I10" s="885">
        <v>0.51124866581520978</v>
      </c>
    </row>
    <row r="11" spans="1:9" ht="11.25" customHeight="1">
      <c r="B11" s="886" t="s">
        <v>301</v>
      </c>
      <c r="C11" s="887">
        <v>2.4600712219999998</v>
      </c>
      <c r="E11" s="886" t="s">
        <v>305</v>
      </c>
      <c r="F11" s="887">
        <v>0.1841385102885281</v>
      </c>
      <c r="H11" s="886" t="s">
        <v>303</v>
      </c>
      <c r="I11" s="887">
        <v>0.28286821754506797</v>
      </c>
    </row>
    <row r="12" spans="1:9" ht="11.25" customHeight="1">
      <c r="B12" s="888" t="s">
        <v>303</v>
      </c>
      <c r="C12" s="889">
        <v>0.88570983010739235</v>
      </c>
      <c r="E12" s="888" t="s">
        <v>301</v>
      </c>
      <c r="F12" s="889">
        <v>0.12906047600000001</v>
      </c>
      <c r="H12" s="888" t="s">
        <v>302</v>
      </c>
      <c r="I12" s="889">
        <v>0.18604148799999998</v>
      </c>
    </row>
    <row r="13" spans="1:9" ht="11.25" customHeight="1">
      <c r="B13" s="36" t="s">
        <v>115</v>
      </c>
      <c r="E13" s="36" t="s">
        <v>115</v>
      </c>
      <c r="H13" s="36" t="s">
        <v>115</v>
      </c>
    </row>
    <row r="15" spans="1:9" ht="11.25" customHeight="1">
      <c r="B15" s="1060" t="s">
        <v>384</v>
      </c>
      <c r="C15" s="1060"/>
      <c r="E15" s="1060" t="s">
        <v>385</v>
      </c>
      <c r="F15" s="1060"/>
      <c r="H15" s="1060" t="s">
        <v>386</v>
      </c>
      <c r="I15" s="1060"/>
    </row>
    <row r="16" spans="1:9" ht="15.75" customHeight="1">
      <c r="B16" s="1061"/>
      <c r="C16" s="1061"/>
      <c r="E16" s="1060"/>
      <c r="F16" s="1060"/>
      <c r="H16" s="1060"/>
      <c r="I16" s="1060"/>
    </row>
    <row r="17" spans="2:9" ht="11.25" customHeight="1">
      <c r="B17" s="890" t="s">
        <v>383</v>
      </c>
      <c r="C17" s="890" t="s">
        <v>113</v>
      </c>
      <c r="E17" s="890" t="s">
        <v>383</v>
      </c>
      <c r="F17" s="890" t="s">
        <v>113</v>
      </c>
      <c r="H17" s="890" t="s">
        <v>383</v>
      </c>
      <c r="I17" s="890" t="s">
        <v>113</v>
      </c>
    </row>
    <row r="18" spans="2:9" ht="11.25" customHeight="1">
      <c r="B18" s="884" t="s">
        <v>299</v>
      </c>
      <c r="C18" s="891">
        <v>1816</v>
      </c>
      <c r="E18" s="892" t="s">
        <v>298</v>
      </c>
      <c r="F18" s="891">
        <v>155</v>
      </c>
      <c r="H18" s="892" t="s">
        <v>298</v>
      </c>
      <c r="I18" s="891">
        <v>144</v>
      </c>
    </row>
    <row r="19" spans="2:9" ht="11.25" customHeight="1">
      <c r="B19" s="886" t="s">
        <v>298</v>
      </c>
      <c r="C19" s="893">
        <v>1443</v>
      </c>
      <c r="E19" s="886" t="s">
        <v>299</v>
      </c>
      <c r="F19" s="893">
        <v>139</v>
      </c>
      <c r="H19" s="886" t="s">
        <v>299</v>
      </c>
      <c r="I19" s="893">
        <v>133</v>
      </c>
    </row>
    <row r="20" spans="2:9" ht="11.25" customHeight="1">
      <c r="B20" s="884" t="s">
        <v>300</v>
      </c>
      <c r="C20" s="894">
        <v>1019</v>
      </c>
      <c r="E20" s="884" t="s">
        <v>300</v>
      </c>
      <c r="F20" s="894">
        <v>72</v>
      </c>
      <c r="H20" s="884" t="s">
        <v>300</v>
      </c>
      <c r="I20" s="894">
        <v>63</v>
      </c>
    </row>
    <row r="21" spans="2:9" ht="11.25" customHeight="1">
      <c r="B21" s="886" t="s">
        <v>301</v>
      </c>
      <c r="C21" s="893">
        <v>397</v>
      </c>
      <c r="E21" s="886" t="s">
        <v>301</v>
      </c>
      <c r="F21" s="893">
        <v>46</v>
      </c>
      <c r="H21" s="886" t="s">
        <v>302</v>
      </c>
      <c r="I21" s="893">
        <v>39</v>
      </c>
    </row>
    <row r="22" spans="2:9" ht="11.25" customHeight="1">
      <c r="B22" s="888" t="s">
        <v>304</v>
      </c>
      <c r="C22" s="895">
        <v>300</v>
      </c>
      <c r="E22" s="888" t="s">
        <v>302</v>
      </c>
      <c r="F22" s="895">
        <v>35</v>
      </c>
      <c r="H22" s="888" t="s">
        <v>301</v>
      </c>
      <c r="I22" s="895">
        <v>37</v>
      </c>
    </row>
    <row r="23" spans="2:9" ht="11.25" customHeight="1">
      <c r="B23" s="36" t="s">
        <v>115</v>
      </c>
      <c r="E23" s="36" t="s">
        <v>115</v>
      </c>
      <c r="H23" s="36" t="s">
        <v>115</v>
      </c>
    </row>
    <row r="25" spans="2:9" ht="11.25" customHeight="1">
      <c r="B25" s="1053" t="s">
        <v>387</v>
      </c>
      <c r="I25" s="896"/>
    </row>
    <row r="26" spans="2:9" ht="11.25" customHeight="1">
      <c r="I26" s="896"/>
    </row>
    <row r="27" spans="2:9" ht="11.25" customHeight="1">
      <c r="B27" s="896"/>
      <c r="E27" s="795"/>
      <c r="I27" s="896"/>
    </row>
    <row r="28" spans="2:9" ht="11.25" customHeight="1">
      <c r="B28" s="896"/>
      <c r="E28" s="795"/>
      <c r="I28" s="896"/>
    </row>
  </sheetData>
  <mergeCells count="5">
    <mergeCell ref="B5:C6"/>
    <mergeCell ref="E5:F6"/>
    <mergeCell ref="B15:C16"/>
    <mergeCell ref="E15:F16"/>
    <mergeCell ref="H15:I16"/>
  </mergeCells>
  <pageMargins left="0.7" right="0.7" top="0.75" bottom="0.75" header="0.3" footer="0.3"/>
  <pageSetup orientation="portrait" horizontalDpi="0" verticalDpi="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A674F-941D-48BD-B31B-D79BD0936185}">
  <sheetPr>
    <tabColor theme="4"/>
  </sheetPr>
  <dimension ref="A1:Z61"/>
  <sheetViews>
    <sheetView showGridLines="0" zoomScaleNormal="100" workbookViewId="0"/>
  </sheetViews>
  <sheetFormatPr defaultColWidth="7.08203125" defaultRowHeight="12" customHeight="1"/>
  <cols>
    <col min="1" max="1" width="2.5" style="295" customWidth="1"/>
    <col min="2" max="2" width="25.58203125" style="295" customWidth="1"/>
    <col min="3" max="14" width="7.08203125" style="295" customWidth="1"/>
    <col min="15" max="15" width="25.58203125" style="260" customWidth="1"/>
    <col min="16" max="26" width="7.08203125" style="260"/>
    <col min="27" max="16384" width="7.08203125" style="295"/>
  </cols>
  <sheetData>
    <row r="1" spans="1:26" ht="12" customHeight="1">
      <c r="A1" s="917"/>
      <c r="B1" s="259"/>
      <c r="C1" s="259"/>
      <c r="D1" s="259"/>
      <c r="E1" s="909"/>
      <c r="F1" s="259"/>
      <c r="G1" s="259"/>
      <c r="H1" s="259"/>
      <c r="I1" s="259"/>
      <c r="J1" s="259"/>
      <c r="K1" s="259"/>
      <c r="L1" s="259"/>
      <c r="M1" s="259"/>
    </row>
    <row r="2" spans="1:26" ht="12" customHeight="1">
      <c r="A2" s="259"/>
      <c r="B2" s="259"/>
      <c r="C2" s="259"/>
      <c r="D2" s="259"/>
      <c r="E2" s="259"/>
      <c r="F2" s="259"/>
      <c r="G2" s="259"/>
      <c r="H2" s="259"/>
      <c r="I2" s="259"/>
      <c r="J2" s="259"/>
      <c r="K2" s="259"/>
      <c r="L2" s="259"/>
      <c r="M2" s="259"/>
    </row>
    <row r="3" spans="1:26" ht="12" customHeight="1">
      <c r="A3" s="259"/>
      <c r="B3" s="259"/>
      <c r="C3" s="259"/>
      <c r="D3" s="259"/>
      <c r="E3" s="259"/>
      <c r="F3" s="259"/>
      <c r="G3" s="259"/>
      <c r="H3" s="259"/>
      <c r="I3" s="259"/>
      <c r="J3" s="259"/>
      <c r="K3" s="259"/>
      <c r="L3" s="259"/>
      <c r="M3" s="259"/>
    </row>
    <row r="4" spans="1:26" ht="12" customHeight="1">
      <c r="A4" s="261"/>
      <c r="C4" s="259"/>
      <c r="D4" s="259"/>
      <c r="E4" s="259"/>
      <c r="F4" s="259"/>
      <c r="G4" s="259"/>
      <c r="H4" s="259"/>
      <c r="I4" s="259"/>
      <c r="J4" s="259"/>
      <c r="K4" s="259"/>
      <c r="L4" s="259"/>
      <c r="M4" s="259"/>
    </row>
    <row r="5" spans="1:26" ht="12" customHeight="1">
      <c r="A5" s="259"/>
      <c r="C5" s="259"/>
      <c r="D5" s="259"/>
      <c r="E5" s="259"/>
      <c r="F5" s="259"/>
      <c r="G5" s="259"/>
      <c r="H5" s="259"/>
      <c r="I5" s="259"/>
      <c r="J5" s="259"/>
      <c r="K5" s="259"/>
      <c r="L5" s="259"/>
      <c r="M5" s="259"/>
    </row>
    <row r="6" spans="1:26" ht="12" customHeight="1">
      <c r="A6" s="298"/>
      <c r="C6" s="10" t="s">
        <v>388</v>
      </c>
      <c r="D6" s="296"/>
      <c r="E6" s="296"/>
      <c r="F6" s="296"/>
      <c r="G6" s="296"/>
      <c r="H6" s="296"/>
      <c r="I6" s="296"/>
      <c r="J6" s="296"/>
      <c r="K6" s="296"/>
      <c r="L6" s="296"/>
      <c r="M6" s="299"/>
      <c r="N6" s="296"/>
      <c r="O6" s="264"/>
      <c r="P6" s="10" t="s">
        <v>389</v>
      </c>
    </row>
    <row r="7" spans="1:26" ht="12" customHeight="1">
      <c r="B7" s="300"/>
      <c r="C7" s="3">
        <v>2016</v>
      </c>
      <c r="D7" s="4">
        <v>2017</v>
      </c>
      <c r="E7" s="4">
        <v>2018</v>
      </c>
      <c r="F7" s="4">
        <v>2019</v>
      </c>
      <c r="G7" s="4">
        <v>2020</v>
      </c>
      <c r="H7" s="4">
        <v>2021</v>
      </c>
      <c r="I7" s="4">
        <v>2022</v>
      </c>
      <c r="J7" s="4">
        <v>2023</v>
      </c>
      <c r="K7" s="4">
        <v>2024</v>
      </c>
      <c r="L7" s="4">
        <v>2025</v>
      </c>
      <c r="M7" s="94">
        <v>2026</v>
      </c>
      <c r="O7" s="266"/>
      <c r="P7" s="3">
        <v>2016</v>
      </c>
      <c r="Q7" s="4">
        <v>2017</v>
      </c>
      <c r="R7" s="4">
        <v>2018</v>
      </c>
      <c r="S7" s="4">
        <v>2019</v>
      </c>
      <c r="T7" s="4">
        <v>2020</v>
      </c>
      <c r="U7" s="4">
        <v>2021</v>
      </c>
      <c r="V7" s="4">
        <v>2022</v>
      </c>
      <c r="W7" s="4">
        <v>2023</v>
      </c>
      <c r="X7" s="4">
        <v>2024</v>
      </c>
      <c r="Y7" s="4">
        <v>2025</v>
      </c>
      <c r="Z7" s="94">
        <v>2026</v>
      </c>
    </row>
    <row r="8" spans="1:26" ht="12" customHeight="1">
      <c r="A8" s="301"/>
      <c r="B8" s="268" t="s">
        <v>390</v>
      </c>
      <c r="C8" s="591">
        <v>12.274297874414041</v>
      </c>
      <c r="D8" s="592">
        <v>16.140099239675681</v>
      </c>
      <c r="E8" s="592">
        <v>29.881700305405921</v>
      </c>
      <c r="F8" s="592">
        <v>38.3487505383086</v>
      </c>
      <c r="G8" s="592">
        <v>49.762411510555808</v>
      </c>
      <c r="H8" s="592">
        <v>121.1662121270198</v>
      </c>
      <c r="I8" s="592">
        <v>84.137503359514056</v>
      </c>
      <c r="J8" s="592">
        <v>70.602959561824022</v>
      </c>
      <c r="K8" s="592">
        <v>115.845278423485</v>
      </c>
      <c r="L8" s="592">
        <v>209.02368217931061</v>
      </c>
      <c r="M8" s="660">
        <v>354.88065957710438</v>
      </c>
      <c r="O8" s="268" t="s">
        <v>390</v>
      </c>
      <c r="P8" s="272">
        <v>4</v>
      </c>
      <c r="Q8" s="273">
        <v>3</v>
      </c>
      <c r="R8" s="273">
        <v>2</v>
      </c>
      <c r="S8" s="273">
        <v>2</v>
      </c>
      <c r="T8" s="273">
        <v>2</v>
      </c>
      <c r="U8" s="273">
        <v>2</v>
      </c>
      <c r="V8" s="273">
        <v>2</v>
      </c>
      <c r="W8" s="273">
        <v>1</v>
      </c>
      <c r="X8" s="273">
        <v>1</v>
      </c>
      <c r="Y8" s="273">
        <v>1</v>
      </c>
      <c r="Z8" s="274">
        <v>1</v>
      </c>
    </row>
    <row r="9" spans="1:26" ht="12" customHeight="1">
      <c r="A9" s="301"/>
      <c r="B9" s="275" t="s">
        <v>391</v>
      </c>
      <c r="C9" s="593">
        <v>24.029805882597721</v>
      </c>
      <c r="D9" s="661">
        <v>26.242095237361799</v>
      </c>
      <c r="E9" s="661">
        <v>39.573193728675029</v>
      </c>
      <c r="F9" s="661">
        <v>48.869254815663162</v>
      </c>
      <c r="G9" s="661">
        <v>53.393235953179413</v>
      </c>
      <c r="H9" s="661">
        <v>145.21300761851001</v>
      </c>
      <c r="I9" s="661">
        <v>89.940735159426339</v>
      </c>
      <c r="J9" s="661">
        <v>67.41635293512914</v>
      </c>
      <c r="K9" s="661">
        <v>96.713546472372812</v>
      </c>
      <c r="L9" s="661">
        <v>164.67065290826909</v>
      </c>
      <c r="M9" s="662">
        <v>295.2371865418657</v>
      </c>
      <c r="O9" s="275" t="s">
        <v>391</v>
      </c>
      <c r="P9" s="280">
        <v>1</v>
      </c>
      <c r="Q9" s="281">
        <v>1</v>
      </c>
      <c r="R9" s="281">
        <v>1</v>
      </c>
      <c r="S9" s="281">
        <v>1</v>
      </c>
      <c r="T9" s="281">
        <v>1</v>
      </c>
      <c r="U9" s="281">
        <v>1</v>
      </c>
      <c r="V9" s="281">
        <v>1</v>
      </c>
      <c r="W9" s="281">
        <v>2</v>
      </c>
      <c r="X9" s="281">
        <v>2</v>
      </c>
      <c r="Y9" s="281">
        <v>2</v>
      </c>
      <c r="Z9" s="282">
        <v>2</v>
      </c>
    </row>
    <row r="10" spans="1:26" ht="12" customHeight="1">
      <c r="A10" s="301"/>
      <c r="B10" s="275" t="s">
        <v>392</v>
      </c>
      <c r="C10" s="594">
        <v>6.8811079481954529</v>
      </c>
      <c r="D10" s="663">
        <v>7.4364807533329529</v>
      </c>
      <c r="E10" s="663">
        <v>12.486592045178259</v>
      </c>
      <c r="F10" s="663">
        <v>15.71570121089762</v>
      </c>
      <c r="G10" s="663">
        <v>16.741779705339901</v>
      </c>
      <c r="H10" s="663">
        <v>41.565389664358001</v>
      </c>
      <c r="I10" s="663">
        <v>27.411063783205751</v>
      </c>
      <c r="J10" s="663">
        <v>29.529204446095129</v>
      </c>
      <c r="K10" s="663">
        <v>46.215379601070502</v>
      </c>
      <c r="L10" s="663">
        <v>104.6135901352896</v>
      </c>
      <c r="M10" s="664">
        <v>245.44835536833659</v>
      </c>
      <c r="O10" s="275" t="s">
        <v>392</v>
      </c>
      <c r="P10" s="280">
        <v>8</v>
      </c>
      <c r="Q10" s="281">
        <v>7</v>
      </c>
      <c r="R10" s="281">
        <v>8</v>
      </c>
      <c r="S10" s="281">
        <v>6</v>
      </c>
      <c r="T10" s="281">
        <v>7</v>
      </c>
      <c r="U10" s="281">
        <v>7</v>
      </c>
      <c r="V10" s="281">
        <v>7</v>
      </c>
      <c r="W10" s="281">
        <v>4</v>
      </c>
      <c r="X10" s="281">
        <v>4</v>
      </c>
      <c r="Y10" s="281">
        <v>3</v>
      </c>
      <c r="Z10" s="282">
        <v>3</v>
      </c>
    </row>
    <row r="11" spans="1:26" ht="12" customHeight="1">
      <c r="A11" s="301"/>
      <c r="B11" s="275" t="s">
        <v>393</v>
      </c>
      <c r="C11" s="593">
        <v>19.662918797738069</v>
      </c>
      <c r="D11" s="661">
        <v>13.47303128871865</v>
      </c>
      <c r="E11" s="661">
        <v>21.328931035658201</v>
      </c>
      <c r="F11" s="661">
        <v>25.106157506910051</v>
      </c>
      <c r="G11" s="661">
        <v>31.317150266146211</v>
      </c>
      <c r="H11" s="661">
        <v>69.850827810417783</v>
      </c>
      <c r="I11" s="661">
        <v>30.690777102718641</v>
      </c>
      <c r="J11" s="661">
        <v>31.553568782098999</v>
      </c>
      <c r="K11" s="661">
        <v>51.676474112813402</v>
      </c>
      <c r="L11" s="661">
        <v>75.758384284655577</v>
      </c>
      <c r="M11" s="662">
        <v>179.94010426608361</v>
      </c>
      <c r="O11" s="275" t="s">
        <v>393</v>
      </c>
      <c r="P11" s="280">
        <v>2</v>
      </c>
      <c r="Q11" s="281">
        <v>4</v>
      </c>
      <c r="R11" s="281">
        <v>5</v>
      </c>
      <c r="S11" s="281">
        <v>3</v>
      </c>
      <c r="T11" s="281">
        <v>4</v>
      </c>
      <c r="U11" s="281">
        <v>3</v>
      </c>
      <c r="V11" s="281">
        <v>6</v>
      </c>
      <c r="W11" s="281">
        <v>3</v>
      </c>
      <c r="X11" s="281">
        <v>3</v>
      </c>
      <c r="Y11" s="281">
        <v>4</v>
      </c>
      <c r="Z11" s="282">
        <v>4</v>
      </c>
    </row>
    <row r="12" spans="1:26" ht="12" customHeight="1">
      <c r="A12" s="301"/>
      <c r="B12" s="275" t="s">
        <v>394</v>
      </c>
      <c r="C12" s="594">
        <v>1.4855435260000001</v>
      </c>
      <c r="D12" s="663">
        <v>1.7720787600000001</v>
      </c>
      <c r="E12" s="663">
        <v>3.0738702631522989</v>
      </c>
      <c r="F12" s="663">
        <v>3.3892550123700889</v>
      </c>
      <c r="G12" s="663">
        <v>4.1878555576786072</v>
      </c>
      <c r="H12" s="663">
        <v>8.3468092184651681</v>
      </c>
      <c r="I12" s="663">
        <v>5.7323771308825604</v>
      </c>
      <c r="J12" s="663">
        <v>5.0242802669999991</v>
      </c>
      <c r="K12" s="663">
        <v>7.1758343979999983</v>
      </c>
      <c r="L12" s="663">
        <v>20.874812686999999</v>
      </c>
      <c r="M12" s="664">
        <v>27.319273856336569</v>
      </c>
      <c r="O12" s="275" t="s">
        <v>394</v>
      </c>
      <c r="P12" s="280">
        <v>18</v>
      </c>
      <c r="Q12" s="281">
        <v>17</v>
      </c>
      <c r="R12" s="281">
        <v>17</v>
      </c>
      <c r="S12" s="281">
        <v>18</v>
      </c>
      <c r="T12" s="281">
        <v>17</v>
      </c>
      <c r="U12" s="281">
        <v>17</v>
      </c>
      <c r="V12" s="281">
        <v>16</v>
      </c>
      <c r="W12" s="281">
        <v>17</v>
      </c>
      <c r="X12" s="281">
        <v>17</v>
      </c>
      <c r="Y12" s="281">
        <v>8</v>
      </c>
      <c r="Z12" s="282">
        <v>5</v>
      </c>
    </row>
    <row r="13" spans="1:26" ht="12" customHeight="1">
      <c r="A13" s="301"/>
      <c r="B13" s="275" t="s">
        <v>395</v>
      </c>
      <c r="C13" s="593">
        <v>11.345232912</v>
      </c>
      <c r="D13" s="661">
        <v>4.755943646801982</v>
      </c>
      <c r="E13" s="661">
        <v>12.416246730999999</v>
      </c>
      <c r="F13" s="661">
        <v>13.900863429999999</v>
      </c>
      <c r="G13" s="661">
        <v>13.36170180937985</v>
      </c>
      <c r="H13" s="661">
        <v>19.674351748972601</v>
      </c>
      <c r="I13" s="661">
        <v>7.0996931649999988</v>
      </c>
      <c r="J13" s="661">
        <v>6.1375191772589162</v>
      </c>
      <c r="K13" s="661">
        <v>11.805989599</v>
      </c>
      <c r="L13" s="661">
        <v>8.1596578569999991</v>
      </c>
      <c r="M13" s="662">
        <v>19.799274305000001</v>
      </c>
      <c r="O13" s="275" t="s">
        <v>395</v>
      </c>
      <c r="P13" s="280">
        <v>5</v>
      </c>
      <c r="Q13" s="281">
        <v>10</v>
      </c>
      <c r="R13" s="281">
        <v>9</v>
      </c>
      <c r="S13" s="281">
        <v>8</v>
      </c>
      <c r="T13" s="281">
        <v>10</v>
      </c>
      <c r="U13" s="281">
        <v>12</v>
      </c>
      <c r="V13" s="281">
        <v>15</v>
      </c>
      <c r="W13" s="281">
        <v>14</v>
      </c>
      <c r="X13" s="281">
        <v>11</v>
      </c>
      <c r="Y13" s="281">
        <v>17</v>
      </c>
      <c r="Z13" s="282">
        <v>6</v>
      </c>
    </row>
    <row r="14" spans="1:26" ht="12" customHeight="1">
      <c r="A14" s="301"/>
      <c r="B14" s="275" t="s">
        <v>396</v>
      </c>
      <c r="C14" s="594">
        <v>1.022625986</v>
      </c>
      <c r="D14" s="663">
        <v>2.0604109319999999</v>
      </c>
      <c r="E14" s="663">
        <v>2.471424635815084</v>
      </c>
      <c r="F14" s="663">
        <v>4.0122867469999992</v>
      </c>
      <c r="G14" s="663">
        <v>3.319780210269307</v>
      </c>
      <c r="H14" s="663">
        <v>7.2688620101923007</v>
      </c>
      <c r="I14" s="663">
        <v>5.6640205443687339</v>
      </c>
      <c r="J14" s="663">
        <v>5.7476868749999994</v>
      </c>
      <c r="K14" s="663">
        <v>8.8162463589415232</v>
      </c>
      <c r="L14" s="663">
        <v>17.70166109743214</v>
      </c>
      <c r="M14" s="664">
        <v>18.252152578818471</v>
      </c>
      <c r="O14" s="275" t="s">
        <v>396</v>
      </c>
      <c r="P14" s="280">
        <v>19</v>
      </c>
      <c r="Q14" s="281">
        <v>16</v>
      </c>
      <c r="R14" s="281">
        <v>18</v>
      </c>
      <c r="S14" s="281">
        <v>17</v>
      </c>
      <c r="T14" s="281">
        <v>19</v>
      </c>
      <c r="U14" s="281">
        <v>18</v>
      </c>
      <c r="V14" s="281">
        <v>17</v>
      </c>
      <c r="W14" s="281">
        <v>15</v>
      </c>
      <c r="X14" s="281">
        <v>16</v>
      </c>
      <c r="Y14" s="281">
        <v>10</v>
      </c>
      <c r="Z14" s="282">
        <v>7</v>
      </c>
    </row>
    <row r="15" spans="1:26" ht="12" customHeight="1">
      <c r="A15" s="301"/>
      <c r="B15" s="275" t="s">
        <v>397</v>
      </c>
      <c r="C15" s="593">
        <v>7.5768762920572668</v>
      </c>
      <c r="D15" s="661">
        <v>9.4878340588491366</v>
      </c>
      <c r="E15" s="661">
        <v>14.51421367505316</v>
      </c>
      <c r="F15" s="661">
        <v>15.68527212216374</v>
      </c>
      <c r="G15" s="661">
        <v>24.481861026166278</v>
      </c>
      <c r="H15" s="661">
        <v>46.30891037280086</v>
      </c>
      <c r="I15" s="661">
        <v>30.91675819649701</v>
      </c>
      <c r="J15" s="661">
        <v>25.72671929993794</v>
      </c>
      <c r="K15" s="661">
        <v>28.23440071369312</v>
      </c>
      <c r="L15" s="661">
        <v>31.837047748637179</v>
      </c>
      <c r="M15" s="662">
        <v>17.433877663194451</v>
      </c>
      <c r="O15" s="275" t="s">
        <v>397</v>
      </c>
      <c r="P15" s="280">
        <v>7</v>
      </c>
      <c r="Q15" s="281">
        <v>5</v>
      </c>
      <c r="R15" s="281">
        <v>6</v>
      </c>
      <c r="S15" s="281">
        <v>7</v>
      </c>
      <c r="T15" s="281">
        <v>5</v>
      </c>
      <c r="U15" s="281">
        <v>6</v>
      </c>
      <c r="V15" s="281">
        <v>5</v>
      </c>
      <c r="W15" s="281">
        <v>7</v>
      </c>
      <c r="X15" s="281">
        <v>6</v>
      </c>
      <c r="Y15" s="281">
        <v>6</v>
      </c>
      <c r="Z15" s="282">
        <v>8</v>
      </c>
    </row>
    <row r="16" spans="1:26" ht="12" customHeight="1">
      <c r="A16" s="301"/>
      <c r="B16" s="275" t="s">
        <v>57</v>
      </c>
      <c r="C16" s="594">
        <v>12.709325868854121</v>
      </c>
      <c r="D16" s="663">
        <v>17.492307759741671</v>
      </c>
      <c r="E16" s="663">
        <v>24.766161750930351</v>
      </c>
      <c r="F16" s="663">
        <v>22.101187186266191</v>
      </c>
      <c r="G16" s="663">
        <v>33.304107079500817</v>
      </c>
      <c r="H16" s="663">
        <v>48.119655966942688</v>
      </c>
      <c r="I16" s="663">
        <v>34.393999645626941</v>
      </c>
      <c r="J16" s="663">
        <v>25.940009499156812</v>
      </c>
      <c r="K16" s="663">
        <v>29.865732068634252</v>
      </c>
      <c r="L16" s="663">
        <v>31.937089767386741</v>
      </c>
      <c r="M16" s="664">
        <v>17.089176759660798</v>
      </c>
      <c r="O16" s="275" t="s">
        <v>57</v>
      </c>
      <c r="P16" s="280">
        <v>3</v>
      </c>
      <c r="Q16" s="281">
        <v>2</v>
      </c>
      <c r="R16" s="281">
        <v>3</v>
      </c>
      <c r="S16" s="281">
        <v>4</v>
      </c>
      <c r="T16" s="281">
        <v>3</v>
      </c>
      <c r="U16" s="281">
        <v>5</v>
      </c>
      <c r="V16" s="281">
        <v>4</v>
      </c>
      <c r="W16" s="281">
        <v>6</v>
      </c>
      <c r="X16" s="281">
        <v>5</v>
      </c>
      <c r="Y16" s="281">
        <v>5</v>
      </c>
      <c r="Z16" s="282">
        <v>9</v>
      </c>
    </row>
    <row r="17" spans="1:26" ht="12" customHeight="1">
      <c r="A17" s="301"/>
      <c r="B17" s="275" t="s">
        <v>398</v>
      </c>
      <c r="C17" s="593">
        <v>7.801317027338535</v>
      </c>
      <c r="D17" s="661">
        <v>8.3937495213297062</v>
      </c>
      <c r="E17" s="661">
        <v>14.47240989714042</v>
      </c>
      <c r="F17" s="661">
        <v>19.660287963960499</v>
      </c>
      <c r="G17" s="661">
        <v>23.711091009628429</v>
      </c>
      <c r="H17" s="661">
        <v>61.870335765225718</v>
      </c>
      <c r="I17" s="661">
        <v>41.032639618034978</v>
      </c>
      <c r="J17" s="661">
        <v>26.334643711323601</v>
      </c>
      <c r="K17" s="661">
        <v>20.743089456</v>
      </c>
      <c r="L17" s="661">
        <v>25.772054761092541</v>
      </c>
      <c r="M17" s="662">
        <v>16.814836859</v>
      </c>
      <c r="O17" s="275" t="s">
        <v>398</v>
      </c>
      <c r="P17" s="280">
        <v>6</v>
      </c>
      <c r="Q17" s="281">
        <v>6</v>
      </c>
      <c r="R17" s="281">
        <v>7</v>
      </c>
      <c r="S17" s="281">
        <v>5</v>
      </c>
      <c r="T17" s="281">
        <v>6</v>
      </c>
      <c r="U17" s="281">
        <v>4</v>
      </c>
      <c r="V17" s="281">
        <v>3</v>
      </c>
      <c r="W17" s="281">
        <v>5</v>
      </c>
      <c r="X17" s="281">
        <v>7</v>
      </c>
      <c r="Y17" s="281">
        <v>7</v>
      </c>
      <c r="Z17" s="282">
        <v>10</v>
      </c>
    </row>
    <row r="18" spans="1:26" ht="12" customHeight="1">
      <c r="A18" s="301"/>
      <c r="B18" s="275" t="s">
        <v>399</v>
      </c>
      <c r="C18" s="594">
        <v>2.824277291</v>
      </c>
      <c r="D18" s="663">
        <v>1.5898574839999999</v>
      </c>
      <c r="E18" s="663">
        <v>6.1244827689999992</v>
      </c>
      <c r="F18" s="663">
        <v>6.7594715700000014</v>
      </c>
      <c r="G18" s="663">
        <v>8.2132929249999993</v>
      </c>
      <c r="H18" s="663">
        <v>11.004628203999999</v>
      </c>
      <c r="I18" s="663">
        <v>1.7680060360000001</v>
      </c>
      <c r="J18" s="663">
        <v>1.1606934739999999</v>
      </c>
      <c r="K18" s="663">
        <v>6.9006399329999999</v>
      </c>
      <c r="L18" s="663">
        <v>1.9971844190000001</v>
      </c>
      <c r="M18" s="664">
        <v>16.640419267999999</v>
      </c>
      <c r="O18" s="275" t="s">
        <v>399</v>
      </c>
      <c r="P18" s="280">
        <v>16</v>
      </c>
      <c r="Q18" s="281">
        <v>19</v>
      </c>
      <c r="R18" s="281">
        <v>13</v>
      </c>
      <c r="S18" s="281">
        <v>12</v>
      </c>
      <c r="T18" s="281">
        <v>14</v>
      </c>
      <c r="U18" s="281">
        <v>16</v>
      </c>
      <c r="V18" s="281">
        <v>20</v>
      </c>
      <c r="W18" s="281">
        <v>20</v>
      </c>
      <c r="X18" s="281">
        <v>18</v>
      </c>
      <c r="Y18" s="281">
        <v>20</v>
      </c>
      <c r="Z18" s="282">
        <v>11</v>
      </c>
    </row>
    <row r="19" spans="1:26" ht="12" customHeight="1">
      <c r="A19" s="301"/>
      <c r="B19" s="275" t="s">
        <v>400</v>
      </c>
      <c r="C19" s="593">
        <v>6.0350137863886957</v>
      </c>
      <c r="D19" s="661">
        <v>5.3245440184558888</v>
      </c>
      <c r="E19" s="661">
        <v>11.12152648133085</v>
      </c>
      <c r="F19" s="661">
        <v>8.8449215150165781</v>
      </c>
      <c r="G19" s="661">
        <v>10.1607241897714</v>
      </c>
      <c r="H19" s="661">
        <v>13.8391982739596</v>
      </c>
      <c r="I19" s="661">
        <v>10.07403692584292</v>
      </c>
      <c r="J19" s="661">
        <v>7.4859558233375054</v>
      </c>
      <c r="K19" s="661">
        <v>10.244809073519621</v>
      </c>
      <c r="L19" s="661">
        <v>18.464320333448391</v>
      </c>
      <c r="M19" s="662">
        <v>15.68673164133657</v>
      </c>
      <c r="O19" s="275" t="s">
        <v>400</v>
      </c>
      <c r="P19" s="280">
        <v>9</v>
      </c>
      <c r="Q19" s="281">
        <v>8</v>
      </c>
      <c r="R19" s="281">
        <v>10</v>
      </c>
      <c r="S19" s="281">
        <v>10</v>
      </c>
      <c r="T19" s="281">
        <v>12</v>
      </c>
      <c r="U19" s="281">
        <v>15</v>
      </c>
      <c r="V19" s="281">
        <v>13</v>
      </c>
      <c r="W19" s="281">
        <v>11</v>
      </c>
      <c r="X19" s="281">
        <v>12</v>
      </c>
      <c r="Y19" s="281">
        <v>9</v>
      </c>
      <c r="Z19" s="282">
        <v>12</v>
      </c>
    </row>
    <row r="20" spans="1:26" ht="12" customHeight="1">
      <c r="A20" s="301"/>
      <c r="B20" s="275" t="s">
        <v>401</v>
      </c>
      <c r="C20" s="594">
        <v>3.160015561999999</v>
      </c>
      <c r="D20" s="663">
        <v>3.4912988441600801</v>
      </c>
      <c r="E20" s="663">
        <v>5.6042966689999991</v>
      </c>
      <c r="F20" s="663">
        <v>5.7104053481292061</v>
      </c>
      <c r="G20" s="663">
        <v>12.15378454244278</v>
      </c>
      <c r="H20" s="663">
        <v>24.795401651740381</v>
      </c>
      <c r="I20" s="663">
        <v>17.458709212999999</v>
      </c>
      <c r="J20" s="663">
        <v>13.700561939258909</v>
      </c>
      <c r="K20" s="663">
        <v>14.006164682757451</v>
      </c>
      <c r="L20" s="663">
        <v>17.147834834342639</v>
      </c>
      <c r="M20" s="664">
        <v>11.458397593336571</v>
      </c>
      <c r="O20" s="275" t="s">
        <v>401</v>
      </c>
      <c r="P20" s="280">
        <v>15</v>
      </c>
      <c r="Q20" s="281">
        <v>15</v>
      </c>
      <c r="R20" s="281">
        <v>16</v>
      </c>
      <c r="S20" s="281">
        <v>16</v>
      </c>
      <c r="T20" s="281">
        <v>11</v>
      </c>
      <c r="U20" s="281">
        <v>9</v>
      </c>
      <c r="V20" s="281">
        <v>9</v>
      </c>
      <c r="W20" s="281">
        <v>8</v>
      </c>
      <c r="X20" s="281">
        <v>8</v>
      </c>
      <c r="Y20" s="281">
        <v>12</v>
      </c>
      <c r="Z20" s="282">
        <v>13</v>
      </c>
    </row>
    <row r="21" spans="1:26" ht="12" customHeight="1">
      <c r="A21" s="301"/>
      <c r="B21" s="275" t="s">
        <v>402</v>
      </c>
      <c r="C21" s="593">
        <v>3.498457498632094</v>
      </c>
      <c r="D21" s="661">
        <v>4.0117511528889036</v>
      </c>
      <c r="E21" s="661">
        <v>6.9255813533789494</v>
      </c>
      <c r="F21" s="661">
        <v>6.5057576593169939</v>
      </c>
      <c r="G21" s="661">
        <v>6.9967884462963026</v>
      </c>
      <c r="H21" s="661">
        <v>16.484235960885641</v>
      </c>
      <c r="I21" s="661">
        <v>9.9276098645053565</v>
      </c>
      <c r="J21" s="661">
        <v>5.4515915143850604</v>
      </c>
      <c r="K21" s="661">
        <v>10.018251352</v>
      </c>
      <c r="L21" s="661">
        <v>17.593553503999999</v>
      </c>
      <c r="M21" s="662">
        <v>11.349131334000001</v>
      </c>
      <c r="O21" s="275" t="s">
        <v>402</v>
      </c>
      <c r="P21" s="280">
        <v>11</v>
      </c>
      <c r="Q21" s="281">
        <v>14</v>
      </c>
      <c r="R21" s="281">
        <v>12</v>
      </c>
      <c r="S21" s="281">
        <v>13</v>
      </c>
      <c r="T21" s="281">
        <v>16</v>
      </c>
      <c r="U21" s="281">
        <v>14</v>
      </c>
      <c r="V21" s="281">
        <v>14</v>
      </c>
      <c r="W21" s="281">
        <v>16</v>
      </c>
      <c r="X21" s="281">
        <v>14</v>
      </c>
      <c r="Y21" s="281">
        <v>11</v>
      </c>
      <c r="Z21" s="282">
        <v>14</v>
      </c>
    </row>
    <row r="22" spans="1:26" ht="12" customHeight="1">
      <c r="A22" s="301"/>
      <c r="B22" s="275" t="s">
        <v>403</v>
      </c>
      <c r="C22" s="594">
        <v>4.3037016289999999</v>
      </c>
      <c r="D22" s="663">
        <v>4.1564369271045702</v>
      </c>
      <c r="E22" s="663">
        <v>10.475105159</v>
      </c>
      <c r="F22" s="663">
        <v>8.4866294449982664</v>
      </c>
      <c r="G22" s="663">
        <v>13.603299338442779</v>
      </c>
      <c r="H22" s="663">
        <v>27.494591633677551</v>
      </c>
      <c r="I22" s="663">
        <v>19.241087185578021</v>
      </c>
      <c r="J22" s="663">
        <v>13.018167662258911</v>
      </c>
      <c r="K22" s="663">
        <v>11.847361286757449</v>
      </c>
      <c r="L22" s="663">
        <v>13.046786963371019</v>
      </c>
      <c r="M22" s="664">
        <v>7.6859047447383277</v>
      </c>
      <c r="O22" s="275" t="s">
        <v>403</v>
      </c>
      <c r="P22" s="280">
        <v>10</v>
      </c>
      <c r="Q22" s="281">
        <v>13</v>
      </c>
      <c r="R22" s="281">
        <v>11</v>
      </c>
      <c r="S22" s="281">
        <v>11</v>
      </c>
      <c r="T22" s="281">
        <v>9</v>
      </c>
      <c r="U22" s="281">
        <v>8</v>
      </c>
      <c r="V22" s="281">
        <v>8</v>
      </c>
      <c r="W22" s="281">
        <v>9</v>
      </c>
      <c r="X22" s="281">
        <v>10</v>
      </c>
      <c r="Y22" s="281">
        <v>13</v>
      </c>
      <c r="Z22" s="282">
        <v>15</v>
      </c>
    </row>
    <row r="23" spans="1:26" ht="12" customHeight="1">
      <c r="A23" s="301"/>
      <c r="B23" s="275" t="s">
        <v>404</v>
      </c>
      <c r="C23" s="593">
        <v>1.6808824597116101</v>
      </c>
      <c r="D23" s="661">
        <v>1.7675116143673271</v>
      </c>
      <c r="E23" s="661">
        <v>1.821341580101776</v>
      </c>
      <c r="F23" s="661">
        <v>2.012105845999999</v>
      </c>
      <c r="G23" s="661">
        <v>2.0478510010000002</v>
      </c>
      <c r="H23" s="661">
        <v>2.3678816704506649</v>
      </c>
      <c r="I23" s="661">
        <v>2.4507554850000002</v>
      </c>
      <c r="J23" s="661">
        <v>3.8054215920000001</v>
      </c>
      <c r="K23" s="661">
        <v>2.755159049</v>
      </c>
      <c r="L23" s="661">
        <v>4.0547026576371872</v>
      </c>
      <c r="M23" s="662">
        <v>6.5209450709999999</v>
      </c>
      <c r="O23" s="275" t="s">
        <v>404</v>
      </c>
      <c r="P23" s="280">
        <v>17</v>
      </c>
      <c r="Q23" s="281">
        <v>18</v>
      </c>
      <c r="R23" s="281">
        <v>19</v>
      </c>
      <c r="S23" s="281">
        <v>19</v>
      </c>
      <c r="T23" s="281">
        <v>20</v>
      </c>
      <c r="U23" s="281">
        <v>20</v>
      </c>
      <c r="V23" s="281">
        <v>19</v>
      </c>
      <c r="W23" s="281">
        <v>19</v>
      </c>
      <c r="X23" s="281">
        <v>19</v>
      </c>
      <c r="Y23" s="281">
        <v>19</v>
      </c>
      <c r="Z23" s="282">
        <v>16</v>
      </c>
    </row>
    <row r="24" spans="1:26" ht="12" customHeight="1">
      <c r="A24" s="301"/>
      <c r="B24" s="275" t="s">
        <v>405</v>
      </c>
      <c r="C24" s="594">
        <v>3.3356759479999991</v>
      </c>
      <c r="D24" s="663">
        <v>4.9297959193084804</v>
      </c>
      <c r="E24" s="663">
        <v>23.06333560650447</v>
      </c>
      <c r="F24" s="663">
        <v>9.7169635484100301</v>
      </c>
      <c r="G24" s="663">
        <v>14.00245005097223</v>
      </c>
      <c r="H24" s="663">
        <v>23.483491233898981</v>
      </c>
      <c r="I24" s="663">
        <v>15.295352123114769</v>
      </c>
      <c r="J24" s="663">
        <v>9.5913165019413071</v>
      </c>
      <c r="K24" s="663">
        <v>13.809003955</v>
      </c>
      <c r="L24" s="663">
        <v>8.7150451053710185</v>
      </c>
      <c r="M24" s="664">
        <v>6.3993647468243973</v>
      </c>
      <c r="O24" s="275" t="s">
        <v>405</v>
      </c>
      <c r="P24" s="280">
        <v>13</v>
      </c>
      <c r="Q24" s="281">
        <v>9</v>
      </c>
      <c r="R24" s="281">
        <v>4</v>
      </c>
      <c r="S24" s="281">
        <v>9</v>
      </c>
      <c r="T24" s="281">
        <v>8</v>
      </c>
      <c r="U24" s="281">
        <v>10</v>
      </c>
      <c r="V24" s="281">
        <v>10</v>
      </c>
      <c r="W24" s="281">
        <v>10</v>
      </c>
      <c r="X24" s="281">
        <v>9</v>
      </c>
      <c r="Y24" s="281">
        <v>16</v>
      </c>
      <c r="Z24" s="282">
        <v>17</v>
      </c>
    </row>
    <row r="25" spans="1:26" ht="12" customHeight="1">
      <c r="A25" s="301"/>
      <c r="B25" s="275" t="s">
        <v>406</v>
      </c>
      <c r="C25" s="593">
        <v>0.25947986099999998</v>
      </c>
      <c r="D25" s="661">
        <v>1.266440359</v>
      </c>
      <c r="E25" s="661">
        <v>0.99168846099999985</v>
      </c>
      <c r="F25" s="661">
        <v>1.6557551479999999</v>
      </c>
      <c r="G25" s="661">
        <v>4.1489895259999994</v>
      </c>
      <c r="H25" s="661">
        <v>5.4802009071923017</v>
      </c>
      <c r="I25" s="661">
        <v>3.861167971096195</v>
      </c>
      <c r="J25" s="661">
        <v>4.3777054949999998</v>
      </c>
      <c r="K25" s="661">
        <v>2.471338298</v>
      </c>
      <c r="L25" s="661">
        <v>7.6724777839999998</v>
      </c>
      <c r="M25" s="662">
        <v>6.3546639020000004</v>
      </c>
      <c r="O25" s="275" t="s">
        <v>406</v>
      </c>
      <c r="P25" s="280">
        <v>20</v>
      </c>
      <c r="Q25" s="281">
        <v>20</v>
      </c>
      <c r="R25" s="281">
        <v>20</v>
      </c>
      <c r="S25" s="281">
        <v>20</v>
      </c>
      <c r="T25" s="281">
        <v>18</v>
      </c>
      <c r="U25" s="281">
        <v>19</v>
      </c>
      <c r="V25" s="281">
        <v>18</v>
      </c>
      <c r="W25" s="281">
        <v>18</v>
      </c>
      <c r="X25" s="281">
        <v>20</v>
      </c>
      <c r="Y25" s="281">
        <v>18</v>
      </c>
      <c r="Z25" s="282">
        <v>18</v>
      </c>
    </row>
    <row r="26" spans="1:26" ht="12" customHeight="1">
      <c r="A26" s="301"/>
      <c r="B26" s="275" t="s">
        <v>407</v>
      </c>
      <c r="C26" s="594">
        <v>3.4157428696890682</v>
      </c>
      <c r="D26" s="663">
        <v>4.2699805977968959</v>
      </c>
      <c r="E26" s="663">
        <v>5.9509379349999998</v>
      </c>
      <c r="F26" s="663">
        <v>6.2293507746203307</v>
      </c>
      <c r="G26" s="663">
        <v>7.9050949613402874</v>
      </c>
      <c r="H26" s="663">
        <v>18.886818218999998</v>
      </c>
      <c r="I26" s="663">
        <v>13.060180195999999</v>
      </c>
      <c r="J26" s="663">
        <v>7.3405686799999978</v>
      </c>
      <c r="K26" s="663">
        <v>10.130388088</v>
      </c>
      <c r="L26" s="663">
        <v>11.537806201</v>
      </c>
      <c r="M26" s="664">
        <v>6.0400260649999993</v>
      </c>
      <c r="O26" s="275" t="s">
        <v>407</v>
      </c>
      <c r="P26" s="280">
        <v>12</v>
      </c>
      <c r="Q26" s="281">
        <v>12</v>
      </c>
      <c r="R26" s="281">
        <v>15</v>
      </c>
      <c r="S26" s="281">
        <v>14</v>
      </c>
      <c r="T26" s="281">
        <v>15</v>
      </c>
      <c r="U26" s="281">
        <v>13</v>
      </c>
      <c r="V26" s="281">
        <v>11</v>
      </c>
      <c r="W26" s="281">
        <v>12</v>
      </c>
      <c r="X26" s="281">
        <v>13</v>
      </c>
      <c r="Y26" s="281">
        <v>14</v>
      </c>
      <c r="Z26" s="282">
        <v>19</v>
      </c>
    </row>
    <row r="27" spans="1:26" ht="12" customHeight="1">
      <c r="A27" s="301"/>
      <c r="B27" s="286" t="s">
        <v>408</v>
      </c>
      <c r="C27" s="595">
        <v>3.3264936561906939</v>
      </c>
      <c r="D27" s="596">
        <v>4.659899419425642</v>
      </c>
      <c r="E27" s="596">
        <v>6.0539612629999997</v>
      </c>
      <c r="F27" s="596">
        <v>6.0934828716267848</v>
      </c>
      <c r="G27" s="596">
        <v>9.1195455597092323</v>
      </c>
      <c r="H27" s="596">
        <v>20.2537830095213</v>
      </c>
      <c r="I27" s="596">
        <v>10.976566868999999</v>
      </c>
      <c r="J27" s="596">
        <v>6.6654165509999981</v>
      </c>
      <c r="K27" s="596">
        <v>9.2953444149999989</v>
      </c>
      <c r="L27" s="596">
        <v>10.751497744</v>
      </c>
      <c r="M27" s="665">
        <v>5.5500455379999991</v>
      </c>
      <c r="O27" s="286" t="s">
        <v>408</v>
      </c>
      <c r="P27" s="291">
        <v>14</v>
      </c>
      <c r="Q27" s="292">
        <v>11</v>
      </c>
      <c r="R27" s="292">
        <v>14</v>
      </c>
      <c r="S27" s="292">
        <v>15</v>
      </c>
      <c r="T27" s="292">
        <v>13</v>
      </c>
      <c r="U27" s="292">
        <v>11</v>
      </c>
      <c r="V27" s="292">
        <v>12</v>
      </c>
      <c r="W27" s="292">
        <v>13</v>
      </c>
      <c r="X27" s="292">
        <v>15</v>
      </c>
      <c r="Y27" s="292">
        <v>15</v>
      </c>
      <c r="Z27" s="293">
        <v>20</v>
      </c>
    </row>
    <row r="28" spans="1:26" ht="12" customHeight="1">
      <c r="A28" s="297"/>
      <c r="B28" s="36" t="s">
        <v>115</v>
      </c>
      <c r="O28" s="36" t="s">
        <v>115</v>
      </c>
    </row>
    <row r="29" spans="1:26" ht="12" customHeight="1">
      <c r="B29" s="296"/>
      <c r="C29" s="296"/>
      <c r="D29" s="296"/>
      <c r="E29" s="296"/>
      <c r="F29" s="296"/>
      <c r="G29" s="296"/>
      <c r="H29" s="296"/>
      <c r="I29" s="296"/>
      <c r="J29" s="296"/>
      <c r="K29" s="296"/>
      <c r="L29" s="296"/>
      <c r="M29" s="296"/>
      <c r="O29" s="294"/>
      <c r="P29" s="294"/>
      <c r="Q29" s="294"/>
      <c r="R29" s="294"/>
      <c r="S29" s="294"/>
      <c r="T29" s="294"/>
      <c r="U29" s="294"/>
      <c r="V29" s="294"/>
      <c r="W29" s="294"/>
      <c r="X29" s="294"/>
      <c r="Y29" s="294"/>
      <c r="Z29" s="294"/>
    </row>
    <row r="30" spans="1:26" ht="12" customHeight="1">
      <c r="B30" s="296"/>
      <c r="C30" s="296"/>
      <c r="D30" s="296"/>
      <c r="E30" s="296"/>
      <c r="F30" s="296"/>
      <c r="G30" s="296"/>
      <c r="H30" s="296"/>
      <c r="I30" s="296"/>
      <c r="J30" s="296"/>
      <c r="K30" s="296"/>
      <c r="L30" s="296"/>
      <c r="M30" s="296"/>
      <c r="O30" s="294"/>
      <c r="P30" s="294"/>
      <c r="Q30" s="294"/>
      <c r="R30" s="294"/>
      <c r="S30" s="294"/>
      <c r="T30" s="294"/>
      <c r="U30" s="294"/>
      <c r="V30" s="294"/>
      <c r="W30" s="294"/>
      <c r="X30" s="294"/>
      <c r="Y30" s="294"/>
      <c r="Z30" s="294"/>
    </row>
    <row r="31" spans="1:26" ht="12" customHeight="1">
      <c r="A31" s="262"/>
      <c r="C31" s="10" t="s">
        <v>409</v>
      </c>
      <c r="D31" s="263"/>
      <c r="E31" s="263"/>
      <c r="F31" s="263"/>
      <c r="G31" s="263"/>
      <c r="H31" s="263"/>
      <c r="I31" s="263"/>
      <c r="J31" s="263"/>
      <c r="K31" s="263"/>
      <c r="L31" s="263"/>
      <c r="M31" s="263"/>
      <c r="N31" s="296"/>
      <c r="O31" s="264"/>
      <c r="P31" s="10" t="s">
        <v>410</v>
      </c>
    </row>
    <row r="32" spans="1:26" ht="12" customHeight="1">
      <c r="A32" s="259"/>
      <c r="B32" s="265"/>
      <c r="C32" s="3">
        <v>2016</v>
      </c>
      <c r="D32" s="4">
        <v>2017</v>
      </c>
      <c r="E32" s="4">
        <v>2018</v>
      </c>
      <c r="F32" s="4">
        <v>2019</v>
      </c>
      <c r="G32" s="4">
        <v>2020</v>
      </c>
      <c r="H32" s="4">
        <v>2021</v>
      </c>
      <c r="I32" s="4">
        <v>2022</v>
      </c>
      <c r="J32" s="4">
        <v>2023</v>
      </c>
      <c r="K32" s="4">
        <v>2024</v>
      </c>
      <c r="L32" s="4">
        <v>2025</v>
      </c>
      <c r="M32" s="94">
        <v>2026</v>
      </c>
      <c r="O32" s="266"/>
      <c r="P32" s="3">
        <v>2016</v>
      </c>
      <c r="Q32" s="4">
        <v>2017</v>
      </c>
      <c r="R32" s="4">
        <v>2018</v>
      </c>
      <c r="S32" s="4">
        <v>2019</v>
      </c>
      <c r="T32" s="4">
        <v>2020</v>
      </c>
      <c r="U32" s="4">
        <v>2021</v>
      </c>
      <c r="V32" s="4">
        <v>2022</v>
      </c>
      <c r="W32" s="4">
        <v>2023</v>
      </c>
      <c r="X32" s="4">
        <v>2024</v>
      </c>
      <c r="Y32" s="4">
        <v>2025</v>
      </c>
      <c r="Z32" s="94">
        <v>2026</v>
      </c>
    </row>
    <row r="33" spans="1:26" ht="12" customHeight="1">
      <c r="A33" s="261"/>
      <c r="B33" s="268" t="s">
        <v>390</v>
      </c>
      <c r="C33" s="269">
        <v>1734</v>
      </c>
      <c r="D33" s="270">
        <v>2253</v>
      </c>
      <c r="E33" s="270">
        <v>2802</v>
      </c>
      <c r="F33" s="270">
        <v>3207</v>
      </c>
      <c r="G33" s="270">
        <v>3517</v>
      </c>
      <c r="H33" s="270">
        <v>5248</v>
      </c>
      <c r="I33" s="270">
        <v>5220</v>
      </c>
      <c r="J33" s="270">
        <v>4965</v>
      </c>
      <c r="K33" s="270">
        <v>5840</v>
      </c>
      <c r="L33" s="270">
        <v>6827</v>
      </c>
      <c r="M33" s="271">
        <v>3258</v>
      </c>
      <c r="O33" s="268" t="s">
        <v>390</v>
      </c>
      <c r="P33" s="272">
        <v>3</v>
      </c>
      <c r="Q33" s="273">
        <v>2</v>
      </c>
      <c r="R33" s="273">
        <v>2</v>
      </c>
      <c r="S33" s="273">
        <v>2</v>
      </c>
      <c r="T33" s="273">
        <v>2</v>
      </c>
      <c r="U33" s="273">
        <v>2</v>
      </c>
      <c r="V33" s="273">
        <v>2</v>
      </c>
      <c r="W33" s="273">
        <v>2</v>
      </c>
      <c r="X33" s="273">
        <v>1</v>
      </c>
      <c r="Y33" s="273">
        <v>1</v>
      </c>
      <c r="Z33" s="274">
        <v>1</v>
      </c>
    </row>
    <row r="34" spans="1:26" ht="12" customHeight="1">
      <c r="A34" s="261"/>
      <c r="B34" s="275" t="s">
        <v>391</v>
      </c>
      <c r="C34" s="276">
        <v>3380</v>
      </c>
      <c r="D34" s="277">
        <v>3569</v>
      </c>
      <c r="E34" s="277">
        <v>4022</v>
      </c>
      <c r="F34" s="277">
        <v>4415</v>
      </c>
      <c r="G34" s="277">
        <v>4725</v>
      </c>
      <c r="H34" s="277">
        <v>6884</v>
      </c>
      <c r="I34" s="277">
        <v>6467</v>
      </c>
      <c r="J34" s="277">
        <v>5410</v>
      </c>
      <c r="K34" s="277">
        <v>5294</v>
      </c>
      <c r="L34" s="277">
        <v>5324</v>
      </c>
      <c r="M34" s="278">
        <v>2257</v>
      </c>
      <c r="O34" s="275" t="s">
        <v>391</v>
      </c>
      <c r="P34" s="280">
        <v>1</v>
      </c>
      <c r="Q34" s="281">
        <v>1</v>
      </c>
      <c r="R34" s="281">
        <v>1</v>
      </c>
      <c r="S34" s="281">
        <v>1</v>
      </c>
      <c r="T34" s="281">
        <v>1</v>
      </c>
      <c r="U34" s="281">
        <v>1</v>
      </c>
      <c r="V34" s="281">
        <v>1</v>
      </c>
      <c r="W34" s="281">
        <v>1</v>
      </c>
      <c r="X34" s="281">
        <v>2</v>
      </c>
      <c r="Y34" s="281">
        <v>2</v>
      </c>
      <c r="Z34" s="282">
        <v>2</v>
      </c>
    </row>
    <row r="35" spans="1:26" ht="12" customHeight="1">
      <c r="A35" s="261"/>
      <c r="B35" s="275" t="s">
        <v>397</v>
      </c>
      <c r="C35" s="283">
        <v>1179</v>
      </c>
      <c r="D35" s="284">
        <v>1430</v>
      </c>
      <c r="E35" s="284">
        <v>1574</v>
      </c>
      <c r="F35" s="284">
        <v>1776</v>
      </c>
      <c r="G35" s="284">
        <v>2005</v>
      </c>
      <c r="H35" s="284">
        <v>2670</v>
      </c>
      <c r="I35" s="284">
        <v>2421</v>
      </c>
      <c r="J35" s="284">
        <v>2125</v>
      </c>
      <c r="K35" s="284">
        <v>2074</v>
      </c>
      <c r="L35" s="284">
        <v>2045</v>
      </c>
      <c r="M35" s="285">
        <v>914</v>
      </c>
      <c r="O35" s="275" t="s">
        <v>397</v>
      </c>
      <c r="P35" s="280">
        <v>4</v>
      </c>
      <c r="Q35" s="281">
        <v>4</v>
      </c>
      <c r="R35" s="281">
        <v>4</v>
      </c>
      <c r="S35" s="281">
        <v>4</v>
      </c>
      <c r="T35" s="281">
        <v>4</v>
      </c>
      <c r="U35" s="281">
        <v>4</v>
      </c>
      <c r="V35" s="281">
        <v>5</v>
      </c>
      <c r="W35" s="281">
        <v>3</v>
      </c>
      <c r="X35" s="281">
        <v>3</v>
      </c>
      <c r="Y35" s="281">
        <v>3</v>
      </c>
      <c r="Z35" s="282">
        <v>3</v>
      </c>
    </row>
    <row r="36" spans="1:26" ht="12" customHeight="1">
      <c r="A36" s="261"/>
      <c r="B36" s="275" t="s">
        <v>398</v>
      </c>
      <c r="C36" s="276">
        <v>806</v>
      </c>
      <c r="D36" s="277">
        <v>926</v>
      </c>
      <c r="E36" s="277">
        <v>1264</v>
      </c>
      <c r="F36" s="277">
        <v>1346</v>
      </c>
      <c r="G36" s="277">
        <v>1465</v>
      </c>
      <c r="H36" s="277">
        <v>2610</v>
      </c>
      <c r="I36" s="277">
        <v>2657</v>
      </c>
      <c r="J36" s="277">
        <v>1871</v>
      </c>
      <c r="K36" s="277">
        <v>1802</v>
      </c>
      <c r="L36" s="277">
        <v>1776</v>
      </c>
      <c r="M36" s="278">
        <v>734</v>
      </c>
      <c r="O36" s="275" t="s">
        <v>398</v>
      </c>
      <c r="P36" s="280">
        <v>7</v>
      </c>
      <c r="Q36" s="281">
        <v>7</v>
      </c>
      <c r="R36" s="281">
        <v>6</v>
      </c>
      <c r="S36" s="281">
        <v>6</v>
      </c>
      <c r="T36" s="281">
        <v>6</v>
      </c>
      <c r="U36" s="281">
        <v>5</v>
      </c>
      <c r="V36" s="281">
        <v>3</v>
      </c>
      <c r="W36" s="281">
        <v>4</v>
      </c>
      <c r="X36" s="281">
        <v>4</v>
      </c>
      <c r="Y36" s="281">
        <v>4</v>
      </c>
      <c r="Z36" s="282">
        <v>4</v>
      </c>
    </row>
    <row r="37" spans="1:26" ht="12" customHeight="1">
      <c r="A37" s="261"/>
      <c r="B37" s="275" t="s">
        <v>57</v>
      </c>
      <c r="C37" s="283">
        <v>1049</v>
      </c>
      <c r="D37" s="284">
        <v>1231</v>
      </c>
      <c r="E37" s="284">
        <v>1306</v>
      </c>
      <c r="F37" s="284">
        <v>1424</v>
      </c>
      <c r="G37" s="284">
        <v>1529</v>
      </c>
      <c r="H37" s="284">
        <v>1960</v>
      </c>
      <c r="I37" s="284">
        <v>1534</v>
      </c>
      <c r="J37" s="284">
        <v>1394</v>
      </c>
      <c r="K37" s="284">
        <v>1387</v>
      </c>
      <c r="L37" s="284">
        <v>1364</v>
      </c>
      <c r="M37" s="285">
        <v>651</v>
      </c>
      <c r="O37" s="275" t="s">
        <v>57</v>
      </c>
      <c r="P37" s="280">
        <v>5</v>
      </c>
      <c r="Q37" s="281">
        <v>5</v>
      </c>
      <c r="R37" s="281">
        <v>5</v>
      </c>
      <c r="S37" s="281">
        <v>5</v>
      </c>
      <c r="T37" s="281">
        <v>5</v>
      </c>
      <c r="U37" s="281">
        <v>6</v>
      </c>
      <c r="V37" s="281">
        <v>7</v>
      </c>
      <c r="W37" s="281">
        <v>6</v>
      </c>
      <c r="X37" s="281">
        <v>7</v>
      </c>
      <c r="Y37" s="281">
        <v>7</v>
      </c>
      <c r="Z37" s="282">
        <v>5</v>
      </c>
    </row>
    <row r="38" spans="1:26" ht="12" customHeight="1">
      <c r="A38" s="261"/>
      <c r="B38" s="275" t="s">
        <v>393</v>
      </c>
      <c r="C38" s="276">
        <v>2013</v>
      </c>
      <c r="D38" s="277">
        <v>2087</v>
      </c>
      <c r="E38" s="277">
        <v>2017</v>
      </c>
      <c r="F38" s="277">
        <v>2125</v>
      </c>
      <c r="G38" s="277">
        <v>2101</v>
      </c>
      <c r="H38" s="277">
        <v>2779</v>
      </c>
      <c r="I38" s="277">
        <v>2466</v>
      </c>
      <c r="J38" s="277">
        <v>1750</v>
      </c>
      <c r="K38" s="277">
        <v>1632</v>
      </c>
      <c r="L38" s="277">
        <v>1478</v>
      </c>
      <c r="M38" s="278">
        <v>640</v>
      </c>
      <c r="O38" s="275" t="s">
        <v>393</v>
      </c>
      <c r="P38" s="280">
        <v>2</v>
      </c>
      <c r="Q38" s="281">
        <v>3</v>
      </c>
      <c r="R38" s="281">
        <v>3</v>
      </c>
      <c r="S38" s="281">
        <v>3</v>
      </c>
      <c r="T38" s="281">
        <v>3</v>
      </c>
      <c r="U38" s="281">
        <v>3</v>
      </c>
      <c r="V38" s="281">
        <v>4</v>
      </c>
      <c r="W38" s="281">
        <v>5</v>
      </c>
      <c r="X38" s="281">
        <v>5</v>
      </c>
      <c r="Y38" s="281">
        <v>5</v>
      </c>
      <c r="Z38" s="282">
        <v>6</v>
      </c>
    </row>
    <row r="39" spans="1:26" ht="12" customHeight="1">
      <c r="A39" s="261"/>
      <c r="B39" s="275" t="s">
        <v>392</v>
      </c>
      <c r="C39" s="283">
        <v>900</v>
      </c>
      <c r="D39" s="284">
        <v>1094</v>
      </c>
      <c r="E39" s="284">
        <v>1215</v>
      </c>
      <c r="F39" s="284">
        <v>1304</v>
      </c>
      <c r="G39" s="284">
        <v>1333</v>
      </c>
      <c r="H39" s="284">
        <v>1729</v>
      </c>
      <c r="I39" s="284">
        <v>1611</v>
      </c>
      <c r="J39" s="284">
        <v>1352</v>
      </c>
      <c r="K39" s="284">
        <v>1455</v>
      </c>
      <c r="L39" s="284">
        <v>1383</v>
      </c>
      <c r="M39" s="285">
        <v>619</v>
      </c>
      <c r="O39" s="275" t="s">
        <v>392</v>
      </c>
      <c r="P39" s="280">
        <v>6</v>
      </c>
      <c r="Q39" s="281">
        <v>6</v>
      </c>
      <c r="R39" s="281">
        <v>7</v>
      </c>
      <c r="S39" s="281">
        <v>7</v>
      </c>
      <c r="T39" s="281">
        <v>7</v>
      </c>
      <c r="U39" s="281">
        <v>8</v>
      </c>
      <c r="V39" s="281">
        <v>6</v>
      </c>
      <c r="W39" s="281">
        <v>7</v>
      </c>
      <c r="X39" s="281">
        <v>6</v>
      </c>
      <c r="Y39" s="281">
        <v>6</v>
      </c>
      <c r="Z39" s="282">
        <v>7</v>
      </c>
    </row>
    <row r="40" spans="1:26" ht="12" customHeight="1">
      <c r="A40" s="261"/>
      <c r="B40" s="275" t="s">
        <v>405</v>
      </c>
      <c r="C40" s="276">
        <v>679</v>
      </c>
      <c r="D40" s="277">
        <v>849</v>
      </c>
      <c r="E40" s="277">
        <v>1019</v>
      </c>
      <c r="F40" s="277">
        <v>1242</v>
      </c>
      <c r="G40" s="277">
        <v>1298</v>
      </c>
      <c r="H40" s="277">
        <v>1734</v>
      </c>
      <c r="I40" s="277">
        <v>1514</v>
      </c>
      <c r="J40" s="277">
        <v>1242</v>
      </c>
      <c r="K40" s="277">
        <v>1202</v>
      </c>
      <c r="L40" s="277">
        <v>1035</v>
      </c>
      <c r="M40" s="278">
        <v>492</v>
      </c>
      <c r="O40" s="275" t="s">
        <v>405</v>
      </c>
      <c r="P40" s="280">
        <v>9</v>
      </c>
      <c r="Q40" s="281">
        <v>8</v>
      </c>
      <c r="R40" s="281">
        <v>8</v>
      </c>
      <c r="S40" s="281">
        <v>8</v>
      </c>
      <c r="T40" s="281">
        <v>8</v>
      </c>
      <c r="U40" s="281">
        <v>7</v>
      </c>
      <c r="V40" s="281">
        <v>8</v>
      </c>
      <c r="W40" s="281">
        <v>8</v>
      </c>
      <c r="X40" s="281">
        <v>8</v>
      </c>
      <c r="Y40" s="281">
        <v>8</v>
      </c>
      <c r="Z40" s="282">
        <v>8</v>
      </c>
    </row>
    <row r="41" spans="1:26" ht="12" customHeight="1">
      <c r="A41" s="261"/>
      <c r="B41" s="275" t="s">
        <v>401</v>
      </c>
      <c r="C41" s="283">
        <v>488</v>
      </c>
      <c r="D41" s="284">
        <v>469</v>
      </c>
      <c r="E41" s="284">
        <v>566</v>
      </c>
      <c r="F41" s="284">
        <v>605</v>
      </c>
      <c r="G41" s="284">
        <v>697</v>
      </c>
      <c r="H41" s="284">
        <v>1009</v>
      </c>
      <c r="I41" s="284">
        <v>1088</v>
      </c>
      <c r="J41" s="284">
        <v>1061</v>
      </c>
      <c r="K41" s="284">
        <v>1044</v>
      </c>
      <c r="L41" s="284">
        <v>994</v>
      </c>
      <c r="M41" s="285">
        <v>444</v>
      </c>
      <c r="O41" s="275" t="s">
        <v>401</v>
      </c>
      <c r="P41" s="280">
        <v>10</v>
      </c>
      <c r="Q41" s="281">
        <v>11</v>
      </c>
      <c r="R41" s="281">
        <v>11</v>
      </c>
      <c r="S41" s="281">
        <v>11</v>
      </c>
      <c r="T41" s="281">
        <v>11</v>
      </c>
      <c r="U41" s="281">
        <v>11</v>
      </c>
      <c r="V41" s="281">
        <v>9</v>
      </c>
      <c r="W41" s="281">
        <v>9</v>
      </c>
      <c r="X41" s="281">
        <v>9</v>
      </c>
      <c r="Y41" s="281">
        <v>9</v>
      </c>
      <c r="Z41" s="282">
        <v>9</v>
      </c>
    </row>
    <row r="42" spans="1:26" ht="12" customHeight="1">
      <c r="A42" s="261"/>
      <c r="B42" s="275" t="s">
        <v>400</v>
      </c>
      <c r="C42" s="276">
        <v>749</v>
      </c>
      <c r="D42" s="277">
        <v>720</v>
      </c>
      <c r="E42" s="277">
        <v>773</v>
      </c>
      <c r="F42" s="277">
        <v>849</v>
      </c>
      <c r="G42" s="277">
        <v>797</v>
      </c>
      <c r="H42" s="277">
        <v>1019</v>
      </c>
      <c r="I42" s="277">
        <v>923</v>
      </c>
      <c r="J42" s="277">
        <v>877</v>
      </c>
      <c r="K42" s="277">
        <v>848</v>
      </c>
      <c r="L42" s="277">
        <v>907</v>
      </c>
      <c r="M42" s="278">
        <v>402</v>
      </c>
      <c r="O42" s="275" t="s">
        <v>400</v>
      </c>
      <c r="P42" s="280">
        <v>8</v>
      </c>
      <c r="Q42" s="281">
        <v>9</v>
      </c>
      <c r="R42" s="281">
        <v>9</v>
      </c>
      <c r="S42" s="281">
        <v>9</v>
      </c>
      <c r="T42" s="281">
        <v>9</v>
      </c>
      <c r="U42" s="281">
        <v>10</v>
      </c>
      <c r="V42" s="281">
        <v>10</v>
      </c>
      <c r="W42" s="281">
        <v>10</v>
      </c>
      <c r="X42" s="281">
        <v>10</v>
      </c>
      <c r="Y42" s="281">
        <v>10</v>
      </c>
      <c r="Z42" s="282">
        <v>10</v>
      </c>
    </row>
    <row r="43" spans="1:26" ht="12" customHeight="1">
      <c r="A43" s="261"/>
      <c r="B43" s="275" t="s">
        <v>408</v>
      </c>
      <c r="C43" s="283">
        <v>469</v>
      </c>
      <c r="D43" s="284">
        <v>545</v>
      </c>
      <c r="E43" s="284">
        <v>616</v>
      </c>
      <c r="F43" s="284">
        <v>672</v>
      </c>
      <c r="G43" s="284">
        <v>749</v>
      </c>
      <c r="H43" s="284">
        <v>1031</v>
      </c>
      <c r="I43" s="284">
        <v>885</v>
      </c>
      <c r="J43" s="284">
        <v>764</v>
      </c>
      <c r="K43" s="284">
        <v>778</v>
      </c>
      <c r="L43" s="284">
        <v>763</v>
      </c>
      <c r="M43" s="285">
        <v>361</v>
      </c>
      <c r="O43" s="275" t="s">
        <v>408</v>
      </c>
      <c r="P43" s="280">
        <v>11</v>
      </c>
      <c r="Q43" s="281">
        <v>10</v>
      </c>
      <c r="R43" s="281">
        <v>10</v>
      </c>
      <c r="S43" s="281">
        <v>10</v>
      </c>
      <c r="T43" s="281">
        <v>10</v>
      </c>
      <c r="U43" s="281">
        <v>9</v>
      </c>
      <c r="V43" s="281">
        <v>11</v>
      </c>
      <c r="W43" s="281">
        <v>12</v>
      </c>
      <c r="X43" s="281">
        <v>11</v>
      </c>
      <c r="Y43" s="281">
        <v>11</v>
      </c>
      <c r="Z43" s="282">
        <v>11</v>
      </c>
    </row>
    <row r="44" spans="1:26" ht="12" customHeight="1">
      <c r="A44" s="261"/>
      <c r="B44" s="275" t="s">
        <v>403</v>
      </c>
      <c r="C44" s="276">
        <v>288</v>
      </c>
      <c r="D44" s="277">
        <v>347</v>
      </c>
      <c r="E44" s="277">
        <v>463</v>
      </c>
      <c r="F44" s="277">
        <v>499</v>
      </c>
      <c r="G44" s="277">
        <v>613</v>
      </c>
      <c r="H44" s="277">
        <v>857</v>
      </c>
      <c r="I44" s="277">
        <v>838</v>
      </c>
      <c r="J44" s="277">
        <v>777</v>
      </c>
      <c r="K44" s="277">
        <v>669</v>
      </c>
      <c r="L44" s="277">
        <v>628</v>
      </c>
      <c r="M44" s="278">
        <v>265</v>
      </c>
      <c r="O44" s="275" t="s">
        <v>403</v>
      </c>
      <c r="P44" s="280">
        <v>15</v>
      </c>
      <c r="Q44" s="281">
        <v>15</v>
      </c>
      <c r="R44" s="281">
        <v>12</v>
      </c>
      <c r="S44" s="281">
        <v>12</v>
      </c>
      <c r="T44" s="281">
        <v>12</v>
      </c>
      <c r="U44" s="281">
        <v>12</v>
      </c>
      <c r="V44" s="281">
        <v>12</v>
      </c>
      <c r="W44" s="281">
        <v>11</v>
      </c>
      <c r="X44" s="281">
        <v>12</v>
      </c>
      <c r="Y44" s="281">
        <v>12</v>
      </c>
      <c r="Z44" s="282">
        <v>12</v>
      </c>
    </row>
    <row r="45" spans="1:26" ht="12" customHeight="1">
      <c r="A45" s="261"/>
      <c r="B45" s="275" t="s">
        <v>396</v>
      </c>
      <c r="C45" s="283">
        <v>158</v>
      </c>
      <c r="D45" s="284">
        <v>218</v>
      </c>
      <c r="E45" s="284">
        <v>265</v>
      </c>
      <c r="F45" s="284">
        <v>259</v>
      </c>
      <c r="G45" s="284">
        <v>254</v>
      </c>
      <c r="H45" s="284">
        <v>374</v>
      </c>
      <c r="I45" s="284">
        <v>341</v>
      </c>
      <c r="J45" s="284">
        <v>283</v>
      </c>
      <c r="K45" s="284">
        <v>355</v>
      </c>
      <c r="L45" s="284">
        <v>470</v>
      </c>
      <c r="M45" s="285">
        <v>262</v>
      </c>
      <c r="O45" s="275" t="s">
        <v>396</v>
      </c>
      <c r="P45" s="280">
        <v>17</v>
      </c>
      <c r="Q45" s="281">
        <v>17</v>
      </c>
      <c r="R45" s="281">
        <v>17</v>
      </c>
      <c r="S45" s="281">
        <v>17</v>
      </c>
      <c r="T45" s="281">
        <v>17</v>
      </c>
      <c r="U45" s="281">
        <v>17</v>
      </c>
      <c r="V45" s="281">
        <v>16</v>
      </c>
      <c r="W45" s="281">
        <v>16</v>
      </c>
      <c r="X45" s="281">
        <v>16</v>
      </c>
      <c r="Y45" s="281">
        <v>14</v>
      </c>
      <c r="Z45" s="282">
        <v>13</v>
      </c>
    </row>
    <row r="46" spans="1:26" ht="12" customHeight="1">
      <c r="A46" s="261"/>
      <c r="B46" s="275" t="s">
        <v>407</v>
      </c>
      <c r="C46" s="276">
        <v>342</v>
      </c>
      <c r="D46" s="277">
        <v>390</v>
      </c>
      <c r="E46" s="277">
        <v>437</v>
      </c>
      <c r="F46" s="277">
        <v>471</v>
      </c>
      <c r="G46" s="277">
        <v>490</v>
      </c>
      <c r="H46" s="277">
        <v>628</v>
      </c>
      <c r="I46" s="277">
        <v>587</v>
      </c>
      <c r="J46" s="277">
        <v>506</v>
      </c>
      <c r="K46" s="277">
        <v>541</v>
      </c>
      <c r="L46" s="277">
        <v>564</v>
      </c>
      <c r="M46" s="278">
        <v>244</v>
      </c>
      <c r="O46" s="275" t="s">
        <v>407</v>
      </c>
      <c r="P46" s="280">
        <v>12</v>
      </c>
      <c r="Q46" s="281">
        <v>12</v>
      </c>
      <c r="R46" s="281">
        <v>13</v>
      </c>
      <c r="S46" s="281">
        <v>13</v>
      </c>
      <c r="T46" s="281">
        <v>13</v>
      </c>
      <c r="U46" s="281">
        <v>14</v>
      </c>
      <c r="V46" s="281">
        <v>13</v>
      </c>
      <c r="W46" s="281">
        <v>13</v>
      </c>
      <c r="X46" s="281">
        <v>13</v>
      </c>
      <c r="Y46" s="281">
        <v>13</v>
      </c>
      <c r="Z46" s="282">
        <v>14</v>
      </c>
    </row>
    <row r="47" spans="1:26" ht="12" customHeight="1">
      <c r="A47" s="261"/>
      <c r="B47" s="275" t="s">
        <v>394</v>
      </c>
      <c r="C47" s="283">
        <v>162</v>
      </c>
      <c r="D47" s="284">
        <v>222</v>
      </c>
      <c r="E47" s="284">
        <v>279</v>
      </c>
      <c r="F47" s="284">
        <v>276</v>
      </c>
      <c r="G47" s="284">
        <v>287</v>
      </c>
      <c r="H47" s="284">
        <v>409</v>
      </c>
      <c r="I47" s="284">
        <v>410</v>
      </c>
      <c r="J47" s="284">
        <v>369</v>
      </c>
      <c r="K47" s="284">
        <v>358</v>
      </c>
      <c r="L47" s="284">
        <v>431</v>
      </c>
      <c r="M47" s="285">
        <v>229</v>
      </c>
      <c r="O47" s="275" t="s">
        <v>394</v>
      </c>
      <c r="P47" s="280">
        <v>16</v>
      </c>
      <c r="Q47" s="281">
        <v>16</v>
      </c>
      <c r="R47" s="281">
        <v>16</v>
      </c>
      <c r="S47" s="281">
        <v>16</v>
      </c>
      <c r="T47" s="281">
        <v>16</v>
      </c>
      <c r="U47" s="281">
        <v>16</v>
      </c>
      <c r="V47" s="281">
        <v>15</v>
      </c>
      <c r="W47" s="281">
        <v>15</v>
      </c>
      <c r="X47" s="281">
        <v>15</v>
      </c>
      <c r="Y47" s="281">
        <v>15</v>
      </c>
      <c r="Z47" s="282">
        <v>15</v>
      </c>
    </row>
    <row r="48" spans="1:26" ht="12" customHeight="1">
      <c r="A48" s="261"/>
      <c r="B48" s="275" t="s">
        <v>402</v>
      </c>
      <c r="C48" s="276">
        <v>313</v>
      </c>
      <c r="D48" s="277">
        <v>352</v>
      </c>
      <c r="E48" s="277">
        <v>360</v>
      </c>
      <c r="F48" s="277">
        <v>414</v>
      </c>
      <c r="G48" s="277">
        <v>442</v>
      </c>
      <c r="H48" s="277">
        <v>633</v>
      </c>
      <c r="I48" s="277">
        <v>560</v>
      </c>
      <c r="J48" s="277">
        <v>434</v>
      </c>
      <c r="K48" s="277">
        <v>412</v>
      </c>
      <c r="L48" s="277">
        <v>409</v>
      </c>
      <c r="M48" s="278">
        <v>205</v>
      </c>
      <c r="O48" s="275" t="s">
        <v>402</v>
      </c>
      <c r="P48" s="280">
        <v>13</v>
      </c>
      <c r="Q48" s="281">
        <v>14</v>
      </c>
      <c r="R48" s="281">
        <v>15</v>
      </c>
      <c r="S48" s="281">
        <v>14</v>
      </c>
      <c r="T48" s="281">
        <v>14</v>
      </c>
      <c r="U48" s="281">
        <v>13</v>
      </c>
      <c r="V48" s="281">
        <v>14</v>
      </c>
      <c r="W48" s="281">
        <v>14</v>
      </c>
      <c r="X48" s="281">
        <v>14</v>
      </c>
      <c r="Y48" s="281">
        <v>16</v>
      </c>
      <c r="Z48" s="282">
        <v>16</v>
      </c>
    </row>
    <row r="49" spans="1:26" ht="12" customHeight="1">
      <c r="A49" s="261"/>
      <c r="B49" s="275" t="s">
        <v>406</v>
      </c>
      <c r="C49" s="283">
        <v>46</v>
      </c>
      <c r="D49" s="284">
        <v>55</v>
      </c>
      <c r="E49" s="284">
        <v>67</v>
      </c>
      <c r="F49" s="284">
        <v>51</v>
      </c>
      <c r="G49" s="284">
        <v>78</v>
      </c>
      <c r="H49" s="284">
        <v>117</v>
      </c>
      <c r="I49" s="284">
        <v>110</v>
      </c>
      <c r="J49" s="284">
        <v>134</v>
      </c>
      <c r="K49" s="284">
        <v>148</v>
      </c>
      <c r="L49" s="284">
        <v>176</v>
      </c>
      <c r="M49" s="285">
        <v>91</v>
      </c>
      <c r="O49" s="275" t="s">
        <v>406</v>
      </c>
      <c r="P49" s="280">
        <v>19</v>
      </c>
      <c r="Q49" s="281">
        <v>20</v>
      </c>
      <c r="R49" s="281">
        <v>20</v>
      </c>
      <c r="S49" s="281">
        <v>20</v>
      </c>
      <c r="T49" s="281">
        <v>19</v>
      </c>
      <c r="U49" s="281">
        <v>19</v>
      </c>
      <c r="V49" s="281">
        <v>19</v>
      </c>
      <c r="W49" s="281">
        <v>19</v>
      </c>
      <c r="X49" s="281">
        <v>18</v>
      </c>
      <c r="Y49" s="281">
        <v>18</v>
      </c>
      <c r="Z49" s="282">
        <v>17</v>
      </c>
    </row>
    <row r="50" spans="1:26" ht="12" customHeight="1">
      <c r="A50" s="261"/>
      <c r="B50" s="275" t="s">
        <v>395</v>
      </c>
      <c r="C50" s="276">
        <v>298</v>
      </c>
      <c r="D50" s="277">
        <v>359</v>
      </c>
      <c r="E50" s="277">
        <v>386</v>
      </c>
      <c r="F50" s="277">
        <v>407</v>
      </c>
      <c r="G50" s="277">
        <v>366</v>
      </c>
      <c r="H50" s="277">
        <v>416</v>
      </c>
      <c r="I50" s="277">
        <v>324</v>
      </c>
      <c r="J50" s="277">
        <v>256</v>
      </c>
      <c r="K50" s="277">
        <v>228</v>
      </c>
      <c r="L50" s="277">
        <v>207</v>
      </c>
      <c r="M50" s="278">
        <v>89</v>
      </c>
      <c r="O50" s="275" t="s">
        <v>395</v>
      </c>
      <c r="P50" s="280">
        <v>14</v>
      </c>
      <c r="Q50" s="281">
        <v>13</v>
      </c>
      <c r="R50" s="281">
        <v>14</v>
      </c>
      <c r="S50" s="281">
        <v>15</v>
      </c>
      <c r="T50" s="281">
        <v>15</v>
      </c>
      <c r="U50" s="281">
        <v>15</v>
      </c>
      <c r="V50" s="281">
        <v>17</v>
      </c>
      <c r="W50" s="281">
        <v>17</v>
      </c>
      <c r="X50" s="281">
        <v>17</v>
      </c>
      <c r="Y50" s="281">
        <v>17</v>
      </c>
      <c r="Z50" s="282">
        <v>18</v>
      </c>
    </row>
    <row r="51" spans="1:26" ht="12" customHeight="1">
      <c r="A51" s="261"/>
      <c r="B51" s="275" t="s">
        <v>404</v>
      </c>
      <c r="C51" s="283">
        <v>130</v>
      </c>
      <c r="D51" s="284">
        <v>154</v>
      </c>
      <c r="E51" s="284">
        <v>151</v>
      </c>
      <c r="F51" s="284">
        <v>169</v>
      </c>
      <c r="G51" s="284">
        <v>166</v>
      </c>
      <c r="H51" s="284">
        <v>215</v>
      </c>
      <c r="I51" s="284">
        <v>207</v>
      </c>
      <c r="J51" s="284">
        <v>156</v>
      </c>
      <c r="K51" s="284">
        <v>124</v>
      </c>
      <c r="L51" s="284">
        <v>122</v>
      </c>
      <c r="M51" s="285">
        <v>48</v>
      </c>
      <c r="O51" s="275" t="s">
        <v>404</v>
      </c>
      <c r="P51" s="280">
        <v>18</v>
      </c>
      <c r="Q51" s="281">
        <v>18</v>
      </c>
      <c r="R51" s="281">
        <v>18</v>
      </c>
      <c r="S51" s="281">
        <v>18</v>
      </c>
      <c r="T51" s="281">
        <v>18</v>
      </c>
      <c r="U51" s="281">
        <v>18</v>
      </c>
      <c r="V51" s="281">
        <v>18</v>
      </c>
      <c r="W51" s="281">
        <v>18</v>
      </c>
      <c r="X51" s="281">
        <v>19</v>
      </c>
      <c r="Y51" s="281">
        <v>19</v>
      </c>
      <c r="Z51" s="282">
        <v>19</v>
      </c>
    </row>
    <row r="52" spans="1:26" ht="12" customHeight="1">
      <c r="A52" s="261"/>
      <c r="B52" s="286" t="s">
        <v>399</v>
      </c>
      <c r="C52" s="287">
        <v>37</v>
      </c>
      <c r="D52" s="288">
        <v>60</v>
      </c>
      <c r="E52" s="288">
        <v>70</v>
      </c>
      <c r="F52" s="288">
        <v>64</v>
      </c>
      <c r="G52" s="288">
        <v>65</v>
      </c>
      <c r="H52" s="288">
        <v>81</v>
      </c>
      <c r="I52" s="288">
        <v>60</v>
      </c>
      <c r="J52" s="288">
        <v>45</v>
      </c>
      <c r="K52" s="288">
        <v>38</v>
      </c>
      <c r="L52" s="288">
        <v>46</v>
      </c>
      <c r="M52" s="289">
        <v>19</v>
      </c>
      <c r="O52" s="286" t="s">
        <v>399</v>
      </c>
      <c r="P52" s="291">
        <v>20</v>
      </c>
      <c r="Q52" s="292">
        <v>19</v>
      </c>
      <c r="R52" s="292">
        <v>19</v>
      </c>
      <c r="S52" s="292">
        <v>19</v>
      </c>
      <c r="T52" s="292">
        <v>20</v>
      </c>
      <c r="U52" s="292">
        <v>20</v>
      </c>
      <c r="V52" s="292">
        <v>20</v>
      </c>
      <c r="W52" s="292">
        <v>20</v>
      </c>
      <c r="X52" s="292">
        <v>20</v>
      </c>
      <c r="Y52" s="292">
        <v>20</v>
      </c>
      <c r="Z52" s="293">
        <v>20</v>
      </c>
    </row>
    <row r="53" spans="1:26" ht="12" customHeight="1">
      <c r="A53" s="297"/>
      <c r="B53" s="36" t="s">
        <v>115</v>
      </c>
      <c r="O53" s="36" t="s">
        <v>115</v>
      </c>
    </row>
    <row r="54" spans="1:26" ht="12" customHeight="1">
      <c r="B54" s="296"/>
      <c r="C54" s="296"/>
      <c r="D54" s="296"/>
      <c r="E54" s="296"/>
      <c r="F54" s="296"/>
      <c r="G54" s="296"/>
      <c r="H54" s="296"/>
      <c r="I54" s="296"/>
      <c r="J54" s="296"/>
      <c r="K54" s="296"/>
      <c r="L54" s="296"/>
      <c r="M54" s="296"/>
      <c r="O54" s="294"/>
      <c r="P54" s="294"/>
      <c r="Q54" s="294"/>
      <c r="R54" s="294"/>
      <c r="S54" s="294"/>
      <c r="T54" s="294"/>
      <c r="U54" s="294"/>
      <c r="V54" s="294"/>
      <c r="W54" s="294"/>
      <c r="X54" s="294"/>
      <c r="Y54" s="294"/>
      <c r="Z54" s="294"/>
    </row>
    <row r="55" spans="1:26" ht="12" customHeight="1">
      <c r="B55" s="296"/>
      <c r="C55" s="296"/>
      <c r="D55" s="296"/>
      <c r="E55" s="296"/>
      <c r="F55" s="296"/>
      <c r="G55" s="296"/>
      <c r="H55" s="296"/>
      <c r="I55" s="296"/>
      <c r="J55" s="296"/>
      <c r="K55" s="296"/>
      <c r="L55" s="296"/>
      <c r="M55" s="296"/>
      <c r="O55" s="294"/>
      <c r="P55" s="294"/>
      <c r="Q55" s="294"/>
      <c r="R55" s="294"/>
      <c r="S55" s="294"/>
      <c r="T55" s="294"/>
      <c r="U55" s="294"/>
      <c r="V55" s="294"/>
      <c r="W55" s="294"/>
      <c r="X55" s="294"/>
      <c r="Y55" s="294"/>
      <c r="Z55" s="294"/>
    </row>
    <row r="56" spans="1:26" ht="12" customHeight="1">
      <c r="B56" s="296"/>
      <c r="C56" s="296"/>
      <c r="D56" s="296"/>
      <c r="E56" s="296"/>
      <c r="F56" s="296"/>
      <c r="G56" s="296"/>
      <c r="H56" s="296"/>
      <c r="I56" s="296"/>
      <c r="J56" s="296"/>
      <c r="K56" s="296"/>
      <c r="L56" s="296"/>
      <c r="M56" s="296"/>
      <c r="O56" s="294"/>
      <c r="P56" s="294"/>
      <c r="Q56" s="294"/>
      <c r="R56" s="294"/>
      <c r="S56" s="294"/>
      <c r="T56" s="294"/>
      <c r="U56" s="294"/>
      <c r="V56" s="294"/>
      <c r="W56" s="294"/>
      <c r="X56" s="294"/>
      <c r="Y56" s="294"/>
      <c r="Z56" s="294"/>
    </row>
    <row r="57" spans="1:26" ht="12" customHeight="1">
      <c r="B57" s="296"/>
      <c r="C57" s="296"/>
      <c r="D57" s="296"/>
      <c r="E57" s="296"/>
      <c r="F57" s="296"/>
      <c r="G57" s="296"/>
      <c r="H57" s="296"/>
      <c r="I57" s="296"/>
      <c r="J57" s="296"/>
      <c r="K57" s="296"/>
      <c r="L57" s="296"/>
      <c r="M57" s="296"/>
    </row>
    <row r="58" spans="1:26" ht="12" customHeight="1">
      <c r="B58" s="296"/>
      <c r="C58" s="296"/>
      <c r="D58" s="296"/>
      <c r="E58" s="296"/>
      <c r="F58" s="296"/>
      <c r="G58" s="296"/>
      <c r="H58" s="296"/>
      <c r="I58" s="296"/>
      <c r="J58" s="296"/>
      <c r="K58" s="296"/>
      <c r="L58" s="296"/>
      <c r="M58" s="296"/>
    </row>
    <row r="59" spans="1:26" ht="12" customHeight="1">
      <c r="B59" s="296"/>
      <c r="C59" s="296"/>
      <c r="D59" s="296"/>
      <c r="E59" s="296"/>
      <c r="F59" s="296"/>
      <c r="G59" s="296"/>
      <c r="H59" s="296"/>
      <c r="I59" s="296"/>
      <c r="J59" s="296"/>
      <c r="K59" s="296"/>
      <c r="L59" s="296"/>
      <c r="M59" s="296"/>
    </row>
    <row r="60" spans="1:26" ht="12" customHeight="1">
      <c r="B60" s="296"/>
      <c r="C60" s="296"/>
      <c r="D60" s="296"/>
      <c r="E60" s="296"/>
      <c r="F60" s="296"/>
      <c r="G60" s="296"/>
      <c r="H60" s="296"/>
      <c r="I60" s="296"/>
      <c r="J60" s="296"/>
      <c r="K60" s="296"/>
      <c r="L60" s="296"/>
      <c r="M60" s="296"/>
    </row>
    <row r="61" spans="1:26" ht="12" customHeight="1">
      <c r="B61" s="296"/>
      <c r="C61" s="296"/>
      <c r="D61" s="296"/>
      <c r="E61" s="296"/>
      <c r="F61" s="296"/>
      <c r="G61" s="296"/>
      <c r="H61" s="296"/>
      <c r="I61" s="296"/>
      <c r="J61" s="296"/>
      <c r="K61" s="296"/>
      <c r="L61" s="296"/>
      <c r="M61" s="296"/>
    </row>
  </sheetData>
  <conditionalFormatting sqref="P8:Z27">
    <cfRule type="colorScale" priority="3">
      <colorScale>
        <cfvo type="min"/>
        <cfvo type="percentile" val="50"/>
        <cfvo type="max"/>
        <color rgb="FF8FD376"/>
        <color theme="0"/>
        <color rgb="FFFF3800"/>
      </colorScale>
    </cfRule>
  </conditionalFormatting>
  <conditionalFormatting sqref="P33:Z52">
    <cfRule type="colorScale" priority="4">
      <colorScale>
        <cfvo type="min"/>
        <cfvo type="percentile" val="50"/>
        <cfvo type="max"/>
        <color rgb="FF8FD376"/>
        <color theme="0"/>
        <color rgb="FFFF3800"/>
      </colorScale>
    </cfRule>
  </conditionalFormatting>
  <pageMargins left="0.7" right="0.7" top="0.75" bottom="0.75" header="0.3" footer="0.3"/>
  <pageSetup orientation="portrait"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38694-44D4-4B6B-B44C-28EAB9DF32DB}">
  <sheetPr>
    <tabColor theme="4"/>
  </sheetPr>
  <dimension ref="A1:BG25"/>
  <sheetViews>
    <sheetView showGridLines="0" zoomScaleNormal="100" workbookViewId="0"/>
  </sheetViews>
  <sheetFormatPr defaultColWidth="5.5" defaultRowHeight="11.25" customHeight="1"/>
  <cols>
    <col min="1" max="1" width="2.5" style="389" customWidth="1"/>
    <col min="2" max="2" width="23" style="389" bestFit="1" customWidth="1"/>
    <col min="3" max="3" width="5.5" style="389" customWidth="1"/>
    <col min="4" max="14" width="5.5" style="389"/>
    <col min="15" max="15" width="23" style="389" bestFit="1" customWidth="1"/>
    <col min="16" max="17" width="5.5" style="389"/>
    <col min="18" max="18" width="5.5" style="389" customWidth="1"/>
    <col min="19" max="16384" width="5.5" style="389"/>
  </cols>
  <sheetData>
    <row r="1" spans="1:59" ht="11.25" customHeight="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5" spans="1:59" ht="11.25" customHeight="1">
      <c r="D5" s="521"/>
      <c r="E5" s="521"/>
      <c r="F5" s="521"/>
      <c r="G5" s="521"/>
      <c r="H5" s="521"/>
      <c r="I5" s="521"/>
      <c r="J5" s="521"/>
      <c r="K5" s="521"/>
      <c r="L5" s="521"/>
      <c r="M5" s="521"/>
      <c r="N5" s="521"/>
    </row>
    <row r="6" spans="1:59" ht="15.5">
      <c r="C6" s="390" t="s">
        <v>411</v>
      </c>
      <c r="P6" s="390" t="s">
        <v>412</v>
      </c>
    </row>
    <row r="7" spans="1:59" s="413" customFormat="1" ht="11.25" customHeight="1">
      <c r="A7" s="389"/>
      <c r="B7" s="381"/>
      <c r="C7" s="102">
        <v>2016</v>
      </c>
      <c r="D7" s="103">
        <v>2017</v>
      </c>
      <c r="E7" s="103">
        <v>2018</v>
      </c>
      <c r="F7" s="103">
        <v>2019</v>
      </c>
      <c r="G7" s="103">
        <v>2020</v>
      </c>
      <c r="H7" s="103">
        <v>2021</v>
      </c>
      <c r="I7" s="103">
        <v>2022</v>
      </c>
      <c r="J7" s="103">
        <v>2023</v>
      </c>
      <c r="K7" s="103">
        <v>2024</v>
      </c>
      <c r="L7" s="103">
        <v>2025</v>
      </c>
      <c r="M7" s="104">
        <v>2026</v>
      </c>
      <c r="O7" s="389"/>
      <c r="P7" s="1058">
        <v>2016</v>
      </c>
      <c r="Q7" s="1057"/>
      <c r="R7" s="1057"/>
      <c r="S7" s="1057"/>
      <c r="T7" s="1057">
        <v>2017</v>
      </c>
      <c r="U7" s="1057"/>
      <c r="V7" s="1057"/>
      <c r="W7" s="1057"/>
      <c r="X7" s="1057">
        <v>2018</v>
      </c>
      <c r="Y7" s="1057"/>
      <c r="Z7" s="1057"/>
      <c r="AA7" s="1057"/>
      <c r="AB7" s="1057">
        <v>2019</v>
      </c>
      <c r="AC7" s="1057"/>
      <c r="AD7" s="1057"/>
      <c r="AE7" s="1057"/>
      <c r="AF7" s="1057">
        <v>2020</v>
      </c>
      <c r="AG7" s="1057"/>
      <c r="AH7" s="1057"/>
      <c r="AI7" s="1057"/>
      <c r="AJ7" s="1057">
        <v>2021</v>
      </c>
      <c r="AK7" s="1057"/>
      <c r="AL7" s="1057"/>
      <c r="AM7" s="1057"/>
      <c r="AN7" s="1057">
        <v>2022</v>
      </c>
      <c r="AO7" s="1057"/>
      <c r="AP7" s="1057"/>
      <c r="AQ7" s="1057"/>
      <c r="AR7" s="1057">
        <v>2023</v>
      </c>
      <c r="AS7" s="1057"/>
      <c r="AT7" s="1057"/>
      <c r="AU7" s="1057"/>
      <c r="AV7" s="1057">
        <v>2024</v>
      </c>
      <c r="AW7" s="1057"/>
      <c r="AX7" s="1057"/>
      <c r="AY7" s="1057"/>
      <c r="AZ7" s="1057">
        <v>2025</v>
      </c>
      <c r="BA7" s="1057"/>
      <c r="BB7" s="1057"/>
      <c r="BC7" s="1057"/>
      <c r="BD7" s="1057">
        <v>2026</v>
      </c>
      <c r="BE7" s="1057"/>
      <c r="BF7" s="42"/>
      <c r="BG7" s="450"/>
    </row>
    <row r="8" spans="1:59" ht="11.25" customHeight="1">
      <c r="B8" s="382" t="s">
        <v>112</v>
      </c>
      <c r="C8" s="392">
        <v>15.7563223086908</v>
      </c>
      <c r="D8" s="393">
        <v>21.019700819167308</v>
      </c>
      <c r="E8" s="393">
        <v>29.702433303283819</v>
      </c>
      <c r="F8" s="393">
        <v>27.327358586378821</v>
      </c>
      <c r="G8" s="393">
        <v>40.62888503387898</v>
      </c>
      <c r="H8" s="393">
        <v>55.152081696945537</v>
      </c>
      <c r="I8" s="393">
        <v>41.048668831428081</v>
      </c>
      <c r="J8" s="393">
        <v>30.833570897156811</v>
      </c>
      <c r="K8" s="393">
        <v>36.022650439634248</v>
      </c>
      <c r="L8" s="393">
        <v>39.035907135386744</v>
      </c>
      <c r="M8" s="394">
        <v>19.950719734194461</v>
      </c>
      <c r="P8" s="5"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c r="BF8" s="6" t="s">
        <v>110</v>
      </c>
      <c r="BG8" s="7" t="s">
        <v>111</v>
      </c>
    </row>
    <row r="9" spans="1:59" ht="11.25" customHeight="1">
      <c r="B9" s="382" t="s">
        <v>113</v>
      </c>
      <c r="C9" s="398">
        <v>1584</v>
      </c>
      <c r="D9" s="399">
        <v>1800</v>
      </c>
      <c r="E9" s="399">
        <v>1910</v>
      </c>
      <c r="F9" s="399">
        <v>2064</v>
      </c>
      <c r="G9" s="399">
        <v>2196</v>
      </c>
      <c r="H9" s="399">
        <v>2719</v>
      </c>
      <c r="I9" s="399">
        <v>2223</v>
      </c>
      <c r="J9" s="399">
        <v>2033</v>
      </c>
      <c r="K9" s="399">
        <v>1991</v>
      </c>
      <c r="L9" s="399">
        <v>1972</v>
      </c>
      <c r="M9" s="400">
        <v>921</v>
      </c>
      <c r="O9" s="382" t="s">
        <v>112</v>
      </c>
      <c r="P9" s="392">
        <v>5.0378532851455606</v>
      </c>
      <c r="Q9" s="393">
        <v>3.839148199590527</v>
      </c>
      <c r="R9" s="393">
        <v>3.7582681422461559</v>
      </c>
      <c r="S9" s="393">
        <v>3.121052681708556</v>
      </c>
      <c r="T9" s="393">
        <v>4.9055046644256421</v>
      </c>
      <c r="U9" s="393">
        <v>4.4426266599999984</v>
      </c>
      <c r="V9" s="393">
        <v>5.0813130899999992</v>
      </c>
      <c r="W9" s="393">
        <v>6.5902564047416687</v>
      </c>
      <c r="X9" s="393">
        <v>7.851275741474816</v>
      </c>
      <c r="Y9" s="393">
        <v>7.5201867663341186</v>
      </c>
      <c r="Z9" s="393">
        <v>7.2651424418098447</v>
      </c>
      <c r="AA9" s="393">
        <v>7.0658283536650428</v>
      </c>
      <c r="AB9" s="393">
        <v>7.9228921627222366</v>
      </c>
      <c r="AC9" s="393">
        <v>7.0874759105768277</v>
      </c>
      <c r="AD9" s="393">
        <v>6.2047878190797574</v>
      </c>
      <c r="AE9" s="393">
        <v>6.1122026939999996</v>
      </c>
      <c r="AF9" s="393">
        <v>8.6838913926862311</v>
      </c>
      <c r="AG9" s="393">
        <v>9.3814319115042029</v>
      </c>
      <c r="AH9" s="393">
        <v>11.404587899999999</v>
      </c>
      <c r="AI9" s="393">
        <v>11.15897382968855</v>
      </c>
      <c r="AJ9" s="393">
        <v>15.321580325494709</v>
      </c>
      <c r="AK9" s="393">
        <v>14.60251787600577</v>
      </c>
      <c r="AL9" s="393">
        <v>13.339856165507911</v>
      </c>
      <c r="AM9" s="393">
        <v>11.888127329937159</v>
      </c>
      <c r="AN9" s="393">
        <v>15.068570442538631</v>
      </c>
      <c r="AO9" s="393">
        <v>9.7408018827430656</v>
      </c>
      <c r="AP9" s="393">
        <v>7.0204633984966183</v>
      </c>
      <c r="AQ9" s="393">
        <v>9.2188331076497718</v>
      </c>
      <c r="AR9" s="393">
        <v>7.9163781319999993</v>
      </c>
      <c r="AS9" s="393">
        <v>7.1501269518249364</v>
      </c>
      <c r="AT9" s="393">
        <v>8.8115782079999985</v>
      </c>
      <c r="AU9" s="393">
        <v>6.9554876053318733</v>
      </c>
      <c r="AV9" s="393">
        <v>9.1217890952889267</v>
      </c>
      <c r="AW9" s="393">
        <v>10.631649700652201</v>
      </c>
      <c r="AX9" s="393">
        <v>8.3812957559999983</v>
      </c>
      <c r="AY9" s="393">
        <v>7.8879158876931177</v>
      </c>
      <c r="AZ9" s="393">
        <v>9.0804025834600033</v>
      </c>
      <c r="BA9" s="393">
        <v>7.5617027619999986</v>
      </c>
      <c r="BB9" s="393">
        <v>12.15189025201625</v>
      </c>
      <c r="BC9" s="393">
        <v>10.241911537910489</v>
      </c>
      <c r="BD9" s="393">
        <v>9.9625351349999995</v>
      </c>
      <c r="BE9" s="393">
        <v>9.988184599194458</v>
      </c>
      <c r="BF9" s="393">
        <v>0</v>
      </c>
      <c r="BG9" s="394">
        <v>0</v>
      </c>
    </row>
    <row r="10" spans="1:59" ht="11.25" customHeight="1">
      <c r="B10" s="442" t="s">
        <v>118</v>
      </c>
      <c r="C10" s="417">
        <v>395</v>
      </c>
      <c r="D10" s="418">
        <v>446</v>
      </c>
      <c r="E10" s="418">
        <v>476</v>
      </c>
      <c r="F10" s="418">
        <v>561</v>
      </c>
      <c r="G10" s="418">
        <v>605</v>
      </c>
      <c r="H10" s="418">
        <v>768</v>
      </c>
      <c r="I10" s="418">
        <v>640</v>
      </c>
      <c r="J10" s="418">
        <v>572</v>
      </c>
      <c r="K10" s="418">
        <v>538</v>
      </c>
      <c r="L10" s="418">
        <v>480</v>
      </c>
      <c r="M10" s="419">
        <v>216</v>
      </c>
      <c r="O10" s="382" t="s">
        <v>113</v>
      </c>
      <c r="P10" s="398">
        <v>443</v>
      </c>
      <c r="Q10" s="399">
        <v>377</v>
      </c>
      <c r="R10" s="399">
        <v>387</v>
      </c>
      <c r="S10" s="399">
        <v>377</v>
      </c>
      <c r="T10" s="399">
        <v>494</v>
      </c>
      <c r="U10" s="399">
        <v>454</v>
      </c>
      <c r="V10" s="399">
        <v>413</v>
      </c>
      <c r="W10" s="399">
        <v>439</v>
      </c>
      <c r="X10" s="399">
        <v>533</v>
      </c>
      <c r="Y10" s="399">
        <v>469</v>
      </c>
      <c r="Z10" s="399">
        <v>438</v>
      </c>
      <c r="AA10" s="399">
        <v>470</v>
      </c>
      <c r="AB10" s="399">
        <v>578</v>
      </c>
      <c r="AC10" s="399">
        <v>488</v>
      </c>
      <c r="AD10" s="399">
        <v>490</v>
      </c>
      <c r="AE10" s="399">
        <v>508</v>
      </c>
      <c r="AF10" s="399">
        <v>587</v>
      </c>
      <c r="AG10" s="399">
        <v>475</v>
      </c>
      <c r="AH10" s="399">
        <v>547</v>
      </c>
      <c r="AI10" s="399">
        <v>587</v>
      </c>
      <c r="AJ10" s="399">
        <v>748</v>
      </c>
      <c r="AK10" s="399">
        <v>659</v>
      </c>
      <c r="AL10" s="399">
        <v>633</v>
      </c>
      <c r="AM10" s="399">
        <v>679</v>
      </c>
      <c r="AN10" s="399">
        <v>649</v>
      </c>
      <c r="AO10" s="399">
        <v>536</v>
      </c>
      <c r="AP10" s="399">
        <v>497</v>
      </c>
      <c r="AQ10" s="399">
        <v>541</v>
      </c>
      <c r="AR10" s="399">
        <v>557</v>
      </c>
      <c r="AS10" s="399">
        <v>506</v>
      </c>
      <c r="AT10" s="399">
        <v>488</v>
      </c>
      <c r="AU10" s="399">
        <v>482</v>
      </c>
      <c r="AV10" s="399">
        <v>523</v>
      </c>
      <c r="AW10" s="399">
        <v>511</v>
      </c>
      <c r="AX10" s="399">
        <v>482</v>
      </c>
      <c r="AY10" s="399">
        <v>475</v>
      </c>
      <c r="AZ10" s="399">
        <v>528</v>
      </c>
      <c r="BA10" s="399">
        <v>441</v>
      </c>
      <c r="BB10" s="399">
        <v>473</v>
      </c>
      <c r="BC10" s="399">
        <v>530</v>
      </c>
      <c r="BD10" s="399">
        <v>471</v>
      </c>
      <c r="BE10" s="399">
        <v>450</v>
      </c>
      <c r="BF10" s="399">
        <v>0</v>
      </c>
      <c r="BG10" s="400">
        <v>0</v>
      </c>
    </row>
    <row r="11" spans="1:59" ht="11.25" customHeight="1">
      <c r="B11" s="382" t="s">
        <v>119</v>
      </c>
      <c r="C11" s="398">
        <v>583</v>
      </c>
      <c r="D11" s="399">
        <v>685</v>
      </c>
      <c r="E11" s="399">
        <v>701</v>
      </c>
      <c r="F11" s="399">
        <v>732</v>
      </c>
      <c r="G11" s="399">
        <v>728</v>
      </c>
      <c r="H11" s="399">
        <v>865</v>
      </c>
      <c r="I11" s="399">
        <v>665</v>
      </c>
      <c r="J11" s="399">
        <v>536</v>
      </c>
      <c r="K11" s="399">
        <v>540</v>
      </c>
      <c r="L11" s="399">
        <v>508</v>
      </c>
      <c r="M11" s="400">
        <v>256</v>
      </c>
      <c r="O11" s="442" t="s">
        <v>118</v>
      </c>
      <c r="P11" s="417">
        <v>110</v>
      </c>
      <c r="Q11" s="418">
        <v>85</v>
      </c>
      <c r="R11" s="418">
        <v>105</v>
      </c>
      <c r="S11" s="418">
        <v>95</v>
      </c>
      <c r="T11" s="418">
        <v>119</v>
      </c>
      <c r="U11" s="418">
        <v>109</v>
      </c>
      <c r="V11" s="418">
        <v>107</v>
      </c>
      <c r="W11" s="418">
        <v>111</v>
      </c>
      <c r="X11" s="418">
        <v>135</v>
      </c>
      <c r="Y11" s="418">
        <v>132</v>
      </c>
      <c r="Z11" s="418">
        <v>87</v>
      </c>
      <c r="AA11" s="418">
        <v>122</v>
      </c>
      <c r="AB11" s="418">
        <v>156</v>
      </c>
      <c r="AC11" s="418">
        <v>131</v>
      </c>
      <c r="AD11" s="418">
        <v>140</v>
      </c>
      <c r="AE11" s="418">
        <v>134</v>
      </c>
      <c r="AF11" s="418">
        <v>170</v>
      </c>
      <c r="AG11" s="418">
        <v>138</v>
      </c>
      <c r="AH11" s="418">
        <v>135</v>
      </c>
      <c r="AI11" s="418">
        <v>162</v>
      </c>
      <c r="AJ11" s="418">
        <v>214</v>
      </c>
      <c r="AK11" s="418">
        <v>194</v>
      </c>
      <c r="AL11" s="418">
        <v>173</v>
      </c>
      <c r="AM11" s="418">
        <v>187</v>
      </c>
      <c r="AN11" s="418">
        <v>202</v>
      </c>
      <c r="AO11" s="418">
        <v>141</v>
      </c>
      <c r="AP11" s="418">
        <v>155</v>
      </c>
      <c r="AQ11" s="418">
        <v>142</v>
      </c>
      <c r="AR11" s="418">
        <v>161</v>
      </c>
      <c r="AS11" s="418">
        <v>152</v>
      </c>
      <c r="AT11" s="418">
        <v>131</v>
      </c>
      <c r="AU11" s="418">
        <v>128</v>
      </c>
      <c r="AV11" s="418">
        <v>128</v>
      </c>
      <c r="AW11" s="418">
        <v>129</v>
      </c>
      <c r="AX11" s="418">
        <v>136</v>
      </c>
      <c r="AY11" s="418">
        <v>145</v>
      </c>
      <c r="AZ11" s="418">
        <v>129</v>
      </c>
      <c r="BA11" s="418">
        <v>115</v>
      </c>
      <c r="BB11" s="418">
        <v>103</v>
      </c>
      <c r="BC11" s="418">
        <v>133</v>
      </c>
      <c r="BD11" s="418">
        <v>112</v>
      </c>
      <c r="BE11" s="418">
        <v>104</v>
      </c>
      <c r="BF11" s="418">
        <v>0</v>
      </c>
      <c r="BG11" s="419">
        <v>0</v>
      </c>
    </row>
    <row r="12" spans="1:59" ht="11.25" customHeight="1">
      <c r="B12" s="382" t="s">
        <v>120</v>
      </c>
      <c r="C12" s="417">
        <v>491</v>
      </c>
      <c r="D12" s="418">
        <v>532</v>
      </c>
      <c r="E12" s="418">
        <v>581</v>
      </c>
      <c r="F12" s="418">
        <v>626</v>
      </c>
      <c r="G12" s="418">
        <v>691</v>
      </c>
      <c r="H12" s="418">
        <v>897</v>
      </c>
      <c r="I12" s="418">
        <v>773</v>
      </c>
      <c r="J12" s="418">
        <v>772</v>
      </c>
      <c r="K12" s="418">
        <v>756</v>
      </c>
      <c r="L12" s="418">
        <v>803</v>
      </c>
      <c r="M12" s="419">
        <v>362</v>
      </c>
      <c r="O12" s="382" t="s">
        <v>119</v>
      </c>
      <c r="P12" s="398">
        <v>163</v>
      </c>
      <c r="Q12" s="399">
        <v>141</v>
      </c>
      <c r="R12" s="399">
        <v>132</v>
      </c>
      <c r="S12" s="399">
        <v>147</v>
      </c>
      <c r="T12" s="399">
        <v>180</v>
      </c>
      <c r="U12" s="399">
        <v>188</v>
      </c>
      <c r="V12" s="399">
        <v>149</v>
      </c>
      <c r="W12" s="399">
        <v>168</v>
      </c>
      <c r="X12" s="399">
        <v>206</v>
      </c>
      <c r="Y12" s="399">
        <v>158</v>
      </c>
      <c r="Z12" s="399">
        <v>178</v>
      </c>
      <c r="AA12" s="399">
        <v>159</v>
      </c>
      <c r="AB12" s="399">
        <v>202</v>
      </c>
      <c r="AC12" s="399">
        <v>167</v>
      </c>
      <c r="AD12" s="399">
        <v>172</v>
      </c>
      <c r="AE12" s="399">
        <v>191</v>
      </c>
      <c r="AF12" s="399">
        <v>177</v>
      </c>
      <c r="AG12" s="399">
        <v>140</v>
      </c>
      <c r="AH12" s="399">
        <v>202</v>
      </c>
      <c r="AI12" s="399">
        <v>209</v>
      </c>
      <c r="AJ12" s="399">
        <v>228</v>
      </c>
      <c r="AK12" s="399">
        <v>216</v>
      </c>
      <c r="AL12" s="399">
        <v>201</v>
      </c>
      <c r="AM12" s="399">
        <v>220</v>
      </c>
      <c r="AN12" s="399">
        <v>183</v>
      </c>
      <c r="AO12" s="399">
        <v>168</v>
      </c>
      <c r="AP12" s="399">
        <v>128</v>
      </c>
      <c r="AQ12" s="399">
        <v>186</v>
      </c>
      <c r="AR12" s="399">
        <v>159</v>
      </c>
      <c r="AS12" s="399">
        <v>123</v>
      </c>
      <c r="AT12" s="399">
        <v>120</v>
      </c>
      <c r="AU12" s="399">
        <v>134</v>
      </c>
      <c r="AV12" s="399">
        <v>150</v>
      </c>
      <c r="AW12" s="399">
        <v>142</v>
      </c>
      <c r="AX12" s="399">
        <v>125</v>
      </c>
      <c r="AY12" s="399">
        <v>123</v>
      </c>
      <c r="AZ12" s="399">
        <v>129</v>
      </c>
      <c r="BA12" s="399">
        <v>111</v>
      </c>
      <c r="BB12" s="399">
        <v>132</v>
      </c>
      <c r="BC12" s="399">
        <v>136</v>
      </c>
      <c r="BD12" s="399">
        <v>138</v>
      </c>
      <c r="BE12" s="399">
        <v>118</v>
      </c>
      <c r="BF12" s="399">
        <v>0</v>
      </c>
      <c r="BG12" s="400">
        <v>0</v>
      </c>
    </row>
    <row r="13" spans="1:59" ht="11.25" customHeight="1">
      <c r="B13" s="382" t="s">
        <v>121</v>
      </c>
      <c r="C13" s="404">
        <v>111</v>
      </c>
      <c r="D13" s="405">
        <v>135</v>
      </c>
      <c r="E13" s="405">
        <v>149</v>
      </c>
      <c r="F13" s="405">
        <v>144</v>
      </c>
      <c r="G13" s="405">
        <v>171</v>
      </c>
      <c r="H13" s="405">
        <v>186</v>
      </c>
      <c r="I13" s="405">
        <v>144</v>
      </c>
      <c r="J13" s="405">
        <v>152</v>
      </c>
      <c r="K13" s="405">
        <v>154</v>
      </c>
      <c r="L13" s="405">
        <v>181</v>
      </c>
      <c r="M13" s="406">
        <v>86</v>
      </c>
      <c r="O13" s="382" t="s">
        <v>120</v>
      </c>
      <c r="P13" s="417">
        <v>140</v>
      </c>
      <c r="Q13" s="418">
        <v>123</v>
      </c>
      <c r="R13" s="418">
        <v>122</v>
      </c>
      <c r="S13" s="418">
        <v>106</v>
      </c>
      <c r="T13" s="418">
        <v>149</v>
      </c>
      <c r="U13" s="418">
        <v>126</v>
      </c>
      <c r="V13" s="418">
        <v>127</v>
      </c>
      <c r="W13" s="418">
        <v>130</v>
      </c>
      <c r="X13" s="418">
        <v>150</v>
      </c>
      <c r="Y13" s="418">
        <v>145</v>
      </c>
      <c r="Z13" s="418">
        <v>138</v>
      </c>
      <c r="AA13" s="418">
        <v>148</v>
      </c>
      <c r="AB13" s="418">
        <v>179</v>
      </c>
      <c r="AC13" s="418">
        <v>151</v>
      </c>
      <c r="AD13" s="418">
        <v>144</v>
      </c>
      <c r="AE13" s="418">
        <v>152</v>
      </c>
      <c r="AF13" s="418">
        <v>200</v>
      </c>
      <c r="AG13" s="418">
        <v>151</v>
      </c>
      <c r="AH13" s="418">
        <v>174</v>
      </c>
      <c r="AI13" s="418">
        <v>166</v>
      </c>
      <c r="AJ13" s="418">
        <v>258</v>
      </c>
      <c r="AK13" s="418">
        <v>193</v>
      </c>
      <c r="AL13" s="418">
        <v>210</v>
      </c>
      <c r="AM13" s="418">
        <v>236</v>
      </c>
      <c r="AN13" s="418">
        <v>220</v>
      </c>
      <c r="AO13" s="418">
        <v>196</v>
      </c>
      <c r="AP13" s="418">
        <v>180</v>
      </c>
      <c r="AQ13" s="418">
        <v>177</v>
      </c>
      <c r="AR13" s="418">
        <v>199</v>
      </c>
      <c r="AS13" s="418">
        <v>187</v>
      </c>
      <c r="AT13" s="418">
        <v>208</v>
      </c>
      <c r="AU13" s="418">
        <v>178</v>
      </c>
      <c r="AV13" s="418">
        <v>203</v>
      </c>
      <c r="AW13" s="418">
        <v>195</v>
      </c>
      <c r="AX13" s="418">
        <v>186</v>
      </c>
      <c r="AY13" s="418">
        <v>172</v>
      </c>
      <c r="AZ13" s="418">
        <v>217</v>
      </c>
      <c r="BA13" s="418">
        <v>175</v>
      </c>
      <c r="BB13" s="418">
        <v>193</v>
      </c>
      <c r="BC13" s="418">
        <v>218</v>
      </c>
      <c r="BD13" s="418">
        <v>179</v>
      </c>
      <c r="BE13" s="418">
        <v>183</v>
      </c>
      <c r="BF13" s="418">
        <v>0</v>
      </c>
      <c r="BG13" s="419">
        <v>0</v>
      </c>
    </row>
    <row r="14" spans="1:59" ht="11.25" customHeight="1">
      <c r="B14" s="522"/>
      <c r="C14" s="523"/>
      <c r="D14" s="523"/>
      <c r="E14" s="523"/>
      <c r="F14" s="412"/>
      <c r="G14" s="412"/>
      <c r="H14" s="412"/>
      <c r="I14" s="412"/>
      <c r="J14" s="412"/>
      <c r="M14" s="412"/>
      <c r="O14" s="382" t="s">
        <v>121</v>
      </c>
      <c r="P14" s="404">
        <v>29</v>
      </c>
      <c r="Q14" s="405">
        <v>27</v>
      </c>
      <c r="R14" s="405">
        <v>26</v>
      </c>
      <c r="S14" s="405">
        <v>29</v>
      </c>
      <c r="T14" s="405">
        <v>45</v>
      </c>
      <c r="U14" s="405">
        <v>31</v>
      </c>
      <c r="V14" s="405">
        <v>29</v>
      </c>
      <c r="W14" s="405">
        <v>30</v>
      </c>
      <c r="X14" s="405">
        <v>41</v>
      </c>
      <c r="Y14" s="405">
        <v>33</v>
      </c>
      <c r="Z14" s="405">
        <v>35</v>
      </c>
      <c r="AA14" s="405">
        <v>40</v>
      </c>
      <c r="AB14" s="405">
        <v>41</v>
      </c>
      <c r="AC14" s="405">
        <v>39</v>
      </c>
      <c r="AD14" s="405">
        <v>34</v>
      </c>
      <c r="AE14" s="405">
        <v>30</v>
      </c>
      <c r="AF14" s="405">
        <v>40</v>
      </c>
      <c r="AG14" s="405">
        <v>45</v>
      </c>
      <c r="AH14" s="405">
        <v>36</v>
      </c>
      <c r="AI14" s="405">
        <v>50</v>
      </c>
      <c r="AJ14" s="405">
        <v>46</v>
      </c>
      <c r="AK14" s="405">
        <v>56</v>
      </c>
      <c r="AL14" s="405">
        <v>48</v>
      </c>
      <c r="AM14" s="405">
        <v>36</v>
      </c>
      <c r="AN14" s="405">
        <v>43</v>
      </c>
      <c r="AO14" s="405">
        <v>31</v>
      </c>
      <c r="AP14" s="405">
        <v>34</v>
      </c>
      <c r="AQ14" s="405">
        <v>36</v>
      </c>
      <c r="AR14" s="405">
        <v>38</v>
      </c>
      <c r="AS14" s="405">
        <v>44</v>
      </c>
      <c r="AT14" s="405">
        <v>29</v>
      </c>
      <c r="AU14" s="405">
        <v>41</v>
      </c>
      <c r="AV14" s="405">
        <v>41</v>
      </c>
      <c r="AW14" s="405">
        <v>45</v>
      </c>
      <c r="AX14" s="405">
        <v>33</v>
      </c>
      <c r="AY14" s="405">
        <v>35</v>
      </c>
      <c r="AZ14" s="405">
        <v>53</v>
      </c>
      <c r="BA14" s="405">
        <v>40</v>
      </c>
      <c r="BB14" s="405">
        <v>45</v>
      </c>
      <c r="BC14" s="405">
        <v>43</v>
      </c>
      <c r="BD14" s="405">
        <v>41</v>
      </c>
      <c r="BE14" s="405">
        <v>45</v>
      </c>
      <c r="BF14" s="405">
        <v>0</v>
      </c>
      <c r="BG14" s="406">
        <v>0</v>
      </c>
    </row>
    <row r="15" spans="1:59" ht="11.25" customHeight="1">
      <c r="B15" s="442" t="s">
        <v>122</v>
      </c>
      <c r="C15" s="524">
        <v>0.25</v>
      </c>
      <c r="D15" s="525">
        <v>0.28227848101265823</v>
      </c>
      <c r="E15" s="525">
        <v>0.30126582278481012</v>
      </c>
      <c r="F15" s="525">
        <v>0.35506329113924051</v>
      </c>
      <c r="G15" s="525">
        <v>0.38291139240506328</v>
      </c>
      <c r="H15" s="525">
        <v>0.48607594936708859</v>
      </c>
      <c r="I15" s="525">
        <v>0.4050632911392405</v>
      </c>
      <c r="J15" s="525">
        <v>0.36202531645569619</v>
      </c>
      <c r="K15" s="525">
        <v>0.34050632911392403</v>
      </c>
      <c r="L15" s="525">
        <v>0.30379746835443039</v>
      </c>
      <c r="M15" s="526">
        <v>0.13670886075949368</v>
      </c>
      <c r="O15" s="522"/>
      <c r="P15" s="523"/>
      <c r="Q15" s="523"/>
      <c r="R15" s="523"/>
      <c r="S15" s="523"/>
      <c r="T15" s="523"/>
      <c r="U15" s="523"/>
      <c r="V15" s="523"/>
      <c r="W15" s="523"/>
      <c r="X15" s="523"/>
      <c r="Y15" s="523"/>
      <c r="Z15" s="523"/>
      <c r="AA15" s="523"/>
      <c r="AB15" s="523"/>
      <c r="AC15" s="523"/>
      <c r="AD15" s="523"/>
      <c r="AE15" s="523"/>
      <c r="AF15" s="523"/>
      <c r="AG15" s="523"/>
      <c r="AH15" s="523"/>
      <c r="AI15" s="523"/>
      <c r="AJ15" s="523"/>
      <c r="AK15" s="523"/>
      <c r="AL15" s="523"/>
      <c r="AM15" s="523"/>
      <c r="AN15" s="523"/>
      <c r="AO15" s="523"/>
      <c r="AP15" s="523"/>
      <c r="AQ15" s="523"/>
      <c r="AR15" s="523"/>
      <c r="AS15" s="523"/>
      <c r="AT15" s="523"/>
    </row>
    <row r="16" spans="1:59" ht="11.25" customHeight="1">
      <c r="B16" s="382" t="s">
        <v>123</v>
      </c>
      <c r="C16" s="527">
        <v>0.36898734177215192</v>
      </c>
      <c r="D16" s="528">
        <v>0.43354430379746833</v>
      </c>
      <c r="E16" s="528">
        <v>0.44367088607594934</v>
      </c>
      <c r="F16" s="528">
        <v>0.46329113924050636</v>
      </c>
      <c r="G16" s="528">
        <v>0.46075949367088609</v>
      </c>
      <c r="H16" s="528">
        <v>0.54746835443037978</v>
      </c>
      <c r="I16" s="528">
        <v>0.42088607594936711</v>
      </c>
      <c r="J16" s="528">
        <v>0.3392405063291139</v>
      </c>
      <c r="K16" s="528">
        <v>0.34177215189873417</v>
      </c>
      <c r="L16" s="528">
        <v>0.32151898734177214</v>
      </c>
      <c r="M16" s="529">
        <v>0.16202531645569621</v>
      </c>
      <c r="O16" s="442" t="s">
        <v>122</v>
      </c>
      <c r="P16" s="524">
        <v>0.24886877828054299</v>
      </c>
      <c r="Q16" s="525">
        <v>0.19230769230769232</v>
      </c>
      <c r="R16" s="525">
        <v>0.23755656108597284</v>
      </c>
      <c r="S16" s="525">
        <v>0.21493212669683259</v>
      </c>
      <c r="T16" s="525">
        <v>0.26923076923076922</v>
      </c>
      <c r="U16" s="525">
        <v>0.24660633484162897</v>
      </c>
      <c r="V16" s="525">
        <v>0.24208144796380091</v>
      </c>
      <c r="W16" s="525">
        <v>0.25113122171945701</v>
      </c>
      <c r="X16" s="525">
        <v>0.30542986425339369</v>
      </c>
      <c r="Y16" s="525">
        <v>0.29864253393665158</v>
      </c>
      <c r="Z16" s="525">
        <v>0.19683257918552036</v>
      </c>
      <c r="AA16" s="525">
        <v>0.27601809954751133</v>
      </c>
      <c r="AB16" s="525">
        <v>0.35294117647058826</v>
      </c>
      <c r="AC16" s="525">
        <v>0.29638009049773756</v>
      </c>
      <c r="AD16" s="525">
        <v>0.31674208144796379</v>
      </c>
      <c r="AE16" s="525">
        <v>0.30316742081447962</v>
      </c>
      <c r="AF16" s="525">
        <v>0.38461538461538464</v>
      </c>
      <c r="AG16" s="525">
        <v>0.31221719457013575</v>
      </c>
      <c r="AH16" s="525">
        <v>0.30542986425339369</v>
      </c>
      <c r="AI16" s="525">
        <v>0.36651583710407237</v>
      </c>
      <c r="AJ16" s="525">
        <v>0.48416289592760181</v>
      </c>
      <c r="AK16" s="525">
        <v>0.43891402714932126</v>
      </c>
      <c r="AL16" s="525">
        <v>0.39140271493212669</v>
      </c>
      <c r="AM16" s="525">
        <v>0.42307692307692307</v>
      </c>
      <c r="AN16" s="525">
        <v>0.45701357466063347</v>
      </c>
      <c r="AO16" s="525">
        <v>0.3190045248868778</v>
      </c>
      <c r="AP16" s="525">
        <v>0.35067873303167418</v>
      </c>
      <c r="AQ16" s="525">
        <v>0.32126696832579188</v>
      </c>
      <c r="AR16" s="525">
        <v>0.36425339366515835</v>
      </c>
      <c r="AS16" s="525">
        <v>0.34389140271493213</v>
      </c>
      <c r="AT16" s="525">
        <v>0.29638009049773756</v>
      </c>
      <c r="AU16" s="525">
        <v>0.2895927601809955</v>
      </c>
      <c r="AV16" s="525">
        <v>0.2895927601809955</v>
      </c>
      <c r="AW16" s="525">
        <v>0.29185520361990952</v>
      </c>
      <c r="AX16" s="525">
        <v>0.30769230769230771</v>
      </c>
      <c r="AY16" s="525">
        <v>0.32805429864253394</v>
      </c>
      <c r="AZ16" s="525">
        <v>0.29185520361990952</v>
      </c>
      <c r="BA16" s="525">
        <v>0.26018099547511314</v>
      </c>
      <c r="BB16" s="525">
        <v>0.2330316742081448</v>
      </c>
      <c r="BC16" s="525">
        <v>0.3009049773755656</v>
      </c>
      <c r="BD16" s="525">
        <v>0.25339366515837103</v>
      </c>
      <c r="BE16" s="525">
        <v>0.23529411764705882</v>
      </c>
      <c r="BF16" s="525">
        <v>0</v>
      </c>
      <c r="BG16" s="526">
        <v>0</v>
      </c>
    </row>
    <row r="17" spans="2:59" ht="11.25" customHeight="1">
      <c r="B17" s="382" t="s">
        <v>124</v>
      </c>
      <c r="C17" s="530">
        <v>0.31075949367088607</v>
      </c>
      <c r="D17" s="531">
        <v>0.33670886075949369</v>
      </c>
      <c r="E17" s="531">
        <v>0.36772151898734179</v>
      </c>
      <c r="F17" s="531">
        <v>0.39620253164556962</v>
      </c>
      <c r="G17" s="531">
        <v>0.43734177215189873</v>
      </c>
      <c r="H17" s="531">
        <v>0.5677215189873418</v>
      </c>
      <c r="I17" s="531">
        <v>0.48924050632911392</v>
      </c>
      <c r="J17" s="531">
        <v>0.48860759493670886</v>
      </c>
      <c r="K17" s="531">
        <v>0.47848101265822784</v>
      </c>
      <c r="L17" s="531">
        <v>0.50822784810126587</v>
      </c>
      <c r="M17" s="532">
        <v>0.22911392405063291</v>
      </c>
      <c r="O17" s="382" t="s">
        <v>123</v>
      </c>
      <c r="P17" s="527">
        <v>0.36877828054298645</v>
      </c>
      <c r="Q17" s="528">
        <v>0.3190045248868778</v>
      </c>
      <c r="R17" s="528">
        <v>0.29864253393665158</v>
      </c>
      <c r="S17" s="528">
        <v>0.33257918552036198</v>
      </c>
      <c r="T17" s="528">
        <v>0.40723981900452488</v>
      </c>
      <c r="U17" s="528">
        <v>0.42533936651583709</v>
      </c>
      <c r="V17" s="528">
        <v>0.33710407239819007</v>
      </c>
      <c r="W17" s="528">
        <v>0.38009049773755654</v>
      </c>
      <c r="X17" s="528">
        <v>0.4660633484162896</v>
      </c>
      <c r="Y17" s="528">
        <v>0.3574660633484163</v>
      </c>
      <c r="Z17" s="528">
        <v>0.40271493212669685</v>
      </c>
      <c r="AA17" s="528">
        <v>0.35972850678733032</v>
      </c>
      <c r="AB17" s="528">
        <v>0.45701357466063347</v>
      </c>
      <c r="AC17" s="528">
        <v>0.37782805429864252</v>
      </c>
      <c r="AD17" s="528">
        <v>0.38914027149321267</v>
      </c>
      <c r="AE17" s="528">
        <v>0.4321266968325792</v>
      </c>
      <c r="AF17" s="528">
        <v>0.40045248868778283</v>
      </c>
      <c r="AG17" s="528">
        <v>0.31674208144796379</v>
      </c>
      <c r="AH17" s="528">
        <v>0.45701357466063347</v>
      </c>
      <c r="AI17" s="528">
        <v>0.47285067873303166</v>
      </c>
      <c r="AJ17" s="528">
        <v>0.51583710407239824</v>
      </c>
      <c r="AK17" s="528">
        <v>0.48868778280542985</v>
      </c>
      <c r="AL17" s="528">
        <v>0.45475113122171945</v>
      </c>
      <c r="AM17" s="528">
        <v>0.49773755656108598</v>
      </c>
      <c r="AN17" s="528">
        <v>0.41402714932126694</v>
      </c>
      <c r="AO17" s="528">
        <v>0.38009049773755654</v>
      </c>
      <c r="AP17" s="528">
        <v>0.2895927601809955</v>
      </c>
      <c r="AQ17" s="528">
        <v>0.42081447963800905</v>
      </c>
      <c r="AR17" s="528">
        <v>0.35972850678733032</v>
      </c>
      <c r="AS17" s="528">
        <v>0.27828054298642535</v>
      </c>
      <c r="AT17" s="528">
        <v>0.27149321266968324</v>
      </c>
      <c r="AU17" s="528">
        <v>0.30316742081447962</v>
      </c>
      <c r="AV17" s="528">
        <v>0.33936651583710409</v>
      </c>
      <c r="AW17" s="528">
        <v>0.32126696832579188</v>
      </c>
      <c r="AX17" s="528">
        <v>0.28280542986425339</v>
      </c>
      <c r="AY17" s="528">
        <v>0.27828054298642535</v>
      </c>
      <c r="AZ17" s="528">
        <v>0.29185520361990952</v>
      </c>
      <c r="BA17" s="528">
        <v>0.25113122171945701</v>
      </c>
      <c r="BB17" s="528">
        <v>0.29864253393665158</v>
      </c>
      <c r="BC17" s="528">
        <v>0.30769230769230771</v>
      </c>
      <c r="BD17" s="528">
        <v>0.31221719457013575</v>
      </c>
      <c r="BE17" s="528">
        <v>0.2669683257918552</v>
      </c>
      <c r="BF17" s="528">
        <v>0</v>
      </c>
      <c r="BG17" s="529">
        <v>0</v>
      </c>
    </row>
    <row r="18" spans="2:59" ht="11.25" customHeight="1">
      <c r="B18" s="382" t="s">
        <v>125</v>
      </c>
      <c r="C18" s="386">
        <v>7.0253164556962025E-2</v>
      </c>
      <c r="D18" s="387">
        <v>8.5443037974683542E-2</v>
      </c>
      <c r="E18" s="387">
        <v>9.4303797468354433E-2</v>
      </c>
      <c r="F18" s="387">
        <v>9.1139240506329114E-2</v>
      </c>
      <c r="G18" s="387">
        <v>0.10822784810126582</v>
      </c>
      <c r="H18" s="387">
        <v>0.11772151898734177</v>
      </c>
      <c r="I18" s="387">
        <v>9.1139240506329114E-2</v>
      </c>
      <c r="J18" s="387">
        <v>9.6202531645569619E-2</v>
      </c>
      <c r="K18" s="387">
        <v>9.7468354430379753E-2</v>
      </c>
      <c r="L18" s="387">
        <v>0.11455696202531646</v>
      </c>
      <c r="M18" s="388">
        <v>5.4430379746835442E-2</v>
      </c>
      <c r="O18" s="382" t="s">
        <v>124</v>
      </c>
      <c r="P18" s="530">
        <v>0.31674208144796379</v>
      </c>
      <c r="Q18" s="531">
        <v>0.27828054298642535</v>
      </c>
      <c r="R18" s="531">
        <v>0.27601809954751133</v>
      </c>
      <c r="S18" s="531">
        <v>0.23981900452488689</v>
      </c>
      <c r="T18" s="531">
        <v>0.33710407239819007</v>
      </c>
      <c r="U18" s="531">
        <v>0.28506787330316741</v>
      </c>
      <c r="V18" s="531">
        <v>0.28733031674208143</v>
      </c>
      <c r="W18" s="531">
        <v>0.29411764705882354</v>
      </c>
      <c r="X18" s="531">
        <v>0.33936651583710409</v>
      </c>
      <c r="Y18" s="531">
        <v>0.32805429864253394</v>
      </c>
      <c r="Z18" s="531">
        <v>0.31221719457013575</v>
      </c>
      <c r="AA18" s="531">
        <v>0.33484162895927599</v>
      </c>
      <c r="AB18" s="531">
        <v>0.40497737556561086</v>
      </c>
      <c r="AC18" s="531">
        <v>0.34162895927601811</v>
      </c>
      <c r="AD18" s="531">
        <v>0.32579185520361992</v>
      </c>
      <c r="AE18" s="531">
        <v>0.34389140271493213</v>
      </c>
      <c r="AF18" s="531">
        <v>0.45248868778280543</v>
      </c>
      <c r="AG18" s="531">
        <v>0.34162895927601811</v>
      </c>
      <c r="AH18" s="531">
        <v>0.39366515837104071</v>
      </c>
      <c r="AI18" s="531">
        <v>0.3755656108597285</v>
      </c>
      <c r="AJ18" s="531">
        <v>0.58371040723981904</v>
      </c>
      <c r="AK18" s="531">
        <v>0.43665158371040724</v>
      </c>
      <c r="AL18" s="531">
        <v>0.47511312217194568</v>
      </c>
      <c r="AM18" s="531">
        <v>0.5339366515837104</v>
      </c>
      <c r="AN18" s="531">
        <v>0.49773755656108598</v>
      </c>
      <c r="AO18" s="531">
        <v>0.4434389140271493</v>
      </c>
      <c r="AP18" s="531">
        <v>0.40723981900452488</v>
      </c>
      <c r="AQ18" s="531">
        <v>0.40045248868778283</v>
      </c>
      <c r="AR18" s="531">
        <v>0.45022624434389141</v>
      </c>
      <c r="AS18" s="531">
        <v>0.42307692307692307</v>
      </c>
      <c r="AT18" s="531">
        <v>0.47058823529411764</v>
      </c>
      <c r="AU18" s="531">
        <v>0.40271493212669685</v>
      </c>
      <c r="AV18" s="531">
        <v>0.45927601809954749</v>
      </c>
      <c r="AW18" s="531">
        <v>0.44117647058823528</v>
      </c>
      <c r="AX18" s="531">
        <v>0.42081447963800905</v>
      </c>
      <c r="AY18" s="531">
        <v>0.38914027149321267</v>
      </c>
      <c r="AZ18" s="531">
        <v>0.49095022624434387</v>
      </c>
      <c r="BA18" s="531">
        <v>0.39592760180995473</v>
      </c>
      <c r="BB18" s="531">
        <v>0.43665158371040724</v>
      </c>
      <c r="BC18" s="531">
        <v>0.49321266968325794</v>
      </c>
      <c r="BD18" s="531">
        <v>0.40497737556561086</v>
      </c>
      <c r="BE18" s="531">
        <v>0.41402714932126694</v>
      </c>
      <c r="BF18" s="531">
        <v>0</v>
      </c>
      <c r="BG18" s="532">
        <v>0</v>
      </c>
    </row>
    <row r="19" spans="2:59" ht="11.25" customHeight="1">
      <c r="B19" s="407" t="s">
        <v>115</v>
      </c>
      <c r="I19" s="391"/>
      <c r="O19" s="382" t="s">
        <v>125</v>
      </c>
      <c r="P19" s="386">
        <v>6.561085972850679E-2</v>
      </c>
      <c r="Q19" s="387">
        <v>6.1085972850678731E-2</v>
      </c>
      <c r="R19" s="387">
        <v>5.8823529411764705E-2</v>
      </c>
      <c r="S19" s="387">
        <v>6.561085972850679E-2</v>
      </c>
      <c r="T19" s="387">
        <v>0.10180995475113122</v>
      </c>
      <c r="U19" s="387">
        <v>7.0135746606334842E-2</v>
      </c>
      <c r="V19" s="387">
        <v>6.561085972850679E-2</v>
      </c>
      <c r="W19" s="387">
        <v>6.7873303167420809E-2</v>
      </c>
      <c r="X19" s="387">
        <v>9.2760180995475117E-2</v>
      </c>
      <c r="Y19" s="387">
        <v>7.4660633484162894E-2</v>
      </c>
      <c r="Z19" s="387">
        <v>7.9185520361990946E-2</v>
      </c>
      <c r="AA19" s="387">
        <v>9.0497737556561084E-2</v>
      </c>
      <c r="AB19" s="387">
        <v>9.2760180995475117E-2</v>
      </c>
      <c r="AC19" s="387">
        <v>8.8235294117647065E-2</v>
      </c>
      <c r="AD19" s="387">
        <v>7.6923076923076927E-2</v>
      </c>
      <c r="AE19" s="387">
        <v>6.7873303167420809E-2</v>
      </c>
      <c r="AF19" s="387">
        <v>9.0497737556561084E-2</v>
      </c>
      <c r="AG19" s="387">
        <v>0.10180995475113122</v>
      </c>
      <c r="AH19" s="387">
        <v>8.1447963800904979E-2</v>
      </c>
      <c r="AI19" s="387">
        <v>0.11312217194570136</v>
      </c>
      <c r="AJ19" s="387">
        <v>0.10407239819004525</v>
      </c>
      <c r="AK19" s="387">
        <v>0.12669683257918551</v>
      </c>
      <c r="AL19" s="387">
        <v>0.10859728506787331</v>
      </c>
      <c r="AM19" s="387">
        <v>8.1447963800904979E-2</v>
      </c>
      <c r="AN19" s="387">
        <v>9.7285067873303169E-2</v>
      </c>
      <c r="AO19" s="387">
        <v>7.0135746606334842E-2</v>
      </c>
      <c r="AP19" s="387">
        <v>7.6923076923076927E-2</v>
      </c>
      <c r="AQ19" s="387">
        <v>8.1447963800904979E-2</v>
      </c>
      <c r="AR19" s="387">
        <v>8.5972850678733032E-2</v>
      </c>
      <c r="AS19" s="387">
        <v>9.9547511312217188E-2</v>
      </c>
      <c r="AT19" s="387">
        <v>6.561085972850679E-2</v>
      </c>
      <c r="AU19" s="387">
        <v>9.2760180995475117E-2</v>
      </c>
      <c r="AV19" s="387">
        <v>9.2760180995475117E-2</v>
      </c>
      <c r="AW19" s="387">
        <v>0.10180995475113122</v>
      </c>
      <c r="AX19" s="387">
        <v>7.4660633484162894E-2</v>
      </c>
      <c r="AY19" s="387">
        <v>7.9185520361990946E-2</v>
      </c>
      <c r="AZ19" s="387">
        <v>0.11990950226244344</v>
      </c>
      <c r="BA19" s="387">
        <v>9.0497737556561084E-2</v>
      </c>
      <c r="BB19" s="387">
        <v>0.10180995475113122</v>
      </c>
      <c r="BC19" s="387">
        <v>9.7285067873303169E-2</v>
      </c>
      <c r="BD19" s="387">
        <v>9.2760180995475117E-2</v>
      </c>
      <c r="BE19" s="387">
        <v>0.10180995475113122</v>
      </c>
      <c r="BF19" s="387">
        <v>0</v>
      </c>
      <c r="BG19" s="388">
        <v>0</v>
      </c>
    </row>
    <row r="20" spans="2:59" ht="11.25" customHeight="1">
      <c r="O20" s="407" t="s">
        <v>115</v>
      </c>
      <c r="T20" s="391"/>
    </row>
    <row r="25" spans="2:59" ht="11.25" customHeight="1">
      <c r="M25" s="533"/>
    </row>
  </sheetData>
  <mergeCells count="11">
    <mergeCell ref="P7:S7"/>
    <mergeCell ref="T7:W7"/>
    <mergeCell ref="X7:AA7"/>
    <mergeCell ref="BD7:BE7"/>
    <mergeCell ref="AB7:AE7"/>
    <mergeCell ref="AF7:AI7"/>
    <mergeCell ref="AJ7:AM7"/>
    <mergeCell ref="AN7:AQ7"/>
    <mergeCell ref="AR7:AU7"/>
    <mergeCell ref="AV7:AY7"/>
    <mergeCell ref="AZ7:BC7"/>
  </mergeCells>
  <conditionalFormatting sqref="C19:H19">
    <cfRule type="cellIs" dxfId="36" priority="2" operator="equal">
      <formula>FALSE</formula>
    </cfRule>
  </conditionalFormatting>
  <conditionalFormatting sqref="P20:S20">
    <cfRule type="cellIs" dxfId="35" priority="1" operator="equal">
      <formula>FALSE</formula>
    </cfRule>
  </conditionalFormatting>
  <pageMargins left="0.7" right="0.7" top="0.75" bottom="0.75" header="0.3" footer="0.3"/>
  <pageSetup orientation="portrait" horizontalDpi="0" verticalDpi="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19C70-F170-4009-AE62-0131F3E7DE7C}">
  <sheetPr>
    <tabColor theme="4"/>
  </sheetPr>
  <dimension ref="A1:BG25"/>
  <sheetViews>
    <sheetView showGridLines="0" zoomScaleNormal="100" workbookViewId="0"/>
  </sheetViews>
  <sheetFormatPr defaultColWidth="5.5" defaultRowHeight="11.25" customHeight="1"/>
  <cols>
    <col min="1" max="1" width="2.5" style="389" customWidth="1"/>
    <col min="2" max="2" width="23.08203125" style="389" bestFit="1" customWidth="1"/>
    <col min="3" max="3" width="5.5" style="389" customWidth="1"/>
    <col min="4" max="14" width="5.5" style="389"/>
    <col min="15" max="15" width="23.08203125" style="389" bestFit="1" customWidth="1"/>
    <col min="16" max="17" width="5.5" style="389"/>
    <col min="18" max="18" width="5.5" style="389" customWidth="1"/>
    <col min="19" max="16384" width="5.5" style="389"/>
  </cols>
  <sheetData>
    <row r="1" spans="1:59" ht="11.25" customHeight="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5" spans="1:59" ht="11.25" customHeight="1">
      <c r="D5" s="521"/>
      <c r="E5" s="521"/>
      <c r="F5" s="521"/>
      <c r="G5" s="521"/>
      <c r="H5" s="521"/>
      <c r="I5" s="521"/>
      <c r="J5" s="521"/>
      <c r="K5" s="521"/>
      <c r="L5" s="521"/>
      <c r="M5" s="521"/>
      <c r="N5" s="521"/>
    </row>
    <row r="6" spans="1:59" ht="15.5">
      <c r="C6" s="390" t="s">
        <v>413</v>
      </c>
      <c r="P6" s="390" t="s">
        <v>414</v>
      </c>
    </row>
    <row r="7" spans="1:59" s="413" customFormat="1" ht="11.25" customHeight="1">
      <c r="A7" s="389"/>
      <c r="B7" s="381"/>
      <c r="C7" s="102">
        <v>2016</v>
      </c>
      <c r="D7" s="103">
        <v>2017</v>
      </c>
      <c r="E7" s="103">
        <v>2018</v>
      </c>
      <c r="F7" s="103">
        <v>2019</v>
      </c>
      <c r="G7" s="103">
        <v>2020</v>
      </c>
      <c r="H7" s="103">
        <v>2021</v>
      </c>
      <c r="I7" s="103">
        <v>2022</v>
      </c>
      <c r="J7" s="103">
        <v>2023</v>
      </c>
      <c r="K7" s="103">
        <v>2024</v>
      </c>
      <c r="L7" s="103">
        <v>2025</v>
      </c>
      <c r="M7" s="104">
        <v>2026</v>
      </c>
      <c r="O7" s="389"/>
      <c r="P7" s="1058">
        <v>2016</v>
      </c>
      <c r="Q7" s="1057"/>
      <c r="R7" s="1057"/>
      <c r="S7" s="1057"/>
      <c r="T7" s="1057">
        <v>2017</v>
      </c>
      <c r="U7" s="1057"/>
      <c r="V7" s="1057"/>
      <c r="W7" s="1057"/>
      <c r="X7" s="1057">
        <v>2018</v>
      </c>
      <c r="Y7" s="1057"/>
      <c r="Z7" s="1057"/>
      <c r="AA7" s="1057"/>
      <c r="AB7" s="1057">
        <v>2019</v>
      </c>
      <c r="AC7" s="1057"/>
      <c r="AD7" s="1057"/>
      <c r="AE7" s="1057"/>
      <c r="AF7" s="1057">
        <v>2020</v>
      </c>
      <c r="AG7" s="1057"/>
      <c r="AH7" s="1057"/>
      <c r="AI7" s="1057"/>
      <c r="AJ7" s="1057">
        <v>2021</v>
      </c>
      <c r="AK7" s="1057"/>
      <c r="AL7" s="1057"/>
      <c r="AM7" s="1057"/>
      <c r="AN7" s="1057">
        <v>2022</v>
      </c>
      <c r="AO7" s="1057"/>
      <c r="AP7" s="1057"/>
      <c r="AQ7" s="1057"/>
      <c r="AR7" s="1057">
        <v>2023</v>
      </c>
      <c r="AS7" s="1057"/>
      <c r="AT7" s="1057"/>
      <c r="AU7" s="1057"/>
      <c r="AV7" s="1057">
        <v>2024</v>
      </c>
      <c r="AW7" s="1057"/>
      <c r="AX7" s="1057"/>
      <c r="AY7" s="1057"/>
      <c r="AZ7" s="1057">
        <v>2025</v>
      </c>
      <c r="BA7" s="1057"/>
      <c r="BB7" s="1057"/>
      <c r="BC7" s="1057"/>
      <c r="BD7" s="1057">
        <v>2026</v>
      </c>
      <c r="BE7" s="1057"/>
      <c r="BF7" s="42"/>
      <c r="BG7" s="450"/>
    </row>
    <row r="8" spans="1:59" ht="11.25" customHeight="1">
      <c r="B8" s="382" t="s">
        <v>112</v>
      </c>
      <c r="C8" s="392">
        <v>69.470069986400318</v>
      </c>
      <c r="D8" s="393">
        <v>73.611299688897503</v>
      </c>
      <c r="E8" s="393">
        <v>126.45747873949129</v>
      </c>
      <c r="F8" s="393">
        <v>127.7397392192475</v>
      </c>
      <c r="G8" s="393">
        <v>150.14811882836801</v>
      </c>
      <c r="H8" s="393">
        <v>319.95488882362457</v>
      </c>
      <c r="I8" s="393">
        <v>210.35757291484521</v>
      </c>
      <c r="J8" s="393">
        <v>146.81215699142899</v>
      </c>
      <c r="K8" s="393">
        <v>193.94360706700579</v>
      </c>
      <c r="L8" s="393">
        <v>293.38427393258257</v>
      </c>
      <c r="M8" s="394">
        <v>401.40177080303721</v>
      </c>
      <c r="P8" s="5"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c r="BF8" s="6" t="s">
        <v>110</v>
      </c>
      <c r="BG8" s="7" t="s">
        <v>111</v>
      </c>
    </row>
    <row r="9" spans="1:59" ht="11.25" customHeight="1">
      <c r="B9" s="382" t="s">
        <v>113</v>
      </c>
      <c r="C9" s="398">
        <v>9421</v>
      </c>
      <c r="D9" s="399">
        <v>10149</v>
      </c>
      <c r="E9" s="399">
        <v>11092</v>
      </c>
      <c r="F9" s="399">
        <v>12006</v>
      </c>
      <c r="G9" s="399">
        <v>12377</v>
      </c>
      <c r="H9" s="399">
        <v>17381</v>
      </c>
      <c r="I9" s="399">
        <v>16372</v>
      </c>
      <c r="J9" s="399">
        <v>13432</v>
      </c>
      <c r="K9" s="399">
        <v>13374</v>
      </c>
      <c r="L9" s="399">
        <v>13367</v>
      </c>
      <c r="M9" s="400">
        <v>6028</v>
      </c>
      <c r="O9" s="382" t="s">
        <v>112</v>
      </c>
      <c r="P9" s="392">
        <v>17.76090001261111</v>
      </c>
      <c r="Q9" s="393">
        <v>22.790007071522041</v>
      </c>
      <c r="R9" s="393">
        <v>15.606799807104419</v>
      </c>
      <c r="S9" s="393">
        <v>13.31236309516275</v>
      </c>
      <c r="T9" s="393">
        <v>15.789596434844499</v>
      </c>
      <c r="U9" s="393">
        <v>19.535695491740281</v>
      </c>
      <c r="V9" s="393">
        <v>19.357755059035789</v>
      </c>
      <c r="W9" s="393">
        <v>18.928252703276939</v>
      </c>
      <c r="X9" s="393">
        <v>26.314982472596981</v>
      </c>
      <c r="Y9" s="393">
        <v>25.740331485499659</v>
      </c>
      <c r="Z9" s="393">
        <v>29.917528925078901</v>
      </c>
      <c r="AA9" s="393">
        <v>44.484635856315712</v>
      </c>
      <c r="AB9" s="393">
        <v>30.52001098342307</v>
      </c>
      <c r="AC9" s="393">
        <v>34.713279066239153</v>
      </c>
      <c r="AD9" s="393">
        <v>33.121127701268293</v>
      </c>
      <c r="AE9" s="393">
        <v>29.385321468316992</v>
      </c>
      <c r="AF9" s="393">
        <v>33.424296883780237</v>
      </c>
      <c r="AG9" s="393">
        <v>32.911782757764144</v>
      </c>
      <c r="AH9" s="393">
        <v>42.561331999586343</v>
      </c>
      <c r="AI9" s="393">
        <v>41.250707187237332</v>
      </c>
      <c r="AJ9" s="393">
        <v>67.997671471540144</v>
      </c>
      <c r="AK9" s="393">
        <v>78.573271624268614</v>
      </c>
      <c r="AL9" s="393">
        <v>81.144695741596067</v>
      </c>
      <c r="AM9" s="393">
        <v>92.239249986219789</v>
      </c>
      <c r="AN9" s="393">
        <v>70.396119697925357</v>
      </c>
      <c r="AO9" s="393">
        <v>65.162540687152628</v>
      </c>
      <c r="AP9" s="393">
        <v>41.039218114019363</v>
      </c>
      <c r="AQ9" s="393">
        <v>33.75969441574783</v>
      </c>
      <c r="AR9" s="393">
        <v>49.875284854433538</v>
      </c>
      <c r="AS9" s="393">
        <v>31.10654691404379</v>
      </c>
      <c r="AT9" s="393">
        <v>32.404152638740349</v>
      </c>
      <c r="AU9" s="393">
        <v>33.426172584211329</v>
      </c>
      <c r="AV9" s="393">
        <v>32.903525629215054</v>
      </c>
      <c r="AW9" s="393">
        <v>42.207887498906118</v>
      </c>
      <c r="AX9" s="393">
        <v>38.228112298808803</v>
      </c>
      <c r="AY9" s="393">
        <v>80.604081640075819</v>
      </c>
      <c r="AZ9" s="393">
        <v>84.645806132437272</v>
      </c>
      <c r="BA9" s="393">
        <v>80.210123282709404</v>
      </c>
      <c r="BB9" s="393">
        <v>63.065718006676327</v>
      </c>
      <c r="BC9" s="393">
        <v>65.462626510759591</v>
      </c>
      <c r="BD9" s="393">
        <v>262.74680835694932</v>
      </c>
      <c r="BE9" s="393">
        <v>138.65496244608781</v>
      </c>
      <c r="BF9" s="393">
        <v>0</v>
      </c>
      <c r="BG9" s="394">
        <v>0</v>
      </c>
    </row>
    <row r="10" spans="1:59" ht="11.25" customHeight="1">
      <c r="B10" s="442" t="s">
        <v>118</v>
      </c>
      <c r="C10" s="417">
        <v>3498</v>
      </c>
      <c r="D10" s="418">
        <v>3737</v>
      </c>
      <c r="E10" s="418">
        <v>4145</v>
      </c>
      <c r="F10" s="418">
        <v>4536</v>
      </c>
      <c r="G10" s="418">
        <v>4862</v>
      </c>
      <c r="H10" s="418">
        <v>6715</v>
      </c>
      <c r="I10" s="418">
        <v>6430</v>
      </c>
      <c r="J10" s="418">
        <v>5068</v>
      </c>
      <c r="K10" s="418">
        <v>5015</v>
      </c>
      <c r="L10" s="418">
        <v>4486</v>
      </c>
      <c r="M10" s="419">
        <v>1850</v>
      </c>
      <c r="O10" s="382" t="s">
        <v>113</v>
      </c>
      <c r="P10" s="398">
        <v>2784</v>
      </c>
      <c r="Q10" s="399">
        <v>2288</v>
      </c>
      <c r="R10" s="399">
        <v>2199</v>
      </c>
      <c r="S10" s="399">
        <v>2150</v>
      </c>
      <c r="T10" s="399">
        <v>2771</v>
      </c>
      <c r="U10" s="399">
        <v>2494</v>
      </c>
      <c r="V10" s="399">
        <v>2442</v>
      </c>
      <c r="W10" s="399">
        <v>2442</v>
      </c>
      <c r="X10" s="399">
        <v>3053</v>
      </c>
      <c r="Y10" s="399">
        <v>2636</v>
      </c>
      <c r="Z10" s="399">
        <v>2581</v>
      </c>
      <c r="AA10" s="399">
        <v>2822</v>
      </c>
      <c r="AB10" s="399">
        <v>3274</v>
      </c>
      <c r="AC10" s="399">
        <v>2952</v>
      </c>
      <c r="AD10" s="399">
        <v>2928</v>
      </c>
      <c r="AE10" s="399">
        <v>2852</v>
      </c>
      <c r="AF10" s="399">
        <v>3545</v>
      </c>
      <c r="AG10" s="399">
        <v>2692</v>
      </c>
      <c r="AH10" s="399">
        <v>2883</v>
      </c>
      <c r="AI10" s="399">
        <v>3257</v>
      </c>
      <c r="AJ10" s="399">
        <v>4481</v>
      </c>
      <c r="AK10" s="399">
        <v>4200</v>
      </c>
      <c r="AL10" s="399">
        <v>4261</v>
      </c>
      <c r="AM10" s="399">
        <v>4439</v>
      </c>
      <c r="AN10" s="399">
        <v>5132</v>
      </c>
      <c r="AO10" s="399">
        <v>4196</v>
      </c>
      <c r="AP10" s="399">
        <v>3643</v>
      </c>
      <c r="AQ10" s="399">
        <v>3401</v>
      </c>
      <c r="AR10" s="399">
        <v>3867</v>
      </c>
      <c r="AS10" s="399">
        <v>3300</v>
      </c>
      <c r="AT10" s="399">
        <v>3118</v>
      </c>
      <c r="AU10" s="399">
        <v>3147</v>
      </c>
      <c r="AV10" s="399">
        <v>3716</v>
      </c>
      <c r="AW10" s="399">
        <v>3431</v>
      </c>
      <c r="AX10" s="399">
        <v>3110</v>
      </c>
      <c r="AY10" s="399">
        <v>3117</v>
      </c>
      <c r="AZ10" s="399">
        <v>3793</v>
      </c>
      <c r="BA10" s="399">
        <v>3134</v>
      </c>
      <c r="BB10" s="399">
        <v>3180</v>
      </c>
      <c r="BC10" s="399">
        <v>3260</v>
      </c>
      <c r="BD10" s="399">
        <v>3188</v>
      </c>
      <c r="BE10" s="399">
        <v>2840</v>
      </c>
      <c r="BF10" s="399">
        <v>0</v>
      </c>
      <c r="BG10" s="400">
        <v>0</v>
      </c>
    </row>
    <row r="11" spans="1:59" ht="11.25" customHeight="1">
      <c r="B11" s="382" t="s">
        <v>119</v>
      </c>
      <c r="C11" s="398">
        <v>3426</v>
      </c>
      <c r="D11" s="399">
        <v>3685</v>
      </c>
      <c r="E11" s="399">
        <v>3797</v>
      </c>
      <c r="F11" s="399">
        <v>3796</v>
      </c>
      <c r="G11" s="399">
        <v>3594</v>
      </c>
      <c r="H11" s="399">
        <v>5268</v>
      </c>
      <c r="I11" s="399">
        <v>4980</v>
      </c>
      <c r="J11" s="399">
        <v>3945</v>
      </c>
      <c r="K11" s="399">
        <v>3994</v>
      </c>
      <c r="L11" s="399">
        <v>4358</v>
      </c>
      <c r="M11" s="400">
        <v>2103</v>
      </c>
      <c r="O11" s="442" t="s">
        <v>118</v>
      </c>
      <c r="P11" s="417">
        <v>1060</v>
      </c>
      <c r="Q11" s="418">
        <v>830</v>
      </c>
      <c r="R11" s="418">
        <v>807</v>
      </c>
      <c r="S11" s="418">
        <v>801</v>
      </c>
      <c r="T11" s="418">
        <v>1020</v>
      </c>
      <c r="U11" s="418">
        <v>871</v>
      </c>
      <c r="V11" s="418">
        <v>904</v>
      </c>
      <c r="W11" s="418">
        <v>942</v>
      </c>
      <c r="X11" s="418">
        <v>1091</v>
      </c>
      <c r="Y11" s="418">
        <v>982</v>
      </c>
      <c r="Z11" s="418">
        <v>952</v>
      </c>
      <c r="AA11" s="418">
        <v>1120</v>
      </c>
      <c r="AB11" s="418">
        <v>1221</v>
      </c>
      <c r="AC11" s="418">
        <v>1066</v>
      </c>
      <c r="AD11" s="418">
        <v>1143</v>
      </c>
      <c r="AE11" s="418">
        <v>1106</v>
      </c>
      <c r="AF11" s="418">
        <v>1361</v>
      </c>
      <c r="AG11" s="418">
        <v>1037</v>
      </c>
      <c r="AH11" s="418">
        <v>1153</v>
      </c>
      <c r="AI11" s="418">
        <v>1311</v>
      </c>
      <c r="AJ11" s="418">
        <v>1667</v>
      </c>
      <c r="AK11" s="418">
        <v>1640</v>
      </c>
      <c r="AL11" s="418">
        <v>1658</v>
      </c>
      <c r="AM11" s="418">
        <v>1750</v>
      </c>
      <c r="AN11" s="418">
        <v>1973</v>
      </c>
      <c r="AO11" s="418">
        <v>1694</v>
      </c>
      <c r="AP11" s="418">
        <v>1463</v>
      </c>
      <c r="AQ11" s="418">
        <v>1300</v>
      </c>
      <c r="AR11" s="418">
        <v>1395</v>
      </c>
      <c r="AS11" s="418">
        <v>1278</v>
      </c>
      <c r="AT11" s="418">
        <v>1207</v>
      </c>
      <c r="AU11" s="418">
        <v>1188</v>
      </c>
      <c r="AV11" s="418">
        <v>1345</v>
      </c>
      <c r="AW11" s="418">
        <v>1259</v>
      </c>
      <c r="AX11" s="418">
        <v>1227</v>
      </c>
      <c r="AY11" s="418">
        <v>1184</v>
      </c>
      <c r="AZ11" s="418">
        <v>1264</v>
      </c>
      <c r="BA11" s="418">
        <v>1044</v>
      </c>
      <c r="BB11" s="418">
        <v>1084</v>
      </c>
      <c r="BC11" s="418">
        <v>1094</v>
      </c>
      <c r="BD11" s="418">
        <v>1001</v>
      </c>
      <c r="BE11" s="418">
        <v>849</v>
      </c>
      <c r="BF11" s="418">
        <v>0</v>
      </c>
      <c r="BG11" s="419">
        <v>0</v>
      </c>
    </row>
    <row r="12" spans="1:59" ht="11.25" customHeight="1">
      <c r="B12" s="382" t="s">
        <v>120</v>
      </c>
      <c r="C12" s="417">
        <v>2065</v>
      </c>
      <c r="D12" s="418">
        <v>2289</v>
      </c>
      <c r="E12" s="418">
        <v>2601</v>
      </c>
      <c r="F12" s="418">
        <v>3084</v>
      </c>
      <c r="G12" s="418">
        <v>3242</v>
      </c>
      <c r="H12" s="418">
        <v>4540</v>
      </c>
      <c r="I12" s="418">
        <v>4240</v>
      </c>
      <c r="J12" s="418">
        <v>3767</v>
      </c>
      <c r="K12" s="418">
        <v>3616</v>
      </c>
      <c r="L12" s="418">
        <v>3647</v>
      </c>
      <c r="M12" s="419">
        <v>1679</v>
      </c>
      <c r="O12" s="382" t="s">
        <v>119</v>
      </c>
      <c r="P12" s="398">
        <v>1002</v>
      </c>
      <c r="Q12" s="399">
        <v>828</v>
      </c>
      <c r="R12" s="399">
        <v>815</v>
      </c>
      <c r="S12" s="399">
        <v>781</v>
      </c>
      <c r="T12" s="399">
        <v>998</v>
      </c>
      <c r="U12" s="399">
        <v>902</v>
      </c>
      <c r="V12" s="399">
        <v>898</v>
      </c>
      <c r="W12" s="399">
        <v>887</v>
      </c>
      <c r="X12" s="399">
        <v>1106</v>
      </c>
      <c r="Y12" s="399">
        <v>889</v>
      </c>
      <c r="Z12" s="399">
        <v>877</v>
      </c>
      <c r="AA12" s="399">
        <v>925</v>
      </c>
      <c r="AB12" s="399">
        <v>1013</v>
      </c>
      <c r="AC12" s="399">
        <v>941</v>
      </c>
      <c r="AD12" s="399">
        <v>900</v>
      </c>
      <c r="AE12" s="399">
        <v>942</v>
      </c>
      <c r="AF12" s="399">
        <v>1065</v>
      </c>
      <c r="AG12" s="399">
        <v>727</v>
      </c>
      <c r="AH12" s="399">
        <v>813</v>
      </c>
      <c r="AI12" s="399">
        <v>989</v>
      </c>
      <c r="AJ12" s="399">
        <v>1358</v>
      </c>
      <c r="AK12" s="399">
        <v>1248</v>
      </c>
      <c r="AL12" s="399">
        <v>1281</v>
      </c>
      <c r="AM12" s="399">
        <v>1381</v>
      </c>
      <c r="AN12" s="399">
        <v>1533</v>
      </c>
      <c r="AO12" s="399">
        <v>1242</v>
      </c>
      <c r="AP12" s="399">
        <v>1123</v>
      </c>
      <c r="AQ12" s="399">
        <v>1082</v>
      </c>
      <c r="AR12" s="399">
        <v>1155</v>
      </c>
      <c r="AS12" s="399">
        <v>943</v>
      </c>
      <c r="AT12" s="399">
        <v>896</v>
      </c>
      <c r="AU12" s="399">
        <v>951</v>
      </c>
      <c r="AV12" s="399">
        <v>1154</v>
      </c>
      <c r="AW12" s="399">
        <v>1045</v>
      </c>
      <c r="AX12" s="399">
        <v>857</v>
      </c>
      <c r="AY12" s="399">
        <v>938</v>
      </c>
      <c r="AZ12" s="399">
        <v>1231</v>
      </c>
      <c r="BA12" s="399">
        <v>984</v>
      </c>
      <c r="BB12" s="399">
        <v>1035</v>
      </c>
      <c r="BC12" s="399">
        <v>1108</v>
      </c>
      <c r="BD12" s="399">
        <v>1025</v>
      </c>
      <c r="BE12" s="399">
        <v>1078</v>
      </c>
      <c r="BF12" s="399">
        <v>0</v>
      </c>
      <c r="BG12" s="400">
        <v>0</v>
      </c>
    </row>
    <row r="13" spans="1:59" ht="11.25" customHeight="1">
      <c r="B13" s="382" t="s">
        <v>121</v>
      </c>
      <c r="C13" s="404">
        <v>415</v>
      </c>
      <c r="D13" s="405">
        <v>425</v>
      </c>
      <c r="E13" s="405">
        <v>531</v>
      </c>
      <c r="F13" s="405">
        <v>579</v>
      </c>
      <c r="G13" s="405">
        <v>667</v>
      </c>
      <c r="H13" s="405">
        <v>842</v>
      </c>
      <c r="I13" s="405">
        <v>712</v>
      </c>
      <c r="J13" s="405">
        <v>637</v>
      </c>
      <c r="K13" s="405">
        <v>733</v>
      </c>
      <c r="L13" s="405">
        <v>859</v>
      </c>
      <c r="M13" s="406">
        <v>382</v>
      </c>
      <c r="O13" s="382" t="s">
        <v>120</v>
      </c>
      <c r="P13" s="417">
        <v>599</v>
      </c>
      <c r="Q13" s="418">
        <v>534</v>
      </c>
      <c r="R13" s="418">
        <v>480</v>
      </c>
      <c r="S13" s="418">
        <v>452</v>
      </c>
      <c r="T13" s="418">
        <v>636</v>
      </c>
      <c r="U13" s="418">
        <v>603</v>
      </c>
      <c r="V13" s="418">
        <v>544</v>
      </c>
      <c r="W13" s="418">
        <v>506</v>
      </c>
      <c r="X13" s="418">
        <v>727</v>
      </c>
      <c r="Y13" s="418">
        <v>625</v>
      </c>
      <c r="Z13" s="418">
        <v>612</v>
      </c>
      <c r="AA13" s="418">
        <v>637</v>
      </c>
      <c r="AB13" s="418">
        <v>895</v>
      </c>
      <c r="AC13" s="418">
        <v>782</v>
      </c>
      <c r="AD13" s="418">
        <v>734</v>
      </c>
      <c r="AE13" s="418">
        <v>673</v>
      </c>
      <c r="AF13" s="418">
        <v>932</v>
      </c>
      <c r="AG13" s="418">
        <v>782</v>
      </c>
      <c r="AH13" s="418">
        <v>740</v>
      </c>
      <c r="AI13" s="418">
        <v>788</v>
      </c>
      <c r="AJ13" s="418">
        <v>1240</v>
      </c>
      <c r="AK13" s="418">
        <v>1091</v>
      </c>
      <c r="AL13" s="418">
        <v>1109</v>
      </c>
      <c r="AM13" s="418">
        <v>1100</v>
      </c>
      <c r="AN13" s="418">
        <v>1397</v>
      </c>
      <c r="AO13" s="418">
        <v>1088</v>
      </c>
      <c r="AP13" s="418">
        <v>907</v>
      </c>
      <c r="AQ13" s="418">
        <v>848</v>
      </c>
      <c r="AR13" s="418">
        <v>1131</v>
      </c>
      <c r="AS13" s="418">
        <v>914</v>
      </c>
      <c r="AT13" s="418">
        <v>863</v>
      </c>
      <c r="AU13" s="418">
        <v>859</v>
      </c>
      <c r="AV13" s="418">
        <v>1020</v>
      </c>
      <c r="AW13" s="418">
        <v>939</v>
      </c>
      <c r="AX13" s="418">
        <v>834</v>
      </c>
      <c r="AY13" s="418">
        <v>823</v>
      </c>
      <c r="AZ13" s="418">
        <v>1050</v>
      </c>
      <c r="BA13" s="418">
        <v>891</v>
      </c>
      <c r="BB13" s="418">
        <v>849</v>
      </c>
      <c r="BC13" s="418">
        <v>857</v>
      </c>
      <c r="BD13" s="418">
        <v>935</v>
      </c>
      <c r="BE13" s="418">
        <v>744</v>
      </c>
      <c r="BF13" s="418">
        <v>0</v>
      </c>
      <c r="BG13" s="419">
        <v>0</v>
      </c>
    </row>
    <row r="14" spans="1:59" ht="11.25" customHeight="1">
      <c r="B14" s="522"/>
      <c r="C14" s="523"/>
      <c r="D14" s="523"/>
      <c r="E14" s="523"/>
      <c r="F14" s="412"/>
      <c r="G14" s="412"/>
      <c r="H14" s="412"/>
      <c r="I14" s="412"/>
      <c r="J14" s="412"/>
      <c r="M14" s="412"/>
      <c r="O14" s="382" t="s">
        <v>121</v>
      </c>
      <c r="P14" s="404">
        <v>117</v>
      </c>
      <c r="Q14" s="405">
        <v>92</v>
      </c>
      <c r="R14" s="405">
        <v>95</v>
      </c>
      <c r="S14" s="405">
        <v>111</v>
      </c>
      <c r="T14" s="405">
        <v>111</v>
      </c>
      <c r="U14" s="405">
        <v>115</v>
      </c>
      <c r="V14" s="405">
        <v>95</v>
      </c>
      <c r="W14" s="405">
        <v>104</v>
      </c>
      <c r="X14" s="405">
        <v>125</v>
      </c>
      <c r="Y14" s="405">
        <v>133</v>
      </c>
      <c r="Z14" s="405">
        <v>135</v>
      </c>
      <c r="AA14" s="405">
        <v>138</v>
      </c>
      <c r="AB14" s="405">
        <v>142</v>
      </c>
      <c r="AC14" s="405">
        <v>159</v>
      </c>
      <c r="AD14" s="405">
        <v>149</v>
      </c>
      <c r="AE14" s="405">
        <v>129</v>
      </c>
      <c r="AF14" s="405">
        <v>181</v>
      </c>
      <c r="AG14" s="405">
        <v>145</v>
      </c>
      <c r="AH14" s="405">
        <v>175</v>
      </c>
      <c r="AI14" s="405">
        <v>166</v>
      </c>
      <c r="AJ14" s="405">
        <v>210</v>
      </c>
      <c r="AK14" s="405">
        <v>218</v>
      </c>
      <c r="AL14" s="405">
        <v>208</v>
      </c>
      <c r="AM14" s="405">
        <v>206</v>
      </c>
      <c r="AN14" s="405">
        <v>224</v>
      </c>
      <c r="AO14" s="405">
        <v>171</v>
      </c>
      <c r="AP14" s="405">
        <v>149</v>
      </c>
      <c r="AQ14" s="405">
        <v>168</v>
      </c>
      <c r="AR14" s="405">
        <v>183</v>
      </c>
      <c r="AS14" s="405">
        <v>160</v>
      </c>
      <c r="AT14" s="405">
        <v>148</v>
      </c>
      <c r="AU14" s="405">
        <v>146</v>
      </c>
      <c r="AV14" s="405">
        <v>191</v>
      </c>
      <c r="AW14" s="405">
        <v>185</v>
      </c>
      <c r="AX14" s="405">
        <v>187</v>
      </c>
      <c r="AY14" s="405">
        <v>170</v>
      </c>
      <c r="AZ14" s="405">
        <v>242</v>
      </c>
      <c r="BA14" s="405">
        <v>213</v>
      </c>
      <c r="BB14" s="405">
        <v>208</v>
      </c>
      <c r="BC14" s="405">
        <v>196</v>
      </c>
      <c r="BD14" s="405">
        <v>221</v>
      </c>
      <c r="BE14" s="405">
        <v>161</v>
      </c>
      <c r="BF14" s="405">
        <v>0</v>
      </c>
      <c r="BG14" s="406">
        <v>0</v>
      </c>
    </row>
    <row r="15" spans="1:59" ht="11.25" customHeight="1">
      <c r="B15" s="442" t="s">
        <v>122</v>
      </c>
      <c r="C15" s="524">
        <v>0.3719693747341557</v>
      </c>
      <c r="D15" s="525">
        <v>0.39738409187579754</v>
      </c>
      <c r="E15" s="525">
        <v>0.44076988515525306</v>
      </c>
      <c r="F15" s="525">
        <v>0.48234793704806467</v>
      </c>
      <c r="G15" s="525">
        <v>0.51701403658017864</v>
      </c>
      <c r="H15" s="525">
        <v>0.71405784772437264</v>
      </c>
      <c r="I15" s="525">
        <v>0.68375159506592942</v>
      </c>
      <c r="J15" s="525">
        <v>0.5389196086771586</v>
      </c>
      <c r="K15" s="525">
        <v>0.53328370905997446</v>
      </c>
      <c r="L15" s="525">
        <v>0.47703105061675882</v>
      </c>
      <c r="M15" s="526">
        <v>0.1967247979583156</v>
      </c>
      <c r="O15" s="522"/>
      <c r="P15" s="523"/>
      <c r="Q15" s="523"/>
      <c r="R15" s="523"/>
      <c r="S15" s="523"/>
      <c r="T15" s="523"/>
      <c r="U15" s="523"/>
      <c r="V15" s="523"/>
      <c r="W15" s="523"/>
      <c r="X15" s="523"/>
      <c r="Y15" s="523"/>
      <c r="Z15" s="523"/>
      <c r="AA15" s="523"/>
      <c r="AB15" s="523"/>
      <c r="AC15" s="523"/>
      <c r="AD15" s="523"/>
      <c r="AE15" s="523"/>
      <c r="AF15" s="523"/>
      <c r="AG15" s="523"/>
      <c r="AH15" s="523"/>
      <c r="AI15" s="523"/>
      <c r="AJ15" s="523"/>
      <c r="AK15" s="523"/>
      <c r="AL15" s="523"/>
      <c r="AM15" s="523"/>
      <c r="AN15" s="523"/>
      <c r="AO15" s="523"/>
      <c r="AP15" s="523"/>
      <c r="AQ15" s="523"/>
      <c r="AR15" s="523"/>
      <c r="AS15" s="523"/>
      <c r="AT15" s="523"/>
    </row>
    <row r="16" spans="1:59" ht="11.25" customHeight="1">
      <c r="B16" s="382" t="s">
        <v>123</v>
      </c>
      <c r="C16" s="527">
        <v>0.36431305827307531</v>
      </c>
      <c r="D16" s="528">
        <v>0.39185452998723946</v>
      </c>
      <c r="E16" s="528">
        <v>0.40376435559336454</v>
      </c>
      <c r="F16" s="528">
        <v>0.40365801786473843</v>
      </c>
      <c r="G16" s="528">
        <v>0.38217779668226287</v>
      </c>
      <c r="H16" s="528">
        <v>0.56018715440238198</v>
      </c>
      <c r="I16" s="528">
        <v>0.52956188855806041</v>
      </c>
      <c r="J16" s="528">
        <v>0.41950233943002979</v>
      </c>
      <c r="K16" s="528">
        <v>0.42471288813270947</v>
      </c>
      <c r="L16" s="528">
        <v>0.46341982135261589</v>
      </c>
      <c r="M16" s="529">
        <v>0.22362824330072309</v>
      </c>
      <c r="O16" s="442" t="s">
        <v>122</v>
      </c>
      <c r="P16" s="524">
        <v>0.38156947444204464</v>
      </c>
      <c r="Q16" s="525">
        <v>0.29877609791216703</v>
      </c>
      <c r="R16" s="525">
        <v>0.29049676025917925</v>
      </c>
      <c r="S16" s="525">
        <v>0.28833693304535635</v>
      </c>
      <c r="T16" s="525">
        <v>0.367170626349892</v>
      </c>
      <c r="U16" s="525">
        <v>0.31353491720662346</v>
      </c>
      <c r="V16" s="525">
        <v>0.3254139668826494</v>
      </c>
      <c r="W16" s="525">
        <v>0.33909287257019438</v>
      </c>
      <c r="X16" s="525">
        <v>0.39272858171346292</v>
      </c>
      <c r="Y16" s="525">
        <v>0.35349172066234702</v>
      </c>
      <c r="Z16" s="525">
        <v>0.34269258459323254</v>
      </c>
      <c r="AA16" s="525">
        <v>0.4031677465802736</v>
      </c>
      <c r="AB16" s="525">
        <v>0.43952483801295894</v>
      </c>
      <c r="AC16" s="525">
        <v>0.38372930165586755</v>
      </c>
      <c r="AD16" s="525">
        <v>0.41144708423326132</v>
      </c>
      <c r="AE16" s="525">
        <v>0.39812814974802013</v>
      </c>
      <c r="AF16" s="525">
        <v>0.48992080633549318</v>
      </c>
      <c r="AG16" s="525">
        <v>0.37329013678905687</v>
      </c>
      <c r="AH16" s="525">
        <v>0.41504679625629948</v>
      </c>
      <c r="AI16" s="525">
        <v>0.47192224622030238</v>
      </c>
      <c r="AJ16" s="525">
        <v>0.60007199424046076</v>
      </c>
      <c r="AK16" s="525">
        <v>0.59035277177825773</v>
      </c>
      <c r="AL16" s="525">
        <v>0.59683225341972646</v>
      </c>
      <c r="AM16" s="525">
        <v>0.62994960403167743</v>
      </c>
      <c r="AN16" s="525">
        <v>0.71022318214542834</v>
      </c>
      <c r="AO16" s="525">
        <v>0.60979121670266379</v>
      </c>
      <c r="AP16" s="525">
        <v>0.52663786897048237</v>
      </c>
      <c r="AQ16" s="525">
        <v>0.46796256299496042</v>
      </c>
      <c r="AR16" s="525">
        <v>0.50215982721382291</v>
      </c>
      <c r="AS16" s="525">
        <v>0.46004319654427644</v>
      </c>
      <c r="AT16" s="525">
        <v>0.43448524118070553</v>
      </c>
      <c r="AU16" s="525">
        <v>0.42764578833693306</v>
      </c>
      <c r="AV16" s="525">
        <v>0.48416126709863211</v>
      </c>
      <c r="AW16" s="525">
        <v>0.45320374370050398</v>
      </c>
      <c r="AX16" s="525">
        <v>0.44168466522678185</v>
      </c>
      <c r="AY16" s="525">
        <v>0.42620590352771776</v>
      </c>
      <c r="AZ16" s="525">
        <v>0.45500359971202303</v>
      </c>
      <c r="BA16" s="525">
        <v>0.37580993520518358</v>
      </c>
      <c r="BB16" s="525">
        <v>0.39020878329733621</v>
      </c>
      <c r="BC16" s="525">
        <v>0.39380849532037437</v>
      </c>
      <c r="BD16" s="525">
        <v>0.36033117350611948</v>
      </c>
      <c r="BE16" s="525">
        <v>0.30561555075593955</v>
      </c>
      <c r="BF16" s="525">
        <v>0</v>
      </c>
      <c r="BG16" s="526">
        <v>0</v>
      </c>
    </row>
    <row r="17" spans="2:59" ht="11.25" customHeight="1">
      <c r="B17" s="382" t="s">
        <v>124</v>
      </c>
      <c r="C17" s="530">
        <v>0.21958740961293066</v>
      </c>
      <c r="D17" s="531">
        <v>0.24340706082518077</v>
      </c>
      <c r="E17" s="531">
        <v>0.27658443215652911</v>
      </c>
      <c r="F17" s="531">
        <v>0.32794555508294343</v>
      </c>
      <c r="G17" s="531">
        <v>0.34474691620586984</v>
      </c>
      <c r="H17" s="531">
        <v>0.48277328796256913</v>
      </c>
      <c r="I17" s="531">
        <v>0.45087196937473417</v>
      </c>
      <c r="J17" s="531">
        <v>0.40057422373458101</v>
      </c>
      <c r="K17" s="531">
        <v>0.38451722671203742</v>
      </c>
      <c r="L17" s="531">
        <v>0.38781369629944706</v>
      </c>
      <c r="M17" s="532">
        <v>0.17854104636324969</v>
      </c>
      <c r="O17" s="382" t="s">
        <v>123</v>
      </c>
      <c r="P17" s="527">
        <v>0.36069114470842334</v>
      </c>
      <c r="Q17" s="528">
        <v>0.29805615550755937</v>
      </c>
      <c r="R17" s="528">
        <v>0.29337652987760982</v>
      </c>
      <c r="S17" s="528">
        <v>0.28113750899928008</v>
      </c>
      <c r="T17" s="528">
        <v>0.35925125989920809</v>
      </c>
      <c r="U17" s="528">
        <v>0.32469402447804174</v>
      </c>
      <c r="V17" s="528">
        <v>0.32325413966882649</v>
      </c>
      <c r="W17" s="528">
        <v>0.31929445644348453</v>
      </c>
      <c r="X17" s="528">
        <v>0.39812814974802013</v>
      </c>
      <c r="Y17" s="528">
        <v>0.32001439884809213</v>
      </c>
      <c r="Z17" s="528">
        <v>0.31569474442044637</v>
      </c>
      <c r="AA17" s="528">
        <v>0.33297336213102952</v>
      </c>
      <c r="AB17" s="528">
        <v>0.3646508279337653</v>
      </c>
      <c r="AC17" s="528">
        <v>0.33873290136789058</v>
      </c>
      <c r="AD17" s="528">
        <v>0.32397408207343414</v>
      </c>
      <c r="AE17" s="528">
        <v>0.33909287257019438</v>
      </c>
      <c r="AF17" s="528">
        <v>0.38336933045356369</v>
      </c>
      <c r="AG17" s="528">
        <v>0.26169906407487403</v>
      </c>
      <c r="AH17" s="528">
        <v>0.29265658747300216</v>
      </c>
      <c r="AI17" s="528">
        <v>0.35601151907847373</v>
      </c>
      <c r="AJ17" s="528">
        <v>0.48884089272858172</v>
      </c>
      <c r="AK17" s="528">
        <v>0.44924406047516197</v>
      </c>
      <c r="AL17" s="528">
        <v>0.4611231101511879</v>
      </c>
      <c r="AM17" s="528">
        <v>0.49712023038156949</v>
      </c>
      <c r="AN17" s="528">
        <v>0.55183585313174943</v>
      </c>
      <c r="AO17" s="528">
        <v>0.44708423326133911</v>
      </c>
      <c r="AP17" s="528">
        <v>0.404247660187185</v>
      </c>
      <c r="AQ17" s="528">
        <v>0.38948884089272856</v>
      </c>
      <c r="AR17" s="528">
        <v>0.41576673866090713</v>
      </c>
      <c r="AS17" s="528">
        <v>0.33945284377249818</v>
      </c>
      <c r="AT17" s="528">
        <v>0.32253419726421884</v>
      </c>
      <c r="AU17" s="528">
        <v>0.34233261339092874</v>
      </c>
      <c r="AV17" s="528">
        <v>0.41540676745860333</v>
      </c>
      <c r="AW17" s="528">
        <v>0.37616990640748738</v>
      </c>
      <c r="AX17" s="528">
        <v>0.30849532037437005</v>
      </c>
      <c r="AY17" s="528">
        <v>0.33765298776097913</v>
      </c>
      <c r="AZ17" s="528">
        <v>0.4431245500359971</v>
      </c>
      <c r="BA17" s="528">
        <v>0.35421166306695462</v>
      </c>
      <c r="BB17" s="528">
        <v>0.37257019438444927</v>
      </c>
      <c r="BC17" s="528">
        <v>0.39884809215262779</v>
      </c>
      <c r="BD17" s="528">
        <v>0.36897048236141111</v>
      </c>
      <c r="BE17" s="528">
        <v>0.38804895608351331</v>
      </c>
      <c r="BF17" s="528">
        <v>0</v>
      </c>
      <c r="BG17" s="529">
        <v>0</v>
      </c>
    </row>
    <row r="18" spans="2:59" ht="11.25" customHeight="1">
      <c r="B18" s="382" t="s">
        <v>125</v>
      </c>
      <c r="C18" s="386">
        <v>4.4130157379838365E-2</v>
      </c>
      <c r="D18" s="387">
        <v>4.519353466609953E-2</v>
      </c>
      <c r="E18" s="387">
        <v>5.6465333900467887E-2</v>
      </c>
      <c r="F18" s="387">
        <v>6.156954487452148E-2</v>
      </c>
      <c r="G18" s="387">
        <v>7.0927264993619732E-2</v>
      </c>
      <c r="H18" s="387">
        <v>8.9536367503190134E-2</v>
      </c>
      <c r="I18" s="387">
        <v>7.5712462781794984E-2</v>
      </c>
      <c r="J18" s="387">
        <v>6.7737133134836244E-2</v>
      </c>
      <c r="K18" s="387">
        <v>7.794555508294343E-2</v>
      </c>
      <c r="L18" s="387">
        <v>9.1344108889834116E-2</v>
      </c>
      <c r="M18" s="388">
        <v>4.0621012335176523E-2</v>
      </c>
      <c r="O18" s="382" t="s">
        <v>124</v>
      </c>
      <c r="P18" s="530">
        <v>0.21562275017998561</v>
      </c>
      <c r="Q18" s="531">
        <v>0.19222462203023757</v>
      </c>
      <c r="R18" s="531">
        <v>0.17278617710583152</v>
      </c>
      <c r="S18" s="531">
        <v>0.1627069834413247</v>
      </c>
      <c r="T18" s="531">
        <v>0.22894168466522677</v>
      </c>
      <c r="U18" s="531">
        <v>0.21706263498920086</v>
      </c>
      <c r="V18" s="531">
        <v>0.19582433405327573</v>
      </c>
      <c r="W18" s="531">
        <v>0.18214542836573075</v>
      </c>
      <c r="X18" s="531">
        <v>0.26169906407487403</v>
      </c>
      <c r="Y18" s="531">
        <v>0.22498200143988481</v>
      </c>
      <c r="Z18" s="531">
        <v>0.2203023758099352</v>
      </c>
      <c r="AA18" s="531">
        <v>0.2293016558675306</v>
      </c>
      <c r="AB18" s="531">
        <v>0.32217422606191504</v>
      </c>
      <c r="AC18" s="531">
        <v>0.28149748020158388</v>
      </c>
      <c r="AD18" s="531">
        <v>0.26421886249100074</v>
      </c>
      <c r="AE18" s="531">
        <v>0.24226061915046795</v>
      </c>
      <c r="AF18" s="531">
        <v>0.33549316054715622</v>
      </c>
      <c r="AG18" s="531">
        <v>0.28149748020158388</v>
      </c>
      <c r="AH18" s="531">
        <v>0.26637868970482359</v>
      </c>
      <c r="AI18" s="531">
        <v>0.28365730741540679</v>
      </c>
      <c r="AJ18" s="531">
        <v>0.44636429085673146</v>
      </c>
      <c r="AK18" s="531">
        <v>0.39272858171346292</v>
      </c>
      <c r="AL18" s="531">
        <v>0.39920806335493159</v>
      </c>
      <c r="AM18" s="531">
        <v>0.39596832253419728</v>
      </c>
      <c r="AN18" s="531">
        <v>0.50287976961843051</v>
      </c>
      <c r="AO18" s="531">
        <v>0.39164866810655147</v>
      </c>
      <c r="AP18" s="531">
        <v>0.32649388048956085</v>
      </c>
      <c r="AQ18" s="531">
        <v>0.30525557955363569</v>
      </c>
      <c r="AR18" s="531">
        <v>0.40712742980561556</v>
      </c>
      <c r="AS18" s="531">
        <v>0.32901367890568756</v>
      </c>
      <c r="AT18" s="531">
        <v>0.31065514758819296</v>
      </c>
      <c r="AU18" s="531">
        <v>0.30921526277897771</v>
      </c>
      <c r="AV18" s="531">
        <v>0.367170626349892</v>
      </c>
      <c r="AW18" s="531">
        <v>0.33801295896328293</v>
      </c>
      <c r="AX18" s="531">
        <v>0.30021598272138228</v>
      </c>
      <c r="AY18" s="531">
        <v>0.29625629949604032</v>
      </c>
      <c r="AZ18" s="531">
        <v>0.37796976241900648</v>
      </c>
      <c r="BA18" s="531">
        <v>0.32073434125269978</v>
      </c>
      <c r="BB18" s="531">
        <v>0.30561555075593955</v>
      </c>
      <c r="BC18" s="531">
        <v>0.30849532037437005</v>
      </c>
      <c r="BD18" s="531">
        <v>0.33657307415406768</v>
      </c>
      <c r="BE18" s="531">
        <v>0.2678185745140389</v>
      </c>
      <c r="BF18" s="531">
        <v>0</v>
      </c>
      <c r="BG18" s="532">
        <v>0</v>
      </c>
    </row>
    <row r="19" spans="2:59" ht="11.25" customHeight="1">
      <c r="B19" s="407" t="s">
        <v>115</v>
      </c>
      <c r="I19" s="391"/>
      <c r="O19" s="382" t="s">
        <v>125</v>
      </c>
      <c r="P19" s="386">
        <v>4.2116630669546434E-2</v>
      </c>
      <c r="Q19" s="387">
        <v>3.3117350611951042E-2</v>
      </c>
      <c r="R19" s="387">
        <v>3.4197264218862489E-2</v>
      </c>
      <c r="S19" s="387">
        <v>3.9956803455723541E-2</v>
      </c>
      <c r="T19" s="387">
        <v>3.9956803455723541E-2</v>
      </c>
      <c r="U19" s="387">
        <v>4.1396688264938808E-2</v>
      </c>
      <c r="V19" s="387">
        <v>3.4197264218862489E-2</v>
      </c>
      <c r="W19" s="387">
        <v>3.7437005039596835E-2</v>
      </c>
      <c r="X19" s="387">
        <v>4.4996400287976961E-2</v>
      </c>
      <c r="Y19" s="387">
        <v>4.7876169906407487E-2</v>
      </c>
      <c r="Z19" s="387">
        <v>4.859611231101512E-2</v>
      </c>
      <c r="AA19" s="387">
        <v>4.9676025917926567E-2</v>
      </c>
      <c r="AB19" s="387">
        <v>5.1115910727141826E-2</v>
      </c>
      <c r="AC19" s="387">
        <v>5.7235421166306692E-2</v>
      </c>
      <c r="AD19" s="387">
        <v>5.363570914326854E-2</v>
      </c>
      <c r="AE19" s="387">
        <v>4.6436285097192227E-2</v>
      </c>
      <c r="AF19" s="387">
        <v>6.5154787616990645E-2</v>
      </c>
      <c r="AG19" s="387">
        <v>5.2195824334053273E-2</v>
      </c>
      <c r="AH19" s="387">
        <v>6.2994960403167752E-2</v>
      </c>
      <c r="AI19" s="387">
        <v>5.9755219582433405E-2</v>
      </c>
      <c r="AJ19" s="387">
        <v>7.5593952483801297E-2</v>
      </c>
      <c r="AK19" s="387">
        <v>7.8473722102231816E-2</v>
      </c>
      <c r="AL19" s="387">
        <v>7.487401007919367E-2</v>
      </c>
      <c r="AM19" s="387">
        <v>7.415406767458603E-2</v>
      </c>
      <c r="AN19" s="387">
        <v>8.0633549316054709E-2</v>
      </c>
      <c r="AO19" s="387">
        <v>6.1555075593952485E-2</v>
      </c>
      <c r="AP19" s="387">
        <v>5.363570914326854E-2</v>
      </c>
      <c r="AQ19" s="387">
        <v>6.0475161987041039E-2</v>
      </c>
      <c r="AR19" s="387">
        <v>6.5874730021598271E-2</v>
      </c>
      <c r="AS19" s="387">
        <v>5.7595392368610512E-2</v>
      </c>
      <c r="AT19" s="387">
        <v>5.3275737940964719E-2</v>
      </c>
      <c r="AU19" s="387">
        <v>5.2555795536357093E-2</v>
      </c>
      <c r="AV19" s="387">
        <v>6.8754499640028804E-2</v>
      </c>
      <c r="AW19" s="387">
        <v>6.6594672426205898E-2</v>
      </c>
      <c r="AX19" s="387">
        <v>6.7314614830813538E-2</v>
      </c>
      <c r="AY19" s="387">
        <v>6.1195104391648665E-2</v>
      </c>
      <c r="AZ19" s="387">
        <v>8.7113030957523402E-2</v>
      </c>
      <c r="BA19" s="387">
        <v>7.6673866090712736E-2</v>
      </c>
      <c r="BB19" s="387">
        <v>7.487401007919367E-2</v>
      </c>
      <c r="BC19" s="387">
        <v>7.055435565154787E-2</v>
      </c>
      <c r="BD19" s="387">
        <v>7.9553635709143269E-2</v>
      </c>
      <c r="BE19" s="387">
        <v>5.7955363570914326E-2</v>
      </c>
      <c r="BF19" s="387">
        <v>0</v>
      </c>
      <c r="BG19" s="388">
        <v>0</v>
      </c>
    </row>
    <row r="20" spans="2:59" ht="11.25" customHeight="1">
      <c r="O20" s="407" t="s">
        <v>115</v>
      </c>
      <c r="T20" s="391"/>
    </row>
    <row r="25" spans="2:59" ht="11.25" customHeight="1">
      <c r="M25" s="533"/>
    </row>
  </sheetData>
  <mergeCells count="11">
    <mergeCell ref="BD7:BE7"/>
    <mergeCell ref="AJ7:AM7"/>
    <mergeCell ref="AN7:AQ7"/>
    <mergeCell ref="AR7:AU7"/>
    <mergeCell ref="AV7:AY7"/>
    <mergeCell ref="AZ7:BC7"/>
    <mergeCell ref="P7:S7"/>
    <mergeCell ref="T7:W7"/>
    <mergeCell ref="X7:AA7"/>
    <mergeCell ref="AB7:AE7"/>
    <mergeCell ref="AF7:AI7"/>
  </mergeCells>
  <conditionalFormatting sqref="C19:H19">
    <cfRule type="cellIs" dxfId="34" priority="2" operator="equal">
      <formula>FALSE</formula>
    </cfRule>
  </conditionalFormatting>
  <conditionalFormatting sqref="P20:S20">
    <cfRule type="cellIs" dxfId="33" priority="1" operator="equal">
      <formula>FALSE</formula>
    </cfRule>
  </conditionalFormatting>
  <pageMargins left="0.7" right="0.7" top="0.75" bottom="0.75" header="0.3" footer="0.3"/>
  <pageSetup orientation="portrait" horizontalDpi="0" verticalDpi="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58EF3-CA21-4EE0-9988-3CC72521A041}">
  <sheetPr>
    <tabColor theme="4"/>
  </sheetPr>
  <dimension ref="A1:AJ98"/>
  <sheetViews>
    <sheetView showGridLines="0" zoomScaleNormal="100" workbookViewId="0"/>
  </sheetViews>
  <sheetFormatPr defaultColWidth="5.5" defaultRowHeight="11.25" customHeight="1"/>
  <cols>
    <col min="1" max="1" width="2.5" style="643" customWidth="1"/>
    <col min="2" max="2" width="10.08203125" style="643" bestFit="1" customWidth="1"/>
    <col min="3" max="14" width="5.5" style="643" customWidth="1"/>
    <col min="15" max="15" width="10.08203125" style="643" bestFit="1" customWidth="1"/>
    <col min="16" max="25" width="5.5" style="643"/>
    <col min="26" max="26" width="6.08203125" style="643" bestFit="1" customWidth="1"/>
    <col min="27" max="16384" width="5.5" style="643"/>
  </cols>
  <sheetData>
    <row r="1" spans="1:26" ht="11.25" customHeight="1">
      <c r="A1" s="916"/>
      <c r="B1" s="634"/>
    </row>
    <row r="2" spans="1:26" ht="11.25" customHeight="1">
      <c r="A2" s="916"/>
    </row>
    <row r="3" spans="1:26" ht="11.25" customHeight="1">
      <c r="A3" s="916"/>
    </row>
    <row r="4" spans="1:26" ht="11.25" customHeight="1">
      <c r="A4" s="916"/>
    </row>
    <row r="6" spans="1:26" ht="15" customHeight="1">
      <c r="B6" s="254"/>
      <c r="C6" s="258" t="s">
        <v>415</v>
      </c>
      <c r="D6" s="254"/>
      <c r="E6" s="254"/>
      <c r="F6" s="254"/>
      <c r="G6" s="254"/>
      <c r="H6" s="254"/>
      <c r="I6" s="254"/>
      <c r="J6" s="254"/>
      <c r="O6" s="254"/>
      <c r="P6" s="258" t="s">
        <v>416</v>
      </c>
      <c r="Q6" s="254"/>
      <c r="R6" s="254"/>
      <c r="S6" s="254"/>
      <c r="T6" s="254"/>
      <c r="U6" s="254"/>
      <c r="V6" s="254"/>
      <c r="W6" s="254"/>
    </row>
    <row r="7" spans="1:26" ht="11.25" customHeight="1">
      <c r="B7" s="637"/>
      <c r="C7" s="63">
        <v>2016</v>
      </c>
      <c r="D7" s="64">
        <v>2017</v>
      </c>
      <c r="E7" s="64">
        <v>2018</v>
      </c>
      <c r="F7" s="64">
        <v>2019</v>
      </c>
      <c r="G7" s="64">
        <v>2020</v>
      </c>
      <c r="H7" s="64">
        <v>2021</v>
      </c>
      <c r="I7" s="64">
        <v>2022</v>
      </c>
      <c r="J7" s="64">
        <v>2023</v>
      </c>
      <c r="K7" s="64">
        <v>2024</v>
      </c>
      <c r="L7" s="64">
        <v>2025</v>
      </c>
      <c r="M7" s="65">
        <v>2026</v>
      </c>
      <c r="O7" s="555"/>
      <c r="P7" s="102">
        <v>2016</v>
      </c>
      <c r="Q7" s="103">
        <v>2017</v>
      </c>
      <c r="R7" s="103">
        <v>2018</v>
      </c>
      <c r="S7" s="103">
        <v>2019</v>
      </c>
      <c r="T7" s="103">
        <v>2020</v>
      </c>
      <c r="U7" s="103">
        <v>2021</v>
      </c>
      <c r="V7" s="103">
        <v>2022</v>
      </c>
      <c r="W7" s="103">
        <v>2023</v>
      </c>
      <c r="X7" s="103">
        <v>2024</v>
      </c>
      <c r="Y7" s="103">
        <v>2025</v>
      </c>
      <c r="Z7" s="104">
        <v>2026</v>
      </c>
    </row>
    <row r="8" spans="1:26" ht="11.25" customHeight="1">
      <c r="B8" s="610" t="s">
        <v>112</v>
      </c>
      <c r="C8" s="540">
        <v>12.274297874414041</v>
      </c>
      <c r="D8" s="541">
        <v>16.140099239675681</v>
      </c>
      <c r="E8" s="541">
        <v>29.881700305405921</v>
      </c>
      <c r="F8" s="541">
        <v>38.3487505383086</v>
      </c>
      <c r="G8" s="541">
        <v>49.762411510555808</v>
      </c>
      <c r="H8" s="541">
        <v>121.1662121270198</v>
      </c>
      <c r="I8" s="541">
        <v>84.137503359514056</v>
      </c>
      <c r="J8" s="541">
        <v>70.602959561824022</v>
      </c>
      <c r="K8" s="541">
        <v>115.845278423485</v>
      </c>
      <c r="L8" s="541">
        <v>209.02368217931061</v>
      </c>
      <c r="M8" s="542">
        <v>354.88065957710438</v>
      </c>
      <c r="O8" s="767" t="s">
        <v>166</v>
      </c>
      <c r="P8" s="724">
        <v>108</v>
      </c>
      <c r="Q8" s="725">
        <v>133</v>
      </c>
      <c r="R8" s="725">
        <v>158</v>
      </c>
      <c r="S8" s="725">
        <v>195</v>
      </c>
      <c r="T8" s="725">
        <v>211</v>
      </c>
      <c r="U8" s="725">
        <v>356</v>
      </c>
      <c r="V8" s="725">
        <v>371</v>
      </c>
      <c r="W8" s="725">
        <v>351</v>
      </c>
      <c r="X8" s="725">
        <v>546</v>
      </c>
      <c r="Y8" s="725">
        <v>560</v>
      </c>
      <c r="Z8" s="726">
        <v>263</v>
      </c>
    </row>
    <row r="9" spans="1:26" ht="11.25" customHeight="1">
      <c r="B9" s="610" t="s">
        <v>113</v>
      </c>
      <c r="C9" s="764">
        <v>1734</v>
      </c>
      <c r="D9" s="765">
        <v>2253</v>
      </c>
      <c r="E9" s="765">
        <v>2802</v>
      </c>
      <c r="F9" s="765">
        <v>3207</v>
      </c>
      <c r="G9" s="765">
        <v>3517</v>
      </c>
      <c r="H9" s="765">
        <v>5248</v>
      </c>
      <c r="I9" s="765">
        <v>5220</v>
      </c>
      <c r="J9" s="765">
        <v>4965</v>
      </c>
      <c r="K9" s="765">
        <v>5840</v>
      </c>
      <c r="L9" s="765">
        <v>6827</v>
      </c>
      <c r="M9" s="766">
        <v>3258</v>
      </c>
      <c r="O9" s="768" t="s">
        <v>167</v>
      </c>
      <c r="P9" s="727">
        <v>586</v>
      </c>
      <c r="Q9" s="728">
        <v>786</v>
      </c>
      <c r="R9" s="728">
        <v>952</v>
      </c>
      <c r="S9" s="728">
        <v>1093</v>
      </c>
      <c r="T9" s="728">
        <v>1197</v>
      </c>
      <c r="U9" s="728">
        <v>1655</v>
      </c>
      <c r="V9" s="728">
        <v>1690</v>
      </c>
      <c r="W9" s="728">
        <v>1749</v>
      </c>
      <c r="X9" s="728">
        <v>1932</v>
      </c>
      <c r="Y9" s="728">
        <v>2043</v>
      </c>
      <c r="Z9" s="729">
        <v>852</v>
      </c>
    </row>
    <row r="10" spans="1:26" ht="11.25" customHeight="1">
      <c r="B10" s="36" t="s">
        <v>115</v>
      </c>
      <c r="C10" s="730"/>
      <c r="D10" s="730"/>
      <c r="E10" s="730"/>
      <c r="F10" s="730"/>
      <c r="G10" s="730"/>
      <c r="H10" s="730"/>
      <c r="I10" s="730"/>
      <c r="J10" s="730"/>
      <c r="K10" s="730"/>
      <c r="L10" s="730"/>
      <c r="M10" s="730"/>
      <c r="O10" s="768" t="s">
        <v>168</v>
      </c>
      <c r="P10" s="731">
        <v>411</v>
      </c>
      <c r="Q10" s="732">
        <v>535</v>
      </c>
      <c r="R10" s="732">
        <v>598</v>
      </c>
      <c r="S10" s="732">
        <v>613</v>
      </c>
      <c r="T10" s="732">
        <v>661</v>
      </c>
      <c r="U10" s="732">
        <v>990</v>
      </c>
      <c r="V10" s="732">
        <v>874</v>
      </c>
      <c r="W10" s="732">
        <v>650</v>
      </c>
      <c r="X10" s="732">
        <v>705</v>
      </c>
      <c r="Y10" s="732">
        <v>889</v>
      </c>
      <c r="Z10" s="733">
        <v>392</v>
      </c>
    </row>
    <row r="11" spans="1:26" ht="11.25" customHeight="1">
      <c r="B11" s="254"/>
      <c r="C11" s="730"/>
      <c r="D11" s="730"/>
      <c r="E11" s="730"/>
      <c r="F11" s="730"/>
      <c r="G11" s="730"/>
      <c r="H11" s="730"/>
      <c r="I11" s="730"/>
      <c r="J11" s="730"/>
      <c r="K11" s="730"/>
      <c r="L11" s="730"/>
      <c r="M11" s="730"/>
      <c r="O11" s="768" t="s">
        <v>169</v>
      </c>
      <c r="P11" s="727">
        <v>146</v>
      </c>
      <c r="Q11" s="728">
        <v>178</v>
      </c>
      <c r="R11" s="728">
        <v>271</v>
      </c>
      <c r="S11" s="728">
        <v>275</v>
      </c>
      <c r="T11" s="728">
        <v>320</v>
      </c>
      <c r="U11" s="728">
        <v>447</v>
      </c>
      <c r="V11" s="728">
        <v>374</v>
      </c>
      <c r="W11" s="728">
        <v>233</v>
      </c>
      <c r="X11" s="728">
        <v>318</v>
      </c>
      <c r="Y11" s="728">
        <v>345</v>
      </c>
      <c r="Z11" s="729">
        <v>170</v>
      </c>
    </row>
    <row r="12" spans="1:26" ht="11.25" customHeight="1">
      <c r="B12" s="254"/>
      <c r="C12" s="254"/>
      <c r="D12" s="254"/>
      <c r="E12" s="254"/>
      <c r="F12" s="254"/>
      <c r="G12" s="254"/>
      <c r="H12" s="254"/>
      <c r="I12" s="254"/>
      <c r="J12" s="254"/>
      <c r="O12" s="769" t="s">
        <v>170</v>
      </c>
      <c r="P12" s="734">
        <v>62</v>
      </c>
      <c r="Q12" s="771">
        <v>80</v>
      </c>
      <c r="R12" s="771">
        <v>89</v>
      </c>
      <c r="S12" s="771">
        <v>122</v>
      </c>
      <c r="T12" s="771">
        <v>145</v>
      </c>
      <c r="U12" s="771">
        <v>228</v>
      </c>
      <c r="V12" s="771">
        <v>164</v>
      </c>
      <c r="W12" s="771">
        <v>115</v>
      </c>
      <c r="X12" s="771">
        <v>131</v>
      </c>
      <c r="Y12" s="771">
        <v>154</v>
      </c>
      <c r="Z12" s="735">
        <v>69</v>
      </c>
    </row>
    <row r="13" spans="1:26" ht="11.25" customHeight="1">
      <c r="B13" s="254"/>
      <c r="C13" s="254"/>
      <c r="D13" s="254"/>
      <c r="E13" s="254"/>
      <c r="F13" s="254"/>
      <c r="G13" s="254"/>
      <c r="H13" s="254"/>
      <c r="I13" s="254"/>
      <c r="J13" s="254"/>
      <c r="O13" s="770" t="s">
        <v>171</v>
      </c>
      <c r="P13" s="736">
        <v>49</v>
      </c>
      <c r="Q13" s="737">
        <v>45</v>
      </c>
      <c r="R13" s="737">
        <v>87</v>
      </c>
      <c r="S13" s="737">
        <v>106</v>
      </c>
      <c r="T13" s="737">
        <v>104</v>
      </c>
      <c r="U13" s="737">
        <v>231</v>
      </c>
      <c r="V13" s="737">
        <v>122</v>
      </c>
      <c r="W13" s="737">
        <v>66</v>
      </c>
      <c r="X13" s="737">
        <v>89</v>
      </c>
      <c r="Y13" s="737">
        <v>145</v>
      </c>
      <c r="Z13" s="738">
        <v>70</v>
      </c>
    </row>
    <row r="14" spans="1:26" ht="11.25" customHeight="1">
      <c r="B14" s="254"/>
      <c r="C14" s="254"/>
      <c r="D14" s="254"/>
      <c r="E14" s="254"/>
      <c r="F14" s="254"/>
      <c r="G14" s="254"/>
      <c r="H14" s="254"/>
      <c r="I14" s="254"/>
      <c r="J14" s="254"/>
      <c r="O14" s="36" t="s">
        <v>115</v>
      </c>
    </row>
    <row r="15" spans="1:26" ht="11.25" customHeight="1">
      <c r="B15" s="254"/>
      <c r="C15" s="254"/>
      <c r="D15" s="254"/>
      <c r="E15" s="254"/>
      <c r="F15" s="254"/>
      <c r="G15" s="254"/>
      <c r="H15" s="254"/>
      <c r="I15" s="254"/>
      <c r="J15" s="254"/>
    </row>
    <row r="16" spans="1:26" ht="11.25" customHeight="1">
      <c r="B16" s="254"/>
      <c r="C16" s="254"/>
      <c r="D16" s="254"/>
      <c r="E16" s="254"/>
      <c r="F16" s="254"/>
      <c r="G16" s="254"/>
      <c r="H16" s="254"/>
      <c r="I16" s="254"/>
      <c r="J16" s="254"/>
    </row>
    <row r="17" spans="2:10" ht="11.25" customHeight="1">
      <c r="B17" s="254"/>
      <c r="C17" s="254"/>
      <c r="D17" s="254"/>
      <c r="E17" s="254"/>
      <c r="F17" s="254"/>
      <c r="G17" s="254"/>
      <c r="H17" s="254"/>
      <c r="I17" s="254"/>
      <c r="J17" s="254"/>
    </row>
    <row r="18" spans="2:10" ht="11.25" customHeight="1">
      <c r="B18" s="254"/>
      <c r="C18" s="254"/>
      <c r="D18" s="254"/>
      <c r="E18" s="254"/>
      <c r="F18" s="254"/>
      <c r="G18" s="254"/>
      <c r="H18" s="254"/>
      <c r="I18" s="254"/>
      <c r="J18" s="254"/>
    </row>
    <row r="19" spans="2:10" ht="11.25" customHeight="1">
      <c r="B19" s="254"/>
      <c r="C19" s="254"/>
      <c r="D19" s="254"/>
      <c r="E19" s="254"/>
      <c r="F19" s="254"/>
      <c r="G19" s="254"/>
      <c r="H19" s="254"/>
      <c r="I19" s="254"/>
      <c r="J19" s="254"/>
    </row>
    <row r="20" spans="2:10" ht="11.25" customHeight="1">
      <c r="B20" s="254"/>
      <c r="C20" s="254"/>
      <c r="D20" s="254"/>
      <c r="E20" s="254"/>
      <c r="F20" s="254"/>
      <c r="G20" s="254"/>
      <c r="H20" s="254"/>
      <c r="I20" s="254"/>
      <c r="J20" s="254"/>
    </row>
    <row r="21" spans="2:10" ht="11.25" customHeight="1">
      <c r="B21" s="254"/>
      <c r="C21" s="254"/>
      <c r="D21" s="254"/>
      <c r="E21" s="254"/>
      <c r="F21" s="254"/>
      <c r="G21" s="254"/>
      <c r="H21" s="254"/>
      <c r="I21" s="254"/>
      <c r="J21" s="254"/>
    </row>
    <row r="22" spans="2:10" ht="11.25" customHeight="1">
      <c r="B22" s="254"/>
      <c r="C22" s="254"/>
      <c r="D22" s="254"/>
      <c r="E22" s="254"/>
      <c r="F22" s="254"/>
      <c r="G22" s="254"/>
      <c r="H22" s="254"/>
      <c r="I22" s="254"/>
      <c r="J22" s="254"/>
    </row>
    <row r="23" spans="2:10" ht="11.25" customHeight="1">
      <c r="B23" s="254"/>
      <c r="C23" s="254"/>
      <c r="D23" s="254"/>
      <c r="E23" s="254"/>
      <c r="F23" s="254"/>
      <c r="G23" s="254"/>
      <c r="H23" s="254"/>
      <c r="I23" s="254"/>
      <c r="J23" s="254"/>
    </row>
    <row r="24" spans="2:10" ht="11.25" customHeight="1">
      <c r="B24" s="254"/>
      <c r="C24" s="254"/>
      <c r="D24" s="254"/>
      <c r="E24" s="254"/>
      <c r="F24" s="254"/>
      <c r="G24" s="254"/>
      <c r="H24" s="254"/>
      <c r="I24" s="254"/>
      <c r="J24" s="254"/>
    </row>
    <row r="25" spans="2:10" ht="11.25" customHeight="1">
      <c r="B25" s="254"/>
      <c r="C25" s="254"/>
      <c r="D25" s="254"/>
      <c r="E25" s="254"/>
      <c r="F25" s="254"/>
      <c r="G25" s="254"/>
      <c r="H25" s="254"/>
      <c r="I25" s="254"/>
      <c r="J25" s="254"/>
    </row>
    <row r="26" spans="2:10" ht="11.25" customHeight="1">
      <c r="B26" s="254"/>
      <c r="C26" s="254"/>
      <c r="D26" s="254"/>
      <c r="E26" s="254"/>
      <c r="F26" s="254"/>
      <c r="G26" s="254"/>
      <c r="H26" s="254"/>
      <c r="I26" s="254"/>
      <c r="J26" s="254"/>
    </row>
    <row r="32" spans="2:10" ht="11.25" customHeight="1">
      <c r="B32" s="254"/>
      <c r="C32" s="254"/>
      <c r="D32" s="254"/>
      <c r="E32" s="254"/>
      <c r="F32" s="254"/>
      <c r="G32" s="254"/>
      <c r="H32" s="254"/>
      <c r="I32" s="254"/>
      <c r="J32" s="254"/>
    </row>
    <row r="33" spans="1:26" ht="11.25" customHeight="1">
      <c r="B33" s="254"/>
      <c r="C33" s="254"/>
      <c r="D33" s="254"/>
      <c r="E33" s="254"/>
      <c r="F33" s="254"/>
      <c r="G33" s="254"/>
      <c r="H33" s="254"/>
      <c r="I33" s="254"/>
      <c r="J33" s="254"/>
    </row>
    <row r="34" spans="1:26" ht="11.25" customHeight="1">
      <c r="B34" s="254"/>
      <c r="C34" s="254"/>
      <c r="D34" s="254"/>
      <c r="E34" s="254"/>
      <c r="F34" s="254"/>
      <c r="G34" s="254"/>
      <c r="H34" s="254"/>
      <c r="I34" s="254"/>
      <c r="J34" s="254"/>
    </row>
    <row r="39" spans="1:26" ht="15" customHeight="1">
      <c r="B39" s="254"/>
      <c r="C39" s="258" t="s">
        <v>417</v>
      </c>
      <c r="D39" s="254"/>
      <c r="E39" s="254"/>
      <c r="F39" s="254"/>
      <c r="G39" s="254"/>
      <c r="H39" s="254"/>
      <c r="I39" s="254"/>
      <c r="J39" s="254"/>
      <c r="K39" s="254"/>
      <c r="L39" s="254"/>
      <c r="M39" s="254"/>
      <c r="O39" s="254"/>
      <c r="P39" s="258" t="s">
        <v>418</v>
      </c>
      <c r="Q39" s="254"/>
      <c r="R39" s="254"/>
      <c r="S39" s="254"/>
      <c r="T39" s="254"/>
      <c r="U39" s="254"/>
      <c r="V39" s="254"/>
      <c r="W39" s="254"/>
    </row>
    <row r="40" spans="1:26" ht="11.25" customHeight="1">
      <c r="B40" s="637"/>
      <c r="C40" s="102">
        <v>2016</v>
      </c>
      <c r="D40" s="103">
        <v>2017</v>
      </c>
      <c r="E40" s="103">
        <v>2018</v>
      </c>
      <c r="F40" s="103">
        <v>2019</v>
      </c>
      <c r="G40" s="103">
        <v>2020</v>
      </c>
      <c r="H40" s="103">
        <v>2021</v>
      </c>
      <c r="I40" s="103">
        <v>2022</v>
      </c>
      <c r="J40" s="103">
        <v>2023</v>
      </c>
      <c r="K40" s="103">
        <v>2024</v>
      </c>
      <c r="L40" s="103">
        <v>2025</v>
      </c>
      <c r="M40" s="104">
        <v>2026</v>
      </c>
      <c r="O40" s="637"/>
      <c r="P40" s="102">
        <v>2016</v>
      </c>
      <c r="Q40" s="103">
        <v>2017</v>
      </c>
      <c r="R40" s="103">
        <v>2018</v>
      </c>
      <c r="S40" s="103">
        <v>2019</v>
      </c>
      <c r="T40" s="103">
        <v>2020</v>
      </c>
      <c r="U40" s="103">
        <v>2021</v>
      </c>
      <c r="V40" s="103">
        <v>2022</v>
      </c>
      <c r="W40" s="103">
        <v>2023</v>
      </c>
      <c r="X40" s="103">
        <v>2024</v>
      </c>
      <c r="Y40" s="103">
        <v>2025</v>
      </c>
      <c r="Z40" s="104">
        <v>2026</v>
      </c>
    </row>
    <row r="41" spans="1:26" ht="11.25" customHeight="1">
      <c r="A41" s="62"/>
      <c r="B41" s="610" t="s">
        <v>419</v>
      </c>
      <c r="C41" s="772">
        <v>2.5</v>
      </c>
      <c r="D41" s="773">
        <v>2.5999995</v>
      </c>
      <c r="E41" s="773">
        <v>3.0121959999999999</v>
      </c>
      <c r="F41" s="773">
        <v>3.4868795000000001</v>
      </c>
      <c r="G41" s="773">
        <v>3.4616639999999999</v>
      </c>
      <c r="H41" s="773">
        <v>4.6128584999999998</v>
      </c>
      <c r="I41" s="773">
        <v>4.3</v>
      </c>
      <c r="J41" s="773">
        <v>3.6</v>
      </c>
      <c r="K41" s="773">
        <v>4</v>
      </c>
      <c r="L41" s="773">
        <v>5</v>
      </c>
      <c r="M41" s="774">
        <v>6.0999914999999998</v>
      </c>
      <c r="O41" s="610" t="s">
        <v>419</v>
      </c>
      <c r="P41" s="772">
        <v>12.499999000000001</v>
      </c>
      <c r="Q41" s="773">
        <v>12.000000500000001</v>
      </c>
      <c r="R41" s="773">
        <v>14.5</v>
      </c>
      <c r="S41" s="773">
        <v>15.885</v>
      </c>
      <c r="T41" s="773">
        <v>15.5</v>
      </c>
      <c r="U41" s="773">
        <v>26</v>
      </c>
      <c r="V41" s="773">
        <v>25.024000000000001</v>
      </c>
      <c r="W41" s="773">
        <v>19.887521</v>
      </c>
      <c r="X41" s="773">
        <v>27.000001000000001</v>
      </c>
      <c r="Y41" s="773">
        <v>38.499999000000003</v>
      </c>
      <c r="Z41" s="774">
        <v>74.723758000000004</v>
      </c>
    </row>
    <row r="42" spans="1:26" ht="11.25" customHeight="1">
      <c r="A42" s="62"/>
      <c r="B42" s="610" t="s">
        <v>420</v>
      </c>
      <c r="C42" s="775">
        <v>8.0592894779971136</v>
      </c>
      <c r="D42" s="508">
        <v>8.0539417362702022</v>
      </c>
      <c r="E42" s="508">
        <v>12.206576920514131</v>
      </c>
      <c r="F42" s="508">
        <v>13.965313378582049</v>
      </c>
      <c r="G42" s="508">
        <v>16.510421867594768</v>
      </c>
      <c r="H42" s="508">
        <v>27.51276387946136</v>
      </c>
      <c r="I42" s="508">
        <v>19.904779597939019</v>
      </c>
      <c r="J42" s="508">
        <v>19.232623143646521</v>
      </c>
      <c r="K42" s="508">
        <v>28.5685026948359</v>
      </c>
      <c r="L42" s="508">
        <v>45.20408351624193</v>
      </c>
      <c r="M42" s="509">
        <v>164.14461590014989</v>
      </c>
      <c r="O42" s="610" t="s">
        <v>420</v>
      </c>
      <c r="P42" s="775">
        <v>71.687202643908662</v>
      </c>
      <c r="Q42" s="508">
        <v>48.096513307273327</v>
      </c>
      <c r="R42" s="508">
        <v>97.242760134144618</v>
      </c>
      <c r="S42" s="508">
        <v>114.25490608387079</v>
      </c>
      <c r="T42" s="508">
        <v>161.93295478069419</v>
      </c>
      <c r="U42" s="508">
        <v>333.66116760902878</v>
      </c>
      <c r="V42" s="508">
        <v>206.14700425308479</v>
      </c>
      <c r="W42" s="508">
        <v>172.82297525852869</v>
      </c>
      <c r="X42" s="508">
        <v>360.28011041083852</v>
      </c>
      <c r="Y42" s="508">
        <v>707.33172802109971</v>
      </c>
      <c r="Z42" s="509">
        <v>3689.261395981518</v>
      </c>
    </row>
    <row r="43" spans="1:26" ht="11.25" customHeight="1">
      <c r="A43" s="62"/>
      <c r="B43" s="610" t="s">
        <v>421</v>
      </c>
      <c r="C43" s="776">
        <v>1523</v>
      </c>
      <c r="D43" s="777">
        <v>2004</v>
      </c>
      <c r="E43" s="777">
        <v>2448</v>
      </c>
      <c r="F43" s="777">
        <v>2746</v>
      </c>
      <c r="G43" s="777">
        <v>3014</v>
      </c>
      <c r="H43" s="777">
        <v>4404</v>
      </c>
      <c r="I43" s="777">
        <v>4227</v>
      </c>
      <c r="J43" s="777">
        <v>3671</v>
      </c>
      <c r="K43" s="777">
        <v>4055</v>
      </c>
      <c r="L43" s="777">
        <v>4624</v>
      </c>
      <c r="M43" s="778">
        <v>2162</v>
      </c>
      <c r="O43" s="610" t="s">
        <v>421</v>
      </c>
      <c r="P43" s="776">
        <v>933</v>
      </c>
      <c r="Q43" s="777">
        <v>1294</v>
      </c>
      <c r="R43" s="777">
        <v>1587</v>
      </c>
      <c r="S43" s="777">
        <v>1820</v>
      </c>
      <c r="T43" s="777">
        <v>1993</v>
      </c>
      <c r="U43" s="777">
        <v>2905</v>
      </c>
      <c r="V43" s="777">
        <v>2527</v>
      </c>
      <c r="W43" s="777">
        <v>2118</v>
      </c>
      <c r="X43" s="777">
        <v>2194</v>
      </c>
      <c r="Y43" s="777">
        <v>2241</v>
      </c>
      <c r="Z43" s="778">
        <v>840</v>
      </c>
    </row>
    <row r="44" spans="1:26" ht="11.25" customHeight="1">
      <c r="B44" s="36" t="s">
        <v>115</v>
      </c>
      <c r="C44" s="254"/>
      <c r="D44" s="254"/>
      <c r="E44" s="254"/>
      <c r="F44" s="254"/>
      <c r="G44" s="254"/>
      <c r="H44" s="254"/>
      <c r="I44" s="254"/>
      <c r="J44" s="254"/>
      <c r="K44" s="254"/>
      <c r="L44" s="254"/>
      <c r="M44" s="254"/>
      <c r="O44" s="36" t="s">
        <v>115</v>
      </c>
      <c r="P44" s="254"/>
      <c r="Q44" s="254"/>
      <c r="R44" s="254"/>
      <c r="S44" s="254"/>
      <c r="T44" s="254"/>
      <c r="U44" s="254"/>
      <c r="V44" s="254"/>
      <c r="W44" s="254"/>
    </row>
    <row r="45" spans="1:26" ht="11.25" customHeight="1">
      <c r="B45" s="254"/>
      <c r="C45" s="254"/>
      <c r="D45" s="254"/>
      <c r="E45" s="254"/>
      <c r="F45" s="254"/>
      <c r="G45" s="254"/>
      <c r="H45" s="254"/>
      <c r="I45" s="254"/>
      <c r="J45" s="254"/>
      <c r="K45" s="254"/>
      <c r="L45" s="254"/>
      <c r="M45" s="254"/>
      <c r="O45" s="254"/>
      <c r="P45" s="254"/>
      <c r="Q45" s="254"/>
      <c r="R45" s="254"/>
      <c r="S45" s="254"/>
      <c r="T45" s="254"/>
      <c r="U45" s="254"/>
      <c r="V45" s="254"/>
      <c r="W45" s="254"/>
    </row>
    <row r="46" spans="1:26" ht="11.25" customHeight="1">
      <c r="A46" s="62"/>
      <c r="B46" s="254"/>
      <c r="C46" s="254"/>
      <c r="D46" s="254"/>
      <c r="E46" s="254"/>
      <c r="F46" s="254"/>
      <c r="G46" s="254"/>
      <c r="H46" s="254"/>
      <c r="I46" s="254"/>
      <c r="J46" s="254"/>
      <c r="K46" s="254"/>
      <c r="L46" s="254"/>
      <c r="M46" s="254"/>
      <c r="O46" s="254"/>
      <c r="P46" s="254"/>
      <c r="Q46" s="254"/>
      <c r="R46" s="254"/>
      <c r="S46" s="254"/>
      <c r="T46" s="254"/>
      <c r="U46" s="254"/>
      <c r="V46" s="254"/>
      <c r="W46" s="254"/>
    </row>
    <row r="47" spans="1:26" ht="11.25" customHeight="1">
      <c r="A47" s="62"/>
      <c r="B47" s="254"/>
      <c r="C47" s="254"/>
      <c r="D47" s="254"/>
      <c r="E47" s="254"/>
      <c r="F47" s="254"/>
      <c r="G47" s="254"/>
      <c r="H47" s="254"/>
      <c r="I47" s="254"/>
      <c r="J47" s="254"/>
      <c r="K47" s="254"/>
      <c r="L47" s="254"/>
      <c r="M47" s="254"/>
      <c r="O47" s="254"/>
      <c r="P47" s="254"/>
      <c r="Q47" s="254"/>
      <c r="R47" s="254"/>
      <c r="S47" s="254"/>
      <c r="T47" s="254"/>
      <c r="U47" s="254"/>
      <c r="V47" s="254"/>
      <c r="W47" s="254"/>
    </row>
    <row r="48" spans="1:26" ht="11.25" customHeight="1">
      <c r="A48" s="62"/>
      <c r="B48" s="254"/>
      <c r="C48" s="254"/>
      <c r="D48" s="254"/>
      <c r="E48" s="254"/>
      <c r="F48" s="254"/>
      <c r="G48" s="254"/>
      <c r="H48" s="254"/>
      <c r="I48" s="254"/>
      <c r="J48" s="254"/>
      <c r="K48" s="254"/>
      <c r="L48" s="254"/>
      <c r="M48" s="254"/>
      <c r="O48" s="254"/>
      <c r="P48" s="254"/>
      <c r="Q48" s="254"/>
      <c r="R48" s="254"/>
      <c r="S48" s="254"/>
      <c r="T48" s="254"/>
      <c r="U48" s="254"/>
      <c r="V48" s="254"/>
      <c r="W48" s="254"/>
    </row>
    <row r="49" spans="2:23" ht="11.25" customHeight="1">
      <c r="B49" s="254"/>
      <c r="C49" s="254"/>
      <c r="D49" s="254"/>
      <c r="E49" s="254"/>
      <c r="F49" s="254"/>
      <c r="G49" s="254"/>
      <c r="H49" s="254"/>
      <c r="I49" s="254"/>
      <c r="J49" s="254"/>
      <c r="K49" s="254"/>
      <c r="L49" s="254"/>
      <c r="M49" s="254"/>
      <c r="O49" s="254"/>
      <c r="P49" s="254"/>
      <c r="Q49" s="254"/>
      <c r="R49" s="254"/>
      <c r="S49" s="254"/>
      <c r="T49" s="254"/>
      <c r="U49" s="254"/>
      <c r="V49" s="254"/>
      <c r="W49" s="254"/>
    </row>
    <row r="50" spans="2:23" ht="11.25" customHeight="1">
      <c r="B50" s="254"/>
      <c r="C50" s="254"/>
      <c r="D50" s="254"/>
      <c r="E50" s="254"/>
      <c r="F50" s="254"/>
      <c r="G50" s="254"/>
      <c r="H50" s="254"/>
      <c r="I50" s="254"/>
      <c r="J50" s="254"/>
      <c r="K50" s="254"/>
      <c r="L50" s="254"/>
      <c r="M50" s="254"/>
      <c r="O50" s="254"/>
      <c r="P50" s="254"/>
      <c r="Q50" s="254"/>
      <c r="R50" s="254"/>
      <c r="S50" s="254"/>
      <c r="T50" s="254"/>
      <c r="U50" s="254"/>
      <c r="V50" s="254"/>
      <c r="W50" s="254"/>
    </row>
    <row r="51" spans="2:23" ht="11.25" customHeight="1">
      <c r="B51" s="254"/>
      <c r="C51" s="254"/>
      <c r="D51" s="254"/>
      <c r="E51" s="254"/>
      <c r="F51" s="254"/>
      <c r="G51" s="254"/>
      <c r="H51" s="254"/>
      <c r="I51" s="254"/>
      <c r="J51" s="254"/>
      <c r="K51" s="254"/>
      <c r="L51" s="254"/>
      <c r="M51" s="254"/>
      <c r="O51" s="254"/>
      <c r="P51" s="254"/>
      <c r="Q51" s="254"/>
      <c r="R51" s="254"/>
      <c r="S51" s="254"/>
      <c r="T51" s="254"/>
      <c r="U51" s="254"/>
      <c r="V51" s="254"/>
      <c r="W51" s="254"/>
    </row>
    <row r="52" spans="2:23" ht="11.25" customHeight="1">
      <c r="B52" s="254"/>
      <c r="C52" s="254"/>
      <c r="D52" s="254"/>
      <c r="E52" s="254"/>
      <c r="F52" s="254"/>
      <c r="G52" s="254"/>
      <c r="H52" s="254"/>
      <c r="I52" s="254"/>
      <c r="J52" s="254"/>
      <c r="K52" s="254"/>
      <c r="L52" s="254"/>
      <c r="M52" s="254"/>
      <c r="O52" s="254"/>
      <c r="P52" s="254"/>
      <c r="Q52" s="254"/>
      <c r="R52" s="254"/>
      <c r="S52" s="254"/>
      <c r="T52" s="254"/>
      <c r="U52" s="254"/>
      <c r="V52" s="254"/>
      <c r="W52" s="254"/>
    </row>
    <row r="53" spans="2:23" ht="11.25" customHeight="1">
      <c r="B53" s="254"/>
      <c r="C53" s="254"/>
      <c r="D53" s="254"/>
      <c r="E53" s="254"/>
      <c r="F53" s="254"/>
      <c r="G53" s="254"/>
      <c r="H53" s="254"/>
      <c r="I53" s="254"/>
      <c r="J53" s="254"/>
      <c r="K53" s="254"/>
      <c r="L53" s="254"/>
      <c r="M53" s="254"/>
      <c r="O53" s="254"/>
      <c r="P53" s="254"/>
      <c r="Q53" s="254"/>
      <c r="R53" s="254"/>
      <c r="S53" s="254"/>
      <c r="T53" s="254"/>
      <c r="U53" s="254"/>
      <c r="V53" s="254"/>
      <c r="W53" s="254"/>
    </row>
    <row r="54" spans="2:23" ht="11.25" customHeight="1">
      <c r="B54" s="254"/>
      <c r="C54" s="254"/>
      <c r="D54" s="254"/>
      <c r="E54" s="254"/>
      <c r="F54" s="254"/>
      <c r="G54" s="254"/>
      <c r="H54" s="254"/>
      <c r="I54" s="254"/>
      <c r="J54" s="254"/>
      <c r="K54" s="254"/>
      <c r="L54" s="254"/>
      <c r="M54" s="254"/>
      <c r="O54" s="254"/>
      <c r="P54" s="254"/>
      <c r="Q54" s="254"/>
      <c r="R54" s="254"/>
      <c r="S54" s="254"/>
      <c r="T54" s="254"/>
      <c r="U54" s="254"/>
      <c r="V54" s="254"/>
      <c r="W54" s="254"/>
    </row>
    <row r="55" spans="2:23" ht="11.25" customHeight="1">
      <c r="B55" s="254"/>
      <c r="C55" s="254"/>
      <c r="D55" s="254"/>
      <c r="E55" s="254"/>
      <c r="F55" s="254"/>
      <c r="G55" s="254"/>
      <c r="H55" s="254"/>
      <c r="I55" s="254"/>
      <c r="J55" s="254"/>
      <c r="K55" s="254"/>
      <c r="L55" s="254"/>
      <c r="M55" s="254"/>
      <c r="O55" s="254"/>
      <c r="P55" s="254"/>
      <c r="Q55" s="254"/>
      <c r="R55" s="254"/>
      <c r="S55" s="254"/>
      <c r="T55" s="254"/>
      <c r="U55" s="254"/>
      <c r="V55" s="254"/>
      <c r="W55" s="254"/>
    </row>
    <row r="56" spans="2:23" ht="11.25" customHeight="1">
      <c r="B56" s="254"/>
      <c r="C56" s="254"/>
      <c r="D56" s="254"/>
      <c r="E56" s="254"/>
      <c r="F56" s="254"/>
      <c r="G56" s="254"/>
      <c r="H56" s="254"/>
      <c r="I56" s="254"/>
      <c r="J56" s="254"/>
      <c r="K56" s="254"/>
      <c r="L56" s="254"/>
      <c r="M56" s="254"/>
      <c r="O56" s="254"/>
      <c r="P56" s="254"/>
      <c r="Q56" s="254"/>
      <c r="R56" s="254"/>
      <c r="S56" s="254"/>
      <c r="T56" s="254"/>
      <c r="U56" s="254"/>
      <c r="V56" s="254"/>
      <c r="W56" s="254"/>
    </row>
    <row r="57" spans="2:23" ht="11.25" customHeight="1">
      <c r="B57" s="254"/>
      <c r="C57" s="254"/>
      <c r="D57" s="254"/>
      <c r="E57" s="254"/>
      <c r="F57" s="254"/>
      <c r="G57" s="254"/>
      <c r="H57" s="254"/>
      <c r="I57" s="254"/>
      <c r="J57" s="254"/>
      <c r="K57" s="254"/>
      <c r="L57" s="254"/>
      <c r="M57" s="254"/>
      <c r="O57" s="254"/>
      <c r="P57" s="254"/>
      <c r="Q57" s="254"/>
      <c r="R57" s="254"/>
      <c r="S57" s="254"/>
      <c r="T57" s="254"/>
      <c r="U57" s="254"/>
      <c r="V57" s="254"/>
      <c r="W57" s="254"/>
    </row>
    <row r="58" spans="2:23" ht="11.25" customHeight="1">
      <c r="B58" s="254"/>
      <c r="C58" s="254"/>
      <c r="D58" s="254"/>
      <c r="E58" s="254"/>
      <c r="F58" s="254"/>
      <c r="G58" s="254"/>
      <c r="H58" s="254"/>
      <c r="I58" s="254"/>
      <c r="J58" s="254"/>
      <c r="K58" s="254"/>
      <c r="L58" s="254"/>
      <c r="M58" s="254"/>
      <c r="O58" s="254"/>
      <c r="P58" s="254"/>
      <c r="Q58" s="254"/>
      <c r="R58" s="254"/>
      <c r="S58" s="254"/>
      <c r="T58" s="254"/>
      <c r="U58" s="254"/>
      <c r="V58" s="254"/>
      <c r="W58" s="254"/>
    </row>
    <row r="59" spans="2:23" ht="11.25" customHeight="1">
      <c r="B59" s="254"/>
      <c r="C59" s="254"/>
      <c r="D59" s="254"/>
      <c r="E59" s="254"/>
      <c r="F59" s="254"/>
      <c r="G59" s="254"/>
      <c r="H59" s="254"/>
      <c r="I59" s="254"/>
      <c r="J59" s="254"/>
      <c r="K59" s="254"/>
      <c r="L59" s="254"/>
      <c r="M59" s="254"/>
      <c r="O59" s="254"/>
      <c r="P59" s="254"/>
      <c r="Q59" s="254"/>
      <c r="R59" s="254"/>
      <c r="S59" s="254"/>
      <c r="T59" s="254"/>
      <c r="U59" s="254"/>
      <c r="V59" s="254"/>
      <c r="W59" s="254"/>
    </row>
    <row r="60" spans="2:23" ht="11.25" customHeight="1">
      <c r="B60" s="254"/>
      <c r="C60" s="254"/>
      <c r="D60" s="254"/>
      <c r="E60" s="254"/>
      <c r="F60" s="254"/>
      <c r="G60" s="254"/>
      <c r="H60" s="254"/>
      <c r="I60" s="254"/>
      <c r="J60" s="254"/>
      <c r="K60" s="254"/>
      <c r="L60" s="254"/>
      <c r="M60" s="254"/>
      <c r="O60" s="254"/>
      <c r="P60" s="254"/>
      <c r="Q60" s="254"/>
      <c r="R60" s="254"/>
      <c r="S60" s="254"/>
      <c r="T60" s="254"/>
      <c r="U60" s="254"/>
      <c r="V60" s="254"/>
      <c r="W60" s="254"/>
    </row>
    <row r="61" spans="2:23" ht="11.25" customHeight="1">
      <c r="B61" s="254"/>
      <c r="C61" s="254"/>
      <c r="D61" s="254"/>
      <c r="E61" s="254"/>
      <c r="F61" s="254"/>
      <c r="G61" s="254"/>
      <c r="H61" s="254"/>
      <c r="I61" s="254"/>
      <c r="J61" s="254"/>
      <c r="K61" s="254"/>
      <c r="L61" s="254"/>
      <c r="M61" s="254"/>
      <c r="O61" s="254"/>
      <c r="P61" s="254"/>
      <c r="Q61" s="254"/>
      <c r="R61" s="254"/>
      <c r="S61" s="254"/>
      <c r="T61" s="254"/>
      <c r="U61" s="254"/>
      <c r="V61" s="254"/>
      <c r="W61" s="254"/>
    </row>
    <row r="62" spans="2:23" ht="11.25" customHeight="1">
      <c r="B62" s="254"/>
      <c r="C62" s="254"/>
      <c r="D62" s="254"/>
      <c r="E62" s="254"/>
      <c r="F62" s="254"/>
      <c r="G62" s="254"/>
      <c r="H62" s="254"/>
      <c r="I62" s="254"/>
      <c r="J62" s="254"/>
      <c r="K62" s="254"/>
      <c r="L62" s="254"/>
      <c r="M62" s="254"/>
      <c r="O62" s="254"/>
      <c r="P62" s="254"/>
      <c r="Q62" s="254"/>
      <c r="R62" s="254"/>
      <c r="S62" s="254"/>
      <c r="T62" s="254"/>
      <c r="U62" s="254"/>
      <c r="V62" s="254"/>
      <c r="W62" s="254"/>
    </row>
    <row r="63" spans="2:23" ht="11.25" customHeight="1">
      <c r="B63" s="254"/>
      <c r="C63" s="254"/>
      <c r="D63" s="254"/>
      <c r="E63" s="254"/>
      <c r="F63" s="254"/>
      <c r="G63" s="254"/>
      <c r="H63" s="254"/>
      <c r="I63" s="254"/>
      <c r="J63" s="254"/>
      <c r="K63" s="254"/>
      <c r="L63" s="254"/>
      <c r="M63" s="254"/>
      <c r="O63" s="254"/>
      <c r="P63" s="254"/>
      <c r="Q63" s="254"/>
      <c r="R63" s="254"/>
      <c r="S63" s="254"/>
      <c r="T63" s="254"/>
      <c r="U63" s="254"/>
      <c r="V63" s="254"/>
      <c r="W63" s="254"/>
    </row>
    <row r="64" spans="2:23" ht="11.25" customHeight="1">
      <c r="B64" s="254"/>
      <c r="C64" s="254"/>
      <c r="D64" s="254"/>
      <c r="E64" s="254"/>
      <c r="F64" s="254"/>
      <c r="G64" s="254"/>
      <c r="H64" s="254"/>
      <c r="I64" s="254"/>
      <c r="J64" s="254"/>
      <c r="K64" s="254"/>
      <c r="L64" s="254"/>
      <c r="M64" s="254"/>
      <c r="O64" s="254"/>
      <c r="P64" s="254"/>
      <c r="Q64" s="254"/>
      <c r="R64" s="254"/>
      <c r="S64" s="254"/>
      <c r="T64" s="254"/>
      <c r="U64" s="254"/>
      <c r="V64" s="254"/>
      <c r="W64" s="254"/>
    </row>
    <row r="65" spans="2:36" ht="11.25" customHeight="1">
      <c r="B65" s="254"/>
      <c r="C65" s="254"/>
      <c r="D65" s="254"/>
      <c r="E65" s="254"/>
      <c r="F65" s="254"/>
      <c r="G65" s="254"/>
      <c r="H65" s="254"/>
      <c r="I65" s="254"/>
      <c r="J65" s="254"/>
      <c r="K65" s="254"/>
      <c r="L65" s="254"/>
      <c r="M65" s="254"/>
      <c r="O65" s="254"/>
      <c r="P65" s="254"/>
      <c r="Q65" s="254"/>
      <c r="R65" s="254"/>
      <c r="S65" s="254"/>
      <c r="T65" s="254"/>
      <c r="U65" s="254"/>
      <c r="V65" s="254"/>
      <c r="W65" s="254"/>
    </row>
    <row r="66" spans="2:36" ht="11.25" customHeight="1">
      <c r="B66" s="254"/>
      <c r="C66" s="254"/>
      <c r="D66" s="254"/>
      <c r="E66" s="254"/>
      <c r="F66" s="254"/>
      <c r="G66" s="254"/>
      <c r="H66" s="254"/>
      <c r="I66" s="254"/>
      <c r="J66" s="254"/>
      <c r="K66" s="254"/>
      <c r="L66" s="254"/>
      <c r="M66" s="254"/>
      <c r="O66" s="254"/>
      <c r="P66" s="254"/>
      <c r="Q66" s="254"/>
      <c r="R66" s="254"/>
      <c r="S66" s="254"/>
      <c r="T66" s="254"/>
      <c r="U66" s="254"/>
      <c r="V66" s="254"/>
      <c r="W66" s="254"/>
    </row>
    <row r="67" spans="2:36" ht="11.25" customHeight="1">
      <c r="B67" s="254"/>
      <c r="C67" s="254"/>
      <c r="D67" s="254"/>
      <c r="E67" s="254"/>
      <c r="F67" s="254"/>
      <c r="G67" s="254"/>
      <c r="H67" s="254"/>
      <c r="I67" s="254"/>
      <c r="J67" s="254"/>
      <c r="K67" s="254"/>
      <c r="L67" s="254"/>
      <c r="M67" s="254"/>
    </row>
    <row r="70" spans="2:36" ht="11.25" customHeight="1">
      <c r="B70" s="742"/>
      <c r="C70" s="742"/>
      <c r="D70" s="742"/>
      <c r="E70" s="742"/>
      <c r="F70" s="742"/>
      <c r="G70" s="742"/>
      <c r="H70" s="742"/>
      <c r="I70" s="742"/>
      <c r="J70" s="742"/>
      <c r="K70" s="742"/>
      <c r="L70" s="742"/>
      <c r="M70" s="742"/>
      <c r="N70" s="742"/>
      <c r="O70" s="742"/>
      <c r="P70" s="742"/>
      <c r="Q70" s="742"/>
      <c r="R70" s="742"/>
      <c r="S70" s="742"/>
      <c r="T70" s="742"/>
      <c r="U70" s="742"/>
      <c r="V70" s="742"/>
      <c r="W70" s="742"/>
      <c r="X70" s="742"/>
      <c r="Y70" s="742"/>
      <c r="Z70" s="742"/>
      <c r="AA70" s="742"/>
      <c r="AB70" s="742"/>
      <c r="AC70" s="742"/>
      <c r="AD70" s="742"/>
      <c r="AE70" s="742"/>
      <c r="AF70" s="742"/>
      <c r="AG70" s="742"/>
      <c r="AH70" s="742"/>
      <c r="AI70" s="742"/>
      <c r="AJ70" s="742"/>
    </row>
    <row r="71" spans="2:36" ht="11.25" customHeight="1">
      <c r="B71" s="555"/>
      <c r="C71" s="555"/>
      <c r="D71" s="555"/>
      <c r="E71" s="555"/>
      <c r="F71" s="555"/>
      <c r="G71" s="555"/>
      <c r="H71" s="555"/>
      <c r="I71" s="555"/>
      <c r="J71" s="555"/>
      <c r="K71" s="555"/>
      <c r="L71" s="555"/>
      <c r="M71" s="555"/>
    </row>
    <row r="72" spans="2:36" ht="11.25" customHeight="1">
      <c r="B72" s="555"/>
      <c r="C72" s="555"/>
      <c r="D72" s="555"/>
      <c r="E72" s="555"/>
      <c r="F72" s="555"/>
      <c r="G72" s="555"/>
      <c r="H72" s="555"/>
      <c r="I72" s="555"/>
      <c r="J72" s="555"/>
      <c r="K72" s="555"/>
      <c r="L72" s="555"/>
      <c r="M72" s="555"/>
      <c r="N72" s="254"/>
      <c r="O72" s="555"/>
      <c r="P72" s="555"/>
      <c r="Q72" s="555"/>
      <c r="R72" s="555"/>
      <c r="S72" s="555"/>
      <c r="T72" s="555"/>
      <c r="U72" s="555"/>
      <c r="V72" s="555"/>
      <c r="W72" s="555"/>
      <c r="X72" s="555"/>
      <c r="Y72" s="555"/>
      <c r="Z72" s="555"/>
      <c r="AA72" s="555"/>
      <c r="AB72" s="555"/>
      <c r="AC72" s="555"/>
    </row>
    <row r="73" spans="2:36" ht="11.25" customHeight="1">
      <c r="B73" s="555"/>
      <c r="C73" s="555"/>
      <c r="D73" s="555"/>
      <c r="E73" s="555"/>
      <c r="F73" s="555"/>
      <c r="G73" s="555"/>
      <c r="H73" s="555"/>
      <c r="I73" s="555"/>
      <c r="J73" s="555"/>
      <c r="K73" s="555"/>
      <c r="L73" s="555"/>
      <c r="M73" s="555"/>
      <c r="N73" s="254"/>
      <c r="O73" s="555"/>
      <c r="P73" s="555"/>
      <c r="Q73" s="555"/>
      <c r="R73" s="555"/>
      <c r="S73" s="555"/>
      <c r="T73" s="555"/>
      <c r="U73" s="555"/>
      <c r="V73" s="555"/>
      <c r="W73" s="555"/>
      <c r="X73" s="555"/>
      <c r="Y73" s="555"/>
      <c r="Z73" s="555"/>
      <c r="AA73" s="555"/>
      <c r="AB73" s="555"/>
      <c r="AC73" s="555"/>
    </row>
    <row r="74" spans="2:36" ht="11.25" customHeight="1">
      <c r="B74" s="555"/>
      <c r="C74" s="555"/>
      <c r="D74" s="555"/>
      <c r="E74" s="555"/>
      <c r="F74" s="555"/>
      <c r="G74" s="555"/>
      <c r="H74" s="555"/>
      <c r="I74" s="555"/>
      <c r="J74" s="555"/>
      <c r="K74" s="555"/>
      <c r="L74" s="555"/>
      <c r="M74" s="555"/>
      <c r="N74" s="254"/>
      <c r="O74" s="555"/>
      <c r="P74" s="555"/>
      <c r="Q74" s="555"/>
      <c r="R74" s="555"/>
      <c r="S74" s="555"/>
      <c r="T74" s="555"/>
      <c r="U74" s="555"/>
      <c r="V74" s="555"/>
      <c r="W74" s="555"/>
      <c r="X74" s="555"/>
      <c r="Y74" s="555"/>
      <c r="Z74" s="555"/>
      <c r="AA74" s="555"/>
      <c r="AB74" s="555"/>
      <c r="AC74" s="555"/>
    </row>
    <row r="75" spans="2:36" ht="11.25" customHeight="1">
      <c r="B75" s="555"/>
      <c r="C75" s="555"/>
      <c r="D75" s="555"/>
      <c r="E75" s="555"/>
      <c r="F75" s="555"/>
      <c r="G75" s="555"/>
      <c r="H75" s="555"/>
      <c r="I75" s="555"/>
      <c r="J75" s="555"/>
      <c r="K75" s="555"/>
      <c r="L75" s="555"/>
      <c r="M75" s="555"/>
      <c r="N75" s="254"/>
      <c r="O75" s="555"/>
      <c r="P75" s="555"/>
      <c r="Q75" s="555"/>
      <c r="R75" s="555"/>
      <c r="S75" s="555"/>
      <c r="T75" s="555"/>
      <c r="U75" s="555"/>
      <c r="V75" s="555"/>
      <c r="W75" s="555"/>
      <c r="X75" s="555"/>
      <c r="Y75" s="555"/>
      <c r="Z75" s="555"/>
      <c r="AA75" s="555"/>
      <c r="AB75" s="555"/>
      <c r="AC75" s="555"/>
    </row>
    <row r="76" spans="2:36" ht="11.25" customHeight="1">
      <c r="B76" s="555"/>
      <c r="C76" s="555"/>
      <c r="D76" s="555"/>
      <c r="E76" s="555"/>
      <c r="F76" s="555"/>
      <c r="G76" s="555"/>
      <c r="H76" s="555"/>
      <c r="I76" s="555"/>
      <c r="J76" s="555"/>
      <c r="K76" s="555"/>
      <c r="L76" s="555"/>
      <c r="M76" s="555"/>
      <c r="N76" s="254"/>
      <c r="O76" s="555"/>
      <c r="P76" s="555"/>
      <c r="Q76" s="555"/>
      <c r="R76" s="555"/>
      <c r="S76" s="555"/>
      <c r="T76" s="555"/>
      <c r="U76" s="555"/>
      <c r="V76" s="555"/>
      <c r="W76" s="555"/>
      <c r="X76" s="555"/>
      <c r="Y76" s="555"/>
      <c r="Z76" s="555"/>
      <c r="AA76" s="555"/>
      <c r="AB76" s="555"/>
      <c r="AC76" s="555"/>
    </row>
    <row r="77" spans="2:36" ht="11.25" customHeight="1">
      <c r="B77" s="555"/>
      <c r="C77" s="555"/>
      <c r="D77" s="555"/>
      <c r="E77" s="555"/>
      <c r="F77" s="555"/>
      <c r="G77" s="555"/>
      <c r="H77" s="555"/>
      <c r="I77" s="555"/>
      <c r="J77" s="555"/>
      <c r="K77" s="555"/>
      <c r="L77" s="555"/>
      <c r="M77" s="555"/>
      <c r="N77" s="254"/>
      <c r="O77" s="555"/>
      <c r="P77" s="555"/>
      <c r="Q77" s="555"/>
      <c r="R77" s="555"/>
      <c r="S77" s="555"/>
      <c r="T77" s="555"/>
      <c r="U77" s="555"/>
      <c r="V77" s="555"/>
      <c r="W77" s="555"/>
      <c r="X77" s="555"/>
      <c r="Y77" s="555"/>
      <c r="Z77" s="555"/>
      <c r="AA77" s="555"/>
      <c r="AB77" s="555"/>
      <c r="AC77" s="555"/>
    </row>
    <row r="78" spans="2:36" ht="11.25" customHeight="1">
      <c r="B78" s="555"/>
      <c r="C78" s="555"/>
      <c r="D78" s="555"/>
      <c r="E78" s="555"/>
      <c r="F78" s="555"/>
      <c r="G78" s="555"/>
      <c r="H78" s="555"/>
      <c r="I78" s="555"/>
      <c r="J78" s="555"/>
      <c r="K78" s="555"/>
      <c r="L78" s="555"/>
      <c r="M78" s="555"/>
      <c r="N78" s="254"/>
      <c r="O78" s="254"/>
      <c r="P78" s="254"/>
      <c r="Q78" s="254"/>
      <c r="R78" s="254"/>
      <c r="S78" s="254"/>
      <c r="T78" s="254"/>
      <c r="U78" s="254"/>
      <c r="V78" s="254"/>
      <c r="W78" s="254"/>
    </row>
    <row r="79" spans="2:36" ht="11.25" customHeight="1">
      <c r="B79" s="555"/>
      <c r="C79" s="555"/>
      <c r="D79" s="555"/>
      <c r="E79" s="555"/>
      <c r="F79" s="555"/>
      <c r="G79" s="555"/>
      <c r="H79" s="555"/>
      <c r="I79" s="555"/>
      <c r="J79" s="555"/>
      <c r="K79" s="555"/>
      <c r="L79" s="555"/>
      <c r="M79" s="555"/>
      <c r="N79" s="254"/>
      <c r="O79" s="254"/>
      <c r="P79" s="254"/>
      <c r="Q79" s="254"/>
      <c r="R79" s="254"/>
      <c r="S79" s="254"/>
      <c r="T79" s="254"/>
      <c r="U79" s="254"/>
      <c r="V79" s="254"/>
      <c r="W79" s="254"/>
    </row>
    <row r="80" spans="2:36" ht="11.25" customHeight="1">
      <c r="B80" s="555"/>
      <c r="C80" s="555"/>
      <c r="D80" s="555"/>
      <c r="E80" s="555"/>
      <c r="F80" s="555"/>
      <c r="G80" s="555"/>
      <c r="H80" s="555"/>
      <c r="I80" s="555"/>
      <c r="J80" s="555"/>
      <c r="K80" s="555"/>
      <c r="L80" s="555"/>
      <c r="M80" s="555"/>
      <c r="N80" s="254"/>
      <c r="O80" s="254"/>
      <c r="P80" s="254"/>
      <c r="Q80" s="254"/>
      <c r="R80" s="254"/>
      <c r="S80" s="254"/>
      <c r="T80" s="254"/>
      <c r="U80" s="254"/>
      <c r="V80" s="254"/>
      <c r="W80" s="254"/>
    </row>
    <row r="81" spans="2:23" ht="11.25" customHeight="1">
      <c r="B81" s="254"/>
      <c r="C81" s="254"/>
      <c r="D81" s="254"/>
      <c r="E81" s="254"/>
      <c r="F81" s="254"/>
      <c r="G81" s="254"/>
      <c r="H81" s="254"/>
      <c r="I81" s="254"/>
      <c r="J81" s="254"/>
      <c r="K81" s="254"/>
      <c r="L81" s="254"/>
      <c r="M81" s="254"/>
      <c r="N81" s="254"/>
      <c r="O81" s="254"/>
      <c r="P81" s="254"/>
      <c r="Q81" s="254"/>
      <c r="R81" s="254"/>
      <c r="S81" s="254"/>
      <c r="T81" s="254"/>
      <c r="U81" s="254"/>
      <c r="V81" s="254"/>
      <c r="W81" s="254"/>
    </row>
    <row r="82" spans="2:23" ht="11.25" customHeight="1">
      <c r="B82" s="254"/>
      <c r="C82" s="254"/>
      <c r="D82" s="254"/>
      <c r="E82" s="254"/>
      <c r="F82" s="254"/>
      <c r="G82" s="254"/>
      <c r="H82" s="254"/>
      <c r="I82" s="254"/>
      <c r="J82" s="254"/>
      <c r="K82" s="254"/>
      <c r="L82" s="254"/>
      <c r="M82" s="254"/>
      <c r="N82" s="254"/>
      <c r="O82" s="254"/>
      <c r="P82" s="254"/>
      <c r="Q82" s="254"/>
      <c r="R82" s="254"/>
      <c r="S82" s="254"/>
      <c r="T82" s="254"/>
      <c r="U82" s="254"/>
      <c r="V82" s="254"/>
      <c r="W82" s="254"/>
    </row>
    <row r="83" spans="2:23" ht="11.25" customHeight="1">
      <c r="B83" s="254"/>
      <c r="C83" s="254"/>
      <c r="D83" s="254"/>
      <c r="E83" s="254"/>
      <c r="F83" s="254"/>
      <c r="G83" s="254"/>
      <c r="H83" s="254"/>
      <c r="I83" s="254"/>
      <c r="J83" s="254"/>
      <c r="K83" s="254"/>
      <c r="L83" s="254"/>
      <c r="M83" s="254"/>
      <c r="N83" s="254"/>
      <c r="O83" s="254"/>
      <c r="P83" s="254"/>
      <c r="Q83" s="254"/>
      <c r="R83" s="254"/>
      <c r="S83" s="254"/>
      <c r="T83" s="254"/>
      <c r="U83" s="254"/>
      <c r="V83" s="254"/>
      <c r="W83" s="254"/>
    </row>
    <row r="84" spans="2:23" ht="11.25" customHeight="1">
      <c r="B84" s="254"/>
      <c r="C84" s="254"/>
      <c r="D84" s="254"/>
      <c r="E84" s="254"/>
      <c r="F84" s="254"/>
      <c r="G84" s="254"/>
      <c r="H84" s="254"/>
      <c r="I84" s="254"/>
      <c r="J84" s="254"/>
      <c r="K84" s="254"/>
      <c r="L84" s="254"/>
      <c r="M84" s="254"/>
      <c r="N84" s="254"/>
      <c r="O84" s="254"/>
      <c r="P84" s="254"/>
      <c r="Q84" s="254"/>
      <c r="R84" s="254"/>
      <c r="S84" s="254"/>
      <c r="T84" s="254"/>
      <c r="U84" s="254"/>
      <c r="V84" s="254"/>
      <c r="W84" s="254"/>
    </row>
    <row r="85" spans="2:23" ht="11.25" customHeight="1">
      <c r="B85" s="254"/>
      <c r="C85" s="254"/>
      <c r="D85" s="254"/>
      <c r="E85" s="254"/>
      <c r="F85" s="254"/>
      <c r="G85" s="254"/>
      <c r="H85" s="254"/>
      <c r="I85" s="254"/>
      <c r="J85" s="254"/>
      <c r="K85" s="254"/>
      <c r="L85" s="254"/>
      <c r="M85" s="254"/>
      <c r="N85" s="254"/>
      <c r="O85" s="254"/>
      <c r="P85" s="254"/>
      <c r="Q85" s="254"/>
      <c r="R85" s="254"/>
      <c r="S85" s="254"/>
      <c r="T85" s="254"/>
      <c r="U85" s="254"/>
      <c r="V85" s="254"/>
      <c r="W85" s="254"/>
    </row>
    <row r="86" spans="2:23" ht="11.25" customHeight="1">
      <c r="B86" s="254"/>
      <c r="C86" s="254"/>
      <c r="D86" s="254"/>
      <c r="E86" s="254"/>
      <c r="F86" s="254"/>
      <c r="G86" s="254"/>
      <c r="H86" s="254"/>
      <c r="I86" s="254"/>
      <c r="J86" s="254"/>
      <c r="K86" s="254"/>
      <c r="L86" s="254"/>
      <c r="M86" s="254"/>
      <c r="N86" s="254"/>
      <c r="O86" s="254"/>
      <c r="P86" s="254"/>
      <c r="Q86" s="254"/>
      <c r="R86" s="254"/>
      <c r="S86" s="254"/>
      <c r="T86" s="254"/>
      <c r="U86" s="254"/>
      <c r="V86" s="254"/>
      <c r="W86" s="254"/>
    </row>
    <row r="87" spans="2:23" ht="11.25" customHeight="1">
      <c r="B87" s="254"/>
      <c r="C87" s="254"/>
      <c r="D87" s="254"/>
      <c r="E87" s="254"/>
      <c r="F87" s="254"/>
      <c r="G87" s="254"/>
      <c r="H87" s="254"/>
      <c r="I87" s="254"/>
      <c r="J87" s="254"/>
      <c r="K87" s="254"/>
      <c r="L87" s="254"/>
      <c r="M87" s="254"/>
      <c r="N87" s="254"/>
      <c r="O87" s="254"/>
      <c r="P87" s="254"/>
      <c r="Q87" s="254"/>
      <c r="R87" s="254"/>
      <c r="S87" s="254"/>
      <c r="T87" s="254"/>
      <c r="U87" s="254"/>
      <c r="V87" s="254"/>
      <c r="W87" s="254"/>
    </row>
    <row r="88" spans="2:23" ht="11.25" customHeight="1">
      <c r="B88" s="254"/>
      <c r="C88" s="254"/>
      <c r="D88" s="254"/>
      <c r="E88" s="254"/>
      <c r="F88" s="254"/>
      <c r="G88" s="254"/>
      <c r="H88" s="254"/>
      <c r="I88" s="254"/>
      <c r="J88" s="254"/>
      <c r="K88" s="254"/>
      <c r="L88" s="254"/>
      <c r="M88" s="254"/>
      <c r="N88" s="254"/>
      <c r="O88" s="254"/>
      <c r="P88" s="254"/>
      <c r="Q88" s="254"/>
      <c r="R88" s="254"/>
      <c r="S88" s="254"/>
      <c r="T88" s="254"/>
      <c r="U88" s="254"/>
      <c r="V88" s="254"/>
      <c r="W88" s="254"/>
    </row>
    <row r="89" spans="2:23" ht="11.25" customHeight="1">
      <c r="B89" s="254"/>
      <c r="C89" s="254"/>
      <c r="D89" s="254"/>
      <c r="E89" s="254"/>
      <c r="F89" s="254"/>
      <c r="G89" s="254"/>
      <c r="H89" s="254"/>
      <c r="I89" s="254"/>
      <c r="J89" s="254"/>
      <c r="K89" s="254"/>
      <c r="L89" s="254"/>
      <c r="M89" s="254"/>
      <c r="N89" s="254"/>
      <c r="O89" s="254"/>
      <c r="P89" s="254"/>
      <c r="Q89" s="254"/>
      <c r="R89" s="254"/>
      <c r="S89" s="254"/>
      <c r="T89" s="254"/>
      <c r="U89" s="254"/>
      <c r="V89" s="254"/>
      <c r="W89" s="254"/>
    </row>
    <row r="90" spans="2:23" ht="11.25" customHeight="1">
      <c r="B90" s="254"/>
      <c r="C90" s="254"/>
      <c r="D90" s="254"/>
      <c r="E90" s="254"/>
      <c r="F90" s="254"/>
      <c r="G90" s="254"/>
      <c r="H90" s="254"/>
      <c r="I90" s="254"/>
      <c r="J90" s="254"/>
      <c r="K90" s="254"/>
      <c r="L90" s="254"/>
      <c r="M90" s="254"/>
      <c r="N90" s="254"/>
      <c r="O90" s="254"/>
      <c r="P90" s="254"/>
      <c r="Q90" s="254"/>
      <c r="R90" s="254"/>
      <c r="S90" s="254"/>
      <c r="T90" s="254"/>
      <c r="U90" s="254"/>
      <c r="V90" s="254"/>
      <c r="W90" s="254"/>
    </row>
    <row r="91" spans="2:23" ht="11.25" customHeight="1">
      <c r="B91" s="254"/>
      <c r="C91" s="254"/>
      <c r="D91" s="254"/>
      <c r="E91" s="254"/>
      <c r="F91" s="254"/>
      <c r="G91" s="254"/>
      <c r="H91" s="254"/>
      <c r="I91" s="254"/>
      <c r="J91" s="254"/>
      <c r="K91" s="254"/>
      <c r="L91" s="254"/>
      <c r="M91" s="254"/>
      <c r="N91" s="254"/>
      <c r="O91" s="254"/>
      <c r="P91" s="254"/>
      <c r="Q91" s="254"/>
      <c r="R91" s="254"/>
      <c r="S91" s="254"/>
      <c r="T91" s="254"/>
      <c r="U91" s="254"/>
      <c r="V91" s="254"/>
      <c r="W91" s="254"/>
    </row>
    <row r="92" spans="2:23" ht="11.25" customHeight="1">
      <c r="B92" s="254"/>
      <c r="C92" s="254"/>
      <c r="D92" s="254"/>
      <c r="E92" s="254"/>
      <c r="F92" s="254"/>
      <c r="G92" s="254"/>
      <c r="H92" s="254"/>
      <c r="I92" s="254"/>
      <c r="J92" s="254"/>
      <c r="K92" s="254"/>
      <c r="L92" s="254"/>
      <c r="M92" s="254"/>
      <c r="N92" s="254"/>
      <c r="O92" s="254"/>
      <c r="P92" s="254"/>
      <c r="Q92" s="254"/>
      <c r="R92" s="254"/>
      <c r="S92" s="254"/>
      <c r="T92" s="254"/>
      <c r="U92" s="254"/>
      <c r="V92" s="254"/>
      <c r="W92" s="254"/>
    </row>
    <row r="93" spans="2:23" ht="11.25" customHeight="1">
      <c r="B93" s="254"/>
      <c r="C93" s="254"/>
      <c r="D93" s="254"/>
      <c r="E93" s="254"/>
      <c r="F93" s="254"/>
      <c r="G93" s="254"/>
      <c r="H93" s="254"/>
      <c r="I93" s="254"/>
      <c r="J93" s="254"/>
      <c r="K93" s="254"/>
      <c r="L93" s="254"/>
      <c r="M93" s="254"/>
      <c r="N93" s="254"/>
    </row>
    <row r="94" spans="2:23" ht="11.25" customHeight="1">
      <c r="B94" s="254"/>
      <c r="C94" s="254"/>
      <c r="D94" s="254"/>
      <c r="E94" s="254"/>
      <c r="F94" s="254"/>
      <c r="G94" s="254"/>
      <c r="H94" s="254"/>
      <c r="I94" s="254"/>
      <c r="J94" s="254"/>
      <c r="K94" s="254"/>
      <c r="L94" s="254"/>
      <c r="M94" s="254"/>
      <c r="N94" s="254"/>
    </row>
    <row r="95" spans="2:23" ht="11.25" customHeight="1">
      <c r="B95" s="254"/>
      <c r="C95" s="254"/>
      <c r="D95" s="254"/>
      <c r="E95" s="254"/>
      <c r="F95" s="254"/>
      <c r="G95" s="254"/>
      <c r="H95" s="254"/>
      <c r="I95" s="254"/>
      <c r="J95" s="254"/>
      <c r="K95" s="254"/>
      <c r="L95" s="254"/>
      <c r="M95" s="254"/>
      <c r="N95" s="254"/>
    </row>
    <row r="96" spans="2:23" ht="11.25" customHeight="1">
      <c r="B96" s="254"/>
      <c r="C96" s="254"/>
      <c r="D96" s="254"/>
      <c r="E96" s="254"/>
      <c r="F96" s="254"/>
      <c r="G96" s="254"/>
      <c r="H96" s="254"/>
      <c r="I96" s="254"/>
      <c r="J96" s="254"/>
      <c r="K96" s="254"/>
      <c r="L96" s="254"/>
      <c r="M96" s="254"/>
      <c r="N96" s="254"/>
    </row>
    <row r="97" spans="2:23" ht="11.25" customHeight="1">
      <c r="B97" s="254"/>
      <c r="C97" s="254"/>
      <c r="D97" s="254"/>
      <c r="E97" s="254"/>
      <c r="F97" s="254"/>
      <c r="G97" s="254"/>
      <c r="H97" s="254"/>
      <c r="I97" s="254"/>
      <c r="J97" s="254"/>
      <c r="K97" s="254"/>
      <c r="L97" s="254"/>
      <c r="M97" s="254"/>
      <c r="N97" s="254"/>
    </row>
    <row r="98" spans="2:23" ht="11.25" customHeight="1">
      <c r="O98" s="254"/>
      <c r="P98" s="254"/>
      <c r="Q98" s="254"/>
      <c r="R98" s="254"/>
      <c r="S98" s="254"/>
      <c r="T98" s="254"/>
      <c r="U98" s="254"/>
      <c r="V98" s="254"/>
      <c r="W98" s="254"/>
    </row>
  </sheetData>
  <conditionalFormatting sqref="C43:M43">
    <cfRule type="cellIs" dxfId="32" priority="2" operator="lessThan">
      <formula>25</formula>
    </cfRule>
  </conditionalFormatting>
  <conditionalFormatting sqref="P43:Z43">
    <cfRule type="cellIs" dxfId="31" priority="1" operator="lessThan">
      <formula>25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0FCD4-EAE9-47D6-8A6D-30FEBB93B7A9}">
  <sheetPr>
    <tabColor theme="4"/>
  </sheetPr>
  <dimension ref="A3:K98"/>
  <sheetViews>
    <sheetView showGridLines="0" topLeftCell="A16" zoomScaleNormal="100" workbookViewId="0">
      <selection activeCell="C39" sqref="C39"/>
    </sheetView>
  </sheetViews>
  <sheetFormatPr defaultColWidth="6.5" defaultRowHeight="20.25" customHeight="1"/>
  <cols>
    <col min="1" max="1" width="4.58203125" style="1041" customWidth="1"/>
    <col min="2" max="2" width="37.5" style="1041" customWidth="1"/>
    <col min="3" max="3" width="9.58203125" style="1041" customWidth="1"/>
    <col min="4" max="13" width="6.5" style="1041"/>
    <col min="14" max="14" width="7.58203125" style="1041" bestFit="1" customWidth="1"/>
    <col min="15" max="16384" width="6.5" style="1041"/>
  </cols>
  <sheetData>
    <row r="3" spans="1:11" s="1039" customFormat="1" ht="20.25" customHeight="1"/>
    <row r="7" spans="1:11" ht="20.25" customHeight="1">
      <c r="A7" s="1040"/>
    </row>
    <row r="13" spans="1:11" ht="20.25" customHeight="1">
      <c r="A13" s="1042"/>
      <c r="B13" s="1042"/>
      <c r="C13" s="1042"/>
      <c r="D13" s="1042"/>
      <c r="E13" s="1042"/>
      <c r="F13" s="1042"/>
      <c r="G13" s="1042"/>
      <c r="H13" s="1042"/>
      <c r="I13" s="1042"/>
      <c r="J13" s="1042"/>
      <c r="K13" s="1042"/>
    </row>
    <row r="14" spans="1:11" ht="20.25" customHeight="1">
      <c r="A14" s="1042"/>
      <c r="B14" s="1043" t="s">
        <v>23</v>
      </c>
      <c r="C14" s="1042"/>
      <c r="D14" s="1042"/>
      <c r="E14" s="1042"/>
      <c r="F14" s="1042"/>
      <c r="G14" s="1042"/>
      <c r="H14" s="1042"/>
      <c r="I14" s="1042"/>
      <c r="J14" s="1042"/>
      <c r="K14" s="1042"/>
    </row>
    <row r="15" spans="1:11" ht="20.25" customHeight="1">
      <c r="A15" s="1042"/>
      <c r="B15" s="1043" t="s">
        <v>24</v>
      </c>
      <c r="C15" s="1042"/>
      <c r="D15" s="1042"/>
      <c r="E15" s="1042"/>
      <c r="F15" s="1042"/>
      <c r="G15" s="1042"/>
      <c r="H15" s="1042"/>
      <c r="I15" s="1042"/>
      <c r="J15" s="1042"/>
      <c r="K15" s="1042"/>
    </row>
    <row r="16" spans="1:11" ht="20.25" customHeight="1">
      <c r="A16" s="1042"/>
      <c r="B16" s="1042"/>
      <c r="C16" s="1044"/>
      <c r="D16" s="1042"/>
      <c r="E16" s="1042"/>
      <c r="F16" s="1042"/>
      <c r="G16" s="1042"/>
      <c r="H16" s="1042"/>
      <c r="I16" s="1042"/>
      <c r="J16" s="1042"/>
      <c r="K16" s="1042"/>
    </row>
    <row r="17" spans="1:11" ht="20.25" customHeight="1">
      <c r="A17" s="1042"/>
      <c r="B17" s="1047" t="s">
        <v>25</v>
      </c>
      <c r="C17" s="1045"/>
      <c r="D17" s="1042"/>
      <c r="E17" s="1042"/>
      <c r="F17" s="1042"/>
      <c r="G17" s="1042"/>
      <c r="H17" s="1042"/>
      <c r="I17" s="1042"/>
      <c r="J17" s="1042"/>
      <c r="K17" s="1042"/>
    </row>
    <row r="18" spans="1:11" ht="20.25" customHeight="1">
      <c r="A18" s="1044"/>
      <c r="B18" s="1048" t="s">
        <v>26</v>
      </c>
      <c r="C18" s="1046">
        <f>HYPERLINK(CONCATENATE("#",ADDRESS(1,1,,,$B18)),1+C17)</f>
        <v>1</v>
      </c>
      <c r="D18" s="1042"/>
      <c r="E18" s="1042"/>
      <c r="F18" s="1042"/>
      <c r="G18" s="1042"/>
      <c r="H18" s="1042"/>
      <c r="I18" s="1042"/>
      <c r="J18" s="1042"/>
      <c r="K18" s="1042"/>
    </row>
    <row r="19" spans="1:11" ht="20.25" customHeight="1">
      <c r="A19" s="1044"/>
      <c r="B19" s="1048" t="s">
        <v>27</v>
      </c>
      <c r="C19" s="1046">
        <f t="shared" ref="C19:C81" si="0">HYPERLINK(CONCATENATE("#",ADDRESS(1,1,,,$B19)),1+C18)</f>
        <v>2</v>
      </c>
      <c r="D19" s="1042"/>
      <c r="E19" s="1042"/>
      <c r="F19" s="1042"/>
      <c r="G19" s="1042"/>
      <c r="H19" s="1042"/>
      <c r="I19" s="1042"/>
      <c r="J19" s="1042"/>
      <c r="K19" s="1042"/>
    </row>
    <row r="20" spans="1:11" ht="20.25" customHeight="1">
      <c r="A20" s="1044"/>
      <c r="B20" s="1048" t="s">
        <v>28</v>
      </c>
      <c r="C20" s="1046">
        <f t="shared" si="0"/>
        <v>3</v>
      </c>
      <c r="D20" s="1042"/>
      <c r="E20" s="1042"/>
      <c r="F20" s="1042"/>
      <c r="G20" s="1042"/>
      <c r="H20" s="1042"/>
      <c r="I20" s="1042"/>
      <c r="J20" s="1042"/>
      <c r="K20" s="1042"/>
    </row>
    <row r="21" spans="1:11" ht="20.25" customHeight="1">
      <c r="A21" s="1044"/>
      <c r="B21" s="1048" t="s">
        <v>29</v>
      </c>
      <c r="C21" s="1046">
        <f t="shared" si="0"/>
        <v>4</v>
      </c>
      <c r="D21" s="1042"/>
      <c r="E21" s="1042"/>
      <c r="F21" s="1042"/>
      <c r="G21" s="1042"/>
      <c r="H21" s="1042"/>
      <c r="I21" s="1042"/>
      <c r="J21" s="1042"/>
      <c r="K21" s="1042"/>
    </row>
    <row r="22" spans="1:11" ht="20.25" customHeight="1">
      <c r="A22" s="1044"/>
      <c r="B22" s="1048" t="s">
        <v>30</v>
      </c>
      <c r="C22" s="1046">
        <f t="shared" si="0"/>
        <v>5</v>
      </c>
      <c r="D22" s="1042"/>
      <c r="E22" s="1042"/>
      <c r="F22" s="1042"/>
      <c r="G22" s="1042"/>
      <c r="H22" s="1042"/>
      <c r="I22" s="1042"/>
      <c r="J22" s="1042"/>
      <c r="K22" s="1042"/>
    </row>
    <row r="23" spans="1:11" ht="20.25" customHeight="1">
      <c r="A23" s="1044"/>
      <c r="B23" s="1048" t="s">
        <v>31</v>
      </c>
      <c r="C23" s="1046">
        <f t="shared" si="0"/>
        <v>6</v>
      </c>
      <c r="D23" s="1042"/>
      <c r="E23" s="1042"/>
      <c r="F23" s="1042"/>
      <c r="G23" s="1042"/>
      <c r="H23" s="1042"/>
      <c r="I23" s="1042"/>
      <c r="J23" s="1042"/>
      <c r="K23" s="1042"/>
    </row>
    <row r="24" spans="1:11" ht="20.25" customHeight="1">
      <c r="A24" s="1044"/>
      <c r="B24" s="1048" t="s">
        <v>32</v>
      </c>
      <c r="C24" s="1046">
        <f t="shared" si="0"/>
        <v>7</v>
      </c>
      <c r="D24" s="1042"/>
      <c r="E24" s="1042"/>
      <c r="F24" s="1042"/>
      <c r="G24" s="1042"/>
      <c r="H24" s="1042"/>
      <c r="I24" s="1042"/>
      <c r="J24" s="1042"/>
      <c r="K24" s="1042"/>
    </row>
    <row r="25" spans="1:11" ht="20.25" customHeight="1">
      <c r="A25" s="1044"/>
      <c r="B25" s="1048" t="s">
        <v>631</v>
      </c>
      <c r="C25" s="1046">
        <f t="shared" si="0"/>
        <v>8</v>
      </c>
      <c r="D25" s="1042"/>
      <c r="E25" s="1042"/>
      <c r="F25" s="1042"/>
      <c r="G25" s="1042"/>
      <c r="H25" s="1042"/>
      <c r="I25" s="1042"/>
      <c r="J25" s="1042"/>
      <c r="K25" s="1042"/>
    </row>
    <row r="26" spans="1:11" ht="20.25" customHeight="1">
      <c r="A26" s="1044"/>
      <c r="B26" s="1048" t="s">
        <v>632</v>
      </c>
      <c r="C26" s="1046">
        <f t="shared" si="0"/>
        <v>9</v>
      </c>
      <c r="D26" s="1042"/>
      <c r="E26" s="1042"/>
      <c r="F26" s="1042"/>
      <c r="G26" s="1042"/>
      <c r="H26" s="1042"/>
      <c r="I26" s="1042"/>
      <c r="J26" s="1042"/>
      <c r="K26" s="1042"/>
    </row>
    <row r="27" spans="1:11" ht="20.25" customHeight="1">
      <c r="A27" s="1044"/>
      <c r="B27" s="1048" t="s">
        <v>34</v>
      </c>
      <c r="C27" s="1046">
        <f t="shared" si="0"/>
        <v>10</v>
      </c>
      <c r="D27" s="1042"/>
      <c r="E27" s="1042"/>
      <c r="F27" s="1042"/>
      <c r="G27" s="1042"/>
      <c r="H27" s="1042"/>
      <c r="I27" s="1042"/>
      <c r="J27" s="1042"/>
      <c r="K27" s="1042"/>
    </row>
    <row r="28" spans="1:11" ht="20.25" customHeight="1">
      <c r="A28" s="1044"/>
      <c r="B28" s="1048" t="s">
        <v>35</v>
      </c>
      <c r="C28" s="1046">
        <f t="shared" si="0"/>
        <v>11</v>
      </c>
      <c r="D28" s="1042"/>
      <c r="E28" s="1042"/>
      <c r="F28" s="1042"/>
      <c r="G28" s="1042"/>
      <c r="H28" s="1042"/>
      <c r="I28" s="1042"/>
      <c r="J28" s="1042"/>
      <c r="K28" s="1042"/>
    </row>
    <row r="29" spans="1:11" ht="20.25" customHeight="1">
      <c r="A29" s="1044"/>
      <c r="B29" s="1048" t="s">
        <v>36</v>
      </c>
      <c r="C29" s="1046">
        <f t="shared" si="0"/>
        <v>12</v>
      </c>
      <c r="D29" s="1042"/>
      <c r="E29" s="1042"/>
      <c r="F29" s="1042"/>
      <c r="G29" s="1042"/>
      <c r="H29" s="1042"/>
      <c r="I29" s="1042"/>
      <c r="J29" s="1042"/>
      <c r="K29" s="1042"/>
    </row>
    <row r="30" spans="1:11" ht="20.25" customHeight="1">
      <c r="A30" s="1044"/>
      <c r="B30" s="1048" t="s">
        <v>37</v>
      </c>
      <c r="C30" s="1046">
        <f t="shared" si="0"/>
        <v>13</v>
      </c>
      <c r="D30" s="1042"/>
      <c r="E30" s="1042"/>
      <c r="F30" s="1042"/>
      <c r="G30" s="1042"/>
      <c r="H30" s="1042"/>
      <c r="I30" s="1042"/>
      <c r="J30" s="1042"/>
      <c r="K30" s="1042"/>
    </row>
    <row r="31" spans="1:11" ht="20.25" customHeight="1">
      <c r="A31" s="1044"/>
      <c r="B31" s="1048" t="s">
        <v>38</v>
      </c>
      <c r="C31" s="1046">
        <f t="shared" si="0"/>
        <v>14</v>
      </c>
      <c r="D31" s="1042"/>
      <c r="E31" s="1042"/>
      <c r="F31" s="1042"/>
      <c r="G31" s="1042"/>
      <c r="H31" s="1042"/>
      <c r="I31" s="1042"/>
      <c r="J31" s="1042"/>
      <c r="K31" s="1042"/>
    </row>
    <row r="32" spans="1:11" ht="20.25" customHeight="1">
      <c r="A32" s="1044"/>
      <c r="B32" s="1048" t="s">
        <v>39</v>
      </c>
      <c r="C32" s="1046">
        <f t="shared" si="0"/>
        <v>15</v>
      </c>
      <c r="D32" s="1042"/>
      <c r="E32" s="1042"/>
      <c r="F32" s="1042"/>
      <c r="G32" s="1042"/>
      <c r="H32" s="1042"/>
      <c r="I32" s="1042"/>
      <c r="J32" s="1042"/>
      <c r="K32" s="1042"/>
    </row>
    <row r="33" spans="1:11" ht="20.25" customHeight="1">
      <c r="A33" s="1044"/>
      <c r="B33" s="1048" t="s">
        <v>40</v>
      </c>
      <c r="C33" s="1046">
        <f t="shared" si="0"/>
        <v>16</v>
      </c>
      <c r="D33" s="1042"/>
      <c r="E33" s="1042"/>
      <c r="F33" s="1042"/>
      <c r="G33" s="1042"/>
      <c r="H33" s="1042"/>
      <c r="I33" s="1042"/>
      <c r="J33" s="1042"/>
      <c r="K33" s="1042"/>
    </row>
    <row r="34" spans="1:11" ht="20.25" customHeight="1">
      <c r="A34" s="1044"/>
      <c r="B34" s="1048" t="s">
        <v>41</v>
      </c>
      <c r="C34" s="1046">
        <f t="shared" si="0"/>
        <v>17</v>
      </c>
      <c r="D34" s="1042"/>
      <c r="E34" s="1042"/>
      <c r="F34" s="1042"/>
      <c r="G34" s="1042"/>
      <c r="H34" s="1042"/>
      <c r="I34" s="1042"/>
      <c r="J34" s="1042"/>
      <c r="K34" s="1042"/>
    </row>
    <row r="35" spans="1:11" ht="20.25" customHeight="1">
      <c r="A35" s="1044"/>
      <c r="B35" s="1048" t="s">
        <v>42</v>
      </c>
      <c r="C35" s="1046">
        <f t="shared" si="0"/>
        <v>18</v>
      </c>
      <c r="D35" s="1042"/>
      <c r="E35" s="1042"/>
      <c r="F35" s="1042"/>
      <c r="G35" s="1042"/>
      <c r="H35" s="1042"/>
      <c r="I35" s="1042"/>
      <c r="J35" s="1042"/>
      <c r="K35" s="1042"/>
    </row>
    <row r="36" spans="1:11" ht="20.25" customHeight="1">
      <c r="A36" s="1044"/>
      <c r="B36" s="1048" t="s">
        <v>43</v>
      </c>
      <c r="C36" s="1046">
        <f t="shared" si="0"/>
        <v>19</v>
      </c>
      <c r="D36" s="1042"/>
      <c r="E36" s="1042"/>
      <c r="F36" s="1042"/>
      <c r="G36" s="1042"/>
      <c r="H36" s="1042"/>
      <c r="I36" s="1042"/>
      <c r="J36" s="1042"/>
      <c r="K36" s="1042"/>
    </row>
    <row r="37" spans="1:11" ht="20.25" customHeight="1">
      <c r="A37" s="1044"/>
      <c r="B37" s="1048" t="s">
        <v>44</v>
      </c>
      <c r="C37" s="1046">
        <f t="shared" si="0"/>
        <v>20</v>
      </c>
      <c r="D37" s="1042"/>
      <c r="E37" s="1042"/>
      <c r="F37" s="1042"/>
      <c r="G37" s="1042"/>
      <c r="H37" s="1042"/>
      <c r="I37" s="1042"/>
      <c r="J37" s="1042"/>
      <c r="K37" s="1042"/>
    </row>
    <row r="38" spans="1:11" ht="20.25" customHeight="1">
      <c r="A38" s="1044"/>
      <c r="B38" s="1048" t="s">
        <v>45</v>
      </c>
      <c r="C38" s="1046">
        <f t="shared" si="0"/>
        <v>21</v>
      </c>
      <c r="D38" s="1042"/>
      <c r="E38" s="1042"/>
      <c r="F38" s="1042"/>
      <c r="G38" s="1042"/>
      <c r="H38" s="1042"/>
      <c r="I38" s="1042"/>
      <c r="J38" s="1042"/>
      <c r="K38" s="1042"/>
    </row>
    <row r="39" spans="1:11" ht="20.25" customHeight="1">
      <c r="A39" s="1044"/>
      <c r="B39" s="1048" t="s">
        <v>46</v>
      </c>
      <c r="C39" s="1046">
        <f t="shared" si="0"/>
        <v>22</v>
      </c>
      <c r="D39" s="1042"/>
      <c r="E39" s="1042"/>
      <c r="F39" s="1042"/>
      <c r="G39" s="1042"/>
      <c r="H39" s="1042"/>
      <c r="I39" s="1042"/>
      <c r="J39" s="1042"/>
      <c r="K39" s="1042"/>
    </row>
    <row r="40" spans="1:11" ht="20.25" customHeight="1">
      <c r="A40" s="1044"/>
      <c r="B40" s="1048" t="s">
        <v>47</v>
      </c>
      <c r="C40" s="1046">
        <f t="shared" si="0"/>
        <v>23</v>
      </c>
      <c r="D40" s="1042"/>
      <c r="E40" s="1042"/>
      <c r="F40" s="1042"/>
      <c r="G40" s="1042"/>
      <c r="H40" s="1042"/>
      <c r="I40" s="1042"/>
      <c r="J40" s="1042"/>
      <c r="K40" s="1042"/>
    </row>
    <row r="41" spans="1:11" ht="20.25" customHeight="1">
      <c r="A41" s="1044"/>
      <c r="B41" s="1048" t="s">
        <v>48</v>
      </c>
      <c r="C41" s="1046">
        <f t="shared" si="0"/>
        <v>24</v>
      </c>
      <c r="D41" s="1042"/>
      <c r="E41" s="1042"/>
      <c r="F41" s="1042"/>
      <c r="G41" s="1042"/>
      <c r="H41" s="1042"/>
      <c r="I41" s="1042"/>
      <c r="J41" s="1042"/>
      <c r="K41" s="1042"/>
    </row>
    <row r="42" spans="1:11" ht="20.25" customHeight="1">
      <c r="A42" s="1044"/>
      <c r="B42" s="1048" t="s">
        <v>49</v>
      </c>
      <c r="C42" s="1046">
        <f t="shared" si="0"/>
        <v>25</v>
      </c>
      <c r="D42" s="1042"/>
      <c r="E42" s="1042"/>
      <c r="F42" s="1042"/>
      <c r="G42" s="1042"/>
      <c r="H42" s="1042"/>
      <c r="I42" s="1042"/>
      <c r="J42" s="1042"/>
      <c r="K42" s="1042"/>
    </row>
    <row r="43" spans="1:11" ht="20.25" customHeight="1">
      <c r="A43" s="1044"/>
      <c r="B43" s="1048" t="s">
        <v>50</v>
      </c>
      <c r="C43" s="1046">
        <f t="shared" si="0"/>
        <v>26</v>
      </c>
      <c r="D43" s="1042"/>
      <c r="E43" s="1042"/>
      <c r="F43" s="1042"/>
      <c r="G43" s="1042"/>
      <c r="H43" s="1042"/>
      <c r="I43" s="1042"/>
      <c r="J43" s="1042"/>
      <c r="K43" s="1042"/>
    </row>
    <row r="44" spans="1:11" ht="20.25" customHeight="1">
      <c r="A44" s="1044"/>
      <c r="B44" s="1048" t="s">
        <v>51</v>
      </c>
      <c r="C44" s="1046">
        <f t="shared" si="0"/>
        <v>27</v>
      </c>
      <c r="D44" s="1042"/>
      <c r="E44" s="1042"/>
      <c r="F44" s="1042"/>
      <c r="G44" s="1042"/>
      <c r="H44" s="1042"/>
      <c r="I44" s="1042"/>
      <c r="J44" s="1042"/>
      <c r="K44" s="1042"/>
    </row>
    <row r="45" spans="1:11" ht="20.25" customHeight="1">
      <c r="A45" s="1044"/>
      <c r="B45" s="1048" t="s">
        <v>52</v>
      </c>
      <c r="C45" s="1046">
        <f t="shared" si="0"/>
        <v>28</v>
      </c>
      <c r="D45" s="1042"/>
      <c r="E45" s="1042"/>
      <c r="F45" s="1042"/>
      <c r="G45" s="1042"/>
      <c r="H45" s="1042"/>
      <c r="I45" s="1042"/>
      <c r="J45" s="1042"/>
      <c r="K45" s="1042"/>
    </row>
    <row r="46" spans="1:11" ht="20.25" customHeight="1">
      <c r="A46" s="1044"/>
      <c r="B46" s="1048" t="s">
        <v>53</v>
      </c>
      <c r="C46" s="1046">
        <f t="shared" si="0"/>
        <v>29</v>
      </c>
      <c r="D46" s="1042"/>
      <c r="E46" s="1042"/>
      <c r="F46" s="1042"/>
      <c r="G46" s="1042"/>
      <c r="H46" s="1042"/>
      <c r="I46" s="1042"/>
      <c r="J46" s="1042"/>
      <c r="K46" s="1042"/>
    </row>
    <row r="47" spans="1:11" ht="20.25" customHeight="1">
      <c r="A47" s="1044"/>
      <c r="B47" s="1048" t="s">
        <v>54</v>
      </c>
      <c r="C47" s="1046">
        <f t="shared" si="0"/>
        <v>30</v>
      </c>
      <c r="D47" s="1042"/>
      <c r="E47" s="1042"/>
      <c r="F47" s="1042"/>
      <c r="G47" s="1042"/>
      <c r="H47" s="1042"/>
      <c r="I47" s="1042"/>
      <c r="J47" s="1042"/>
      <c r="K47" s="1042"/>
    </row>
    <row r="48" spans="1:11" ht="20.25" customHeight="1">
      <c r="A48" s="1044"/>
      <c r="B48" s="1048" t="s">
        <v>55</v>
      </c>
      <c r="C48" s="1046">
        <f t="shared" si="0"/>
        <v>31</v>
      </c>
      <c r="D48" s="1042"/>
      <c r="E48" s="1042"/>
      <c r="F48" s="1042"/>
      <c r="G48" s="1042"/>
      <c r="H48" s="1042"/>
      <c r="I48" s="1042"/>
      <c r="J48" s="1042"/>
      <c r="K48" s="1042"/>
    </row>
    <row r="49" spans="1:11" ht="20.25" customHeight="1">
      <c r="A49" s="1044"/>
      <c r="B49" s="1048" t="s">
        <v>56</v>
      </c>
      <c r="C49" s="1046">
        <f t="shared" si="0"/>
        <v>32</v>
      </c>
      <c r="D49" s="1042"/>
      <c r="E49" s="1042"/>
      <c r="F49" s="1042"/>
      <c r="G49" s="1042"/>
      <c r="H49" s="1042"/>
      <c r="I49" s="1042"/>
      <c r="J49" s="1042"/>
      <c r="K49" s="1042"/>
    </row>
    <row r="50" spans="1:11" ht="20.25" customHeight="1">
      <c r="A50" s="1044"/>
      <c r="B50" s="1048" t="s">
        <v>57</v>
      </c>
      <c r="C50" s="1046">
        <f t="shared" si="0"/>
        <v>33</v>
      </c>
      <c r="D50" s="1042"/>
      <c r="E50" s="1042"/>
      <c r="F50" s="1042"/>
      <c r="G50" s="1042"/>
      <c r="H50" s="1042"/>
      <c r="I50" s="1042"/>
      <c r="J50" s="1042"/>
      <c r="K50" s="1042"/>
    </row>
    <row r="51" spans="1:11" ht="20.25" customHeight="1">
      <c r="A51" s="1044"/>
      <c r="B51" s="1048" t="s">
        <v>58</v>
      </c>
      <c r="C51" s="1046">
        <f t="shared" si="0"/>
        <v>34</v>
      </c>
      <c r="D51" s="1042"/>
      <c r="E51" s="1042"/>
      <c r="F51" s="1042"/>
      <c r="G51" s="1042"/>
      <c r="H51" s="1042"/>
      <c r="I51" s="1042"/>
      <c r="J51" s="1042"/>
      <c r="K51" s="1042"/>
    </row>
    <row r="52" spans="1:11" ht="20.25" customHeight="1">
      <c r="A52" s="1044"/>
      <c r="B52" s="1048" t="s">
        <v>59</v>
      </c>
      <c r="C52" s="1046">
        <f t="shared" si="0"/>
        <v>35</v>
      </c>
      <c r="D52" s="1042"/>
      <c r="E52" s="1042"/>
      <c r="F52" s="1042"/>
      <c r="G52" s="1042"/>
      <c r="H52" s="1042"/>
      <c r="I52" s="1042"/>
      <c r="J52" s="1042"/>
      <c r="K52" s="1042"/>
    </row>
    <row r="53" spans="1:11" ht="20.25" customHeight="1">
      <c r="A53" s="1044"/>
      <c r="B53" s="1048" t="s">
        <v>60</v>
      </c>
      <c r="C53" s="1046">
        <f t="shared" si="0"/>
        <v>36</v>
      </c>
      <c r="D53" s="1042"/>
      <c r="E53" s="1042"/>
      <c r="F53" s="1042"/>
      <c r="G53" s="1042"/>
      <c r="H53" s="1042"/>
      <c r="I53" s="1042"/>
      <c r="J53" s="1042"/>
      <c r="K53" s="1042"/>
    </row>
    <row r="54" spans="1:11" ht="20.25" customHeight="1">
      <c r="A54" s="1044"/>
      <c r="B54" s="1048" t="s">
        <v>61</v>
      </c>
      <c r="C54" s="1046">
        <f t="shared" si="0"/>
        <v>37</v>
      </c>
      <c r="D54" s="1042"/>
      <c r="E54" s="1042"/>
      <c r="F54" s="1042"/>
      <c r="G54" s="1042"/>
      <c r="H54" s="1042"/>
      <c r="I54" s="1042"/>
      <c r="J54" s="1042"/>
      <c r="K54" s="1042"/>
    </row>
    <row r="55" spans="1:11" ht="20.25" customHeight="1">
      <c r="A55" s="1044"/>
      <c r="B55" s="1048" t="s">
        <v>62</v>
      </c>
      <c r="C55" s="1046">
        <f t="shared" si="0"/>
        <v>38</v>
      </c>
      <c r="D55" s="1042"/>
      <c r="E55" s="1042"/>
      <c r="F55" s="1042"/>
      <c r="G55" s="1042"/>
      <c r="H55" s="1042"/>
      <c r="I55" s="1042"/>
      <c r="J55" s="1042"/>
      <c r="K55" s="1042"/>
    </row>
    <row r="56" spans="1:11" ht="20.25" customHeight="1">
      <c r="A56" s="1044"/>
      <c r="B56" s="1048" t="s">
        <v>63</v>
      </c>
      <c r="C56" s="1046">
        <f t="shared" si="0"/>
        <v>39</v>
      </c>
      <c r="D56" s="1042"/>
      <c r="E56" s="1042"/>
      <c r="F56" s="1042"/>
      <c r="G56" s="1042"/>
      <c r="H56" s="1042"/>
      <c r="I56" s="1042"/>
      <c r="J56" s="1042"/>
      <c r="K56" s="1042"/>
    </row>
    <row r="57" spans="1:11" ht="20.25" customHeight="1">
      <c r="A57" s="1044"/>
      <c r="B57" s="1048" t="s">
        <v>64</v>
      </c>
      <c r="C57" s="1046">
        <f t="shared" si="0"/>
        <v>40</v>
      </c>
      <c r="D57" s="1042"/>
      <c r="E57" s="1042"/>
      <c r="F57" s="1042"/>
      <c r="G57" s="1042"/>
      <c r="H57" s="1042"/>
      <c r="I57" s="1042"/>
      <c r="J57" s="1042"/>
      <c r="K57" s="1042"/>
    </row>
    <row r="58" spans="1:11" ht="20.25" customHeight="1">
      <c r="A58" s="1044"/>
      <c r="B58" s="1048" t="s">
        <v>65</v>
      </c>
      <c r="C58" s="1046">
        <f t="shared" si="0"/>
        <v>41</v>
      </c>
      <c r="D58" s="1042"/>
      <c r="E58" s="1042"/>
      <c r="F58" s="1042"/>
      <c r="G58" s="1042"/>
      <c r="H58" s="1042"/>
      <c r="I58" s="1042"/>
      <c r="J58" s="1042"/>
      <c r="K58" s="1042"/>
    </row>
    <row r="59" spans="1:11" ht="20.25" customHeight="1">
      <c r="A59" s="1044"/>
      <c r="B59" s="1048" t="s">
        <v>66</v>
      </c>
      <c r="C59" s="1046">
        <f t="shared" si="0"/>
        <v>42</v>
      </c>
      <c r="D59" s="1042"/>
      <c r="E59" s="1042"/>
      <c r="F59" s="1042"/>
      <c r="G59" s="1042"/>
      <c r="H59" s="1042"/>
      <c r="I59" s="1042"/>
      <c r="J59" s="1042"/>
      <c r="K59" s="1042"/>
    </row>
    <row r="60" spans="1:11" ht="20.25" customHeight="1">
      <c r="A60" s="1044"/>
      <c r="B60" s="1048" t="s">
        <v>67</v>
      </c>
      <c r="C60" s="1046">
        <f t="shared" si="0"/>
        <v>43</v>
      </c>
      <c r="D60" s="1042"/>
      <c r="E60" s="1042"/>
      <c r="F60" s="1042"/>
      <c r="G60" s="1042"/>
      <c r="H60" s="1042"/>
      <c r="I60" s="1042"/>
      <c r="J60" s="1042"/>
      <c r="K60" s="1042"/>
    </row>
    <row r="61" spans="1:11" ht="20.25" customHeight="1">
      <c r="A61" s="1044"/>
      <c r="B61" s="1048" t="s">
        <v>68</v>
      </c>
      <c r="C61" s="1046">
        <f t="shared" si="0"/>
        <v>44</v>
      </c>
      <c r="D61" s="1042"/>
      <c r="E61" s="1042"/>
      <c r="F61" s="1042"/>
      <c r="G61" s="1042"/>
      <c r="H61" s="1042"/>
      <c r="I61" s="1042"/>
      <c r="J61" s="1042"/>
      <c r="K61" s="1042"/>
    </row>
    <row r="62" spans="1:11" ht="20.25" customHeight="1">
      <c r="A62" s="1044"/>
      <c r="B62" s="1048" t="s">
        <v>69</v>
      </c>
      <c r="C62" s="1046">
        <f t="shared" si="0"/>
        <v>45</v>
      </c>
      <c r="D62" s="1042"/>
      <c r="E62" s="1042"/>
      <c r="F62" s="1042"/>
      <c r="G62" s="1042"/>
      <c r="H62" s="1042"/>
      <c r="I62" s="1042"/>
      <c r="J62" s="1042"/>
      <c r="K62" s="1042"/>
    </row>
    <row r="63" spans="1:11" ht="20.25" customHeight="1">
      <c r="A63" s="1044"/>
      <c r="B63" s="1048" t="s">
        <v>70</v>
      </c>
      <c r="C63" s="1046">
        <f t="shared" si="0"/>
        <v>46</v>
      </c>
      <c r="D63" s="1042"/>
      <c r="E63" s="1042"/>
      <c r="F63" s="1042"/>
      <c r="G63" s="1042"/>
      <c r="H63" s="1042"/>
      <c r="I63" s="1042"/>
      <c r="J63" s="1042"/>
      <c r="K63" s="1042"/>
    </row>
    <row r="64" spans="1:11" ht="20.25" customHeight="1">
      <c r="A64" s="1044"/>
      <c r="B64" s="1048" t="s">
        <v>71</v>
      </c>
      <c r="C64" s="1046">
        <f t="shared" si="0"/>
        <v>47</v>
      </c>
      <c r="D64" s="1042"/>
      <c r="E64" s="1042"/>
      <c r="F64" s="1042"/>
      <c r="G64" s="1042"/>
      <c r="H64" s="1042"/>
      <c r="I64" s="1042"/>
      <c r="J64" s="1042"/>
      <c r="K64" s="1042"/>
    </row>
    <row r="65" spans="1:11" ht="20.25" customHeight="1">
      <c r="A65" s="1044"/>
      <c r="B65" s="1048" t="s">
        <v>72</v>
      </c>
      <c r="C65" s="1046">
        <f t="shared" si="0"/>
        <v>48</v>
      </c>
      <c r="D65" s="1042"/>
      <c r="E65" s="1042"/>
      <c r="F65" s="1042"/>
      <c r="G65" s="1042"/>
      <c r="H65" s="1042"/>
      <c r="I65" s="1042"/>
      <c r="J65" s="1042"/>
      <c r="K65" s="1042"/>
    </row>
    <row r="66" spans="1:11" ht="20.25" customHeight="1">
      <c r="A66" s="1044"/>
      <c r="B66" s="1048" t="s">
        <v>73</v>
      </c>
      <c r="C66" s="1046">
        <f t="shared" si="0"/>
        <v>49</v>
      </c>
      <c r="D66" s="1042"/>
      <c r="E66" s="1042"/>
      <c r="F66" s="1042"/>
      <c r="G66" s="1042"/>
      <c r="H66" s="1042"/>
      <c r="I66" s="1042"/>
      <c r="J66" s="1042"/>
      <c r="K66" s="1042"/>
    </row>
    <row r="67" spans="1:11" ht="20.25" customHeight="1">
      <c r="A67" s="1044"/>
      <c r="B67" s="1048" t="s">
        <v>74</v>
      </c>
      <c r="C67" s="1046">
        <f t="shared" si="0"/>
        <v>50</v>
      </c>
      <c r="D67" s="1042"/>
      <c r="E67" s="1042"/>
      <c r="F67" s="1042"/>
      <c r="G67" s="1042"/>
      <c r="H67" s="1042"/>
      <c r="I67" s="1042"/>
      <c r="J67" s="1042"/>
      <c r="K67" s="1042"/>
    </row>
    <row r="68" spans="1:11" ht="20.25" customHeight="1">
      <c r="A68" s="1044"/>
      <c r="B68" s="1048" t="s">
        <v>75</v>
      </c>
      <c r="C68" s="1046">
        <f t="shared" si="0"/>
        <v>51</v>
      </c>
      <c r="D68" s="1042"/>
      <c r="E68" s="1042"/>
      <c r="F68" s="1042"/>
      <c r="G68" s="1042"/>
      <c r="H68" s="1042"/>
      <c r="I68" s="1042"/>
      <c r="J68" s="1042"/>
      <c r="K68" s="1042"/>
    </row>
    <row r="69" spans="1:11" ht="20.25" customHeight="1">
      <c r="A69" s="1044"/>
      <c r="B69" s="1048" t="s">
        <v>76</v>
      </c>
      <c r="C69" s="1046">
        <f t="shared" si="0"/>
        <v>52</v>
      </c>
      <c r="D69" s="1042"/>
      <c r="E69" s="1042"/>
      <c r="F69" s="1042"/>
      <c r="G69" s="1042"/>
      <c r="H69" s="1042"/>
      <c r="I69" s="1042"/>
      <c r="J69" s="1042"/>
      <c r="K69" s="1042"/>
    </row>
    <row r="70" spans="1:11" ht="20.25" customHeight="1">
      <c r="A70" s="1044"/>
      <c r="B70" s="1048" t="s">
        <v>77</v>
      </c>
      <c r="C70" s="1046">
        <f t="shared" si="0"/>
        <v>53</v>
      </c>
      <c r="D70" s="1042"/>
      <c r="E70" s="1042"/>
      <c r="F70" s="1042"/>
      <c r="G70" s="1042"/>
      <c r="H70" s="1042"/>
      <c r="I70" s="1042"/>
      <c r="J70" s="1042"/>
      <c r="K70" s="1042"/>
    </row>
    <row r="71" spans="1:11" ht="20.25" customHeight="1">
      <c r="A71" s="1044"/>
      <c r="B71" s="1048" t="s">
        <v>78</v>
      </c>
      <c r="C71" s="1046">
        <f t="shared" si="0"/>
        <v>54</v>
      </c>
      <c r="D71" s="1042"/>
      <c r="E71" s="1042"/>
      <c r="F71" s="1042"/>
      <c r="G71" s="1042"/>
      <c r="H71" s="1042"/>
      <c r="I71" s="1042"/>
      <c r="J71" s="1042"/>
      <c r="K71" s="1042"/>
    </row>
    <row r="72" spans="1:11" ht="20.25" customHeight="1">
      <c r="A72" s="1044"/>
      <c r="B72" s="1048" t="s">
        <v>79</v>
      </c>
      <c r="C72" s="1046">
        <f t="shared" si="0"/>
        <v>55</v>
      </c>
      <c r="D72" s="1042"/>
      <c r="E72" s="1042"/>
      <c r="F72" s="1042"/>
      <c r="G72" s="1042"/>
      <c r="H72" s="1042"/>
      <c r="I72" s="1042"/>
      <c r="J72" s="1042"/>
      <c r="K72" s="1042"/>
    </row>
    <row r="73" spans="1:11" ht="20.25" customHeight="1">
      <c r="A73" s="1044"/>
      <c r="B73" s="1048" t="s">
        <v>80</v>
      </c>
      <c r="C73" s="1046">
        <f t="shared" si="0"/>
        <v>56</v>
      </c>
      <c r="D73" s="1042"/>
      <c r="E73" s="1042"/>
      <c r="F73" s="1042"/>
      <c r="G73" s="1042"/>
      <c r="H73" s="1042"/>
      <c r="I73" s="1042"/>
      <c r="J73" s="1042"/>
      <c r="K73" s="1042"/>
    </row>
    <row r="74" spans="1:11" ht="20.25" customHeight="1">
      <c r="A74" s="1044"/>
      <c r="B74" s="1048" t="s">
        <v>81</v>
      </c>
      <c r="C74" s="1046">
        <f t="shared" si="0"/>
        <v>57</v>
      </c>
      <c r="D74" s="1042"/>
      <c r="E74" s="1042"/>
      <c r="F74" s="1042"/>
      <c r="G74" s="1042"/>
      <c r="H74" s="1042"/>
      <c r="I74" s="1042"/>
      <c r="J74" s="1042"/>
      <c r="K74" s="1042"/>
    </row>
    <row r="75" spans="1:11" ht="20.25" customHeight="1">
      <c r="A75" s="1044"/>
      <c r="B75" s="1048" t="s">
        <v>82</v>
      </c>
      <c r="C75" s="1046">
        <f t="shared" si="0"/>
        <v>58</v>
      </c>
      <c r="D75" s="1042"/>
      <c r="E75" s="1042"/>
      <c r="F75" s="1042"/>
      <c r="G75" s="1042"/>
      <c r="H75" s="1042"/>
      <c r="I75" s="1042"/>
      <c r="J75" s="1042"/>
      <c r="K75" s="1042"/>
    </row>
    <row r="76" spans="1:11" ht="20.25" customHeight="1">
      <c r="A76" s="1042"/>
      <c r="B76" s="1048" t="s">
        <v>83</v>
      </c>
      <c r="C76" s="1046">
        <f t="shared" si="0"/>
        <v>59</v>
      </c>
      <c r="D76" s="1042"/>
      <c r="E76" s="1042"/>
      <c r="F76" s="1042"/>
      <c r="G76" s="1042"/>
      <c r="H76" s="1042"/>
      <c r="I76" s="1042"/>
      <c r="J76" s="1042"/>
      <c r="K76" s="1042"/>
    </row>
    <row r="77" spans="1:11" ht="20.25" customHeight="1">
      <c r="A77" s="1042"/>
      <c r="B77" s="1048" t="s">
        <v>84</v>
      </c>
      <c r="C77" s="1046">
        <f t="shared" si="0"/>
        <v>60</v>
      </c>
      <c r="D77" s="1042"/>
      <c r="E77" s="1042"/>
      <c r="F77" s="1042"/>
      <c r="G77" s="1042"/>
      <c r="H77" s="1042"/>
      <c r="I77" s="1042"/>
      <c r="J77" s="1042"/>
      <c r="K77" s="1042"/>
    </row>
    <row r="78" spans="1:11" ht="20.25" customHeight="1">
      <c r="A78" s="1042"/>
      <c r="B78" s="1048" t="s">
        <v>85</v>
      </c>
      <c r="C78" s="1046">
        <f t="shared" si="0"/>
        <v>61</v>
      </c>
      <c r="D78" s="1042"/>
      <c r="E78" s="1042"/>
      <c r="F78" s="1042"/>
      <c r="G78" s="1042"/>
      <c r="H78" s="1042"/>
      <c r="I78" s="1042"/>
      <c r="J78" s="1042"/>
      <c r="K78" s="1042"/>
    </row>
    <row r="79" spans="1:11" ht="20.25" customHeight="1">
      <c r="A79" s="1042"/>
      <c r="B79" s="1048" t="s">
        <v>86</v>
      </c>
      <c r="C79" s="1046">
        <f t="shared" si="0"/>
        <v>62</v>
      </c>
      <c r="D79" s="1042"/>
      <c r="E79" s="1042"/>
      <c r="F79" s="1042"/>
      <c r="G79" s="1042"/>
      <c r="H79" s="1042"/>
      <c r="I79" s="1042"/>
      <c r="J79" s="1042"/>
      <c r="K79" s="1042"/>
    </row>
    <row r="80" spans="1:11" ht="20.25" customHeight="1">
      <c r="A80" s="1042"/>
      <c r="B80" s="1048" t="s">
        <v>87</v>
      </c>
      <c r="C80" s="1046">
        <f t="shared" si="0"/>
        <v>63</v>
      </c>
      <c r="D80" s="1042"/>
      <c r="E80" s="1042"/>
      <c r="F80" s="1042"/>
      <c r="G80" s="1042"/>
      <c r="H80" s="1042"/>
      <c r="I80" s="1042"/>
      <c r="J80" s="1042"/>
      <c r="K80" s="1042"/>
    </row>
    <row r="81" spans="1:11" ht="20.25" customHeight="1">
      <c r="A81" s="1042"/>
      <c r="B81" s="1048" t="s">
        <v>88</v>
      </c>
      <c r="C81" s="1046">
        <f t="shared" si="0"/>
        <v>64</v>
      </c>
      <c r="D81" s="1042"/>
      <c r="E81" s="1042"/>
      <c r="F81" s="1042"/>
      <c r="G81" s="1042"/>
      <c r="H81" s="1042"/>
      <c r="I81" s="1042"/>
      <c r="J81" s="1042"/>
      <c r="K81" s="1042"/>
    </row>
    <row r="82" spans="1:11" ht="20.25" customHeight="1">
      <c r="B82" s="1048" t="s">
        <v>89</v>
      </c>
      <c r="C82" s="1046">
        <f t="shared" ref="C82:C98" si="1">HYPERLINK(CONCATENATE("#",ADDRESS(1,1,,,$B82)),1+C81)</f>
        <v>65</v>
      </c>
    </row>
    <row r="83" spans="1:11" ht="20.25" customHeight="1">
      <c r="B83" s="1048" t="s">
        <v>90</v>
      </c>
      <c r="C83" s="1046">
        <f t="shared" si="1"/>
        <v>66</v>
      </c>
    </row>
    <row r="84" spans="1:11" ht="20.25" customHeight="1">
      <c r="B84" s="1048" t="s">
        <v>91</v>
      </c>
      <c r="C84" s="1046">
        <f t="shared" si="1"/>
        <v>67</v>
      </c>
    </row>
    <row r="85" spans="1:11" ht="20.25" customHeight="1">
      <c r="B85" s="1048" t="s">
        <v>92</v>
      </c>
      <c r="C85" s="1046">
        <f t="shared" si="1"/>
        <v>68</v>
      </c>
    </row>
    <row r="86" spans="1:11" ht="20.25" customHeight="1">
      <c r="B86" s="1048" t="s">
        <v>93</v>
      </c>
      <c r="C86" s="1046">
        <f t="shared" si="1"/>
        <v>69</v>
      </c>
    </row>
    <row r="87" spans="1:11" ht="20.25" customHeight="1">
      <c r="B87" s="1048" t="s">
        <v>94</v>
      </c>
      <c r="C87" s="1046">
        <f t="shared" si="1"/>
        <v>70</v>
      </c>
    </row>
    <row r="88" spans="1:11" ht="20.25" customHeight="1">
      <c r="B88" s="1048" t="s">
        <v>95</v>
      </c>
      <c r="C88" s="1046">
        <f t="shared" si="1"/>
        <v>71</v>
      </c>
    </row>
    <row r="89" spans="1:11" ht="20.25" customHeight="1">
      <c r="B89" s="1048" t="s">
        <v>96</v>
      </c>
      <c r="C89" s="1046">
        <f t="shared" si="1"/>
        <v>72</v>
      </c>
    </row>
    <row r="90" spans="1:11" ht="20.25" customHeight="1">
      <c r="B90" s="1048" t="s">
        <v>97</v>
      </c>
      <c r="C90" s="1046">
        <f t="shared" si="1"/>
        <v>73</v>
      </c>
    </row>
    <row r="91" spans="1:11" ht="20.25" customHeight="1">
      <c r="B91" s="1048" t="s">
        <v>98</v>
      </c>
      <c r="C91" s="1046">
        <f t="shared" si="1"/>
        <v>74</v>
      </c>
    </row>
    <row r="92" spans="1:11" ht="20.25" customHeight="1">
      <c r="B92" s="1048" t="s">
        <v>99</v>
      </c>
      <c r="C92" s="1046">
        <f t="shared" si="1"/>
        <v>75</v>
      </c>
    </row>
    <row r="93" spans="1:11" ht="20.25" customHeight="1">
      <c r="B93" s="1048" t="s">
        <v>100</v>
      </c>
      <c r="C93" s="1046">
        <f t="shared" si="1"/>
        <v>76</v>
      </c>
    </row>
    <row r="94" spans="1:11" ht="20.25" customHeight="1">
      <c r="B94" s="1048" t="s">
        <v>101</v>
      </c>
      <c r="C94" s="1046">
        <f t="shared" si="1"/>
        <v>77</v>
      </c>
    </row>
    <row r="95" spans="1:11" ht="20.25" customHeight="1">
      <c r="B95" s="1048" t="s">
        <v>102</v>
      </c>
      <c r="C95" s="1046">
        <f t="shared" si="1"/>
        <v>78</v>
      </c>
    </row>
    <row r="96" spans="1:11" ht="20.25" customHeight="1">
      <c r="B96" s="1048" t="s">
        <v>103</v>
      </c>
      <c r="C96" s="1046">
        <f t="shared" si="1"/>
        <v>79</v>
      </c>
    </row>
    <row r="97" spans="2:3" ht="20.25" customHeight="1">
      <c r="B97" s="1048" t="s">
        <v>104</v>
      </c>
      <c r="C97" s="1046">
        <f t="shared" si="1"/>
        <v>80</v>
      </c>
    </row>
    <row r="98" spans="2:3" ht="20.25" customHeight="1">
      <c r="B98" s="1048" t="s">
        <v>105</v>
      </c>
      <c r="C98" s="1046">
        <f t="shared" si="1"/>
        <v>81</v>
      </c>
    </row>
  </sheetData>
  <hyperlinks>
    <hyperlink ref="A1" location="'Page 24'!A1" display="'Page 24'!A1" xr:uid="{30393116-305F-4DC1-87B1-57A7129C49F6}"/>
  </hyperlinks>
  <pageMargins left="0.7" right="0.7" top="0.75" bottom="0.75" header="0.3" footer="0.3"/>
  <pageSetup orientation="portrait" horizontalDpi="200" verticalDpi="2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61835-24E4-426E-8B79-94CF9ED08F6A}">
  <sheetPr>
    <tabColor theme="4"/>
  </sheetPr>
  <dimension ref="A1:FO755"/>
  <sheetViews>
    <sheetView showGridLines="0" zoomScaleNormal="100" workbookViewId="0"/>
  </sheetViews>
  <sheetFormatPr defaultColWidth="5.5" defaultRowHeight="11.25" customHeight="1"/>
  <cols>
    <col min="1" max="1" width="2.5" style="534" customWidth="1"/>
    <col min="2" max="2" width="19.33203125" style="534" bestFit="1" customWidth="1"/>
    <col min="3" max="12" width="5.5" style="534"/>
    <col min="13" max="13" width="5.58203125" style="534" bestFit="1" customWidth="1"/>
    <col min="14" max="14" width="5.5" style="534"/>
    <col min="15" max="15" width="19.33203125" style="534" bestFit="1" customWidth="1"/>
    <col min="16" max="54" width="5.5" style="534"/>
    <col min="55" max="55" width="5" style="534" bestFit="1" customWidth="1"/>
    <col min="56" max="57" width="5.58203125" style="534" bestFit="1" customWidth="1"/>
    <col min="58" max="16384" width="5.5" style="534"/>
  </cols>
  <sheetData>
    <row r="1" spans="1:171" ht="11.25" customHeight="1">
      <c r="A1" s="915"/>
      <c r="B1" s="552"/>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3" spans="1:171" ht="11.25" customHeight="1">
      <c r="A3" s="552"/>
      <c r="B3" s="552"/>
      <c r="E3" s="914"/>
      <c r="F3" s="914"/>
      <c r="G3" s="914"/>
      <c r="H3" s="914"/>
      <c r="I3" s="914"/>
      <c r="J3" s="914"/>
      <c r="K3" s="914"/>
      <c r="L3" s="914"/>
      <c r="M3" s="914"/>
      <c r="N3" s="914"/>
      <c r="O3" s="914"/>
      <c r="P3" s="914"/>
      <c r="Q3" s="914"/>
      <c r="R3" s="914"/>
      <c r="S3" s="914"/>
      <c r="T3" s="914"/>
      <c r="U3" s="914"/>
      <c r="V3" s="914"/>
      <c r="W3" s="914"/>
      <c r="X3" s="914"/>
      <c r="Y3" s="914"/>
      <c r="Z3" s="914"/>
      <c r="AA3" s="914"/>
      <c r="AB3" s="914"/>
      <c r="AC3" s="914"/>
      <c r="AD3" s="914"/>
      <c r="AE3" s="914"/>
      <c r="AF3" s="914"/>
      <c r="AG3" s="914"/>
      <c r="AH3" s="914"/>
      <c r="AI3" s="914"/>
      <c r="AJ3" s="914"/>
      <c r="AK3" s="914"/>
      <c r="AL3" s="914"/>
      <c r="AM3" s="914"/>
      <c r="AN3" s="914"/>
      <c r="AO3" s="914"/>
      <c r="AP3" s="914"/>
      <c r="AQ3" s="914"/>
      <c r="AR3" s="914"/>
      <c r="AS3" s="914"/>
      <c r="AT3" s="914"/>
      <c r="AU3" s="914"/>
      <c r="AV3" s="914"/>
      <c r="AW3" s="914"/>
      <c r="AX3" s="914"/>
      <c r="AY3" s="914"/>
      <c r="AZ3" s="914"/>
      <c r="BA3" s="914"/>
      <c r="BB3" s="914"/>
      <c r="BC3" s="914"/>
      <c r="BD3" s="914"/>
      <c r="BE3" s="914"/>
      <c r="BF3" s="914"/>
      <c r="BG3" s="914"/>
      <c r="BH3" s="914"/>
      <c r="BI3" s="914"/>
      <c r="BJ3" s="914"/>
      <c r="BK3" s="914"/>
      <c r="BL3" s="914"/>
      <c r="BM3" s="914"/>
      <c r="BN3" s="914"/>
      <c r="BO3" s="914"/>
      <c r="BP3" s="914"/>
      <c r="BQ3" s="914"/>
      <c r="BR3" s="914"/>
      <c r="BS3" s="914"/>
      <c r="BT3" s="914"/>
      <c r="BU3" s="914"/>
      <c r="BV3" s="914"/>
      <c r="BW3" s="914"/>
      <c r="BX3" s="914"/>
      <c r="BY3" s="914"/>
      <c r="BZ3" s="914"/>
      <c r="CA3" s="914"/>
      <c r="CB3" s="914"/>
      <c r="CC3" s="914"/>
      <c r="CD3" s="914"/>
      <c r="CE3" s="914"/>
      <c r="CF3" s="914"/>
      <c r="CG3" s="914"/>
      <c r="CH3" s="914"/>
      <c r="CI3" s="914"/>
      <c r="CJ3" s="914"/>
      <c r="CK3" s="914"/>
      <c r="CL3" s="914"/>
      <c r="CM3" s="914"/>
      <c r="CN3" s="914"/>
      <c r="CO3" s="914"/>
      <c r="CP3" s="914"/>
      <c r="CQ3" s="914"/>
      <c r="CR3" s="914"/>
      <c r="CS3" s="914"/>
      <c r="CT3" s="914"/>
      <c r="CU3" s="914"/>
      <c r="CV3" s="914"/>
      <c r="CW3" s="914"/>
      <c r="CX3" s="914"/>
      <c r="CY3" s="914"/>
      <c r="CZ3" s="914"/>
      <c r="DA3" s="914"/>
      <c r="DB3" s="914"/>
      <c r="DC3" s="914"/>
      <c r="DD3" s="914"/>
      <c r="DE3" s="914"/>
      <c r="DF3" s="914"/>
      <c r="DG3" s="914"/>
      <c r="DH3" s="914"/>
      <c r="DI3" s="914"/>
      <c r="DJ3" s="914"/>
      <c r="DK3" s="914"/>
      <c r="DL3" s="914"/>
      <c r="DM3" s="914"/>
      <c r="DN3" s="914"/>
      <c r="DO3" s="914"/>
      <c r="DP3" s="914"/>
      <c r="DQ3" s="914"/>
      <c r="DR3" s="914"/>
      <c r="DS3" s="914"/>
      <c r="DT3" s="914"/>
      <c r="DU3" s="914"/>
      <c r="DV3" s="914"/>
      <c r="DW3" s="914"/>
      <c r="DX3" s="914"/>
      <c r="DY3" s="914"/>
      <c r="DZ3" s="914"/>
      <c r="EA3" s="914"/>
      <c r="EB3" s="914"/>
      <c r="EC3" s="914"/>
      <c r="ED3" s="914"/>
      <c r="EE3" s="914"/>
      <c r="EF3" s="914"/>
      <c r="EG3" s="914"/>
      <c r="EH3" s="914"/>
      <c r="EI3" s="914"/>
      <c r="EJ3" s="914"/>
      <c r="EK3" s="914"/>
      <c r="EL3" s="914"/>
      <c r="EM3" s="914"/>
      <c r="EN3" s="914"/>
      <c r="EO3" s="914"/>
      <c r="EP3" s="914"/>
      <c r="EQ3" s="914"/>
      <c r="ER3" s="914"/>
      <c r="ES3" s="914"/>
      <c r="ET3" s="914"/>
      <c r="EU3" s="914"/>
      <c r="EV3" s="914"/>
      <c r="EW3" s="914"/>
      <c r="EX3" s="914"/>
      <c r="EY3" s="914"/>
      <c r="EZ3" s="914"/>
      <c r="FA3" s="914"/>
      <c r="FB3" s="914"/>
      <c r="FC3" s="914"/>
      <c r="FD3" s="914"/>
      <c r="FE3" s="914"/>
      <c r="FF3" s="914"/>
      <c r="FG3" s="914"/>
      <c r="FH3" s="914"/>
      <c r="FI3" s="914"/>
      <c r="FJ3" s="914"/>
      <c r="FK3" s="914"/>
      <c r="FL3" s="914"/>
      <c r="FM3" s="914"/>
      <c r="FN3" s="914"/>
      <c r="FO3" s="914"/>
    </row>
    <row r="4" spans="1:171" ht="11.25" customHeight="1">
      <c r="A4" s="535"/>
    </row>
    <row r="5" spans="1:171" ht="11.25" customHeight="1">
      <c r="A5" s="535"/>
      <c r="I5" s="521"/>
      <c r="J5" s="521"/>
      <c r="K5" s="521"/>
      <c r="L5" s="521"/>
      <c r="M5" s="521"/>
    </row>
    <row r="6" spans="1:171" ht="15.5">
      <c r="A6" s="535"/>
      <c r="C6" s="536" t="s">
        <v>422</v>
      </c>
      <c r="P6" s="536" t="s">
        <v>423</v>
      </c>
    </row>
    <row r="7" spans="1:171" s="539" customFormat="1" ht="11.25" customHeight="1">
      <c r="A7" s="535"/>
      <c r="B7" s="537"/>
      <c r="C7" s="102">
        <v>2016</v>
      </c>
      <c r="D7" s="103">
        <v>2017</v>
      </c>
      <c r="E7" s="103">
        <v>2018</v>
      </c>
      <c r="F7" s="103">
        <v>2019</v>
      </c>
      <c r="G7" s="103">
        <v>2020</v>
      </c>
      <c r="H7" s="103">
        <v>2021</v>
      </c>
      <c r="I7" s="103">
        <v>2022</v>
      </c>
      <c r="J7" s="103">
        <v>2023</v>
      </c>
      <c r="K7" s="103">
        <v>2024</v>
      </c>
      <c r="L7" s="103">
        <v>2025</v>
      </c>
      <c r="M7" s="104">
        <v>2026</v>
      </c>
      <c r="O7" s="534"/>
      <c r="P7" s="1058">
        <v>2016</v>
      </c>
      <c r="Q7" s="1057"/>
      <c r="R7" s="1057"/>
      <c r="S7" s="1057"/>
      <c r="T7" s="1057">
        <v>2017</v>
      </c>
      <c r="U7" s="1057"/>
      <c r="V7" s="1057"/>
      <c r="W7" s="1057"/>
      <c r="X7" s="1057">
        <v>2018</v>
      </c>
      <c r="Y7" s="1057"/>
      <c r="Z7" s="1057"/>
      <c r="AA7" s="1057"/>
      <c r="AB7" s="1057">
        <v>2019</v>
      </c>
      <c r="AC7" s="1057"/>
      <c r="AD7" s="1057"/>
      <c r="AE7" s="1057"/>
      <c r="AF7" s="1057">
        <v>2020</v>
      </c>
      <c r="AG7" s="1057"/>
      <c r="AH7" s="1057"/>
      <c r="AI7" s="1057"/>
      <c r="AJ7" s="1057">
        <v>2021</v>
      </c>
      <c r="AK7" s="1057"/>
      <c r="AL7" s="1057"/>
      <c r="AM7" s="1057"/>
      <c r="AN7" s="1057">
        <v>2022</v>
      </c>
      <c r="AO7" s="1057"/>
      <c r="AP7" s="1057"/>
      <c r="AQ7" s="1057"/>
      <c r="AR7" s="1057">
        <v>2023</v>
      </c>
      <c r="AS7" s="1057"/>
      <c r="AT7" s="1057"/>
      <c r="AU7" s="1057"/>
      <c r="AV7" s="1057">
        <v>2024</v>
      </c>
      <c r="AW7" s="1057"/>
      <c r="AX7" s="1057"/>
      <c r="AY7" s="1057"/>
      <c r="AZ7" s="1057">
        <v>2025</v>
      </c>
      <c r="BA7" s="1057"/>
      <c r="BB7" s="1057"/>
      <c r="BC7" s="1057"/>
      <c r="BD7" s="1057">
        <v>2026</v>
      </c>
      <c r="BE7" s="1057"/>
    </row>
    <row r="8" spans="1:171" ht="11.25" customHeight="1">
      <c r="A8" s="535"/>
      <c r="B8" s="538" t="s">
        <v>112</v>
      </c>
      <c r="C8" s="540">
        <v>12.274297874414041</v>
      </c>
      <c r="D8" s="541">
        <v>16.140099239675681</v>
      </c>
      <c r="E8" s="541">
        <v>29.881700305405921</v>
      </c>
      <c r="F8" s="541">
        <v>38.3487505383086</v>
      </c>
      <c r="G8" s="541">
        <v>49.762411510555808</v>
      </c>
      <c r="H8" s="541">
        <v>121.1662121270198</v>
      </c>
      <c r="I8" s="541">
        <v>84.137503359514056</v>
      </c>
      <c r="J8" s="541">
        <v>70.602959561824022</v>
      </c>
      <c r="K8" s="541">
        <v>115.845278423485</v>
      </c>
      <c r="L8" s="541">
        <v>209.02368217931061</v>
      </c>
      <c r="M8" s="542">
        <v>354.88065957710438</v>
      </c>
      <c r="P8" s="5"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171" ht="11.25" customHeight="1">
      <c r="A9" s="535"/>
      <c r="B9" s="543" t="s">
        <v>113</v>
      </c>
      <c r="C9" s="556">
        <v>1734</v>
      </c>
      <c r="D9" s="557">
        <v>2253</v>
      </c>
      <c r="E9" s="557">
        <v>2802</v>
      </c>
      <c r="F9" s="557">
        <v>3207</v>
      </c>
      <c r="G9" s="557">
        <v>3517</v>
      </c>
      <c r="H9" s="557">
        <v>5248</v>
      </c>
      <c r="I9" s="557">
        <v>5220</v>
      </c>
      <c r="J9" s="557">
        <v>4965</v>
      </c>
      <c r="K9" s="557">
        <v>5840</v>
      </c>
      <c r="L9" s="557">
        <v>6827</v>
      </c>
      <c r="M9" s="558">
        <v>3258</v>
      </c>
      <c r="N9" s="544"/>
      <c r="O9" s="554" t="s">
        <v>112</v>
      </c>
      <c r="P9" s="540">
        <v>3.433092842610022</v>
      </c>
      <c r="Q9" s="541">
        <v>2.8474344023021372</v>
      </c>
      <c r="R9" s="541">
        <v>2.7595512743391319</v>
      </c>
      <c r="S9" s="541">
        <v>3.2342193551627521</v>
      </c>
      <c r="T9" s="541">
        <v>3.4454008588889051</v>
      </c>
      <c r="U9" s="541">
        <v>4.1829147097400901</v>
      </c>
      <c r="V9" s="541">
        <v>4.1114613982254786</v>
      </c>
      <c r="W9" s="541">
        <v>4.4003222728212048</v>
      </c>
      <c r="X9" s="541">
        <v>6.2216838570735717</v>
      </c>
      <c r="Y9" s="541">
        <v>6.7669796824996649</v>
      </c>
      <c r="Z9" s="541">
        <v>7.4096111966165008</v>
      </c>
      <c r="AA9" s="541">
        <v>9.4834255692161804</v>
      </c>
      <c r="AB9" s="541">
        <v>8.8771859213489002</v>
      </c>
      <c r="AC9" s="541">
        <v>9.4545081497802741</v>
      </c>
      <c r="AD9" s="541">
        <v>10.95963021517943</v>
      </c>
      <c r="AE9" s="541">
        <v>9.0574262519999991</v>
      </c>
      <c r="AF9" s="541">
        <v>9.482093938148827</v>
      </c>
      <c r="AG9" s="541">
        <v>11.156080576734171</v>
      </c>
      <c r="AH9" s="541">
        <v>12.681858067584139</v>
      </c>
      <c r="AI9" s="541">
        <v>16.442378928088669</v>
      </c>
      <c r="AJ9" s="541">
        <v>22.997615029276449</v>
      </c>
      <c r="AK9" s="541">
        <v>31.74682342579348</v>
      </c>
      <c r="AL9" s="541">
        <v>31.278870211949851</v>
      </c>
      <c r="AM9" s="541">
        <v>35.142903459999999</v>
      </c>
      <c r="AN9" s="541">
        <v>27.311519059419329</v>
      </c>
      <c r="AO9" s="541">
        <v>30.636759646312889</v>
      </c>
      <c r="AP9" s="541">
        <v>13.910012141792549</v>
      </c>
      <c r="AQ9" s="541">
        <v>12.279212511989289</v>
      </c>
      <c r="AR9" s="541">
        <v>30.848660356433541</v>
      </c>
      <c r="AS9" s="541">
        <v>13.1444263155543</v>
      </c>
      <c r="AT9" s="541">
        <v>10.82673997648317</v>
      </c>
      <c r="AU9" s="541">
        <v>15.783132913353001</v>
      </c>
      <c r="AV9" s="541">
        <v>13.672971042387211</v>
      </c>
      <c r="AW9" s="541">
        <v>22.30749610025391</v>
      </c>
      <c r="AX9" s="541">
        <v>20.392824346051359</v>
      </c>
      <c r="AY9" s="541">
        <v>59.471986934792533</v>
      </c>
      <c r="AZ9" s="541">
        <v>64.649955648999992</v>
      </c>
      <c r="BA9" s="541">
        <v>60.777799663906251</v>
      </c>
      <c r="BB9" s="541">
        <v>41.42405709755522</v>
      </c>
      <c r="BC9" s="541">
        <v>42.171869768849099</v>
      </c>
      <c r="BD9" s="541">
        <v>238.3312038799493</v>
      </c>
      <c r="BE9" s="542">
        <v>116.549455697155</v>
      </c>
    </row>
    <row r="10" spans="1:171" ht="11.25" customHeight="1">
      <c r="A10" s="535"/>
      <c r="B10" s="538" t="s">
        <v>424</v>
      </c>
      <c r="C10" s="545">
        <v>0.14656888054729497</v>
      </c>
      <c r="D10" s="546">
        <v>0.17232169663765595</v>
      </c>
      <c r="E10" s="546">
        <v>0.19965036487054608</v>
      </c>
      <c r="F10" s="546">
        <v>0.24539326084954169</v>
      </c>
      <c r="G10" s="546">
        <v>0.28257561452027641</v>
      </c>
      <c r="H10" s="546">
        <v>0.33785161105226996</v>
      </c>
      <c r="I10" s="546">
        <v>0.35562292916793364</v>
      </c>
      <c r="J10" s="546">
        <v>0.42484483975817383</v>
      </c>
      <c r="K10" s="546">
        <v>0.53836545759782772</v>
      </c>
      <c r="L10" s="546">
        <v>0.65484278262637752</v>
      </c>
      <c r="M10" s="547">
        <v>0.85983163956539577</v>
      </c>
      <c r="N10" s="544"/>
      <c r="O10" s="554" t="s">
        <v>113</v>
      </c>
      <c r="P10" s="556">
        <v>463</v>
      </c>
      <c r="Q10" s="557">
        <v>415</v>
      </c>
      <c r="R10" s="557">
        <v>424</v>
      </c>
      <c r="S10" s="557">
        <v>432</v>
      </c>
      <c r="T10" s="557">
        <v>616</v>
      </c>
      <c r="U10" s="557">
        <v>537</v>
      </c>
      <c r="V10" s="557">
        <v>542</v>
      </c>
      <c r="W10" s="557">
        <v>558</v>
      </c>
      <c r="X10" s="557">
        <v>730</v>
      </c>
      <c r="Y10" s="557">
        <v>656</v>
      </c>
      <c r="Z10" s="557">
        <v>667</v>
      </c>
      <c r="AA10" s="557">
        <v>749</v>
      </c>
      <c r="AB10" s="557">
        <v>863</v>
      </c>
      <c r="AC10" s="557">
        <v>789</v>
      </c>
      <c r="AD10" s="557">
        <v>785</v>
      </c>
      <c r="AE10" s="557">
        <v>770</v>
      </c>
      <c r="AF10" s="557">
        <v>1001</v>
      </c>
      <c r="AG10" s="557">
        <v>755</v>
      </c>
      <c r="AH10" s="557">
        <v>787</v>
      </c>
      <c r="AI10" s="557">
        <v>974</v>
      </c>
      <c r="AJ10" s="557">
        <v>1325</v>
      </c>
      <c r="AK10" s="557">
        <v>1235</v>
      </c>
      <c r="AL10" s="557">
        <v>1313</v>
      </c>
      <c r="AM10" s="557">
        <v>1375</v>
      </c>
      <c r="AN10" s="557">
        <v>1621</v>
      </c>
      <c r="AO10" s="557">
        <v>1394</v>
      </c>
      <c r="AP10" s="557">
        <v>1136</v>
      </c>
      <c r="AQ10" s="557">
        <v>1069</v>
      </c>
      <c r="AR10" s="557">
        <v>1319</v>
      </c>
      <c r="AS10" s="557">
        <v>1205</v>
      </c>
      <c r="AT10" s="557">
        <v>1187</v>
      </c>
      <c r="AU10" s="557">
        <v>1254</v>
      </c>
      <c r="AV10" s="557">
        <v>1580</v>
      </c>
      <c r="AW10" s="557">
        <v>1484</v>
      </c>
      <c r="AX10" s="557">
        <v>1382</v>
      </c>
      <c r="AY10" s="557">
        <v>1394</v>
      </c>
      <c r="AZ10" s="557">
        <v>1895</v>
      </c>
      <c r="BA10" s="557">
        <v>1604</v>
      </c>
      <c r="BB10" s="557">
        <v>1615</v>
      </c>
      <c r="BC10" s="557">
        <v>1713</v>
      </c>
      <c r="BD10" s="557">
        <v>1722</v>
      </c>
      <c r="BE10" s="558">
        <v>1536</v>
      </c>
    </row>
    <row r="11" spans="1:171" ht="11.25" customHeight="1">
      <c r="A11" s="535"/>
      <c r="B11" s="543" t="s">
        <v>425</v>
      </c>
      <c r="C11" s="548">
        <v>0.15293702593049921</v>
      </c>
      <c r="D11" s="549">
        <v>0.18582975915539426</v>
      </c>
      <c r="E11" s="549">
        <v>0.21648767673645986</v>
      </c>
      <c r="F11" s="549">
        <v>0.22869571418384083</v>
      </c>
      <c r="G11" s="549">
        <v>0.24731031573025808</v>
      </c>
      <c r="H11" s="549">
        <v>0.26640946240925933</v>
      </c>
      <c r="I11" s="549">
        <v>0.28519914768070809</v>
      </c>
      <c r="J11" s="549">
        <v>0.32084006462035541</v>
      </c>
      <c r="K11" s="549">
        <v>0.3790484844551178</v>
      </c>
      <c r="L11" s="549">
        <v>0.43313031341200353</v>
      </c>
      <c r="M11" s="550">
        <v>0.43203819122132342</v>
      </c>
      <c r="N11" s="544"/>
      <c r="O11" s="538" t="s">
        <v>424</v>
      </c>
      <c r="P11" s="545">
        <v>0.15639838636153816</v>
      </c>
      <c r="Q11" s="546">
        <v>0.10960892208097697</v>
      </c>
      <c r="R11" s="546">
        <v>0.146408806917186</v>
      </c>
      <c r="S11" s="546">
        <v>0.1906194046476771</v>
      </c>
      <c r="T11" s="546">
        <v>0.1760198147925687</v>
      </c>
      <c r="U11" s="546">
        <v>0.18050875567502259</v>
      </c>
      <c r="V11" s="546">
        <v>0.15051380123926608</v>
      </c>
      <c r="W11" s="546">
        <v>0.18645769327717768</v>
      </c>
      <c r="X11" s="546">
        <v>0.19431078781081956</v>
      </c>
      <c r="Y11" s="546">
        <v>0.21134806356703451</v>
      </c>
      <c r="Z11" s="546">
        <v>0.20853686572660132</v>
      </c>
      <c r="AA11" s="546">
        <v>0.18928497202750652</v>
      </c>
      <c r="AB11" s="546">
        <v>0.20915991587580737</v>
      </c>
      <c r="AC11" s="546">
        <v>0.23955548488833606</v>
      </c>
      <c r="AD11" s="546">
        <v>0.28130308257686498</v>
      </c>
      <c r="AE11" s="546">
        <v>0.25581999713887782</v>
      </c>
      <c r="AF11" s="546">
        <v>0.23874797276788995</v>
      </c>
      <c r="AG11" s="546">
        <v>0.2844492693164033</v>
      </c>
      <c r="AH11" s="546">
        <v>0.2592669523134743</v>
      </c>
      <c r="AI11" s="546">
        <v>0.3407544813270082</v>
      </c>
      <c r="AJ11" s="546">
        <v>0.28456770892579653</v>
      </c>
      <c r="AK11" s="546">
        <v>0.36452736297787441</v>
      </c>
      <c r="AL11" s="546">
        <v>0.3466603407042228</v>
      </c>
      <c r="AM11" s="546">
        <v>0.34967412510602597</v>
      </c>
      <c r="AN11" s="546">
        <v>0.34174767486846958</v>
      </c>
      <c r="AO11" s="546">
        <v>0.4299758496725723</v>
      </c>
      <c r="AP11" s="546">
        <v>0.30341545470901132</v>
      </c>
      <c r="AQ11" s="546">
        <v>0.31025630730449127</v>
      </c>
      <c r="AR11" s="546">
        <v>0.55591846357653574</v>
      </c>
      <c r="AS11" s="546">
        <v>0.36006996755893866</v>
      </c>
      <c r="AT11" s="546">
        <v>0.29863062052308115</v>
      </c>
      <c r="AU11" s="546">
        <v>0.41606692131495215</v>
      </c>
      <c r="AV11" s="546">
        <v>0.35238491573828373</v>
      </c>
      <c r="AW11" s="546">
        <v>0.4637452972993506</v>
      </c>
      <c r="AX11" s="546">
        <v>0.46593810923198359</v>
      </c>
      <c r="AY11" s="546">
        <v>0.70374182760674331</v>
      </c>
      <c r="AZ11" s="546">
        <v>0.7199840059294853</v>
      </c>
      <c r="BA11" s="546">
        <v>0.70803523507654609</v>
      </c>
      <c r="BB11" s="546">
        <v>0.59032358701696419</v>
      </c>
      <c r="BC11" s="546">
        <v>0.57461687424822494</v>
      </c>
      <c r="BD11" s="546">
        <v>0.88640081726029285</v>
      </c>
      <c r="BE11" s="547">
        <v>0.81017283076161406</v>
      </c>
    </row>
    <row r="12" spans="1:171" ht="11.25" customHeight="1">
      <c r="A12" s="535"/>
      <c r="B12" s="407" t="s">
        <v>115</v>
      </c>
      <c r="C12" s="535"/>
      <c r="D12" s="535"/>
      <c r="E12" s="535"/>
      <c r="F12" s="535"/>
      <c r="G12" s="535"/>
      <c r="H12" s="535"/>
      <c r="I12" s="535"/>
      <c r="J12" s="535"/>
      <c r="K12" s="535"/>
      <c r="L12" s="535"/>
      <c r="O12" s="543" t="s">
        <v>425</v>
      </c>
      <c r="P12" s="548">
        <v>0.13767469521260778</v>
      </c>
      <c r="Q12" s="549">
        <v>0.14987360057782592</v>
      </c>
      <c r="R12" s="549">
        <v>0.16</v>
      </c>
      <c r="S12" s="549">
        <v>0.16901408450704225</v>
      </c>
      <c r="T12" s="549">
        <v>0.18481848184818481</v>
      </c>
      <c r="U12" s="549">
        <v>0.17947860962566844</v>
      </c>
      <c r="V12" s="549">
        <v>0.18676774638180565</v>
      </c>
      <c r="W12" s="549">
        <v>0.19261304798066967</v>
      </c>
      <c r="X12" s="549">
        <v>0.20345596432552954</v>
      </c>
      <c r="Y12" s="549">
        <v>0.21181788827897965</v>
      </c>
      <c r="Z12" s="549">
        <v>0.22263017356475301</v>
      </c>
      <c r="AA12" s="549">
        <v>0.2296137339055794</v>
      </c>
      <c r="AB12" s="549">
        <v>0.22253739040742651</v>
      </c>
      <c r="AC12" s="549">
        <v>0.2324690630524455</v>
      </c>
      <c r="AD12" s="549">
        <v>0.23074661963550852</v>
      </c>
      <c r="AE12" s="549">
        <v>0.22991937891908032</v>
      </c>
      <c r="AF12" s="549">
        <v>0.2446236559139785</v>
      </c>
      <c r="AG12" s="549">
        <v>0.24370561652679149</v>
      </c>
      <c r="AH12" s="549">
        <v>0.23662056524353578</v>
      </c>
      <c r="AI12" s="549">
        <v>0.2628879892037787</v>
      </c>
      <c r="AJ12" s="549">
        <v>0.25402607361963192</v>
      </c>
      <c r="AK12" s="549">
        <v>0.26193001060445387</v>
      </c>
      <c r="AL12" s="549">
        <v>0.27474367022389623</v>
      </c>
      <c r="AM12" s="549">
        <v>0.27560633393465622</v>
      </c>
      <c r="AN12" s="549">
        <v>0.28508617657404151</v>
      </c>
      <c r="AO12" s="549">
        <v>0.29786324786324786</v>
      </c>
      <c r="AP12" s="549">
        <v>0.27925270403146507</v>
      </c>
      <c r="AQ12" s="549">
        <v>0.27629878521581802</v>
      </c>
      <c r="AR12" s="549">
        <v>0.29573991031390134</v>
      </c>
      <c r="AS12" s="549">
        <v>0.31760674749604639</v>
      </c>
      <c r="AT12" s="549">
        <v>0.32862679955703211</v>
      </c>
      <c r="AU12" s="549">
        <v>0.34746467165419787</v>
      </c>
      <c r="AV12" s="549">
        <v>0.36907264657790234</v>
      </c>
      <c r="AW12" s="549">
        <v>0.37626774847870181</v>
      </c>
      <c r="AX12" s="549">
        <v>0.38485101642996378</v>
      </c>
      <c r="AY12" s="549">
        <v>0.38819270398217764</v>
      </c>
      <c r="AZ12" s="549">
        <v>0.43363844393592677</v>
      </c>
      <c r="BA12" s="549">
        <v>0.44029645896239361</v>
      </c>
      <c r="BB12" s="549">
        <v>0.42860934182590232</v>
      </c>
      <c r="BC12" s="549">
        <v>0.43029389600602863</v>
      </c>
      <c r="BD12" s="549">
        <v>0.44290123456790126</v>
      </c>
      <c r="BE12" s="550">
        <v>0.42047632083219272</v>
      </c>
    </row>
    <row r="13" spans="1:171" ht="11.25" customHeight="1">
      <c r="A13" s="535"/>
      <c r="B13" s="535"/>
      <c r="C13" s="535"/>
      <c r="D13" s="535"/>
      <c r="E13" s="535"/>
      <c r="F13" s="535"/>
      <c r="G13" s="535"/>
      <c r="H13" s="535"/>
      <c r="I13" s="535"/>
      <c r="J13" s="535"/>
      <c r="K13" s="535"/>
      <c r="L13" s="535"/>
      <c r="O13" s="407" t="s">
        <v>115</v>
      </c>
      <c r="P13" s="535"/>
      <c r="Q13" s="535"/>
      <c r="R13" s="535"/>
      <c r="S13" s="535"/>
      <c r="T13" s="535"/>
      <c r="U13" s="535"/>
      <c r="V13" s="535"/>
      <c r="W13" s="535"/>
      <c r="X13" s="535"/>
      <c r="Y13" s="535"/>
      <c r="Z13" s="535"/>
      <c r="AA13" s="535"/>
      <c r="AB13" s="535"/>
      <c r="AC13" s="535"/>
      <c r="AD13" s="535"/>
      <c r="AE13" s="535"/>
      <c r="AF13" s="535"/>
      <c r="AG13" s="535"/>
      <c r="AH13" s="535"/>
      <c r="AI13" s="535"/>
      <c r="AJ13" s="535"/>
      <c r="AK13" s="535"/>
      <c r="AL13" s="535"/>
      <c r="AM13" s="535"/>
      <c r="AN13" s="535"/>
      <c r="AO13" s="535"/>
      <c r="AP13" s="535"/>
      <c r="AQ13" s="535"/>
      <c r="AR13" s="535"/>
      <c r="AS13" s="535"/>
      <c r="AT13" s="535"/>
      <c r="AU13" s="535"/>
      <c r="AV13" s="535"/>
      <c r="AW13" s="535"/>
      <c r="AX13" s="535"/>
      <c r="AY13" s="535"/>
      <c r="AZ13" s="535"/>
      <c r="BA13" s="535"/>
      <c r="BB13" s="535"/>
      <c r="BC13" s="535"/>
    </row>
    <row r="14" spans="1:171" ht="11.25" customHeight="1">
      <c r="A14" s="535"/>
      <c r="B14" s="551"/>
      <c r="L14" s="552"/>
      <c r="O14" s="535"/>
      <c r="P14" s="535"/>
      <c r="Q14" s="535"/>
      <c r="R14" s="535"/>
      <c r="S14" s="535"/>
      <c r="T14" s="535"/>
      <c r="U14" s="535"/>
      <c r="V14" s="535"/>
      <c r="W14" s="535"/>
      <c r="X14" s="535"/>
      <c r="Y14" s="535"/>
      <c r="Z14" s="535"/>
      <c r="AA14" s="535"/>
      <c r="AB14" s="535"/>
      <c r="AC14" s="535"/>
      <c r="AD14" s="535"/>
      <c r="AE14" s="535"/>
      <c r="AF14" s="535"/>
      <c r="AG14" s="535"/>
      <c r="AH14" s="535"/>
      <c r="AI14" s="535"/>
      <c r="AJ14" s="535"/>
      <c r="AK14" s="535"/>
      <c r="AL14" s="535"/>
      <c r="AM14" s="535"/>
      <c r="AN14" s="535"/>
      <c r="AO14" s="535"/>
      <c r="AP14" s="535"/>
      <c r="AQ14" s="535"/>
      <c r="AR14" s="535"/>
      <c r="AS14" s="535"/>
      <c r="AT14" s="535"/>
      <c r="AU14" s="535"/>
      <c r="AV14" s="535"/>
      <c r="AW14" s="535"/>
      <c r="AX14" s="535"/>
      <c r="AY14" s="535"/>
      <c r="AZ14" s="535"/>
      <c r="BA14" s="535"/>
      <c r="BB14" s="535"/>
      <c r="BC14" s="535"/>
    </row>
    <row r="15" spans="1:171" ht="11.25" customHeight="1">
      <c r="A15" s="535"/>
      <c r="O15" s="551"/>
      <c r="P15" s="552"/>
    </row>
    <row r="16" spans="1:171" ht="11.25" customHeight="1">
      <c r="A16" s="535"/>
    </row>
    <row r="17" spans="1:11" ht="11.25" customHeight="1">
      <c r="A17" s="535"/>
    </row>
    <row r="18" spans="1:11" ht="11.25" customHeight="1">
      <c r="A18" s="535"/>
    </row>
    <row r="19" spans="1:11" ht="11.25" customHeight="1">
      <c r="A19" s="535"/>
    </row>
    <row r="20" spans="1:11" ht="11.25" customHeight="1">
      <c r="A20" s="535"/>
      <c r="J20" s="553"/>
      <c r="K20" s="553"/>
    </row>
    <row r="21" spans="1:11" ht="11.25" customHeight="1">
      <c r="A21" s="535"/>
    </row>
    <row r="22" spans="1:11" ht="11.25" customHeight="1">
      <c r="A22" s="535"/>
    </row>
    <row r="23" spans="1:11" ht="11.25" customHeight="1">
      <c r="A23" s="535"/>
    </row>
    <row r="24" spans="1:11" ht="11.25" customHeight="1">
      <c r="A24" s="535"/>
    </row>
    <row r="25" spans="1:11" ht="11.25" customHeight="1">
      <c r="A25" s="535"/>
    </row>
    <row r="26" spans="1:11" ht="11.25" customHeight="1">
      <c r="A26" s="535"/>
    </row>
    <row r="27" spans="1:11" ht="11.25" customHeight="1">
      <c r="A27" s="535"/>
    </row>
    <row r="28" spans="1:11" ht="11.25" customHeight="1">
      <c r="A28" s="535"/>
    </row>
    <row r="29" spans="1:11" ht="11.25" customHeight="1">
      <c r="A29" s="535"/>
    </row>
    <row r="30" spans="1:11" ht="11.25" customHeight="1">
      <c r="A30" s="535"/>
    </row>
    <row r="31" spans="1:11" ht="11.25" customHeight="1">
      <c r="A31" s="535"/>
    </row>
    <row r="32" spans="1:11" ht="11.25" customHeight="1">
      <c r="A32" s="535"/>
    </row>
    <row r="33" spans="1:1" ht="11.25" customHeight="1">
      <c r="A33" s="535"/>
    </row>
    <row r="34" spans="1:1" ht="11.25" customHeight="1">
      <c r="A34" s="535"/>
    </row>
    <row r="35" spans="1:1" ht="11.25" customHeight="1">
      <c r="A35" s="535"/>
    </row>
    <row r="36" spans="1:1" ht="11.25" customHeight="1">
      <c r="A36" s="535"/>
    </row>
    <row r="37" spans="1:1" ht="11.25" customHeight="1">
      <c r="A37" s="535"/>
    </row>
    <row r="38" spans="1:1" ht="11.25" customHeight="1">
      <c r="A38" s="535"/>
    </row>
    <row r="39" spans="1:1" ht="11.25" customHeight="1">
      <c r="A39" s="535"/>
    </row>
    <row r="40" spans="1:1" ht="11.25" customHeight="1">
      <c r="A40" s="535"/>
    </row>
    <row r="41" spans="1:1" ht="11.25" customHeight="1">
      <c r="A41" s="535"/>
    </row>
    <row r="42" spans="1:1" ht="11.25" customHeight="1">
      <c r="A42" s="535"/>
    </row>
    <row r="43" spans="1:1" ht="11.25" customHeight="1">
      <c r="A43" s="535"/>
    </row>
    <row r="44" spans="1:1" ht="11.25" customHeight="1">
      <c r="A44" s="535"/>
    </row>
    <row r="45" spans="1:1" ht="11.25" customHeight="1">
      <c r="A45" s="535"/>
    </row>
    <row r="46" spans="1:1" ht="11.25" customHeight="1">
      <c r="A46" s="535"/>
    </row>
    <row r="47" spans="1:1" ht="11.25" customHeight="1">
      <c r="A47" s="535"/>
    </row>
    <row r="48" spans="1:1" ht="11.25" customHeight="1">
      <c r="A48" s="535"/>
    </row>
    <row r="49" spans="1:57" s="539" customFormat="1" ht="11.25" customHeight="1">
      <c r="A49" s="535"/>
      <c r="O49" s="534"/>
      <c r="P49" s="534"/>
      <c r="Q49" s="534"/>
      <c r="R49" s="534"/>
      <c r="S49" s="534"/>
      <c r="T49" s="534"/>
      <c r="U49" s="534"/>
      <c r="V49" s="534"/>
      <c r="W49" s="534"/>
      <c r="X49" s="534"/>
      <c r="Y49" s="534"/>
      <c r="Z49" s="534"/>
      <c r="AA49" s="534"/>
      <c r="AB49" s="534"/>
      <c r="AC49" s="534"/>
      <c r="AD49" s="534"/>
      <c r="AE49" s="534"/>
      <c r="AF49" s="534"/>
      <c r="AG49" s="534"/>
      <c r="AH49" s="534"/>
      <c r="AI49" s="534"/>
      <c r="AJ49" s="534"/>
      <c r="AK49" s="534"/>
      <c r="AL49" s="534"/>
      <c r="AM49" s="534"/>
      <c r="AN49" s="534"/>
      <c r="AO49" s="534"/>
      <c r="AP49" s="534"/>
      <c r="AQ49" s="534"/>
      <c r="AR49" s="534"/>
      <c r="AS49" s="534"/>
      <c r="AT49" s="534"/>
      <c r="AU49" s="534"/>
      <c r="AV49" s="534"/>
      <c r="AW49" s="534"/>
      <c r="AX49" s="534"/>
      <c r="AY49" s="534"/>
      <c r="AZ49" s="534"/>
      <c r="BA49" s="534"/>
      <c r="BB49" s="534"/>
      <c r="BC49" s="534"/>
      <c r="BD49" s="534"/>
      <c r="BE49" s="534"/>
    </row>
    <row r="50" spans="1:57" ht="11.25" customHeight="1">
      <c r="A50" s="535"/>
    </row>
    <row r="51" spans="1:57" s="539" customFormat="1" ht="11.25" customHeight="1">
      <c r="A51" s="535"/>
      <c r="O51" s="534"/>
      <c r="P51" s="534"/>
      <c r="Q51" s="534"/>
      <c r="R51" s="534"/>
      <c r="S51" s="534"/>
      <c r="T51" s="534"/>
      <c r="U51" s="534"/>
      <c r="V51" s="534"/>
      <c r="W51" s="534"/>
      <c r="X51" s="534"/>
      <c r="Y51" s="534"/>
      <c r="Z51" s="534"/>
      <c r="AA51" s="534"/>
      <c r="AB51" s="534"/>
      <c r="AC51" s="534"/>
      <c r="AD51" s="534"/>
      <c r="AE51" s="534"/>
      <c r="AF51" s="534"/>
      <c r="AG51" s="534"/>
      <c r="AH51" s="534"/>
      <c r="AI51" s="534"/>
      <c r="AJ51" s="534"/>
      <c r="AK51" s="534"/>
      <c r="AL51" s="534"/>
      <c r="AM51" s="534"/>
      <c r="AN51" s="534"/>
      <c r="AO51" s="534"/>
      <c r="AP51" s="534"/>
      <c r="AQ51" s="534"/>
      <c r="AR51" s="534"/>
      <c r="AS51" s="534"/>
      <c r="AT51" s="534"/>
      <c r="AU51" s="534"/>
      <c r="AV51" s="534"/>
      <c r="AW51" s="534"/>
      <c r="AX51" s="534"/>
      <c r="AY51" s="534"/>
      <c r="AZ51" s="534"/>
      <c r="BA51" s="534"/>
      <c r="BB51" s="534"/>
      <c r="BC51" s="534"/>
      <c r="BD51" s="534"/>
      <c r="BE51" s="534"/>
    </row>
    <row r="52" spans="1:57" ht="11.25" customHeight="1">
      <c r="A52" s="535"/>
    </row>
    <row r="53" spans="1:57" ht="11.25" customHeight="1">
      <c r="A53" s="535"/>
    </row>
    <row r="54" spans="1:57" ht="11.25" customHeight="1">
      <c r="A54" s="535"/>
    </row>
    <row r="55" spans="1:57" ht="11.25" customHeight="1">
      <c r="A55" s="535"/>
    </row>
    <row r="56" spans="1:57" ht="11.25" customHeight="1">
      <c r="A56" s="535"/>
    </row>
    <row r="57" spans="1:57" ht="11.25" customHeight="1">
      <c r="A57" s="535"/>
    </row>
    <row r="58" spans="1:57" ht="11.25" customHeight="1">
      <c r="A58" s="535"/>
    </row>
    <row r="59" spans="1:57" ht="11.25" customHeight="1">
      <c r="A59" s="535"/>
    </row>
    <row r="60" spans="1:57" ht="11.25" customHeight="1">
      <c r="A60" s="535"/>
    </row>
    <row r="61" spans="1:57" ht="11.25" customHeight="1">
      <c r="A61" s="535"/>
    </row>
    <row r="62" spans="1:57" ht="11.25" customHeight="1">
      <c r="A62" s="535"/>
    </row>
    <row r="63" spans="1:57" ht="11.25" customHeight="1">
      <c r="A63" s="535"/>
    </row>
    <row r="64" spans="1:57" ht="11.25" customHeight="1">
      <c r="A64" s="535"/>
    </row>
    <row r="65" spans="1:1" ht="11.25" customHeight="1">
      <c r="A65" s="535"/>
    </row>
    <row r="66" spans="1:1" ht="11.25" customHeight="1">
      <c r="A66" s="535"/>
    </row>
    <row r="67" spans="1:1" ht="11.25" customHeight="1">
      <c r="A67" s="535"/>
    </row>
    <row r="68" spans="1:1" ht="11.25" customHeight="1">
      <c r="A68" s="535"/>
    </row>
    <row r="69" spans="1:1" ht="11.25" customHeight="1">
      <c r="A69" s="535"/>
    </row>
    <row r="108" spans="1:1" ht="11.25" customHeight="1">
      <c r="A108" s="535"/>
    </row>
    <row r="109" spans="1:1" ht="11.25" customHeight="1">
      <c r="A109" s="535"/>
    </row>
    <row r="110" spans="1:1" ht="11.25" customHeight="1">
      <c r="A110" s="535"/>
    </row>
    <row r="111" spans="1:1" ht="11.25" customHeight="1">
      <c r="A111" s="535"/>
    </row>
    <row r="112" spans="1:1" ht="11.25" customHeight="1">
      <c r="A112" s="535"/>
    </row>
    <row r="113" spans="1:1" ht="11.25" customHeight="1">
      <c r="A113" s="535"/>
    </row>
    <row r="114" spans="1:1" ht="11.25" customHeight="1">
      <c r="A114" s="535"/>
    </row>
    <row r="115" spans="1:1" ht="11.25" customHeight="1">
      <c r="A115" s="535"/>
    </row>
    <row r="116" spans="1:1" ht="11.25" customHeight="1">
      <c r="A116" s="535"/>
    </row>
    <row r="117" spans="1:1" ht="11.25" customHeight="1">
      <c r="A117" s="535"/>
    </row>
    <row r="118" spans="1:1" ht="11.25" customHeight="1">
      <c r="A118" s="535"/>
    </row>
    <row r="119" spans="1:1" ht="11.25" customHeight="1">
      <c r="A119" s="535"/>
    </row>
    <row r="120" spans="1:1" ht="11.25" customHeight="1">
      <c r="A120" s="535"/>
    </row>
    <row r="121" spans="1:1" ht="11.25" customHeight="1">
      <c r="A121" s="535"/>
    </row>
    <row r="122" spans="1:1" ht="11.25" customHeight="1">
      <c r="A122" s="535"/>
    </row>
    <row r="123" spans="1:1" ht="11.25" customHeight="1">
      <c r="A123" s="535"/>
    </row>
    <row r="124" spans="1:1" ht="11.25" customHeight="1">
      <c r="A124" s="535"/>
    </row>
    <row r="125" spans="1:1" ht="11.25" customHeight="1">
      <c r="A125" s="535"/>
    </row>
    <row r="126" spans="1:1" ht="11.25" customHeight="1">
      <c r="A126" s="535"/>
    </row>
    <row r="127" spans="1:1" ht="11.25" customHeight="1">
      <c r="A127" s="535"/>
    </row>
    <row r="128" spans="1:1" ht="11.25" customHeight="1">
      <c r="A128" s="535"/>
    </row>
    <row r="129" spans="1:1" ht="11.25" customHeight="1">
      <c r="A129" s="535"/>
    </row>
    <row r="130" spans="1:1" ht="11.25" customHeight="1">
      <c r="A130" s="535"/>
    </row>
    <row r="131" spans="1:1" ht="11.25" customHeight="1">
      <c r="A131" s="535"/>
    </row>
    <row r="132" spans="1:1" ht="11.25" customHeight="1">
      <c r="A132" s="535"/>
    </row>
    <row r="133" spans="1:1" ht="11.25" customHeight="1">
      <c r="A133" s="535"/>
    </row>
    <row r="134" spans="1:1" ht="11.25" customHeight="1">
      <c r="A134" s="535"/>
    </row>
    <row r="135" spans="1:1" ht="11.25" customHeight="1">
      <c r="A135" s="535"/>
    </row>
    <row r="136" spans="1:1" ht="11.25" customHeight="1">
      <c r="A136" s="535"/>
    </row>
    <row r="137" spans="1:1" ht="11.25" customHeight="1">
      <c r="A137" s="535"/>
    </row>
    <row r="138" spans="1:1" ht="11.25" customHeight="1">
      <c r="A138" s="535"/>
    </row>
    <row r="139" spans="1:1" ht="11.25" customHeight="1">
      <c r="A139" s="535"/>
    </row>
    <row r="140" spans="1:1" ht="11.25" customHeight="1">
      <c r="A140" s="535"/>
    </row>
    <row r="141" spans="1:1" ht="11.25" customHeight="1">
      <c r="A141" s="535"/>
    </row>
    <row r="142" spans="1:1" ht="11.25" customHeight="1">
      <c r="A142" s="535"/>
    </row>
    <row r="143" spans="1:1" ht="11.25" customHeight="1">
      <c r="A143" s="535"/>
    </row>
    <row r="144" spans="1:1" ht="11.25" customHeight="1">
      <c r="A144" s="535"/>
    </row>
    <row r="145" spans="1:1" ht="11.25" customHeight="1">
      <c r="A145" s="535"/>
    </row>
    <row r="146" spans="1:1" ht="11.25" customHeight="1">
      <c r="A146" s="535"/>
    </row>
    <row r="147" spans="1:1" ht="11.25" customHeight="1">
      <c r="A147" s="535"/>
    </row>
    <row r="148" spans="1:1" ht="11.25" customHeight="1">
      <c r="A148" s="535"/>
    </row>
    <row r="149" spans="1:1" ht="11.25" customHeight="1">
      <c r="A149" s="535"/>
    </row>
    <row r="150" spans="1:1" ht="11.25" customHeight="1">
      <c r="A150" s="535"/>
    </row>
    <row r="151" spans="1:1" ht="11.25" customHeight="1">
      <c r="A151" s="535"/>
    </row>
    <row r="152" spans="1:1" ht="11.25" customHeight="1">
      <c r="A152" s="535"/>
    </row>
    <row r="153" spans="1:1" s="555" customFormat="1" ht="11.25" customHeight="1">
      <c r="A153" s="535"/>
    </row>
    <row r="154" spans="1:1" ht="11.25" customHeight="1">
      <c r="A154" s="535"/>
    </row>
    <row r="155" spans="1:1" ht="11.25" customHeight="1">
      <c r="A155" s="535"/>
    </row>
    <row r="156" spans="1:1" ht="11.25" customHeight="1">
      <c r="A156" s="535"/>
    </row>
    <row r="157" spans="1:1" ht="11.25" customHeight="1">
      <c r="A157" s="535"/>
    </row>
    <row r="158" spans="1:1" ht="11.25" customHeight="1">
      <c r="A158" s="535"/>
    </row>
    <row r="159" spans="1:1" ht="11.25" customHeight="1">
      <c r="A159" s="535"/>
    </row>
    <row r="160" spans="1:1" ht="11.25" customHeight="1">
      <c r="A160" s="535"/>
    </row>
    <row r="161" spans="1:1" ht="11.25" customHeight="1">
      <c r="A161" s="535"/>
    </row>
    <row r="162" spans="1:1" ht="11.25" customHeight="1">
      <c r="A162" s="535"/>
    </row>
    <row r="163" spans="1:1" ht="11.25" customHeight="1">
      <c r="A163" s="535"/>
    </row>
    <row r="164" spans="1:1" ht="11.25" customHeight="1">
      <c r="A164" s="535"/>
    </row>
    <row r="165" spans="1:1" ht="11.25" customHeight="1">
      <c r="A165" s="535"/>
    </row>
    <row r="166" spans="1:1" ht="11.25" customHeight="1">
      <c r="A166" s="535"/>
    </row>
    <row r="167" spans="1:1" ht="11.25" customHeight="1">
      <c r="A167" s="535"/>
    </row>
    <row r="168" spans="1:1" ht="11.25" customHeight="1">
      <c r="A168" s="535"/>
    </row>
    <row r="169" spans="1:1" ht="11.25" customHeight="1">
      <c r="A169" s="535"/>
    </row>
    <row r="170" spans="1:1" ht="11.25" customHeight="1">
      <c r="A170" s="535"/>
    </row>
    <row r="171" spans="1:1" ht="11.25" customHeight="1">
      <c r="A171" s="535"/>
    </row>
    <row r="172" spans="1:1" ht="11.25" customHeight="1">
      <c r="A172" s="535"/>
    </row>
    <row r="173" spans="1:1" ht="11.25" customHeight="1">
      <c r="A173" s="535"/>
    </row>
    <row r="174" spans="1:1" ht="11.25" customHeight="1">
      <c r="A174" s="535"/>
    </row>
    <row r="175" spans="1:1" ht="11.25" customHeight="1">
      <c r="A175" s="535"/>
    </row>
    <row r="176" spans="1:1" ht="11.25" customHeight="1">
      <c r="A176" s="535"/>
    </row>
    <row r="177" spans="1:1" ht="11.25" customHeight="1">
      <c r="A177" s="535"/>
    </row>
    <row r="178" spans="1:1" ht="11.25" customHeight="1">
      <c r="A178" s="535"/>
    </row>
    <row r="179" spans="1:1" ht="11.25" customHeight="1">
      <c r="A179" s="535"/>
    </row>
    <row r="180" spans="1:1" ht="11.25" customHeight="1">
      <c r="A180" s="535"/>
    </row>
    <row r="181" spans="1:1" ht="11.25" customHeight="1">
      <c r="A181" s="535"/>
    </row>
    <row r="182" spans="1:1" ht="11.25" customHeight="1">
      <c r="A182" s="535"/>
    </row>
    <row r="183" spans="1:1" ht="11.25" customHeight="1">
      <c r="A183" s="535"/>
    </row>
    <row r="184" spans="1:1" ht="11.25" customHeight="1">
      <c r="A184" s="535"/>
    </row>
    <row r="185" spans="1:1" ht="11.25" customHeight="1">
      <c r="A185" s="535"/>
    </row>
    <row r="186" spans="1:1" ht="11.25" customHeight="1">
      <c r="A186" s="535"/>
    </row>
    <row r="187" spans="1:1" ht="11.25" customHeight="1">
      <c r="A187" s="535"/>
    </row>
    <row r="188" spans="1:1" ht="11.25" customHeight="1">
      <c r="A188" s="535"/>
    </row>
    <row r="189" spans="1:1" ht="11.25" customHeight="1">
      <c r="A189" s="535"/>
    </row>
    <row r="190" spans="1:1" ht="11.25" customHeight="1">
      <c r="A190" s="535"/>
    </row>
    <row r="191" spans="1:1" ht="11.25" customHeight="1">
      <c r="A191" s="535"/>
    </row>
    <row r="192" spans="1:1" ht="11.25" customHeight="1">
      <c r="A192" s="535"/>
    </row>
    <row r="193" spans="1:1" ht="11.25" customHeight="1">
      <c r="A193" s="535"/>
    </row>
    <row r="194" spans="1:1" ht="11.25" customHeight="1">
      <c r="A194" s="535"/>
    </row>
    <row r="195" spans="1:1" ht="11.25" customHeight="1">
      <c r="A195" s="535"/>
    </row>
    <row r="196" spans="1:1" ht="11.25" customHeight="1">
      <c r="A196" s="535"/>
    </row>
    <row r="197" spans="1:1" ht="11.25" customHeight="1">
      <c r="A197" s="535"/>
    </row>
    <row r="198" spans="1:1" ht="11.25" customHeight="1">
      <c r="A198" s="535"/>
    </row>
    <row r="199" spans="1:1" ht="11.25" customHeight="1">
      <c r="A199" s="535"/>
    </row>
    <row r="200" spans="1:1" ht="11.25" customHeight="1">
      <c r="A200" s="535"/>
    </row>
    <row r="201" spans="1:1" ht="11.25" customHeight="1">
      <c r="A201" s="535"/>
    </row>
    <row r="202" spans="1:1" ht="11.25" customHeight="1">
      <c r="A202" s="535"/>
    </row>
    <row r="203" spans="1:1" ht="11.25" customHeight="1">
      <c r="A203" s="535"/>
    </row>
    <row r="204" spans="1:1" ht="11.25" customHeight="1">
      <c r="A204" s="535"/>
    </row>
    <row r="205" spans="1:1" ht="11.25" customHeight="1">
      <c r="A205" s="535"/>
    </row>
    <row r="206" spans="1:1" ht="11.25" customHeight="1">
      <c r="A206" s="535"/>
    </row>
    <row r="207" spans="1:1" ht="11.25" customHeight="1">
      <c r="A207" s="535"/>
    </row>
    <row r="208" spans="1:1" ht="11.25" customHeight="1">
      <c r="A208" s="535"/>
    </row>
    <row r="209" spans="1:1" ht="11.25" customHeight="1">
      <c r="A209" s="535"/>
    </row>
    <row r="210" spans="1:1" ht="11.25" customHeight="1">
      <c r="A210" s="535"/>
    </row>
    <row r="211" spans="1:1" ht="11.25" customHeight="1">
      <c r="A211" s="535"/>
    </row>
    <row r="212" spans="1:1" ht="11.25" customHeight="1">
      <c r="A212" s="535"/>
    </row>
    <row r="213" spans="1:1" ht="11.25" customHeight="1">
      <c r="A213" s="535"/>
    </row>
    <row r="214" spans="1:1" ht="11.25" customHeight="1">
      <c r="A214" s="535"/>
    </row>
    <row r="215" spans="1:1" ht="11.25" customHeight="1">
      <c r="A215" s="535"/>
    </row>
    <row r="216" spans="1:1" ht="11.25" customHeight="1">
      <c r="A216" s="535"/>
    </row>
    <row r="217" spans="1:1" ht="11.25" customHeight="1">
      <c r="A217" s="535"/>
    </row>
    <row r="218" spans="1:1" ht="11.25" customHeight="1">
      <c r="A218" s="535"/>
    </row>
    <row r="219" spans="1:1" ht="11.25" customHeight="1">
      <c r="A219" s="535"/>
    </row>
    <row r="220" spans="1:1" ht="11.25" customHeight="1">
      <c r="A220" s="535"/>
    </row>
    <row r="221" spans="1:1" ht="11.25" customHeight="1">
      <c r="A221" s="535"/>
    </row>
    <row r="222" spans="1:1" ht="11.25" customHeight="1">
      <c r="A222" s="535"/>
    </row>
    <row r="223" spans="1:1" ht="11.25" customHeight="1">
      <c r="A223" s="535"/>
    </row>
    <row r="224" spans="1:1" ht="11.25" customHeight="1">
      <c r="A224" s="535"/>
    </row>
    <row r="225" spans="1:1" ht="11.25" customHeight="1">
      <c r="A225" s="535"/>
    </row>
    <row r="226" spans="1:1" ht="11.25" customHeight="1">
      <c r="A226" s="535"/>
    </row>
    <row r="227" spans="1:1" ht="11.25" customHeight="1">
      <c r="A227" s="535"/>
    </row>
    <row r="228" spans="1:1" ht="11.25" customHeight="1">
      <c r="A228" s="535"/>
    </row>
    <row r="229" spans="1:1" ht="11.25" customHeight="1">
      <c r="A229" s="535"/>
    </row>
    <row r="230" spans="1:1" ht="11.25" customHeight="1">
      <c r="A230" s="535"/>
    </row>
    <row r="231" spans="1:1" ht="11.25" customHeight="1">
      <c r="A231" s="535"/>
    </row>
    <row r="232" spans="1:1" ht="11.25" customHeight="1">
      <c r="A232" s="535"/>
    </row>
    <row r="233" spans="1:1" ht="11.25" customHeight="1">
      <c r="A233" s="535"/>
    </row>
    <row r="234" spans="1:1" ht="11.25" customHeight="1">
      <c r="A234" s="535"/>
    </row>
    <row r="235" spans="1:1" ht="11.25" customHeight="1">
      <c r="A235" s="535"/>
    </row>
    <row r="236" spans="1:1" ht="11.25" customHeight="1">
      <c r="A236" s="535"/>
    </row>
    <row r="237" spans="1:1" ht="11.25" customHeight="1">
      <c r="A237" s="535"/>
    </row>
    <row r="238" spans="1:1" ht="11.25" customHeight="1">
      <c r="A238" s="535"/>
    </row>
    <row r="239" spans="1:1" ht="11.25" customHeight="1">
      <c r="A239" s="535"/>
    </row>
    <row r="240" spans="1:1" ht="11.25" customHeight="1">
      <c r="A240" s="535"/>
    </row>
    <row r="241" spans="1:1" ht="11.25" customHeight="1">
      <c r="A241" s="535"/>
    </row>
    <row r="242" spans="1:1" ht="11.25" customHeight="1">
      <c r="A242" s="535"/>
    </row>
    <row r="243" spans="1:1" ht="11.25" customHeight="1">
      <c r="A243" s="535"/>
    </row>
    <row r="244" spans="1:1" ht="11.25" customHeight="1">
      <c r="A244" s="535"/>
    </row>
    <row r="245" spans="1:1" ht="11.25" customHeight="1">
      <c r="A245" s="535"/>
    </row>
    <row r="246" spans="1:1" ht="11.25" customHeight="1">
      <c r="A246" s="535"/>
    </row>
    <row r="247" spans="1:1" ht="11.25" customHeight="1">
      <c r="A247" s="535"/>
    </row>
    <row r="248" spans="1:1" ht="11.25" customHeight="1">
      <c r="A248" s="535"/>
    </row>
    <row r="249" spans="1:1" ht="11.25" customHeight="1">
      <c r="A249" s="535"/>
    </row>
    <row r="250" spans="1:1" ht="11.25" customHeight="1">
      <c r="A250" s="535"/>
    </row>
    <row r="251" spans="1:1" ht="11.25" customHeight="1">
      <c r="A251" s="535"/>
    </row>
    <row r="252" spans="1:1" ht="11.25" customHeight="1">
      <c r="A252" s="535"/>
    </row>
    <row r="253" spans="1:1" ht="11.25" customHeight="1">
      <c r="A253" s="535"/>
    </row>
    <row r="254" spans="1:1" ht="11.25" customHeight="1">
      <c r="A254" s="535"/>
    </row>
    <row r="255" spans="1:1" ht="11.25" customHeight="1">
      <c r="A255" s="535"/>
    </row>
    <row r="256" spans="1:1" ht="11.25" customHeight="1">
      <c r="A256" s="535"/>
    </row>
    <row r="257" spans="1:1" ht="11.25" customHeight="1">
      <c r="A257" s="535"/>
    </row>
    <row r="258" spans="1:1" ht="11.25" customHeight="1">
      <c r="A258" s="535"/>
    </row>
    <row r="259" spans="1:1" ht="11.25" customHeight="1">
      <c r="A259" s="535"/>
    </row>
    <row r="260" spans="1:1" ht="11.25" customHeight="1">
      <c r="A260" s="535"/>
    </row>
    <row r="261" spans="1:1" ht="11.25" customHeight="1">
      <c r="A261" s="535"/>
    </row>
    <row r="262" spans="1:1" ht="11.25" customHeight="1">
      <c r="A262" s="535"/>
    </row>
    <row r="263" spans="1:1" ht="11.25" customHeight="1">
      <c r="A263" s="535"/>
    </row>
    <row r="264" spans="1:1" ht="11.25" customHeight="1">
      <c r="A264" s="535"/>
    </row>
    <row r="265" spans="1:1" ht="11.25" customHeight="1">
      <c r="A265" s="535"/>
    </row>
    <row r="266" spans="1:1" ht="11.25" customHeight="1">
      <c r="A266" s="535"/>
    </row>
    <row r="267" spans="1:1" ht="11.25" customHeight="1">
      <c r="A267" s="535"/>
    </row>
    <row r="268" spans="1:1" ht="11.25" customHeight="1">
      <c r="A268" s="535"/>
    </row>
    <row r="269" spans="1:1" ht="11.25" customHeight="1">
      <c r="A269" s="535"/>
    </row>
    <row r="270" spans="1:1" ht="11.25" customHeight="1">
      <c r="A270" s="535"/>
    </row>
    <row r="271" spans="1:1" ht="11.25" customHeight="1">
      <c r="A271" s="535"/>
    </row>
    <row r="272" spans="1:1" ht="11.25" customHeight="1">
      <c r="A272" s="535"/>
    </row>
    <row r="273" spans="1:1" ht="11.25" customHeight="1">
      <c r="A273" s="535"/>
    </row>
    <row r="274" spans="1:1" ht="11.25" customHeight="1">
      <c r="A274" s="535"/>
    </row>
    <row r="275" spans="1:1" ht="11.25" customHeight="1">
      <c r="A275" s="535"/>
    </row>
    <row r="276" spans="1:1" ht="11.25" customHeight="1">
      <c r="A276" s="535"/>
    </row>
    <row r="277" spans="1:1" ht="11.25" customHeight="1">
      <c r="A277" s="535"/>
    </row>
    <row r="278" spans="1:1" ht="11.25" customHeight="1">
      <c r="A278" s="535"/>
    </row>
    <row r="279" spans="1:1" ht="11.25" customHeight="1">
      <c r="A279" s="535"/>
    </row>
    <row r="280" spans="1:1" ht="11.25" customHeight="1">
      <c r="A280" s="535"/>
    </row>
    <row r="281" spans="1:1" ht="11.25" customHeight="1">
      <c r="A281" s="535"/>
    </row>
    <row r="282" spans="1:1" ht="11.25" customHeight="1">
      <c r="A282" s="535"/>
    </row>
    <row r="283" spans="1:1" ht="11.25" customHeight="1">
      <c r="A283" s="535"/>
    </row>
    <row r="284" spans="1:1" ht="11.25" customHeight="1">
      <c r="A284" s="535"/>
    </row>
    <row r="285" spans="1:1" ht="11.25" customHeight="1">
      <c r="A285" s="535"/>
    </row>
    <row r="286" spans="1:1" ht="11.25" customHeight="1">
      <c r="A286" s="535"/>
    </row>
    <row r="287" spans="1:1" ht="11.25" customHeight="1">
      <c r="A287" s="535"/>
    </row>
    <row r="288" spans="1:1" ht="11.25" customHeight="1">
      <c r="A288" s="535"/>
    </row>
    <row r="289" spans="1:1" ht="11.25" customHeight="1">
      <c r="A289" s="535"/>
    </row>
    <row r="290" spans="1:1" ht="11.25" customHeight="1">
      <c r="A290" s="535"/>
    </row>
    <row r="291" spans="1:1" ht="11.25" customHeight="1">
      <c r="A291" s="535"/>
    </row>
    <row r="292" spans="1:1" ht="11.25" customHeight="1">
      <c r="A292" s="535"/>
    </row>
    <row r="293" spans="1:1" ht="11.25" customHeight="1">
      <c r="A293" s="535"/>
    </row>
    <row r="294" spans="1:1" ht="11.25" customHeight="1">
      <c r="A294" s="535"/>
    </row>
    <row r="295" spans="1:1" ht="11.25" customHeight="1">
      <c r="A295" s="535"/>
    </row>
    <row r="296" spans="1:1" ht="11.25" customHeight="1">
      <c r="A296" s="535"/>
    </row>
    <row r="297" spans="1:1" ht="11.25" customHeight="1">
      <c r="A297" s="535"/>
    </row>
    <row r="298" spans="1:1" ht="11.25" customHeight="1">
      <c r="A298" s="535"/>
    </row>
    <row r="299" spans="1:1" ht="11.25" customHeight="1">
      <c r="A299" s="535"/>
    </row>
    <row r="300" spans="1:1" ht="11.25" customHeight="1">
      <c r="A300" s="535"/>
    </row>
    <row r="301" spans="1:1" ht="11.25" customHeight="1">
      <c r="A301" s="535"/>
    </row>
    <row r="302" spans="1:1" ht="11.25" customHeight="1">
      <c r="A302" s="535"/>
    </row>
    <row r="303" spans="1:1" ht="11.25" customHeight="1">
      <c r="A303" s="535"/>
    </row>
    <row r="304" spans="1:1" ht="11.25" customHeight="1">
      <c r="A304" s="535"/>
    </row>
    <row r="305" spans="1:1" ht="11.25" customHeight="1">
      <c r="A305" s="535"/>
    </row>
    <row r="306" spans="1:1" ht="11.25" customHeight="1">
      <c r="A306" s="535"/>
    </row>
    <row r="307" spans="1:1" ht="11.25" customHeight="1">
      <c r="A307" s="535"/>
    </row>
    <row r="308" spans="1:1" ht="11.25" customHeight="1">
      <c r="A308" s="535"/>
    </row>
    <row r="309" spans="1:1" ht="11.25" customHeight="1">
      <c r="A309" s="535"/>
    </row>
    <row r="310" spans="1:1" ht="11.25" customHeight="1">
      <c r="A310" s="535"/>
    </row>
    <row r="311" spans="1:1" ht="11.25" customHeight="1">
      <c r="A311" s="535"/>
    </row>
    <row r="312" spans="1:1" ht="11.25" customHeight="1">
      <c r="A312" s="535"/>
    </row>
    <row r="313" spans="1:1" ht="11.25" customHeight="1">
      <c r="A313" s="535"/>
    </row>
    <row r="314" spans="1:1" ht="11.25" customHeight="1">
      <c r="A314" s="535"/>
    </row>
    <row r="315" spans="1:1" ht="11.25" customHeight="1">
      <c r="A315" s="535"/>
    </row>
    <row r="316" spans="1:1" ht="11.25" customHeight="1">
      <c r="A316" s="535"/>
    </row>
    <row r="317" spans="1:1" ht="11.25" customHeight="1">
      <c r="A317" s="535"/>
    </row>
    <row r="318" spans="1:1" ht="11.25" customHeight="1">
      <c r="A318" s="535"/>
    </row>
    <row r="319" spans="1:1" ht="11.25" customHeight="1">
      <c r="A319" s="535"/>
    </row>
    <row r="320" spans="1:1" ht="11.25" customHeight="1">
      <c r="A320" s="535"/>
    </row>
    <row r="321" spans="1:1" ht="11.25" customHeight="1">
      <c r="A321" s="535"/>
    </row>
    <row r="322" spans="1:1" ht="11.25" customHeight="1">
      <c r="A322" s="535"/>
    </row>
    <row r="323" spans="1:1" ht="11.25" customHeight="1">
      <c r="A323" s="535"/>
    </row>
    <row r="324" spans="1:1" ht="11.25" customHeight="1">
      <c r="A324" s="535"/>
    </row>
    <row r="325" spans="1:1" ht="11.25" customHeight="1">
      <c r="A325" s="535"/>
    </row>
    <row r="326" spans="1:1" ht="11.25" customHeight="1">
      <c r="A326" s="535"/>
    </row>
    <row r="327" spans="1:1" ht="11.25" customHeight="1">
      <c r="A327" s="535"/>
    </row>
    <row r="328" spans="1:1" ht="11.25" customHeight="1">
      <c r="A328" s="535"/>
    </row>
    <row r="329" spans="1:1" ht="11.25" customHeight="1">
      <c r="A329" s="535"/>
    </row>
    <row r="330" spans="1:1" ht="11.25" customHeight="1">
      <c r="A330" s="535"/>
    </row>
    <row r="331" spans="1:1" ht="11.25" customHeight="1">
      <c r="A331" s="535"/>
    </row>
    <row r="332" spans="1:1" ht="11.25" customHeight="1">
      <c r="A332" s="535"/>
    </row>
    <row r="333" spans="1:1" ht="11.25" customHeight="1">
      <c r="A333" s="535"/>
    </row>
    <row r="334" spans="1:1" ht="11.25" customHeight="1">
      <c r="A334" s="535"/>
    </row>
    <row r="335" spans="1:1" ht="11.25" customHeight="1">
      <c r="A335" s="535"/>
    </row>
    <row r="336" spans="1:1" ht="11.25" customHeight="1">
      <c r="A336" s="535"/>
    </row>
    <row r="337" spans="1:1" ht="11.25" customHeight="1">
      <c r="A337" s="535"/>
    </row>
    <row r="338" spans="1:1" ht="11.25" customHeight="1">
      <c r="A338" s="535"/>
    </row>
    <row r="339" spans="1:1" ht="11.25" customHeight="1">
      <c r="A339" s="535"/>
    </row>
    <row r="340" spans="1:1" ht="11.25" customHeight="1">
      <c r="A340" s="535"/>
    </row>
    <row r="341" spans="1:1" ht="11.25" customHeight="1">
      <c r="A341" s="535"/>
    </row>
    <row r="342" spans="1:1" ht="11.25" customHeight="1">
      <c r="A342" s="535"/>
    </row>
    <row r="343" spans="1:1" ht="11.25" customHeight="1">
      <c r="A343" s="535"/>
    </row>
    <row r="344" spans="1:1" ht="11.25" customHeight="1">
      <c r="A344" s="535"/>
    </row>
    <row r="345" spans="1:1" ht="11.25" customHeight="1">
      <c r="A345" s="535"/>
    </row>
    <row r="346" spans="1:1" ht="11.25" customHeight="1">
      <c r="A346" s="535"/>
    </row>
    <row r="347" spans="1:1" ht="11.25" customHeight="1">
      <c r="A347" s="535"/>
    </row>
    <row r="348" spans="1:1" ht="11.25" customHeight="1">
      <c r="A348" s="535"/>
    </row>
    <row r="349" spans="1:1" ht="11.25" customHeight="1">
      <c r="A349" s="535"/>
    </row>
    <row r="350" spans="1:1" ht="11.25" customHeight="1">
      <c r="A350" s="535"/>
    </row>
    <row r="351" spans="1:1" ht="11.25" customHeight="1">
      <c r="A351" s="535"/>
    </row>
    <row r="352" spans="1:1" ht="11.25" customHeight="1">
      <c r="A352" s="535"/>
    </row>
    <row r="353" spans="1:1" ht="11.25" customHeight="1">
      <c r="A353" s="535"/>
    </row>
    <row r="354" spans="1:1" ht="11.25" customHeight="1">
      <c r="A354" s="535"/>
    </row>
    <row r="355" spans="1:1" ht="11.25" customHeight="1">
      <c r="A355" s="535"/>
    </row>
    <row r="356" spans="1:1" ht="11.25" customHeight="1">
      <c r="A356" s="535"/>
    </row>
    <row r="357" spans="1:1" ht="11.25" customHeight="1">
      <c r="A357" s="535"/>
    </row>
    <row r="358" spans="1:1" ht="11.25" customHeight="1">
      <c r="A358" s="535"/>
    </row>
    <row r="359" spans="1:1" ht="11.25" customHeight="1">
      <c r="A359" s="535"/>
    </row>
    <row r="360" spans="1:1" ht="11.25" customHeight="1">
      <c r="A360" s="535"/>
    </row>
    <row r="361" spans="1:1" ht="11.25" customHeight="1">
      <c r="A361" s="535"/>
    </row>
    <row r="362" spans="1:1" ht="11.25" customHeight="1">
      <c r="A362" s="535"/>
    </row>
    <row r="363" spans="1:1" ht="11.25" customHeight="1">
      <c r="A363" s="535"/>
    </row>
    <row r="364" spans="1:1" ht="11.25" customHeight="1">
      <c r="A364" s="535"/>
    </row>
    <row r="365" spans="1:1" ht="11.25" customHeight="1">
      <c r="A365" s="535"/>
    </row>
    <row r="366" spans="1:1" ht="11.25" customHeight="1">
      <c r="A366" s="535"/>
    </row>
    <row r="367" spans="1:1" ht="11.25" customHeight="1">
      <c r="A367" s="535"/>
    </row>
    <row r="368" spans="1:1" ht="11.25" customHeight="1">
      <c r="A368" s="535"/>
    </row>
    <row r="369" spans="1:1" ht="11.25" customHeight="1">
      <c r="A369" s="535"/>
    </row>
    <row r="370" spans="1:1" ht="11.25" customHeight="1">
      <c r="A370" s="535"/>
    </row>
    <row r="371" spans="1:1" ht="11.25" customHeight="1">
      <c r="A371" s="535"/>
    </row>
    <row r="372" spans="1:1" ht="11.25" customHeight="1">
      <c r="A372" s="535"/>
    </row>
    <row r="373" spans="1:1" ht="11.25" customHeight="1">
      <c r="A373" s="535"/>
    </row>
    <row r="374" spans="1:1" ht="11.25" customHeight="1">
      <c r="A374" s="535"/>
    </row>
    <row r="375" spans="1:1" ht="11.25" customHeight="1">
      <c r="A375" s="535"/>
    </row>
    <row r="376" spans="1:1" ht="11.25" customHeight="1">
      <c r="A376" s="535"/>
    </row>
    <row r="377" spans="1:1" ht="11.25" customHeight="1">
      <c r="A377" s="535"/>
    </row>
    <row r="378" spans="1:1" ht="11.25" customHeight="1">
      <c r="A378" s="535"/>
    </row>
    <row r="379" spans="1:1" ht="11.25" customHeight="1">
      <c r="A379" s="535"/>
    </row>
    <row r="380" spans="1:1" ht="11.25" customHeight="1">
      <c r="A380" s="535"/>
    </row>
    <row r="381" spans="1:1" ht="11.25" customHeight="1">
      <c r="A381" s="535"/>
    </row>
    <row r="382" spans="1:1" ht="11.25" customHeight="1">
      <c r="A382" s="535"/>
    </row>
    <row r="383" spans="1:1" ht="11.25" customHeight="1">
      <c r="A383" s="535"/>
    </row>
    <row r="384" spans="1:1" ht="11.25" customHeight="1">
      <c r="A384" s="535"/>
    </row>
    <row r="385" spans="1:1" ht="11.25" customHeight="1">
      <c r="A385" s="535"/>
    </row>
    <row r="386" spans="1:1" ht="11.25" customHeight="1">
      <c r="A386" s="535"/>
    </row>
    <row r="387" spans="1:1" ht="11.25" customHeight="1">
      <c r="A387" s="535"/>
    </row>
    <row r="388" spans="1:1" ht="11.25" customHeight="1">
      <c r="A388" s="535"/>
    </row>
    <row r="389" spans="1:1" ht="11.25" customHeight="1">
      <c r="A389" s="535"/>
    </row>
    <row r="390" spans="1:1" ht="11.25" customHeight="1">
      <c r="A390" s="535"/>
    </row>
    <row r="391" spans="1:1" ht="11.25" customHeight="1">
      <c r="A391" s="535"/>
    </row>
    <row r="392" spans="1:1" ht="11.25" customHeight="1">
      <c r="A392" s="535"/>
    </row>
    <row r="393" spans="1:1" ht="11.25" customHeight="1">
      <c r="A393" s="535"/>
    </row>
    <row r="394" spans="1:1" ht="11.25" customHeight="1">
      <c r="A394" s="535"/>
    </row>
    <row r="395" spans="1:1" ht="11.25" customHeight="1">
      <c r="A395" s="535"/>
    </row>
    <row r="396" spans="1:1" ht="11.25" customHeight="1">
      <c r="A396" s="535"/>
    </row>
    <row r="397" spans="1:1" ht="11.25" customHeight="1">
      <c r="A397" s="535"/>
    </row>
    <row r="398" spans="1:1" ht="11.25" customHeight="1">
      <c r="A398" s="535"/>
    </row>
    <row r="399" spans="1:1" ht="11.25" customHeight="1">
      <c r="A399" s="535"/>
    </row>
    <row r="400" spans="1:1" ht="11.25" customHeight="1">
      <c r="A400" s="535"/>
    </row>
    <row r="401" spans="1:1" ht="11.25" customHeight="1">
      <c r="A401" s="535"/>
    </row>
    <row r="402" spans="1:1" ht="11.25" customHeight="1">
      <c r="A402" s="535"/>
    </row>
    <row r="403" spans="1:1" ht="11.25" customHeight="1">
      <c r="A403" s="535"/>
    </row>
    <row r="404" spans="1:1" ht="11.25" customHeight="1">
      <c r="A404" s="535"/>
    </row>
    <row r="405" spans="1:1" ht="11.25" customHeight="1">
      <c r="A405" s="535"/>
    </row>
    <row r="406" spans="1:1" ht="11.25" customHeight="1">
      <c r="A406" s="535"/>
    </row>
    <row r="407" spans="1:1" ht="11.25" customHeight="1">
      <c r="A407" s="535"/>
    </row>
    <row r="408" spans="1:1" ht="11.25" customHeight="1">
      <c r="A408" s="535"/>
    </row>
    <row r="409" spans="1:1" ht="11.25" customHeight="1">
      <c r="A409" s="535"/>
    </row>
    <row r="410" spans="1:1" ht="11.25" customHeight="1">
      <c r="A410" s="535"/>
    </row>
    <row r="411" spans="1:1" ht="11.25" customHeight="1">
      <c r="A411" s="535"/>
    </row>
    <row r="412" spans="1:1" ht="11.25" customHeight="1">
      <c r="A412" s="535"/>
    </row>
    <row r="413" spans="1:1" ht="11.25" customHeight="1">
      <c r="A413" s="535"/>
    </row>
    <row r="414" spans="1:1" ht="11.25" customHeight="1">
      <c r="A414" s="535"/>
    </row>
    <row r="415" spans="1:1" ht="11.25" customHeight="1">
      <c r="A415" s="535"/>
    </row>
    <row r="416" spans="1:1" ht="11.25" customHeight="1">
      <c r="A416" s="535"/>
    </row>
    <row r="417" spans="1:1" ht="11.25" customHeight="1">
      <c r="A417" s="535"/>
    </row>
    <row r="418" spans="1:1" ht="11.25" customHeight="1">
      <c r="A418" s="535"/>
    </row>
    <row r="419" spans="1:1" ht="11.25" customHeight="1">
      <c r="A419" s="535"/>
    </row>
    <row r="420" spans="1:1" ht="11.25" customHeight="1">
      <c r="A420" s="535"/>
    </row>
    <row r="421" spans="1:1" ht="11.25" customHeight="1">
      <c r="A421" s="535"/>
    </row>
    <row r="422" spans="1:1" ht="11.25" customHeight="1">
      <c r="A422" s="535"/>
    </row>
    <row r="423" spans="1:1" ht="11.25" customHeight="1">
      <c r="A423" s="535"/>
    </row>
    <row r="424" spans="1:1" ht="11.25" customHeight="1">
      <c r="A424" s="535"/>
    </row>
    <row r="425" spans="1:1" ht="11.25" customHeight="1">
      <c r="A425" s="535"/>
    </row>
    <row r="426" spans="1:1" ht="11.25" customHeight="1">
      <c r="A426" s="535"/>
    </row>
    <row r="427" spans="1:1" ht="11.25" customHeight="1">
      <c r="A427" s="535"/>
    </row>
    <row r="428" spans="1:1" ht="11.25" customHeight="1">
      <c r="A428" s="535"/>
    </row>
    <row r="429" spans="1:1" ht="11.25" customHeight="1">
      <c r="A429" s="535"/>
    </row>
    <row r="430" spans="1:1" ht="11.25" customHeight="1">
      <c r="A430" s="535"/>
    </row>
    <row r="431" spans="1:1" ht="11.25" customHeight="1">
      <c r="A431" s="535"/>
    </row>
    <row r="432" spans="1:1" ht="11.25" customHeight="1">
      <c r="A432" s="535"/>
    </row>
    <row r="433" spans="1:1" ht="11.25" customHeight="1">
      <c r="A433" s="535"/>
    </row>
    <row r="434" spans="1:1" ht="11.25" customHeight="1">
      <c r="A434" s="535"/>
    </row>
    <row r="435" spans="1:1" ht="11.25" customHeight="1">
      <c r="A435" s="535"/>
    </row>
    <row r="436" spans="1:1" ht="11.25" customHeight="1">
      <c r="A436" s="535"/>
    </row>
    <row r="437" spans="1:1" ht="11.25" customHeight="1">
      <c r="A437" s="535"/>
    </row>
    <row r="438" spans="1:1" ht="11.25" customHeight="1">
      <c r="A438" s="535"/>
    </row>
    <row r="439" spans="1:1" ht="11.25" customHeight="1">
      <c r="A439" s="535"/>
    </row>
    <row r="440" spans="1:1" ht="11.25" customHeight="1">
      <c r="A440" s="535"/>
    </row>
    <row r="441" spans="1:1" ht="11.25" customHeight="1">
      <c r="A441" s="535"/>
    </row>
    <row r="442" spans="1:1" ht="11.25" customHeight="1">
      <c r="A442" s="535"/>
    </row>
    <row r="443" spans="1:1" ht="11.25" customHeight="1">
      <c r="A443" s="535"/>
    </row>
    <row r="444" spans="1:1" ht="11.25" customHeight="1">
      <c r="A444" s="535"/>
    </row>
    <row r="445" spans="1:1" ht="11.25" customHeight="1">
      <c r="A445" s="535"/>
    </row>
    <row r="446" spans="1:1" ht="11.25" customHeight="1">
      <c r="A446" s="535"/>
    </row>
    <row r="447" spans="1:1" ht="11.25" customHeight="1">
      <c r="A447" s="535"/>
    </row>
    <row r="448" spans="1:1" ht="11.25" customHeight="1">
      <c r="A448" s="535"/>
    </row>
    <row r="449" spans="1:1" ht="11.25" customHeight="1">
      <c r="A449" s="535"/>
    </row>
    <row r="450" spans="1:1" ht="11.25" customHeight="1">
      <c r="A450" s="535"/>
    </row>
    <row r="451" spans="1:1" ht="11.25" customHeight="1">
      <c r="A451" s="535"/>
    </row>
    <row r="452" spans="1:1" ht="11.25" customHeight="1">
      <c r="A452" s="535"/>
    </row>
    <row r="453" spans="1:1" ht="11.25" customHeight="1">
      <c r="A453" s="535"/>
    </row>
    <row r="454" spans="1:1" ht="11.25" customHeight="1">
      <c r="A454" s="535"/>
    </row>
    <row r="455" spans="1:1" ht="11.25" customHeight="1">
      <c r="A455" s="535"/>
    </row>
    <row r="456" spans="1:1" ht="11.25" customHeight="1">
      <c r="A456" s="535"/>
    </row>
    <row r="457" spans="1:1" ht="11.25" customHeight="1">
      <c r="A457" s="535"/>
    </row>
    <row r="458" spans="1:1" ht="11.25" customHeight="1">
      <c r="A458" s="535"/>
    </row>
    <row r="459" spans="1:1" ht="11.25" customHeight="1">
      <c r="A459" s="535"/>
    </row>
    <row r="460" spans="1:1" ht="11.25" customHeight="1">
      <c r="A460" s="535"/>
    </row>
    <row r="461" spans="1:1" ht="11.25" customHeight="1">
      <c r="A461" s="535"/>
    </row>
    <row r="462" spans="1:1" ht="11.25" customHeight="1">
      <c r="A462" s="535"/>
    </row>
    <row r="463" spans="1:1" ht="11.25" customHeight="1">
      <c r="A463" s="535"/>
    </row>
    <row r="464" spans="1:1" ht="11.25" customHeight="1">
      <c r="A464" s="535"/>
    </row>
    <row r="465" spans="1:1" ht="11.25" customHeight="1">
      <c r="A465" s="535"/>
    </row>
    <row r="466" spans="1:1" ht="11.25" customHeight="1">
      <c r="A466" s="535"/>
    </row>
    <row r="467" spans="1:1" ht="11.25" customHeight="1">
      <c r="A467" s="535"/>
    </row>
    <row r="468" spans="1:1" ht="11.25" customHeight="1">
      <c r="A468" s="535"/>
    </row>
    <row r="469" spans="1:1" ht="11.25" customHeight="1">
      <c r="A469" s="535"/>
    </row>
    <row r="470" spans="1:1" ht="11.25" customHeight="1">
      <c r="A470" s="535"/>
    </row>
    <row r="471" spans="1:1" ht="11.25" customHeight="1">
      <c r="A471" s="535"/>
    </row>
    <row r="472" spans="1:1" ht="11.25" customHeight="1">
      <c r="A472" s="535"/>
    </row>
    <row r="473" spans="1:1" ht="11.25" customHeight="1">
      <c r="A473" s="535"/>
    </row>
    <row r="474" spans="1:1" ht="11.25" customHeight="1">
      <c r="A474" s="535"/>
    </row>
    <row r="475" spans="1:1" ht="11.25" customHeight="1">
      <c r="A475" s="535"/>
    </row>
    <row r="476" spans="1:1" ht="11.25" customHeight="1">
      <c r="A476" s="535"/>
    </row>
    <row r="477" spans="1:1" ht="11.25" customHeight="1">
      <c r="A477" s="535"/>
    </row>
    <row r="478" spans="1:1" ht="11.25" customHeight="1">
      <c r="A478" s="535"/>
    </row>
    <row r="479" spans="1:1" ht="11.25" customHeight="1">
      <c r="A479" s="535"/>
    </row>
    <row r="480" spans="1:1" ht="11.25" customHeight="1">
      <c r="A480" s="535"/>
    </row>
    <row r="481" spans="1:1" ht="11.25" customHeight="1">
      <c r="A481" s="535"/>
    </row>
    <row r="482" spans="1:1" ht="11.25" customHeight="1">
      <c r="A482" s="535"/>
    </row>
    <row r="483" spans="1:1" ht="11.25" customHeight="1">
      <c r="A483" s="535"/>
    </row>
    <row r="484" spans="1:1" ht="11.25" customHeight="1">
      <c r="A484" s="535"/>
    </row>
    <row r="485" spans="1:1" ht="11.25" customHeight="1">
      <c r="A485" s="535"/>
    </row>
    <row r="486" spans="1:1" ht="11.25" customHeight="1">
      <c r="A486" s="535"/>
    </row>
    <row r="487" spans="1:1" ht="11.25" customHeight="1">
      <c r="A487" s="535"/>
    </row>
    <row r="488" spans="1:1" ht="11.25" customHeight="1">
      <c r="A488" s="535"/>
    </row>
    <row r="489" spans="1:1" ht="11.25" customHeight="1">
      <c r="A489" s="535"/>
    </row>
    <row r="490" spans="1:1" ht="11.25" customHeight="1">
      <c r="A490" s="535"/>
    </row>
    <row r="491" spans="1:1" ht="11.25" customHeight="1">
      <c r="A491" s="535"/>
    </row>
    <row r="492" spans="1:1" ht="11.25" customHeight="1">
      <c r="A492" s="535"/>
    </row>
    <row r="493" spans="1:1" ht="11.25" customHeight="1">
      <c r="A493" s="535"/>
    </row>
    <row r="494" spans="1:1" ht="11.25" customHeight="1">
      <c r="A494" s="535"/>
    </row>
    <row r="495" spans="1:1" ht="11.25" customHeight="1">
      <c r="A495" s="535"/>
    </row>
    <row r="496" spans="1:1" ht="11.25" customHeight="1">
      <c r="A496" s="535"/>
    </row>
    <row r="497" spans="1:1" ht="11.25" customHeight="1">
      <c r="A497" s="535"/>
    </row>
    <row r="498" spans="1:1" ht="11.25" customHeight="1">
      <c r="A498" s="535"/>
    </row>
    <row r="499" spans="1:1" ht="11.25" customHeight="1">
      <c r="A499" s="535"/>
    </row>
    <row r="500" spans="1:1" ht="11.25" customHeight="1">
      <c r="A500" s="535"/>
    </row>
    <row r="501" spans="1:1" ht="11.25" customHeight="1">
      <c r="A501" s="535"/>
    </row>
    <row r="502" spans="1:1" ht="11.25" customHeight="1">
      <c r="A502" s="535"/>
    </row>
    <row r="503" spans="1:1" ht="11.25" customHeight="1">
      <c r="A503" s="535"/>
    </row>
    <row r="504" spans="1:1" ht="11.25" customHeight="1">
      <c r="A504" s="535"/>
    </row>
    <row r="505" spans="1:1" ht="11.25" customHeight="1">
      <c r="A505" s="535"/>
    </row>
    <row r="506" spans="1:1" ht="11.25" customHeight="1">
      <c r="A506" s="535"/>
    </row>
    <row r="507" spans="1:1" ht="11.25" customHeight="1">
      <c r="A507" s="535"/>
    </row>
    <row r="508" spans="1:1" ht="11.25" customHeight="1">
      <c r="A508" s="535"/>
    </row>
    <row r="509" spans="1:1" ht="11.25" customHeight="1">
      <c r="A509" s="535"/>
    </row>
    <row r="510" spans="1:1" ht="11.25" customHeight="1">
      <c r="A510" s="535"/>
    </row>
    <row r="511" spans="1:1" ht="11.25" customHeight="1">
      <c r="A511" s="535"/>
    </row>
    <row r="512" spans="1:1" ht="11.25" customHeight="1">
      <c r="A512" s="535"/>
    </row>
    <row r="513" spans="1:1" ht="11.25" customHeight="1">
      <c r="A513" s="535"/>
    </row>
    <row r="514" spans="1:1" ht="11.25" customHeight="1">
      <c r="A514" s="535"/>
    </row>
    <row r="515" spans="1:1" ht="11.25" customHeight="1">
      <c r="A515" s="535"/>
    </row>
    <row r="516" spans="1:1" ht="11.25" customHeight="1">
      <c r="A516" s="535"/>
    </row>
    <row r="517" spans="1:1" ht="11.25" customHeight="1">
      <c r="A517" s="535"/>
    </row>
    <row r="518" spans="1:1" ht="11.25" customHeight="1">
      <c r="A518" s="535"/>
    </row>
    <row r="519" spans="1:1" ht="11.25" customHeight="1">
      <c r="A519" s="535"/>
    </row>
    <row r="520" spans="1:1" ht="11.25" customHeight="1">
      <c r="A520" s="535"/>
    </row>
    <row r="521" spans="1:1" ht="11.25" customHeight="1">
      <c r="A521" s="535"/>
    </row>
    <row r="522" spans="1:1" ht="11.25" customHeight="1">
      <c r="A522" s="535"/>
    </row>
    <row r="523" spans="1:1" ht="11.25" customHeight="1">
      <c r="A523" s="535"/>
    </row>
    <row r="524" spans="1:1" ht="11.25" customHeight="1">
      <c r="A524" s="535"/>
    </row>
    <row r="525" spans="1:1" ht="11.25" customHeight="1">
      <c r="A525" s="535"/>
    </row>
    <row r="526" spans="1:1" ht="11.25" customHeight="1">
      <c r="A526" s="535"/>
    </row>
    <row r="527" spans="1:1" ht="11.25" customHeight="1">
      <c r="A527" s="535"/>
    </row>
    <row r="528" spans="1:1" ht="11.25" customHeight="1">
      <c r="A528" s="535"/>
    </row>
    <row r="529" spans="1:1" ht="11.25" customHeight="1">
      <c r="A529" s="535"/>
    </row>
    <row r="530" spans="1:1" ht="11.25" customHeight="1">
      <c r="A530" s="535"/>
    </row>
    <row r="531" spans="1:1" ht="11.25" customHeight="1">
      <c r="A531" s="535"/>
    </row>
    <row r="532" spans="1:1" ht="11.25" customHeight="1">
      <c r="A532" s="535"/>
    </row>
    <row r="533" spans="1:1" ht="11.25" customHeight="1">
      <c r="A533" s="535"/>
    </row>
    <row r="534" spans="1:1" ht="11.25" customHeight="1">
      <c r="A534" s="535"/>
    </row>
    <row r="535" spans="1:1" ht="11.25" customHeight="1">
      <c r="A535" s="535"/>
    </row>
    <row r="536" spans="1:1" ht="11.25" customHeight="1">
      <c r="A536" s="535"/>
    </row>
    <row r="537" spans="1:1" ht="11.25" customHeight="1">
      <c r="A537" s="535"/>
    </row>
    <row r="538" spans="1:1" ht="11.25" customHeight="1">
      <c r="A538" s="535"/>
    </row>
    <row r="539" spans="1:1" ht="11.25" customHeight="1">
      <c r="A539" s="535"/>
    </row>
    <row r="540" spans="1:1" ht="11.25" customHeight="1">
      <c r="A540" s="535"/>
    </row>
    <row r="541" spans="1:1" ht="11.25" customHeight="1">
      <c r="A541" s="535"/>
    </row>
    <row r="542" spans="1:1" ht="11.25" customHeight="1">
      <c r="A542" s="535"/>
    </row>
    <row r="543" spans="1:1" ht="11.25" customHeight="1">
      <c r="A543" s="535"/>
    </row>
    <row r="544" spans="1:1" ht="11.25" customHeight="1">
      <c r="A544" s="535"/>
    </row>
    <row r="545" spans="1:1" ht="11.25" customHeight="1">
      <c r="A545" s="535"/>
    </row>
    <row r="546" spans="1:1" ht="11.25" customHeight="1">
      <c r="A546" s="535"/>
    </row>
    <row r="547" spans="1:1" ht="11.25" customHeight="1">
      <c r="A547" s="535"/>
    </row>
    <row r="548" spans="1:1" ht="11.25" customHeight="1">
      <c r="A548" s="535"/>
    </row>
    <row r="549" spans="1:1" ht="11.25" customHeight="1">
      <c r="A549" s="535"/>
    </row>
    <row r="550" spans="1:1" ht="11.25" customHeight="1">
      <c r="A550" s="535"/>
    </row>
    <row r="551" spans="1:1" ht="11.25" customHeight="1">
      <c r="A551" s="535"/>
    </row>
    <row r="552" spans="1:1" ht="11.25" customHeight="1">
      <c r="A552" s="535"/>
    </row>
    <row r="553" spans="1:1" ht="11.25" customHeight="1">
      <c r="A553" s="535"/>
    </row>
    <row r="554" spans="1:1" ht="11.25" customHeight="1">
      <c r="A554" s="535"/>
    </row>
    <row r="555" spans="1:1" ht="11.25" customHeight="1">
      <c r="A555" s="535"/>
    </row>
    <row r="556" spans="1:1" ht="11.25" customHeight="1">
      <c r="A556" s="535"/>
    </row>
    <row r="557" spans="1:1" ht="11.25" customHeight="1">
      <c r="A557" s="535"/>
    </row>
    <row r="558" spans="1:1" ht="11.25" customHeight="1">
      <c r="A558" s="535"/>
    </row>
    <row r="559" spans="1:1" ht="11.25" customHeight="1">
      <c r="A559" s="535"/>
    </row>
    <row r="560" spans="1:1" ht="11.25" customHeight="1">
      <c r="A560" s="535"/>
    </row>
    <row r="561" spans="1:1" ht="11.25" customHeight="1">
      <c r="A561" s="535"/>
    </row>
    <row r="562" spans="1:1" ht="11.25" customHeight="1">
      <c r="A562" s="535"/>
    </row>
    <row r="563" spans="1:1" ht="11.25" customHeight="1">
      <c r="A563" s="535"/>
    </row>
    <row r="564" spans="1:1" ht="11.25" customHeight="1">
      <c r="A564" s="535"/>
    </row>
    <row r="565" spans="1:1" ht="11.25" customHeight="1">
      <c r="A565" s="535"/>
    </row>
    <row r="566" spans="1:1" ht="11.25" customHeight="1">
      <c r="A566" s="535"/>
    </row>
    <row r="567" spans="1:1" ht="11.25" customHeight="1">
      <c r="A567" s="535"/>
    </row>
    <row r="568" spans="1:1" ht="11.25" customHeight="1">
      <c r="A568" s="535"/>
    </row>
    <row r="569" spans="1:1" ht="11.25" customHeight="1">
      <c r="A569" s="535"/>
    </row>
    <row r="570" spans="1:1" ht="11.25" customHeight="1">
      <c r="A570" s="535"/>
    </row>
    <row r="571" spans="1:1" ht="11.25" customHeight="1">
      <c r="A571" s="535"/>
    </row>
    <row r="572" spans="1:1" ht="11.25" customHeight="1">
      <c r="A572" s="535"/>
    </row>
    <row r="573" spans="1:1" ht="11.25" customHeight="1">
      <c r="A573" s="535"/>
    </row>
    <row r="574" spans="1:1" ht="11.25" customHeight="1">
      <c r="A574" s="535"/>
    </row>
    <row r="575" spans="1:1" ht="11.25" customHeight="1">
      <c r="A575" s="535"/>
    </row>
    <row r="576" spans="1:1" ht="11.25" customHeight="1">
      <c r="A576" s="535"/>
    </row>
    <row r="577" spans="1:1" ht="11.25" customHeight="1">
      <c r="A577" s="535"/>
    </row>
    <row r="578" spans="1:1" ht="11.25" customHeight="1">
      <c r="A578" s="535"/>
    </row>
    <row r="579" spans="1:1" ht="11.25" customHeight="1">
      <c r="A579" s="535"/>
    </row>
    <row r="580" spans="1:1" ht="11.25" customHeight="1">
      <c r="A580" s="535"/>
    </row>
    <row r="581" spans="1:1" ht="11.25" customHeight="1">
      <c r="A581" s="535"/>
    </row>
    <row r="582" spans="1:1" ht="11.25" customHeight="1">
      <c r="A582" s="535"/>
    </row>
    <row r="583" spans="1:1" ht="11.25" customHeight="1">
      <c r="A583" s="535"/>
    </row>
    <row r="584" spans="1:1" ht="11.25" customHeight="1">
      <c r="A584" s="535"/>
    </row>
    <row r="585" spans="1:1" ht="11.25" customHeight="1">
      <c r="A585" s="535"/>
    </row>
    <row r="586" spans="1:1" ht="11.25" customHeight="1">
      <c r="A586" s="535"/>
    </row>
    <row r="587" spans="1:1" ht="11.25" customHeight="1">
      <c r="A587" s="535"/>
    </row>
    <row r="588" spans="1:1" ht="11.25" customHeight="1">
      <c r="A588" s="535"/>
    </row>
    <row r="589" spans="1:1" ht="11.25" customHeight="1">
      <c r="A589" s="535"/>
    </row>
    <row r="590" spans="1:1" ht="11.25" customHeight="1">
      <c r="A590" s="535"/>
    </row>
    <row r="591" spans="1:1" ht="11.25" customHeight="1">
      <c r="A591" s="535"/>
    </row>
    <row r="592" spans="1:1" ht="11.25" customHeight="1">
      <c r="A592" s="535"/>
    </row>
    <row r="593" spans="1:1" ht="11.25" customHeight="1">
      <c r="A593" s="535"/>
    </row>
    <row r="594" spans="1:1" ht="11.25" customHeight="1">
      <c r="A594" s="535"/>
    </row>
    <row r="595" spans="1:1" ht="11.25" customHeight="1">
      <c r="A595" s="535"/>
    </row>
    <row r="596" spans="1:1" ht="11.25" customHeight="1">
      <c r="A596" s="535"/>
    </row>
    <row r="597" spans="1:1" ht="11.25" customHeight="1">
      <c r="A597" s="535"/>
    </row>
    <row r="598" spans="1:1" ht="11.25" customHeight="1">
      <c r="A598" s="535"/>
    </row>
    <row r="599" spans="1:1" ht="11.25" customHeight="1">
      <c r="A599" s="535"/>
    </row>
    <row r="600" spans="1:1" ht="11.25" customHeight="1">
      <c r="A600" s="535"/>
    </row>
    <row r="601" spans="1:1" ht="11.25" customHeight="1">
      <c r="A601" s="535"/>
    </row>
    <row r="602" spans="1:1" ht="11.25" customHeight="1">
      <c r="A602" s="535"/>
    </row>
    <row r="603" spans="1:1" ht="11.25" customHeight="1">
      <c r="A603" s="535"/>
    </row>
    <row r="604" spans="1:1" ht="11.25" customHeight="1">
      <c r="A604" s="535"/>
    </row>
    <row r="605" spans="1:1" ht="11.25" customHeight="1">
      <c r="A605" s="535"/>
    </row>
    <row r="606" spans="1:1" ht="11.25" customHeight="1">
      <c r="A606" s="535"/>
    </row>
    <row r="607" spans="1:1" ht="11.25" customHeight="1">
      <c r="A607" s="535"/>
    </row>
    <row r="608" spans="1:1" ht="11.25" customHeight="1">
      <c r="A608" s="535"/>
    </row>
    <row r="609" spans="1:1" ht="11.25" customHeight="1">
      <c r="A609" s="535"/>
    </row>
    <row r="610" spans="1:1" ht="11.25" customHeight="1">
      <c r="A610" s="535"/>
    </row>
    <row r="611" spans="1:1" ht="11.25" customHeight="1">
      <c r="A611" s="535"/>
    </row>
    <row r="612" spans="1:1" ht="11.25" customHeight="1">
      <c r="A612" s="535"/>
    </row>
    <row r="613" spans="1:1" ht="11.25" customHeight="1">
      <c r="A613" s="535"/>
    </row>
    <row r="614" spans="1:1" ht="11.25" customHeight="1">
      <c r="A614" s="535"/>
    </row>
    <row r="615" spans="1:1" ht="11.25" customHeight="1">
      <c r="A615" s="535"/>
    </row>
    <row r="616" spans="1:1" ht="11.25" customHeight="1">
      <c r="A616" s="535"/>
    </row>
    <row r="617" spans="1:1" ht="11.25" customHeight="1">
      <c r="A617" s="535"/>
    </row>
    <row r="618" spans="1:1" ht="11.25" customHeight="1">
      <c r="A618" s="535"/>
    </row>
    <row r="619" spans="1:1" ht="11.25" customHeight="1">
      <c r="A619" s="535"/>
    </row>
    <row r="620" spans="1:1" ht="11.25" customHeight="1">
      <c r="A620" s="535"/>
    </row>
    <row r="621" spans="1:1" ht="11.25" customHeight="1">
      <c r="A621" s="535"/>
    </row>
    <row r="622" spans="1:1" ht="11.25" customHeight="1">
      <c r="A622" s="535"/>
    </row>
    <row r="623" spans="1:1" ht="11.25" customHeight="1">
      <c r="A623" s="535"/>
    </row>
    <row r="624" spans="1:1" ht="11.25" customHeight="1">
      <c r="A624" s="535"/>
    </row>
    <row r="625" spans="1:1" ht="11.25" customHeight="1">
      <c r="A625" s="535"/>
    </row>
    <row r="626" spans="1:1" ht="11.25" customHeight="1">
      <c r="A626" s="535"/>
    </row>
    <row r="627" spans="1:1" ht="11.25" customHeight="1">
      <c r="A627" s="535"/>
    </row>
    <row r="628" spans="1:1" ht="11.25" customHeight="1">
      <c r="A628" s="535"/>
    </row>
    <row r="629" spans="1:1" ht="11.25" customHeight="1">
      <c r="A629" s="535"/>
    </row>
    <row r="630" spans="1:1" ht="11.25" customHeight="1">
      <c r="A630" s="535"/>
    </row>
    <row r="631" spans="1:1" ht="11.25" customHeight="1">
      <c r="A631" s="535"/>
    </row>
    <row r="632" spans="1:1" ht="11.25" customHeight="1">
      <c r="A632" s="535"/>
    </row>
    <row r="633" spans="1:1" ht="11.25" customHeight="1">
      <c r="A633" s="535"/>
    </row>
    <row r="634" spans="1:1" ht="11.25" customHeight="1">
      <c r="A634" s="535"/>
    </row>
    <row r="635" spans="1:1" ht="11.25" customHeight="1">
      <c r="A635" s="535"/>
    </row>
    <row r="636" spans="1:1" ht="11.25" customHeight="1">
      <c r="A636" s="535"/>
    </row>
    <row r="637" spans="1:1" ht="11.25" customHeight="1">
      <c r="A637" s="535"/>
    </row>
    <row r="638" spans="1:1" ht="11.25" customHeight="1">
      <c r="A638" s="535"/>
    </row>
    <row r="639" spans="1:1" ht="11.25" customHeight="1">
      <c r="A639" s="535"/>
    </row>
    <row r="640" spans="1:1" ht="11.25" customHeight="1">
      <c r="A640" s="535"/>
    </row>
    <row r="641" spans="1:1" ht="11.25" customHeight="1">
      <c r="A641" s="535"/>
    </row>
    <row r="642" spans="1:1" ht="11.25" customHeight="1">
      <c r="A642" s="535"/>
    </row>
    <row r="643" spans="1:1" ht="11.25" customHeight="1">
      <c r="A643" s="535"/>
    </row>
    <row r="644" spans="1:1" ht="11.25" customHeight="1">
      <c r="A644" s="535"/>
    </row>
    <row r="645" spans="1:1" ht="11.25" customHeight="1">
      <c r="A645" s="535"/>
    </row>
    <row r="646" spans="1:1" ht="11.25" customHeight="1">
      <c r="A646" s="535"/>
    </row>
    <row r="647" spans="1:1" ht="11.25" customHeight="1">
      <c r="A647" s="535"/>
    </row>
    <row r="648" spans="1:1" ht="11.25" customHeight="1">
      <c r="A648" s="535"/>
    </row>
    <row r="649" spans="1:1" ht="11.25" customHeight="1">
      <c r="A649" s="535"/>
    </row>
    <row r="650" spans="1:1" ht="11.25" customHeight="1">
      <c r="A650" s="535"/>
    </row>
    <row r="651" spans="1:1" ht="11.25" customHeight="1">
      <c r="A651" s="535"/>
    </row>
    <row r="652" spans="1:1" ht="11.25" customHeight="1">
      <c r="A652" s="535"/>
    </row>
    <row r="653" spans="1:1" ht="11.25" customHeight="1">
      <c r="A653" s="535"/>
    </row>
    <row r="654" spans="1:1" ht="11.25" customHeight="1">
      <c r="A654" s="535"/>
    </row>
    <row r="655" spans="1:1" ht="11.25" customHeight="1">
      <c r="A655" s="535"/>
    </row>
    <row r="656" spans="1:1" ht="11.25" customHeight="1">
      <c r="A656" s="535"/>
    </row>
    <row r="657" spans="1:1" ht="11.25" customHeight="1">
      <c r="A657" s="535"/>
    </row>
    <row r="658" spans="1:1" ht="11.25" customHeight="1">
      <c r="A658" s="535"/>
    </row>
    <row r="659" spans="1:1" ht="11.25" customHeight="1">
      <c r="A659" s="535"/>
    </row>
    <row r="660" spans="1:1" ht="11.25" customHeight="1">
      <c r="A660" s="535"/>
    </row>
    <row r="661" spans="1:1" ht="11.25" customHeight="1">
      <c r="A661" s="535"/>
    </row>
    <row r="662" spans="1:1" ht="11.25" customHeight="1">
      <c r="A662" s="535"/>
    </row>
    <row r="663" spans="1:1" ht="11.25" customHeight="1">
      <c r="A663" s="535"/>
    </row>
    <row r="664" spans="1:1" ht="11.25" customHeight="1">
      <c r="A664" s="535"/>
    </row>
    <row r="665" spans="1:1" ht="11.25" customHeight="1">
      <c r="A665" s="535"/>
    </row>
    <row r="666" spans="1:1" ht="11.25" customHeight="1">
      <c r="A666" s="535"/>
    </row>
    <row r="667" spans="1:1" ht="11.25" customHeight="1">
      <c r="A667" s="535"/>
    </row>
    <row r="668" spans="1:1" ht="11.25" customHeight="1">
      <c r="A668" s="535"/>
    </row>
    <row r="669" spans="1:1" ht="11.25" customHeight="1">
      <c r="A669" s="535"/>
    </row>
    <row r="670" spans="1:1" ht="11.25" customHeight="1">
      <c r="A670" s="535"/>
    </row>
    <row r="671" spans="1:1" ht="11.25" customHeight="1">
      <c r="A671" s="535"/>
    </row>
    <row r="672" spans="1:1" ht="11.25" customHeight="1">
      <c r="A672" s="535"/>
    </row>
    <row r="673" spans="1:1" ht="11.25" customHeight="1">
      <c r="A673" s="535"/>
    </row>
    <row r="674" spans="1:1" ht="11.25" customHeight="1">
      <c r="A674" s="535"/>
    </row>
    <row r="675" spans="1:1" ht="11.25" customHeight="1">
      <c r="A675" s="535"/>
    </row>
    <row r="676" spans="1:1" ht="11.25" customHeight="1">
      <c r="A676" s="535"/>
    </row>
    <row r="677" spans="1:1" ht="11.25" customHeight="1">
      <c r="A677" s="535"/>
    </row>
    <row r="678" spans="1:1" ht="11.25" customHeight="1">
      <c r="A678" s="535"/>
    </row>
    <row r="679" spans="1:1" ht="11.25" customHeight="1">
      <c r="A679" s="535"/>
    </row>
    <row r="680" spans="1:1" ht="11.25" customHeight="1">
      <c r="A680" s="535"/>
    </row>
    <row r="681" spans="1:1" ht="11.25" customHeight="1">
      <c r="A681" s="535"/>
    </row>
    <row r="682" spans="1:1" ht="11.25" customHeight="1">
      <c r="A682" s="535"/>
    </row>
    <row r="683" spans="1:1" ht="11.25" customHeight="1">
      <c r="A683" s="535"/>
    </row>
    <row r="684" spans="1:1" ht="11.25" customHeight="1">
      <c r="A684" s="535"/>
    </row>
    <row r="685" spans="1:1" ht="11.25" customHeight="1">
      <c r="A685" s="535"/>
    </row>
    <row r="686" spans="1:1" ht="11.25" customHeight="1">
      <c r="A686" s="535"/>
    </row>
    <row r="687" spans="1:1" ht="11.25" customHeight="1">
      <c r="A687" s="535"/>
    </row>
    <row r="688" spans="1:1" ht="11.25" customHeight="1">
      <c r="A688" s="535"/>
    </row>
    <row r="689" spans="1:1" ht="11.25" customHeight="1">
      <c r="A689" s="535"/>
    </row>
    <row r="690" spans="1:1" ht="11.25" customHeight="1">
      <c r="A690" s="535"/>
    </row>
    <row r="691" spans="1:1" ht="11.25" customHeight="1">
      <c r="A691" s="535"/>
    </row>
    <row r="692" spans="1:1" ht="11.25" customHeight="1">
      <c r="A692" s="535"/>
    </row>
    <row r="693" spans="1:1" ht="11.25" customHeight="1">
      <c r="A693" s="535"/>
    </row>
    <row r="694" spans="1:1" ht="11.25" customHeight="1">
      <c r="A694" s="535"/>
    </row>
    <row r="695" spans="1:1" ht="11.25" customHeight="1">
      <c r="A695" s="535"/>
    </row>
    <row r="696" spans="1:1" ht="11.25" customHeight="1">
      <c r="A696" s="535"/>
    </row>
    <row r="697" spans="1:1" ht="11.25" customHeight="1">
      <c r="A697" s="535"/>
    </row>
    <row r="698" spans="1:1" ht="11.25" customHeight="1">
      <c r="A698" s="535"/>
    </row>
    <row r="699" spans="1:1" ht="11.25" customHeight="1">
      <c r="A699" s="535"/>
    </row>
    <row r="700" spans="1:1" ht="11.25" customHeight="1">
      <c r="A700" s="535"/>
    </row>
    <row r="701" spans="1:1" ht="11.25" customHeight="1">
      <c r="A701" s="535"/>
    </row>
    <row r="702" spans="1:1" ht="11.25" customHeight="1">
      <c r="A702" s="535"/>
    </row>
    <row r="703" spans="1:1" ht="11.25" customHeight="1">
      <c r="A703" s="535"/>
    </row>
    <row r="704" spans="1:1" ht="11.25" customHeight="1">
      <c r="A704" s="535"/>
    </row>
    <row r="705" spans="1:1" ht="11.25" customHeight="1">
      <c r="A705" s="535"/>
    </row>
    <row r="706" spans="1:1" ht="11.25" customHeight="1">
      <c r="A706" s="535"/>
    </row>
    <row r="707" spans="1:1" ht="11.25" customHeight="1">
      <c r="A707" s="535"/>
    </row>
    <row r="708" spans="1:1" ht="11.25" customHeight="1">
      <c r="A708" s="535"/>
    </row>
    <row r="709" spans="1:1" ht="11.25" customHeight="1">
      <c r="A709" s="535"/>
    </row>
    <row r="710" spans="1:1" ht="11.25" customHeight="1">
      <c r="A710" s="535"/>
    </row>
    <row r="711" spans="1:1" ht="11.25" customHeight="1">
      <c r="A711" s="535"/>
    </row>
    <row r="712" spans="1:1" ht="11.25" customHeight="1">
      <c r="A712" s="535"/>
    </row>
    <row r="713" spans="1:1" ht="11.25" customHeight="1">
      <c r="A713" s="535"/>
    </row>
    <row r="714" spans="1:1" ht="11.25" customHeight="1">
      <c r="A714" s="535"/>
    </row>
    <row r="715" spans="1:1" ht="11.25" customHeight="1">
      <c r="A715" s="535"/>
    </row>
    <row r="716" spans="1:1" ht="11.25" customHeight="1">
      <c r="A716" s="535"/>
    </row>
    <row r="717" spans="1:1" ht="11.25" customHeight="1">
      <c r="A717" s="535"/>
    </row>
    <row r="718" spans="1:1" ht="11.25" customHeight="1">
      <c r="A718" s="535"/>
    </row>
    <row r="719" spans="1:1" ht="11.25" customHeight="1">
      <c r="A719" s="535"/>
    </row>
    <row r="720" spans="1:1" ht="11.25" customHeight="1">
      <c r="A720" s="535"/>
    </row>
    <row r="721" spans="1:1" ht="11.25" customHeight="1">
      <c r="A721" s="535"/>
    </row>
    <row r="722" spans="1:1" ht="11.25" customHeight="1">
      <c r="A722" s="535"/>
    </row>
    <row r="723" spans="1:1" ht="11.25" customHeight="1">
      <c r="A723" s="535"/>
    </row>
    <row r="724" spans="1:1" ht="11.25" customHeight="1">
      <c r="A724" s="535"/>
    </row>
    <row r="725" spans="1:1" ht="11.25" customHeight="1">
      <c r="A725" s="535"/>
    </row>
    <row r="726" spans="1:1" ht="11.25" customHeight="1">
      <c r="A726" s="535"/>
    </row>
    <row r="727" spans="1:1" ht="11.25" customHeight="1">
      <c r="A727" s="535"/>
    </row>
    <row r="728" spans="1:1" ht="11.25" customHeight="1">
      <c r="A728" s="535"/>
    </row>
    <row r="729" spans="1:1" ht="11.25" customHeight="1">
      <c r="A729" s="535"/>
    </row>
    <row r="730" spans="1:1" ht="11.25" customHeight="1">
      <c r="A730" s="535"/>
    </row>
    <row r="731" spans="1:1" ht="11.25" customHeight="1">
      <c r="A731" s="535"/>
    </row>
    <row r="732" spans="1:1" ht="11.25" customHeight="1">
      <c r="A732" s="535"/>
    </row>
    <row r="733" spans="1:1" ht="11.25" customHeight="1">
      <c r="A733" s="535"/>
    </row>
    <row r="734" spans="1:1" ht="11.25" customHeight="1">
      <c r="A734" s="535"/>
    </row>
    <row r="735" spans="1:1" ht="11.25" customHeight="1">
      <c r="A735" s="535"/>
    </row>
    <row r="736" spans="1:1" ht="11.25" customHeight="1">
      <c r="A736" s="535"/>
    </row>
    <row r="737" spans="1:1" ht="11.25" customHeight="1">
      <c r="A737" s="535"/>
    </row>
    <row r="738" spans="1:1" ht="11.25" customHeight="1">
      <c r="A738" s="535"/>
    </row>
    <row r="739" spans="1:1" ht="11.25" customHeight="1">
      <c r="A739" s="535"/>
    </row>
    <row r="740" spans="1:1" ht="11.25" customHeight="1">
      <c r="A740" s="535"/>
    </row>
    <row r="741" spans="1:1" ht="11.25" customHeight="1">
      <c r="A741" s="535"/>
    </row>
    <row r="742" spans="1:1" ht="11.25" customHeight="1">
      <c r="A742" s="535"/>
    </row>
    <row r="743" spans="1:1" ht="11.25" customHeight="1">
      <c r="A743" s="535"/>
    </row>
    <row r="744" spans="1:1" ht="11.25" customHeight="1">
      <c r="A744" s="535"/>
    </row>
    <row r="745" spans="1:1" ht="11.25" customHeight="1">
      <c r="A745" s="535"/>
    </row>
    <row r="746" spans="1:1" ht="11.25" customHeight="1">
      <c r="A746" s="535"/>
    </row>
    <row r="747" spans="1:1" ht="11.25" customHeight="1">
      <c r="A747" s="535"/>
    </row>
    <row r="748" spans="1:1" ht="11.25" customHeight="1">
      <c r="A748" s="535"/>
    </row>
    <row r="749" spans="1:1" ht="11.25" customHeight="1">
      <c r="A749" s="535"/>
    </row>
    <row r="750" spans="1:1" ht="11.25" customHeight="1">
      <c r="A750" s="535"/>
    </row>
    <row r="751" spans="1:1" ht="11.25" customHeight="1">
      <c r="A751" s="535"/>
    </row>
    <row r="752" spans="1:1" ht="11.25" customHeight="1">
      <c r="A752" s="535"/>
    </row>
    <row r="753" spans="1:1" ht="11.25" customHeight="1">
      <c r="A753" s="535"/>
    </row>
    <row r="754" spans="1:1" ht="11.25" customHeight="1">
      <c r="A754" s="535"/>
    </row>
    <row r="755" spans="1:1" ht="11.25" customHeight="1">
      <c r="A755" s="535"/>
    </row>
  </sheetData>
  <mergeCells count="11">
    <mergeCell ref="P7:S7"/>
    <mergeCell ref="T7:W7"/>
    <mergeCell ref="X7:AA7"/>
    <mergeCell ref="BD7:BE7"/>
    <mergeCell ref="AB7:AE7"/>
    <mergeCell ref="AF7:AI7"/>
    <mergeCell ref="AJ7:AM7"/>
    <mergeCell ref="AN7:AQ7"/>
    <mergeCell ref="AR7:AU7"/>
    <mergeCell ref="AV7:AY7"/>
    <mergeCell ref="AZ7:BC7"/>
  </mergeCells>
  <conditionalFormatting sqref="C14:K14">
    <cfRule type="cellIs" dxfId="30" priority="1" operator="equal">
      <formula>FALSE</formula>
    </cfRule>
  </conditionalFormatting>
  <pageMargins left="0.7" right="0.7" top="0.75" bottom="0.75" header="0.3" footer="0.3"/>
  <pageSetup orientation="portrait" horizontalDpi="0" verticalDpi="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A8ED9-83F1-44B7-84C1-22D76ED4FF53}">
  <sheetPr>
    <tabColor theme="4"/>
  </sheetPr>
  <dimension ref="A1:FO693"/>
  <sheetViews>
    <sheetView showGridLines="0" zoomScaleNormal="100" workbookViewId="0"/>
  </sheetViews>
  <sheetFormatPr defaultColWidth="5.5" defaultRowHeight="11.25" customHeight="1"/>
  <cols>
    <col min="1" max="1" width="2.5" style="534" customWidth="1"/>
    <col min="2" max="2" width="22.75" style="534" bestFit="1" customWidth="1"/>
    <col min="3" max="14" width="5.5" style="534"/>
    <col min="15" max="15" width="22.75" style="534" bestFit="1" customWidth="1"/>
    <col min="16" max="16384" width="5.5" style="534"/>
  </cols>
  <sheetData>
    <row r="1" spans="1:171" ht="11.25" customHeight="1">
      <c r="A1" s="914"/>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3" spans="1:171" ht="11.25" customHeight="1">
      <c r="E3" s="914"/>
      <c r="F3" s="914"/>
      <c r="G3" s="914"/>
      <c r="H3" s="914"/>
      <c r="I3" s="914"/>
      <c r="J3" s="914"/>
      <c r="K3" s="914"/>
      <c r="L3" s="914"/>
      <c r="M3" s="914"/>
      <c r="N3" s="914"/>
      <c r="O3" s="914"/>
      <c r="P3" s="914"/>
      <c r="Q3" s="914"/>
      <c r="R3" s="914"/>
      <c r="S3" s="914"/>
      <c r="T3" s="914"/>
      <c r="U3" s="914"/>
      <c r="V3" s="914"/>
      <c r="W3" s="914"/>
      <c r="X3" s="914"/>
      <c r="Y3" s="914"/>
      <c r="Z3" s="914"/>
      <c r="AA3" s="914"/>
      <c r="AB3" s="914"/>
      <c r="AC3" s="914"/>
      <c r="AD3" s="914"/>
      <c r="AE3" s="914"/>
      <c r="AF3" s="914"/>
      <c r="AG3" s="914"/>
      <c r="AH3" s="914"/>
      <c r="AI3" s="914"/>
      <c r="AJ3" s="914"/>
      <c r="AK3" s="914"/>
      <c r="AL3" s="914"/>
      <c r="AM3" s="914"/>
      <c r="AN3" s="914"/>
      <c r="AO3" s="914"/>
      <c r="AP3" s="914"/>
      <c r="AQ3" s="914"/>
      <c r="AR3" s="914"/>
      <c r="AS3" s="914"/>
      <c r="AT3" s="914"/>
      <c r="AU3" s="914"/>
      <c r="AV3" s="914"/>
      <c r="AW3" s="914"/>
      <c r="AX3" s="914"/>
      <c r="AY3" s="914"/>
      <c r="AZ3" s="914"/>
      <c r="BA3" s="914"/>
      <c r="BB3" s="914"/>
      <c r="BC3" s="914"/>
      <c r="BD3" s="914"/>
      <c r="BE3" s="914"/>
      <c r="BF3" s="914"/>
      <c r="BG3" s="914"/>
      <c r="BH3" s="914"/>
      <c r="BI3" s="914"/>
      <c r="BJ3" s="914"/>
      <c r="BK3" s="914"/>
      <c r="BL3" s="914"/>
      <c r="BM3" s="914"/>
      <c r="BN3" s="914"/>
      <c r="BO3" s="914"/>
      <c r="BP3" s="914"/>
      <c r="BQ3" s="914"/>
      <c r="BR3" s="914"/>
      <c r="BS3" s="914"/>
      <c r="BT3" s="914"/>
      <c r="BU3" s="914"/>
      <c r="BV3" s="914"/>
      <c r="BW3" s="914"/>
      <c r="BX3" s="914"/>
      <c r="BY3" s="914"/>
      <c r="BZ3" s="914"/>
      <c r="CA3" s="914"/>
      <c r="CB3" s="914"/>
      <c r="CC3" s="914"/>
      <c r="CD3" s="914"/>
      <c r="CE3" s="914"/>
      <c r="CF3" s="914"/>
      <c r="CG3" s="914"/>
      <c r="CH3" s="914"/>
      <c r="CI3" s="914"/>
      <c r="CJ3" s="914"/>
      <c r="CK3" s="914"/>
      <c r="CL3" s="914"/>
      <c r="CM3" s="914"/>
      <c r="CN3" s="914"/>
      <c r="CO3" s="914"/>
      <c r="CP3" s="914"/>
      <c r="CQ3" s="914"/>
      <c r="CR3" s="914"/>
      <c r="CS3" s="914"/>
      <c r="CT3" s="914"/>
      <c r="CU3" s="914"/>
      <c r="CV3" s="914"/>
      <c r="CW3" s="914"/>
      <c r="CX3" s="914"/>
      <c r="CY3" s="914"/>
      <c r="CZ3" s="914"/>
      <c r="DA3" s="914"/>
      <c r="DB3" s="914"/>
      <c r="DC3" s="914"/>
      <c r="DD3" s="914"/>
      <c r="DE3" s="914"/>
      <c r="DF3" s="914"/>
      <c r="DG3" s="914"/>
      <c r="DH3" s="914"/>
      <c r="DI3" s="914"/>
      <c r="DJ3" s="914"/>
      <c r="DK3" s="914"/>
      <c r="DL3" s="914"/>
      <c r="DM3" s="914"/>
      <c r="DN3" s="914"/>
      <c r="DO3" s="914"/>
      <c r="DP3" s="914"/>
      <c r="DQ3" s="914"/>
      <c r="DR3" s="914"/>
      <c r="DS3" s="914"/>
      <c r="DT3" s="914"/>
      <c r="DU3" s="914"/>
      <c r="DV3" s="914"/>
      <c r="DW3" s="914"/>
      <c r="DX3" s="914"/>
      <c r="DY3" s="914"/>
      <c r="DZ3" s="914"/>
      <c r="EA3" s="914"/>
      <c r="EB3" s="914"/>
      <c r="EC3" s="914"/>
      <c r="ED3" s="914"/>
      <c r="EE3" s="914"/>
      <c r="EF3" s="914"/>
      <c r="EG3" s="914"/>
      <c r="EH3" s="914"/>
      <c r="EI3" s="914"/>
      <c r="EJ3" s="914"/>
      <c r="EK3" s="914"/>
      <c r="EL3" s="914"/>
      <c r="EM3" s="914"/>
      <c r="EN3" s="914"/>
      <c r="EO3" s="914"/>
      <c r="EP3" s="914"/>
      <c r="EQ3" s="914"/>
      <c r="ER3" s="914"/>
      <c r="ES3" s="914"/>
      <c r="ET3" s="914"/>
      <c r="EU3" s="914"/>
      <c r="EV3" s="914"/>
      <c r="EW3" s="914"/>
      <c r="EX3" s="914"/>
      <c r="EY3" s="914"/>
      <c r="EZ3" s="914"/>
      <c r="FA3" s="914"/>
      <c r="FB3" s="914"/>
      <c r="FC3" s="914"/>
      <c r="FD3" s="914"/>
      <c r="FE3" s="914"/>
      <c r="FF3" s="914"/>
      <c r="FG3" s="914"/>
      <c r="FH3" s="914"/>
      <c r="FI3" s="914"/>
      <c r="FJ3" s="914"/>
      <c r="FK3" s="914"/>
      <c r="FL3" s="914"/>
      <c r="FM3" s="914"/>
      <c r="FN3" s="914"/>
      <c r="FO3" s="914"/>
    </row>
    <row r="4" spans="1:171" ht="11.25" customHeight="1">
      <c r="A4" s="535"/>
    </row>
    <row r="5" spans="1:171" ht="11.25" customHeight="1">
      <c r="A5" s="535"/>
      <c r="C5" s="536" t="s">
        <v>426</v>
      </c>
      <c r="I5" s="521"/>
      <c r="J5" s="521"/>
      <c r="K5" s="521"/>
      <c r="L5" s="521"/>
      <c r="M5" s="521"/>
      <c r="P5" s="536" t="s">
        <v>426</v>
      </c>
    </row>
    <row r="6" spans="1:171" ht="15.5">
      <c r="A6" s="535"/>
      <c r="C6" s="1051" t="s">
        <v>427</v>
      </c>
      <c r="P6" s="1051" t="s">
        <v>428</v>
      </c>
    </row>
    <row r="7" spans="1:171" s="539" customFormat="1" ht="11.25" customHeight="1">
      <c r="A7" s="535"/>
      <c r="B7" s="537"/>
      <c r="C7" s="102">
        <v>2016</v>
      </c>
      <c r="D7" s="103">
        <v>2017</v>
      </c>
      <c r="E7" s="103">
        <v>2018</v>
      </c>
      <c r="F7" s="103">
        <v>2019</v>
      </c>
      <c r="G7" s="103">
        <v>2020</v>
      </c>
      <c r="H7" s="103">
        <v>2021</v>
      </c>
      <c r="I7" s="103">
        <v>2022</v>
      </c>
      <c r="J7" s="103">
        <v>2023</v>
      </c>
      <c r="K7" s="103">
        <v>2024</v>
      </c>
      <c r="L7" s="103">
        <v>2025</v>
      </c>
      <c r="M7" s="104">
        <v>2026</v>
      </c>
      <c r="O7" s="534"/>
      <c r="P7" s="1058">
        <v>2016</v>
      </c>
      <c r="Q7" s="1057"/>
      <c r="R7" s="1057"/>
      <c r="S7" s="1057"/>
      <c r="T7" s="1057">
        <v>2017</v>
      </c>
      <c r="U7" s="1057"/>
      <c r="V7" s="1057"/>
      <c r="W7" s="1057"/>
      <c r="X7" s="1057">
        <v>2018</v>
      </c>
      <c r="Y7" s="1057"/>
      <c r="Z7" s="1057"/>
      <c r="AA7" s="1057"/>
      <c r="AB7" s="1057">
        <v>2019</v>
      </c>
      <c r="AC7" s="1057"/>
      <c r="AD7" s="1057"/>
      <c r="AE7" s="1057"/>
      <c r="AF7" s="1057">
        <v>2020</v>
      </c>
      <c r="AG7" s="1057"/>
      <c r="AH7" s="1057"/>
      <c r="AI7" s="1057"/>
      <c r="AJ7" s="1057">
        <v>2021</v>
      </c>
      <c r="AK7" s="1057"/>
      <c r="AL7" s="1057"/>
      <c r="AM7" s="1057"/>
      <c r="AN7" s="1057">
        <v>2022</v>
      </c>
      <c r="AO7" s="1057"/>
      <c r="AP7" s="1057"/>
      <c r="AQ7" s="1057"/>
      <c r="AR7" s="1057">
        <v>2023</v>
      </c>
      <c r="AS7" s="1057"/>
      <c r="AT7" s="1057"/>
      <c r="AU7" s="1057"/>
      <c r="AV7" s="1057">
        <v>2024</v>
      </c>
      <c r="AW7" s="1057"/>
      <c r="AX7" s="1057"/>
      <c r="AY7" s="1057"/>
      <c r="AZ7" s="1057">
        <v>2025</v>
      </c>
      <c r="BA7" s="1057"/>
      <c r="BB7" s="1057"/>
      <c r="BC7" s="1057"/>
      <c r="BD7" s="1057">
        <v>2026</v>
      </c>
      <c r="BE7" s="1057"/>
    </row>
    <row r="8" spans="1:171" ht="11.25" customHeight="1">
      <c r="A8" s="535"/>
      <c r="B8" s="538" t="s">
        <v>112</v>
      </c>
      <c r="C8" s="540">
        <v>5.3466153393385349</v>
      </c>
      <c r="D8" s="541">
        <v>7.1463207944234952</v>
      </c>
      <c r="E8" s="541">
        <v>13.3722318233606</v>
      </c>
      <c r="F8" s="541">
        <v>18.95833739182196</v>
      </c>
      <c r="G8" s="541">
        <v>27.458207925484089</v>
      </c>
      <c r="H8" s="541">
        <v>62.983501253832372</v>
      </c>
      <c r="I8" s="541">
        <v>44.035668015150932</v>
      </c>
      <c r="J8" s="541">
        <v>40.774593739666273</v>
      </c>
      <c r="K8" s="541">
        <v>75.689913598775945</v>
      </c>
      <c r="L8" s="541">
        <v>145.43094744682861</v>
      </c>
      <c r="M8" s="542">
        <v>306.61275336823871</v>
      </c>
      <c r="P8" s="5"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171" ht="11.25" customHeight="1">
      <c r="A9" s="535"/>
      <c r="B9" s="543" t="s">
        <v>113</v>
      </c>
      <c r="C9" s="556">
        <v>378</v>
      </c>
      <c r="D9" s="557">
        <v>484</v>
      </c>
      <c r="E9" s="557">
        <v>661</v>
      </c>
      <c r="F9" s="557">
        <v>746</v>
      </c>
      <c r="G9" s="557">
        <v>825</v>
      </c>
      <c r="H9" s="557">
        <v>1300</v>
      </c>
      <c r="I9" s="557">
        <v>1298</v>
      </c>
      <c r="J9" s="557">
        <v>1051</v>
      </c>
      <c r="K9" s="557">
        <v>1161</v>
      </c>
      <c r="L9" s="557">
        <v>1309</v>
      </c>
      <c r="M9" s="558">
        <v>569</v>
      </c>
      <c r="N9" s="544"/>
      <c r="O9" s="554" t="s">
        <v>112</v>
      </c>
      <c r="P9" s="540">
        <v>1.233894635</v>
      </c>
      <c r="Q9" s="541">
        <v>1.483160013</v>
      </c>
      <c r="R9" s="541">
        <v>1.3227393569999999</v>
      </c>
      <c r="S9" s="541">
        <v>1.306821334338536</v>
      </c>
      <c r="T9" s="541">
        <v>1.3720737430000001</v>
      </c>
      <c r="U9" s="541">
        <v>1.7309709729999989</v>
      </c>
      <c r="V9" s="541">
        <v>1.884936292423496</v>
      </c>
      <c r="W9" s="541">
        <v>2.158339786</v>
      </c>
      <c r="X9" s="541">
        <v>3.1666012638372218</v>
      </c>
      <c r="Y9" s="541">
        <v>2.6396857785233778</v>
      </c>
      <c r="Z9" s="541">
        <v>3.4367852009999988</v>
      </c>
      <c r="AA9" s="541">
        <v>4.1291595799999996</v>
      </c>
      <c r="AB9" s="541">
        <v>4.0278824769999986</v>
      </c>
      <c r="AC9" s="541">
        <v>4.7038793739999996</v>
      </c>
      <c r="AD9" s="541">
        <v>5.6646515898219567</v>
      </c>
      <c r="AE9" s="541">
        <v>4.5619239509999998</v>
      </c>
      <c r="AF9" s="541">
        <v>5.240320507999999</v>
      </c>
      <c r="AG9" s="541">
        <v>6.6388293187705436</v>
      </c>
      <c r="AH9" s="541">
        <v>7.4795038507010023</v>
      </c>
      <c r="AI9" s="541">
        <v>8.0995542480125433</v>
      </c>
      <c r="AJ9" s="541">
        <v>10.967506218</v>
      </c>
      <c r="AK9" s="541">
        <v>17.362300395473891</v>
      </c>
      <c r="AL9" s="541">
        <v>16.70643965735848</v>
      </c>
      <c r="AM9" s="541">
        <v>17.947254983000001</v>
      </c>
      <c r="AN9" s="541">
        <v>14.55616320103691</v>
      </c>
      <c r="AO9" s="541">
        <v>16.869948200575841</v>
      </c>
      <c r="AP9" s="541">
        <v>7.5851852876540926</v>
      </c>
      <c r="AQ9" s="541">
        <v>5.0243713258840863</v>
      </c>
      <c r="AR9" s="541">
        <v>23.21908320595621</v>
      </c>
      <c r="AS9" s="541">
        <v>6.9699618889999986</v>
      </c>
      <c r="AT9" s="541">
        <v>5.1853906549999982</v>
      </c>
      <c r="AU9" s="541">
        <v>5.4001579897100642</v>
      </c>
      <c r="AV9" s="541">
        <v>6.5584003689415242</v>
      </c>
      <c r="AW9" s="541">
        <v>13.48851823283443</v>
      </c>
      <c r="AX9" s="541">
        <v>10.943744144</v>
      </c>
      <c r="AY9" s="541">
        <v>44.699250853000002</v>
      </c>
      <c r="AZ9" s="541">
        <v>53.758054657000002</v>
      </c>
      <c r="BA9" s="541">
        <v>43.117365683000003</v>
      </c>
      <c r="BB9" s="541">
        <v>27.51388500553897</v>
      </c>
      <c r="BC9" s="541">
        <v>21.041642101289568</v>
      </c>
      <c r="BD9" s="541">
        <v>223.95976465608359</v>
      </c>
      <c r="BE9" s="542">
        <v>82.65298871215505</v>
      </c>
    </row>
    <row r="10" spans="1:171" ht="11.25" customHeight="1">
      <c r="A10" s="535"/>
      <c r="B10" s="538" t="s">
        <v>429</v>
      </c>
      <c r="C10" s="545">
        <v>0.43559439358919549</v>
      </c>
      <c r="D10" s="546">
        <v>0.442768082668065</v>
      </c>
      <c r="E10" s="546">
        <v>0.44750572044728726</v>
      </c>
      <c r="F10" s="546">
        <v>0.49436649501483682</v>
      </c>
      <c r="G10" s="546">
        <v>0.55178611912044373</v>
      </c>
      <c r="H10" s="546">
        <v>0.51981076364594203</v>
      </c>
      <c r="I10" s="546">
        <v>0.52337740314196635</v>
      </c>
      <c r="J10" s="546">
        <v>0.57751961097270554</v>
      </c>
      <c r="K10" s="546">
        <v>0.65337072540913788</v>
      </c>
      <c r="L10" s="546">
        <v>0.69576301560925957</v>
      </c>
      <c r="M10" s="547">
        <v>0.86398834395093715</v>
      </c>
      <c r="N10" s="544"/>
      <c r="O10" s="554" t="s">
        <v>113</v>
      </c>
      <c r="P10" s="556">
        <v>91</v>
      </c>
      <c r="Q10" s="557">
        <v>96</v>
      </c>
      <c r="R10" s="557">
        <v>95</v>
      </c>
      <c r="S10" s="557">
        <v>96</v>
      </c>
      <c r="T10" s="557">
        <v>113</v>
      </c>
      <c r="U10" s="557">
        <v>128</v>
      </c>
      <c r="V10" s="557">
        <v>124</v>
      </c>
      <c r="W10" s="557">
        <v>119</v>
      </c>
      <c r="X10" s="557">
        <v>163</v>
      </c>
      <c r="Y10" s="557">
        <v>158</v>
      </c>
      <c r="Z10" s="557">
        <v>175</v>
      </c>
      <c r="AA10" s="557">
        <v>165</v>
      </c>
      <c r="AB10" s="557">
        <v>177</v>
      </c>
      <c r="AC10" s="557">
        <v>202</v>
      </c>
      <c r="AD10" s="557">
        <v>196</v>
      </c>
      <c r="AE10" s="557">
        <v>171</v>
      </c>
      <c r="AF10" s="557">
        <v>198</v>
      </c>
      <c r="AG10" s="557">
        <v>198</v>
      </c>
      <c r="AH10" s="557">
        <v>200</v>
      </c>
      <c r="AI10" s="557">
        <v>229</v>
      </c>
      <c r="AJ10" s="557">
        <v>270</v>
      </c>
      <c r="AK10" s="557">
        <v>346</v>
      </c>
      <c r="AL10" s="557">
        <v>346</v>
      </c>
      <c r="AM10" s="557">
        <v>338</v>
      </c>
      <c r="AN10" s="557">
        <v>407</v>
      </c>
      <c r="AO10" s="557">
        <v>359</v>
      </c>
      <c r="AP10" s="557">
        <v>289</v>
      </c>
      <c r="AQ10" s="557">
        <v>243</v>
      </c>
      <c r="AR10" s="557">
        <v>280</v>
      </c>
      <c r="AS10" s="557">
        <v>270</v>
      </c>
      <c r="AT10" s="557">
        <v>251</v>
      </c>
      <c r="AU10" s="557">
        <v>250</v>
      </c>
      <c r="AV10" s="557">
        <v>266</v>
      </c>
      <c r="AW10" s="557">
        <v>286</v>
      </c>
      <c r="AX10" s="557">
        <v>298</v>
      </c>
      <c r="AY10" s="557">
        <v>311</v>
      </c>
      <c r="AZ10" s="557">
        <v>341</v>
      </c>
      <c r="BA10" s="557">
        <v>333</v>
      </c>
      <c r="BB10" s="557">
        <v>307</v>
      </c>
      <c r="BC10" s="557">
        <v>328</v>
      </c>
      <c r="BD10" s="557">
        <v>322</v>
      </c>
      <c r="BE10" s="558">
        <v>247</v>
      </c>
    </row>
    <row r="11" spans="1:171" ht="11.25" customHeight="1">
      <c r="A11" s="535"/>
      <c r="B11" s="538" t="s">
        <v>430</v>
      </c>
      <c r="C11" s="548">
        <v>0.2179930795847751</v>
      </c>
      <c r="D11" s="549">
        <v>0.21482467820683532</v>
      </c>
      <c r="E11" s="549">
        <v>0.23590292648108493</v>
      </c>
      <c r="F11" s="549">
        <v>0.23261615216713438</v>
      </c>
      <c r="G11" s="549">
        <v>0.2345749218083594</v>
      </c>
      <c r="H11" s="549">
        <v>0.24771341463414634</v>
      </c>
      <c r="I11" s="549">
        <v>0.24865900383141762</v>
      </c>
      <c r="J11" s="549">
        <v>0.21168177240684793</v>
      </c>
      <c r="K11" s="549">
        <v>0.19880136986301369</v>
      </c>
      <c r="L11" s="549">
        <v>0.19173868463453933</v>
      </c>
      <c r="M11" s="550">
        <v>0.17464702271332105</v>
      </c>
      <c r="N11" s="544"/>
      <c r="O11" s="538" t="s">
        <v>429</v>
      </c>
      <c r="P11" s="545">
        <v>0.35941196220662847</v>
      </c>
      <c r="Q11" s="546">
        <v>0.52087591967030822</v>
      </c>
      <c r="R11" s="546">
        <v>0.47933132074770912</v>
      </c>
      <c r="S11" s="546">
        <v>0.40406082297803025</v>
      </c>
      <c r="T11" s="546">
        <v>0.39823341294530101</v>
      </c>
      <c r="U11" s="546">
        <v>0.41381933247870473</v>
      </c>
      <c r="V11" s="546">
        <v>0.45845895409282966</v>
      </c>
      <c r="W11" s="546">
        <v>0.4904958437546918</v>
      </c>
      <c r="X11" s="546">
        <v>0.50896209717198049</v>
      </c>
      <c r="Y11" s="546">
        <v>0.39008330191236812</v>
      </c>
      <c r="Z11" s="546">
        <v>0.46382800794856288</v>
      </c>
      <c r="AA11" s="546">
        <v>0.43540802317292621</v>
      </c>
      <c r="AB11" s="546">
        <v>0.4537341577259606</v>
      </c>
      <c r="AC11" s="546">
        <v>0.49752766611231058</v>
      </c>
      <c r="AD11" s="546">
        <v>0.51686521156309062</v>
      </c>
      <c r="AE11" s="546">
        <v>0.50366669560159727</v>
      </c>
      <c r="AF11" s="546">
        <v>0.55265435484844583</v>
      </c>
      <c r="AG11" s="546">
        <v>0.59508617503316685</v>
      </c>
      <c r="AH11" s="546">
        <v>0.58977981072183916</v>
      </c>
      <c r="AI11" s="546">
        <v>0.49260233470085035</v>
      </c>
      <c r="AJ11" s="546">
        <v>0.47689754803000806</v>
      </c>
      <c r="AK11" s="546">
        <v>0.54689882394241274</v>
      </c>
      <c r="AL11" s="546">
        <v>0.5341126308000701</v>
      </c>
      <c r="AM11" s="546">
        <v>0.51069357440621677</v>
      </c>
      <c r="AN11" s="546">
        <v>0.53296790886542467</v>
      </c>
      <c r="AO11" s="546">
        <v>0.5506440105067093</v>
      </c>
      <c r="AP11" s="546">
        <v>0.54530400191847772</v>
      </c>
      <c r="AQ11" s="546">
        <v>0.40917699901181326</v>
      </c>
      <c r="AR11" s="546">
        <v>0.75267719692449564</v>
      </c>
      <c r="AS11" s="546">
        <v>0.53025987758417248</v>
      </c>
      <c r="AT11" s="546">
        <v>0.47894293815712008</v>
      </c>
      <c r="AU11" s="546">
        <v>0.34214740630748725</v>
      </c>
      <c r="AV11" s="546">
        <v>0.47966168791040392</v>
      </c>
      <c r="AW11" s="546">
        <v>0.60466303220292394</v>
      </c>
      <c r="AX11" s="546">
        <v>0.5366468105786939</v>
      </c>
      <c r="AY11" s="546">
        <v>0.75160177348723944</v>
      </c>
      <c r="AZ11" s="546">
        <v>0.83152500442328658</v>
      </c>
      <c r="BA11" s="546">
        <v>0.70942623657706805</v>
      </c>
      <c r="BB11" s="546">
        <v>0.66420063444637334</v>
      </c>
      <c r="BC11" s="546">
        <v>0.49894970786503523</v>
      </c>
      <c r="BD11" s="546">
        <v>0.93969971623562643</v>
      </c>
      <c r="BE11" s="547">
        <v>0.7091666642092489</v>
      </c>
    </row>
    <row r="12" spans="1:171" ht="11.25" customHeight="1">
      <c r="A12" s="535"/>
      <c r="B12" s="407" t="s">
        <v>115</v>
      </c>
      <c r="C12" s="535"/>
      <c r="D12" s="535"/>
      <c r="E12" s="535"/>
      <c r="F12" s="535"/>
      <c r="G12" s="535"/>
      <c r="H12" s="535"/>
      <c r="I12" s="535"/>
      <c r="J12" s="535"/>
      <c r="K12" s="535"/>
      <c r="L12" s="535"/>
      <c r="O12" s="538" t="s">
        <v>430</v>
      </c>
      <c r="P12" s="548">
        <v>0.19654427645788336</v>
      </c>
      <c r="Q12" s="549">
        <v>0.23132530120481928</v>
      </c>
      <c r="R12" s="549">
        <v>0.22405660377358491</v>
      </c>
      <c r="S12" s="549">
        <v>0.22222222222222221</v>
      </c>
      <c r="T12" s="549">
        <v>0.18344155844155843</v>
      </c>
      <c r="U12" s="549">
        <v>0.23836126629422719</v>
      </c>
      <c r="V12" s="549">
        <v>0.22878228782287824</v>
      </c>
      <c r="W12" s="549">
        <v>0.2132616487455197</v>
      </c>
      <c r="X12" s="549">
        <v>0.22328767123287671</v>
      </c>
      <c r="Y12" s="549">
        <v>0.24085365853658536</v>
      </c>
      <c r="Z12" s="549">
        <v>0.26236881559220387</v>
      </c>
      <c r="AA12" s="549">
        <v>0.22029372496662217</v>
      </c>
      <c r="AB12" s="549">
        <v>0.20509849362688296</v>
      </c>
      <c r="AC12" s="549">
        <v>0.25602027883396705</v>
      </c>
      <c r="AD12" s="549">
        <v>0.24968152866242038</v>
      </c>
      <c r="AE12" s="549">
        <v>0.22207792207792207</v>
      </c>
      <c r="AF12" s="549">
        <v>0.19780219780219779</v>
      </c>
      <c r="AG12" s="549">
        <v>0.26225165562913905</v>
      </c>
      <c r="AH12" s="549">
        <v>0.25412960609911056</v>
      </c>
      <c r="AI12" s="549">
        <v>0.23511293634496919</v>
      </c>
      <c r="AJ12" s="549">
        <v>0.20377358490566039</v>
      </c>
      <c r="AK12" s="549">
        <v>0.28016194331983807</v>
      </c>
      <c r="AL12" s="549">
        <v>0.26351865955826353</v>
      </c>
      <c r="AM12" s="549">
        <v>0.24581818181818182</v>
      </c>
      <c r="AN12" s="549">
        <v>0.2510795805058606</v>
      </c>
      <c r="AO12" s="549">
        <v>0.25753228120516497</v>
      </c>
      <c r="AP12" s="549">
        <v>0.25440140845070425</v>
      </c>
      <c r="AQ12" s="549">
        <v>0.22731524789522919</v>
      </c>
      <c r="AR12" s="549">
        <v>0.21228203184230476</v>
      </c>
      <c r="AS12" s="549">
        <v>0.22406639004149378</v>
      </c>
      <c r="AT12" s="549">
        <v>0.21145745577085087</v>
      </c>
      <c r="AU12" s="549">
        <v>0.19936204146730463</v>
      </c>
      <c r="AV12" s="549">
        <v>0.16835443037974684</v>
      </c>
      <c r="AW12" s="549">
        <v>0.19272237196765499</v>
      </c>
      <c r="AX12" s="549">
        <v>0.21562952243125905</v>
      </c>
      <c r="AY12" s="549">
        <v>0.22309899569583932</v>
      </c>
      <c r="AZ12" s="549">
        <v>0.17994722955145118</v>
      </c>
      <c r="BA12" s="549">
        <v>0.20760598503740649</v>
      </c>
      <c r="BB12" s="549">
        <v>0.19009287925696594</v>
      </c>
      <c r="BC12" s="549">
        <v>0.19147694103911267</v>
      </c>
      <c r="BD12" s="549">
        <v>0.18699186991869918</v>
      </c>
      <c r="BE12" s="550">
        <v>0.16080729166666666</v>
      </c>
    </row>
    <row r="13" spans="1:171" ht="11.25" customHeight="1">
      <c r="A13" s="535"/>
      <c r="B13" s="535"/>
      <c r="C13" s="535"/>
      <c r="D13" s="535"/>
      <c r="E13" s="535"/>
      <c r="F13" s="535"/>
      <c r="G13" s="535"/>
      <c r="H13" s="535"/>
      <c r="I13" s="535"/>
      <c r="J13" s="535"/>
      <c r="K13" s="535"/>
      <c r="L13" s="535"/>
      <c r="O13" s="407" t="s">
        <v>115</v>
      </c>
      <c r="P13" s="535"/>
      <c r="Q13" s="535"/>
      <c r="R13" s="535"/>
      <c r="S13" s="535"/>
      <c r="T13" s="535"/>
      <c r="U13" s="535"/>
      <c r="V13" s="535"/>
      <c r="W13" s="535"/>
      <c r="X13" s="535"/>
      <c r="Y13" s="535"/>
      <c r="Z13" s="535"/>
      <c r="AA13" s="535"/>
      <c r="AB13" s="535"/>
      <c r="AC13" s="535"/>
      <c r="AD13" s="535"/>
      <c r="AE13" s="535"/>
      <c r="AF13" s="535"/>
      <c r="AG13" s="535"/>
      <c r="AH13" s="535"/>
      <c r="AI13" s="535"/>
      <c r="AJ13" s="535"/>
      <c r="AK13" s="535"/>
      <c r="AL13" s="535"/>
      <c r="AM13" s="535"/>
      <c r="AN13" s="535"/>
      <c r="AO13" s="535"/>
      <c r="AP13" s="535"/>
      <c r="AQ13" s="535"/>
      <c r="AR13" s="535"/>
      <c r="AS13" s="535"/>
      <c r="AT13" s="535"/>
      <c r="AU13" s="535"/>
      <c r="AV13" s="535"/>
      <c r="AW13" s="535"/>
      <c r="AX13" s="535"/>
      <c r="AY13" s="535"/>
      <c r="AZ13" s="535"/>
      <c r="BA13" s="535"/>
      <c r="BB13" s="535"/>
      <c r="BC13" s="535"/>
    </row>
    <row r="14" spans="1:171" ht="11.25" customHeight="1">
      <c r="A14" s="535"/>
      <c r="B14" s="551"/>
      <c r="L14" s="552"/>
      <c r="O14" s="535"/>
      <c r="P14" s="535"/>
      <c r="Q14" s="535"/>
      <c r="R14" s="535"/>
      <c r="S14" s="535"/>
      <c r="T14" s="535"/>
      <c r="U14" s="535"/>
      <c r="V14" s="535"/>
      <c r="W14" s="535"/>
      <c r="X14" s="535"/>
      <c r="Y14" s="535"/>
      <c r="Z14" s="535"/>
      <c r="AA14" s="535"/>
      <c r="AB14" s="535"/>
      <c r="AC14" s="535"/>
      <c r="AD14" s="535"/>
      <c r="AE14" s="535"/>
      <c r="AF14" s="535"/>
      <c r="AG14" s="535"/>
      <c r="AH14" s="535"/>
      <c r="AI14" s="535"/>
      <c r="AJ14" s="535"/>
      <c r="AK14" s="535"/>
      <c r="AL14" s="535"/>
      <c r="AM14" s="535"/>
      <c r="AN14" s="535"/>
      <c r="AO14" s="535"/>
      <c r="AP14" s="535"/>
      <c r="AQ14" s="535"/>
      <c r="AR14" s="535"/>
      <c r="AS14" s="535"/>
      <c r="AT14" s="535"/>
      <c r="AU14" s="535"/>
      <c r="AV14" s="535"/>
      <c r="AW14" s="535"/>
      <c r="AX14" s="535"/>
      <c r="AY14" s="535"/>
      <c r="AZ14" s="535"/>
      <c r="BA14" s="535"/>
      <c r="BB14" s="535"/>
      <c r="BC14" s="535"/>
    </row>
    <row r="15" spans="1:171" ht="11.25" customHeight="1">
      <c r="A15" s="535"/>
      <c r="O15" s="551"/>
      <c r="P15" s="552"/>
    </row>
    <row r="16" spans="1:171" ht="11.25" customHeight="1">
      <c r="A16" s="535"/>
    </row>
    <row r="17" spans="1:11" ht="11.25" customHeight="1">
      <c r="A17" s="535"/>
    </row>
    <row r="18" spans="1:11" ht="11.25" customHeight="1">
      <c r="A18" s="535"/>
    </row>
    <row r="19" spans="1:11" ht="11.25" customHeight="1">
      <c r="A19" s="535"/>
    </row>
    <row r="20" spans="1:11" ht="11.25" customHeight="1">
      <c r="A20" s="535"/>
      <c r="J20" s="553"/>
      <c r="K20" s="553"/>
    </row>
    <row r="21" spans="1:11" ht="11.25" customHeight="1">
      <c r="A21" s="535"/>
    </row>
    <row r="22" spans="1:11" ht="11.25" customHeight="1">
      <c r="A22" s="535"/>
    </row>
    <row r="23" spans="1:11" ht="11.25" customHeight="1">
      <c r="A23" s="535"/>
    </row>
    <row r="24" spans="1:11" ht="11.25" customHeight="1">
      <c r="A24" s="535"/>
    </row>
    <row r="25" spans="1:11" ht="11.25" customHeight="1">
      <c r="A25" s="535"/>
    </row>
    <row r="26" spans="1:11" ht="11.25" customHeight="1">
      <c r="A26" s="535"/>
    </row>
    <row r="27" spans="1:11" ht="11.25" customHeight="1">
      <c r="A27" s="535"/>
    </row>
    <row r="28" spans="1:11" ht="11.25" customHeight="1">
      <c r="A28" s="535"/>
    </row>
    <row r="29" spans="1:11" ht="11.25" customHeight="1">
      <c r="A29" s="535"/>
    </row>
    <row r="30" spans="1:11" ht="11.25" customHeight="1">
      <c r="A30" s="535"/>
    </row>
    <row r="31" spans="1:11" ht="11.25" customHeight="1">
      <c r="A31" s="535"/>
    </row>
    <row r="32" spans="1:11" ht="11.25" customHeight="1">
      <c r="A32" s="535"/>
    </row>
    <row r="33" spans="1:1" ht="11.25" customHeight="1">
      <c r="A33" s="535"/>
    </row>
    <row r="34" spans="1:1" ht="11.25" customHeight="1">
      <c r="A34" s="535"/>
    </row>
    <row r="35" spans="1:1" ht="11.25" customHeight="1">
      <c r="A35" s="535"/>
    </row>
    <row r="36" spans="1:1" ht="11.25" customHeight="1">
      <c r="A36" s="535"/>
    </row>
    <row r="37" spans="1:1" ht="11.25" customHeight="1">
      <c r="A37" s="535"/>
    </row>
    <row r="38" spans="1:1" ht="11.25" customHeight="1">
      <c r="A38" s="535"/>
    </row>
    <row r="39" spans="1:1" ht="11.25" customHeight="1">
      <c r="A39" s="535"/>
    </row>
    <row r="40" spans="1:1" ht="11.25" customHeight="1">
      <c r="A40" s="535"/>
    </row>
    <row r="41" spans="1:1" ht="11.25" customHeight="1">
      <c r="A41" s="535"/>
    </row>
    <row r="42" spans="1:1" ht="11.25" customHeight="1">
      <c r="A42" s="535"/>
    </row>
    <row r="43" spans="1:1" ht="11.25" customHeight="1">
      <c r="A43" s="535"/>
    </row>
    <row r="44" spans="1:1" ht="11.25" customHeight="1">
      <c r="A44" s="535"/>
    </row>
    <row r="45" spans="1:1" ht="11.25" customHeight="1">
      <c r="A45" s="535"/>
    </row>
    <row r="46" spans="1:1" ht="11.25" customHeight="1">
      <c r="A46" s="535"/>
    </row>
    <row r="47" spans="1:1" ht="11.25" customHeight="1">
      <c r="A47" s="535"/>
    </row>
    <row r="48" spans="1:1" ht="11.25" customHeight="1">
      <c r="A48" s="535"/>
    </row>
    <row r="49" spans="1:1" ht="11.25" customHeight="1">
      <c r="A49" s="535"/>
    </row>
    <row r="50" spans="1:1" ht="11.25" customHeight="1">
      <c r="A50" s="535"/>
    </row>
    <row r="51" spans="1:1" ht="11.25" customHeight="1">
      <c r="A51" s="535"/>
    </row>
    <row r="52" spans="1:1" ht="11.25" customHeight="1">
      <c r="A52" s="535"/>
    </row>
    <row r="53" spans="1:1" ht="11.25" customHeight="1">
      <c r="A53" s="535"/>
    </row>
    <row r="54" spans="1:1" ht="11.25" customHeight="1">
      <c r="A54" s="535"/>
    </row>
    <row r="55" spans="1:1" ht="11.25" customHeight="1">
      <c r="A55" s="535"/>
    </row>
    <row r="56" spans="1:1" ht="11.25" customHeight="1">
      <c r="A56" s="535"/>
    </row>
    <row r="57" spans="1:1" ht="11.25" customHeight="1">
      <c r="A57" s="535"/>
    </row>
    <row r="58" spans="1:1" ht="11.25" customHeight="1">
      <c r="A58" s="535"/>
    </row>
    <row r="59" spans="1:1" ht="11.25" customHeight="1">
      <c r="A59" s="535"/>
    </row>
    <row r="60" spans="1:1" ht="11.25" customHeight="1">
      <c r="A60" s="535"/>
    </row>
    <row r="61" spans="1:1" ht="11.25" customHeight="1">
      <c r="A61" s="535"/>
    </row>
    <row r="62" spans="1:1" ht="11.25" customHeight="1">
      <c r="A62" s="535"/>
    </row>
    <row r="63" spans="1:1" ht="11.25" customHeight="1">
      <c r="A63" s="535"/>
    </row>
    <row r="64" spans="1:1" ht="11.25" customHeight="1">
      <c r="A64" s="535"/>
    </row>
    <row r="65" spans="1:1" ht="11.25" customHeight="1">
      <c r="A65" s="535"/>
    </row>
    <row r="66" spans="1:1" ht="11.25" customHeight="1">
      <c r="A66" s="535"/>
    </row>
    <row r="67" spans="1:1" ht="11.25" customHeight="1">
      <c r="A67" s="535"/>
    </row>
    <row r="68" spans="1:1" ht="11.25" customHeight="1">
      <c r="A68" s="535"/>
    </row>
    <row r="69" spans="1:1" ht="11.25" customHeight="1">
      <c r="A69" s="535"/>
    </row>
    <row r="70" spans="1:1" ht="11.25" customHeight="1">
      <c r="A70" s="535"/>
    </row>
    <row r="71" spans="1:1" ht="11.25" customHeight="1">
      <c r="A71" s="535"/>
    </row>
    <row r="72" spans="1:1" ht="11.25" customHeight="1">
      <c r="A72" s="535"/>
    </row>
    <row r="73" spans="1:1" ht="11.25" customHeight="1">
      <c r="A73" s="535"/>
    </row>
    <row r="74" spans="1:1" ht="11.25" customHeight="1">
      <c r="A74" s="535"/>
    </row>
    <row r="75" spans="1:1" ht="11.25" customHeight="1">
      <c r="A75" s="535"/>
    </row>
    <row r="76" spans="1:1" ht="11.25" customHeight="1">
      <c r="A76" s="535"/>
    </row>
    <row r="77" spans="1:1" ht="11.25" customHeight="1">
      <c r="A77" s="535"/>
    </row>
    <row r="78" spans="1:1" ht="11.25" customHeight="1">
      <c r="A78" s="535"/>
    </row>
    <row r="79" spans="1:1" ht="11.25" customHeight="1">
      <c r="A79" s="535"/>
    </row>
    <row r="80" spans="1:1" ht="11.25" customHeight="1">
      <c r="A80" s="535"/>
    </row>
    <row r="81" spans="1:1" ht="11.25" customHeight="1">
      <c r="A81" s="535"/>
    </row>
    <row r="82" spans="1:1" ht="11.25" customHeight="1">
      <c r="A82" s="535"/>
    </row>
    <row r="83" spans="1:1" ht="11.25" customHeight="1">
      <c r="A83" s="535"/>
    </row>
    <row r="84" spans="1:1" ht="11.25" customHeight="1">
      <c r="A84" s="535"/>
    </row>
    <row r="85" spans="1:1" ht="11.25" customHeight="1">
      <c r="A85" s="535"/>
    </row>
    <row r="86" spans="1:1" ht="11.25" customHeight="1">
      <c r="A86" s="535"/>
    </row>
    <row r="87" spans="1:1" ht="11.25" customHeight="1">
      <c r="A87" s="535"/>
    </row>
    <row r="88" spans="1:1" ht="11.25" customHeight="1">
      <c r="A88" s="535"/>
    </row>
    <row r="89" spans="1:1" ht="11.25" customHeight="1">
      <c r="A89" s="535"/>
    </row>
    <row r="90" spans="1:1" ht="11.25" customHeight="1">
      <c r="A90" s="535"/>
    </row>
    <row r="91" spans="1:1" s="555" customFormat="1" ht="11.25" customHeight="1">
      <c r="A91" s="535"/>
    </row>
    <row r="92" spans="1:1" ht="11.25" customHeight="1">
      <c r="A92" s="535"/>
    </row>
    <row r="93" spans="1:1" ht="11.25" customHeight="1">
      <c r="A93" s="535"/>
    </row>
    <row r="94" spans="1:1" ht="11.25" customHeight="1">
      <c r="A94" s="535"/>
    </row>
    <row r="95" spans="1:1" ht="11.25" customHeight="1">
      <c r="A95" s="535"/>
    </row>
    <row r="96" spans="1:1" ht="11.25" customHeight="1">
      <c r="A96" s="535"/>
    </row>
    <row r="97" spans="1:1" ht="11.25" customHeight="1">
      <c r="A97" s="535"/>
    </row>
    <row r="98" spans="1:1" ht="11.25" customHeight="1">
      <c r="A98" s="535"/>
    </row>
    <row r="99" spans="1:1" ht="11.25" customHeight="1">
      <c r="A99" s="535"/>
    </row>
    <row r="100" spans="1:1" ht="11.25" customHeight="1">
      <c r="A100" s="535"/>
    </row>
    <row r="101" spans="1:1" ht="11.25" customHeight="1">
      <c r="A101" s="535"/>
    </row>
    <row r="102" spans="1:1" ht="11.25" customHeight="1">
      <c r="A102" s="535"/>
    </row>
    <row r="103" spans="1:1" ht="11.25" customHeight="1">
      <c r="A103" s="535"/>
    </row>
    <row r="104" spans="1:1" ht="11.25" customHeight="1">
      <c r="A104" s="535"/>
    </row>
    <row r="105" spans="1:1" ht="11.25" customHeight="1">
      <c r="A105" s="535"/>
    </row>
    <row r="106" spans="1:1" ht="11.25" customHeight="1">
      <c r="A106" s="535"/>
    </row>
    <row r="107" spans="1:1" ht="11.25" customHeight="1">
      <c r="A107" s="535"/>
    </row>
    <row r="108" spans="1:1" ht="11.25" customHeight="1">
      <c r="A108" s="535"/>
    </row>
    <row r="109" spans="1:1" ht="11.25" customHeight="1">
      <c r="A109" s="535"/>
    </row>
    <row r="110" spans="1:1" ht="11.25" customHeight="1">
      <c r="A110" s="535"/>
    </row>
    <row r="111" spans="1:1" ht="11.25" customHeight="1">
      <c r="A111" s="535"/>
    </row>
    <row r="112" spans="1:1" ht="11.25" customHeight="1">
      <c r="A112" s="535"/>
    </row>
    <row r="113" spans="1:1" ht="11.25" customHeight="1">
      <c r="A113" s="535"/>
    </row>
    <row r="114" spans="1:1" ht="11.25" customHeight="1">
      <c r="A114" s="535"/>
    </row>
    <row r="115" spans="1:1" ht="11.25" customHeight="1">
      <c r="A115" s="535"/>
    </row>
    <row r="116" spans="1:1" ht="11.25" customHeight="1">
      <c r="A116" s="535"/>
    </row>
    <row r="117" spans="1:1" ht="11.25" customHeight="1">
      <c r="A117" s="535"/>
    </row>
    <row r="118" spans="1:1" ht="11.25" customHeight="1">
      <c r="A118" s="535"/>
    </row>
    <row r="119" spans="1:1" ht="11.25" customHeight="1">
      <c r="A119" s="535"/>
    </row>
    <row r="120" spans="1:1" ht="11.25" customHeight="1">
      <c r="A120" s="535"/>
    </row>
    <row r="121" spans="1:1" ht="11.25" customHeight="1">
      <c r="A121" s="535"/>
    </row>
    <row r="122" spans="1:1" ht="11.25" customHeight="1">
      <c r="A122" s="535"/>
    </row>
    <row r="123" spans="1:1" ht="11.25" customHeight="1">
      <c r="A123" s="535"/>
    </row>
    <row r="124" spans="1:1" ht="11.25" customHeight="1">
      <c r="A124" s="535"/>
    </row>
    <row r="125" spans="1:1" ht="11.25" customHeight="1">
      <c r="A125" s="535"/>
    </row>
    <row r="126" spans="1:1" ht="11.25" customHeight="1">
      <c r="A126" s="535"/>
    </row>
    <row r="127" spans="1:1" ht="11.25" customHeight="1">
      <c r="A127" s="535"/>
    </row>
    <row r="128" spans="1:1" ht="11.25" customHeight="1">
      <c r="A128" s="535"/>
    </row>
    <row r="129" spans="1:1" ht="11.25" customHeight="1">
      <c r="A129" s="535"/>
    </row>
    <row r="130" spans="1:1" ht="11.25" customHeight="1">
      <c r="A130" s="535"/>
    </row>
    <row r="131" spans="1:1" ht="11.25" customHeight="1">
      <c r="A131" s="535"/>
    </row>
    <row r="132" spans="1:1" ht="11.25" customHeight="1">
      <c r="A132" s="535"/>
    </row>
    <row r="133" spans="1:1" ht="11.25" customHeight="1">
      <c r="A133" s="535"/>
    </row>
    <row r="134" spans="1:1" ht="11.25" customHeight="1">
      <c r="A134" s="535"/>
    </row>
    <row r="135" spans="1:1" ht="11.25" customHeight="1">
      <c r="A135" s="535"/>
    </row>
    <row r="136" spans="1:1" ht="11.25" customHeight="1">
      <c r="A136" s="535"/>
    </row>
    <row r="137" spans="1:1" ht="11.25" customHeight="1">
      <c r="A137" s="535"/>
    </row>
    <row r="138" spans="1:1" ht="11.25" customHeight="1">
      <c r="A138" s="535"/>
    </row>
    <row r="139" spans="1:1" ht="11.25" customHeight="1">
      <c r="A139" s="535"/>
    </row>
    <row r="140" spans="1:1" ht="11.25" customHeight="1">
      <c r="A140" s="535"/>
    </row>
    <row r="141" spans="1:1" ht="11.25" customHeight="1">
      <c r="A141" s="535"/>
    </row>
    <row r="142" spans="1:1" ht="11.25" customHeight="1">
      <c r="A142" s="535"/>
    </row>
    <row r="143" spans="1:1" ht="11.25" customHeight="1">
      <c r="A143" s="535"/>
    </row>
    <row r="144" spans="1:1" ht="11.25" customHeight="1">
      <c r="A144" s="535"/>
    </row>
    <row r="145" spans="1:1" ht="11.25" customHeight="1">
      <c r="A145" s="535"/>
    </row>
    <row r="146" spans="1:1" ht="11.25" customHeight="1">
      <c r="A146" s="535"/>
    </row>
    <row r="147" spans="1:1" ht="11.25" customHeight="1">
      <c r="A147" s="535"/>
    </row>
    <row r="148" spans="1:1" ht="11.25" customHeight="1">
      <c r="A148" s="535"/>
    </row>
    <row r="149" spans="1:1" ht="11.25" customHeight="1">
      <c r="A149" s="535"/>
    </row>
    <row r="150" spans="1:1" ht="11.25" customHeight="1">
      <c r="A150" s="535"/>
    </row>
    <row r="151" spans="1:1" ht="11.25" customHeight="1">
      <c r="A151" s="535"/>
    </row>
    <row r="152" spans="1:1" ht="11.25" customHeight="1">
      <c r="A152" s="535"/>
    </row>
    <row r="153" spans="1:1" ht="11.25" customHeight="1">
      <c r="A153" s="535"/>
    </row>
    <row r="154" spans="1:1" ht="11.25" customHeight="1">
      <c r="A154" s="535"/>
    </row>
    <row r="155" spans="1:1" ht="11.25" customHeight="1">
      <c r="A155" s="535"/>
    </row>
    <row r="156" spans="1:1" ht="11.25" customHeight="1">
      <c r="A156" s="535"/>
    </row>
    <row r="157" spans="1:1" ht="11.25" customHeight="1">
      <c r="A157" s="535"/>
    </row>
    <row r="158" spans="1:1" ht="11.25" customHeight="1">
      <c r="A158" s="535"/>
    </row>
    <row r="159" spans="1:1" ht="11.25" customHeight="1">
      <c r="A159" s="535"/>
    </row>
    <row r="160" spans="1:1" ht="11.25" customHeight="1">
      <c r="A160" s="535"/>
    </row>
    <row r="161" spans="1:1" ht="11.25" customHeight="1">
      <c r="A161" s="535"/>
    </row>
    <row r="162" spans="1:1" ht="11.25" customHeight="1">
      <c r="A162" s="535"/>
    </row>
    <row r="163" spans="1:1" ht="11.25" customHeight="1">
      <c r="A163" s="535"/>
    </row>
    <row r="164" spans="1:1" ht="11.25" customHeight="1">
      <c r="A164" s="535"/>
    </row>
    <row r="165" spans="1:1" ht="11.25" customHeight="1">
      <c r="A165" s="535"/>
    </row>
    <row r="166" spans="1:1" ht="11.25" customHeight="1">
      <c r="A166" s="535"/>
    </row>
    <row r="167" spans="1:1" ht="11.25" customHeight="1">
      <c r="A167" s="535"/>
    </row>
    <row r="168" spans="1:1" ht="11.25" customHeight="1">
      <c r="A168" s="535"/>
    </row>
    <row r="169" spans="1:1" ht="11.25" customHeight="1">
      <c r="A169" s="535"/>
    </row>
    <row r="170" spans="1:1" ht="11.25" customHeight="1">
      <c r="A170" s="535"/>
    </row>
    <row r="171" spans="1:1" ht="11.25" customHeight="1">
      <c r="A171" s="535"/>
    </row>
    <row r="172" spans="1:1" ht="11.25" customHeight="1">
      <c r="A172" s="535"/>
    </row>
    <row r="173" spans="1:1" ht="11.25" customHeight="1">
      <c r="A173" s="535"/>
    </row>
    <row r="174" spans="1:1" ht="11.25" customHeight="1">
      <c r="A174" s="535"/>
    </row>
    <row r="175" spans="1:1" ht="11.25" customHeight="1">
      <c r="A175" s="535"/>
    </row>
    <row r="176" spans="1:1" ht="11.25" customHeight="1">
      <c r="A176" s="535"/>
    </row>
    <row r="177" spans="1:1" ht="11.25" customHeight="1">
      <c r="A177" s="535"/>
    </row>
    <row r="178" spans="1:1" ht="11.25" customHeight="1">
      <c r="A178" s="535"/>
    </row>
    <row r="179" spans="1:1" ht="11.25" customHeight="1">
      <c r="A179" s="535"/>
    </row>
    <row r="180" spans="1:1" ht="11.25" customHeight="1">
      <c r="A180" s="535"/>
    </row>
    <row r="181" spans="1:1" ht="11.25" customHeight="1">
      <c r="A181" s="535"/>
    </row>
    <row r="182" spans="1:1" ht="11.25" customHeight="1">
      <c r="A182" s="535"/>
    </row>
    <row r="183" spans="1:1" ht="11.25" customHeight="1">
      <c r="A183" s="535"/>
    </row>
    <row r="184" spans="1:1" ht="11.25" customHeight="1">
      <c r="A184" s="535"/>
    </row>
    <row r="185" spans="1:1" ht="11.25" customHeight="1">
      <c r="A185" s="535"/>
    </row>
    <row r="186" spans="1:1" ht="11.25" customHeight="1">
      <c r="A186" s="535"/>
    </row>
    <row r="187" spans="1:1" ht="11.25" customHeight="1">
      <c r="A187" s="535"/>
    </row>
    <row r="188" spans="1:1" ht="11.25" customHeight="1">
      <c r="A188" s="535"/>
    </row>
    <row r="189" spans="1:1" ht="11.25" customHeight="1">
      <c r="A189" s="535"/>
    </row>
    <row r="190" spans="1:1" ht="11.25" customHeight="1">
      <c r="A190" s="535"/>
    </row>
    <row r="191" spans="1:1" ht="11.25" customHeight="1">
      <c r="A191" s="535"/>
    </row>
    <row r="192" spans="1:1" ht="11.25" customHeight="1">
      <c r="A192" s="535"/>
    </row>
    <row r="193" spans="1:1" ht="11.25" customHeight="1">
      <c r="A193" s="535"/>
    </row>
    <row r="194" spans="1:1" ht="11.25" customHeight="1">
      <c r="A194" s="535"/>
    </row>
    <row r="195" spans="1:1" ht="11.25" customHeight="1">
      <c r="A195" s="535"/>
    </row>
    <row r="196" spans="1:1" ht="11.25" customHeight="1">
      <c r="A196" s="535"/>
    </row>
    <row r="197" spans="1:1" ht="11.25" customHeight="1">
      <c r="A197" s="535"/>
    </row>
    <row r="198" spans="1:1" ht="11.25" customHeight="1">
      <c r="A198" s="535"/>
    </row>
    <row r="199" spans="1:1" ht="11.25" customHeight="1">
      <c r="A199" s="535"/>
    </row>
    <row r="200" spans="1:1" ht="11.25" customHeight="1">
      <c r="A200" s="535"/>
    </row>
    <row r="201" spans="1:1" ht="11.25" customHeight="1">
      <c r="A201" s="535"/>
    </row>
    <row r="202" spans="1:1" ht="11.25" customHeight="1">
      <c r="A202" s="535"/>
    </row>
    <row r="203" spans="1:1" ht="11.25" customHeight="1">
      <c r="A203" s="535"/>
    </row>
    <row r="204" spans="1:1" ht="11.25" customHeight="1">
      <c r="A204" s="535"/>
    </row>
    <row r="205" spans="1:1" ht="11.25" customHeight="1">
      <c r="A205" s="535"/>
    </row>
    <row r="206" spans="1:1" ht="11.25" customHeight="1">
      <c r="A206" s="535"/>
    </row>
    <row r="207" spans="1:1" ht="11.25" customHeight="1">
      <c r="A207" s="535"/>
    </row>
    <row r="208" spans="1:1" ht="11.25" customHeight="1">
      <c r="A208" s="535"/>
    </row>
    <row r="209" spans="1:1" ht="11.25" customHeight="1">
      <c r="A209" s="535"/>
    </row>
    <row r="210" spans="1:1" ht="11.25" customHeight="1">
      <c r="A210" s="535"/>
    </row>
    <row r="211" spans="1:1" ht="11.25" customHeight="1">
      <c r="A211" s="535"/>
    </row>
    <row r="212" spans="1:1" ht="11.25" customHeight="1">
      <c r="A212" s="535"/>
    </row>
    <row r="213" spans="1:1" ht="11.25" customHeight="1">
      <c r="A213" s="535"/>
    </row>
    <row r="214" spans="1:1" ht="11.25" customHeight="1">
      <c r="A214" s="535"/>
    </row>
    <row r="215" spans="1:1" ht="11.25" customHeight="1">
      <c r="A215" s="535"/>
    </row>
    <row r="216" spans="1:1" ht="11.25" customHeight="1">
      <c r="A216" s="535"/>
    </row>
    <row r="217" spans="1:1" ht="11.25" customHeight="1">
      <c r="A217" s="535"/>
    </row>
    <row r="218" spans="1:1" ht="11.25" customHeight="1">
      <c r="A218" s="535"/>
    </row>
    <row r="219" spans="1:1" ht="11.25" customHeight="1">
      <c r="A219" s="535"/>
    </row>
    <row r="220" spans="1:1" ht="11.25" customHeight="1">
      <c r="A220" s="535"/>
    </row>
    <row r="221" spans="1:1" ht="11.25" customHeight="1">
      <c r="A221" s="535"/>
    </row>
    <row r="222" spans="1:1" ht="11.25" customHeight="1">
      <c r="A222" s="535"/>
    </row>
    <row r="223" spans="1:1" ht="11.25" customHeight="1">
      <c r="A223" s="535"/>
    </row>
    <row r="224" spans="1:1" ht="11.25" customHeight="1">
      <c r="A224" s="535"/>
    </row>
    <row r="225" spans="1:1" ht="11.25" customHeight="1">
      <c r="A225" s="535"/>
    </row>
    <row r="226" spans="1:1" ht="11.25" customHeight="1">
      <c r="A226" s="535"/>
    </row>
    <row r="227" spans="1:1" ht="11.25" customHeight="1">
      <c r="A227" s="535"/>
    </row>
    <row r="228" spans="1:1" ht="11.25" customHeight="1">
      <c r="A228" s="535"/>
    </row>
    <row r="229" spans="1:1" ht="11.25" customHeight="1">
      <c r="A229" s="535"/>
    </row>
    <row r="230" spans="1:1" ht="11.25" customHeight="1">
      <c r="A230" s="535"/>
    </row>
    <row r="231" spans="1:1" ht="11.25" customHeight="1">
      <c r="A231" s="535"/>
    </row>
    <row r="232" spans="1:1" ht="11.25" customHeight="1">
      <c r="A232" s="535"/>
    </row>
    <row r="233" spans="1:1" ht="11.25" customHeight="1">
      <c r="A233" s="535"/>
    </row>
    <row r="234" spans="1:1" ht="11.25" customHeight="1">
      <c r="A234" s="535"/>
    </row>
    <row r="235" spans="1:1" ht="11.25" customHeight="1">
      <c r="A235" s="535"/>
    </row>
    <row r="236" spans="1:1" ht="11.25" customHeight="1">
      <c r="A236" s="535"/>
    </row>
    <row r="237" spans="1:1" ht="11.25" customHeight="1">
      <c r="A237" s="535"/>
    </row>
    <row r="238" spans="1:1" ht="11.25" customHeight="1">
      <c r="A238" s="535"/>
    </row>
    <row r="239" spans="1:1" ht="11.25" customHeight="1">
      <c r="A239" s="535"/>
    </row>
    <row r="240" spans="1:1" ht="11.25" customHeight="1">
      <c r="A240" s="535"/>
    </row>
    <row r="241" spans="1:1" ht="11.25" customHeight="1">
      <c r="A241" s="535"/>
    </row>
    <row r="242" spans="1:1" ht="11.25" customHeight="1">
      <c r="A242" s="535"/>
    </row>
    <row r="243" spans="1:1" ht="11.25" customHeight="1">
      <c r="A243" s="535"/>
    </row>
    <row r="244" spans="1:1" ht="11.25" customHeight="1">
      <c r="A244" s="535"/>
    </row>
    <row r="245" spans="1:1" ht="11.25" customHeight="1">
      <c r="A245" s="535"/>
    </row>
    <row r="246" spans="1:1" ht="11.25" customHeight="1">
      <c r="A246" s="535"/>
    </row>
    <row r="247" spans="1:1" ht="11.25" customHeight="1">
      <c r="A247" s="535"/>
    </row>
    <row r="248" spans="1:1" ht="11.25" customHeight="1">
      <c r="A248" s="535"/>
    </row>
    <row r="249" spans="1:1" ht="11.25" customHeight="1">
      <c r="A249" s="535"/>
    </row>
    <row r="250" spans="1:1" ht="11.25" customHeight="1">
      <c r="A250" s="535"/>
    </row>
    <row r="251" spans="1:1" ht="11.25" customHeight="1">
      <c r="A251" s="535"/>
    </row>
    <row r="252" spans="1:1" ht="11.25" customHeight="1">
      <c r="A252" s="535"/>
    </row>
    <row r="253" spans="1:1" ht="11.25" customHeight="1">
      <c r="A253" s="535"/>
    </row>
    <row r="254" spans="1:1" ht="11.25" customHeight="1">
      <c r="A254" s="535"/>
    </row>
    <row r="255" spans="1:1" ht="11.25" customHeight="1">
      <c r="A255" s="535"/>
    </row>
    <row r="256" spans="1:1" ht="11.25" customHeight="1">
      <c r="A256" s="535"/>
    </row>
    <row r="257" spans="1:1" ht="11.25" customHeight="1">
      <c r="A257" s="535"/>
    </row>
    <row r="258" spans="1:1" ht="11.25" customHeight="1">
      <c r="A258" s="535"/>
    </row>
    <row r="259" spans="1:1" ht="11.25" customHeight="1">
      <c r="A259" s="535"/>
    </row>
    <row r="260" spans="1:1" ht="11.25" customHeight="1">
      <c r="A260" s="535"/>
    </row>
    <row r="261" spans="1:1" ht="11.25" customHeight="1">
      <c r="A261" s="535"/>
    </row>
    <row r="262" spans="1:1" ht="11.25" customHeight="1">
      <c r="A262" s="535"/>
    </row>
    <row r="263" spans="1:1" ht="11.25" customHeight="1">
      <c r="A263" s="535"/>
    </row>
    <row r="264" spans="1:1" ht="11.25" customHeight="1">
      <c r="A264" s="535"/>
    </row>
    <row r="265" spans="1:1" ht="11.25" customHeight="1">
      <c r="A265" s="535"/>
    </row>
    <row r="266" spans="1:1" ht="11.25" customHeight="1">
      <c r="A266" s="535"/>
    </row>
    <row r="267" spans="1:1" ht="11.25" customHeight="1">
      <c r="A267" s="535"/>
    </row>
    <row r="268" spans="1:1" ht="11.25" customHeight="1">
      <c r="A268" s="535"/>
    </row>
    <row r="269" spans="1:1" ht="11.25" customHeight="1">
      <c r="A269" s="535"/>
    </row>
    <row r="270" spans="1:1" ht="11.25" customHeight="1">
      <c r="A270" s="535"/>
    </row>
    <row r="271" spans="1:1" ht="11.25" customHeight="1">
      <c r="A271" s="535"/>
    </row>
    <row r="272" spans="1:1" ht="11.25" customHeight="1">
      <c r="A272" s="535"/>
    </row>
    <row r="273" spans="1:1" ht="11.25" customHeight="1">
      <c r="A273" s="535"/>
    </row>
    <row r="274" spans="1:1" ht="11.25" customHeight="1">
      <c r="A274" s="535"/>
    </row>
    <row r="275" spans="1:1" ht="11.25" customHeight="1">
      <c r="A275" s="535"/>
    </row>
    <row r="276" spans="1:1" ht="11.25" customHeight="1">
      <c r="A276" s="535"/>
    </row>
    <row r="277" spans="1:1" ht="11.25" customHeight="1">
      <c r="A277" s="535"/>
    </row>
    <row r="278" spans="1:1" ht="11.25" customHeight="1">
      <c r="A278" s="535"/>
    </row>
    <row r="279" spans="1:1" ht="11.25" customHeight="1">
      <c r="A279" s="535"/>
    </row>
    <row r="280" spans="1:1" ht="11.25" customHeight="1">
      <c r="A280" s="535"/>
    </row>
    <row r="281" spans="1:1" ht="11.25" customHeight="1">
      <c r="A281" s="535"/>
    </row>
    <row r="282" spans="1:1" ht="11.25" customHeight="1">
      <c r="A282" s="535"/>
    </row>
    <row r="283" spans="1:1" ht="11.25" customHeight="1">
      <c r="A283" s="535"/>
    </row>
    <row r="284" spans="1:1" ht="11.25" customHeight="1">
      <c r="A284" s="535"/>
    </row>
    <row r="285" spans="1:1" ht="11.25" customHeight="1">
      <c r="A285" s="535"/>
    </row>
    <row r="286" spans="1:1" ht="11.25" customHeight="1">
      <c r="A286" s="535"/>
    </row>
    <row r="287" spans="1:1" ht="11.25" customHeight="1">
      <c r="A287" s="535"/>
    </row>
    <row r="288" spans="1:1" ht="11.25" customHeight="1">
      <c r="A288" s="535"/>
    </row>
    <row r="289" spans="1:1" ht="11.25" customHeight="1">
      <c r="A289" s="535"/>
    </row>
    <row r="290" spans="1:1" ht="11.25" customHeight="1">
      <c r="A290" s="535"/>
    </row>
    <row r="291" spans="1:1" ht="11.25" customHeight="1">
      <c r="A291" s="535"/>
    </row>
    <row r="292" spans="1:1" ht="11.25" customHeight="1">
      <c r="A292" s="535"/>
    </row>
    <row r="293" spans="1:1" ht="11.25" customHeight="1">
      <c r="A293" s="535"/>
    </row>
    <row r="294" spans="1:1" ht="11.25" customHeight="1">
      <c r="A294" s="535"/>
    </row>
    <row r="295" spans="1:1" ht="11.25" customHeight="1">
      <c r="A295" s="535"/>
    </row>
    <row r="296" spans="1:1" ht="11.25" customHeight="1">
      <c r="A296" s="535"/>
    </row>
    <row r="297" spans="1:1" ht="11.25" customHeight="1">
      <c r="A297" s="535"/>
    </row>
    <row r="298" spans="1:1" ht="11.25" customHeight="1">
      <c r="A298" s="535"/>
    </row>
    <row r="299" spans="1:1" ht="11.25" customHeight="1">
      <c r="A299" s="535"/>
    </row>
    <row r="300" spans="1:1" ht="11.25" customHeight="1">
      <c r="A300" s="535"/>
    </row>
    <row r="301" spans="1:1" ht="11.25" customHeight="1">
      <c r="A301" s="535"/>
    </row>
    <row r="302" spans="1:1" ht="11.25" customHeight="1">
      <c r="A302" s="535"/>
    </row>
    <row r="303" spans="1:1" ht="11.25" customHeight="1">
      <c r="A303" s="535"/>
    </row>
    <row r="304" spans="1:1" ht="11.25" customHeight="1">
      <c r="A304" s="535"/>
    </row>
    <row r="305" spans="1:1" ht="11.25" customHeight="1">
      <c r="A305" s="535"/>
    </row>
    <row r="306" spans="1:1" ht="11.25" customHeight="1">
      <c r="A306" s="535"/>
    </row>
    <row r="307" spans="1:1" ht="11.25" customHeight="1">
      <c r="A307" s="535"/>
    </row>
    <row r="308" spans="1:1" ht="11.25" customHeight="1">
      <c r="A308" s="535"/>
    </row>
    <row r="309" spans="1:1" ht="11.25" customHeight="1">
      <c r="A309" s="535"/>
    </row>
    <row r="310" spans="1:1" ht="11.25" customHeight="1">
      <c r="A310" s="535"/>
    </row>
    <row r="311" spans="1:1" ht="11.25" customHeight="1">
      <c r="A311" s="535"/>
    </row>
    <row r="312" spans="1:1" ht="11.25" customHeight="1">
      <c r="A312" s="535"/>
    </row>
    <row r="313" spans="1:1" ht="11.25" customHeight="1">
      <c r="A313" s="535"/>
    </row>
    <row r="314" spans="1:1" ht="11.25" customHeight="1">
      <c r="A314" s="535"/>
    </row>
    <row r="315" spans="1:1" ht="11.25" customHeight="1">
      <c r="A315" s="535"/>
    </row>
    <row r="316" spans="1:1" ht="11.25" customHeight="1">
      <c r="A316" s="535"/>
    </row>
    <row r="317" spans="1:1" ht="11.25" customHeight="1">
      <c r="A317" s="535"/>
    </row>
    <row r="318" spans="1:1" ht="11.25" customHeight="1">
      <c r="A318" s="535"/>
    </row>
    <row r="319" spans="1:1" ht="11.25" customHeight="1">
      <c r="A319" s="535"/>
    </row>
    <row r="320" spans="1:1" ht="11.25" customHeight="1">
      <c r="A320" s="535"/>
    </row>
    <row r="321" spans="1:1" ht="11.25" customHeight="1">
      <c r="A321" s="535"/>
    </row>
    <row r="322" spans="1:1" ht="11.25" customHeight="1">
      <c r="A322" s="535"/>
    </row>
    <row r="323" spans="1:1" ht="11.25" customHeight="1">
      <c r="A323" s="535"/>
    </row>
    <row r="324" spans="1:1" ht="11.25" customHeight="1">
      <c r="A324" s="535"/>
    </row>
    <row r="325" spans="1:1" ht="11.25" customHeight="1">
      <c r="A325" s="535"/>
    </row>
    <row r="326" spans="1:1" ht="11.25" customHeight="1">
      <c r="A326" s="535"/>
    </row>
    <row r="327" spans="1:1" ht="11.25" customHeight="1">
      <c r="A327" s="535"/>
    </row>
    <row r="328" spans="1:1" ht="11.25" customHeight="1">
      <c r="A328" s="535"/>
    </row>
    <row r="329" spans="1:1" ht="11.25" customHeight="1">
      <c r="A329" s="535"/>
    </row>
    <row r="330" spans="1:1" ht="11.25" customHeight="1">
      <c r="A330" s="535"/>
    </row>
    <row r="331" spans="1:1" ht="11.25" customHeight="1">
      <c r="A331" s="535"/>
    </row>
    <row r="332" spans="1:1" ht="11.25" customHeight="1">
      <c r="A332" s="535"/>
    </row>
    <row r="333" spans="1:1" ht="11.25" customHeight="1">
      <c r="A333" s="535"/>
    </row>
    <row r="334" spans="1:1" ht="11.25" customHeight="1">
      <c r="A334" s="535"/>
    </row>
    <row r="335" spans="1:1" ht="11.25" customHeight="1">
      <c r="A335" s="535"/>
    </row>
    <row r="336" spans="1:1" ht="11.25" customHeight="1">
      <c r="A336" s="535"/>
    </row>
    <row r="337" spans="1:1" ht="11.25" customHeight="1">
      <c r="A337" s="535"/>
    </row>
    <row r="338" spans="1:1" ht="11.25" customHeight="1">
      <c r="A338" s="535"/>
    </row>
    <row r="339" spans="1:1" ht="11.25" customHeight="1">
      <c r="A339" s="535"/>
    </row>
    <row r="340" spans="1:1" ht="11.25" customHeight="1">
      <c r="A340" s="535"/>
    </row>
    <row r="341" spans="1:1" ht="11.25" customHeight="1">
      <c r="A341" s="535"/>
    </row>
    <row r="342" spans="1:1" ht="11.25" customHeight="1">
      <c r="A342" s="535"/>
    </row>
    <row r="343" spans="1:1" ht="11.25" customHeight="1">
      <c r="A343" s="535"/>
    </row>
    <row r="344" spans="1:1" ht="11.25" customHeight="1">
      <c r="A344" s="535"/>
    </row>
    <row r="345" spans="1:1" ht="11.25" customHeight="1">
      <c r="A345" s="535"/>
    </row>
    <row r="346" spans="1:1" ht="11.25" customHeight="1">
      <c r="A346" s="535"/>
    </row>
    <row r="347" spans="1:1" ht="11.25" customHeight="1">
      <c r="A347" s="535"/>
    </row>
    <row r="348" spans="1:1" ht="11.25" customHeight="1">
      <c r="A348" s="535"/>
    </row>
    <row r="349" spans="1:1" ht="11.25" customHeight="1">
      <c r="A349" s="535"/>
    </row>
    <row r="350" spans="1:1" ht="11.25" customHeight="1">
      <c r="A350" s="535"/>
    </row>
    <row r="351" spans="1:1" ht="11.25" customHeight="1">
      <c r="A351" s="535"/>
    </row>
    <row r="352" spans="1:1" ht="11.25" customHeight="1">
      <c r="A352" s="535"/>
    </row>
    <row r="353" spans="1:1" ht="11.25" customHeight="1">
      <c r="A353" s="535"/>
    </row>
    <row r="354" spans="1:1" ht="11.25" customHeight="1">
      <c r="A354" s="535"/>
    </row>
    <row r="355" spans="1:1" ht="11.25" customHeight="1">
      <c r="A355" s="535"/>
    </row>
    <row r="356" spans="1:1" ht="11.25" customHeight="1">
      <c r="A356" s="535"/>
    </row>
    <row r="357" spans="1:1" ht="11.25" customHeight="1">
      <c r="A357" s="535"/>
    </row>
    <row r="358" spans="1:1" ht="11.25" customHeight="1">
      <c r="A358" s="535"/>
    </row>
    <row r="359" spans="1:1" ht="11.25" customHeight="1">
      <c r="A359" s="535"/>
    </row>
    <row r="360" spans="1:1" ht="11.25" customHeight="1">
      <c r="A360" s="535"/>
    </row>
    <row r="361" spans="1:1" ht="11.25" customHeight="1">
      <c r="A361" s="535"/>
    </row>
    <row r="362" spans="1:1" ht="11.25" customHeight="1">
      <c r="A362" s="535"/>
    </row>
    <row r="363" spans="1:1" ht="11.25" customHeight="1">
      <c r="A363" s="535"/>
    </row>
    <row r="364" spans="1:1" ht="11.25" customHeight="1">
      <c r="A364" s="535"/>
    </row>
    <row r="365" spans="1:1" ht="11.25" customHeight="1">
      <c r="A365" s="535"/>
    </row>
    <row r="366" spans="1:1" ht="11.25" customHeight="1">
      <c r="A366" s="535"/>
    </row>
    <row r="367" spans="1:1" ht="11.25" customHeight="1">
      <c r="A367" s="535"/>
    </row>
    <row r="368" spans="1:1" ht="11.25" customHeight="1">
      <c r="A368" s="535"/>
    </row>
    <row r="369" spans="1:1" ht="11.25" customHeight="1">
      <c r="A369" s="535"/>
    </row>
    <row r="370" spans="1:1" ht="11.25" customHeight="1">
      <c r="A370" s="535"/>
    </row>
    <row r="371" spans="1:1" ht="11.25" customHeight="1">
      <c r="A371" s="535"/>
    </row>
    <row r="372" spans="1:1" ht="11.25" customHeight="1">
      <c r="A372" s="535"/>
    </row>
    <row r="373" spans="1:1" ht="11.25" customHeight="1">
      <c r="A373" s="535"/>
    </row>
    <row r="374" spans="1:1" ht="11.25" customHeight="1">
      <c r="A374" s="535"/>
    </row>
    <row r="375" spans="1:1" ht="11.25" customHeight="1">
      <c r="A375" s="535"/>
    </row>
    <row r="376" spans="1:1" ht="11.25" customHeight="1">
      <c r="A376" s="535"/>
    </row>
    <row r="377" spans="1:1" ht="11.25" customHeight="1">
      <c r="A377" s="535"/>
    </row>
    <row r="378" spans="1:1" ht="11.25" customHeight="1">
      <c r="A378" s="535"/>
    </row>
    <row r="379" spans="1:1" ht="11.25" customHeight="1">
      <c r="A379" s="535"/>
    </row>
    <row r="380" spans="1:1" ht="11.25" customHeight="1">
      <c r="A380" s="535"/>
    </row>
    <row r="381" spans="1:1" ht="11.25" customHeight="1">
      <c r="A381" s="535"/>
    </row>
    <row r="382" spans="1:1" ht="11.25" customHeight="1">
      <c r="A382" s="535"/>
    </row>
    <row r="383" spans="1:1" ht="11.25" customHeight="1">
      <c r="A383" s="535"/>
    </row>
    <row r="384" spans="1:1" ht="11.25" customHeight="1">
      <c r="A384" s="535"/>
    </row>
    <row r="385" spans="1:1" ht="11.25" customHeight="1">
      <c r="A385" s="535"/>
    </row>
    <row r="386" spans="1:1" ht="11.25" customHeight="1">
      <c r="A386" s="535"/>
    </row>
    <row r="387" spans="1:1" ht="11.25" customHeight="1">
      <c r="A387" s="535"/>
    </row>
    <row r="388" spans="1:1" ht="11.25" customHeight="1">
      <c r="A388" s="535"/>
    </row>
    <row r="389" spans="1:1" ht="11.25" customHeight="1">
      <c r="A389" s="535"/>
    </row>
    <row r="390" spans="1:1" ht="11.25" customHeight="1">
      <c r="A390" s="535"/>
    </row>
    <row r="391" spans="1:1" ht="11.25" customHeight="1">
      <c r="A391" s="535"/>
    </row>
    <row r="392" spans="1:1" ht="11.25" customHeight="1">
      <c r="A392" s="535"/>
    </row>
    <row r="393" spans="1:1" ht="11.25" customHeight="1">
      <c r="A393" s="535"/>
    </row>
    <row r="394" spans="1:1" ht="11.25" customHeight="1">
      <c r="A394" s="535"/>
    </row>
    <row r="395" spans="1:1" ht="11.25" customHeight="1">
      <c r="A395" s="535"/>
    </row>
    <row r="396" spans="1:1" ht="11.25" customHeight="1">
      <c r="A396" s="535"/>
    </row>
    <row r="397" spans="1:1" ht="11.25" customHeight="1">
      <c r="A397" s="535"/>
    </row>
    <row r="398" spans="1:1" ht="11.25" customHeight="1">
      <c r="A398" s="535"/>
    </row>
    <row r="399" spans="1:1" ht="11.25" customHeight="1">
      <c r="A399" s="535"/>
    </row>
    <row r="400" spans="1:1" ht="11.25" customHeight="1">
      <c r="A400" s="535"/>
    </row>
    <row r="401" spans="1:1" ht="11.25" customHeight="1">
      <c r="A401" s="535"/>
    </row>
    <row r="402" spans="1:1" ht="11.25" customHeight="1">
      <c r="A402" s="535"/>
    </row>
    <row r="403" spans="1:1" ht="11.25" customHeight="1">
      <c r="A403" s="535"/>
    </row>
    <row r="404" spans="1:1" ht="11.25" customHeight="1">
      <c r="A404" s="535"/>
    </row>
    <row r="405" spans="1:1" ht="11.25" customHeight="1">
      <c r="A405" s="535"/>
    </row>
    <row r="406" spans="1:1" ht="11.25" customHeight="1">
      <c r="A406" s="535"/>
    </row>
    <row r="407" spans="1:1" ht="11.25" customHeight="1">
      <c r="A407" s="535"/>
    </row>
    <row r="408" spans="1:1" ht="11.25" customHeight="1">
      <c r="A408" s="535"/>
    </row>
    <row r="409" spans="1:1" ht="11.25" customHeight="1">
      <c r="A409" s="535"/>
    </row>
    <row r="410" spans="1:1" ht="11.25" customHeight="1">
      <c r="A410" s="535"/>
    </row>
    <row r="411" spans="1:1" ht="11.25" customHeight="1">
      <c r="A411" s="535"/>
    </row>
    <row r="412" spans="1:1" ht="11.25" customHeight="1">
      <c r="A412" s="535"/>
    </row>
    <row r="413" spans="1:1" ht="11.25" customHeight="1">
      <c r="A413" s="535"/>
    </row>
    <row r="414" spans="1:1" ht="11.25" customHeight="1">
      <c r="A414" s="535"/>
    </row>
    <row r="415" spans="1:1" ht="11.25" customHeight="1">
      <c r="A415" s="535"/>
    </row>
    <row r="416" spans="1:1" ht="11.25" customHeight="1">
      <c r="A416" s="535"/>
    </row>
    <row r="417" spans="1:1" ht="11.25" customHeight="1">
      <c r="A417" s="535"/>
    </row>
    <row r="418" spans="1:1" ht="11.25" customHeight="1">
      <c r="A418" s="535"/>
    </row>
    <row r="419" spans="1:1" ht="11.25" customHeight="1">
      <c r="A419" s="535"/>
    </row>
    <row r="420" spans="1:1" ht="11.25" customHeight="1">
      <c r="A420" s="535"/>
    </row>
    <row r="421" spans="1:1" ht="11.25" customHeight="1">
      <c r="A421" s="535"/>
    </row>
    <row r="422" spans="1:1" ht="11.25" customHeight="1">
      <c r="A422" s="535"/>
    </row>
    <row r="423" spans="1:1" ht="11.25" customHeight="1">
      <c r="A423" s="535"/>
    </row>
    <row r="424" spans="1:1" ht="11.25" customHeight="1">
      <c r="A424" s="535"/>
    </row>
    <row r="425" spans="1:1" ht="11.25" customHeight="1">
      <c r="A425" s="535"/>
    </row>
    <row r="426" spans="1:1" ht="11.25" customHeight="1">
      <c r="A426" s="535"/>
    </row>
    <row r="427" spans="1:1" ht="11.25" customHeight="1">
      <c r="A427" s="535"/>
    </row>
    <row r="428" spans="1:1" ht="11.25" customHeight="1">
      <c r="A428" s="535"/>
    </row>
    <row r="429" spans="1:1" ht="11.25" customHeight="1">
      <c r="A429" s="535"/>
    </row>
    <row r="430" spans="1:1" ht="11.25" customHeight="1">
      <c r="A430" s="535"/>
    </row>
    <row r="431" spans="1:1" ht="11.25" customHeight="1">
      <c r="A431" s="535"/>
    </row>
    <row r="432" spans="1:1" ht="11.25" customHeight="1">
      <c r="A432" s="535"/>
    </row>
    <row r="433" spans="1:1" ht="11.25" customHeight="1">
      <c r="A433" s="535"/>
    </row>
    <row r="434" spans="1:1" ht="11.25" customHeight="1">
      <c r="A434" s="535"/>
    </row>
    <row r="435" spans="1:1" ht="11.25" customHeight="1">
      <c r="A435" s="535"/>
    </row>
    <row r="436" spans="1:1" ht="11.25" customHeight="1">
      <c r="A436" s="535"/>
    </row>
    <row r="437" spans="1:1" ht="11.25" customHeight="1">
      <c r="A437" s="535"/>
    </row>
    <row r="438" spans="1:1" ht="11.25" customHeight="1">
      <c r="A438" s="535"/>
    </row>
    <row r="439" spans="1:1" ht="11.25" customHeight="1">
      <c r="A439" s="535"/>
    </row>
    <row r="440" spans="1:1" ht="11.25" customHeight="1">
      <c r="A440" s="535"/>
    </row>
    <row r="441" spans="1:1" ht="11.25" customHeight="1">
      <c r="A441" s="535"/>
    </row>
    <row r="442" spans="1:1" ht="11.25" customHeight="1">
      <c r="A442" s="535"/>
    </row>
    <row r="443" spans="1:1" ht="11.25" customHeight="1">
      <c r="A443" s="535"/>
    </row>
    <row r="444" spans="1:1" ht="11.25" customHeight="1">
      <c r="A444" s="535"/>
    </row>
    <row r="445" spans="1:1" ht="11.25" customHeight="1">
      <c r="A445" s="535"/>
    </row>
    <row r="446" spans="1:1" ht="11.25" customHeight="1">
      <c r="A446" s="535"/>
    </row>
    <row r="447" spans="1:1" ht="11.25" customHeight="1">
      <c r="A447" s="535"/>
    </row>
    <row r="448" spans="1:1" ht="11.25" customHeight="1">
      <c r="A448" s="535"/>
    </row>
    <row r="449" spans="1:1" ht="11.25" customHeight="1">
      <c r="A449" s="535"/>
    </row>
    <row r="450" spans="1:1" ht="11.25" customHeight="1">
      <c r="A450" s="535"/>
    </row>
    <row r="451" spans="1:1" ht="11.25" customHeight="1">
      <c r="A451" s="535"/>
    </row>
    <row r="452" spans="1:1" ht="11.25" customHeight="1">
      <c r="A452" s="535"/>
    </row>
    <row r="453" spans="1:1" ht="11.25" customHeight="1">
      <c r="A453" s="535"/>
    </row>
    <row r="454" spans="1:1" ht="11.25" customHeight="1">
      <c r="A454" s="535"/>
    </row>
    <row r="455" spans="1:1" ht="11.25" customHeight="1">
      <c r="A455" s="535"/>
    </row>
    <row r="456" spans="1:1" ht="11.25" customHeight="1">
      <c r="A456" s="535"/>
    </row>
    <row r="457" spans="1:1" ht="11.25" customHeight="1">
      <c r="A457" s="535"/>
    </row>
    <row r="458" spans="1:1" ht="11.25" customHeight="1">
      <c r="A458" s="535"/>
    </row>
    <row r="459" spans="1:1" ht="11.25" customHeight="1">
      <c r="A459" s="535"/>
    </row>
    <row r="460" spans="1:1" ht="11.25" customHeight="1">
      <c r="A460" s="535"/>
    </row>
    <row r="461" spans="1:1" ht="11.25" customHeight="1">
      <c r="A461" s="535"/>
    </row>
    <row r="462" spans="1:1" ht="11.25" customHeight="1">
      <c r="A462" s="535"/>
    </row>
    <row r="463" spans="1:1" ht="11.25" customHeight="1">
      <c r="A463" s="535"/>
    </row>
    <row r="464" spans="1:1" ht="11.25" customHeight="1">
      <c r="A464" s="535"/>
    </row>
    <row r="465" spans="1:1" ht="11.25" customHeight="1">
      <c r="A465" s="535"/>
    </row>
    <row r="466" spans="1:1" ht="11.25" customHeight="1">
      <c r="A466" s="535"/>
    </row>
    <row r="467" spans="1:1" ht="11.25" customHeight="1">
      <c r="A467" s="535"/>
    </row>
    <row r="468" spans="1:1" ht="11.25" customHeight="1">
      <c r="A468" s="535"/>
    </row>
    <row r="469" spans="1:1" ht="11.25" customHeight="1">
      <c r="A469" s="535"/>
    </row>
    <row r="470" spans="1:1" ht="11.25" customHeight="1">
      <c r="A470" s="535"/>
    </row>
    <row r="471" spans="1:1" ht="11.25" customHeight="1">
      <c r="A471" s="535"/>
    </row>
    <row r="472" spans="1:1" ht="11.25" customHeight="1">
      <c r="A472" s="535"/>
    </row>
    <row r="473" spans="1:1" ht="11.25" customHeight="1">
      <c r="A473" s="535"/>
    </row>
    <row r="474" spans="1:1" ht="11.25" customHeight="1">
      <c r="A474" s="535"/>
    </row>
    <row r="475" spans="1:1" ht="11.25" customHeight="1">
      <c r="A475" s="535"/>
    </row>
    <row r="476" spans="1:1" ht="11.25" customHeight="1">
      <c r="A476" s="535"/>
    </row>
    <row r="477" spans="1:1" ht="11.25" customHeight="1">
      <c r="A477" s="535"/>
    </row>
    <row r="478" spans="1:1" ht="11.25" customHeight="1">
      <c r="A478" s="535"/>
    </row>
    <row r="479" spans="1:1" ht="11.25" customHeight="1">
      <c r="A479" s="535"/>
    </row>
    <row r="480" spans="1:1" ht="11.25" customHeight="1">
      <c r="A480" s="535"/>
    </row>
    <row r="481" spans="1:1" ht="11.25" customHeight="1">
      <c r="A481" s="535"/>
    </row>
    <row r="482" spans="1:1" ht="11.25" customHeight="1">
      <c r="A482" s="535"/>
    </row>
    <row r="483" spans="1:1" ht="11.25" customHeight="1">
      <c r="A483" s="535"/>
    </row>
    <row r="484" spans="1:1" ht="11.25" customHeight="1">
      <c r="A484" s="535"/>
    </row>
    <row r="485" spans="1:1" ht="11.25" customHeight="1">
      <c r="A485" s="535"/>
    </row>
    <row r="486" spans="1:1" ht="11.25" customHeight="1">
      <c r="A486" s="535"/>
    </row>
    <row r="487" spans="1:1" ht="11.25" customHeight="1">
      <c r="A487" s="535"/>
    </row>
    <row r="488" spans="1:1" ht="11.25" customHeight="1">
      <c r="A488" s="535"/>
    </row>
    <row r="489" spans="1:1" ht="11.25" customHeight="1">
      <c r="A489" s="535"/>
    </row>
    <row r="490" spans="1:1" ht="11.25" customHeight="1">
      <c r="A490" s="535"/>
    </row>
    <row r="491" spans="1:1" ht="11.25" customHeight="1">
      <c r="A491" s="535"/>
    </row>
    <row r="492" spans="1:1" ht="11.25" customHeight="1">
      <c r="A492" s="535"/>
    </row>
    <row r="493" spans="1:1" ht="11.25" customHeight="1">
      <c r="A493" s="535"/>
    </row>
    <row r="494" spans="1:1" ht="11.25" customHeight="1">
      <c r="A494" s="535"/>
    </row>
    <row r="495" spans="1:1" ht="11.25" customHeight="1">
      <c r="A495" s="535"/>
    </row>
    <row r="496" spans="1:1" ht="11.25" customHeight="1">
      <c r="A496" s="535"/>
    </row>
    <row r="497" spans="1:1" ht="11.25" customHeight="1">
      <c r="A497" s="535"/>
    </row>
    <row r="498" spans="1:1" ht="11.25" customHeight="1">
      <c r="A498" s="535"/>
    </row>
    <row r="499" spans="1:1" ht="11.25" customHeight="1">
      <c r="A499" s="535"/>
    </row>
    <row r="500" spans="1:1" ht="11.25" customHeight="1">
      <c r="A500" s="535"/>
    </row>
    <row r="501" spans="1:1" ht="11.25" customHeight="1">
      <c r="A501" s="535"/>
    </row>
    <row r="502" spans="1:1" ht="11.25" customHeight="1">
      <c r="A502" s="535"/>
    </row>
    <row r="503" spans="1:1" ht="11.25" customHeight="1">
      <c r="A503" s="535"/>
    </row>
    <row r="504" spans="1:1" ht="11.25" customHeight="1">
      <c r="A504" s="535"/>
    </row>
    <row r="505" spans="1:1" ht="11.25" customHeight="1">
      <c r="A505" s="535"/>
    </row>
    <row r="506" spans="1:1" ht="11.25" customHeight="1">
      <c r="A506" s="535"/>
    </row>
    <row r="507" spans="1:1" ht="11.25" customHeight="1">
      <c r="A507" s="535"/>
    </row>
    <row r="508" spans="1:1" ht="11.25" customHeight="1">
      <c r="A508" s="535"/>
    </row>
    <row r="509" spans="1:1" ht="11.25" customHeight="1">
      <c r="A509" s="535"/>
    </row>
    <row r="510" spans="1:1" ht="11.25" customHeight="1">
      <c r="A510" s="535"/>
    </row>
    <row r="511" spans="1:1" ht="11.25" customHeight="1">
      <c r="A511" s="535"/>
    </row>
    <row r="512" spans="1:1" ht="11.25" customHeight="1">
      <c r="A512" s="535"/>
    </row>
    <row r="513" spans="1:1" ht="11.25" customHeight="1">
      <c r="A513" s="535"/>
    </row>
    <row r="514" spans="1:1" ht="11.25" customHeight="1">
      <c r="A514" s="535"/>
    </row>
    <row r="515" spans="1:1" ht="11.25" customHeight="1">
      <c r="A515" s="535"/>
    </row>
    <row r="516" spans="1:1" ht="11.25" customHeight="1">
      <c r="A516" s="535"/>
    </row>
    <row r="517" spans="1:1" ht="11.25" customHeight="1">
      <c r="A517" s="535"/>
    </row>
    <row r="518" spans="1:1" ht="11.25" customHeight="1">
      <c r="A518" s="535"/>
    </row>
    <row r="519" spans="1:1" ht="11.25" customHeight="1">
      <c r="A519" s="535"/>
    </row>
    <row r="520" spans="1:1" ht="11.25" customHeight="1">
      <c r="A520" s="535"/>
    </row>
    <row r="521" spans="1:1" ht="11.25" customHeight="1">
      <c r="A521" s="535"/>
    </row>
    <row r="522" spans="1:1" ht="11.25" customHeight="1">
      <c r="A522" s="535"/>
    </row>
    <row r="523" spans="1:1" ht="11.25" customHeight="1">
      <c r="A523" s="535"/>
    </row>
    <row r="524" spans="1:1" ht="11.25" customHeight="1">
      <c r="A524" s="535"/>
    </row>
    <row r="525" spans="1:1" ht="11.25" customHeight="1">
      <c r="A525" s="535"/>
    </row>
    <row r="526" spans="1:1" ht="11.25" customHeight="1">
      <c r="A526" s="535"/>
    </row>
    <row r="527" spans="1:1" ht="11.25" customHeight="1">
      <c r="A527" s="535"/>
    </row>
    <row r="528" spans="1:1" ht="11.25" customHeight="1">
      <c r="A528" s="535"/>
    </row>
    <row r="529" spans="1:1" ht="11.25" customHeight="1">
      <c r="A529" s="535"/>
    </row>
    <row r="530" spans="1:1" ht="11.25" customHeight="1">
      <c r="A530" s="535"/>
    </row>
    <row r="531" spans="1:1" ht="11.25" customHeight="1">
      <c r="A531" s="535"/>
    </row>
    <row r="532" spans="1:1" ht="11.25" customHeight="1">
      <c r="A532" s="535"/>
    </row>
    <row r="533" spans="1:1" ht="11.25" customHeight="1">
      <c r="A533" s="535"/>
    </row>
    <row r="534" spans="1:1" ht="11.25" customHeight="1">
      <c r="A534" s="535"/>
    </row>
    <row r="535" spans="1:1" ht="11.25" customHeight="1">
      <c r="A535" s="535"/>
    </row>
    <row r="536" spans="1:1" ht="11.25" customHeight="1">
      <c r="A536" s="535"/>
    </row>
    <row r="537" spans="1:1" ht="11.25" customHeight="1">
      <c r="A537" s="535"/>
    </row>
    <row r="538" spans="1:1" ht="11.25" customHeight="1">
      <c r="A538" s="535"/>
    </row>
    <row r="539" spans="1:1" ht="11.25" customHeight="1">
      <c r="A539" s="535"/>
    </row>
    <row r="540" spans="1:1" ht="11.25" customHeight="1">
      <c r="A540" s="535"/>
    </row>
    <row r="541" spans="1:1" ht="11.25" customHeight="1">
      <c r="A541" s="535"/>
    </row>
    <row r="542" spans="1:1" ht="11.25" customHeight="1">
      <c r="A542" s="535"/>
    </row>
    <row r="543" spans="1:1" ht="11.25" customHeight="1">
      <c r="A543" s="535"/>
    </row>
    <row r="544" spans="1:1" ht="11.25" customHeight="1">
      <c r="A544" s="535"/>
    </row>
    <row r="545" spans="1:1" ht="11.25" customHeight="1">
      <c r="A545" s="535"/>
    </row>
    <row r="546" spans="1:1" ht="11.25" customHeight="1">
      <c r="A546" s="535"/>
    </row>
    <row r="547" spans="1:1" ht="11.25" customHeight="1">
      <c r="A547" s="535"/>
    </row>
    <row r="548" spans="1:1" ht="11.25" customHeight="1">
      <c r="A548" s="535"/>
    </row>
    <row r="549" spans="1:1" ht="11.25" customHeight="1">
      <c r="A549" s="535"/>
    </row>
    <row r="550" spans="1:1" ht="11.25" customHeight="1">
      <c r="A550" s="535"/>
    </row>
    <row r="551" spans="1:1" ht="11.25" customHeight="1">
      <c r="A551" s="535"/>
    </row>
    <row r="552" spans="1:1" ht="11.25" customHeight="1">
      <c r="A552" s="535"/>
    </row>
    <row r="553" spans="1:1" ht="11.25" customHeight="1">
      <c r="A553" s="535"/>
    </row>
    <row r="554" spans="1:1" ht="11.25" customHeight="1">
      <c r="A554" s="535"/>
    </row>
    <row r="555" spans="1:1" ht="11.25" customHeight="1">
      <c r="A555" s="535"/>
    </row>
    <row r="556" spans="1:1" ht="11.25" customHeight="1">
      <c r="A556" s="535"/>
    </row>
    <row r="557" spans="1:1" ht="11.25" customHeight="1">
      <c r="A557" s="535"/>
    </row>
    <row r="558" spans="1:1" ht="11.25" customHeight="1">
      <c r="A558" s="535"/>
    </row>
    <row r="559" spans="1:1" ht="11.25" customHeight="1">
      <c r="A559" s="535"/>
    </row>
    <row r="560" spans="1:1" ht="11.25" customHeight="1">
      <c r="A560" s="535"/>
    </row>
    <row r="561" spans="1:1" ht="11.25" customHeight="1">
      <c r="A561" s="535"/>
    </row>
    <row r="562" spans="1:1" ht="11.25" customHeight="1">
      <c r="A562" s="535"/>
    </row>
    <row r="563" spans="1:1" ht="11.25" customHeight="1">
      <c r="A563" s="535"/>
    </row>
    <row r="564" spans="1:1" ht="11.25" customHeight="1">
      <c r="A564" s="535"/>
    </row>
    <row r="565" spans="1:1" ht="11.25" customHeight="1">
      <c r="A565" s="535"/>
    </row>
    <row r="566" spans="1:1" ht="11.25" customHeight="1">
      <c r="A566" s="535"/>
    </row>
    <row r="567" spans="1:1" ht="11.25" customHeight="1">
      <c r="A567" s="535"/>
    </row>
    <row r="568" spans="1:1" ht="11.25" customHeight="1">
      <c r="A568" s="535"/>
    </row>
    <row r="569" spans="1:1" ht="11.25" customHeight="1">
      <c r="A569" s="535"/>
    </row>
    <row r="570" spans="1:1" ht="11.25" customHeight="1">
      <c r="A570" s="535"/>
    </row>
    <row r="571" spans="1:1" ht="11.25" customHeight="1">
      <c r="A571" s="535"/>
    </row>
    <row r="572" spans="1:1" ht="11.25" customHeight="1">
      <c r="A572" s="535"/>
    </row>
    <row r="573" spans="1:1" ht="11.25" customHeight="1">
      <c r="A573" s="535"/>
    </row>
    <row r="574" spans="1:1" ht="11.25" customHeight="1">
      <c r="A574" s="535"/>
    </row>
    <row r="575" spans="1:1" ht="11.25" customHeight="1">
      <c r="A575" s="535"/>
    </row>
    <row r="576" spans="1:1" ht="11.25" customHeight="1">
      <c r="A576" s="535"/>
    </row>
    <row r="577" spans="1:1" ht="11.25" customHeight="1">
      <c r="A577" s="535"/>
    </row>
    <row r="578" spans="1:1" ht="11.25" customHeight="1">
      <c r="A578" s="535"/>
    </row>
    <row r="579" spans="1:1" ht="11.25" customHeight="1">
      <c r="A579" s="535"/>
    </row>
    <row r="580" spans="1:1" ht="11.25" customHeight="1">
      <c r="A580" s="535"/>
    </row>
    <row r="581" spans="1:1" ht="11.25" customHeight="1">
      <c r="A581" s="535"/>
    </row>
    <row r="582" spans="1:1" ht="11.25" customHeight="1">
      <c r="A582" s="535"/>
    </row>
    <row r="583" spans="1:1" ht="11.25" customHeight="1">
      <c r="A583" s="535"/>
    </row>
    <row r="584" spans="1:1" ht="11.25" customHeight="1">
      <c r="A584" s="535"/>
    </row>
    <row r="585" spans="1:1" ht="11.25" customHeight="1">
      <c r="A585" s="535"/>
    </row>
    <row r="586" spans="1:1" ht="11.25" customHeight="1">
      <c r="A586" s="535"/>
    </row>
    <row r="587" spans="1:1" ht="11.25" customHeight="1">
      <c r="A587" s="535"/>
    </row>
    <row r="588" spans="1:1" ht="11.25" customHeight="1">
      <c r="A588" s="535"/>
    </row>
    <row r="589" spans="1:1" ht="11.25" customHeight="1">
      <c r="A589" s="535"/>
    </row>
    <row r="590" spans="1:1" ht="11.25" customHeight="1">
      <c r="A590" s="535"/>
    </row>
    <row r="591" spans="1:1" ht="11.25" customHeight="1">
      <c r="A591" s="535"/>
    </row>
    <row r="592" spans="1:1" ht="11.25" customHeight="1">
      <c r="A592" s="535"/>
    </row>
    <row r="593" spans="1:1" ht="11.25" customHeight="1">
      <c r="A593" s="535"/>
    </row>
    <row r="594" spans="1:1" ht="11.25" customHeight="1">
      <c r="A594" s="535"/>
    </row>
    <row r="595" spans="1:1" ht="11.25" customHeight="1">
      <c r="A595" s="535"/>
    </row>
    <row r="596" spans="1:1" ht="11.25" customHeight="1">
      <c r="A596" s="535"/>
    </row>
    <row r="597" spans="1:1" ht="11.25" customHeight="1">
      <c r="A597" s="535"/>
    </row>
    <row r="598" spans="1:1" ht="11.25" customHeight="1">
      <c r="A598" s="535"/>
    </row>
    <row r="599" spans="1:1" ht="11.25" customHeight="1">
      <c r="A599" s="535"/>
    </row>
    <row r="600" spans="1:1" ht="11.25" customHeight="1">
      <c r="A600" s="535"/>
    </row>
    <row r="601" spans="1:1" ht="11.25" customHeight="1">
      <c r="A601" s="535"/>
    </row>
    <row r="602" spans="1:1" ht="11.25" customHeight="1">
      <c r="A602" s="535"/>
    </row>
    <row r="603" spans="1:1" ht="11.25" customHeight="1">
      <c r="A603" s="535"/>
    </row>
    <row r="604" spans="1:1" ht="11.25" customHeight="1">
      <c r="A604" s="535"/>
    </row>
    <row r="605" spans="1:1" ht="11.25" customHeight="1">
      <c r="A605" s="535"/>
    </row>
    <row r="606" spans="1:1" ht="11.25" customHeight="1">
      <c r="A606" s="535"/>
    </row>
    <row r="607" spans="1:1" ht="11.25" customHeight="1">
      <c r="A607" s="535"/>
    </row>
    <row r="608" spans="1:1" ht="11.25" customHeight="1">
      <c r="A608" s="535"/>
    </row>
    <row r="609" spans="1:1" ht="11.25" customHeight="1">
      <c r="A609" s="535"/>
    </row>
    <row r="610" spans="1:1" ht="11.25" customHeight="1">
      <c r="A610" s="535"/>
    </row>
    <row r="611" spans="1:1" ht="11.25" customHeight="1">
      <c r="A611" s="535"/>
    </row>
    <row r="612" spans="1:1" ht="11.25" customHeight="1">
      <c r="A612" s="535"/>
    </row>
    <row r="613" spans="1:1" ht="11.25" customHeight="1">
      <c r="A613" s="535"/>
    </row>
    <row r="614" spans="1:1" ht="11.25" customHeight="1">
      <c r="A614" s="535"/>
    </row>
    <row r="615" spans="1:1" ht="11.25" customHeight="1">
      <c r="A615" s="535"/>
    </row>
    <row r="616" spans="1:1" ht="11.25" customHeight="1">
      <c r="A616" s="535"/>
    </row>
    <row r="617" spans="1:1" ht="11.25" customHeight="1">
      <c r="A617" s="535"/>
    </row>
    <row r="618" spans="1:1" ht="11.25" customHeight="1">
      <c r="A618" s="535"/>
    </row>
    <row r="619" spans="1:1" ht="11.25" customHeight="1">
      <c r="A619" s="535"/>
    </row>
    <row r="620" spans="1:1" ht="11.25" customHeight="1">
      <c r="A620" s="535"/>
    </row>
    <row r="621" spans="1:1" ht="11.25" customHeight="1">
      <c r="A621" s="535"/>
    </row>
    <row r="622" spans="1:1" ht="11.25" customHeight="1">
      <c r="A622" s="535"/>
    </row>
    <row r="623" spans="1:1" ht="11.25" customHeight="1">
      <c r="A623" s="535"/>
    </row>
    <row r="624" spans="1:1" ht="11.25" customHeight="1">
      <c r="A624" s="535"/>
    </row>
    <row r="625" spans="1:1" ht="11.25" customHeight="1">
      <c r="A625" s="535"/>
    </row>
    <row r="626" spans="1:1" ht="11.25" customHeight="1">
      <c r="A626" s="535"/>
    </row>
    <row r="627" spans="1:1" ht="11.25" customHeight="1">
      <c r="A627" s="535"/>
    </row>
    <row r="628" spans="1:1" ht="11.25" customHeight="1">
      <c r="A628" s="535"/>
    </row>
    <row r="629" spans="1:1" ht="11.25" customHeight="1">
      <c r="A629" s="535"/>
    </row>
    <row r="630" spans="1:1" ht="11.25" customHeight="1">
      <c r="A630" s="535"/>
    </row>
    <row r="631" spans="1:1" ht="11.25" customHeight="1">
      <c r="A631" s="535"/>
    </row>
    <row r="632" spans="1:1" ht="11.25" customHeight="1">
      <c r="A632" s="535"/>
    </row>
    <row r="633" spans="1:1" ht="11.25" customHeight="1">
      <c r="A633" s="535"/>
    </row>
    <row r="634" spans="1:1" ht="11.25" customHeight="1">
      <c r="A634" s="535"/>
    </row>
    <row r="635" spans="1:1" ht="11.25" customHeight="1">
      <c r="A635" s="535"/>
    </row>
    <row r="636" spans="1:1" ht="11.25" customHeight="1">
      <c r="A636" s="535"/>
    </row>
    <row r="637" spans="1:1" ht="11.25" customHeight="1">
      <c r="A637" s="535"/>
    </row>
    <row r="638" spans="1:1" ht="11.25" customHeight="1">
      <c r="A638" s="535"/>
    </row>
    <row r="639" spans="1:1" ht="11.25" customHeight="1">
      <c r="A639" s="535"/>
    </row>
    <row r="640" spans="1:1" ht="11.25" customHeight="1">
      <c r="A640" s="535"/>
    </row>
    <row r="641" spans="1:1" ht="11.25" customHeight="1">
      <c r="A641" s="535"/>
    </row>
    <row r="642" spans="1:1" ht="11.25" customHeight="1">
      <c r="A642" s="535"/>
    </row>
    <row r="643" spans="1:1" ht="11.25" customHeight="1">
      <c r="A643" s="535"/>
    </row>
    <row r="644" spans="1:1" ht="11.25" customHeight="1">
      <c r="A644" s="535"/>
    </row>
    <row r="645" spans="1:1" ht="11.25" customHeight="1">
      <c r="A645" s="535"/>
    </row>
    <row r="646" spans="1:1" ht="11.25" customHeight="1">
      <c r="A646" s="535"/>
    </row>
    <row r="647" spans="1:1" ht="11.25" customHeight="1">
      <c r="A647" s="535"/>
    </row>
    <row r="648" spans="1:1" ht="11.25" customHeight="1">
      <c r="A648" s="535"/>
    </row>
    <row r="649" spans="1:1" ht="11.25" customHeight="1">
      <c r="A649" s="535"/>
    </row>
    <row r="650" spans="1:1" ht="11.25" customHeight="1">
      <c r="A650" s="535"/>
    </row>
    <row r="651" spans="1:1" ht="11.25" customHeight="1">
      <c r="A651" s="535"/>
    </row>
    <row r="652" spans="1:1" ht="11.25" customHeight="1">
      <c r="A652" s="535"/>
    </row>
    <row r="653" spans="1:1" ht="11.25" customHeight="1">
      <c r="A653" s="535"/>
    </row>
    <row r="654" spans="1:1" ht="11.25" customHeight="1">
      <c r="A654" s="535"/>
    </row>
    <row r="655" spans="1:1" ht="11.25" customHeight="1">
      <c r="A655" s="535"/>
    </row>
    <row r="656" spans="1:1" ht="11.25" customHeight="1">
      <c r="A656" s="535"/>
    </row>
    <row r="657" spans="1:1" ht="11.25" customHeight="1">
      <c r="A657" s="535"/>
    </row>
    <row r="658" spans="1:1" ht="11.25" customHeight="1">
      <c r="A658" s="535"/>
    </row>
    <row r="659" spans="1:1" ht="11.25" customHeight="1">
      <c r="A659" s="535"/>
    </row>
    <row r="660" spans="1:1" ht="11.25" customHeight="1">
      <c r="A660" s="535"/>
    </row>
    <row r="661" spans="1:1" ht="11.25" customHeight="1">
      <c r="A661" s="535"/>
    </row>
    <row r="662" spans="1:1" ht="11.25" customHeight="1">
      <c r="A662" s="535"/>
    </row>
    <row r="663" spans="1:1" ht="11.25" customHeight="1">
      <c r="A663" s="535"/>
    </row>
    <row r="664" spans="1:1" ht="11.25" customHeight="1">
      <c r="A664" s="535"/>
    </row>
    <row r="665" spans="1:1" ht="11.25" customHeight="1">
      <c r="A665" s="535"/>
    </row>
    <row r="666" spans="1:1" ht="11.25" customHeight="1">
      <c r="A666" s="535"/>
    </row>
    <row r="667" spans="1:1" ht="11.25" customHeight="1">
      <c r="A667" s="535"/>
    </row>
    <row r="668" spans="1:1" ht="11.25" customHeight="1">
      <c r="A668" s="535"/>
    </row>
    <row r="669" spans="1:1" ht="11.25" customHeight="1">
      <c r="A669" s="535"/>
    </row>
    <row r="670" spans="1:1" ht="11.25" customHeight="1">
      <c r="A670" s="535"/>
    </row>
    <row r="671" spans="1:1" ht="11.25" customHeight="1">
      <c r="A671" s="535"/>
    </row>
    <row r="672" spans="1:1" ht="11.25" customHeight="1">
      <c r="A672" s="535"/>
    </row>
    <row r="673" spans="1:1" ht="11.25" customHeight="1">
      <c r="A673" s="535"/>
    </row>
    <row r="674" spans="1:1" ht="11.25" customHeight="1">
      <c r="A674" s="535"/>
    </row>
    <row r="675" spans="1:1" ht="11.25" customHeight="1">
      <c r="A675" s="535"/>
    </row>
    <row r="676" spans="1:1" ht="11.25" customHeight="1">
      <c r="A676" s="535"/>
    </row>
    <row r="677" spans="1:1" ht="11.25" customHeight="1">
      <c r="A677" s="535"/>
    </row>
    <row r="678" spans="1:1" ht="11.25" customHeight="1">
      <c r="A678" s="535"/>
    </row>
    <row r="679" spans="1:1" ht="11.25" customHeight="1">
      <c r="A679" s="535"/>
    </row>
    <row r="680" spans="1:1" ht="11.25" customHeight="1">
      <c r="A680" s="535"/>
    </row>
    <row r="681" spans="1:1" ht="11.25" customHeight="1">
      <c r="A681" s="535"/>
    </row>
    <row r="682" spans="1:1" ht="11.25" customHeight="1">
      <c r="A682" s="535"/>
    </row>
    <row r="683" spans="1:1" ht="11.25" customHeight="1">
      <c r="A683" s="535"/>
    </row>
    <row r="684" spans="1:1" ht="11.25" customHeight="1">
      <c r="A684" s="535"/>
    </row>
    <row r="685" spans="1:1" ht="11.25" customHeight="1">
      <c r="A685" s="535"/>
    </row>
    <row r="686" spans="1:1" ht="11.25" customHeight="1">
      <c r="A686" s="535"/>
    </row>
    <row r="687" spans="1:1" ht="11.25" customHeight="1">
      <c r="A687" s="535"/>
    </row>
    <row r="688" spans="1:1" ht="11.25" customHeight="1">
      <c r="A688" s="535"/>
    </row>
    <row r="689" spans="1:1" ht="11.25" customHeight="1">
      <c r="A689" s="535"/>
    </row>
    <row r="690" spans="1:1" ht="11.25" customHeight="1">
      <c r="A690" s="535"/>
    </row>
    <row r="691" spans="1:1" ht="11.25" customHeight="1">
      <c r="A691" s="535"/>
    </row>
    <row r="692" spans="1:1" ht="11.25" customHeight="1">
      <c r="A692" s="535"/>
    </row>
    <row r="693" spans="1:1" ht="11.25" customHeight="1">
      <c r="A693" s="535"/>
    </row>
  </sheetData>
  <mergeCells count="11">
    <mergeCell ref="BD7:BE7"/>
    <mergeCell ref="AJ7:AM7"/>
    <mergeCell ref="AN7:AQ7"/>
    <mergeCell ref="AR7:AU7"/>
    <mergeCell ref="AV7:AY7"/>
    <mergeCell ref="AZ7:BC7"/>
    <mergeCell ref="P7:S7"/>
    <mergeCell ref="T7:W7"/>
    <mergeCell ref="X7:AA7"/>
    <mergeCell ref="AB7:AE7"/>
    <mergeCell ref="AF7:AI7"/>
  </mergeCells>
  <conditionalFormatting sqref="C14:K14">
    <cfRule type="cellIs" dxfId="29" priority="1" operator="equal">
      <formula>FALSE</formula>
    </cfRule>
  </conditionalFormatting>
  <pageMargins left="0.7" right="0.7" top="0.75" bottom="0.75" header="0.3" footer="0.3"/>
  <pageSetup orientation="portrait" horizontalDpi="0" verticalDpi="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473D3-DD54-445A-9B01-5A363481E28B}">
  <sheetPr>
    <tabColor theme="4"/>
  </sheetPr>
  <dimension ref="A1:BE80"/>
  <sheetViews>
    <sheetView showGridLines="0" zoomScaleNormal="100" workbookViewId="0"/>
  </sheetViews>
  <sheetFormatPr defaultColWidth="7.08203125" defaultRowHeight="12" customHeight="1"/>
  <cols>
    <col min="1" max="1" width="2.5" style="8" customWidth="1"/>
    <col min="2" max="2" width="20.58203125" style="2" customWidth="1"/>
    <col min="3" max="14" width="7.08203125" style="2"/>
    <col min="15" max="15" width="20.58203125" style="2" customWidth="1"/>
    <col min="16" max="17" width="7.08203125" style="2" customWidth="1"/>
    <col min="18" max="47" width="7.08203125" style="2"/>
    <col min="48" max="48" width="7.08203125" style="2" customWidth="1"/>
    <col min="49" max="54" width="7.08203125" style="2"/>
    <col min="55" max="55" width="7.08203125" style="2" customWidth="1"/>
    <col min="56" max="16384" width="7.08203125" style="2"/>
  </cols>
  <sheetData>
    <row r="1" spans="1:57" ht="12" customHeight="1">
      <c r="A1" s="913"/>
      <c r="B1" s="552"/>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7" ht="12" customHeight="1">
      <c r="A2" s="17"/>
      <c r="B2" s="552"/>
    </row>
    <row r="3" spans="1:57" ht="12" customHeight="1">
      <c r="A3" s="17"/>
      <c r="D3" s="13"/>
      <c r="E3" s="13"/>
      <c r="F3" s="13"/>
      <c r="G3" s="13"/>
      <c r="H3" s="13"/>
      <c r="I3" s="13"/>
      <c r="J3" s="13"/>
      <c r="K3" s="13"/>
      <c r="L3" s="13"/>
      <c r="M3" s="13"/>
      <c r="N3" s="13"/>
    </row>
    <row r="4" spans="1:57" ht="12" customHeight="1">
      <c r="A4" s="17"/>
      <c r="C4" s="14"/>
      <c r="D4" s="15"/>
      <c r="E4" s="15"/>
      <c r="F4" s="15"/>
      <c r="G4" s="15"/>
      <c r="H4" s="15"/>
      <c r="I4" s="15"/>
      <c r="J4" s="15"/>
      <c r="K4" s="15"/>
      <c r="L4" s="15"/>
      <c r="M4" s="15"/>
      <c r="N4" s="15"/>
    </row>
    <row r="5" spans="1:57" ht="12" customHeight="1">
      <c r="C5" s="14"/>
      <c r="D5" s="15"/>
      <c r="E5" s="15"/>
      <c r="F5" s="15"/>
      <c r="G5" s="15"/>
      <c r="H5" s="15"/>
      <c r="I5" s="15"/>
      <c r="J5" s="15"/>
      <c r="K5" s="15"/>
      <c r="L5" s="15"/>
      <c r="M5" s="15"/>
      <c r="N5" s="15"/>
    </row>
    <row r="6" spans="1:57" ht="12" customHeight="1">
      <c r="C6" s="14"/>
      <c r="D6" s="15"/>
      <c r="E6" s="15"/>
      <c r="F6" s="15"/>
      <c r="G6" s="15"/>
      <c r="H6" s="15"/>
      <c r="I6" s="15"/>
      <c r="J6" s="15"/>
      <c r="K6" s="15"/>
      <c r="L6" s="15"/>
      <c r="M6" s="15"/>
      <c r="N6" s="15"/>
      <c r="P6" s="536" t="s">
        <v>431</v>
      </c>
    </row>
    <row r="7" spans="1:57" ht="12" customHeight="1">
      <c r="A7" s="535"/>
      <c r="B7" s="534"/>
      <c r="C7" s="536" t="s">
        <v>432</v>
      </c>
      <c r="D7" s="534"/>
      <c r="E7" s="534"/>
      <c r="F7" s="534"/>
      <c r="G7" s="534"/>
      <c r="H7" s="534"/>
      <c r="I7" s="534"/>
      <c r="J7" s="534"/>
      <c r="K7" s="534"/>
      <c r="L7" s="534"/>
      <c r="M7" s="534"/>
      <c r="N7" s="534"/>
      <c r="O7" s="534"/>
      <c r="P7" s="1058">
        <v>2016</v>
      </c>
      <c r="Q7" s="1057"/>
      <c r="R7" s="1057"/>
      <c r="S7" s="1057"/>
      <c r="T7" s="1057">
        <v>2017</v>
      </c>
      <c r="U7" s="1057"/>
      <c r="V7" s="1057"/>
      <c r="W7" s="1057"/>
      <c r="X7" s="1057">
        <v>2018</v>
      </c>
      <c r="Y7" s="1057"/>
      <c r="Z7" s="1057"/>
      <c r="AA7" s="1057"/>
      <c r="AB7" s="42">
        <v>2019</v>
      </c>
      <c r="AC7" s="42"/>
      <c r="AD7" s="42"/>
      <c r="AE7" s="42"/>
      <c r="AF7" s="42">
        <v>2020</v>
      </c>
      <c r="AG7" s="42"/>
      <c r="AH7" s="42"/>
      <c r="AI7" s="42"/>
      <c r="AJ7" s="42">
        <v>2021</v>
      </c>
      <c r="AK7" s="42"/>
      <c r="AL7" s="42"/>
      <c r="AM7" s="42"/>
      <c r="AN7" s="42">
        <v>2022</v>
      </c>
      <c r="AO7" s="42"/>
      <c r="AP7" s="42"/>
      <c r="AQ7" s="42"/>
      <c r="AR7" s="42">
        <v>2023</v>
      </c>
      <c r="AS7" s="42"/>
      <c r="AT7" s="42"/>
      <c r="AU7" s="42"/>
      <c r="AV7" s="42">
        <v>2024</v>
      </c>
      <c r="AW7" s="42"/>
      <c r="AX7" s="42"/>
      <c r="AY7" s="42"/>
      <c r="AZ7" s="42">
        <v>2025</v>
      </c>
      <c r="BA7" s="42"/>
      <c r="BB7" s="42"/>
      <c r="BC7" s="42"/>
      <c r="BD7" s="1057">
        <v>2026</v>
      </c>
      <c r="BE7" s="1057"/>
    </row>
    <row r="8" spans="1:57" ht="12" customHeight="1">
      <c r="A8" s="535"/>
      <c r="B8" s="537"/>
      <c r="C8" s="102">
        <v>2016</v>
      </c>
      <c r="D8" s="103">
        <v>2017</v>
      </c>
      <c r="E8" s="103">
        <v>2018</v>
      </c>
      <c r="F8" s="103">
        <v>2019</v>
      </c>
      <c r="G8" s="103">
        <v>2020</v>
      </c>
      <c r="H8" s="103">
        <v>2021</v>
      </c>
      <c r="I8" s="103">
        <v>2022</v>
      </c>
      <c r="J8" s="103">
        <v>2023</v>
      </c>
      <c r="K8" s="103">
        <v>2024</v>
      </c>
      <c r="L8" s="103">
        <v>2025</v>
      </c>
      <c r="M8" s="104">
        <v>2026</v>
      </c>
      <c r="N8" s="539"/>
      <c r="O8" s="534"/>
      <c r="P8" s="5"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2" customHeight="1">
      <c r="A9" s="666"/>
      <c r="B9" s="554" t="s">
        <v>433</v>
      </c>
      <c r="C9" s="468">
        <v>2.5</v>
      </c>
      <c r="D9" s="469">
        <v>2.5999995</v>
      </c>
      <c r="E9" s="469">
        <v>3.0121959999999999</v>
      </c>
      <c r="F9" s="469">
        <v>3.4868795000000001</v>
      </c>
      <c r="G9" s="469">
        <v>3.4616639999999999</v>
      </c>
      <c r="H9" s="469">
        <v>4.6128584999999998</v>
      </c>
      <c r="I9" s="469">
        <v>4.3</v>
      </c>
      <c r="J9" s="469">
        <v>3.6</v>
      </c>
      <c r="K9" s="469">
        <v>4</v>
      </c>
      <c r="L9" s="469">
        <v>5</v>
      </c>
      <c r="M9" s="470">
        <v>6.0999914999999998</v>
      </c>
      <c r="N9" s="534"/>
      <c r="O9" s="554" t="s">
        <v>433</v>
      </c>
      <c r="P9" s="468">
        <v>2.25</v>
      </c>
      <c r="Q9" s="469">
        <v>2.46</v>
      </c>
      <c r="R9" s="469">
        <v>2.397573</v>
      </c>
      <c r="S9" s="469">
        <v>3.006605</v>
      </c>
      <c r="T9" s="469">
        <v>2.227284</v>
      </c>
      <c r="U9" s="469">
        <v>3.0999995</v>
      </c>
      <c r="V9" s="469">
        <v>2.86</v>
      </c>
      <c r="W9" s="469">
        <v>2.4</v>
      </c>
      <c r="X9" s="469">
        <v>2.9002240000000001</v>
      </c>
      <c r="Y9" s="469">
        <v>3.4999954999999998</v>
      </c>
      <c r="Z9" s="469">
        <v>3.1000009999999998</v>
      </c>
      <c r="AA9" s="469">
        <v>3</v>
      </c>
      <c r="AB9" s="469">
        <v>3.0000035</v>
      </c>
      <c r="AC9" s="469">
        <v>3.5</v>
      </c>
      <c r="AD9" s="469">
        <v>3.7</v>
      </c>
      <c r="AE9" s="469">
        <v>3.599488</v>
      </c>
      <c r="AF9" s="469">
        <v>3</v>
      </c>
      <c r="AG9" s="469">
        <v>3.7415224999999999</v>
      </c>
      <c r="AH9" s="469">
        <v>3.5</v>
      </c>
      <c r="AI9" s="469">
        <v>3.9999929999999999</v>
      </c>
      <c r="AJ9" s="469">
        <v>3.506383</v>
      </c>
      <c r="AK9" s="469">
        <v>5</v>
      </c>
      <c r="AL9" s="469">
        <v>5</v>
      </c>
      <c r="AM9" s="469">
        <v>5</v>
      </c>
      <c r="AN9" s="469">
        <v>4.6294880000000003</v>
      </c>
      <c r="AO9" s="469">
        <v>5</v>
      </c>
      <c r="AP9" s="469">
        <v>4.0000005000000014</v>
      </c>
      <c r="AQ9" s="469">
        <v>3.87473</v>
      </c>
      <c r="AR9" s="469">
        <v>4.1999940000000002</v>
      </c>
      <c r="AS9" s="469">
        <v>3.3</v>
      </c>
      <c r="AT9" s="469">
        <v>3.8</v>
      </c>
      <c r="AU9" s="469">
        <v>3.5000015000000002</v>
      </c>
      <c r="AV9" s="469">
        <v>3.6041935</v>
      </c>
      <c r="AW9" s="469">
        <v>3.8010549999999999</v>
      </c>
      <c r="AX9" s="469">
        <v>4</v>
      </c>
      <c r="AY9" s="469">
        <v>4.800001</v>
      </c>
      <c r="AZ9" s="469">
        <v>4.7995000000000001</v>
      </c>
      <c r="BA9" s="469">
        <v>5</v>
      </c>
      <c r="BB9" s="469">
        <v>5.6000005000000002</v>
      </c>
      <c r="BC9" s="469">
        <v>5.2149999999999999</v>
      </c>
      <c r="BD9" s="469">
        <v>6.5</v>
      </c>
      <c r="BE9" s="470">
        <v>6</v>
      </c>
    </row>
    <row r="10" spans="1:57" ht="12" customHeight="1">
      <c r="A10" s="666"/>
      <c r="B10" s="554" t="s">
        <v>434</v>
      </c>
      <c r="C10" s="472">
        <v>8.0592894779971136</v>
      </c>
      <c r="D10" s="473">
        <v>8.0539417362702022</v>
      </c>
      <c r="E10" s="473">
        <v>12.206576920514131</v>
      </c>
      <c r="F10" s="473">
        <v>13.965313378582049</v>
      </c>
      <c r="G10" s="473">
        <v>16.510421867594768</v>
      </c>
      <c r="H10" s="473">
        <v>27.51276387946136</v>
      </c>
      <c r="I10" s="473">
        <v>19.904779597939019</v>
      </c>
      <c r="J10" s="473">
        <v>19.232623143646521</v>
      </c>
      <c r="K10" s="473">
        <v>28.5685026948359</v>
      </c>
      <c r="L10" s="473">
        <v>45.20408351624193</v>
      </c>
      <c r="M10" s="474">
        <v>164.14461590014989</v>
      </c>
      <c r="N10" s="544"/>
      <c r="O10" s="554" t="s">
        <v>434</v>
      </c>
      <c r="P10" s="472">
        <v>9.0107423680790149</v>
      </c>
      <c r="Q10" s="473">
        <v>7.5130195297438744</v>
      </c>
      <c r="R10" s="473">
        <v>7.3197646547531567</v>
      </c>
      <c r="S10" s="473">
        <v>8.3788066221156257</v>
      </c>
      <c r="T10" s="473">
        <v>6.7556879593952068</v>
      </c>
      <c r="U10" s="473">
        <v>8.5018591637746361</v>
      </c>
      <c r="V10" s="473">
        <v>8.4424258718532954</v>
      </c>
      <c r="W10" s="473">
        <v>8.5443150913092278</v>
      </c>
      <c r="X10" s="473">
        <v>10.38678439909717</v>
      </c>
      <c r="Y10" s="473">
        <v>11.35399275644586</v>
      </c>
      <c r="Z10" s="473">
        <v>12.601379582892861</v>
      </c>
      <c r="AA10" s="473">
        <v>14.26079032898742</v>
      </c>
      <c r="AB10" s="473">
        <v>13.17089899278597</v>
      </c>
      <c r="AC10" s="473">
        <v>13.467960326723651</v>
      </c>
      <c r="AD10" s="473">
        <v>16.164646335956569</v>
      </c>
      <c r="AE10" s="473">
        <v>13.088766259118531</v>
      </c>
      <c r="AF10" s="473">
        <v>11.88232323053956</v>
      </c>
      <c r="AG10" s="473">
        <v>17.058227181435772</v>
      </c>
      <c r="AH10" s="473">
        <v>18.16885109800787</v>
      </c>
      <c r="AI10" s="473">
        <v>19.030531166541191</v>
      </c>
      <c r="AJ10" s="473">
        <v>22.635447864848491</v>
      </c>
      <c r="AK10" s="473">
        <v>29.55942590857644</v>
      </c>
      <c r="AL10" s="473">
        <v>27.461694653124919</v>
      </c>
      <c r="AM10" s="473">
        <v>29.908854007439491</v>
      </c>
      <c r="AN10" s="473">
        <v>21.370515696063389</v>
      </c>
      <c r="AO10" s="473">
        <v>26.52533302746853</v>
      </c>
      <c r="AP10" s="473">
        <v>15.02161138535646</v>
      </c>
      <c r="AQ10" s="473">
        <v>14.146558192803001</v>
      </c>
      <c r="AR10" s="473">
        <v>34.467776934296637</v>
      </c>
      <c r="AS10" s="473">
        <v>13.968572068130859</v>
      </c>
      <c r="AT10" s="473">
        <v>12.04309229679648</v>
      </c>
      <c r="AU10" s="473">
        <v>16.862321488461209</v>
      </c>
      <c r="AV10" s="473">
        <v>13.564455400769249</v>
      </c>
      <c r="AW10" s="473">
        <v>21.721028335546539</v>
      </c>
      <c r="AX10" s="473">
        <v>20.515919866368161</v>
      </c>
      <c r="AY10" s="473">
        <v>57.964899547571058</v>
      </c>
      <c r="AZ10" s="473">
        <v>56.022491897009758</v>
      </c>
      <c r="BA10" s="473">
        <v>52.304474754088481</v>
      </c>
      <c r="BB10" s="473">
        <v>36.788683035061077</v>
      </c>
      <c r="BC10" s="473">
        <v>35.678400819140279</v>
      </c>
      <c r="BD10" s="473">
        <v>212.60589106079939</v>
      </c>
      <c r="BE10" s="474">
        <v>111.9591313131297</v>
      </c>
    </row>
    <row r="11" spans="1:57" ht="12" customHeight="1">
      <c r="A11" s="535"/>
      <c r="B11" s="554" t="s">
        <v>435</v>
      </c>
      <c r="C11" s="475">
        <v>1.665</v>
      </c>
      <c r="D11" s="476">
        <v>1.9999990000000001</v>
      </c>
      <c r="E11" s="476">
        <v>2.4</v>
      </c>
      <c r="F11" s="476">
        <v>2.344109</v>
      </c>
      <c r="G11" s="476">
        <v>2.5</v>
      </c>
      <c r="H11" s="476">
        <v>3.4999980000000002</v>
      </c>
      <c r="I11" s="476">
        <v>3.4999989999999999</v>
      </c>
      <c r="J11" s="476">
        <v>3</v>
      </c>
      <c r="K11" s="476">
        <v>3.1929905000000001</v>
      </c>
      <c r="L11" s="476">
        <v>3.7515930000000002</v>
      </c>
      <c r="M11" s="477">
        <v>2.6</v>
      </c>
      <c r="N11" s="544"/>
      <c r="O11" s="554" t="s">
        <v>435</v>
      </c>
      <c r="P11" s="475">
        <v>1.5</v>
      </c>
      <c r="Q11" s="476">
        <v>1.5449774999999999</v>
      </c>
      <c r="R11" s="476">
        <v>1.8049895</v>
      </c>
      <c r="S11" s="476">
        <v>1.999995</v>
      </c>
      <c r="T11" s="476">
        <v>1.8982760000000001</v>
      </c>
      <c r="U11" s="476">
        <v>1.95</v>
      </c>
      <c r="V11" s="476">
        <v>2</v>
      </c>
      <c r="W11" s="476">
        <v>2</v>
      </c>
      <c r="X11" s="476">
        <v>2.0384509999999998</v>
      </c>
      <c r="Y11" s="476">
        <v>2.5</v>
      </c>
      <c r="Z11" s="476">
        <v>2.5</v>
      </c>
      <c r="AA11" s="476">
        <v>2.4483450000000002</v>
      </c>
      <c r="AB11" s="476">
        <v>2.2000000000000002</v>
      </c>
      <c r="AC11" s="476">
        <v>2.4999959999999999</v>
      </c>
      <c r="AD11" s="476">
        <v>2.3624965000000002</v>
      </c>
      <c r="AE11" s="476">
        <v>2.2999999999999998</v>
      </c>
      <c r="AF11" s="476">
        <v>2.0000184999999999</v>
      </c>
      <c r="AG11" s="476">
        <v>2.4904220000000001</v>
      </c>
      <c r="AH11" s="476">
        <v>2.8555027196176321</v>
      </c>
      <c r="AI11" s="476">
        <v>2.6999995000000001</v>
      </c>
      <c r="AJ11" s="476">
        <v>3</v>
      </c>
      <c r="AK11" s="476">
        <v>3.5</v>
      </c>
      <c r="AL11" s="476">
        <v>3.3975200000000001</v>
      </c>
      <c r="AM11" s="476">
        <v>4</v>
      </c>
      <c r="AN11" s="476">
        <v>3.5</v>
      </c>
      <c r="AO11" s="476">
        <v>3.700002</v>
      </c>
      <c r="AP11" s="476">
        <v>3.4378415000000002</v>
      </c>
      <c r="AQ11" s="476">
        <v>3</v>
      </c>
      <c r="AR11" s="476">
        <v>2.9128270000000001</v>
      </c>
      <c r="AS11" s="476">
        <v>2.9999980000000002</v>
      </c>
      <c r="AT11" s="476">
        <v>3</v>
      </c>
      <c r="AU11" s="476">
        <v>3.1056145000000002</v>
      </c>
      <c r="AV11" s="476">
        <v>3</v>
      </c>
      <c r="AW11" s="476">
        <v>3.189314</v>
      </c>
      <c r="AX11" s="476">
        <v>3.4</v>
      </c>
      <c r="AY11" s="476">
        <v>3.4999920000000002</v>
      </c>
      <c r="AZ11" s="476">
        <v>3.5</v>
      </c>
      <c r="BA11" s="476">
        <v>4.1986305000000002</v>
      </c>
      <c r="BB11" s="476">
        <v>4</v>
      </c>
      <c r="BC11" s="476">
        <v>3.2</v>
      </c>
      <c r="BD11" s="476">
        <v>2.9999989999999999</v>
      </c>
      <c r="BE11" s="477">
        <v>2.2972570000000001</v>
      </c>
    </row>
    <row r="12" spans="1:57" ht="12" customHeight="1">
      <c r="A12" s="535"/>
      <c r="B12" s="554" t="s">
        <v>436</v>
      </c>
      <c r="C12" s="478">
        <v>8.620182242746548</v>
      </c>
      <c r="D12" s="479">
        <v>9.1699204066282842</v>
      </c>
      <c r="E12" s="479">
        <v>13.9386142583352</v>
      </c>
      <c r="F12" s="479">
        <v>12.913482058188711</v>
      </c>
      <c r="G12" s="479">
        <v>14.14629735166176</v>
      </c>
      <c r="H12" s="479">
        <v>20.492850758260481</v>
      </c>
      <c r="I12" s="479">
        <v>15.172610812847291</v>
      </c>
      <c r="J12" s="479">
        <v>12.18695940061242</v>
      </c>
      <c r="K12" s="479">
        <v>14.45914828274829</v>
      </c>
      <c r="L12" s="479">
        <v>17.827355820400921</v>
      </c>
      <c r="M12" s="480">
        <v>18.54827508868582</v>
      </c>
      <c r="N12" s="544"/>
      <c r="O12" s="554" t="s">
        <v>436</v>
      </c>
      <c r="P12" s="478">
        <v>7.9136133057900366</v>
      </c>
      <c r="Q12" s="479">
        <v>10.94167063501432</v>
      </c>
      <c r="R12" s="479">
        <v>8.1503084240820094</v>
      </c>
      <c r="S12" s="479">
        <v>7.371269612187227</v>
      </c>
      <c r="T12" s="479">
        <v>7.3882440094739108</v>
      </c>
      <c r="U12" s="479">
        <v>8.9113110892429539</v>
      </c>
      <c r="V12" s="479">
        <v>11.118693830434539</v>
      </c>
      <c r="W12" s="479">
        <v>9.3518034533172543</v>
      </c>
      <c r="X12" s="479">
        <v>11.455398176841291</v>
      </c>
      <c r="Y12" s="479">
        <v>11.761153794807241</v>
      </c>
      <c r="Z12" s="479">
        <v>14.124465058571481</v>
      </c>
      <c r="AA12" s="479">
        <v>18.42916838149689</v>
      </c>
      <c r="AB12" s="479">
        <v>14.240523287902249</v>
      </c>
      <c r="AC12" s="479">
        <v>13.10584028377105</v>
      </c>
      <c r="AD12" s="479">
        <v>12.37868727156768</v>
      </c>
      <c r="AE12" s="479">
        <v>11.8524695940944</v>
      </c>
      <c r="AF12" s="479">
        <v>12.68197147571251</v>
      </c>
      <c r="AG12" s="479">
        <v>13.663023337313639</v>
      </c>
      <c r="AH12" s="479">
        <v>16.86013436415509</v>
      </c>
      <c r="AI12" s="479">
        <v>13.5710251562206</v>
      </c>
      <c r="AJ12" s="479">
        <v>20.09675132805436</v>
      </c>
      <c r="AK12" s="479">
        <v>18.953269853343969</v>
      </c>
      <c r="AL12" s="479">
        <v>20.742535719207851</v>
      </c>
      <c r="AM12" s="479">
        <v>22.163094788116961</v>
      </c>
      <c r="AN12" s="479">
        <v>17.57036945324101</v>
      </c>
      <c r="AO12" s="479">
        <v>15.496192439064419</v>
      </c>
      <c r="AP12" s="479">
        <v>13.920993546568249</v>
      </c>
      <c r="AQ12" s="479">
        <v>12.76223830101477</v>
      </c>
      <c r="AR12" s="479">
        <v>11.309169082487349</v>
      </c>
      <c r="AS12" s="479">
        <v>11.51911935957285</v>
      </c>
      <c r="AT12" s="479">
        <v>13.65621968728645</v>
      </c>
      <c r="AU12" s="479">
        <v>12.486464503563781</v>
      </c>
      <c r="AV12" s="479">
        <v>13.81433047032211</v>
      </c>
      <c r="AW12" s="479">
        <v>14.43503590322825</v>
      </c>
      <c r="AX12" s="479">
        <v>14.27009410131536</v>
      </c>
      <c r="AY12" s="479">
        <v>15.397452816692139</v>
      </c>
      <c r="AZ12" s="479">
        <v>15.67558858793825</v>
      </c>
      <c r="BA12" s="479">
        <v>17.62466816814408</v>
      </c>
      <c r="BB12" s="479">
        <v>19.013044494119011</v>
      </c>
      <c r="BC12" s="479">
        <v>19.013041086976781</v>
      </c>
      <c r="BD12" s="479">
        <v>19.911345408830691</v>
      </c>
      <c r="BE12" s="480">
        <v>17.229063813542449</v>
      </c>
    </row>
    <row r="13" spans="1:57" ht="12" customHeight="1">
      <c r="A13" s="535"/>
      <c r="B13" s="407" t="s">
        <v>115</v>
      </c>
      <c r="C13" s="535"/>
      <c r="D13" s="535"/>
      <c r="E13" s="535"/>
      <c r="F13" s="535"/>
      <c r="G13" s="535"/>
      <c r="H13" s="535"/>
      <c r="I13" s="535"/>
      <c r="J13" s="535"/>
      <c r="K13" s="535"/>
      <c r="L13" s="535"/>
      <c r="M13" s="534"/>
      <c r="N13" s="534"/>
      <c r="O13" s="407" t="s">
        <v>115</v>
      </c>
      <c r="P13" s="535"/>
      <c r="Q13" s="535"/>
      <c r="R13" s="535"/>
      <c r="S13" s="535"/>
      <c r="T13" s="535"/>
      <c r="U13" s="535"/>
      <c r="V13" s="535"/>
      <c r="W13" s="535"/>
      <c r="X13" s="535"/>
      <c r="Y13" s="535"/>
      <c r="Z13" s="535"/>
      <c r="AA13" s="535"/>
      <c r="AB13" s="535"/>
      <c r="AC13" s="535"/>
      <c r="AD13" s="535"/>
      <c r="AE13" s="535"/>
      <c r="AF13" s="535"/>
      <c r="AG13" s="535"/>
      <c r="AH13" s="535"/>
      <c r="AI13" s="535"/>
      <c r="AJ13" s="535"/>
      <c r="AK13" s="535"/>
      <c r="AL13" s="535"/>
      <c r="AM13" s="535"/>
      <c r="AN13" s="535"/>
      <c r="AO13" s="535"/>
      <c r="AP13" s="535"/>
      <c r="AQ13" s="535"/>
      <c r="AR13" s="535"/>
      <c r="AS13" s="535"/>
      <c r="AT13" s="535"/>
      <c r="AU13" s="535"/>
      <c r="AV13" s="535"/>
      <c r="AW13" s="535"/>
      <c r="AX13" s="535"/>
      <c r="AY13" s="535"/>
      <c r="AZ13" s="535"/>
      <c r="BA13" s="535"/>
      <c r="BB13" s="535"/>
      <c r="BC13" s="535"/>
      <c r="BD13" s="534"/>
      <c r="BE13" s="534"/>
    </row>
    <row r="14" spans="1:57" ht="12" customHeight="1">
      <c r="A14" s="535"/>
      <c r="B14" s="535"/>
      <c r="C14" s="535"/>
      <c r="D14" s="535"/>
      <c r="E14" s="535"/>
      <c r="F14" s="535"/>
      <c r="G14" s="535"/>
      <c r="H14" s="535"/>
      <c r="I14" s="535"/>
      <c r="J14" s="535"/>
      <c r="K14" s="535"/>
      <c r="L14" s="535"/>
      <c r="M14" s="534"/>
      <c r="N14" s="534"/>
      <c r="O14" s="534"/>
      <c r="P14" s="534"/>
      <c r="Q14" s="534"/>
      <c r="R14" s="534"/>
      <c r="S14" s="534"/>
      <c r="T14" s="534"/>
      <c r="U14" s="534"/>
      <c r="V14" s="534"/>
      <c r="W14" s="534"/>
      <c r="X14" s="534"/>
      <c r="Y14" s="534"/>
      <c r="Z14" s="534"/>
      <c r="AA14" s="534"/>
      <c r="AB14" s="534"/>
      <c r="AC14" s="534"/>
      <c r="AD14" s="534"/>
      <c r="AE14" s="534"/>
      <c r="AF14" s="534"/>
      <c r="AG14" s="534"/>
      <c r="AH14" s="534"/>
      <c r="AI14" s="534"/>
      <c r="AJ14" s="534"/>
      <c r="AK14" s="534"/>
      <c r="AL14" s="534"/>
      <c r="AM14" s="534"/>
      <c r="AN14" s="534"/>
      <c r="AO14" s="534"/>
      <c r="AP14" s="534"/>
      <c r="AQ14" s="534"/>
      <c r="AR14" s="534"/>
      <c r="AS14" s="534"/>
      <c r="AT14" s="534"/>
      <c r="AU14" s="534"/>
      <c r="AV14" s="534"/>
      <c r="AW14" s="534"/>
      <c r="AX14" s="534"/>
      <c r="AY14" s="534"/>
      <c r="AZ14" s="534"/>
      <c r="BA14" s="534"/>
      <c r="BB14" s="534"/>
      <c r="BC14" s="534"/>
      <c r="BD14" s="534"/>
      <c r="BE14" s="534"/>
    </row>
    <row r="15" spans="1:57" ht="12" customHeight="1">
      <c r="A15" s="535"/>
      <c r="B15" s="534"/>
      <c r="C15" s="534"/>
      <c r="D15" s="534"/>
      <c r="E15" s="534"/>
      <c r="F15" s="534"/>
      <c r="G15" s="534"/>
      <c r="H15" s="534"/>
      <c r="I15" s="534"/>
      <c r="J15" s="534"/>
      <c r="K15" s="534"/>
      <c r="L15" s="534"/>
      <c r="M15" s="534"/>
      <c r="N15" s="534"/>
      <c r="O15" s="534"/>
      <c r="P15" s="534"/>
      <c r="Q15" s="534"/>
      <c r="R15" s="534"/>
      <c r="S15" s="534"/>
      <c r="T15" s="534"/>
      <c r="U15" s="534"/>
      <c r="V15" s="534"/>
      <c r="W15" s="534"/>
      <c r="X15" s="534"/>
      <c r="Y15" s="534"/>
      <c r="Z15" s="534"/>
      <c r="AA15" s="534"/>
      <c r="AB15" s="534"/>
      <c r="AC15" s="534"/>
      <c r="AD15" s="534"/>
      <c r="AE15" s="534"/>
      <c r="AF15" s="534"/>
      <c r="AG15" s="534"/>
      <c r="AH15" s="534"/>
      <c r="AI15" s="534"/>
      <c r="AJ15" s="534"/>
      <c r="AK15" s="534"/>
      <c r="AL15" s="534"/>
      <c r="AM15" s="534"/>
      <c r="AN15" s="534"/>
      <c r="AO15" s="534"/>
      <c r="AP15" s="534"/>
      <c r="AQ15" s="534"/>
      <c r="AR15" s="534"/>
      <c r="AS15" s="534"/>
      <c r="AT15" s="534"/>
      <c r="AU15" s="534"/>
      <c r="AV15" s="534"/>
      <c r="AW15" s="534"/>
      <c r="AX15" s="534"/>
      <c r="AY15" s="534"/>
      <c r="AZ15" s="534"/>
      <c r="BA15" s="534"/>
      <c r="BB15" s="534"/>
      <c r="BC15" s="534"/>
      <c r="BD15" s="534"/>
      <c r="BE15" s="534"/>
    </row>
    <row r="16" spans="1:57" ht="12" customHeight="1">
      <c r="A16" s="535"/>
      <c r="B16" s="534"/>
      <c r="C16" s="534"/>
      <c r="D16" s="534"/>
      <c r="E16" s="534"/>
      <c r="F16" s="534"/>
      <c r="G16" s="534"/>
      <c r="H16" s="534"/>
      <c r="I16" s="534"/>
      <c r="J16" s="534"/>
      <c r="K16" s="534"/>
      <c r="L16" s="534"/>
      <c r="M16" s="534"/>
      <c r="N16" s="534"/>
      <c r="O16" s="534"/>
      <c r="P16" s="534"/>
      <c r="Q16" s="534"/>
      <c r="R16" s="534"/>
      <c r="S16" s="534"/>
      <c r="T16" s="534"/>
      <c r="U16" s="534"/>
      <c r="V16" s="534"/>
      <c r="W16" s="534"/>
      <c r="X16" s="534"/>
      <c r="Y16" s="534"/>
      <c r="Z16" s="534"/>
      <c r="AA16" s="534"/>
      <c r="AB16" s="534"/>
      <c r="AC16" s="534"/>
      <c r="AD16" s="534"/>
      <c r="AE16" s="534"/>
      <c r="AF16" s="534"/>
      <c r="AG16" s="534"/>
      <c r="AH16" s="534"/>
      <c r="AI16" s="534"/>
      <c r="AJ16" s="534"/>
      <c r="AK16" s="534"/>
      <c r="AL16" s="534"/>
      <c r="AM16" s="534"/>
      <c r="AN16" s="534"/>
      <c r="AO16" s="534"/>
      <c r="AP16" s="534"/>
      <c r="AQ16" s="534"/>
      <c r="AR16" s="534"/>
      <c r="AS16" s="534"/>
      <c r="AT16" s="534"/>
      <c r="AU16" s="534"/>
      <c r="AV16" s="534"/>
      <c r="AW16" s="534"/>
      <c r="AX16" s="534"/>
      <c r="AY16" s="534"/>
      <c r="AZ16" s="534"/>
      <c r="BA16" s="534"/>
      <c r="BB16" s="534"/>
      <c r="BC16" s="534"/>
      <c r="BD16" s="534"/>
      <c r="BE16" s="534"/>
    </row>
    <row r="17" spans="1:57" ht="12" customHeight="1">
      <c r="A17" s="535"/>
      <c r="B17" s="534"/>
      <c r="C17" s="534"/>
      <c r="D17" s="534"/>
      <c r="E17" s="534"/>
      <c r="F17" s="534"/>
      <c r="G17" s="534"/>
      <c r="H17" s="534"/>
      <c r="I17" s="534"/>
      <c r="J17" s="534"/>
      <c r="K17" s="534"/>
      <c r="L17" s="534"/>
      <c r="M17" s="534"/>
      <c r="N17" s="534"/>
      <c r="O17" s="534"/>
      <c r="P17" s="534"/>
      <c r="Q17" s="534"/>
      <c r="R17" s="534"/>
      <c r="S17" s="534"/>
      <c r="T17" s="534"/>
      <c r="U17" s="534"/>
      <c r="V17" s="534"/>
      <c r="W17" s="534"/>
      <c r="X17" s="534"/>
      <c r="Y17" s="534"/>
      <c r="Z17" s="534"/>
      <c r="AA17" s="534"/>
      <c r="AB17" s="534"/>
      <c r="AC17" s="534"/>
      <c r="AD17" s="534"/>
      <c r="AE17" s="534"/>
      <c r="AF17" s="534"/>
      <c r="AG17" s="534"/>
      <c r="AH17" s="534"/>
      <c r="AI17" s="534"/>
      <c r="AJ17" s="534"/>
      <c r="AK17" s="534"/>
      <c r="AL17" s="534"/>
      <c r="AM17" s="534"/>
      <c r="AN17" s="534"/>
      <c r="AO17" s="534"/>
      <c r="AP17" s="534"/>
      <c r="AQ17" s="534"/>
      <c r="AR17" s="534"/>
      <c r="AS17" s="534"/>
      <c r="AT17" s="534"/>
      <c r="AU17" s="534"/>
      <c r="AV17" s="534"/>
      <c r="AW17" s="534"/>
      <c r="AX17" s="534"/>
      <c r="AY17" s="534"/>
      <c r="AZ17" s="534"/>
      <c r="BA17" s="534"/>
      <c r="BB17" s="534"/>
      <c r="BC17" s="534"/>
      <c r="BD17" s="534"/>
      <c r="BE17" s="534"/>
    </row>
    <row r="18" spans="1:57" ht="12" customHeight="1">
      <c r="A18" s="535"/>
      <c r="B18" s="534"/>
      <c r="C18" s="534"/>
      <c r="D18" s="534"/>
      <c r="E18" s="534"/>
      <c r="F18" s="534"/>
      <c r="G18" s="534"/>
      <c r="H18" s="534"/>
      <c r="I18" s="534"/>
      <c r="J18" s="534"/>
      <c r="K18" s="534"/>
      <c r="L18" s="534"/>
      <c r="M18" s="534"/>
      <c r="N18" s="534"/>
      <c r="O18" s="534"/>
      <c r="P18" s="534"/>
      <c r="Q18" s="534"/>
      <c r="R18" s="534"/>
      <c r="S18" s="534"/>
      <c r="T18" s="534"/>
      <c r="U18" s="534"/>
      <c r="V18" s="534"/>
      <c r="W18" s="534"/>
      <c r="X18" s="534"/>
      <c r="Y18" s="534"/>
      <c r="Z18" s="534"/>
      <c r="AA18" s="534"/>
      <c r="AB18" s="534"/>
      <c r="AC18" s="534"/>
      <c r="AD18" s="534"/>
      <c r="AE18" s="534"/>
      <c r="AF18" s="534"/>
      <c r="AG18" s="534"/>
      <c r="AH18" s="534"/>
      <c r="AI18" s="534"/>
      <c r="AJ18" s="534"/>
      <c r="AK18" s="534"/>
      <c r="AL18" s="534"/>
      <c r="AM18" s="534"/>
      <c r="AN18" s="534"/>
      <c r="AO18" s="534"/>
      <c r="AP18" s="534"/>
      <c r="AQ18" s="534"/>
      <c r="AR18" s="534"/>
      <c r="AS18" s="534"/>
      <c r="AT18" s="534"/>
      <c r="AU18" s="534"/>
      <c r="AV18" s="534"/>
      <c r="AW18" s="534"/>
      <c r="AX18" s="534"/>
      <c r="AY18" s="534"/>
      <c r="AZ18" s="534"/>
      <c r="BA18" s="534"/>
      <c r="BB18" s="534"/>
      <c r="BC18" s="534"/>
      <c r="BD18" s="534"/>
      <c r="BE18" s="534"/>
    </row>
    <row r="19" spans="1:57" ht="12" customHeight="1">
      <c r="A19" s="535"/>
      <c r="B19" s="534"/>
      <c r="C19" s="534"/>
      <c r="D19" s="534"/>
      <c r="E19" s="534"/>
      <c r="F19" s="534"/>
      <c r="G19" s="534"/>
      <c r="H19" s="534"/>
      <c r="I19" s="534"/>
      <c r="J19" s="534"/>
      <c r="K19" s="534"/>
      <c r="L19" s="534"/>
      <c r="M19" s="534"/>
      <c r="N19" s="534"/>
      <c r="O19" s="534"/>
      <c r="P19" s="534"/>
      <c r="Q19" s="534"/>
      <c r="R19" s="534"/>
      <c r="S19" s="534"/>
      <c r="T19" s="534"/>
      <c r="U19" s="534"/>
      <c r="V19" s="534"/>
      <c r="W19" s="534"/>
      <c r="X19" s="534"/>
      <c r="Y19" s="534"/>
      <c r="Z19" s="534"/>
      <c r="AA19" s="534"/>
      <c r="AB19" s="534"/>
      <c r="AC19" s="534"/>
      <c r="AD19" s="534"/>
      <c r="AE19" s="534"/>
      <c r="AF19" s="534"/>
      <c r="AG19" s="534"/>
      <c r="AH19" s="534"/>
      <c r="AI19" s="534"/>
      <c r="AJ19" s="534"/>
      <c r="AK19" s="534"/>
      <c r="AL19" s="534"/>
      <c r="AM19" s="534"/>
      <c r="AN19" s="534"/>
      <c r="AO19" s="534"/>
      <c r="AP19" s="534"/>
      <c r="AQ19" s="534"/>
      <c r="AR19" s="534"/>
      <c r="AS19" s="534"/>
      <c r="AT19" s="534"/>
      <c r="AU19" s="534"/>
      <c r="AV19" s="534"/>
      <c r="AW19" s="534"/>
      <c r="AX19" s="534"/>
      <c r="AY19" s="534"/>
      <c r="AZ19" s="534"/>
      <c r="BA19" s="534"/>
      <c r="BB19" s="534"/>
      <c r="BC19" s="534"/>
      <c r="BD19" s="534"/>
      <c r="BE19" s="534"/>
    </row>
    <row r="20" spans="1:57" ht="12" customHeight="1">
      <c r="A20" s="535"/>
      <c r="B20" s="534"/>
      <c r="C20" s="534"/>
      <c r="D20" s="534"/>
      <c r="E20" s="534"/>
      <c r="F20" s="534"/>
      <c r="G20" s="534"/>
      <c r="H20" s="534"/>
      <c r="I20" s="534"/>
      <c r="J20" s="534"/>
      <c r="K20" s="534"/>
      <c r="L20" s="534"/>
      <c r="M20" s="534"/>
      <c r="N20" s="534"/>
      <c r="O20" s="534"/>
      <c r="P20" s="534"/>
      <c r="Q20" s="534"/>
      <c r="R20" s="534"/>
      <c r="S20" s="534"/>
      <c r="T20" s="534"/>
      <c r="U20" s="534"/>
      <c r="V20" s="534"/>
      <c r="W20" s="534"/>
      <c r="X20" s="534"/>
      <c r="Y20" s="534"/>
      <c r="Z20" s="534"/>
      <c r="AA20" s="534"/>
      <c r="AB20" s="534"/>
      <c r="AC20" s="534"/>
      <c r="AD20" s="534"/>
      <c r="AE20" s="534"/>
      <c r="AF20" s="534"/>
      <c r="AG20" s="534"/>
      <c r="AH20" s="534"/>
      <c r="AI20" s="534"/>
      <c r="AJ20" s="534"/>
      <c r="AK20" s="534"/>
      <c r="AL20" s="534"/>
      <c r="AM20" s="534"/>
      <c r="AN20" s="534"/>
      <c r="AO20" s="534"/>
      <c r="AP20" s="534"/>
      <c r="AQ20" s="534"/>
      <c r="AR20" s="534"/>
      <c r="AS20" s="534"/>
      <c r="AT20" s="534"/>
      <c r="AU20" s="534"/>
      <c r="AV20" s="534"/>
      <c r="AW20" s="534"/>
      <c r="AX20" s="534"/>
      <c r="AY20" s="534"/>
      <c r="AZ20" s="534"/>
      <c r="BA20" s="534"/>
      <c r="BB20" s="534"/>
      <c r="BC20" s="534"/>
      <c r="BD20" s="534"/>
      <c r="BE20" s="534"/>
    </row>
    <row r="21" spans="1:57" ht="12" customHeight="1">
      <c r="A21" s="535"/>
      <c r="B21" s="534"/>
      <c r="C21" s="534"/>
      <c r="D21" s="534"/>
      <c r="E21" s="534"/>
      <c r="F21" s="534"/>
      <c r="G21" s="534"/>
      <c r="H21" s="534"/>
      <c r="I21" s="534"/>
      <c r="J21" s="534"/>
      <c r="K21" s="534"/>
      <c r="L21" s="534"/>
      <c r="M21" s="534"/>
      <c r="N21" s="534"/>
      <c r="O21" s="534"/>
      <c r="P21" s="534"/>
      <c r="Q21" s="534"/>
      <c r="R21" s="534"/>
      <c r="S21" s="534"/>
      <c r="T21" s="534"/>
      <c r="U21" s="534"/>
      <c r="V21" s="534"/>
      <c r="W21" s="534"/>
      <c r="X21" s="534"/>
      <c r="Y21" s="534"/>
      <c r="Z21" s="534"/>
      <c r="AA21" s="534"/>
      <c r="AB21" s="534"/>
      <c r="AC21" s="534"/>
      <c r="AD21" s="534"/>
      <c r="AE21" s="534"/>
      <c r="AF21" s="534"/>
      <c r="AG21" s="534"/>
      <c r="AH21" s="534"/>
      <c r="AI21" s="534"/>
      <c r="AJ21" s="534"/>
      <c r="AK21" s="534"/>
      <c r="AL21" s="534"/>
      <c r="AM21" s="534"/>
      <c r="AN21" s="534"/>
      <c r="AO21" s="534"/>
      <c r="AP21" s="534"/>
      <c r="AQ21" s="534"/>
      <c r="AR21" s="534"/>
      <c r="AS21" s="534"/>
      <c r="AT21" s="534"/>
      <c r="AU21" s="534"/>
      <c r="AV21" s="534"/>
      <c r="AW21" s="534"/>
      <c r="AX21" s="534"/>
      <c r="AY21" s="534"/>
      <c r="AZ21" s="534"/>
      <c r="BA21" s="534"/>
      <c r="BB21" s="534"/>
      <c r="BC21" s="534"/>
      <c r="BD21" s="534"/>
      <c r="BE21" s="534"/>
    </row>
    <row r="22" spans="1:57" ht="12" customHeight="1">
      <c r="A22" s="535"/>
      <c r="B22" s="534"/>
      <c r="C22" s="534"/>
      <c r="D22" s="534"/>
      <c r="E22" s="534"/>
      <c r="F22" s="534"/>
      <c r="G22" s="534"/>
      <c r="H22" s="534"/>
      <c r="I22" s="534"/>
      <c r="J22" s="534"/>
      <c r="K22" s="534"/>
      <c r="L22" s="534"/>
      <c r="M22" s="534"/>
      <c r="N22" s="534"/>
      <c r="O22" s="534"/>
      <c r="P22" s="534"/>
      <c r="Q22" s="534"/>
      <c r="R22" s="534"/>
      <c r="S22" s="534"/>
      <c r="T22" s="534"/>
      <c r="U22" s="534"/>
      <c r="V22" s="534"/>
      <c r="W22" s="534"/>
      <c r="X22" s="534"/>
      <c r="Y22" s="534"/>
      <c r="Z22" s="534"/>
      <c r="AA22" s="534"/>
      <c r="AB22" s="534"/>
      <c r="AC22" s="534"/>
      <c r="AD22" s="534"/>
      <c r="AE22" s="534"/>
      <c r="AF22" s="534"/>
      <c r="AG22" s="534"/>
      <c r="AH22" s="534"/>
      <c r="AI22" s="534"/>
      <c r="AJ22" s="534"/>
      <c r="AK22" s="534"/>
      <c r="AL22" s="534"/>
      <c r="AM22" s="534"/>
      <c r="AN22" s="534"/>
      <c r="AO22" s="534"/>
      <c r="AP22" s="534"/>
      <c r="AQ22" s="534"/>
      <c r="AR22" s="534"/>
      <c r="AS22" s="534"/>
      <c r="AT22" s="534"/>
      <c r="AU22" s="534"/>
      <c r="AV22" s="534"/>
      <c r="AW22" s="534"/>
      <c r="AX22" s="534"/>
      <c r="AY22" s="534"/>
      <c r="AZ22" s="534"/>
      <c r="BA22" s="534"/>
      <c r="BB22" s="534"/>
      <c r="BC22" s="534"/>
      <c r="BD22" s="534"/>
      <c r="BE22" s="534"/>
    </row>
    <row r="23" spans="1:57" ht="12" customHeight="1">
      <c r="A23" s="535"/>
      <c r="B23" s="534"/>
      <c r="C23" s="534"/>
      <c r="D23" s="534"/>
      <c r="E23" s="534"/>
      <c r="F23" s="534"/>
      <c r="G23" s="534"/>
      <c r="H23" s="534"/>
      <c r="I23" s="534"/>
      <c r="J23" s="534"/>
      <c r="K23" s="534"/>
      <c r="L23" s="534"/>
      <c r="M23" s="534"/>
      <c r="N23" s="534"/>
      <c r="O23" s="534"/>
      <c r="P23" s="534"/>
      <c r="Q23" s="534"/>
      <c r="R23" s="534"/>
      <c r="S23" s="534"/>
      <c r="T23" s="534"/>
      <c r="U23" s="534"/>
      <c r="V23" s="534"/>
      <c r="W23" s="534"/>
      <c r="X23" s="534"/>
      <c r="Y23" s="534"/>
      <c r="Z23" s="534"/>
      <c r="AA23" s="534"/>
      <c r="AB23" s="534"/>
      <c r="AC23" s="534"/>
      <c r="AD23" s="534"/>
      <c r="AE23" s="534"/>
      <c r="AF23" s="534"/>
      <c r="AG23" s="534"/>
      <c r="AH23" s="534"/>
      <c r="AI23" s="534"/>
      <c r="AJ23" s="534"/>
      <c r="AK23" s="534"/>
      <c r="AL23" s="534"/>
      <c r="AM23" s="534"/>
      <c r="AN23" s="534"/>
      <c r="AO23" s="534"/>
      <c r="AP23" s="534"/>
      <c r="AQ23" s="534"/>
      <c r="AR23" s="534"/>
      <c r="AS23" s="534"/>
      <c r="AT23" s="534"/>
      <c r="AU23" s="534"/>
      <c r="AV23" s="534"/>
      <c r="AW23" s="534"/>
      <c r="AX23" s="534"/>
      <c r="AY23" s="534"/>
      <c r="AZ23" s="534"/>
      <c r="BA23" s="534"/>
      <c r="BB23" s="534"/>
      <c r="BC23" s="534"/>
      <c r="BD23" s="534"/>
      <c r="BE23" s="534"/>
    </row>
    <row r="24" spans="1:57" ht="12" customHeight="1">
      <c r="A24" s="535"/>
      <c r="B24" s="534"/>
      <c r="C24" s="534"/>
      <c r="D24" s="534"/>
      <c r="E24" s="534"/>
      <c r="F24" s="534"/>
      <c r="G24" s="534"/>
      <c r="H24" s="534"/>
      <c r="I24" s="534"/>
      <c r="J24" s="534"/>
      <c r="K24" s="534"/>
      <c r="L24" s="534"/>
      <c r="M24" s="534"/>
      <c r="N24" s="534"/>
      <c r="O24" s="534"/>
      <c r="P24" s="534"/>
      <c r="Q24" s="534"/>
      <c r="R24" s="534"/>
      <c r="S24" s="534"/>
      <c r="T24" s="534"/>
      <c r="U24" s="534"/>
      <c r="V24" s="534"/>
      <c r="W24" s="534"/>
      <c r="X24" s="534"/>
      <c r="Y24" s="534"/>
      <c r="Z24" s="534"/>
      <c r="AA24" s="534"/>
      <c r="AB24" s="534"/>
      <c r="AC24" s="534"/>
      <c r="AD24" s="534"/>
      <c r="AE24" s="534"/>
      <c r="AF24" s="534"/>
      <c r="AG24" s="534"/>
      <c r="AH24" s="534"/>
      <c r="AI24" s="534"/>
      <c r="AJ24" s="534"/>
      <c r="AK24" s="534"/>
      <c r="AL24" s="534"/>
      <c r="AM24" s="534"/>
      <c r="AN24" s="534"/>
      <c r="AO24" s="534"/>
      <c r="AP24" s="534"/>
      <c r="AQ24" s="534"/>
      <c r="AR24" s="534"/>
      <c r="AS24" s="534"/>
      <c r="AT24" s="534"/>
      <c r="AU24" s="534"/>
      <c r="AV24" s="534"/>
      <c r="AW24" s="534"/>
      <c r="AX24" s="534"/>
      <c r="AY24" s="534"/>
      <c r="AZ24" s="534"/>
      <c r="BA24" s="534"/>
      <c r="BB24" s="534"/>
      <c r="BC24" s="534"/>
      <c r="BD24" s="534"/>
      <c r="BE24" s="534"/>
    </row>
    <row r="25" spans="1:57" ht="12" customHeight="1">
      <c r="A25" s="535"/>
      <c r="B25" s="534"/>
      <c r="C25" s="534"/>
      <c r="D25" s="534"/>
      <c r="E25" s="534"/>
      <c r="F25" s="534"/>
      <c r="G25" s="534"/>
      <c r="H25" s="534"/>
      <c r="I25" s="534"/>
      <c r="J25" s="534"/>
      <c r="K25" s="534"/>
      <c r="L25" s="534"/>
      <c r="M25" s="534"/>
      <c r="N25" s="534"/>
      <c r="O25" s="534"/>
      <c r="P25" s="534"/>
      <c r="Q25" s="534"/>
      <c r="R25" s="534"/>
      <c r="S25" s="534"/>
      <c r="T25" s="534"/>
      <c r="U25" s="534"/>
      <c r="V25" s="534"/>
      <c r="W25" s="534"/>
      <c r="X25" s="534"/>
      <c r="Y25" s="534"/>
      <c r="Z25" s="534"/>
      <c r="AA25" s="534"/>
      <c r="AB25" s="534"/>
      <c r="AC25" s="534"/>
      <c r="AD25" s="534"/>
      <c r="AE25" s="534"/>
      <c r="AF25" s="534"/>
      <c r="AG25" s="534"/>
      <c r="AH25" s="534"/>
      <c r="AI25" s="534"/>
      <c r="AJ25" s="534"/>
      <c r="AK25" s="534"/>
      <c r="AL25" s="534"/>
      <c r="AM25" s="534"/>
      <c r="AN25" s="534"/>
      <c r="AO25" s="534"/>
      <c r="AP25" s="534"/>
      <c r="AQ25" s="534"/>
      <c r="AR25" s="534"/>
      <c r="AS25" s="534"/>
      <c r="AT25" s="534"/>
      <c r="AU25" s="534"/>
      <c r="AV25" s="534"/>
      <c r="AW25" s="534"/>
      <c r="AX25" s="534"/>
      <c r="AY25" s="534"/>
      <c r="AZ25" s="534"/>
      <c r="BA25" s="534"/>
      <c r="BB25" s="534"/>
      <c r="BC25" s="534"/>
      <c r="BD25" s="534"/>
      <c r="BE25" s="534"/>
    </row>
    <row r="26" spans="1:57" ht="12" customHeight="1">
      <c r="A26" s="535"/>
      <c r="B26" s="534"/>
      <c r="C26" s="534"/>
      <c r="D26" s="534"/>
      <c r="E26" s="534"/>
      <c r="F26" s="534"/>
      <c r="G26" s="534"/>
      <c r="H26" s="534"/>
      <c r="I26" s="534"/>
      <c r="J26" s="534"/>
      <c r="K26" s="534"/>
      <c r="L26" s="534"/>
      <c r="M26" s="534"/>
      <c r="N26" s="534"/>
      <c r="O26" s="534"/>
      <c r="P26" s="534"/>
      <c r="Q26" s="534"/>
      <c r="R26" s="534"/>
      <c r="S26" s="534"/>
      <c r="T26" s="534"/>
      <c r="U26" s="534"/>
      <c r="V26" s="534"/>
      <c r="W26" s="534"/>
      <c r="X26" s="534"/>
      <c r="Y26" s="534"/>
      <c r="Z26" s="534"/>
      <c r="AA26" s="534"/>
      <c r="AB26" s="534"/>
      <c r="AC26" s="534"/>
      <c r="AD26" s="534"/>
      <c r="AE26" s="534"/>
      <c r="AF26" s="534"/>
      <c r="AG26" s="534"/>
      <c r="AH26" s="534"/>
      <c r="AI26" s="534"/>
      <c r="AJ26" s="534"/>
      <c r="AK26" s="534"/>
      <c r="AL26" s="534"/>
      <c r="AM26" s="534"/>
      <c r="AN26" s="534"/>
      <c r="AO26" s="534"/>
      <c r="AP26" s="534"/>
      <c r="AQ26" s="534"/>
      <c r="AR26" s="534"/>
      <c r="AS26" s="534"/>
      <c r="AT26" s="534"/>
      <c r="AU26" s="534"/>
      <c r="AV26" s="534"/>
      <c r="AW26" s="534"/>
      <c r="AX26" s="534"/>
      <c r="AY26" s="534"/>
      <c r="AZ26" s="534"/>
      <c r="BA26" s="534"/>
      <c r="BB26" s="534"/>
      <c r="BC26" s="534"/>
      <c r="BD26" s="534"/>
      <c r="BE26" s="534"/>
    </row>
    <row r="27" spans="1:57" ht="12" customHeight="1">
      <c r="A27" s="535"/>
      <c r="B27" s="534"/>
      <c r="C27" s="534"/>
      <c r="D27" s="534"/>
      <c r="E27" s="534"/>
      <c r="F27" s="534"/>
      <c r="G27" s="534"/>
      <c r="H27" s="534"/>
      <c r="I27" s="534"/>
      <c r="J27" s="534"/>
      <c r="K27" s="534"/>
      <c r="L27" s="534"/>
      <c r="M27" s="534"/>
      <c r="N27" s="534"/>
      <c r="O27" s="534"/>
      <c r="P27" s="534"/>
      <c r="Q27" s="534"/>
      <c r="R27" s="534"/>
      <c r="S27" s="534"/>
      <c r="T27" s="534"/>
      <c r="U27" s="534"/>
      <c r="V27" s="534"/>
      <c r="W27" s="534"/>
      <c r="X27" s="534"/>
      <c r="Y27" s="534"/>
      <c r="Z27" s="534"/>
      <c r="AA27" s="534"/>
      <c r="AB27" s="534"/>
      <c r="AC27" s="534"/>
      <c r="AD27" s="534"/>
      <c r="AE27" s="534"/>
      <c r="AF27" s="534"/>
      <c r="AG27" s="534"/>
      <c r="AH27" s="534"/>
      <c r="AI27" s="534"/>
      <c r="AJ27" s="534"/>
      <c r="AK27" s="534"/>
      <c r="AL27" s="534"/>
      <c r="AM27" s="534"/>
      <c r="AN27" s="534"/>
      <c r="AO27" s="534"/>
      <c r="AP27" s="534"/>
      <c r="AQ27" s="534"/>
      <c r="AR27" s="534"/>
      <c r="AS27" s="534"/>
      <c r="AT27" s="534"/>
      <c r="AU27" s="534"/>
      <c r="AV27" s="534"/>
      <c r="AW27" s="534"/>
      <c r="AX27" s="534"/>
      <c r="AY27" s="534"/>
      <c r="AZ27" s="534"/>
      <c r="BA27" s="534"/>
      <c r="BB27" s="534"/>
      <c r="BC27" s="534"/>
      <c r="BD27" s="534"/>
      <c r="BE27" s="534"/>
    </row>
    <row r="28" spans="1:57" ht="12" customHeight="1">
      <c r="A28" s="535"/>
      <c r="B28" s="534"/>
      <c r="C28" s="534"/>
      <c r="D28" s="534"/>
      <c r="E28" s="534"/>
      <c r="F28" s="534"/>
      <c r="G28" s="534"/>
      <c r="H28" s="534"/>
      <c r="I28" s="534"/>
      <c r="J28" s="534"/>
      <c r="K28" s="534"/>
      <c r="L28" s="534"/>
      <c r="M28" s="534"/>
      <c r="N28" s="534"/>
      <c r="O28" s="534"/>
      <c r="P28" s="534"/>
      <c r="Q28" s="534"/>
      <c r="R28" s="534"/>
      <c r="S28" s="534"/>
      <c r="T28" s="534"/>
      <c r="U28" s="534"/>
      <c r="V28" s="534"/>
      <c r="W28" s="534"/>
      <c r="X28" s="534"/>
      <c r="Y28" s="534"/>
      <c r="Z28" s="534"/>
      <c r="AA28" s="534"/>
      <c r="AB28" s="534"/>
      <c r="AC28" s="534"/>
      <c r="AD28" s="534"/>
      <c r="AE28" s="534"/>
      <c r="AF28" s="534"/>
      <c r="AG28" s="534"/>
      <c r="AH28" s="534"/>
      <c r="AI28" s="534"/>
      <c r="AJ28" s="534"/>
      <c r="AK28" s="534"/>
      <c r="AL28" s="534"/>
      <c r="AM28" s="534"/>
      <c r="AN28" s="534"/>
      <c r="AO28" s="534"/>
      <c r="AP28" s="534"/>
      <c r="AQ28" s="534"/>
      <c r="AR28" s="534"/>
      <c r="AS28" s="534"/>
      <c r="AT28" s="534"/>
      <c r="AU28" s="534"/>
      <c r="AV28" s="534"/>
      <c r="AW28" s="534"/>
      <c r="AX28" s="534"/>
      <c r="AY28" s="534"/>
      <c r="AZ28" s="534"/>
      <c r="BA28" s="534"/>
      <c r="BB28" s="534"/>
      <c r="BC28" s="534"/>
      <c r="BD28" s="534"/>
      <c r="BE28" s="534"/>
    </row>
    <row r="29" spans="1:57" ht="12" customHeight="1">
      <c r="A29" s="535"/>
      <c r="B29" s="534"/>
      <c r="C29" s="534"/>
      <c r="D29" s="534"/>
      <c r="E29" s="534"/>
      <c r="F29" s="534"/>
      <c r="G29" s="534"/>
      <c r="H29" s="534"/>
      <c r="I29" s="534"/>
      <c r="J29" s="534"/>
      <c r="K29" s="534"/>
      <c r="L29" s="534"/>
      <c r="M29" s="534"/>
      <c r="N29" s="534"/>
      <c r="O29" s="534"/>
      <c r="P29" s="534"/>
      <c r="Q29" s="534"/>
      <c r="R29" s="534"/>
      <c r="S29" s="534"/>
      <c r="T29" s="534"/>
      <c r="U29" s="534"/>
      <c r="V29" s="534"/>
      <c r="W29" s="534"/>
      <c r="X29" s="534"/>
      <c r="Y29" s="534"/>
      <c r="Z29" s="534"/>
      <c r="AA29" s="534"/>
      <c r="AB29" s="534"/>
      <c r="AC29" s="534"/>
      <c r="AD29" s="534"/>
      <c r="AE29" s="534"/>
      <c r="AF29" s="534"/>
      <c r="AG29" s="534"/>
      <c r="AH29" s="534"/>
      <c r="AI29" s="534"/>
      <c r="AJ29" s="534"/>
      <c r="AK29" s="534"/>
      <c r="AL29" s="534"/>
      <c r="AM29" s="534"/>
      <c r="AN29" s="534"/>
      <c r="AO29" s="534"/>
      <c r="AP29" s="534"/>
      <c r="AQ29" s="534"/>
      <c r="AR29" s="534"/>
      <c r="AS29" s="534"/>
      <c r="AT29" s="534"/>
      <c r="AU29" s="534"/>
      <c r="AV29" s="534"/>
      <c r="AW29" s="534"/>
      <c r="AX29" s="534"/>
      <c r="AY29" s="534"/>
      <c r="AZ29" s="534"/>
      <c r="BA29" s="534"/>
      <c r="BB29" s="534"/>
      <c r="BC29" s="534"/>
      <c r="BD29" s="534"/>
      <c r="BE29" s="534"/>
    </row>
    <row r="30" spans="1:57" ht="12" customHeight="1">
      <c r="A30" s="535"/>
      <c r="B30" s="534"/>
      <c r="C30" s="534"/>
      <c r="D30" s="534"/>
      <c r="E30" s="534"/>
      <c r="F30" s="534"/>
      <c r="G30" s="534"/>
      <c r="H30" s="534"/>
      <c r="I30" s="534"/>
      <c r="J30" s="534"/>
      <c r="K30" s="534"/>
      <c r="L30" s="534"/>
      <c r="M30" s="534"/>
      <c r="N30" s="534"/>
      <c r="O30" s="534"/>
      <c r="P30" s="534"/>
      <c r="Q30" s="534"/>
      <c r="R30" s="534"/>
      <c r="S30" s="534"/>
      <c r="T30" s="534"/>
      <c r="U30" s="534"/>
      <c r="V30" s="534"/>
      <c r="W30" s="534"/>
      <c r="X30" s="534"/>
      <c r="Y30" s="534"/>
      <c r="Z30" s="534"/>
      <c r="AA30" s="534"/>
      <c r="AB30" s="534"/>
      <c r="AC30" s="534"/>
      <c r="AD30" s="534"/>
      <c r="AE30" s="534"/>
      <c r="AF30" s="534"/>
      <c r="AG30" s="534"/>
      <c r="AH30" s="534"/>
      <c r="AI30" s="534"/>
      <c r="AJ30" s="534"/>
      <c r="AK30" s="534"/>
      <c r="AL30" s="534"/>
      <c r="AM30" s="534"/>
      <c r="AN30" s="534"/>
      <c r="AO30" s="534"/>
      <c r="AP30" s="534"/>
      <c r="AQ30" s="534"/>
      <c r="AR30" s="534"/>
      <c r="AS30" s="534"/>
      <c r="AT30" s="534"/>
      <c r="AU30" s="534"/>
      <c r="AV30" s="534"/>
      <c r="AW30" s="534"/>
      <c r="AX30" s="534"/>
      <c r="AY30" s="534"/>
      <c r="AZ30" s="534"/>
      <c r="BA30" s="534"/>
      <c r="BB30" s="534"/>
      <c r="BC30" s="534"/>
      <c r="BD30" s="534"/>
      <c r="BE30" s="534"/>
    </row>
    <row r="31" spans="1:57" ht="12" customHeight="1">
      <c r="A31" s="535"/>
      <c r="B31" s="534"/>
      <c r="C31" s="534"/>
      <c r="D31" s="534"/>
      <c r="E31" s="534"/>
      <c r="F31" s="534"/>
      <c r="G31" s="534"/>
      <c r="H31" s="534"/>
      <c r="I31" s="534"/>
      <c r="J31" s="534"/>
      <c r="K31" s="534"/>
      <c r="L31" s="534"/>
      <c r="M31" s="534"/>
      <c r="N31" s="534"/>
      <c r="O31" s="534"/>
      <c r="P31" s="534"/>
      <c r="Q31" s="534"/>
      <c r="R31" s="534"/>
      <c r="S31" s="534"/>
      <c r="T31" s="534"/>
      <c r="U31" s="534"/>
      <c r="V31" s="534"/>
      <c r="W31" s="534"/>
      <c r="X31" s="534"/>
      <c r="Y31" s="534"/>
      <c r="Z31" s="534"/>
      <c r="AA31" s="534"/>
      <c r="AB31" s="534"/>
      <c r="AC31" s="534"/>
      <c r="AD31" s="534"/>
      <c r="AE31" s="534"/>
      <c r="AF31" s="534"/>
      <c r="AG31" s="534"/>
      <c r="AH31" s="534"/>
      <c r="AI31" s="534"/>
      <c r="AJ31" s="534"/>
      <c r="AK31" s="534"/>
      <c r="AL31" s="534"/>
      <c r="AM31" s="534"/>
      <c r="AN31" s="534"/>
      <c r="AO31" s="534"/>
      <c r="AP31" s="534"/>
      <c r="AQ31" s="534"/>
      <c r="AR31" s="534"/>
      <c r="AS31" s="534"/>
      <c r="AT31" s="534"/>
      <c r="AU31" s="534"/>
      <c r="AV31" s="534"/>
      <c r="AW31" s="534"/>
      <c r="AX31" s="534"/>
      <c r="AY31" s="534"/>
      <c r="AZ31" s="534"/>
      <c r="BA31" s="534"/>
      <c r="BB31" s="534"/>
      <c r="BC31" s="534"/>
      <c r="BD31" s="534"/>
      <c r="BE31" s="534"/>
    </row>
    <row r="32" spans="1:57" ht="12" customHeight="1">
      <c r="A32" s="535"/>
      <c r="B32" s="534"/>
      <c r="C32" s="534"/>
      <c r="D32" s="534"/>
      <c r="E32" s="534"/>
      <c r="F32" s="534"/>
      <c r="G32" s="534"/>
      <c r="H32" s="534"/>
      <c r="I32" s="534"/>
      <c r="J32" s="534"/>
      <c r="K32" s="534"/>
      <c r="L32" s="534"/>
      <c r="M32" s="534"/>
      <c r="N32" s="534"/>
      <c r="O32" s="534"/>
      <c r="P32" s="534"/>
      <c r="Q32" s="534"/>
      <c r="R32" s="534"/>
      <c r="S32" s="534"/>
      <c r="T32" s="534"/>
      <c r="U32" s="534"/>
      <c r="V32" s="534"/>
      <c r="W32" s="534"/>
      <c r="X32" s="534"/>
      <c r="Y32" s="534"/>
      <c r="Z32" s="534"/>
      <c r="AA32" s="534"/>
      <c r="AB32" s="534"/>
      <c r="AC32" s="534"/>
      <c r="AD32" s="534"/>
      <c r="AE32" s="534"/>
      <c r="AF32" s="534"/>
      <c r="AG32" s="534"/>
      <c r="AH32" s="534"/>
      <c r="AI32" s="534"/>
      <c r="AJ32" s="534"/>
      <c r="AK32" s="534"/>
      <c r="AL32" s="534"/>
      <c r="AM32" s="534"/>
      <c r="AN32" s="534"/>
      <c r="AO32" s="534"/>
      <c r="AP32" s="534"/>
      <c r="AQ32" s="534"/>
      <c r="AR32" s="534"/>
      <c r="AS32" s="534"/>
      <c r="AT32" s="534"/>
      <c r="AU32" s="534"/>
      <c r="AV32" s="534"/>
      <c r="AW32" s="534"/>
      <c r="AX32" s="534"/>
      <c r="AY32" s="534"/>
      <c r="AZ32" s="534"/>
      <c r="BA32" s="534"/>
      <c r="BB32" s="534"/>
      <c r="BC32" s="534"/>
      <c r="BD32" s="534"/>
      <c r="BE32" s="534"/>
    </row>
    <row r="33" spans="1:57" ht="12" customHeight="1">
      <c r="A33" s="535"/>
      <c r="B33" s="534"/>
      <c r="C33" s="534"/>
      <c r="D33" s="534"/>
      <c r="E33" s="534"/>
      <c r="F33" s="534"/>
      <c r="G33" s="534"/>
      <c r="H33" s="534"/>
      <c r="I33" s="534"/>
      <c r="J33" s="534"/>
      <c r="K33" s="534"/>
      <c r="L33" s="534"/>
      <c r="M33" s="534"/>
      <c r="N33" s="534"/>
      <c r="O33" s="534"/>
      <c r="P33" s="534"/>
      <c r="Q33" s="534"/>
      <c r="R33" s="534"/>
      <c r="S33" s="534"/>
      <c r="T33" s="534"/>
      <c r="U33" s="534"/>
      <c r="V33" s="534"/>
      <c r="W33" s="534"/>
      <c r="X33" s="534"/>
      <c r="Y33" s="534"/>
      <c r="Z33" s="534"/>
      <c r="AA33" s="534"/>
      <c r="AB33" s="534"/>
      <c r="AC33" s="534"/>
      <c r="AD33" s="534"/>
      <c r="AE33" s="534"/>
      <c r="AF33" s="534"/>
      <c r="AG33" s="534"/>
      <c r="AH33" s="534"/>
      <c r="AI33" s="534"/>
      <c r="AJ33" s="534"/>
      <c r="AK33" s="534"/>
      <c r="AL33" s="534"/>
      <c r="AM33" s="534"/>
      <c r="AN33" s="534"/>
      <c r="AO33" s="534"/>
      <c r="AP33" s="534"/>
      <c r="AQ33" s="534"/>
      <c r="AR33" s="534"/>
      <c r="AS33" s="534"/>
      <c r="AT33" s="534"/>
      <c r="AU33" s="534"/>
      <c r="AV33" s="534"/>
      <c r="AW33" s="534"/>
      <c r="AX33" s="534"/>
      <c r="AY33" s="534"/>
      <c r="AZ33" s="534"/>
      <c r="BA33" s="534"/>
      <c r="BB33" s="534"/>
      <c r="BC33" s="534"/>
      <c r="BD33" s="534"/>
      <c r="BE33" s="534"/>
    </row>
    <row r="34" spans="1:57" ht="12" customHeight="1">
      <c r="A34" s="535"/>
      <c r="B34" s="534"/>
      <c r="C34" s="534"/>
      <c r="D34" s="534"/>
      <c r="E34" s="534"/>
      <c r="F34" s="534"/>
      <c r="G34" s="534"/>
      <c r="H34" s="534"/>
      <c r="I34" s="534"/>
      <c r="J34" s="534"/>
      <c r="K34" s="534"/>
      <c r="L34" s="534"/>
      <c r="M34" s="534"/>
      <c r="N34" s="534"/>
      <c r="O34" s="534"/>
      <c r="P34" s="534"/>
      <c r="Q34" s="534"/>
      <c r="R34" s="534"/>
      <c r="S34" s="534"/>
      <c r="T34" s="534"/>
      <c r="U34" s="534"/>
      <c r="V34" s="534"/>
      <c r="W34" s="534"/>
      <c r="X34" s="534"/>
      <c r="Y34" s="534"/>
      <c r="Z34" s="534"/>
      <c r="AA34" s="534"/>
      <c r="AB34" s="534"/>
      <c r="AC34" s="534"/>
      <c r="AD34" s="534"/>
      <c r="AE34" s="534"/>
      <c r="AF34" s="534"/>
      <c r="AG34" s="534"/>
      <c r="AH34" s="534"/>
      <c r="AI34" s="534"/>
      <c r="AJ34" s="534"/>
      <c r="AK34" s="534"/>
      <c r="AL34" s="534"/>
      <c r="AM34" s="534"/>
      <c r="AN34" s="534"/>
      <c r="AO34" s="534"/>
      <c r="AP34" s="534"/>
      <c r="AQ34" s="534"/>
      <c r="AR34" s="534"/>
      <c r="AS34" s="534"/>
      <c r="AT34" s="534"/>
      <c r="AU34" s="534"/>
      <c r="AV34" s="534"/>
      <c r="AW34" s="534"/>
      <c r="AX34" s="534"/>
      <c r="AY34" s="534"/>
      <c r="AZ34" s="534"/>
      <c r="BA34" s="534"/>
      <c r="BB34" s="534"/>
      <c r="BC34" s="534"/>
      <c r="BD34" s="534"/>
      <c r="BE34" s="534"/>
    </row>
    <row r="35" spans="1:57" ht="12" customHeight="1">
      <c r="A35" s="535"/>
      <c r="B35" s="534"/>
      <c r="C35" s="534"/>
      <c r="D35" s="534"/>
      <c r="E35" s="534"/>
      <c r="F35" s="534"/>
      <c r="G35" s="534"/>
      <c r="H35" s="534"/>
      <c r="I35" s="534"/>
      <c r="J35" s="534"/>
      <c r="K35" s="534"/>
      <c r="L35" s="534"/>
      <c r="M35" s="534"/>
      <c r="N35" s="534"/>
      <c r="O35" s="534"/>
      <c r="P35" s="534"/>
      <c r="Q35" s="534"/>
      <c r="R35" s="534"/>
      <c r="S35" s="534"/>
      <c r="T35" s="534"/>
      <c r="U35" s="534"/>
      <c r="V35" s="534"/>
      <c r="W35" s="534"/>
      <c r="X35" s="534"/>
      <c r="Y35" s="534"/>
      <c r="Z35" s="534"/>
      <c r="AA35" s="534"/>
      <c r="AB35" s="534"/>
      <c r="AC35" s="534"/>
      <c r="AD35" s="534"/>
      <c r="AE35" s="534"/>
      <c r="AF35" s="534"/>
      <c r="AG35" s="534"/>
      <c r="AH35" s="534"/>
      <c r="AI35" s="534"/>
      <c r="AJ35" s="534"/>
      <c r="AK35" s="534"/>
      <c r="AL35" s="534"/>
      <c r="AM35" s="534"/>
      <c r="AN35" s="534"/>
      <c r="AO35" s="534"/>
      <c r="AP35" s="534"/>
      <c r="AQ35" s="534"/>
      <c r="AR35" s="534"/>
      <c r="AS35" s="534"/>
      <c r="AT35" s="534"/>
      <c r="AU35" s="534"/>
      <c r="AV35" s="534"/>
      <c r="AW35" s="534"/>
      <c r="AX35" s="534"/>
      <c r="AY35" s="534"/>
      <c r="AZ35" s="534"/>
      <c r="BA35" s="534"/>
      <c r="BB35" s="534"/>
      <c r="BC35" s="534"/>
      <c r="BD35" s="534"/>
      <c r="BE35" s="534"/>
    </row>
    <row r="36" spans="1:57" ht="12" customHeight="1">
      <c r="A36" s="535"/>
      <c r="B36" s="534"/>
      <c r="C36" s="534"/>
      <c r="D36" s="534"/>
      <c r="E36" s="534"/>
      <c r="F36" s="534"/>
      <c r="G36" s="534"/>
      <c r="H36" s="534"/>
      <c r="I36" s="534"/>
      <c r="J36" s="534"/>
      <c r="K36" s="534"/>
      <c r="L36" s="534"/>
      <c r="M36" s="534"/>
      <c r="N36" s="534"/>
      <c r="O36" s="534"/>
      <c r="P36" s="534"/>
      <c r="Q36" s="534"/>
      <c r="R36" s="534"/>
      <c r="S36" s="534"/>
      <c r="T36" s="534"/>
      <c r="U36" s="534"/>
      <c r="V36" s="534"/>
      <c r="W36" s="534"/>
      <c r="X36" s="534"/>
      <c r="Y36" s="534"/>
      <c r="Z36" s="534"/>
      <c r="AA36" s="534"/>
      <c r="AB36" s="534"/>
      <c r="AC36" s="534"/>
      <c r="AD36" s="534"/>
      <c r="AE36" s="534"/>
      <c r="AF36" s="534"/>
      <c r="AG36" s="534"/>
      <c r="AH36" s="534"/>
      <c r="AI36" s="534"/>
      <c r="AJ36" s="534"/>
      <c r="AK36" s="534"/>
      <c r="AL36" s="534"/>
      <c r="AM36" s="534"/>
      <c r="AN36" s="534"/>
      <c r="AO36" s="534"/>
      <c r="AP36" s="534"/>
      <c r="AQ36" s="534"/>
      <c r="AR36" s="534"/>
      <c r="AS36" s="534"/>
      <c r="AT36" s="534"/>
      <c r="AU36" s="534"/>
      <c r="AV36" s="534"/>
      <c r="AW36" s="534"/>
      <c r="AX36" s="534"/>
      <c r="AY36" s="534"/>
      <c r="AZ36" s="534"/>
      <c r="BA36" s="534"/>
      <c r="BB36" s="534"/>
      <c r="BC36" s="534"/>
      <c r="BD36" s="534"/>
      <c r="BE36" s="534"/>
    </row>
    <row r="37" spans="1:57" ht="12" customHeight="1">
      <c r="A37" s="535"/>
      <c r="B37" s="534"/>
      <c r="C37" s="534"/>
      <c r="D37" s="534"/>
      <c r="E37" s="534"/>
      <c r="F37" s="534"/>
      <c r="G37" s="534"/>
      <c r="H37" s="534"/>
      <c r="I37" s="534"/>
      <c r="J37" s="534"/>
      <c r="K37" s="534"/>
      <c r="L37" s="534"/>
      <c r="M37" s="534"/>
      <c r="N37" s="534"/>
      <c r="O37" s="534"/>
      <c r="P37" s="534"/>
      <c r="Q37" s="534"/>
      <c r="R37" s="534"/>
      <c r="S37" s="534"/>
      <c r="T37" s="534"/>
      <c r="U37" s="534"/>
      <c r="V37" s="534"/>
      <c r="W37" s="534"/>
      <c r="X37" s="534"/>
      <c r="Y37" s="534"/>
      <c r="Z37" s="534"/>
      <c r="AA37" s="534"/>
      <c r="AB37" s="534"/>
      <c r="AC37" s="534"/>
      <c r="AD37" s="534"/>
      <c r="AE37" s="534"/>
      <c r="AF37" s="534"/>
      <c r="AG37" s="534"/>
      <c r="AH37" s="534"/>
      <c r="AI37" s="534"/>
      <c r="AJ37" s="534"/>
      <c r="AK37" s="534"/>
      <c r="AL37" s="534"/>
      <c r="AM37" s="534"/>
      <c r="AN37" s="534"/>
      <c r="AO37" s="534"/>
      <c r="AP37" s="534"/>
      <c r="AQ37" s="534"/>
      <c r="AR37" s="534"/>
      <c r="AS37" s="534"/>
      <c r="AT37" s="534"/>
      <c r="AU37" s="534"/>
      <c r="AV37" s="534"/>
      <c r="AW37" s="534"/>
      <c r="AX37" s="534"/>
      <c r="AY37" s="534"/>
      <c r="AZ37" s="534"/>
      <c r="BA37" s="534"/>
      <c r="BB37" s="534"/>
      <c r="BC37" s="534"/>
      <c r="BD37" s="534"/>
      <c r="BE37" s="534"/>
    </row>
    <row r="38" spans="1:57" ht="12" customHeight="1">
      <c r="A38" s="535"/>
      <c r="B38" s="534"/>
      <c r="C38" s="534"/>
      <c r="D38" s="534"/>
      <c r="E38" s="534"/>
      <c r="F38" s="534"/>
      <c r="G38" s="534"/>
      <c r="H38" s="534"/>
      <c r="I38" s="534"/>
      <c r="J38" s="534"/>
      <c r="K38" s="534"/>
      <c r="L38" s="534"/>
      <c r="M38" s="534"/>
      <c r="N38" s="534"/>
      <c r="O38" s="534"/>
      <c r="P38" s="534"/>
      <c r="Q38" s="534"/>
      <c r="R38" s="534"/>
      <c r="S38" s="534"/>
      <c r="T38" s="534"/>
      <c r="U38" s="534"/>
      <c r="V38" s="534"/>
      <c r="W38" s="534"/>
      <c r="X38" s="534"/>
      <c r="Y38" s="534"/>
      <c r="Z38" s="534"/>
      <c r="AA38" s="534"/>
      <c r="AB38" s="534"/>
      <c r="AC38" s="534"/>
      <c r="AD38" s="534"/>
      <c r="AE38" s="534"/>
      <c r="AF38" s="534"/>
      <c r="AG38" s="534"/>
      <c r="AH38" s="534"/>
      <c r="AI38" s="534"/>
      <c r="AJ38" s="534"/>
      <c r="AK38" s="534"/>
      <c r="AL38" s="534"/>
      <c r="AM38" s="534"/>
      <c r="AN38" s="534"/>
      <c r="AO38" s="534"/>
      <c r="AP38" s="534"/>
      <c r="AQ38" s="534"/>
      <c r="AR38" s="534"/>
      <c r="AS38" s="534"/>
      <c r="AT38" s="534"/>
      <c r="AU38" s="534"/>
      <c r="AV38" s="534"/>
      <c r="AW38" s="534"/>
      <c r="AX38" s="534"/>
      <c r="AY38" s="534"/>
      <c r="AZ38" s="534"/>
      <c r="BA38" s="534"/>
      <c r="BB38" s="534"/>
      <c r="BC38" s="534"/>
      <c r="BD38" s="534"/>
      <c r="BE38" s="534"/>
    </row>
    <row r="39" spans="1:57" ht="12" customHeight="1">
      <c r="C39" s="14"/>
      <c r="D39" s="15"/>
      <c r="E39" s="15"/>
      <c r="F39" s="15"/>
      <c r="G39" s="15"/>
      <c r="H39" s="15"/>
      <c r="I39" s="15"/>
      <c r="J39" s="15"/>
      <c r="K39" s="15"/>
      <c r="L39" s="15"/>
      <c r="M39" s="15"/>
      <c r="N39" s="15"/>
    </row>
    <row r="40" spans="1:57" ht="12" customHeight="1">
      <c r="C40" s="10" t="s">
        <v>437</v>
      </c>
      <c r="D40" s="12"/>
      <c r="E40" s="12"/>
      <c r="F40" s="12"/>
      <c r="G40" s="12"/>
      <c r="H40" s="12"/>
      <c r="I40" s="12"/>
      <c r="J40" s="12"/>
      <c r="K40" s="12"/>
      <c r="L40" s="12"/>
      <c r="M40" s="12"/>
      <c r="N40" s="12"/>
      <c r="P40" s="10" t="s">
        <v>438</v>
      </c>
      <c r="Q40" s="12"/>
      <c r="R40" s="12"/>
      <c r="S40" s="12"/>
      <c r="T40" s="12"/>
      <c r="U40" s="12"/>
      <c r="V40" s="12"/>
      <c r="W40" s="12"/>
      <c r="X40" s="12"/>
      <c r="Y40" s="12"/>
      <c r="Z40" s="12"/>
      <c r="AA40" s="12"/>
    </row>
    <row r="41" spans="1:57" ht="12" customHeight="1">
      <c r="C41" s="3">
        <v>2016</v>
      </c>
      <c r="D41" s="4">
        <v>2017</v>
      </c>
      <c r="E41" s="4">
        <v>2018</v>
      </c>
      <c r="F41" s="4">
        <v>2019</v>
      </c>
      <c r="G41" s="4">
        <v>2020</v>
      </c>
      <c r="H41" s="4">
        <v>2021</v>
      </c>
      <c r="I41" s="4">
        <v>2022</v>
      </c>
      <c r="J41" s="4">
        <v>2023</v>
      </c>
      <c r="K41" s="4">
        <v>2024</v>
      </c>
      <c r="L41" s="4">
        <v>2025</v>
      </c>
      <c r="M41" s="94">
        <v>2026</v>
      </c>
      <c r="P41" s="3">
        <v>2016</v>
      </c>
      <c r="Q41" s="4">
        <v>2017</v>
      </c>
      <c r="R41" s="4">
        <v>2018</v>
      </c>
      <c r="S41" s="4">
        <v>2019</v>
      </c>
      <c r="T41" s="4">
        <v>2020</v>
      </c>
      <c r="U41" s="4">
        <v>2021</v>
      </c>
      <c r="V41" s="4">
        <v>2022</v>
      </c>
      <c r="W41" s="4">
        <v>2023</v>
      </c>
      <c r="X41" s="4">
        <v>2024</v>
      </c>
      <c r="Y41" s="4">
        <v>2025</v>
      </c>
      <c r="Z41" s="94">
        <v>2026</v>
      </c>
    </row>
    <row r="42" spans="1:57" ht="12" customHeight="1">
      <c r="A42" s="666"/>
      <c r="B42" s="41" t="s">
        <v>166</v>
      </c>
      <c r="C42" s="361">
        <v>0.33250000000000002</v>
      </c>
      <c r="D42" s="362">
        <v>0.3</v>
      </c>
      <c r="E42" s="362">
        <v>0.36499999999999999</v>
      </c>
      <c r="F42" s="362">
        <v>0.35</v>
      </c>
      <c r="G42" s="362">
        <v>0.35</v>
      </c>
      <c r="H42" s="362">
        <v>0.5</v>
      </c>
      <c r="I42" s="362">
        <v>0.53999299999999995</v>
      </c>
      <c r="J42" s="362">
        <v>0.67600000000000005</v>
      </c>
      <c r="K42" s="362">
        <v>0.5</v>
      </c>
      <c r="L42" s="362">
        <v>0.75</v>
      </c>
      <c r="M42" s="369">
        <v>0.47911999999999999</v>
      </c>
      <c r="O42" s="41" t="s">
        <v>166</v>
      </c>
      <c r="P42" s="361">
        <v>0.82963597869413375</v>
      </c>
      <c r="Q42" s="362">
        <v>0.52170265063716814</v>
      </c>
      <c r="R42" s="362">
        <v>0.61557964887573102</v>
      </c>
      <c r="S42" s="362">
        <v>1.0036967967143131</v>
      </c>
      <c r="T42" s="362">
        <v>0.64649619216369991</v>
      </c>
      <c r="U42" s="362">
        <v>0.97066020318705448</v>
      </c>
      <c r="V42" s="362">
        <v>1.214260505062418</v>
      </c>
      <c r="W42" s="362">
        <v>1.289042002893388</v>
      </c>
      <c r="X42" s="362">
        <v>1.188229427805229</v>
      </c>
      <c r="Y42" s="362">
        <v>1.580406191560737</v>
      </c>
      <c r="Z42" s="369">
        <v>1.4630258156899489</v>
      </c>
    </row>
    <row r="43" spans="1:57" ht="12" customHeight="1">
      <c r="A43" s="666"/>
      <c r="B43" s="5" t="s">
        <v>167</v>
      </c>
      <c r="C43" s="363">
        <v>1.55</v>
      </c>
      <c r="D43" s="364">
        <v>1.7</v>
      </c>
      <c r="E43" s="364">
        <v>1.868359289989908</v>
      </c>
      <c r="F43" s="364">
        <v>2</v>
      </c>
      <c r="G43" s="364">
        <v>2</v>
      </c>
      <c r="H43" s="364">
        <v>2.5</v>
      </c>
      <c r="I43" s="364">
        <v>3</v>
      </c>
      <c r="J43" s="364">
        <v>3</v>
      </c>
      <c r="K43" s="364">
        <v>3.49986</v>
      </c>
      <c r="L43" s="364">
        <v>4.1900000000000004</v>
      </c>
      <c r="M43" s="370">
        <v>4.5</v>
      </c>
      <c r="O43" s="5" t="s">
        <v>167</v>
      </c>
      <c r="P43" s="363">
        <v>1.984211872994053</v>
      </c>
      <c r="Q43" s="364">
        <v>2.300990315074142</v>
      </c>
      <c r="R43" s="364">
        <v>2.4841173426655869</v>
      </c>
      <c r="S43" s="364">
        <v>2.6223174994879228</v>
      </c>
      <c r="T43" s="364">
        <v>2.8037147591153042</v>
      </c>
      <c r="U43" s="364">
        <v>3.557134238846992</v>
      </c>
      <c r="V43" s="364">
        <v>5.1664645915578093</v>
      </c>
      <c r="W43" s="364">
        <v>4.390505153176532</v>
      </c>
      <c r="X43" s="364">
        <v>5.2570203946265828</v>
      </c>
      <c r="Y43" s="364">
        <v>7.5309509313420353</v>
      </c>
      <c r="Z43" s="370">
        <v>10.585389310725439</v>
      </c>
    </row>
    <row r="44" spans="1:57" ht="12" customHeight="1">
      <c r="B44" s="5" t="s">
        <v>168</v>
      </c>
      <c r="C44" s="365">
        <v>5.5649949999999997</v>
      </c>
      <c r="D44" s="366">
        <v>6</v>
      </c>
      <c r="E44" s="366">
        <v>7.5716074999999998</v>
      </c>
      <c r="F44" s="366">
        <v>8.7493349999999985</v>
      </c>
      <c r="G44" s="366">
        <v>8.1999969999999998</v>
      </c>
      <c r="H44" s="366">
        <v>11.77</v>
      </c>
      <c r="I44" s="366">
        <v>12</v>
      </c>
      <c r="J44" s="366">
        <v>10.313366</v>
      </c>
      <c r="K44" s="366">
        <v>13.0162765</v>
      </c>
      <c r="L44" s="366">
        <v>15.5</v>
      </c>
      <c r="M44" s="371">
        <v>21.999998999999999</v>
      </c>
      <c r="O44" s="5" t="s">
        <v>168</v>
      </c>
      <c r="P44" s="365">
        <v>7.9868470116028982</v>
      </c>
      <c r="Q44" s="366">
        <v>8.3867779652749253</v>
      </c>
      <c r="R44" s="366">
        <v>12.02162453957841</v>
      </c>
      <c r="S44" s="366">
        <v>13.10792213189964</v>
      </c>
      <c r="T44" s="366">
        <v>16.213171378542491</v>
      </c>
      <c r="U44" s="366">
        <v>16.65986331025243</v>
      </c>
      <c r="V44" s="366">
        <v>18.540927790589532</v>
      </c>
      <c r="W44" s="366">
        <v>15.5154295963333</v>
      </c>
      <c r="X44" s="366">
        <v>20.27244535687969</v>
      </c>
      <c r="Y44" s="366">
        <v>32.699967766263093</v>
      </c>
      <c r="Z44" s="371">
        <v>42.073561316506549</v>
      </c>
    </row>
    <row r="45" spans="1:57" ht="12" customHeight="1">
      <c r="B45" s="5" t="s">
        <v>169</v>
      </c>
      <c r="C45" s="363">
        <v>15</v>
      </c>
      <c r="D45" s="364">
        <v>16</v>
      </c>
      <c r="E45" s="364">
        <v>18.5</v>
      </c>
      <c r="F45" s="364">
        <v>19.999994999999998</v>
      </c>
      <c r="G45" s="364">
        <v>24.999998000000001</v>
      </c>
      <c r="H45" s="364">
        <v>30</v>
      </c>
      <c r="I45" s="364">
        <v>30.999979499999998</v>
      </c>
      <c r="J45" s="364">
        <v>25.377597999999999</v>
      </c>
      <c r="K45" s="364">
        <v>30.999987999999998</v>
      </c>
      <c r="L45" s="364">
        <v>39.124907</v>
      </c>
      <c r="M45" s="370">
        <v>45.000003</v>
      </c>
      <c r="O45" s="5" t="s">
        <v>169</v>
      </c>
      <c r="P45" s="363">
        <v>18.0729706841081</v>
      </c>
      <c r="Q45" s="364">
        <v>22.526837659090909</v>
      </c>
      <c r="R45" s="364">
        <v>23.883244883750478</v>
      </c>
      <c r="S45" s="364">
        <v>30.56589185496696</v>
      </c>
      <c r="T45" s="364">
        <v>33.5466788918216</v>
      </c>
      <c r="U45" s="364">
        <v>51.369750591856523</v>
      </c>
      <c r="V45" s="364">
        <v>46.354628685609121</v>
      </c>
      <c r="W45" s="364">
        <v>45.9711313934652</v>
      </c>
      <c r="X45" s="364">
        <v>84.394403583799885</v>
      </c>
      <c r="Y45" s="364">
        <v>65.885086966291496</v>
      </c>
      <c r="Z45" s="370">
        <v>144.25308344348241</v>
      </c>
    </row>
    <row r="46" spans="1:57" ht="12" customHeight="1">
      <c r="B46" s="5" t="s">
        <v>170</v>
      </c>
      <c r="C46" s="365">
        <v>25.000001000000001</v>
      </c>
      <c r="D46" s="366">
        <v>26.15</v>
      </c>
      <c r="E46" s="366">
        <v>30.000011000000001</v>
      </c>
      <c r="F46" s="366">
        <v>33</v>
      </c>
      <c r="G46" s="366">
        <v>37.499974000000002</v>
      </c>
      <c r="H46" s="366">
        <v>69.999996500000009</v>
      </c>
      <c r="I46" s="366">
        <v>60</v>
      </c>
      <c r="J46" s="366">
        <v>39.016220500000003</v>
      </c>
      <c r="K46" s="366">
        <v>53.8573205</v>
      </c>
      <c r="L46" s="366">
        <v>72.902541999999997</v>
      </c>
      <c r="M46" s="371">
        <v>79.999986500000006</v>
      </c>
      <c r="O46" s="5" t="s">
        <v>170</v>
      </c>
      <c r="P46" s="365">
        <v>29.941498677966099</v>
      </c>
      <c r="Q46" s="366">
        <v>33.220082833333329</v>
      </c>
      <c r="R46" s="366">
        <v>45.370602032425772</v>
      </c>
      <c r="S46" s="366">
        <v>44.98909794780846</v>
      </c>
      <c r="T46" s="366">
        <v>55.685975279720282</v>
      </c>
      <c r="U46" s="366">
        <v>98.872605897810303</v>
      </c>
      <c r="V46" s="366">
        <v>81.879602862542214</v>
      </c>
      <c r="W46" s="366">
        <v>71.462069736363631</v>
      </c>
      <c r="X46" s="366">
        <v>163.626248319019</v>
      </c>
      <c r="Y46" s="366">
        <v>126.90623479263451</v>
      </c>
      <c r="Z46" s="371">
        <v>162.60218856060609</v>
      </c>
    </row>
    <row r="47" spans="1:57" ht="12" customHeight="1">
      <c r="B47" s="37" t="s">
        <v>171</v>
      </c>
      <c r="C47" s="373">
        <v>29.739591999999998</v>
      </c>
      <c r="D47" s="374">
        <v>39.095479999999988</v>
      </c>
      <c r="E47" s="374">
        <v>50</v>
      </c>
      <c r="F47" s="374">
        <v>60.000009000000013</v>
      </c>
      <c r="G47" s="374">
        <v>61.75</v>
      </c>
      <c r="H47" s="374">
        <v>129.99999099999999</v>
      </c>
      <c r="I47" s="374">
        <v>129.700006</v>
      </c>
      <c r="J47" s="374">
        <v>100</v>
      </c>
      <c r="K47" s="374">
        <v>106.01900000000001</v>
      </c>
      <c r="L47" s="374">
        <v>125</v>
      </c>
      <c r="M47" s="375">
        <v>249.99993799999999</v>
      </c>
      <c r="O47" s="37" t="s">
        <v>171</v>
      </c>
      <c r="P47" s="373">
        <v>52.885037708333343</v>
      </c>
      <c r="Q47" s="374">
        <v>49.555141727272719</v>
      </c>
      <c r="R47" s="374">
        <v>73.557524436781605</v>
      </c>
      <c r="S47" s="374">
        <v>90.61640589756604</v>
      </c>
      <c r="T47" s="374">
        <v>110.2645054752588</v>
      </c>
      <c r="U47" s="374">
        <v>186.38177807377201</v>
      </c>
      <c r="V47" s="374">
        <v>183.2174091795286</v>
      </c>
      <c r="W47" s="374">
        <v>242.96012536363639</v>
      </c>
      <c r="X47" s="374">
        <v>321.17015158139532</v>
      </c>
      <c r="Y47" s="374">
        <v>756.43417230701834</v>
      </c>
      <c r="Z47" s="375">
        <v>2353.5066317761189</v>
      </c>
    </row>
    <row r="48" spans="1:57" ht="12" customHeight="1">
      <c r="B48" s="36" t="s">
        <v>115</v>
      </c>
      <c r="O48" s="36" t="s">
        <v>115</v>
      </c>
    </row>
    <row r="70" spans="1:27" ht="12" customHeight="1">
      <c r="C70" s="14"/>
      <c r="D70" s="15"/>
      <c r="E70" s="15"/>
      <c r="F70" s="15"/>
      <c r="G70" s="15"/>
      <c r="H70" s="15"/>
      <c r="I70" s="15"/>
      <c r="J70" s="15"/>
      <c r="K70" s="15"/>
      <c r="L70" s="15"/>
      <c r="M70" s="15"/>
      <c r="N70" s="12"/>
      <c r="P70" s="14"/>
      <c r="Q70" s="15"/>
      <c r="R70" s="15"/>
      <c r="S70" s="15"/>
      <c r="T70" s="15"/>
      <c r="U70" s="15"/>
      <c r="V70" s="15"/>
      <c r="W70" s="15"/>
      <c r="X70" s="15"/>
      <c r="Y70" s="15"/>
      <c r="Z70" s="15"/>
      <c r="AA70" s="12"/>
    </row>
    <row r="71" spans="1:27" ht="12" customHeight="1">
      <c r="A71" s="12"/>
      <c r="C71" s="10" t="s">
        <v>439</v>
      </c>
      <c r="D71" s="12"/>
      <c r="E71" s="12"/>
      <c r="F71" s="12"/>
      <c r="G71" s="12"/>
      <c r="H71" s="12"/>
      <c r="I71" s="12"/>
      <c r="J71" s="12"/>
      <c r="K71" s="12"/>
      <c r="L71" s="12"/>
      <c r="M71" s="12"/>
      <c r="N71" s="12"/>
      <c r="P71" s="10" t="s">
        <v>440</v>
      </c>
      <c r="Q71" s="12"/>
      <c r="R71" s="12"/>
      <c r="S71" s="12"/>
      <c r="T71" s="12"/>
      <c r="U71" s="12"/>
      <c r="V71" s="12"/>
      <c r="W71" s="12"/>
      <c r="X71" s="12"/>
      <c r="Y71" s="12"/>
      <c r="Z71" s="12"/>
      <c r="AA71" s="12"/>
    </row>
    <row r="72" spans="1:27" ht="12" customHeight="1">
      <c r="A72" s="2"/>
      <c r="C72" s="3">
        <v>2016</v>
      </c>
      <c r="D72" s="4">
        <v>2017</v>
      </c>
      <c r="E72" s="4">
        <v>2018</v>
      </c>
      <c r="F72" s="4">
        <v>2019</v>
      </c>
      <c r="G72" s="4">
        <v>2020</v>
      </c>
      <c r="H72" s="4">
        <v>2021</v>
      </c>
      <c r="I72" s="4">
        <v>2022</v>
      </c>
      <c r="J72" s="4">
        <v>2023</v>
      </c>
      <c r="K72" s="4">
        <v>2024</v>
      </c>
      <c r="L72" s="4">
        <v>2025</v>
      </c>
      <c r="M72" s="94">
        <v>2026</v>
      </c>
      <c r="P72" s="3">
        <v>2016</v>
      </c>
      <c r="Q72" s="4">
        <v>2017</v>
      </c>
      <c r="R72" s="4">
        <v>2018</v>
      </c>
      <c r="S72" s="4">
        <v>2019</v>
      </c>
      <c r="T72" s="4">
        <v>2020</v>
      </c>
      <c r="U72" s="4">
        <v>2021</v>
      </c>
      <c r="V72" s="4">
        <v>2022</v>
      </c>
      <c r="W72" s="4">
        <v>2023</v>
      </c>
      <c r="X72" s="4">
        <v>2024</v>
      </c>
      <c r="Y72" s="4">
        <v>2025</v>
      </c>
      <c r="Z72" s="94">
        <v>2026</v>
      </c>
    </row>
    <row r="73" spans="1:27" ht="12" customHeight="1">
      <c r="A73" s="2"/>
      <c r="B73" s="41" t="s">
        <v>166</v>
      </c>
      <c r="C73" s="361">
        <v>0.2</v>
      </c>
      <c r="D73" s="362">
        <v>0.16328000000000001</v>
      </c>
      <c r="E73" s="362">
        <v>0.24249999999999999</v>
      </c>
      <c r="F73" s="362">
        <v>0.3</v>
      </c>
      <c r="G73" s="362">
        <v>0.27500000000000002</v>
      </c>
      <c r="H73" s="362">
        <v>0.45</v>
      </c>
      <c r="I73" s="362">
        <v>0.5</v>
      </c>
      <c r="J73" s="362">
        <v>0.38</v>
      </c>
      <c r="K73" s="362">
        <v>0.3</v>
      </c>
      <c r="L73" s="362">
        <v>0.23</v>
      </c>
      <c r="M73" s="369">
        <v>0.15</v>
      </c>
      <c r="O73" s="41" t="s">
        <v>166</v>
      </c>
      <c r="P73" s="361">
        <v>0.4918083524470831</v>
      </c>
      <c r="Q73" s="362">
        <v>0.37957733650454112</v>
      </c>
      <c r="R73" s="362">
        <v>0.47385501853574941</v>
      </c>
      <c r="S73" s="362">
        <v>0.64417404404794554</v>
      </c>
      <c r="T73" s="362">
        <v>0.6651185144960986</v>
      </c>
      <c r="U73" s="362">
        <v>0.89839808486347572</v>
      </c>
      <c r="V73" s="362">
        <v>1.006859184227872</v>
      </c>
      <c r="W73" s="362">
        <v>0.97597641749483899</v>
      </c>
      <c r="X73" s="362">
        <v>1.070518903539031</v>
      </c>
      <c r="Y73" s="362">
        <v>0.86157201998113098</v>
      </c>
      <c r="Z73" s="369">
        <v>0.52613793019550503</v>
      </c>
    </row>
    <row r="74" spans="1:27" ht="12" customHeight="1">
      <c r="A74" s="2"/>
      <c r="B74" s="5" t="s">
        <v>167</v>
      </c>
      <c r="C74" s="363">
        <v>1.2</v>
      </c>
      <c r="D74" s="364">
        <v>1.5</v>
      </c>
      <c r="E74" s="364">
        <v>1.5</v>
      </c>
      <c r="F74" s="364">
        <v>1.600001</v>
      </c>
      <c r="G74" s="364">
        <v>1.7749999999999999</v>
      </c>
      <c r="H74" s="364">
        <v>2.1</v>
      </c>
      <c r="I74" s="364">
        <v>2.5000010000000001</v>
      </c>
      <c r="J74" s="364">
        <v>2.4499925</v>
      </c>
      <c r="K74" s="364">
        <v>2.5</v>
      </c>
      <c r="L74" s="364">
        <v>2.75</v>
      </c>
      <c r="M74" s="370">
        <v>2.0730010000000001</v>
      </c>
      <c r="O74" s="5" t="s">
        <v>167</v>
      </c>
      <c r="P74" s="363">
        <v>1.80688294159617</v>
      </c>
      <c r="Q74" s="364">
        <v>2.0668111691765589</v>
      </c>
      <c r="R74" s="364">
        <v>2.8853613391585422</v>
      </c>
      <c r="S74" s="364">
        <v>2.4312779561493949</v>
      </c>
      <c r="T74" s="364">
        <v>2.8940836490687549</v>
      </c>
      <c r="U74" s="364">
        <v>3.2964245142638839</v>
      </c>
      <c r="V74" s="364">
        <v>4.4038680246062372</v>
      </c>
      <c r="W74" s="364">
        <v>3.731722770283314</v>
      </c>
      <c r="X74" s="364">
        <v>4.1223118416448381</v>
      </c>
      <c r="Y74" s="364">
        <v>4.5602850422453223</v>
      </c>
      <c r="Z74" s="370">
        <v>4.0436728514239402</v>
      </c>
    </row>
    <row r="75" spans="1:27" ht="12" customHeight="1">
      <c r="A75" s="2"/>
      <c r="B75" s="5" t="s">
        <v>168</v>
      </c>
      <c r="C75" s="365">
        <v>4.1925794999999999</v>
      </c>
      <c r="D75" s="366">
        <v>5</v>
      </c>
      <c r="E75" s="366">
        <v>6.0000010000000001</v>
      </c>
      <c r="F75" s="366">
        <v>6.5</v>
      </c>
      <c r="G75" s="366">
        <v>7.0000014999999998</v>
      </c>
      <c r="H75" s="366">
        <v>9.9999990000000007</v>
      </c>
      <c r="I75" s="366">
        <v>10.999995999999999</v>
      </c>
      <c r="J75" s="366">
        <v>9.7314985000000007</v>
      </c>
      <c r="K75" s="366">
        <v>10.877466999999999</v>
      </c>
      <c r="L75" s="366">
        <v>12</v>
      </c>
      <c r="M75" s="371">
        <v>15</v>
      </c>
      <c r="O75" s="5" t="s">
        <v>168</v>
      </c>
      <c r="P75" s="365">
        <v>7.9262698729980867</v>
      </c>
      <c r="Q75" s="366">
        <v>8.7785267097513007</v>
      </c>
      <c r="R75" s="366">
        <v>10.98087399010986</v>
      </c>
      <c r="S75" s="366">
        <v>11.937736727412149</v>
      </c>
      <c r="T75" s="366">
        <v>12.964087128377621</v>
      </c>
      <c r="U75" s="366">
        <v>18.580575224470039</v>
      </c>
      <c r="V75" s="366">
        <v>18.03688663333967</v>
      </c>
      <c r="W75" s="366">
        <v>15.703266021167829</v>
      </c>
      <c r="X75" s="366">
        <v>18.921374169499671</v>
      </c>
      <c r="Y75" s="366">
        <v>21.85836820698319</v>
      </c>
      <c r="Z75" s="371">
        <v>29.890882908355799</v>
      </c>
    </row>
    <row r="76" spans="1:27" ht="12" customHeight="1">
      <c r="A76" s="2"/>
      <c r="B76" s="5" t="s">
        <v>169</v>
      </c>
      <c r="C76" s="363">
        <v>10.000000999999999</v>
      </c>
      <c r="D76" s="364">
        <v>11</v>
      </c>
      <c r="E76" s="364">
        <v>13.999999000000001</v>
      </c>
      <c r="F76" s="364">
        <v>16.399995000000001</v>
      </c>
      <c r="G76" s="364">
        <v>16.999998000000001</v>
      </c>
      <c r="H76" s="364">
        <v>26.195409999999999</v>
      </c>
      <c r="I76" s="364">
        <v>25</v>
      </c>
      <c r="J76" s="364">
        <v>20</v>
      </c>
      <c r="K76" s="364">
        <v>22.5</v>
      </c>
      <c r="L76" s="364">
        <v>26</v>
      </c>
      <c r="M76" s="370">
        <v>30</v>
      </c>
      <c r="O76" s="5" t="s">
        <v>169</v>
      </c>
      <c r="P76" s="363">
        <v>15.36643694760556</v>
      </c>
      <c r="Q76" s="364">
        <v>20.033140758107301</v>
      </c>
      <c r="R76" s="364">
        <v>22.34905947421715</v>
      </c>
      <c r="S76" s="364">
        <v>28.583416409968279</v>
      </c>
      <c r="T76" s="364">
        <v>30.67416134150319</v>
      </c>
      <c r="U76" s="364">
        <v>44.290277068587898</v>
      </c>
      <c r="V76" s="364">
        <v>38.328394662176009</v>
      </c>
      <c r="W76" s="364">
        <v>32.261152862414612</v>
      </c>
      <c r="X76" s="364">
        <v>41.986818850796219</v>
      </c>
      <c r="Y76" s="364">
        <v>46.534855044770332</v>
      </c>
      <c r="Z76" s="370">
        <v>53.293673920529798</v>
      </c>
    </row>
    <row r="77" spans="1:27" ht="12" customHeight="1">
      <c r="A77" s="2"/>
      <c r="B77" s="5" t="s">
        <v>170</v>
      </c>
      <c r="C77" s="365">
        <v>17.400001</v>
      </c>
      <c r="D77" s="366">
        <v>20.0494445</v>
      </c>
      <c r="E77" s="366">
        <v>21.592102000000001</v>
      </c>
      <c r="F77" s="366">
        <v>24.999966000000001</v>
      </c>
      <c r="G77" s="366">
        <v>33.799999999999997</v>
      </c>
      <c r="H77" s="366">
        <v>49.999997999999998</v>
      </c>
      <c r="I77" s="366">
        <v>43.664673999999998</v>
      </c>
      <c r="J77" s="366">
        <v>30</v>
      </c>
      <c r="K77" s="366">
        <v>35.013519000000002</v>
      </c>
      <c r="L77" s="366">
        <v>31.263701999999999</v>
      </c>
      <c r="M77" s="371">
        <v>58.349364999999999</v>
      </c>
      <c r="O77" s="5" t="s">
        <v>170</v>
      </c>
      <c r="P77" s="365">
        <v>30.768676290468711</v>
      </c>
      <c r="Q77" s="366">
        <v>28.48686307072607</v>
      </c>
      <c r="R77" s="366">
        <v>38.912201917445159</v>
      </c>
      <c r="S77" s="366">
        <v>36.895184669274563</v>
      </c>
      <c r="T77" s="366">
        <v>52.217821691005533</v>
      </c>
      <c r="U77" s="366">
        <v>72.085367772307677</v>
      </c>
      <c r="V77" s="366">
        <v>62.077276567450411</v>
      </c>
      <c r="W77" s="366">
        <v>55.483638379554378</v>
      </c>
      <c r="X77" s="366">
        <v>60.317485824483903</v>
      </c>
      <c r="Y77" s="366">
        <v>71.08558879373679</v>
      </c>
      <c r="Z77" s="371">
        <v>91.462006551675714</v>
      </c>
    </row>
    <row r="78" spans="1:27" ht="12" customHeight="1">
      <c r="A78" s="12"/>
      <c r="B78" s="37" t="s">
        <v>171</v>
      </c>
      <c r="C78" s="373">
        <v>23.727282500000001</v>
      </c>
      <c r="D78" s="374">
        <v>28.000001999999999</v>
      </c>
      <c r="E78" s="374">
        <v>34.799999999999997</v>
      </c>
      <c r="F78" s="374">
        <v>40</v>
      </c>
      <c r="G78" s="374">
        <v>50.000014</v>
      </c>
      <c r="H78" s="374">
        <v>86.675367170000001</v>
      </c>
      <c r="I78" s="374">
        <v>89.999977000000001</v>
      </c>
      <c r="J78" s="374">
        <v>49.999979000000003</v>
      </c>
      <c r="K78" s="374">
        <v>79</v>
      </c>
      <c r="L78" s="374">
        <v>67.749961499999998</v>
      </c>
      <c r="M78" s="375">
        <v>100.00000300000001</v>
      </c>
      <c r="O78" s="37" t="s">
        <v>171</v>
      </c>
      <c r="P78" s="373">
        <v>67.238915564625856</v>
      </c>
      <c r="Q78" s="374">
        <v>68.926096842375202</v>
      </c>
      <c r="R78" s="374">
        <v>79.87908206954981</v>
      </c>
      <c r="S78" s="374">
        <v>101.23656192359741</v>
      </c>
      <c r="T78" s="374">
        <v>99.768084526279722</v>
      </c>
      <c r="U78" s="374">
        <v>150.52400294342451</v>
      </c>
      <c r="V78" s="374">
        <v>115.7794254162896</v>
      </c>
      <c r="W78" s="374">
        <v>95.061963852089661</v>
      </c>
      <c r="X78" s="374">
        <v>106.87170465936531</v>
      </c>
      <c r="Y78" s="374">
        <v>133.4384913318944</v>
      </c>
      <c r="Z78" s="375">
        <v>172.35403872486381</v>
      </c>
    </row>
    <row r="79" spans="1:27" ht="12" customHeight="1">
      <c r="A79" s="2"/>
      <c r="B79" s="36" t="s">
        <v>115</v>
      </c>
      <c r="O79" s="36" t="s">
        <v>115</v>
      </c>
    </row>
    <row r="80" spans="1:27" ht="12" customHeight="1">
      <c r="A80" s="2"/>
    </row>
  </sheetData>
  <mergeCells count="4">
    <mergeCell ref="P7:S7"/>
    <mergeCell ref="T7:W7"/>
    <mergeCell ref="X7:AA7"/>
    <mergeCell ref="BD7:BE7"/>
  </mergeCells>
  <pageMargins left="0.7" right="0.7" top="0.75" bottom="0.75" header="0.3" footer="0.3"/>
  <pageSetup orientation="portrait" horizontalDpi="1200" verticalDpi="120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FE881-3810-4A43-9D23-79A72425135F}">
  <sheetPr>
    <tabColor theme="4"/>
  </sheetPr>
  <dimension ref="A1:AM139"/>
  <sheetViews>
    <sheetView showGridLines="0" zoomScaleNormal="100" workbookViewId="0"/>
  </sheetViews>
  <sheetFormatPr defaultColWidth="5.58203125" defaultRowHeight="11.25" customHeight="1"/>
  <cols>
    <col min="1" max="1" width="2.5" style="643" customWidth="1"/>
    <col min="2" max="2" width="10.08203125" style="643" bestFit="1" customWidth="1"/>
    <col min="3" max="3" width="6.33203125" style="643" bestFit="1" customWidth="1"/>
    <col min="4" max="6" width="5" style="643" bestFit="1" customWidth="1"/>
    <col min="7" max="8" width="6.08203125" style="643" bestFit="1" customWidth="1"/>
    <col min="9" max="9" width="7" style="643" bestFit="1" customWidth="1"/>
    <col min="10" max="12" width="6.08203125" style="643" bestFit="1" customWidth="1"/>
    <col min="13" max="13" width="7" style="643" bestFit="1" customWidth="1"/>
    <col min="14" max="14" width="5.58203125" style="643" customWidth="1"/>
    <col min="15" max="15" width="6.5" style="643" bestFit="1" customWidth="1"/>
    <col min="16" max="18" width="5" style="643" bestFit="1" customWidth="1"/>
    <col min="19" max="25" width="6.08203125" style="643" bestFit="1" customWidth="1"/>
    <col min="26" max="26" width="6.58203125" style="643" bestFit="1" customWidth="1"/>
    <col min="27" max="27" width="5.58203125" style="643"/>
    <col min="28" max="28" width="11.08203125" style="643" bestFit="1" customWidth="1"/>
    <col min="29" max="30" width="5.58203125" style="643" bestFit="1" customWidth="1"/>
    <col min="31" max="31" width="5.5" style="643" bestFit="1" customWidth="1"/>
    <col min="32" max="32" width="5.58203125" style="643" bestFit="1" customWidth="1"/>
    <col min="33" max="33" width="6.33203125" style="643" bestFit="1" customWidth="1"/>
    <col min="34" max="34" width="5.5" style="643" bestFit="1" customWidth="1"/>
    <col min="35" max="35" width="5.58203125" style="643" bestFit="1" customWidth="1"/>
    <col min="36" max="36" width="5.5" style="643" bestFit="1" customWidth="1"/>
    <col min="37" max="38" width="6.33203125" style="643" bestFit="1" customWidth="1"/>
    <col min="39" max="39" width="7.08203125" style="643" bestFit="1" customWidth="1"/>
    <col min="40" max="16384" width="5.58203125" style="643"/>
  </cols>
  <sheetData>
    <row r="1" spans="1:39" ht="11.25" customHeight="1">
      <c r="A1" s="872"/>
    </row>
    <row r="2" spans="1:39" ht="11.25" customHeight="1">
      <c r="A2" s="872"/>
    </row>
    <row r="5" spans="1:39" ht="11.25" customHeight="1">
      <c r="O5" s="254"/>
    </row>
    <row r="6" spans="1:39" ht="11.25" customHeight="1">
      <c r="A6" s="872"/>
      <c r="B6" s="254"/>
      <c r="C6" s="258" t="s">
        <v>633</v>
      </c>
      <c r="D6" s="254"/>
      <c r="E6" s="254"/>
      <c r="F6" s="254"/>
      <c r="G6" s="254"/>
      <c r="H6" s="254"/>
      <c r="I6" s="254"/>
      <c r="J6" s="254"/>
      <c r="P6" s="258" t="s">
        <v>634</v>
      </c>
      <c r="Q6" s="254"/>
      <c r="R6" s="254"/>
      <c r="S6" s="254"/>
      <c r="T6" s="254"/>
      <c r="U6" s="254"/>
      <c r="V6" s="254"/>
      <c r="W6" s="254"/>
      <c r="AB6" s="254"/>
      <c r="AC6" s="258" t="s">
        <v>635</v>
      </c>
      <c r="AD6" s="254"/>
      <c r="AE6" s="254"/>
      <c r="AF6" s="254"/>
      <c r="AG6" s="254"/>
      <c r="AH6" s="254"/>
      <c r="AI6" s="254"/>
      <c r="AJ6" s="254"/>
    </row>
    <row r="7" spans="1:39" ht="11.25" customHeight="1">
      <c r="A7" s="872"/>
      <c r="B7" s="555"/>
      <c r="C7" s="767">
        <v>2016</v>
      </c>
      <c r="D7" s="827">
        <v>2017</v>
      </c>
      <c r="E7" s="827">
        <v>2018</v>
      </c>
      <c r="F7" s="827">
        <v>2019</v>
      </c>
      <c r="G7" s="827">
        <v>2020</v>
      </c>
      <c r="H7" s="827">
        <v>2021</v>
      </c>
      <c r="I7" s="827">
        <v>2022</v>
      </c>
      <c r="J7" s="827">
        <v>2023</v>
      </c>
      <c r="K7" s="827">
        <v>2024</v>
      </c>
      <c r="L7" s="827">
        <v>2025</v>
      </c>
      <c r="M7" s="828">
        <v>2026</v>
      </c>
      <c r="O7" s="555"/>
      <c r="P7" s="767">
        <v>2016</v>
      </c>
      <c r="Q7" s="827">
        <v>2017</v>
      </c>
      <c r="R7" s="827">
        <v>2018</v>
      </c>
      <c r="S7" s="827">
        <v>2019</v>
      </c>
      <c r="T7" s="827">
        <v>2020</v>
      </c>
      <c r="U7" s="827">
        <v>2021</v>
      </c>
      <c r="V7" s="827">
        <v>2022</v>
      </c>
      <c r="W7" s="827">
        <v>2023</v>
      </c>
      <c r="X7" s="827">
        <v>2024</v>
      </c>
      <c r="Y7" s="827">
        <v>2025</v>
      </c>
      <c r="Z7" s="828">
        <v>2026</v>
      </c>
      <c r="AB7" s="555"/>
      <c r="AC7" s="767">
        <v>2016</v>
      </c>
      <c r="AD7" s="827">
        <v>2017</v>
      </c>
      <c r="AE7" s="827">
        <v>2018</v>
      </c>
      <c r="AF7" s="827">
        <v>2019</v>
      </c>
      <c r="AG7" s="827">
        <v>2020</v>
      </c>
      <c r="AH7" s="827">
        <v>2021</v>
      </c>
      <c r="AI7" s="827">
        <v>2022</v>
      </c>
      <c r="AJ7" s="827">
        <v>2023</v>
      </c>
      <c r="AK7" s="827">
        <v>2024</v>
      </c>
      <c r="AL7" s="827">
        <v>2025</v>
      </c>
      <c r="AM7" s="828">
        <v>2026</v>
      </c>
    </row>
    <row r="8" spans="1:39" ht="11.25" customHeight="1">
      <c r="B8" s="767" t="s">
        <v>166</v>
      </c>
      <c r="C8" s="829">
        <v>7.0319303435480789</v>
      </c>
      <c r="D8" s="830">
        <v>2.999536944444444</v>
      </c>
      <c r="E8" s="830">
        <v>4.6774110689655179</v>
      </c>
      <c r="F8" s="830">
        <v>4.8014646652307693</v>
      </c>
      <c r="G8" s="830">
        <v>4.8754137722921218</v>
      </c>
      <c r="H8" s="830">
        <v>8.2723171874878538</v>
      </c>
      <c r="I8" s="830">
        <v>6.530196253457401</v>
      </c>
      <c r="J8" s="830">
        <v>8.3546319431219924</v>
      </c>
      <c r="K8" s="830">
        <v>9.8970692063311532</v>
      </c>
      <c r="L8" s="830">
        <v>13.858211666666669</v>
      </c>
      <c r="M8" s="831">
        <v>19.21520870588235</v>
      </c>
      <c r="O8" s="767" t="s">
        <v>166</v>
      </c>
      <c r="P8" s="829">
        <v>5.9755888700088402</v>
      </c>
      <c r="Q8" s="830">
        <v>3.673140338116387</v>
      </c>
      <c r="R8" s="830">
        <v>3.3348726368500832</v>
      </c>
      <c r="S8" s="830">
        <v>4.862191966240804</v>
      </c>
      <c r="T8" s="830">
        <v>5.7063335550018772</v>
      </c>
      <c r="U8" s="830">
        <v>7.4586650906893821</v>
      </c>
      <c r="V8" s="830">
        <v>7.3890106673774261</v>
      </c>
      <c r="W8" s="830">
        <v>8.8219808959255044</v>
      </c>
      <c r="X8" s="830">
        <v>12.29784339027451</v>
      </c>
      <c r="Y8" s="830">
        <v>11.579392976320079</v>
      </c>
      <c r="Z8" s="831">
        <v>22.63285778571429</v>
      </c>
      <c r="AB8" s="767" t="s">
        <v>166</v>
      </c>
      <c r="AC8" s="832">
        <v>0.17677612977039958</v>
      </c>
      <c r="AD8" s="833">
        <v>-0.18338623947523103</v>
      </c>
      <c r="AE8" s="833">
        <v>0.40257562381258261</v>
      </c>
      <c r="AF8" s="833">
        <v>-1.2489696299873954E-2</v>
      </c>
      <c r="AG8" s="833">
        <v>-0.14561360192157258</v>
      </c>
      <c r="AH8" s="833">
        <v>0.10908816616718053</v>
      </c>
      <c r="AI8" s="833">
        <v>-0.11622860658622425</v>
      </c>
      <c r="AJ8" s="833">
        <v>-5.2975511771892414E-2</v>
      </c>
      <c r="AK8" s="833">
        <v>-0.19521912157719934</v>
      </c>
      <c r="AL8" s="833">
        <v>0.19679949501729377</v>
      </c>
      <c r="AM8" s="834">
        <v>-0.15100386845487701</v>
      </c>
    </row>
    <row r="9" spans="1:39" ht="11.25" customHeight="1">
      <c r="B9" s="768" t="s">
        <v>167</v>
      </c>
      <c r="C9" s="835">
        <v>6.9885672528255176</v>
      </c>
      <c r="D9" s="836">
        <v>7.5888202185431481</v>
      </c>
      <c r="E9" s="836">
        <v>9.1936806920582068</v>
      </c>
      <c r="F9" s="836">
        <v>9.4893625660334457</v>
      </c>
      <c r="G9" s="836">
        <v>11.65493519138975</v>
      </c>
      <c r="H9" s="836">
        <v>17.459599345733139</v>
      </c>
      <c r="I9" s="836">
        <v>16.535115015943159</v>
      </c>
      <c r="J9" s="836">
        <v>19.021746478032931</v>
      </c>
      <c r="K9" s="836">
        <v>26.53823657020223</v>
      </c>
      <c r="L9" s="836">
        <v>45.643604208972853</v>
      </c>
      <c r="M9" s="837">
        <v>82.414650397614295</v>
      </c>
      <c r="O9" s="768" t="s">
        <v>167</v>
      </c>
      <c r="P9" s="835">
        <v>6.7515888187678303</v>
      </c>
      <c r="Q9" s="836">
        <v>7.6027276495255673</v>
      </c>
      <c r="R9" s="836">
        <v>7.9752729182198534</v>
      </c>
      <c r="S9" s="836">
        <v>8.8437149722402797</v>
      </c>
      <c r="T9" s="836">
        <v>9.1461776355897815</v>
      </c>
      <c r="U9" s="836">
        <v>12.05438461415855</v>
      </c>
      <c r="V9" s="836">
        <v>21.916131952387531</v>
      </c>
      <c r="W9" s="836">
        <v>17.683442029752669</v>
      </c>
      <c r="X9" s="836">
        <v>18.73715453195339</v>
      </c>
      <c r="Y9" s="836">
        <v>20.963220669846759</v>
      </c>
      <c r="Z9" s="837">
        <v>33.701771961176661</v>
      </c>
      <c r="AB9" s="768" t="s">
        <v>167</v>
      </c>
      <c r="AC9" s="838">
        <v>3.5099654380453815E-2</v>
      </c>
      <c r="AD9" s="839">
        <v>-1.8292686024715676E-3</v>
      </c>
      <c r="AE9" s="839">
        <v>0.15277317608214358</v>
      </c>
      <c r="AF9" s="839">
        <v>7.3006377503097131E-2</v>
      </c>
      <c r="AG9" s="839">
        <v>0.2742957392427896</v>
      </c>
      <c r="AH9" s="839">
        <v>0.44840237843629627</v>
      </c>
      <c r="AI9" s="839">
        <v>-0.24552767560144972</v>
      </c>
      <c r="AJ9" s="839">
        <v>7.5681218963397745E-2</v>
      </c>
      <c r="AK9" s="839">
        <v>0.41634294177086884</v>
      </c>
      <c r="AL9" s="839">
        <v>1.177318310378999</v>
      </c>
      <c r="AM9" s="840">
        <v>1.445410006706866</v>
      </c>
    </row>
    <row r="10" spans="1:39" ht="11.25" customHeight="1">
      <c r="B10" s="768" t="s">
        <v>168</v>
      </c>
      <c r="C10" s="841">
        <v>24.280737057319989</v>
      </c>
      <c r="D10" s="842">
        <v>23.456502960534451</v>
      </c>
      <c r="E10" s="842">
        <v>42.160477881198233</v>
      </c>
      <c r="F10" s="842">
        <v>43.52821402445467</v>
      </c>
      <c r="G10" s="842">
        <v>88.172819180664447</v>
      </c>
      <c r="H10" s="842">
        <v>61.111977180129031</v>
      </c>
      <c r="I10" s="842">
        <v>68.506804212796823</v>
      </c>
      <c r="J10" s="842">
        <v>61.042910190501978</v>
      </c>
      <c r="K10" s="842">
        <v>87.866275461215267</v>
      </c>
      <c r="L10" s="842">
        <v>117.6527039327939</v>
      </c>
      <c r="M10" s="843">
        <v>263.6711325762555</v>
      </c>
      <c r="O10" s="768" t="s">
        <v>168</v>
      </c>
      <c r="P10" s="841">
        <v>21.785698064546889</v>
      </c>
      <c r="Q10" s="842">
        <v>25.559973229850009</v>
      </c>
      <c r="R10" s="842">
        <v>26.049042885645061</v>
      </c>
      <c r="S10" s="842">
        <v>29.889573902593309</v>
      </c>
      <c r="T10" s="842">
        <v>33.477745170489989</v>
      </c>
      <c r="U10" s="842">
        <v>63.900115317394032</v>
      </c>
      <c r="V10" s="842">
        <v>62.869797205950682</v>
      </c>
      <c r="W10" s="842">
        <v>51.107825722795248</v>
      </c>
      <c r="X10" s="842">
        <v>57.524905354648119</v>
      </c>
      <c r="Y10" s="842">
        <v>65.558873401670652</v>
      </c>
      <c r="Z10" s="843">
        <v>87.64089640322581</v>
      </c>
      <c r="AB10" s="768" t="s">
        <v>168</v>
      </c>
      <c r="AC10" s="844">
        <v>0.11452646527004884</v>
      </c>
      <c r="AD10" s="845">
        <v>-8.229548013998067E-2</v>
      </c>
      <c r="AE10" s="845">
        <v>0.61850391456922815</v>
      </c>
      <c r="AF10" s="845">
        <v>0.4563009217297016</v>
      </c>
      <c r="AG10" s="845">
        <v>1.6337741305942894</v>
      </c>
      <c r="AH10" s="845">
        <v>-4.3632755956952929E-2</v>
      </c>
      <c r="AI10" s="845">
        <v>8.9661606325534438E-2</v>
      </c>
      <c r="AJ10" s="845">
        <v>0.19439458296648793</v>
      </c>
      <c r="AK10" s="845">
        <v>0.5274475450156566</v>
      </c>
      <c r="AL10" s="845">
        <v>0.79461143592189498</v>
      </c>
      <c r="AM10" s="846">
        <v>2.0085398871679105</v>
      </c>
    </row>
    <row r="11" spans="1:39" ht="11.25" customHeight="1">
      <c r="B11" s="768" t="s">
        <v>169</v>
      </c>
      <c r="C11" s="835">
        <v>73.164473039989801</v>
      </c>
      <c r="D11" s="836">
        <v>102.2960062884615</v>
      </c>
      <c r="E11" s="836">
        <v>100.60677869949851</v>
      </c>
      <c r="F11" s="836">
        <v>171.95329288392281</v>
      </c>
      <c r="G11" s="836">
        <v>168.9592925431607</v>
      </c>
      <c r="H11" s="836">
        <v>225.35294731624731</v>
      </c>
      <c r="I11" s="836">
        <v>247.63383990125971</v>
      </c>
      <c r="J11" s="836">
        <v>209.37587958421051</v>
      </c>
      <c r="K11" s="836">
        <v>872.24843827173004</v>
      </c>
      <c r="L11" s="836">
        <v>471.34201800743489</v>
      </c>
      <c r="M11" s="837">
        <v>742.98121963779522</v>
      </c>
      <c r="O11" s="768" t="s">
        <v>169</v>
      </c>
      <c r="P11" s="835">
        <v>57.857369951879683</v>
      </c>
      <c r="Q11" s="836">
        <v>65.344265206794176</v>
      </c>
      <c r="R11" s="836">
        <v>82.035408900644128</v>
      </c>
      <c r="S11" s="836">
        <v>97.184860481317358</v>
      </c>
      <c r="T11" s="836">
        <v>112.8196323765963</v>
      </c>
      <c r="U11" s="836">
        <v>179.716369023547</v>
      </c>
      <c r="V11" s="836">
        <v>216.90194148479731</v>
      </c>
      <c r="W11" s="836">
        <v>143.76262754963679</v>
      </c>
      <c r="X11" s="836">
        <v>139.87571349055531</v>
      </c>
      <c r="Y11" s="836">
        <v>256.41279034857138</v>
      </c>
      <c r="Z11" s="837">
        <v>211.6084534953271</v>
      </c>
      <c r="AB11" s="768" t="s">
        <v>169</v>
      </c>
      <c r="AC11" s="838">
        <v>0.26456617542140481</v>
      </c>
      <c r="AD11" s="839">
        <v>0.5654932527701797</v>
      </c>
      <c r="AE11" s="839">
        <v>0.22638236400268075</v>
      </c>
      <c r="AF11" s="839">
        <v>0.76934238555581191</v>
      </c>
      <c r="AG11" s="839">
        <v>0.49760541657473256</v>
      </c>
      <c r="AH11" s="839">
        <v>0.2539366811195749</v>
      </c>
      <c r="AI11" s="839">
        <v>0.14168567697498635</v>
      </c>
      <c r="AJ11" s="839">
        <v>0.45639992223931425</v>
      </c>
      <c r="AK11" s="839">
        <v>5.2358819590981103</v>
      </c>
      <c r="AL11" s="839">
        <v>0.83821570432069903</v>
      </c>
      <c r="AM11" s="840">
        <v>2.5111131307152732</v>
      </c>
    </row>
    <row r="12" spans="1:39" ht="11.25" customHeight="1">
      <c r="B12" s="769" t="s">
        <v>170</v>
      </c>
      <c r="C12" s="847">
        <v>144.8530611607143</v>
      </c>
      <c r="D12" s="873">
        <v>205.4368290294118</v>
      </c>
      <c r="E12" s="873">
        <v>244.82945298128669</v>
      </c>
      <c r="F12" s="873">
        <v>291.95859183086247</v>
      </c>
      <c r="G12" s="873">
        <v>396.17228878787881</v>
      </c>
      <c r="H12" s="873">
        <v>759.95113926341457</v>
      </c>
      <c r="I12" s="873">
        <v>605.1336988809727</v>
      </c>
      <c r="J12" s="873">
        <v>453.06116507000002</v>
      </c>
      <c r="K12" s="873">
        <v>1301.846058414415</v>
      </c>
      <c r="L12" s="873">
        <v>1365.3921049502981</v>
      </c>
      <c r="M12" s="848">
        <v>1420.9740960199999</v>
      </c>
      <c r="O12" s="769" t="s">
        <v>170</v>
      </c>
      <c r="P12" s="847">
        <v>155.38127742808661</v>
      </c>
      <c r="Q12" s="873">
        <v>145.09153232697901</v>
      </c>
      <c r="R12" s="873">
        <v>209.5918675618546</v>
      </c>
      <c r="S12" s="873">
        <v>210.7066984317934</v>
      </c>
      <c r="T12" s="873">
        <v>314.92813112195131</v>
      </c>
      <c r="U12" s="873">
        <v>519.12802942019937</v>
      </c>
      <c r="V12" s="873">
        <v>380.08702714323158</v>
      </c>
      <c r="W12" s="873">
        <v>332.03359635694471</v>
      </c>
      <c r="X12" s="873">
        <v>310.01411642099941</v>
      </c>
      <c r="Y12" s="873">
        <v>600.72025441175833</v>
      </c>
      <c r="Z12" s="848">
        <v>566.01152251982853</v>
      </c>
      <c r="AB12" s="769" t="s">
        <v>170</v>
      </c>
      <c r="AC12" s="849">
        <v>-6.7757302820765863E-2</v>
      </c>
      <c r="AD12" s="850">
        <v>0.41591191253283011</v>
      </c>
      <c r="AE12" s="850">
        <v>0.1681247742545775</v>
      </c>
      <c r="AF12" s="850">
        <v>0.38561609101084482</v>
      </c>
      <c r="AG12" s="850">
        <v>0.25797681958893315</v>
      </c>
      <c r="AH12" s="850">
        <v>0.46389926221511146</v>
      </c>
      <c r="AI12" s="850">
        <v>0.59209248321157459</v>
      </c>
      <c r="AJ12" s="850">
        <v>0.36450398405752749</v>
      </c>
      <c r="AK12" s="850">
        <v>3.1993121908245845</v>
      </c>
      <c r="AL12" s="850">
        <v>1.2729250344444059</v>
      </c>
      <c r="AM12" s="851">
        <v>1.510503831607457</v>
      </c>
    </row>
    <row r="13" spans="1:39" ht="11.25" customHeight="1">
      <c r="B13" s="770" t="s">
        <v>171</v>
      </c>
      <c r="C13" s="852">
        <v>851.29477506666649</v>
      </c>
      <c r="D13" s="853">
        <v>399.19332595121949</v>
      </c>
      <c r="E13" s="853">
        <v>781.39783061728394</v>
      </c>
      <c r="F13" s="853">
        <v>907.10023395017004</v>
      </c>
      <c r="G13" s="853">
        <v>1597.917424881857</v>
      </c>
      <c r="H13" s="853">
        <v>2808.1478393258899</v>
      </c>
      <c r="I13" s="853">
        <v>2472.8520540745249</v>
      </c>
      <c r="J13" s="853">
        <v>3227.3988416000002</v>
      </c>
      <c r="K13" s="853">
        <v>2749.9597623499999</v>
      </c>
      <c r="L13" s="853">
        <v>8755.274882711894</v>
      </c>
      <c r="M13" s="854">
        <v>33963.326268192977</v>
      </c>
      <c r="O13" s="770" t="s">
        <v>171</v>
      </c>
      <c r="P13" s="852">
        <v>684.9550357015504</v>
      </c>
      <c r="Q13" s="853">
        <v>694.47524309211462</v>
      </c>
      <c r="R13" s="853">
        <v>764.20374684522426</v>
      </c>
      <c r="S13" s="853">
        <v>1286.7682525985381</v>
      </c>
      <c r="T13" s="853">
        <v>1039.77775853968</v>
      </c>
      <c r="U13" s="853">
        <v>1938.138034660228</v>
      </c>
      <c r="V13" s="853">
        <v>1304.6292444999999</v>
      </c>
      <c r="W13" s="853">
        <v>1944.625997569379</v>
      </c>
      <c r="X13" s="853">
        <v>1004.0438803526901</v>
      </c>
      <c r="Y13" s="853">
        <v>1223.8279021285441</v>
      </c>
      <c r="Z13" s="854">
        <v>2441.5862682744551</v>
      </c>
      <c r="AB13" s="770" t="s">
        <v>171</v>
      </c>
      <c r="AC13" s="855">
        <v>0.24284767713948718</v>
      </c>
      <c r="AD13" s="856">
        <v>-0.42518710361245982</v>
      </c>
      <c r="AE13" s="856">
        <v>2.2499345028129003E-2</v>
      </c>
      <c r="AF13" s="856">
        <v>-0.2950554755152337</v>
      </c>
      <c r="AG13" s="856">
        <v>0.53678746420394519</v>
      </c>
      <c r="AH13" s="856">
        <v>0.44888949554007485</v>
      </c>
      <c r="AI13" s="856">
        <v>0.89544429154832206</v>
      </c>
      <c r="AJ13" s="856">
        <v>0.65965015670570115</v>
      </c>
      <c r="AK13" s="856">
        <v>1.7388840429802954</v>
      </c>
      <c r="AL13" s="856">
        <v>6.1540082290036633</v>
      </c>
      <c r="AM13" s="857">
        <v>12.910352752842076</v>
      </c>
    </row>
    <row r="14" spans="1:39" ht="11.25" customHeight="1">
      <c r="B14" s="407" t="s">
        <v>115</v>
      </c>
      <c r="O14" s="407" t="s">
        <v>115</v>
      </c>
      <c r="AB14" s="407" t="s">
        <v>115</v>
      </c>
    </row>
    <row r="40" spans="2:39" ht="11.25" customHeight="1">
      <c r="B40" s="254"/>
      <c r="C40" s="258" t="s">
        <v>636</v>
      </c>
      <c r="D40" s="254"/>
      <c r="E40" s="254"/>
      <c r="F40" s="254"/>
      <c r="G40" s="254"/>
      <c r="H40" s="254"/>
      <c r="I40" s="254"/>
      <c r="J40" s="254"/>
      <c r="O40" s="254"/>
      <c r="P40" s="258" t="s">
        <v>637</v>
      </c>
      <c r="Q40" s="254"/>
      <c r="R40" s="254"/>
      <c r="S40" s="254"/>
      <c r="T40" s="254"/>
      <c r="U40" s="254"/>
      <c r="V40" s="254"/>
      <c r="W40" s="254"/>
      <c r="AB40" s="254"/>
      <c r="AC40" s="258" t="s">
        <v>638</v>
      </c>
      <c r="AD40" s="254"/>
      <c r="AE40" s="254"/>
      <c r="AF40" s="254"/>
      <c r="AG40" s="254"/>
      <c r="AH40" s="254"/>
      <c r="AI40" s="254"/>
      <c r="AJ40" s="254"/>
    </row>
    <row r="41" spans="2:39" ht="11.25" customHeight="1">
      <c r="B41" s="555"/>
      <c r="C41" s="767">
        <v>2016</v>
      </c>
      <c r="D41" s="827">
        <v>2017</v>
      </c>
      <c r="E41" s="827">
        <v>2018</v>
      </c>
      <c r="F41" s="827">
        <v>2019</v>
      </c>
      <c r="G41" s="827">
        <v>2020</v>
      </c>
      <c r="H41" s="827">
        <v>2021</v>
      </c>
      <c r="I41" s="827">
        <v>2022</v>
      </c>
      <c r="J41" s="827">
        <v>2023</v>
      </c>
      <c r="K41" s="827">
        <v>2024</v>
      </c>
      <c r="L41" s="827">
        <v>2025</v>
      </c>
      <c r="M41" s="828">
        <v>2026</v>
      </c>
      <c r="O41" s="555"/>
      <c r="P41" s="767">
        <v>2016</v>
      </c>
      <c r="Q41" s="827">
        <v>2017</v>
      </c>
      <c r="R41" s="827">
        <v>2018</v>
      </c>
      <c r="S41" s="827">
        <v>2019</v>
      </c>
      <c r="T41" s="827">
        <v>2020</v>
      </c>
      <c r="U41" s="827">
        <v>2021</v>
      </c>
      <c r="V41" s="827">
        <v>2022</v>
      </c>
      <c r="W41" s="827">
        <v>2023</v>
      </c>
      <c r="X41" s="827">
        <v>2024</v>
      </c>
      <c r="Y41" s="827">
        <v>2025</v>
      </c>
      <c r="Z41" s="828">
        <v>2026</v>
      </c>
      <c r="AB41" s="555"/>
      <c r="AC41" s="767">
        <v>2016</v>
      </c>
      <c r="AD41" s="827">
        <v>2017</v>
      </c>
      <c r="AE41" s="827">
        <v>2018</v>
      </c>
      <c r="AF41" s="827">
        <v>2019</v>
      </c>
      <c r="AG41" s="827">
        <v>2020</v>
      </c>
      <c r="AH41" s="827">
        <v>2021</v>
      </c>
      <c r="AI41" s="827">
        <v>2022</v>
      </c>
      <c r="AJ41" s="827">
        <v>2023</v>
      </c>
      <c r="AK41" s="827">
        <v>2024</v>
      </c>
      <c r="AL41" s="827">
        <v>2025</v>
      </c>
      <c r="AM41" s="828">
        <v>2026</v>
      </c>
    </row>
    <row r="42" spans="2:39" ht="11.25" customHeight="1">
      <c r="B42" s="767" t="s">
        <v>166</v>
      </c>
      <c r="C42" s="829">
        <v>2.2999999999999998</v>
      </c>
      <c r="D42" s="830">
        <v>2.1749995000000002</v>
      </c>
      <c r="E42" s="830">
        <v>2</v>
      </c>
      <c r="F42" s="830">
        <v>4</v>
      </c>
      <c r="G42" s="830">
        <v>3.9999994999999999</v>
      </c>
      <c r="H42" s="830">
        <v>5</v>
      </c>
      <c r="I42" s="830">
        <v>4.9325000000000001</v>
      </c>
      <c r="J42" s="830">
        <v>7.35</v>
      </c>
      <c r="K42" s="830">
        <v>6.95</v>
      </c>
      <c r="L42" s="830">
        <v>7.3000004999999986</v>
      </c>
      <c r="M42" s="831">
        <v>12.8</v>
      </c>
      <c r="O42" s="767" t="s">
        <v>166</v>
      </c>
      <c r="P42" s="829">
        <v>2.2612565</v>
      </c>
      <c r="Q42" s="830">
        <v>2.5000005000000001</v>
      </c>
      <c r="R42" s="830">
        <v>2.2625000000000002</v>
      </c>
      <c r="S42" s="830">
        <v>3.7875000000000001</v>
      </c>
      <c r="T42" s="830">
        <v>3.9999989999999999</v>
      </c>
      <c r="U42" s="830">
        <v>4</v>
      </c>
      <c r="V42" s="830">
        <v>5.6999999999999993</v>
      </c>
      <c r="W42" s="830">
        <v>5.9</v>
      </c>
      <c r="X42" s="830">
        <v>7.42</v>
      </c>
      <c r="Y42" s="830">
        <v>8.75</v>
      </c>
      <c r="Z42" s="831">
        <v>11.5625</v>
      </c>
      <c r="AB42" s="767" t="s">
        <v>166</v>
      </c>
      <c r="AC42" s="832">
        <v>1.7133615757433995E-2</v>
      </c>
      <c r="AD42" s="833">
        <v>-0.13000037399992515</v>
      </c>
      <c r="AE42" s="833">
        <v>-0.11602209944751385</v>
      </c>
      <c r="AF42" s="833">
        <v>5.6105610561056007E-2</v>
      </c>
      <c r="AG42" s="833">
        <v>1.2500003121473924E-7</v>
      </c>
      <c r="AH42" s="833">
        <v>0.25</v>
      </c>
      <c r="AI42" s="833">
        <v>-0.13464912280701746</v>
      </c>
      <c r="AJ42" s="833">
        <v>0.24576271186440657</v>
      </c>
      <c r="AK42" s="833">
        <v>-6.334231805929913E-2</v>
      </c>
      <c r="AL42" s="833">
        <v>-0.1657142285714287</v>
      </c>
      <c r="AM42" s="834">
        <v>0.10702702702702704</v>
      </c>
    </row>
    <row r="43" spans="2:39" ht="11.25" customHeight="1">
      <c r="B43" s="768" t="s">
        <v>167</v>
      </c>
      <c r="C43" s="835">
        <v>5.1999995000000014</v>
      </c>
      <c r="D43" s="836">
        <v>5.9999989999999999</v>
      </c>
      <c r="E43" s="836">
        <v>6.0926819999999999</v>
      </c>
      <c r="F43" s="836">
        <v>7.1849999999999996</v>
      </c>
      <c r="G43" s="836">
        <v>7.0000039999999997</v>
      </c>
      <c r="H43" s="836">
        <v>9.9999935000000004</v>
      </c>
      <c r="I43" s="836">
        <v>12</v>
      </c>
      <c r="J43" s="836">
        <v>12</v>
      </c>
      <c r="K43" s="836">
        <v>14.700001500000001</v>
      </c>
      <c r="L43" s="836">
        <v>17.000008000000001</v>
      </c>
      <c r="M43" s="837">
        <v>21.8</v>
      </c>
      <c r="O43" s="768" t="s">
        <v>167</v>
      </c>
      <c r="P43" s="835">
        <v>5</v>
      </c>
      <c r="Q43" s="836">
        <v>5.5</v>
      </c>
      <c r="R43" s="836">
        <v>6</v>
      </c>
      <c r="S43" s="836">
        <v>6.4999989999999999</v>
      </c>
      <c r="T43" s="836">
        <v>6.9999989999999999</v>
      </c>
      <c r="U43" s="836">
        <v>8.67</v>
      </c>
      <c r="V43" s="836">
        <v>10.000000999999999</v>
      </c>
      <c r="W43" s="836">
        <v>10.19571</v>
      </c>
      <c r="X43" s="836">
        <v>12.6966035</v>
      </c>
      <c r="Y43" s="836">
        <v>15</v>
      </c>
      <c r="Z43" s="837">
        <v>16.895002999999999</v>
      </c>
      <c r="AB43" s="768" t="s">
        <v>167</v>
      </c>
      <c r="AC43" s="838">
        <v>3.9999900000000199E-2</v>
      </c>
      <c r="AD43" s="839">
        <v>9.0908909090908985E-2</v>
      </c>
      <c r="AE43" s="839">
        <v>1.5446999999999989E-2</v>
      </c>
      <c r="AF43" s="839">
        <v>0.10538478544381302</v>
      </c>
      <c r="AG43" s="839">
        <v>7.1428581627230869E-7</v>
      </c>
      <c r="AH43" s="839">
        <v>0.1534017877739331</v>
      </c>
      <c r="AI43" s="839">
        <v>0.19999988000001201</v>
      </c>
      <c r="AJ43" s="839">
        <v>0.17696560612257506</v>
      </c>
      <c r="AK43" s="839">
        <v>0.15779007354210917</v>
      </c>
      <c r="AL43" s="839">
        <v>0.1333338666666668</v>
      </c>
      <c r="AM43" s="840">
        <v>0.29032235152606978</v>
      </c>
    </row>
    <row r="44" spans="2:39" ht="11.25" customHeight="1">
      <c r="B44" s="768" t="s">
        <v>168</v>
      </c>
      <c r="C44" s="841">
        <v>15</v>
      </c>
      <c r="D44" s="842">
        <v>15.683104999999999</v>
      </c>
      <c r="E44" s="842">
        <v>20.000009500000001</v>
      </c>
      <c r="F44" s="842">
        <v>22.6000005</v>
      </c>
      <c r="G44" s="842">
        <v>24.999998999999999</v>
      </c>
      <c r="H44" s="842">
        <v>36.450001</v>
      </c>
      <c r="I44" s="842">
        <v>40.000000999999997</v>
      </c>
      <c r="J44" s="842">
        <v>35.450000500000002</v>
      </c>
      <c r="K44" s="842">
        <v>45.000000499999999</v>
      </c>
      <c r="L44" s="842">
        <v>59.000000999999997</v>
      </c>
      <c r="M44" s="843">
        <v>82.999999000000003</v>
      </c>
      <c r="O44" s="768" t="s">
        <v>168</v>
      </c>
      <c r="P44" s="841">
        <v>12.4911975</v>
      </c>
      <c r="Q44" s="842">
        <v>14.000000999999999</v>
      </c>
      <c r="R44" s="842">
        <v>16.999995999999999</v>
      </c>
      <c r="S44" s="842">
        <v>17.999997499999999</v>
      </c>
      <c r="T44" s="842">
        <v>20.000001000000001</v>
      </c>
      <c r="U44" s="842">
        <v>30.000036000000001</v>
      </c>
      <c r="V44" s="842">
        <v>36.724299999999999</v>
      </c>
      <c r="W44" s="842">
        <v>31.0000155</v>
      </c>
      <c r="X44" s="842">
        <v>35.000000999999997</v>
      </c>
      <c r="Y44" s="842">
        <v>40.000006999999997</v>
      </c>
      <c r="Z44" s="843">
        <v>44</v>
      </c>
      <c r="AB44" s="768" t="s">
        <v>168</v>
      </c>
      <c r="AC44" s="844">
        <v>0.20084563549651668</v>
      </c>
      <c r="AD44" s="845">
        <v>0.12022170569844959</v>
      </c>
      <c r="AE44" s="845">
        <v>0.17647142387562931</v>
      </c>
      <c r="AF44" s="845">
        <v>0.25555575771607741</v>
      </c>
      <c r="AG44" s="845">
        <v>0.24999988750000557</v>
      </c>
      <c r="AH44" s="845">
        <v>0.21499857533504296</v>
      </c>
      <c r="AI44" s="845">
        <v>8.9197098379002471E-2</v>
      </c>
      <c r="AJ44" s="845">
        <v>0.14354783145189076</v>
      </c>
      <c r="AK44" s="845">
        <v>0.28571426326530691</v>
      </c>
      <c r="AL44" s="845">
        <v>0.47499976687504075</v>
      </c>
      <c r="AM44" s="846">
        <v>0.88636361363636373</v>
      </c>
    </row>
    <row r="45" spans="2:39" ht="11.25" customHeight="1">
      <c r="B45" s="768" t="s">
        <v>169</v>
      </c>
      <c r="C45" s="835">
        <v>49.222434</v>
      </c>
      <c r="D45" s="836">
        <v>50.000000499999999</v>
      </c>
      <c r="E45" s="836">
        <v>65.500005999999999</v>
      </c>
      <c r="F45" s="836">
        <v>74.999999000000003</v>
      </c>
      <c r="G45" s="836">
        <v>86.000003000000007</v>
      </c>
      <c r="H45" s="836">
        <v>140</v>
      </c>
      <c r="I45" s="836">
        <v>130</v>
      </c>
      <c r="J45" s="836">
        <v>120.25</v>
      </c>
      <c r="K45" s="836">
        <v>147.387755</v>
      </c>
      <c r="L45" s="836">
        <v>182.999999</v>
      </c>
      <c r="M45" s="837">
        <v>267.00000699999998</v>
      </c>
      <c r="O45" s="768" t="s">
        <v>169</v>
      </c>
      <c r="P45" s="835">
        <v>31.426511000000001</v>
      </c>
      <c r="Q45" s="836">
        <v>35</v>
      </c>
      <c r="R45" s="836">
        <v>49.499999000000003</v>
      </c>
      <c r="S45" s="836">
        <v>60</v>
      </c>
      <c r="T45" s="836">
        <v>59.999998499999997</v>
      </c>
      <c r="U45" s="836">
        <v>90</v>
      </c>
      <c r="V45" s="836">
        <v>100.00000199999999</v>
      </c>
      <c r="W45" s="836">
        <v>78.000000999999997</v>
      </c>
      <c r="X45" s="836">
        <v>89.000000999999997</v>
      </c>
      <c r="Y45" s="836">
        <v>119</v>
      </c>
      <c r="Z45" s="837">
        <v>134.000001</v>
      </c>
      <c r="AB45" s="768" t="s">
        <v>169</v>
      </c>
      <c r="AC45" s="838">
        <v>0.56627103785081312</v>
      </c>
      <c r="AD45" s="839">
        <v>0.42857144285714277</v>
      </c>
      <c r="AE45" s="839">
        <v>0.32323247117641341</v>
      </c>
      <c r="AF45" s="839">
        <v>0.24999998333333329</v>
      </c>
      <c r="AG45" s="839">
        <v>0.4333334191666689</v>
      </c>
      <c r="AH45" s="839">
        <v>0.55555555555555558</v>
      </c>
      <c r="AI45" s="839">
        <v>0.29999997400000056</v>
      </c>
      <c r="AJ45" s="839">
        <v>0.54166664690170974</v>
      </c>
      <c r="AK45" s="839">
        <v>0.65604217240402063</v>
      </c>
      <c r="AL45" s="839">
        <v>0.53781511764705892</v>
      </c>
      <c r="AM45" s="840">
        <v>0.99253735080195993</v>
      </c>
    </row>
    <row r="46" spans="2:39" ht="11.25" customHeight="1">
      <c r="B46" s="769" t="s">
        <v>170</v>
      </c>
      <c r="C46" s="847">
        <v>90.000001999999995</v>
      </c>
      <c r="D46" s="873">
        <v>113.00000799999999</v>
      </c>
      <c r="E46" s="873">
        <v>131.2499995</v>
      </c>
      <c r="F46" s="873">
        <v>177.25000199999999</v>
      </c>
      <c r="G46" s="873">
        <v>197.4999995</v>
      </c>
      <c r="H46" s="873">
        <v>444.75015300000001</v>
      </c>
      <c r="I46" s="873">
        <v>335.99999600000001</v>
      </c>
      <c r="J46" s="873">
        <v>237.0000015</v>
      </c>
      <c r="K46" s="873">
        <v>330</v>
      </c>
      <c r="L46" s="873">
        <v>489.999999</v>
      </c>
      <c r="M46" s="848">
        <v>648.00000649999993</v>
      </c>
      <c r="O46" s="769" t="s">
        <v>170</v>
      </c>
      <c r="P46" s="847">
        <v>71</v>
      </c>
      <c r="Q46" s="873">
        <v>75</v>
      </c>
      <c r="R46" s="873">
        <v>90</v>
      </c>
      <c r="S46" s="873">
        <v>100.078339</v>
      </c>
      <c r="T46" s="873">
        <v>153.299114</v>
      </c>
      <c r="U46" s="873">
        <v>220</v>
      </c>
      <c r="V46" s="873">
        <v>209.10250500000001</v>
      </c>
      <c r="W46" s="873">
        <v>130.387202</v>
      </c>
      <c r="X46" s="873">
        <v>165.87382600000001</v>
      </c>
      <c r="Y46" s="873">
        <v>186.420264</v>
      </c>
      <c r="Z46" s="848">
        <v>397.63224400000001</v>
      </c>
      <c r="AB46" s="769" t="s">
        <v>170</v>
      </c>
      <c r="AC46" s="849">
        <v>0.267605661971831</v>
      </c>
      <c r="AD46" s="850">
        <v>0.50666677333333321</v>
      </c>
      <c r="AE46" s="850">
        <v>0.45833332777777769</v>
      </c>
      <c r="AF46" s="850">
        <v>0.77111254814091179</v>
      </c>
      <c r="AG46" s="850">
        <v>0.28833099126717721</v>
      </c>
      <c r="AH46" s="850">
        <v>1.0215916045454545</v>
      </c>
      <c r="AI46" s="850">
        <v>0.60686738783928007</v>
      </c>
      <c r="AJ46" s="850">
        <v>0.81766306711605008</v>
      </c>
      <c r="AK46" s="850">
        <v>0.98946396763043243</v>
      </c>
      <c r="AL46" s="850">
        <v>1.628469612080369</v>
      </c>
      <c r="AM46" s="851">
        <v>0.62964652962097278</v>
      </c>
    </row>
    <row r="47" spans="2:39" ht="11.25" customHeight="1">
      <c r="B47" s="770" t="s">
        <v>171</v>
      </c>
      <c r="C47" s="852">
        <v>149.999999</v>
      </c>
      <c r="D47" s="853">
        <v>224.99999700000001</v>
      </c>
      <c r="E47" s="853">
        <v>280</v>
      </c>
      <c r="F47" s="853">
        <v>400.0000015</v>
      </c>
      <c r="G47" s="853">
        <v>625.00000249999994</v>
      </c>
      <c r="H47" s="853">
        <v>1150.0001024999999</v>
      </c>
      <c r="I47" s="853">
        <v>1199.999998</v>
      </c>
      <c r="J47" s="853">
        <v>700</v>
      </c>
      <c r="K47" s="853">
        <v>812.84999650000009</v>
      </c>
      <c r="L47" s="853">
        <v>1336.0003180000001</v>
      </c>
      <c r="M47" s="854">
        <v>4250.0000060000002</v>
      </c>
      <c r="O47" s="770" t="s">
        <v>171</v>
      </c>
      <c r="P47" s="852">
        <v>127.32499900000001</v>
      </c>
      <c r="Q47" s="853">
        <v>165.91905</v>
      </c>
      <c r="R47" s="853">
        <v>214.9999985</v>
      </c>
      <c r="S47" s="853">
        <v>284.04386204107038</v>
      </c>
      <c r="T47" s="853">
        <v>349.99999550000001</v>
      </c>
      <c r="U47" s="853">
        <v>700.00000699999998</v>
      </c>
      <c r="V47" s="853">
        <v>539.99974550000002</v>
      </c>
      <c r="W47" s="853">
        <v>272.80998099999999</v>
      </c>
      <c r="X47" s="853">
        <v>412.69882749999999</v>
      </c>
      <c r="Y47" s="853">
        <v>325.50000799999998</v>
      </c>
      <c r="Z47" s="854">
        <v>644</v>
      </c>
      <c r="AB47" s="770" t="s">
        <v>171</v>
      </c>
      <c r="AC47" s="855">
        <v>0.17808757257480901</v>
      </c>
      <c r="AD47" s="856">
        <v>0.35608296334869327</v>
      </c>
      <c r="AE47" s="856">
        <v>0.30232559048134133</v>
      </c>
      <c r="AF47" s="856">
        <v>0.40823321660850853</v>
      </c>
      <c r="AG47" s="856">
        <v>0.78571431581632667</v>
      </c>
      <c r="AH47" s="856">
        <v>0.64285727285714156</v>
      </c>
      <c r="AI47" s="856">
        <v>1.222223265844113</v>
      </c>
      <c r="AJ47" s="856">
        <v>1.5658885259040431</v>
      </c>
      <c r="AK47" s="856">
        <v>0.96959608880885439</v>
      </c>
      <c r="AL47" s="856">
        <v>3.1044555611808162</v>
      </c>
      <c r="AM47" s="857">
        <v>5.5993788913043483</v>
      </c>
    </row>
    <row r="48" spans="2:39" ht="11.25" customHeight="1">
      <c r="B48" s="407" t="s">
        <v>115</v>
      </c>
      <c r="O48" s="407" t="s">
        <v>115</v>
      </c>
      <c r="AB48" s="407" t="s">
        <v>115</v>
      </c>
    </row>
    <row r="74" spans="2:8" ht="11.25" customHeight="1">
      <c r="C74" s="258" t="s">
        <v>639</v>
      </c>
    </row>
    <row r="75" spans="2:8" ht="11.25" customHeight="1">
      <c r="C75" s="899" t="s">
        <v>166</v>
      </c>
      <c r="D75" s="899" t="s">
        <v>167</v>
      </c>
      <c r="E75" s="899" t="s">
        <v>168</v>
      </c>
      <c r="F75" s="899" t="s">
        <v>169</v>
      </c>
      <c r="G75" s="900" t="s">
        <v>170</v>
      </c>
      <c r="H75" s="900" t="s">
        <v>171</v>
      </c>
    </row>
    <row r="76" spans="2:8" ht="11.25" customHeight="1">
      <c r="B76" s="899" t="s">
        <v>441</v>
      </c>
      <c r="C76" s="829">
        <v>12.8</v>
      </c>
      <c r="D76" s="830">
        <v>21.8</v>
      </c>
      <c r="E76" s="830">
        <v>82.999999000000003</v>
      </c>
      <c r="F76" s="830">
        <v>267.00000699999998</v>
      </c>
      <c r="G76" s="830">
        <v>648.00000649999993</v>
      </c>
      <c r="H76" s="831">
        <v>4250.0000060000002</v>
      </c>
    </row>
    <row r="77" spans="2:8" ht="11.25" customHeight="1">
      <c r="B77" s="899" t="s">
        <v>442</v>
      </c>
      <c r="C77" s="901">
        <v>11.5625</v>
      </c>
      <c r="D77" s="902">
        <v>16.895002999999999</v>
      </c>
      <c r="E77" s="902">
        <v>44</v>
      </c>
      <c r="F77" s="902">
        <v>134.000001</v>
      </c>
      <c r="G77" s="902">
        <v>397.63224400000001</v>
      </c>
      <c r="H77" s="903">
        <v>644</v>
      </c>
    </row>
    <row r="78" spans="2:8" ht="11.25" customHeight="1">
      <c r="B78" s="407" t="s">
        <v>115</v>
      </c>
    </row>
    <row r="80" spans="2:8" ht="15" customHeight="1"/>
    <row r="112" spans="2:13" ht="11.25" customHeight="1">
      <c r="B112" s="555"/>
      <c r="C112" s="555"/>
      <c r="D112" s="555"/>
      <c r="E112" s="555"/>
      <c r="F112" s="555"/>
      <c r="G112" s="555"/>
      <c r="H112" s="555"/>
      <c r="I112" s="555"/>
      <c r="J112" s="555"/>
      <c r="K112" s="555"/>
      <c r="L112" s="555"/>
      <c r="M112" s="555"/>
    </row>
    <row r="113" spans="2:29" ht="11.25" customHeight="1">
      <c r="B113" s="555"/>
      <c r="C113" s="555"/>
      <c r="D113" s="555"/>
      <c r="E113" s="555"/>
      <c r="F113" s="555"/>
      <c r="G113" s="555"/>
      <c r="H113" s="555"/>
      <c r="I113" s="555"/>
      <c r="J113" s="555"/>
      <c r="K113" s="555"/>
      <c r="L113" s="555"/>
      <c r="M113" s="555"/>
      <c r="N113" s="254"/>
      <c r="O113" s="555"/>
      <c r="P113" s="555"/>
      <c r="Q113" s="555"/>
      <c r="R113" s="555"/>
      <c r="S113" s="555"/>
      <c r="T113" s="555"/>
      <c r="U113" s="555"/>
      <c r="V113" s="555"/>
      <c r="W113" s="555"/>
      <c r="X113" s="555"/>
      <c r="Y113" s="555"/>
      <c r="Z113" s="555"/>
      <c r="AA113" s="555"/>
      <c r="AB113" s="555"/>
      <c r="AC113" s="555"/>
    </row>
    <row r="114" spans="2:29" ht="11.25" customHeight="1">
      <c r="B114" s="555"/>
      <c r="C114" s="555"/>
      <c r="D114" s="555"/>
      <c r="E114" s="555"/>
      <c r="F114" s="555"/>
      <c r="G114" s="555"/>
      <c r="H114" s="555"/>
      <c r="I114" s="555"/>
      <c r="J114" s="555"/>
      <c r="K114" s="555"/>
      <c r="L114" s="555"/>
      <c r="M114" s="555"/>
      <c r="N114" s="254"/>
      <c r="O114" s="555"/>
      <c r="P114" s="555"/>
      <c r="Q114" s="555"/>
      <c r="R114" s="555"/>
      <c r="S114" s="555"/>
      <c r="T114" s="555"/>
      <c r="U114" s="555"/>
      <c r="V114" s="555"/>
      <c r="W114" s="555"/>
      <c r="X114" s="555"/>
      <c r="Y114" s="555"/>
      <c r="Z114" s="555"/>
      <c r="AA114" s="555"/>
      <c r="AB114" s="555"/>
      <c r="AC114" s="555"/>
    </row>
    <row r="115" spans="2:29" ht="11.25" customHeight="1">
      <c r="B115" s="555"/>
      <c r="C115" s="555"/>
      <c r="D115" s="555"/>
      <c r="E115" s="555"/>
      <c r="F115" s="555"/>
      <c r="G115" s="555"/>
      <c r="H115" s="555"/>
      <c r="I115" s="555"/>
      <c r="J115" s="555"/>
      <c r="K115" s="555"/>
      <c r="L115" s="555"/>
      <c r="M115" s="555"/>
      <c r="N115" s="254"/>
      <c r="O115" s="555"/>
      <c r="P115" s="555"/>
      <c r="Q115" s="555"/>
      <c r="R115" s="555"/>
      <c r="S115" s="555"/>
      <c r="T115" s="555"/>
      <c r="U115" s="555"/>
      <c r="V115" s="555"/>
      <c r="W115" s="555"/>
      <c r="X115" s="555"/>
      <c r="Y115" s="555"/>
      <c r="Z115" s="555"/>
      <c r="AA115" s="555"/>
      <c r="AB115" s="555"/>
      <c r="AC115" s="555"/>
    </row>
    <row r="116" spans="2:29" ht="11.25" customHeight="1">
      <c r="B116" s="555"/>
      <c r="C116" s="555"/>
      <c r="D116" s="555"/>
      <c r="E116" s="555"/>
      <c r="F116" s="555"/>
      <c r="G116" s="555"/>
      <c r="H116" s="555"/>
      <c r="I116" s="555"/>
      <c r="J116" s="555"/>
      <c r="K116" s="555"/>
      <c r="L116" s="555"/>
      <c r="M116" s="555"/>
      <c r="N116" s="254"/>
      <c r="O116" s="555"/>
      <c r="P116" s="555"/>
      <c r="Q116" s="555"/>
      <c r="R116" s="555"/>
      <c r="S116" s="555"/>
      <c r="T116" s="555"/>
      <c r="U116" s="555"/>
      <c r="V116" s="555"/>
      <c r="W116" s="555"/>
      <c r="X116" s="555"/>
      <c r="Y116" s="555"/>
      <c r="Z116" s="555"/>
      <c r="AA116" s="555"/>
      <c r="AB116" s="555"/>
      <c r="AC116" s="555"/>
    </row>
    <row r="117" spans="2:29" ht="11.25" customHeight="1">
      <c r="B117" s="555"/>
      <c r="C117" s="555"/>
      <c r="D117" s="555"/>
      <c r="E117" s="555"/>
      <c r="F117" s="555"/>
      <c r="G117" s="555"/>
      <c r="H117" s="555"/>
      <c r="I117" s="555"/>
      <c r="J117" s="555"/>
      <c r="K117" s="555"/>
      <c r="L117" s="555"/>
      <c r="M117" s="555"/>
      <c r="N117" s="254"/>
      <c r="O117" s="555"/>
      <c r="P117" s="555"/>
      <c r="Q117" s="555"/>
      <c r="R117" s="555"/>
      <c r="S117" s="555"/>
      <c r="T117" s="555"/>
      <c r="U117" s="555"/>
      <c r="V117" s="555"/>
      <c r="W117" s="555"/>
      <c r="X117" s="555"/>
      <c r="Y117" s="555"/>
      <c r="Z117" s="555"/>
      <c r="AA117" s="555"/>
      <c r="AB117" s="555"/>
      <c r="AC117" s="555"/>
    </row>
    <row r="118" spans="2:29" ht="11.25" customHeight="1">
      <c r="B118" s="555"/>
      <c r="C118" s="555"/>
      <c r="D118" s="555"/>
      <c r="E118" s="555"/>
      <c r="F118" s="555"/>
      <c r="G118" s="555"/>
      <c r="H118" s="555"/>
      <c r="I118" s="555"/>
      <c r="J118" s="555"/>
      <c r="K118" s="555"/>
      <c r="L118" s="555"/>
      <c r="M118" s="555"/>
      <c r="N118" s="254"/>
      <c r="O118" s="555"/>
      <c r="P118" s="555"/>
      <c r="Q118" s="555"/>
      <c r="R118" s="555"/>
      <c r="S118" s="555"/>
      <c r="T118" s="555"/>
      <c r="U118" s="555"/>
      <c r="V118" s="555"/>
      <c r="W118" s="555"/>
      <c r="X118" s="555"/>
      <c r="Y118" s="555"/>
      <c r="Z118" s="555"/>
      <c r="AA118" s="555"/>
      <c r="AB118" s="555"/>
      <c r="AC118" s="555"/>
    </row>
    <row r="119" spans="2:29" ht="11.25" customHeight="1">
      <c r="B119" s="555"/>
      <c r="C119" s="555"/>
      <c r="D119" s="555"/>
      <c r="E119" s="555"/>
      <c r="F119" s="555"/>
      <c r="G119" s="555"/>
      <c r="H119" s="555"/>
      <c r="I119" s="555"/>
      <c r="J119" s="555"/>
      <c r="K119" s="555"/>
      <c r="L119" s="555"/>
      <c r="M119" s="555"/>
      <c r="N119" s="254"/>
      <c r="O119" s="254"/>
      <c r="P119" s="254"/>
      <c r="Q119" s="254"/>
      <c r="R119" s="254"/>
      <c r="S119" s="254"/>
      <c r="T119" s="254"/>
      <c r="U119" s="254"/>
      <c r="V119" s="254"/>
      <c r="W119" s="254"/>
    </row>
    <row r="120" spans="2:29" ht="11.25" customHeight="1">
      <c r="B120" s="555"/>
      <c r="C120" s="555"/>
      <c r="D120" s="555"/>
      <c r="E120" s="555"/>
      <c r="F120" s="555"/>
      <c r="G120" s="555"/>
      <c r="H120" s="555"/>
      <c r="I120" s="555"/>
      <c r="J120" s="555"/>
      <c r="K120" s="555"/>
      <c r="L120" s="555"/>
      <c r="M120" s="555"/>
      <c r="N120" s="254"/>
      <c r="O120" s="254"/>
      <c r="P120" s="254"/>
      <c r="Q120" s="254"/>
      <c r="R120" s="254"/>
      <c r="S120" s="254"/>
      <c r="T120" s="254"/>
      <c r="U120" s="254"/>
      <c r="V120" s="254"/>
      <c r="W120" s="254"/>
    </row>
    <row r="121" spans="2:29" ht="11.25" customHeight="1">
      <c r="B121" s="555"/>
      <c r="C121" s="555"/>
      <c r="D121" s="555"/>
      <c r="E121" s="555"/>
      <c r="F121" s="555"/>
      <c r="G121" s="555"/>
      <c r="H121" s="555"/>
      <c r="I121" s="555"/>
      <c r="J121" s="555"/>
      <c r="K121" s="555"/>
      <c r="L121" s="555"/>
      <c r="M121" s="555"/>
      <c r="N121" s="254"/>
      <c r="O121" s="254"/>
      <c r="P121" s="254"/>
      <c r="Q121" s="254"/>
      <c r="R121" s="254"/>
      <c r="S121" s="254"/>
      <c r="T121" s="254"/>
      <c r="U121" s="254"/>
      <c r="V121" s="254"/>
      <c r="W121" s="254"/>
    </row>
    <row r="122" spans="2:29" ht="11.25" customHeight="1">
      <c r="B122" s="254"/>
      <c r="C122" s="254"/>
      <c r="D122" s="254"/>
      <c r="E122" s="254"/>
      <c r="F122" s="254"/>
      <c r="G122" s="254"/>
      <c r="H122" s="254"/>
      <c r="I122" s="254"/>
      <c r="J122" s="254"/>
      <c r="K122" s="254"/>
      <c r="L122" s="254"/>
      <c r="M122" s="254"/>
      <c r="N122" s="254"/>
      <c r="O122" s="254"/>
      <c r="P122" s="254"/>
      <c r="Q122" s="254"/>
      <c r="R122" s="254"/>
      <c r="S122" s="254"/>
      <c r="T122" s="254"/>
      <c r="U122" s="254"/>
      <c r="V122" s="254"/>
      <c r="W122" s="254"/>
    </row>
    <row r="123" spans="2:29" ht="11.25" customHeight="1">
      <c r="B123" s="254"/>
      <c r="C123" s="254"/>
      <c r="D123" s="254"/>
      <c r="E123" s="254"/>
      <c r="F123" s="254"/>
      <c r="G123" s="254"/>
      <c r="H123" s="254"/>
      <c r="I123" s="254"/>
      <c r="J123" s="254"/>
      <c r="K123" s="254"/>
      <c r="L123" s="254"/>
      <c r="M123" s="254"/>
      <c r="N123" s="254"/>
      <c r="O123" s="254"/>
      <c r="P123" s="254"/>
      <c r="Q123" s="254"/>
      <c r="R123" s="254"/>
      <c r="S123" s="254"/>
      <c r="T123" s="254"/>
      <c r="U123" s="254"/>
      <c r="V123" s="254"/>
      <c r="W123" s="254"/>
    </row>
    <row r="124" spans="2:29" ht="11.25" customHeight="1">
      <c r="B124" s="254"/>
      <c r="C124" s="254"/>
      <c r="D124" s="254"/>
      <c r="E124" s="254"/>
      <c r="F124" s="254"/>
      <c r="G124" s="254"/>
      <c r="H124" s="254"/>
      <c r="I124" s="254"/>
      <c r="J124" s="254"/>
      <c r="K124" s="254"/>
      <c r="L124" s="254"/>
      <c r="M124" s="254"/>
      <c r="N124" s="254"/>
      <c r="O124" s="254"/>
      <c r="P124" s="254"/>
      <c r="Q124" s="254"/>
      <c r="R124" s="254"/>
      <c r="S124" s="254"/>
      <c r="T124" s="254"/>
      <c r="U124" s="254"/>
      <c r="V124" s="254"/>
      <c r="W124" s="254"/>
    </row>
    <row r="125" spans="2:29" ht="11.25" customHeight="1">
      <c r="B125" s="254"/>
      <c r="C125" s="254"/>
      <c r="D125" s="254"/>
      <c r="E125" s="254"/>
      <c r="F125" s="254"/>
      <c r="G125" s="254"/>
      <c r="H125" s="254"/>
      <c r="I125" s="254"/>
      <c r="J125" s="254"/>
      <c r="K125" s="254"/>
      <c r="L125" s="254"/>
      <c r="M125" s="254"/>
      <c r="N125" s="254"/>
      <c r="O125" s="254"/>
      <c r="P125" s="254"/>
      <c r="Q125" s="254"/>
      <c r="R125" s="254"/>
      <c r="S125" s="254"/>
      <c r="T125" s="254"/>
      <c r="U125" s="254"/>
      <c r="V125" s="254"/>
      <c r="W125" s="254"/>
    </row>
    <row r="126" spans="2:29" ht="11.25" customHeight="1">
      <c r="B126" s="254"/>
      <c r="C126" s="254"/>
      <c r="D126" s="254"/>
      <c r="E126" s="254"/>
      <c r="F126" s="254"/>
      <c r="G126" s="254"/>
      <c r="H126" s="254"/>
      <c r="I126" s="254"/>
      <c r="J126" s="254"/>
      <c r="K126" s="254"/>
      <c r="L126" s="254"/>
      <c r="M126" s="254"/>
      <c r="N126" s="254"/>
      <c r="O126" s="254"/>
      <c r="P126" s="254"/>
      <c r="Q126" s="254"/>
      <c r="R126" s="254"/>
      <c r="S126" s="254"/>
      <c r="T126" s="254"/>
      <c r="U126" s="254"/>
      <c r="V126" s="254"/>
      <c r="W126" s="254"/>
    </row>
    <row r="127" spans="2:29" ht="11.25" customHeight="1">
      <c r="B127" s="254"/>
      <c r="C127" s="254"/>
      <c r="D127" s="254"/>
      <c r="E127" s="254"/>
      <c r="F127" s="254"/>
      <c r="G127" s="254"/>
      <c r="H127" s="254"/>
      <c r="I127" s="254"/>
      <c r="J127" s="254"/>
      <c r="K127" s="254"/>
      <c r="L127" s="254"/>
      <c r="M127" s="254"/>
      <c r="N127" s="254"/>
      <c r="O127" s="254"/>
      <c r="P127" s="254"/>
      <c r="Q127" s="254"/>
      <c r="R127" s="254"/>
      <c r="S127" s="254"/>
      <c r="T127" s="254"/>
      <c r="U127" s="254"/>
      <c r="V127" s="254"/>
      <c r="W127" s="254"/>
    </row>
    <row r="128" spans="2:29" ht="11.25" customHeight="1">
      <c r="B128" s="254"/>
      <c r="C128" s="254"/>
      <c r="D128" s="254"/>
      <c r="E128" s="254"/>
      <c r="F128" s="254"/>
      <c r="G128" s="254"/>
      <c r="H128" s="254"/>
      <c r="I128" s="254"/>
      <c r="J128" s="254"/>
      <c r="K128" s="254"/>
      <c r="L128" s="254"/>
      <c r="M128" s="254"/>
      <c r="N128" s="254"/>
      <c r="O128" s="254"/>
      <c r="P128" s="254"/>
      <c r="Q128" s="254"/>
      <c r="R128" s="254"/>
      <c r="S128" s="254"/>
      <c r="T128" s="254"/>
      <c r="U128" s="254"/>
      <c r="V128" s="254"/>
      <c r="W128" s="254"/>
    </row>
    <row r="129" spans="2:23" ht="11.25" customHeight="1">
      <c r="B129" s="254"/>
      <c r="C129" s="254"/>
      <c r="D129" s="254"/>
      <c r="E129" s="254"/>
      <c r="F129" s="254"/>
      <c r="G129" s="254"/>
      <c r="H129" s="254"/>
      <c r="I129" s="254"/>
      <c r="J129" s="254"/>
      <c r="K129" s="254"/>
      <c r="L129" s="254"/>
      <c r="M129" s="254"/>
      <c r="N129" s="254"/>
      <c r="O129" s="254"/>
      <c r="P129" s="254"/>
      <c r="Q129" s="254"/>
      <c r="R129" s="254"/>
      <c r="S129" s="254"/>
      <c r="T129" s="254"/>
      <c r="U129" s="254"/>
      <c r="V129" s="254"/>
      <c r="W129" s="254"/>
    </row>
    <row r="130" spans="2:23" ht="11.25" customHeight="1">
      <c r="B130" s="254"/>
      <c r="C130" s="254"/>
      <c r="D130" s="254"/>
      <c r="E130" s="254"/>
      <c r="F130" s="254"/>
      <c r="G130" s="254"/>
      <c r="H130" s="254"/>
      <c r="I130" s="254"/>
      <c r="J130" s="254"/>
      <c r="K130" s="254"/>
      <c r="L130" s="254"/>
      <c r="M130" s="254"/>
      <c r="N130" s="254"/>
      <c r="O130" s="254"/>
      <c r="P130" s="254"/>
      <c r="Q130" s="254"/>
      <c r="R130" s="254"/>
      <c r="S130" s="254"/>
      <c r="T130" s="254"/>
      <c r="U130" s="254"/>
      <c r="V130" s="254"/>
      <c r="W130" s="254"/>
    </row>
    <row r="131" spans="2:23" ht="11.25" customHeight="1">
      <c r="B131" s="254"/>
      <c r="C131" s="254"/>
      <c r="D131" s="254"/>
      <c r="E131" s="254"/>
      <c r="F131" s="254"/>
      <c r="G131" s="254"/>
      <c r="H131" s="254"/>
      <c r="I131" s="254"/>
      <c r="J131" s="254"/>
      <c r="K131" s="254"/>
      <c r="L131" s="254"/>
      <c r="M131" s="254"/>
      <c r="N131" s="254"/>
      <c r="O131" s="254"/>
      <c r="P131" s="254"/>
      <c r="Q131" s="254"/>
      <c r="R131" s="254"/>
      <c r="S131" s="254"/>
      <c r="T131" s="254"/>
      <c r="U131" s="254"/>
      <c r="V131" s="254"/>
      <c r="W131" s="254"/>
    </row>
    <row r="132" spans="2:23" ht="11.25" customHeight="1">
      <c r="B132" s="254"/>
      <c r="C132" s="254"/>
      <c r="D132" s="254"/>
      <c r="E132" s="254"/>
      <c r="F132" s="254"/>
      <c r="G132" s="254"/>
      <c r="H132" s="254"/>
      <c r="I132" s="254"/>
      <c r="J132" s="254"/>
      <c r="K132" s="254"/>
      <c r="L132" s="254"/>
      <c r="M132" s="254"/>
      <c r="N132" s="254"/>
      <c r="O132" s="254"/>
      <c r="P132" s="254"/>
      <c r="Q132" s="254"/>
      <c r="R132" s="254"/>
      <c r="S132" s="254"/>
      <c r="T132" s="254"/>
      <c r="U132" s="254"/>
      <c r="V132" s="254"/>
      <c r="W132" s="254"/>
    </row>
    <row r="133" spans="2:23" ht="11.25" customHeight="1">
      <c r="B133" s="254"/>
      <c r="C133" s="254"/>
      <c r="D133" s="254"/>
      <c r="E133" s="254"/>
      <c r="F133" s="254"/>
      <c r="G133" s="254"/>
      <c r="H133" s="254"/>
      <c r="I133" s="254"/>
      <c r="J133" s="254"/>
      <c r="K133" s="254"/>
      <c r="L133" s="254"/>
      <c r="M133" s="254"/>
      <c r="N133" s="254"/>
      <c r="O133" s="254"/>
      <c r="P133" s="254"/>
      <c r="Q133" s="254"/>
      <c r="R133" s="254"/>
      <c r="S133" s="254"/>
      <c r="T133" s="254"/>
      <c r="U133" s="254"/>
      <c r="V133" s="254"/>
      <c r="W133" s="254"/>
    </row>
    <row r="134" spans="2:23" ht="11.25" customHeight="1">
      <c r="B134" s="254"/>
      <c r="C134" s="254"/>
      <c r="D134" s="254"/>
      <c r="E134" s="254"/>
      <c r="F134" s="254"/>
      <c r="G134" s="254"/>
      <c r="H134" s="254"/>
      <c r="I134" s="254"/>
      <c r="J134" s="254"/>
      <c r="K134" s="254"/>
      <c r="L134" s="254"/>
      <c r="M134" s="254"/>
      <c r="N134" s="254"/>
    </row>
    <row r="135" spans="2:23" ht="11.25" customHeight="1">
      <c r="B135" s="254"/>
      <c r="C135" s="254"/>
      <c r="D135" s="254"/>
      <c r="E135" s="254"/>
      <c r="F135" s="254"/>
      <c r="G135" s="254"/>
      <c r="H135" s="254"/>
      <c r="I135" s="254"/>
      <c r="J135" s="254"/>
      <c r="K135" s="254"/>
      <c r="L135" s="254"/>
      <c r="M135" s="254"/>
      <c r="N135" s="254"/>
    </row>
    <row r="136" spans="2:23" ht="11.25" customHeight="1">
      <c r="B136" s="254"/>
      <c r="C136" s="254"/>
      <c r="D136" s="254"/>
      <c r="E136" s="254"/>
      <c r="F136" s="254"/>
      <c r="G136" s="254"/>
      <c r="H136" s="254"/>
      <c r="I136" s="254"/>
      <c r="J136" s="254"/>
      <c r="K136" s="254"/>
      <c r="L136" s="254"/>
      <c r="M136" s="254"/>
      <c r="N136" s="254"/>
    </row>
    <row r="137" spans="2:23" ht="11.25" customHeight="1">
      <c r="B137" s="254"/>
      <c r="C137" s="254"/>
      <c r="D137" s="254"/>
      <c r="E137" s="254"/>
      <c r="F137" s="254"/>
      <c r="G137" s="254"/>
      <c r="H137" s="254"/>
      <c r="I137" s="254"/>
      <c r="J137" s="254"/>
      <c r="K137" s="254"/>
      <c r="L137" s="254"/>
      <c r="M137" s="254"/>
      <c r="N137" s="254"/>
    </row>
    <row r="138" spans="2:23" ht="11.25" customHeight="1">
      <c r="B138" s="254"/>
      <c r="C138" s="254"/>
      <c r="D138" s="254"/>
      <c r="E138" s="254"/>
      <c r="F138" s="254"/>
      <c r="G138" s="254"/>
      <c r="H138" s="254"/>
      <c r="I138" s="254"/>
      <c r="J138" s="254"/>
      <c r="K138" s="254"/>
      <c r="L138" s="254"/>
      <c r="M138" s="254"/>
      <c r="N138" s="254"/>
    </row>
    <row r="139" spans="2:23" ht="11.25" customHeight="1">
      <c r="O139" s="254"/>
      <c r="P139" s="254"/>
      <c r="Q139" s="254"/>
      <c r="R139" s="254"/>
      <c r="S139" s="254"/>
      <c r="T139" s="254"/>
      <c r="U139" s="254"/>
      <c r="V139" s="254"/>
      <c r="W139" s="254"/>
    </row>
  </sheetData>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04C01-2D03-4F48-8F67-2958E869D194}">
  <sheetPr>
    <tabColor theme="4"/>
  </sheetPr>
  <dimension ref="A1:AA164"/>
  <sheetViews>
    <sheetView showGridLines="0" zoomScaleNormal="100" workbookViewId="0"/>
  </sheetViews>
  <sheetFormatPr defaultColWidth="5.58203125" defaultRowHeight="11.25" customHeight="1"/>
  <cols>
    <col min="1" max="1" width="2.5" style="643" customWidth="1"/>
    <col min="2" max="2" width="10.08203125" style="643" bestFit="1" customWidth="1"/>
    <col min="3" max="6" width="5" style="643" bestFit="1" customWidth="1"/>
    <col min="7" max="8" width="6.08203125" style="643" bestFit="1" customWidth="1"/>
    <col min="9" max="9" width="7" style="643" bestFit="1" customWidth="1"/>
    <col min="10" max="12" width="6.08203125" style="643" bestFit="1" customWidth="1"/>
    <col min="13" max="13" width="7" style="643" bestFit="1" customWidth="1"/>
    <col min="14" max="14" width="5.58203125" style="643" customWidth="1"/>
    <col min="15" max="15" width="11" style="643" bestFit="1" customWidth="1"/>
    <col min="16" max="18" width="5" style="643" bestFit="1" customWidth="1"/>
    <col min="19" max="26" width="6.08203125" style="643" bestFit="1" customWidth="1"/>
    <col min="27" max="16384" width="5.58203125" style="643"/>
  </cols>
  <sheetData>
    <row r="1" spans="1:26" ht="11.25" customHeight="1">
      <c r="A1" s="872"/>
    </row>
    <row r="2" spans="1:26" ht="11.25" customHeight="1">
      <c r="A2" s="872"/>
    </row>
    <row r="3" spans="1:26" ht="11.25" customHeight="1">
      <c r="A3" s="872"/>
    </row>
    <row r="4" spans="1:26" ht="11.25" customHeight="1">
      <c r="A4" s="872"/>
    </row>
    <row r="5" spans="1:26" ht="11.25" customHeight="1">
      <c r="O5" s="742"/>
    </row>
    <row r="6" spans="1:26" ht="11.25" customHeight="1">
      <c r="B6" s="254"/>
      <c r="C6" s="258" t="s">
        <v>640</v>
      </c>
      <c r="D6" s="254"/>
      <c r="E6" s="254"/>
      <c r="F6" s="254"/>
      <c r="G6" s="254"/>
      <c r="H6" s="254"/>
      <c r="I6" s="254"/>
      <c r="J6" s="254"/>
      <c r="K6" s="254"/>
      <c r="L6" s="254"/>
      <c r="M6" s="254"/>
      <c r="O6" s="254"/>
      <c r="P6" s="258" t="s">
        <v>641</v>
      </c>
      <c r="Q6" s="254"/>
      <c r="R6" s="254"/>
      <c r="S6" s="254"/>
      <c r="T6" s="254"/>
      <c r="U6" s="254"/>
      <c r="V6" s="254"/>
      <c r="W6" s="254"/>
    </row>
    <row r="7" spans="1:26" ht="11.25" customHeight="1">
      <c r="B7" s="637"/>
      <c r="C7" s="102">
        <v>2016</v>
      </c>
      <c r="D7" s="103">
        <v>2017</v>
      </c>
      <c r="E7" s="103">
        <v>2018</v>
      </c>
      <c r="F7" s="103">
        <v>2019</v>
      </c>
      <c r="G7" s="103">
        <v>2020</v>
      </c>
      <c r="H7" s="103">
        <v>2021</v>
      </c>
      <c r="I7" s="103">
        <v>2022</v>
      </c>
      <c r="J7" s="103">
        <v>2023</v>
      </c>
      <c r="K7" s="103">
        <v>2024</v>
      </c>
      <c r="L7" s="103">
        <v>2025</v>
      </c>
      <c r="M7" s="104">
        <v>2026</v>
      </c>
      <c r="O7" s="637"/>
      <c r="P7" s="102">
        <v>2016</v>
      </c>
      <c r="Q7" s="103">
        <v>2017</v>
      </c>
      <c r="R7" s="103">
        <v>2018</v>
      </c>
      <c r="S7" s="103">
        <v>2019</v>
      </c>
      <c r="T7" s="103">
        <v>2020</v>
      </c>
      <c r="U7" s="103">
        <v>2021</v>
      </c>
      <c r="V7" s="103">
        <v>2022</v>
      </c>
      <c r="W7" s="103">
        <v>2023</v>
      </c>
      <c r="X7" s="103">
        <v>2024</v>
      </c>
      <c r="Y7" s="103">
        <v>2025</v>
      </c>
      <c r="Z7" s="104">
        <v>2026</v>
      </c>
    </row>
    <row r="8" spans="1:26" ht="11.25" customHeight="1">
      <c r="A8" s="872"/>
      <c r="B8" s="610" t="s">
        <v>443</v>
      </c>
      <c r="C8" s="858">
        <v>1.5873015966598281</v>
      </c>
      <c r="D8" s="859">
        <v>1.6625019172209889</v>
      </c>
      <c r="E8" s="859">
        <v>1.826923176405324</v>
      </c>
      <c r="F8" s="859">
        <v>1.79999997</v>
      </c>
      <c r="G8" s="859">
        <v>1.776912782773717</v>
      </c>
      <c r="H8" s="859">
        <v>2.4443101970639218</v>
      </c>
      <c r="I8" s="859">
        <v>2.1778122235839348</v>
      </c>
      <c r="J8" s="859">
        <v>1.476922339881702</v>
      </c>
      <c r="K8" s="859">
        <v>1.6</v>
      </c>
      <c r="L8" s="859">
        <v>1.866666475555568</v>
      </c>
      <c r="M8" s="860">
        <v>2.194736736954614</v>
      </c>
      <c r="O8" s="610" t="s">
        <v>444</v>
      </c>
      <c r="P8" s="858">
        <v>1.429635981244362</v>
      </c>
      <c r="Q8" s="859">
        <v>1.4562727151051049</v>
      </c>
      <c r="R8" s="859">
        <v>1.5932023366967609</v>
      </c>
      <c r="S8" s="859">
        <v>1.6255081631304129</v>
      </c>
      <c r="T8" s="859">
        <v>1.575533188466683</v>
      </c>
      <c r="U8" s="859">
        <v>2.0350000000000001</v>
      </c>
      <c r="V8" s="859">
        <v>1.99999909047673</v>
      </c>
      <c r="W8" s="859">
        <v>1.367553352221901</v>
      </c>
      <c r="X8" s="859">
        <v>1.3682637697896181</v>
      </c>
      <c r="Y8" s="859">
        <v>1.448529558823529</v>
      </c>
      <c r="Z8" s="860">
        <v>1.623484002972658</v>
      </c>
    </row>
    <row r="9" spans="1:26" ht="11.25" customHeight="1">
      <c r="A9" s="872"/>
      <c r="B9" s="610" t="s">
        <v>445</v>
      </c>
      <c r="C9" s="861">
        <v>2.0713573523959838</v>
      </c>
      <c r="D9" s="862">
        <v>2.3324668128363819</v>
      </c>
      <c r="E9" s="862">
        <v>2.356430342122692</v>
      </c>
      <c r="F9" s="862">
        <v>2.7068206482948551</v>
      </c>
      <c r="G9" s="862">
        <v>2.403439115190205</v>
      </c>
      <c r="H9" s="862">
        <v>3.201205015495296</v>
      </c>
      <c r="I9" s="862">
        <v>3.112634278089057</v>
      </c>
      <c r="J9" s="862">
        <v>2.1683416042889889</v>
      </c>
      <c r="K9" s="862">
        <v>2.238456693767175</v>
      </c>
      <c r="L9" s="862">
        <v>2.4795526911568002</v>
      </c>
      <c r="M9" s="863">
        <v>3.2265127147546129</v>
      </c>
      <c r="O9" s="610" t="s">
        <v>446</v>
      </c>
      <c r="P9" s="861">
        <v>1.9522632049508659</v>
      </c>
      <c r="Q9" s="862">
        <v>2.5723038654752211</v>
      </c>
      <c r="R9" s="862">
        <v>2.2707189570967552</v>
      </c>
      <c r="S9" s="862">
        <v>2.296758166039627</v>
      </c>
      <c r="T9" s="862">
        <v>2.2577287333307621</v>
      </c>
      <c r="U9" s="862">
        <v>3.238268068938623</v>
      </c>
      <c r="V9" s="862">
        <v>2.9146410784296441</v>
      </c>
      <c r="W9" s="862">
        <v>2.3016684589420069</v>
      </c>
      <c r="X9" s="862">
        <v>2.068760406369619</v>
      </c>
      <c r="Y9" s="862">
        <v>2.0676790306472248</v>
      </c>
      <c r="Z9" s="863">
        <v>3.1368285696329421</v>
      </c>
    </row>
    <row r="10" spans="1:26" ht="11.25" customHeight="1">
      <c r="A10" s="872"/>
      <c r="B10" s="610" t="s">
        <v>421</v>
      </c>
      <c r="C10" s="776">
        <v>433</v>
      </c>
      <c r="D10" s="777">
        <v>603</v>
      </c>
      <c r="E10" s="777">
        <v>783</v>
      </c>
      <c r="F10" s="777">
        <v>934</v>
      </c>
      <c r="G10" s="777">
        <v>1060</v>
      </c>
      <c r="H10" s="777">
        <v>1624</v>
      </c>
      <c r="I10" s="777">
        <v>1414</v>
      </c>
      <c r="J10" s="777">
        <v>1071</v>
      </c>
      <c r="K10" s="777">
        <v>1159</v>
      </c>
      <c r="L10" s="777">
        <v>1295</v>
      </c>
      <c r="M10" s="778">
        <v>504</v>
      </c>
      <c r="O10" s="610" t="s">
        <v>421</v>
      </c>
      <c r="P10" s="776">
        <v>1942</v>
      </c>
      <c r="Q10" s="777">
        <v>2128</v>
      </c>
      <c r="R10" s="777">
        <v>2257</v>
      </c>
      <c r="S10" s="777">
        <v>2396</v>
      </c>
      <c r="T10" s="777">
        <v>2424</v>
      </c>
      <c r="U10" s="777">
        <v>3447</v>
      </c>
      <c r="V10" s="777">
        <v>2588</v>
      </c>
      <c r="W10" s="777">
        <v>1882</v>
      </c>
      <c r="X10" s="777">
        <v>1660</v>
      </c>
      <c r="Y10" s="777">
        <v>1411</v>
      </c>
      <c r="Z10" s="778">
        <v>465</v>
      </c>
    </row>
    <row r="11" spans="1:26" ht="11.25" customHeight="1">
      <c r="B11" s="36" t="s">
        <v>115</v>
      </c>
      <c r="C11" s="254"/>
      <c r="D11" s="254"/>
      <c r="E11" s="254"/>
      <c r="F11" s="254"/>
      <c r="G11" s="254"/>
      <c r="H11" s="254"/>
      <c r="I11" s="254"/>
      <c r="J11" s="254"/>
      <c r="K11" s="254"/>
      <c r="L11" s="254"/>
      <c r="M11" s="254"/>
      <c r="O11" s="36" t="s">
        <v>115</v>
      </c>
      <c r="P11" s="254"/>
      <c r="Q11" s="254"/>
      <c r="R11" s="254"/>
      <c r="S11" s="254"/>
      <c r="T11" s="254"/>
      <c r="U11" s="254"/>
      <c r="V11" s="254"/>
      <c r="W11" s="254"/>
    </row>
    <row r="12" spans="1:26" ht="11.25" customHeight="1">
      <c r="O12" s="742"/>
    </row>
    <row r="13" spans="1:26" ht="11.25" customHeight="1">
      <c r="O13" s="742"/>
    </row>
    <row r="14" spans="1:26" ht="11.25" customHeight="1">
      <c r="O14" s="742"/>
    </row>
    <row r="15" spans="1:26" ht="11.25" customHeight="1">
      <c r="O15" s="742"/>
    </row>
    <row r="16" spans="1:26" ht="11.25" customHeight="1">
      <c r="O16" s="742"/>
    </row>
    <row r="17" spans="1:26" ht="11.25" customHeight="1">
      <c r="O17" s="742"/>
    </row>
    <row r="18" spans="1:26" ht="11.25" customHeight="1">
      <c r="O18" s="742"/>
    </row>
    <row r="19" spans="1:26" ht="11.25" customHeight="1">
      <c r="O19" s="742"/>
    </row>
    <row r="20" spans="1:26" ht="11.25" customHeight="1">
      <c r="O20" s="742"/>
    </row>
    <row r="21" spans="1:26" ht="11.25" customHeight="1">
      <c r="O21" s="742"/>
    </row>
    <row r="22" spans="1:26" ht="11.25" customHeight="1">
      <c r="O22" s="742"/>
    </row>
    <row r="23" spans="1:26" ht="11.25" customHeight="1">
      <c r="O23" s="742"/>
    </row>
    <row r="24" spans="1:26" ht="11.25" customHeight="1">
      <c r="O24" s="742"/>
    </row>
    <row r="25" spans="1:26" ht="11.25" customHeight="1">
      <c r="O25" s="742"/>
    </row>
    <row r="26" spans="1:26" ht="11.25" customHeight="1">
      <c r="O26" s="742"/>
    </row>
    <row r="27" spans="1:26" ht="11.25" customHeight="1">
      <c r="O27" s="742"/>
    </row>
    <row r="28" spans="1:26" ht="11.25" customHeight="1">
      <c r="O28" s="742"/>
    </row>
    <row r="29" spans="1:26" ht="11.25" customHeight="1">
      <c r="O29" s="742"/>
    </row>
    <row r="30" spans="1:26" ht="11.25" customHeight="1">
      <c r="O30" s="742"/>
    </row>
    <row r="31" spans="1:26" ht="11.25" customHeight="1">
      <c r="A31" s="872"/>
      <c r="B31" s="254"/>
      <c r="C31" s="258" t="s">
        <v>642</v>
      </c>
      <c r="D31" s="254"/>
      <c r="E31" s="254"/>
      <c r="F31" s="254"/>
      <c r="G31" s="254"/>
      <c r="H31" s="254"/>
      <c r="I31" s="254"/>
      <c r="J31" s="254"/>
      <c r="O31" s="254"/>
      <c r="P31" s="258" t="s">
        <v>643</v>
      </c>
      <c r="Q31" s="254"/>
      <c r="R31" s="254"/>
      <c r="S31" s="254"/>
      <c r="T31" s="254"/>
      <c r="U31" s="254"/>
      <c r="V31" s="254"/>
      <c r="W31" s="254"/>
    </row>
    <row r="32" spans="1:26" ht="11.25" customHeight="1">
      <c r="A32" s="872"/>
      <c r="B32" s="555"/>
      <c r="C32" s="767">
        <v>2016</v>
      </c>
      <c r="D32" s="827">
        <v>2017</v>
      </c>
      <c r="E32" s="827">
        <v>2018</v>
      </c>
      <c r="F32" s="827">
        <v>2019</v>
      </c>
      <c r="G32" s="827">
        <v>2020</v>
      </c>
      <c r="H32" s="827">
        <v>2021</v>
      </c>
      <c r="I32" s="827">
        <v>2022</v>
      </c>
      <c r="J32" s="827">
        <v>2023</v>
      </c>
      <c r="K32" s="827">
        <v>2024</v>
      </c>
      <c r="L32" s="827">
        <v>2025</v>
      </c>
      <c r="M32" s="828">
        <v>2026</v>
      </c>
      <c r="O32" s="555"/>
      <c r="P32" s="767">
        <v>2016</v>
      </c>
      <c r="Q32" s="827">
        <v>2017</v>
      </c>
      <c r="R32" s="827">
        <v>2018</v>
      </c>
      <c r="S32" s="827">
        <v>2019</v>
      </c>
      <c r="T32" s="827">
        <v>2020</v>
      </c>
      <c r="U32" s="827">
        <v>2021</v>
      </c>
      <c r="V32" s="827">
        <v>2022</v>
      </c>
      <c r="W32" s="827">
        <v>2023</v>
      </c>
      <c r="X32" s="827">
        <v>2024</v>
      </c>
      <c r="Y32" s="827">
        <v>2025</v>
      </c>
      <c r="Z32" s="828">
        <v>2026</v>
      </c>
    </row>
    <row r="33" spans="2:26" ht="11.25" customHeight="1">
      <c r="B33" s="767" t="s">
        <v>166</v>
      </c>
      <c r="C33" s="858">
        <v>0</v>
      </c>
      <c r="D33" s="859">
        <v>1</v>
      </c>
      <c r="E33" s="859">
        <v>1.4833333333333329</v>
      </c>
      <c r="F33" s="859">
        <v>2.3651974846472239</v>
      </c>
      <c r="G33" s="859">
        <v>3.512364342185617</v>
      </c>
      <c r="H33" s="859">
        <v>2.664857638939468</v>
      </c>
      <c r="I33" s="859">
        <v>2.0794697808540059</v>
      </c>
      <c r="J33" s="859">
        <v>1.210556565767491</v>
      </c>
      <c r="K33" s="859">
        <v>1.262617647058824</v>
      </c>
      <c r="L33" s="859">
        <v>2.8230026837581681</v>
      </c>
      <c r="M33" s="860">
        <v>1.0161904761904761</v>
      </c>
      <c r="O33" s="767" t="s">
        <v>166</v>
      </c>
      <c r="P33" s="858">
        <v>5.8822641302259191</v>
      </c>
      <c r="Q33" s="859">
        <v>0.92585625948204275</v>
      </c>
      <c r="R33" s="859">
        <v>0</v>
      </c>
      <c r="S33" s="859">
        <v>1.336182336182336</v>
      </c>
      <c r="T33" s="859">
        <v>3.5235139467751648</v>
      </c>
      <c r="U33" s="859">
        <v>1.931839700228426</v>
      </c>
      <c r="V33" s="859">
        <v>3.3243689448981368</v>
      </c>
      <c r="W33" s="859">
        <v>2</v>
      </c>
      <c r="X33" s="859">
        <v>2.8636363636363642</v>
      </c>
      <c r="Y33" s="859">
        <v>0.73913043478260865</v>
      </c>
      <c r="Z33" s="860">
        <v>0</v>
      </c>
    </row>
    <row r="34" spans="2:26" ht="11.25" customHeight="1">
      <c r="B34" s="768" t="s">
        <v>167</v>
      </c>
      <c r="C34" s="861">
        <v>1.9448853080911701</v>
      </c>
      <c r="D34" s="862">
        <v>2.2202852231289731</v>
      </c>
      <c r="E34" s="862">
        <v>2.0132814503025358</v>
      </c>
      <c r="F34" s="862">
        <v>2.3002394681786562</v>
      </c>
      <c r="G34" s="862">
        <v>2.0382104950469091</v>
      </c>
      <c r="H34" s="862">
        <v>2.5468061411000158</v>
      </c>
      <c r="I34" s="862">
        <v>2.718775862204585</v>
      </c>
      <c r="J34" s="862">
        <v>2.3218190887487329</v>
      </c>
      <c r="K34" s="862">
        <v>2.425856707585861</v>
      </c>
      <c r="L34" s="862">
        <v>2.3487105430442079</v>
      </c>
      <c r="M34" s="863">
        <v>2.2242642861293578</v>
      </c>
      <c r="O34" s="768" t="s">
        <v>167</v>
      </c>
      <c r="P34" s="861">
        <v>1.986889754371066</v>
      </c>
      <c r="Q34" s="862">
        <v>2.2573185460981011</v>
      </c>
      <c r="R34" s="862">
        <v>2.5907305808740251</v>
      </c>
      <c r="S34" s="862">
        <v>2.159864668559961</v>
      </c>
      <c r="T34" s="862">
        <v>2.3503866695638371</v>
      </c>
      <c r="U34" s="862">
        <v>2.500682034413745</v>
      </c>
      <c r="V34" s="862">
        <v>2.6954253120263809</v>
      </c>
      <c r="W34" s="862">
        <v>2.7947336680734232</v>
      </c>
      <c r="X34" s="862">
        <v>2.4456132887837971</v>
      </c>
      <c r="Y34" s="862">
        <v>1.926222526929521</v>
      </c>
      <c r="Z34" s="863">
        <v>1.93177968428068</v>
      </c>
    </row>
    <row r="35" spans="2:26" ht="11.25" customHeight="1">
      <c r="B35" s="768" t="s">
        <v>168</v>
      </c>
      <c r="C35" s="864">
        <v>2.3051302999416632</v>
      </c>
      <c r="D35" s="865">
        <v>2.4589254239141352</v>
      </c>
      <c r="E35" s="865">
        <v>2.7399627711331722</v>
      </c>
      <c r="F35" s="865">
        <v>3.7812102504966232</v>
      </c>
      <c r="G35" s="865">
        <v>2.782616173343071</v>
      </c>
      <c r="H35" s="865">
        <v>3.4411012235610432</v>
      </c>
      <c r="I35" s="865">
        <v>3.53775788786144</v>
      </c>
      <c r="J35" s="865">
        <v>2.3900229072545511</v>
      </c>
      <c r="K35" s="865">
        <v>2.4770677220845978</v>
      </c>
      <c r="L35" s="865">
        <v>2.5947476913566918</v>
      </c>
      <c r="M35" s="866">
        <v>4.2171067624053222</v>
      </c>
      <c r="O35" s="768" t="s">
        <v>168</v>
      </c>
      <c r="P35" s="864">
        <v>2.3526827964334269</v>
      </c>
      <c r="Q35" s="865">
        <v>4.0516703390701476</v>
      </c>
      <c r="R35" s="865">
        <v>2.4382813164345309</v>
      </c>
      <c r="S35" s="865">
        <v>2.325184022191829</v>
      </c>
      <c r="T35" s="865">
        <v>2.499685683069182</v>
      </c>
      <c r="U35" s="865">
        <v>3.713383931593663</v>
      </c>
      <c r="V35" s="865">
        <v>3.2915690137034419</v>
      </c>
      <c r="W35" s="865">
        <v>2.706978014854752</v>
      </c>
      <c r="X35" s="865">
        <v>2.3395853558268729</v>
      </c>
      <c r="Y35" s="865">
        <v>2.2644862720739418</v>
      </c>
      <c r="Z35" s="866">
        <v>4.3572947511335416</v>
      </c>
    </row>
    <row r="36" spans="2:26" ht="11.25" customHeight="1">
      <c r="B36" s="768" t="s">
        <v>169</v>
      </c>
      <c r="C36" s="861">
        <v>2.3720312357939162</v>
      </c>
      <c r="D36" s="862">
        <v>2.4752642548614299</v>
      </c>
      <c r="E36" s="862">
        <v>2.5326998301326382</v>
      </c>
      <c r="F36" s="862">
        <v>2.554538890126071</v>
      </c>
      <c r="G36" s="862">
        <v>2.4665799875912788</v>
      </c>
      <c r="H36" s="862">
        <v>3.5398796708073199</v>
      </c>
      <c r="I36" s="862">
        <v>3.645477088299832</v>
      </c>
      <c r="J36" s="862">
        <v>2.027892565531209</v>
      </c>
      <c r="K36" s="862">
        <v>2.3972567191671179</v>
      </c>
      <c r="L36" s="862">
        <v>2.9308437900346278</v>
      </c>
      <c r="M36" s="863">
        <v>3.25675193025875</v>
      </c>
      <c r="O36" s="768" t="s">
        <v>169</v>
      </c>
      <c r="P36" s="861">
        <v>1.979867308803362</v>
      </c>
      <c r="Q36" s="862">
        <v>2.2710397232423891</v>
      </c>
      <c r="R36" s="862">
        <v>2.56579616120049</v>
      </c>
      <c r="S36" s="862">
        <v>2.4554070357738569</v>
      </c>
      <c r="T36" s="862">
        <v>2.450169737761605</v>
      </c>
      <c r="U36" s="862">
        <v>3.9538712334811739</v>
      </c>
      <c r="V36" s="862">
        <v>3.2726722485962578</v>
      </c>
      <c r="W36" s="862">
        <v>1.976872555735411</v>
      </c>
      <c r="X36" s="862">
        <v>1.825627361874431</v>
      </c>
      <c r="Y36" s="862">
        <v>2.090201158810149</v>
      </c>
      <c r="Z36" s="863">
        <v>3.4271614682872271</v>
      </c>
    </row>
    <row r="37" spans="2:26" ht="11.25" customHeight="1">
      <c r="B37" s="769" t="s">
        <v>170</v>
      </c>
      <c r="C37" s="867">
        <v>1.559518204305073</v>
      </c>
      <c r="D37" s="874">
        <v>1.7414300017894999</v>
      </c>
      <c r="E37" s="874">
        <v>2.1066601915237069</v>
      </c>
      <c r="F37" s="874">
        <v>2.1360650141890059</v>
      </c>
      <c r="G37" s="874">
        <v>2.0462003376064479</v>
      </c>
      <c r="H37" s="874">
        <v>3.2094038461917971</v>
      </c>
      <c r="I37" s="874">
        <v>2.4927904328379382</v>
      </c>
      <c r="J37" s="874">
        <v>1.479577184215759</v>
      </c>
      <c r="K37" s="874">
        <v>1.706634122543869</v>
      </c>
      <c r="L37" s="874">
        <v>2.4712143217538038</v>
      </c>
      <c r="M37" s="868">
        <v>2.2140021018839442</v>
      </c>
      <c r="O37" s="769" t="s">
        <v>170</v>
      </c>
      <c r="P37" s="867">
        <v>1.6246530253112741</v>
      </c>
      <c r="Q37" s="874">
        <v>1.6150780294265199</v>
      </c>
      <c r="R37" s="874">
        <v>1.8074581246896031</v>
      </c>
      <c r="S37" s="874">
        <v>2.9787171973035562</v>
      </c>
      <c r="T37" s="874">
        <v>1.9024909369458141</v>
      </c>
      <c r="U37" s="874">
        <v>2.8410073405867582</v>
      </c>
      <c r="V37" s="874">
        <v>2.2284796903663682</v>
      </c>
      <c r="W37" s="874">
        <v>1.497557276713273</v>
      </c>
      <c r="X37" s="874">
        <v>1.4447741879035521</v>
      </c>
      <c r="Y37" s="874">
        <v>2.0684031645192791</v>
      </c>
      <c r="Z37" s="868">
        <v>2.0334823748977811</v>
      </c>
    </row>
    <row r="38" spans="2:26" ht="11.25" customHeight="1">
      <c r="B38" s="770" t="s">
        <v>171</v>
      </c>
      <c r="C38" s="869">
        <v>1.270124603054972</v>
      </c>
      <c r="D38" s="870">
        <v>1.398490539103262</v>
      </c>
      <c r="E38" s="870">
        <v>1.566389281965386</v>
      </c>
      <c r="F38" s="870">
        <v>1.7335421414868999</v>
      </c>
      <c r="G38" s="870">
        <v>1.9673170063909411</v>
      </c>
      <c r="H38" s="870">
        <v>2.693224809683604</v>
      </c>
      <c r="I38" s="870">
        <v>1.9979886672532869</v>
      </c>
      <c r="J38" s="870">
        <v>1.3856221513887499</v>
      </c>
      <c r="K38" s="870">
        <v>1.303540040851489</v>
      </c>
      <c r="L38" s="870">
        <v>1.727060166236698</v>
      </c>
      <c r="M38" s="871">
        <v>2.0498939544786299</v>
      </c>
      <c r="O38" s="770" t="s">
        <v>171</v>
      </c>
      <c r="P38" s="869">
        <v>1.30782719013725</v>
      </c>
      <c r="Q38" s="870">
        <v>1.482818863570434</v>
      </c>
      <c r="R38" s="870">
        <v>1.5654441068390741</v>
      </c>
      <c r="S38" s="870">
        <v>1.6325972101226169</v>
      </c>
      <c r="T38" s="870">
        <v>1.4718580035063431</v>
      </c>
      <c r="U38" s="870">
        <v>2.2218963651113399</v>
      </c>
      <c r="V38" s="870">
        <v>1.992524140799276</v>
      </c>
      <c r="W38" s="870">
        <v>1.1696703204522469</v>
      </c>
      <c r="X38" s="870">
        <v>1.727681468776247</v>
      </c>
      <c r="Y38" s="870">
        <v>1.4607087100293259</v>
      </c>
      <c r="Z38" s="871">
        <v>1.805151333666378</v>
      </c>
    </row>
    <row r="39" spans="2:26" ht="11.25" customHeight="1">
      <c r="B39" s="407" t="s">
        <v>115</v>
      </c>
      <c r="O39" s="407" t="s">
        <v>115</v>
      </c>
    </row>
    <row r="65" spans="2:26" ht="11.25" customHeight="1">
      <c r="B65" s="254"/>
      <c r="C65" s="258" t="s">
        <v>644</v>
      </c>
      <c r="D65" s="254"/>
      <c r="E65" s="254"/>
      <c r="F65" s="254"/>
      <c r="G65" s="254"/>
      <c r="H65" s="254"/>
      <c r="I65" s="254"/>
      <c r="J65" s="254"/>
      <c r="O65" s="254"/>
      <c r="P65" s="258" t="s">
        <v>645</v>
      </c>
      <c r="Q65" s="254"/>
      <c r="R65" s="254"/>
      <c r="S65" s="254"/>
      <c r="T65" s="254"/>
      <c r="U65" s="254"/>
      <c r="V65" s="254"/>
      <c r="W65" s="254"/>
    </row>
    <row r="66" spans="2:26" ht="11.25" customHeight="1">
      <c r="B66" s="555"/>
      <c r="C66" s="767">
        <v>2016</v>
      </c>
      <c r="D66" s="827">
        <v>2017</v>
      </c>
      <c r="E66" s="827">
        <v>2018</v>
      </c>
      <c r="F66" s="827">
        <v>2019</v>
      </c>
      <c r="G66" s="827">
        <v>2020</v>
      </c>
      <c r="H66" s="827">
        <v>2021</v>
      </c>
      <c r="I66" s="827">
        <v>2022</v>
      </c>
      <c r="J66" s="827">
        <v>2023</v>
      </c>
      <c r="K66" s="827">
        <v>2024</v>
      </c>
      <c r="L66" s="827">
        <v>2025</v>
      </c>
      <c r="M66" s="828">
        <v>2026</v>
      </c>
      <c r="O66" s="555"/>
      <c r="P66" s="767">
        <v>2016</v>
      </c>
      <c r="Q66" s="827">
        <v>2017</v>
      </c>
      <c r="R66" s="827">
        <v>2018</v>
      </c>
      <c r="S66" s="827">
        <v>2019</v>
      </c>
      <c r="T66" s="827">
        <v>2020</v>
      </c>
      <c r="U66" s="827">
        <v>2021</v>
      </c>
      <c r="V66" s="827">
        <v>2022</v>
      </c>
      <c r="W66" s="827">
        <v>2023</v>
      </c>
      <c r="X66" s="827">
        <v>2024</v>
      </c>
      <c r="Y66" s="827">
        <v>2025</v>
      </c>
      <c r="Z66" s="828">
        <v>2026</v>
      </c>
    </row>
    <row r="67" spans="2:26" ht="11.25" customHeight="1">
      <c r="B67" s="767" t="s">
        <v>166</v>
      </c>
      <c r="C67" s="858">
        <v>0</v>
      </c>
      <c r="D67" s="859">
        <v>1</v>
      </c>
      <c r="E67" s="859">
        <v>1.4833333333333329</v>
      </c>
      <c r="F67" s="859">
        <v>1.9132653061224489</v>
      </c>
      <c r="G67" s="859">
        <v>2.3529414948097638</v>
      </c>
      <c r="H67" s="859">
        <v>1.931066288193404</v>
      </c>
      <c r="I67" s="859">
        <v>1.818181487603366</v>
      </c>
      <c r="J67" s="859">
        <v>1.2461131315349809</v>
      </c>
      <c r="K67" s="859">
        <v>0.99350000000000005</v>
      </c>
      <c r="L67" s="859">
        <v>2.8985140732600732</v>
      </c>
      <c r="M67" s="860">
        <v>1.0161904761904761</v>
      </c>
      <c r="O67" s="767" t="s">
        <v>166</v>
      </c>
      <c r="P67" s="858">
        <v>5.8822641302259191</v>
      </c>
      <c r="Q67" s="859">
        <v>0.99999993333334225</v>
      </c>
      <c r="R67" s="859">
        <v>0</v>
      </c>
      <c r="S67" s="859">
        <v>1.008547008547009</v>
      </c>
      <c r="T67" s="859">
        <v>1.2999267999999999</v>
      </c>
      <c r="U67" s="859">
        <v>1.3557698187874081</v>
      </c>
      <c r="V67" s="859">
        <v>2.29</v>
      </c>
      <c r="W67" s="859">
        <v>2</v>
      </c>
      <c r="X67" s="859">
        <v>2.8636363636363642</v>
      </c>
      <c r="Y67" s="859">
        <v>0.73913043478260865</v>
      </c>
      <c r="Z67" s="860">
        <v>0</v>
      </c>
    </row>
    <row r="68" spans="2:26" ht="11.25" customHeight="1">
      <c r="B68" s="768" t="s">
        <v>167</v>
      </c>
      <c r="C68" s="861">
        <v>1.418511089872569</v>
      </c>
      <c r="D68" s="862">
        <v>1.5333332</v>
      </c>
      <c r="E68" s="862">
        <v>1.5363630291790871</v>
      </c>
      <c r="F68" s="862">
        <v>1.599999940000006</v>
      </c>
      <c r="G68" s="862">
        <v>1.5638590568288699</v>
      </c>
      <c r="H68" s="862">
        <v>1.8959009090909089</v>
      </c>
      <c r="I68" s="862">
        <v>1.9565219565217391</v>
      </c>
      <c r="J68" s="862">
        <v>1.581606765327696</v>
      </c>
      <c r="K68" s="862">
        <v>1.538461420118352</v>
      </c>
      <c r="L68" s="862">
        <v>1.6859493003304209</v>
      </c>
      <c r="M68" s="863">
        <v>1.722223222222222</v>
      </c>
      <c r="O68" s="768" t="s">
        <v>167</v>
      </c>
      <c r="P68" s="861">
        <v>1.4226188435374729</v>
      </c>
      <c r="Q68" s="862">
        <v>1.4166641666716671</v>
      </c>
      <c r="R68" s="862">
        <v>1.53125629816473</v>
      </c>
      <c r="S68" s="862">
        <v>1.6666667222222309</v>
      </c>
      <c r="T68" s="862">
        <v>1.6080387420905169</v>
      </c>
      <c r="U68" s="862">
        <v>1.8619094564458949</v>
      </c>
      <c r="V68" s="862">
        <v>1.8</v>
      </c>
      <c r="W68" s="862">
        <v>1.3999992800005761</v>
      </c>
      <c r="X68" s="862">
        <v>1.466666666666667</v>
      </c>
      <c r="Y68" s="862">
        <v>1.460516716999096</v>
      </c>
      <c r="Z68" s="863">
        <v>1.3923078934911739</v>
      </c>
    </row>
    <row r="69" spans="2:26" ht="11.25" customHeight="1">
      <c r="B69" s="768" t="s">
        <v>168</v>
      </c>
      <c r="C69" s="864">
        <v>1.800907045510556</v>
      </c>
      <c r="D69" s="865">
        <v>1.772859294413951</v>
      </c>
      <c r="E69" s="865">
        <v>2.0083682010000001</v>
      </c>
      <c r="F69" s="865">
        <v>2.0833260995621541</v>
      </c>
      <c r="G69" s="865">
        <v>1.9047619047619051</v>
      </c>
      <c r="H69" s="865">
        <v>2.6086998405797099</v>
      </c>
      <c r="I69" s="865">
        <v>2.3828019042876889</v>
      </c>
      <c r="J69" s="865">
        <v>1.6449999500000001</v>
      </c>
      <c r="K69" s="865">
        <v>1.7699812038336471</v>
      </c>
      <c r="L69" s="865">
        <v>2.014944024624489</v>
      </c>
      <c r="M69" s="866">
        <v>2.689962658615721</v>
      </c>
      <c r="O69" s="768" t="s">
        <v>168</v>
      </c>
      <c r="P69" s="864">
        <v>1.526129032258065</v>
      </c>
      <c r="Q69" s="865">
        <v>1.576547135045351</v>
      </c>
      <c r="R69" s="865">
        <v>1.666666666666667</v>
      </c>
      <c r="S69" s="865">
        <v>1.701421158779963</v>
      </c>
      <c r="T69" s="865">
        <v>1.6949572570611759</v>
      </c>
      <c r="U69" s="865">
        <v>2.399999808000016</v>
      </c>
      <c r="V69" s="865">
        <v>2.2849311362720361</v>
      </c>
      <c r="W69" s="865">
        <v>1.500480775204631</v>
      </c>
      <c r="X69" s="865">
        <v>1.5090499869677021</v>
      </c>
      <c r="Y69" s="865">
        <v>1.6000002866666529</v>
      </c>
      <c r="Z69" s="866">
        <v>1.7290002</v>
      </c>
    </row>
    <row r="70" spans="2:26" ht="11.25" customHeight="1">
      <c r="B70" s="768" t="s">
        <v>169</v>
      </c>
      <c r="C70" s="861">
        <v>1.929753914616003</v>
      </c>
      <c r="D70" s="862">
        <v>1.7931033519619539</v>
      </c>
      <c r="E70" s="862">
        <v>1.949884834584843</v>
      </c>
      <c r="F70" s="862">
        <v>1.956521695652174</v>
      </c>
      <c r="G70" s="862">
        <v>1.967216092042896</v>
      </c>
      <c r="H70" s="862">
        <v>2.8371212050103312</v>
      </c>
      <c r="I70" s="862">
        <v>2.5288353586439949</v>
      </c>
      <c r="J70" s="862">
        <v>1.498858631529167</v>
      </c>
      <c r="K70" s="862">
        <v>1.8511794029999999</v>
      </c>
      <c r="L70" s="862">
        <v>2.164018111296429</v>
      </c>
      <c r="M70" s="863">
        <v>2.4519778639999998</v>
      </c>
      <c r="O70" s="768" t="s">
        <v>169</v>
      </c>
      <c r="P70" s="861">
        <v>1.5860801281367931</v>
      </c>
      <c r="Q70" s="862">
        <v>1.6170674814574439</v>
      </c>
      <c r="R70" s="862">
        <v>1.7091911639705879</v>
      </c>
      <c r="S70" s="862">
        <v>1.8246902390441451</v>
      </c>
      <c r="T70" s="862">
        <v>1.661290322580645</v>
      </c>
      <c r="U70" s="862">
        <v>2.1427849924950508</v>
      </c>
      <c r="V70" s="862">
        <v>2.1666665763888959</v>
      </c>
      <c r="W70" s="862">
        <v>1.36526976485401</v>
      </c>
      <c r="X70" s="862">
        <v>1.382217305432383</v>
      </c>
      <c r="Y70" s="862">
        <v>1.4857142718367351</v>
      </c>
      <c r="Z70" s="863">
        <v>1.744695721052631</v>
      </c>
    </row>
    <row r="71" spans="2:26" ht="11.25" customHeight="1">
      <c r="B71" s="769" t="s">
        <v>170</v>
      </c>
      <c r="C71" s="867">
        <v>1.3942680586026981</v>
      </c>
      <c r="D71" s="874">
        <v>1.6583660780649829</v>
      </c>
      <c r="E71" s="874">
        <v>1.8257580623739851</v>
      </c>
      <c r="F71" s="874">
        <v>1.855659167042597</v>
      </c>
      <c r="G71" s="874">
        <v>1.6404760356250481</v>
      </c>
      <c r="H71" s="874">
        <v>2.5106201429347368</v>
      </c>
      <c r="I71" s="874">
        <v>2.11993205081161</v>
      </c>
      <c r="J71" s="874">
        <v>1.1357142908163269</v>
      </c>
      <c r="K71" s="874">
        <v>1.627906981611682</v>
      </c>
      <c r="L71" s="874">
        <v>1.937900757985566</v>
      </c>
      <c r="M71" s="868">
        <v>1.928571783265304</v>
      </c>
      <c r="O71" s="769" t="s">
        <v>170</v>
      </c>
      <c r="P71" s="867">
        <v>1.354111081106774</v>
      </c>
      <c r="Q71" s="874">
        <v>1.3970533700957271</v>
      </c>
      <c r="R71" s="874">
        <v>1.569473706116344</v>
      </c>
      <c r="S71" s="874">
        <v>1.5999999890909089</v>
      </c>
      <c r="T71" s="874">
        <v>1.599999969333334</v>
      </c>
      <c r="U71" s="874">
        <v>2.0872659531867361</v>
      </c>
      <c r="V71" s="874">
        <v>1.7740712209682139</v>
      </c>
      <c r="W71" s="874">
        <v>1.2886597882612389</v>
      </c>
      <c r="X71" s="874">
        <v>1.2391802072161251</v>
      </c>
      <c r="Y71" s="874">
        <v>1.280268718969511</v>
      </c>
      <c r="Z71" s="868">
        <v>1.6843910498926291</v>
      </c>
    </row>
    <row r="72" spans="2:26" ht="11.25" customHeight="1">
      <c r="B72" s="770" t="s">
        <v>171</v>
      </c>
      <c r="C72" s="869">
        <v>1.132625557284588</v>
      </c>
      <c r="D72" s="870">
        <v>1.4482758309155781</v>
      </c>
      <c r="E72" s="870">
        <v>1.527388485126947</v>
      </c>
      <c r="F72" s="870">
        <v>1.6110225082659271</v>
      </c>
      <c r="G72" s="870">
        <v>1.6187363810585671</v>
      </c>
      <c r="H72" s="870">
        <v>2.2542772899909109</v>
      </c>
      <c r="I72" s="870">
        <v>1.7963122755415399</v>
      </c>
      <c r="J72" s="870">
        <v>1.179332692095572</v>
      </c>
      <c r="K72" s="870">
        <v>1.2054582423207749</v>
      </c>
      <c r="L72" s="870">
        <v>1.5739347131504531</v>
      </c>
      <c r="M72" s="871">
        <v>1.912568308083221</v>
      </c>
      <c r="O72" s="770" t="s">
        <v>171</v>
      </c>
      <c r="P72" s="869">
        <v>1.2244897959183669</v>
      </c>
      <c r="Q72" s="870">
        <v>1.2222222345679019</v>
      </c>
      <c r="R72" s="870">
        <v>1.3499999703333341</v>
      </c>
      <c r="S72" s="870">
        <v>1.3953488372093019</v>
      </c>
      <c r="T72" s="870">
        <v>1.2903225802995391</v>
      </c>
      <c r="U72" s="870">
        <v>1.8822961430866929</v>
      </c>
      <c r="V72" s="870">
        <v>1.6101170735723891</v>
      </c>
      <c r="W72" s="870">
        <v>1.0451613622018729</v>
      </c>
      <c r="X72" s="870">
        <v>1.1219512404580609</v>
      </c>
      <c r="Y72" s="870">
        <v>1.238221443</v>
      </c>
      <c r="Z72" s="871">
        <v>1.859504127936958</v>
      </c>
    </row>
    <row r="73" spans="2:26" ht="11.25" customHeight="1">
      <c r="B73" s="407" t="s">
        <v>115</v>
      </c>
      <c r="O73" s="407" t="s">
        <v>115</v>
      </c>
    </row>
    <row r="105" ht="15" customHeight="1"/>
    <row r="137" spans="2:27" ht="11.25" customHeight="1">
      <c r="B137" s="555"/>
      <c r="C137" s="555"/>
      <c r="D137" s="555"/>
      <c r="E137" s="555"/>
      <c r="F137" s="555"/>
      <c r="G137" s="555"/>
      <c r="H137" s="555"/>
      <c r="I137" s="555"/>
      <c r="J137" s="555"/>
      <c r="K137" s="555"/>
      <c r="L137" s="555"/>
      <c r="M137" s="555"/>
    </row>
    <row r="138" spans="2:27" ht="11.25" customHeight="1">
      <c r="B138" s="555"/>
      <c r="C138" s="555"/>
      <c r="D138" s="555"/>
      <c r="E138" s="555"/>
      <c r="F138" s="555"/>
      <c r="G138" s="555"/>
      <c r="H138" s="555"/>
      <c r="I138" s="555"/>
      <c r="J138" s="555"/>
      <c r="K138" s="555"/>
      <c r="L138" s="555"/>
      <c r="M138" s="555"/>
      <c r="N138" s="254"/>
      <c r="O138" s="555"/>
      <c r="P138" s="555"/>
      <c r="Q138" s="555"/>
      <c r="R138" s="555"/>
      <c r="S138" s="555"/>
      <c r="T138" s="555"/>
      <c r="U138" s="555"/>
      <c r="V138" s="555"/>
      <c r="W138" s="555"/>
      <c r="X138" s="555"/>
      <c r="Y138" s="555"/>
      <c r="Z138" s="555"/>
      <c r="AA138" s="555"/>
    </row>
    <row r="139" spans="2:27" ht="11.25" customHeight="1">
      <c r="B139" s="555"/>
      <c r="C139" s="555"/>
      <c r="D139" s="555"/>
      <c r="E139" s="555"/>
      <c r="F139" s="555"/>
      <c r="G139" s="555"/>
      <c r="H139" s="555"/>
      <c r="I139" s="555"/>
      <c r="J139" s="555"/>
      <c r="K139" s="555"/>
      <c r="L139" s="555"/>
      <c r="M139" s="555"/>
      <c r="N139" s="254"/>
      <c r="O139" s="555"/>
      <c r="P139" s="555"/>
      <c r="Q139" s="555"/>
      <c r="R139" s="555"/>
      <c r="S139" s="555"/>
      <c r="T139" s="555"/>
      <c r="U139" s="555"/>
      <c r="V139" s="555"/>
      <c r="W139" s="555"/>
      <c r="X139" s="555"/>
      <c r="Y139" s="555"/>
      <c r="Z139" s="555"/>
      <c r="AA139" s="555"/>
    </row>
    <row r="140" spans="2:27" ht="11.25" customHeight="1">
      <c r="B140" s="555"/>
      <c r="C140" s="555"/>
      <c r="D140" s="555"/>
      <c r="E140" s="555"/>
      <c r="F140" s="555"/>
      <c r="G140" s="555"/>
      <c r="H140" s="555"/>
      <c r="I140" s="555"/>
      <c r="J140" s="555"/>
      <c r="K140" s="555"/>
      <c r="L140" s="555"/>
      <c r="M140" s="555"/>
      <c r="N140" s="254"/>
      <c r="O140" s="555"/>
      <c r="P140" s="555"/>
      <c r="Q140" s="555"/>
      <c r="R140" s="555"/>
      <c r="S140" s="555"/>
      <c r="T140" s="555"/>
      <c r="U140" s="555"/>
      <c r="V140" s="555"/>
      <c r="W140" s="555"/>
      <c r="X140" s="555"/>
      <c r="Y140" s="555"/>
      <c r="Z140" s="555"/>
      <c r="AA140" s="555"/>
    </row>
    <row r="141" spans="2:27" ht="11.25" customHeight="1">
      <c r="B141" s="555"/>
      <c r="C141" s="555"/>
      <c r="D141" s="555"/>
      <c r="E141" s="555"/>
      <c r="F141" s="555"/>
      <c r="G141" s="555"/>
      <c r="H141" s="555"/>
      <c r="I141" s="555"/>
      <c r="J141" s="555"/>
      <c r="K141" s="555"/>
      <c r="L141" s="555"/>
      <c r="M141" s="555"/>
      <c r="N141" s="254"/>
      <c r="O141" s="555"/>
      <c r="P141" s="555"/>
      <c r="Q141" s="555"/>
      <c r="R141" s="555"/>
      <c r="S141" s="555"/>
      <c r="T141" s="555"/>
      <c r="U141" s="555"/>
      <c r="V141" s="555"/>
      <c r="W141" s="555"/>
      <c r="X141" s="555"/>
      <c r="Y141" s="555"/>
      <c r="Z141" s="555"/>
      <c r="AA141" s="555"/>
    </row>
    <row r="142" spans="2:27" ht="11.25" customHeight="1">
      <c r="B142" s="555"/>
      <c r="C142" s="555"/>
      <c r="D142" s="555"/>
      <c r="E142" s="555"/>
      <c r="F142" s="555"/>
      <c r="G142" s="555"/>
      <c r="H142" s="555"/>
      <c r="I142" s="555"/>
      <c r="J142" s="555"/>
      <c r="K142" s="555"/>
      <c r="L142" s="555"/>
      <c r="M142" s="555"/>
      <c r="N142" s="254"/>
      <c r="O142" s="555"/>
      <c r="P142" s="555"/>
      <c r="Q142" s="555"/>
      <c r="R142" s="555"/>
      <c r="S142" s="555"/>
      <c r="T142" s="555"/>
      <c r="U142" s="555"/>
      <c r="V142" s="555"/>
      <c r="W142" s="555"/>
      <c r="X142" s="555"/>
      <c r="Y142" s="555"/>
      <c r="Z142" s="555"/>
      <c r="AA142" s="555"/>
    </row>
    <row r="143" spans="2:27" ht="11.25" customHeight="1">
      <c r="B143" s="555"/>
      <c r="C143" s="555"/>
      <c r="D143" s="555"/>
      <c r="E143" s="555"/>
      <c r="F143" s="555"/>
      <c r="G143" s="555"/>
      <c r="H143" s="555"/>
      <c r="I143" s="555"/>
      <c r="J143" s="555"/>
      <c r="K143" s="555"/>
      <c r="L143" s="555"/>
      <c r="M143" s="555"/>
      <c r="N143" s="254"/>
      <c r="O143" s="555"/>
      <c r="P143" s="555"/>
      <c r="Q143" s="555"/>
      <c r="R143" s="555"/>
      <c r="S143" s="555"/>
      <c r="T143" s="555"/>
      <c r="U143" s="555"/>
      <c r="V143" s="555"/>
      <c r="W143" s="555"/>
      <c r="X143" s="555"/>
      <c r="Y143" s="555"/>
      <c r="Z143" s="555"/>
      <c r="AA143" s="555"/>
    </row>
    <row r="144" spans="2:27" ht="11.25" customHeight="1">
      <c r="B144" s="555"/>
      <c r="C144" s="555"/>
      <c r="D144" s="555"/>
      <c r="E144" s="555"/>
      <c r="F144" s="555"/>
      <c r="G144" s="555"/>
      <c r="H144" s="555"/>
      <c r="I144" s="555"/>
      <c r="J144" s="555"/>
      <c r="K144" s="555"/>
      <c r="L144" s="555"/>
      <c r="M144" s="555"/>
      <c r="N144" s="254"/>
      <c r="O144" s="254"/>
      <c r="P144" s="254"/>
      <c r="Q144" s="254"/>
      <c r="R144" s="254"/>
      <c r="S144" s="254"/>
      <c r="T144" s="254"/>
      <c r="U144" s="254"/>
      <c r="V144" s="254"/>
      <c r="W144" s="254"/>
    </row>
    <row r="145" spans="2:23" ht="11.25" customHeight="1">
      <c r="B145" s="555"/>
      <c r="C145" s="555"/>
      <c r="D145" s="555"/>
      <c r="E145" s="555"/>
      <c r="F145" s="555"/>
      <c r="G145" s="555"/>
      <c r="H145" s="555"/>
      <c r="I145" s="555"/>
      <c r="J145" s="555"/>
      <c r="K145" s="555"/>
      <c r="L145" s="555"/>
      <c r="M145" s="555"/>
      <c r="N145" s="254"/>
      <c r="O145" s="254"/>
      <c r="P145" s="254"/>
      <c r="Q145" s="254"/>
      <c r="R145" s="254"/>
      <c r="S145" s="254"/>
      <c r="T145" s="254"/>
      <c r="U145" s="254"/>
      <c r="V145" s="254"/>
      <c r="W145" s="254"/>
    </row>
    <row r="146" spans="2:23" ht="11.25" customHeight="1">
      <c r="B146" s="555"/>
      <c r="C146" s="555"/>
      <c r="D146" s="555"/>
      <c r="E146" s="555"/>
      <c r="F146" s="555"/>
      <c r="G146" s="555"/>
      <c r="H146" s="555"/>
      <c r="I146" s="555"/>
      <c r="J146" s="555"/>
      <c r="K146" s="555"/>
      <c r="L146" s="555"/>
      <c r="M146" s="555"/>
      <c r="N146" s="254"/>
      <c r="O146" s="254"/>
      <c r="P146" s="254"/>
      <c r="Q146" s="254"/>
      <c r="R146" s="254"/>
      <c r="S146" s="254"/>
      <c r="T146" s="254"/>
      <c r="U146" s="254"/>
      <c r="V146" s="254"/>
      <c r="W146" s="254"/>
    </row>
    <row r="147" spans="2:23" ht="11.25" customHeight="1">
      <c r="B147" s="254"/>
      <c r="C147" s="254"/>
      <c r="D147" s="254"/>
      <c r="E147" s="254"/>
      <c r="F147" s="254"/>
      <c r="G147" s="254"/>
      <c r="H147" s="254"/>
      <c r="I147" s="254"/>
      <c r="J147" s="254"/>
      <c r="K147" s="254"/>
      <c r="L147" s="254"/>
      <c r="M147" s="254"/>
      <c r="N147" s="254"/>
      <c r="O147" s="254"/>
      <c r="P147" s="254"/>
      <c r="Q147" s="254"/>
      <c r="R147" s="254"/>
      <c r="S147" s="254"/>
      <c r="T147" s="254"/>
      <c r="U147" s="254"/>
      <c r="V147" s="254"/>
      <c r="W147" s="254"/>
    </row>
    <row r="148" spans="2:23" ht="11.25" customHeight="1">
      <c r="B148" s="254"/>
      <c r="C148" s="254"/>
      <c r="D148" s="254"/>
      <c r="E148" s="254"/>
      <c r="F148" s="254"/>
      <c r="G148" s="254"/>
      <c r="H148" s="254"/>
      <c r="I148" s="254"/>
      <c r="J148" s="254"/>
      <c r="K148" s="254"/>
      <c r="L148" s="254"/>
      <c r="M148" s="254"/>
      <c r="N148" s="254"/>
      <c r="O148" s="254"/>
      <c r="P148" s="254"/>
      <c r="Q148" s="254"/>
      <c r="R148" s="254"/>
      <c r="S148" s="254"/>
      <c r="T148" s="254"/>
      <c r="U148" s="254"/>
      <c r="V148" s="254"/>
      <c r="W148" s="254"/>
    </row>
    <row r="149" spans="2:23" ht="11.25" customHeight="1">
      <c r="B149" s="254"/>
      <c r="C149" s="254"/>
      <c r="D149" s="254"/>
      <c r="E149" s="254"/>
      <c r="F149" s="254"/>
      <c r="G149" s="254"/>
      <c r="H149" s="254"/>
      <c r="I149" s="254"/>
      <c r="J149" s="254"/>
      <c r="K149" s="254"/>
      <c r="L149" s="254"/>
      <c r="M149" s="254"/>
      <c r="N149" s="254"/>
      <c r="O149" s="254"/>
      <c r="P149" s="254"/>
      <c r="Q149" s="254"/>
      <c r="R149" s="254"/>
      <c r="S149" s="254"/>
      <c r="T149" s="254"/>
      <c r="U149" s="254"/>
      <c r="V149" s="254"/>
      <c r="W149" s="254"/>
    </row>
    <row r="150" spans="2:23" ht="11.25" customHeight="1">
      <c r="B150" s="254"/>
      <c r="C150" s="254"/>
      <c r="D150" s="254"/>
      <c r="E150" s="254"/>
      <c r="F150" s="254"/>
      <c r="G150" s="254"/>
      <c r="H150" s="254"/>
      <c r="I150" s="254"/>
      <c r="J150" s="254"/>
      <c r="K150" s="254"/>
      <c r="L150" s="254"/>
      <c r="M150" s="254"/>
      <c r="N150" s="254"/>
      <c r="O150" s="254"/>
      <c r="P150" s="254"/>
      <c r="Q150" s="254"/>
      <c r="R150" s="254"/>
      <c r="S150" s="254"/>
      <c r="T150" s="254"/>
      <c r="U150" s="254"/>
      <c r="V150" s="254"/>
      <c r="W150" s="254"/>
    </row>
    <row r="151" spans="2:23" ht="11.25" customHeight="1">
      <c r="B151" s="254"/>
      <c r="C151" s="254"/>
      <c r="D151" s="254"/>
      <c r="E151" s="254"/>
      <c r="F151" s="254"/>
      <c r="G151" s="254"/>
      <c r="H151" s="254"/>
      <c r="I151" s="254"/>
      <c r="J151" s="254"/>
      <c r="K151" s="254"/>
      <c r="L151" s="254"/>
      <c r="M151" s="254"/>
      <c r="N151" s="254"/>
      <c r="O151" s="254"/>
      <c r="P151" s="254"/>
      <c r="Q151" s="254"/>
      <c r="R151" s="254"/>
      <c r="S151" s="254"/>
      <c r="T151" s="254"/>
      <c r="U151" s="254"/>
      <c r="V151" s="254"/>
      <c r="W151" s="254"/>
    </row>
    <row r="152" spans="2:23" ht="11.25" customHeight="1">
      <c r="B152" s="254"/>
      <c r="C152" s="254"/>
      <c r="D152" s="254"/>
      <c r="E152" s="254"/>
      <c r="F152" s="254"/>
      <c r="G152" s="254"/>
      <c r="H152" s="254"/>
      <c r="I152" s="254"/>
      <c r="J152" s="254"/>
      <c r="K152" s="254"/>
      <c r="L152" s="254"/>
      <c r="M152" s="254"/>
      <c r="N152" s="254"/>
      <c r="O152" s="254"/>
      <c r="P152" s="254"/>
      <c r="Q152" s="254"/>
      <c r="R152" s="254"/>
      <c r="S152" s="254"/>
      <c r="T152" s="254"/>
      <c r="U152" s="254"/>
      <c r="V152" s="254"/>
      <c r="W152" s="254"/>
    </row>
    <row r="153" spans="2:23" ht="11.25" customHeight="1">
      <c r="B153" s="254"/>
      <c r="C153" s="254"/>
      <c r="D153" s="254"/>
      <c r="E153" s="254"/>
      <c r="F153" s="254"/>
      <c r="G153" s="254"/>
      <c r="H153" s="254"/>
      <c r="I153" s="254"/>
      <c r="J153" s="254"/>
      <c r="K153" s="254"/>
      <c r="L153" s="254"/>
      <c r="M153" s="254"/>
      <c r="N153" s="254"/>
      <c r="O153" s="254"/>
      <c r="P153" s="254"/>
      <c r="Q153" s="254"/>
      <c r="R153" s="254"/>
      <c r="S153" s="254"/>
      <c r="T153" s="254"/>
      <c r="U153" s="254"/>
      <c r="V153" s="254"/>
      <c r="W153" s="254"/>
    </row>
    <row r="154" spans="2:23" ht="11.25" customHeight="1">
      <c r="B154" s="254"/>
      <c r="C154" s="254"/>
      <c r="D154" s="254"/>
      <c r="E154" s="254"/>
      <c r="F154" s="254"/>
      <c r="G154" s="254"/>
      <c r="H154" s="254"/>
      <c r="I154" s="254"/>
      <c r="J154" s="254"/>
      <c r="K154" s="254"/>
      <c r="L154" s="254"/>
      <c r="M154" s="254"/>
      <c r="N154" s="254"/>
      <c r="O154" s="254"/>
      <c r="P154" s="254"/>
      <c r="Q154" s="254"/>
      <c r="R154" s="254"/>
      <c r="S154" s="254"/>
      <c r="T154" s="254"/>
      <c r="U154" s="254"/>
      <c r="V154" s="254"/>
      <c r="W154" s="254"/>
    </row>
    <row r="155" spans="2:23" ht="11.25" customHeight="1">
      <c r="B155" s="254"/>
      <c r="C155" s="254"/>
      <c r="D155" s="254"/>
      <c r="E155" s="254"/>
      <c r="F155" s="254"/>
      <c r="G155" s="254"/>
      <c r="H155" s="254"/>
      <c r="I155" s="254"/>
      <c r="J155" s="254"/>
      <c r="K155" s="254"/>
      <c r="L155" s="254"/>
      <c r="M155" s="254"/>
      <c r="N155" s="254"/>
      <c r="O155" s="254"/>
      <c r="P155" s="254"/>
      <c r="Q155" s="254"/>
      <c r="R155" s="254"/>
      <c r="S155" s="254"/>
      <c r="T155" s="254"/>
      <c r="U155" s="254"/>
      <c r="V155" s="254"/>
      <c r="W155" s="254"/>
    </row>
    <row r="156" spans="2:23" ht="11.25" customHeight="1">
      <c r="B156" s="254"/>
      <c r="C156" s="254"/>
      <c r="D156" s="254"/>
      <c r="E156" s="254"/>
      <c r="F156" s="254"/>
      <c r="G156" s="254"/>
      <c r="H156" s="254"/>
      <c r="I156" s="254"/>
      <c r="J156" s="254"/>
      <c r="K156" s="254"/>
      <c r="L156" s="254"/>
      <c r="M156" s="254"/>
      <c r="N156" s="254"/>
      <c r="O156" s="254"/>
      <c r="P156" s="254"/>
      <c r="Q156" s="254"/>
      <c r="R156" s="254"/>
      <c r="S156" s="254"/>
      <c r="T156" s="254"/>
      <c r="U156" s="254"/>
      <c r="V156" s="254"/>
      <c r="W156" s="254"/>
    </row>
    <row r="157" spans="2:23" ht="11.25" customHeight="1">
      <c r="B157" s="254"/>
      <c r="C157" s="254"/>
      <c r="D157" s="254"/>
      <c r="E157" s="254"/>
      <c r="F157" s="254"/>
      <c r="G157" s="254"/>
      <c r="H157" s="254"/>
      <c r="I157" s="254"/>
      <c r="J157" s="254"/>
      <c r="K157" s="254"/>
      <c r="L157" s="254"/>
      <c r="M157" s="254"/>
      <c r="N157" s="254"/>
      <c r="O157" s="254"/>
      <c r="P157" s="254"/>
      <c r="Q157" s="254"/>
      <c r="R157" s="254"/>
      <c r="S157" s="254"/>
      <c r="T157" s="254"/>
      <c r="U157" s="254"/>
      <c r="V157" s="254"/>
      <c r="W157" s="254"/>
    </row>
    <row r="158" spans="2:23" ht="11.25" customHeight="1">
      <c r="B158" s="254"/>
      <c r="C158" s="254"/>
      <c r="D158" s="254"/>
      <c r="E158" s="254"/>
      <c r="F158" s="254"/>
      <c r="G158" s="254"/>
      <c r="H158" s="254"/>
      <c r="I158" s="254"/>
      <c r="J158" s="254"/>
      <c r="K158" s="254"/>
      <c r="L158" s="254"/>
      <c r="M158" s="254"/>
      <c r="N158" s="254"/>
      <c r="O158" s="254"/>
      <c r="P158" s="254"/>
      <c r="Q158" s="254"/>
      <c r="R158" s="254"/>
      <c r="S158" s="254"/>
      <c r="T158" s="254"/>
      <c r="U158" s="254"/>
      <c r="V158" s="254"/>
      <c r="W158" s="254"/>
    </row>
    <row r="159" spans="2:23" ht="11.25" customHeight="1">
      <c r="B159" s="254"/>
      <c r="C159" s="254"/>
      <c r="D159" s="254"/>
      <c r="E159" s="254"/>
      <c r="F159" s="254"/>
      <c r="G159" s="254"/>
      <c r="H159" s="254"/>
      <c r="I159" s="254"/>
      <c r="J159" s="254"/>
      <c r="K159" s="254"/>
      <c r="L159" s="254"/>
      <c r="M159" s="254"/>
      <c r="N159" s="254"/>
    </row>
    <row r="160" spans="2:23" ht="11.25" customHeight="1">
      <c r="B160" s="254"/>
      <c r="C160" s="254"/>
      <c r="D160" s="254"/>
      <c r="E160" s="254"/>
      <c r="F160" s="254"/>
      <c r="G160" s="254"/>
      <c r="H160" s="254"/>
      <c r="I160" s="254"/>
      <c r="J160" s="254"/>
      <c r="K160" s="254"/>
      <c r="L160" s="254"/>
      <c r="M160" s="254"/>
      <c r="N160" s="254"/>
    </row>
    <row r="161" spans="2:23" ht="11.25" customHeight="1">
      <c r="B161" s="254"/>
      <c r="C161" s="254"/>
      <c r="D161" s="254"/>
      <c r="E161" s="254"/>
      <c r="F161" s="254"/>
      <c r="G161" s="254"/>
      <c r="H161" s="254"/>
      <c r="I161" s="254"/>
      <c r="J161" s="254"/>
      <c r="K161" s="254"/>
      <c r="L161" s="254"/>
      <c r="M161" s="254"/>
      <c r="N161" s="254"/>
    </row>
    <row r="162" spans="2:23" ht="11.25" customHeight="1">
      <c r="B162" s="254"/>
      <c r="C162" s="254"/>
      <c r="D162" s="254"/>
      <c r="E162" s="254"/>
      <c r="F162" s="254"/>
      <c r="G162" s="254"/>
      <c r="H162" s="254"/>
      <c r="I162" s="254"/>
      <c r="J162" s="254"/>
      <c r="K162" s="254"/>
      <c r="L162" s="254"/>
      <c r="M162" s="254"/>
      <c r="N162" s="254"/>
    </row>
    <row r="163" spans="2:23" ht="11.25" customHeight="1">
      <c r="B163" s="254"/>
      <c r="C163" s="254"/>
      <c r="D163" s="254"/>
      <c r="E163" s="254"/>
      <c r="F163" s="254"/>
      <c r="G163" s="254"/>
      <c r="H163" s="254"/>
      <c r="I163" s="254"/>
      <c r="J163" s="254"/>
      <c r="K163" s="254"/>
      <c r="L163" s="254"/>
      <c r="M163" s="254"/>
      <c r="N163" s="254"/>
    </row>
    <row r="164" spans="2:23" ht="11.25" customHeight="1">
      <c r="O164" s="254"/>
      <c r="P164" s="254"/>
      <c r="Q164" s="254"/>
      <c r="R164" s="254"/>
      <c r="S164" s="254"/>
      <c r="T164" s="254"/>
      <c r="U164" s="254"/>
      <c r="V164" s="254"/>
      <c r="W164" s="254"/>
    </row>
  </sheetData>
  <conditionalFormatting sqref="C10:M10">
    <cfRule type="cellIs" dxfId="28" priority="3" operator="lessThan">
      <formula>25</formula>
    </cfRule>
  </conditionalFormatting>
  <conditionalFormatting sqref="P10:Z10">
    <cfRule type="cellIs" dxfId="27" priority="1" operator="lessThan">
      <formula>25</formula>
    </cfRule>
  </conditionalFormatting>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3C0C6-AE30-406E-8E79-394183EBD68E}">
  <sheetPr>
    <tabColor theme="4"/>
  </sheetPr>
  <dimension ref="A1:BE47"/>
  <sheetViews>
    <sheetView showGridLines="0" zoomScaleNormal="100" workbookViewId="0"/>
  </sheetViews>
  <sheetFormatPr defaultColWidth="5.33203125" defaultRowHeight="11.25" customHeight="1"/>
  <cols>
    <col min="1" max="1" width="2.5" style="389" customWidth="1"/>
    <col min="2" max="2" width="18" style="389" customWidth="1"/>
    <col min="3" max="3" width="5.33203125" style="389" customWidth="1"/>
    <col min="4" max="14" width="5.33203125" style="389"/>
    <col min="15" max="15" width="11" style="389" bestFit="1" customWidth="1"/>
    <col min="16" max="16" width="6.08203125" style="389" bestFit="1" customWidth="1"/>
    <col min="17" max="17" width="5.33203125" style="389"/>
    <col min="18" max="18" width="5.33203125" style="389" customWidth="1"/>
    <col min="19" max="16384" width="5.33203125" style="389"/>
  </cols>
  <sheetData>
    <row r="1" spans="1:57" ht="11.25" customHeight="1">
      <c r="A1" s="391"/>
      <c r="B1" s="39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4" spans="1:57" ht="11.25" customHeight="1">
      <c r="D4" s="612"/>
      <c r="E4" s="612"/>
      <c r="F4" s="612"/>
      <c r="G4" s="612"/>
      <c r="H4" s="612"/>
      <c r="I4" s="612"/>
      <c r="J4" s="612"/>
      <c r="K4" s="612"/>
      <c r="L4" s="612"/>
      <c r="M4" s="612"/>
      <c r="N4" s="612"/>
    </row>
    <row r="5" spans="1:57" ht="11.25" customHeight="1">
      <c r="D5" s="612"/>
      <c r="E5" s="612"/>
      <c r="F5" s="612"/>
      <c r="G5" s="612"/>
      <c r="H5" s="612"/>
      <c r="I5" s="612"/>
      <c r="J5" s="612"/>
      <c r="K5" s="612"/>
      <c r="L5" s="612"/>
      <c r="M5" s="612"/>
      <c r="N5" s="612"/>
    </row>
    <row r="6" spans="1:57" ht="15.5">
      <c r="C6" s="613" t="s">
        <v>447</v>
      </c>
      <c r="P6" s="613" t="s">
        <v>448</v>
      </c>
    </row>
    <row r="7" spans="1:57" s="413" customFormat="1" ht="11.25" customHeight="1">
      <c r="B7" s="381"/>
      <c r="C7" s="382">
        <v>2016</v>
      </c>
      <c r="D7" s="382">
        <v>2017</v>
      </c>
      <c r="E7" s="382">
        <v>2018</v>
      </c>
      <c r="F7" s="382">
        <v>2019</v>
      </c>
      <c r="G7" s="382">
        <v>2020</v>
      </c>
      <c r="H7" s="382">
        <v>2021</v>
      </c>
      <c r="I7" s="382">
        <v>2022</v>
      </c>
      <c r="J7" s="382">
        <v>2023</v>
      </c>
      <c r="K7" s="382">
        <v>2024</v>
      </c>
      <c r="L7" s="382">
        <v>2025</v>
      </c>
      <c r="M7" s="614">
        <v>2026</v>
      </c>
      <c r="O7" s="389"/>
      <c r="P7" s="1063">
        <v>2016</v>
      </c>
      <c r="Q7" s="1062"/>
      <c r="R7" s="1062"/>
      <c r="S7" s="1062"/>
      <c r="T7" s="1062">
        <v>2017</v>
      </c>
      <c r="U7" s="1062"/>
      <c r="V7" s="1062"/>
      <c r="W7" s="1062"/>
      <c r="X7" s="1062">
        <v>2018</v>
      </c>
      <c r="Y7" s="1062"/>
      <c r="Z7" s="1062"/>
      <c r="AA7" s="1062"/>
      <c r="AB7" s="1062">
        <v>2019</v>
      </c>
      <c r="AC7" s="1062"/>
      <c r="AD7" s="1062"/>
      <c r="AE7" s="1062"/>
      <c r="AF7" s="1062">
        <v>2020</v>
      </c>
      <c r="AG7" s="1062"/>
      <c r="AH7" s="1062"/>
      <c r="AI7" s="1062"/>
      <c r="AJ7" s="1062">
        <v>2021</v>
      </c>
      <c r="AK7" s="1062"/>
      <c r="AL7" s="1062"/>
      <c r="AM7" s="1062"/>
      <c r="AN7" s="1062">
        <v>2022</v>
      </c>
      <c r="AO7" s="1062"/>
      <c r="AP7" s="1062"/>
      <c r="AQ7" s="1062"/>
      <c r="AR7" s="1062">
        <v>2023</v>
      </c>
      <c r="AS7" s="1062"/>
      <c r="AT7" s="1062"/>
      <c r="AU7" s="1062"/>
      <c r="AV7" s="1062">
        <v>2024</v>
      </c>
      <c r="AW7" s="1062"/>
      <c r="AX7" s="1062"/>
      <c r="AY7" s="1062"/>
      <c r="AZ7" s="1062">
        <v>2025</v>
      </c>
      <c r="BA7" s="1062"/>
      <c r="BB7" s="1062"/>
      <c r="BC7" s="1062"/>
      <c r="BD7" s="1064">
        <v>2026</v>
      </c>
      <c r="BE7" s="1064"/>
    </row>
    <row r="8" spans="1:57" ht="11.25" customHeight="1">
      <c r="B8" s="382" t="s">
        <v>112</v>
      </c>
      <c r="C8" s="392">
        <v>18.318206394000001</v>
      </c>
      <c r="D8" s="393">
        <v>19.509925386999999</v>
      </c>
      <c r="E8" s="393">
        <v>47.514649473799693</v>
      </c>
      <c r="F8" s="393">
        <v>45.326591421401034</v>
      </c>
      <c r="G8" s="393">
        <v>52.659150961000002</v>
      </c>
      <c r="H8" s="393">
        <v>148.05849790635031</v>
      </c>
      <c r="I8" s="393">
        <v>70.624213818209739</v>
      </c>
      <c r="J8" s="393">
        <v>47.837026206631002</v>
      </c>
      <c r="K8" s="393">
        <v>90.221777113999991</v>
      </c>
      <c r="L8" s="393">
        <v>169.17233353130169</v>
      </c>
      <c r="M8" s="394">
        <v>339.68284857972378</v>
      </c>
      <c r="P8" s="500" t="s">
        <v>108</v>
      </c>
      <c r="Q8" s="434" t="s">
        <v>109</v>
      </c>
      <c r="R8" s="434" t="s">
        <v>110</v>
      </c>
      <c r="S8" s="434" t="s">
        <v>111</v>
      </c>
      <c r="T8" s="434" t="s">
        <v>108</v>
      </c>
      <c r="U8" s="434" t="s">
        <v>109</v>
      </c>
      <c r="V8" s="434" t="s">
        <v>110</v>
      </c>
      <c r="W8" s="434" t="s">
        <v>111</v>
      </c>
      <c r="X8" s="434" t="s">
        <v>108</v>
      </c>
      <c r="Y8" s="434" t="s">
        <v>109</v>
      </c>
      <c r="Z8" s="434" t="s">
        <v>110</v>
      </c>
      <c r="AA8" s="434" t="s">
        <v>111</v>
      </c>
      <c r="AB8" s="434" t="s">
        <v>108</v>
      </c>
      <c r="AC8" s="434" t="s">
        <v>109</v>
      </c>
      <c r="AD8" s="434" t="s">
        <v>110</v>
      </c>
      <c r="AE8" s="434" t="s">
        <v>111</v>
      </c>
      <c r="AF8" s="434" t="s">
        <v>108</v>
      </c>
      <c r="AG8" s="434" t="s">
        <v>109</v>
      </c>
      <c r="AH8" s="434" t="s">
        <v>110</v>
      </c>
      <c r="AI8" s="434" t="s">
        <v>111</v>
      </c>
      <c r="AJ8" s="434" t="s">
        <v>108</v>
      </c>
      <c r="AK8" s="434" t="s">
        <v>109</v>
      </c>
      <c r="AL8" s="434" t="s">
        <v>110</v>
      </c>
      <c r="AM8" s="434" t="s">
        <v>111</v>
      </c>
      <c r="AN8" s="434" t="s">
        <v>108</v>
      </c>
      <c r="AO8" s="434" t="s">
        <v>109</v>
      </c>
      <c r="AP8" s="434" t="s">
        <v>110</v>
      </c>
      <c r="AQ8" s="434" t="s">
        <v>111</v>
      </c>
      <c r="AR8" s="434" t="s">
        <v>108</v>
      </c>
      <c r="AS8" s="434" t="s">
        <v>109</v>
      </c>
      <c r="AT8" s="434" t="s">
        <v>110</v>
      </c>
      <c r="AU8" s="434" t="s">
        <v>111</v>
      </c>
      <c r="AV8" s="434" t="s">
        <v>108</v>
      </c>
      <c r="AW8" s="434" t="s">
        <v>109</v>
      </c>
      <c r="AX8" s="434" t="s">
        <v>110</v>
      </c>
      <c r="AY8" s="434" t="s">
        <v>111</v>
      </c>
      <c r="AZ8" s="434" t="s">
        <v>108</v>
      </c>
      <c r="BA8" s="434" t="s">
        <v>109</v>
      </c>
      <c r="BB8" s="434" t="s">
        <v>110</v>
      </c>
      <c r="BC8" s="434" t="s">
        <v>111</v>
      </c>
      <c r="BD8" s="434" t="s">
        <v>108</v>
      </c>
      <c r="BE8" s="434" t="s">
        <v>109</v>
      </c>
    </row>
    <row r="9" spans="1:57" ht="11.25" customHeight="1">
      <c r="B9" s="382" t="s">
        <v>113</v>
      </c>
      <c r="C9" s="404">
        <v>61</v>
      </c>
      <c r="D9" s="405">
        <v>88</v>
      </c>
      <c r="E9" s="405">
        <v>137</v>
      </c>
      <c r="F9" s="405">
        <v>173</v>
      </c>
      <c r="G9" s="405">
        <v>244</v>
      </c>
      <c r="H9" s="405">
        <v>582</v>
      </c>
      <c r="I9" s="405">
        <v>392</v>
      </c>
      <c r="J9" s="405">
        <v>214</v>
      </c>
      <c r="K9" s="405">
        <v>279</v>
      </c>
      <c r="L9" s="405">
        <v>403</v>
      </c>
      <c r="M9" s="406">
        <v>245</v>
      </c>
      <c r="O9" s="382" t="s">
        <v>112</v>
      </c>
      <c r="P9" s="392">
        <v>4.2648825170000002</v>
      </c>
      <c r="Q9" s="393">
        <v>9.3397104740000003</v>
      </c>
      <c r="R9" s="393">
        <v>3.1597740920000001</v>
      </c>
      <c r="S9" s="393">
        <v>1.5538393109999999</v>
      </c>
      <c r="T9" s="393">
        <v>1.9887195340000001</v>
      </c>
      <c r="U9" s="393">
        <v>4.4699553749999996</v>
      </c>
      <c r="V9" s="393">
        <v>8.1938737330000002</v>
      </c>
      <c r="W9" s="393">
        <v>4.8573767449999998</v>
      </c>
      <c r="X9" s="393">
        <v>5.488835272133235</v>
      </c>
      <c r="Y9" s="393">
        <v>5.9120237906664563</v>
      </c>
      <c r="Z9" s="393">
        <v>11.371799576999999</v>
      </c>
      <c r="AA9" s="393">
        <v>24.741990833999999</v>
      </c>
      <c r="AB9" s="393">
        <v>13.768118356999999</v>
      </c>
      <c r="AC9" s="393">
        <v>11.796630134000001</v>
      </c>
      <c r="AD9" s="393">
        <v>11.07200027240104</v>
      </c>
      <c r="AE9" s="393">
        <v>8.6898426579999999</v>
      </c>
      <c r="AF9" s="393">
        <v>8.8017788839999991</v>
      </c>
      <c r="AG9" s="393">
        <v>13.989667486</v>
      </c>
      <c r="AH9" s="393">
        <v>15.790361342000001</v>
      </c>
      <c r="AI9" s="393">
        <v>14.077343249</v>
      </c>
      <c r="AJ9" s="393">
        <v>33.043668478971533</v>
      </c>
      <c r="AK9" s="393">
        <v>33.851146432</v>
      </c>
      <c r="AL9" s="393">
        <v>37.000952729378746</v>
      </c>
      <c r="AM9" s="393">
        <v>44.162730265999997</v>
      </c>
      <c r="AN9" s="393">
        <v>30.200297321969281</v>
      </c>
      <c r="AO9" s="393">
        <v>23.03579706598979</v>
      </c>
      <c r="AP9" s="393">
        <v>8.5759193534374702</v>
      </c>
      <c r="AQ9" s="393">
        <v>8.8122000768131965</v>
      </c>
      <c r="AR9" s="393">
        <v>24.361399637999998</v>
      </c>
      <c r="AS9" s="393">
        <v>7.1230316030000003</v>
      </c>
      <c r="AT9" s="393">
        <v>6.9789658136310031</v>
      </c>
      <c r="AU9" s="393">
        <v>9.3736291519999995</v>
      </c>
      <c r="AV9" s="393">
        <v>9.8421238950000003</v>
      </c>
      <c r="AW9" s="393">
        <v>16.523293509999998</v>
      </c>
      <c r="AX9" s="393">
        <v>12.803447276</v>
      </c>
      <c r="AY9" s="393">
        <v>51.052912432999996</v>
      </c>
      <c r="AZ9" s="393">
        <v>56.515580368000002</v>
      </c>
      <c r="BA9" s="393">
        <v>47.398574613371018</v>
      </c>
      <c r="BB9" s="393">
        <v>34.268644627</v>
      </c>
      <c r="BC9" s="393">
        <v>30.989533922930669</v>
      </c>
      <c r="BD9" s="393">
        <v>230.88582454299998</v>
      </c>
      <c r="BE9" s="394">
        <v>108.7970240367238</v>
      </c>
    </row>
    <row r="10" spans="1:57" ht="11.25" customHeight="1">
      <c r="B10" s="615" t="s">
        <v>449</v>
      </c>
      <c r="C10" s="718">
        <v>0.2187399256783194</v>
      </c>
      <c r="D10" s="719">
        <v>0.20830004785208941</v>
      </c>
      <c r="E10" s="719">
        <v>0.31746242707695027</v>
      </c>
      <c r="F10" s="719">
        <v>0.2900443929974007</v>
      </c>
      <c r="G10" s="719">
        <v>0.29902473556298881</v>
      </c>
      <c r="H10" s="719">
        <v>0.41283622859482655</v>
      </c>
      <c r="I10" s="719">
        <v>0.29850647791267265</v>
      </c>
      <c r="J10" s="719">
        <v>0.28785356675405999</v>
      </c>
      <c r="K10" s="719">
        <v>0.41928586975902937</v>
      </c>
      <c r="L10" s="719">
        <v>0.5299939245066102</v>
      </c>
      <c r="M10" s="720">
        <v>0.82300923632917877</v>
      </c>
      <c r="O10" s="382" t="s">
        <v>113</v>
      </c>
      <c r="P10" s="398">
        <v>17</v>
      </c>
      <c r="Q10" s="399">
        <v>17</v>
      </c>
      <c r="R10" s="399">
        <v>18</v>
      </c>
      <c r="S10" s="399">
        <v>9</v>
      </c>
      <c r="T10" s="399">
        <v>16</v>
      </c>
      <c r="U10" s="399">
        <v>26</v>
      </c>
      <c r="V10" s="399">
        <v>23</v>
      </c>
      <c r="W10" s="399">
        <v>23</v>
      </c>
      <c r="X10" s="399">
        <v>25</v>
      </c>
      <c r="Y10" s="399">
        <v>21</v>
      </c>
      <c r="Z10" s="399">
        <v>43</v>
      </c>
      <c r="AA10" s="399">
        <v>48</v>
      </c>
      <c r="AB10" s="399">
        <v>41</v>
      </c>
      <c r="AC10" s="399">
        <v>43</v>
      </c>
      <c r="AD10" s="399">
        <v>56</v>
      </c>
      <c r="AE10" s="399">
        <v>33</v>
      </c>
      <c r="AF10" s="399">
        <v>48</v>
      </c>
      <c r="AG10" s="399">
        <v>50</v>
      </c>
      <c r="AH10" s="399">
        <v>75</v>
      </c>
      <c r="AI10" s="399">
        <v>71</v>
      </c>
      <c r="AJ10" s="399">
        <v>134</v>
      </c>
      <c r="AK10" s="399">
        <v>144</v>
      </c>
      <c r="AL10" s="399">
        <v>142</v>
      </c>
      <c r="AM10" s="399">
        <v>162</v>
      </c>
      <c r="AN10" s="399">
        <v>150</v>
      </c>
      <c r="AO10" s="399">
        <v>113</v>
      </c>
      <c r="AP10" s="399">
        <v>70</v>
      </c>
      <c r="AQ10" s="399">
        <v>59</v>
      </c>
      <c r="AR10" s="399">
        <v>53</v>
      </c>
      <c r="AS10" s="399">
        <v>55</v>
      </c>
      <c r="AT10" s="399">
        <v>51</v>
      </c>
      <c r="AU10" s="399">
        <v>55</v>
      </c>
      <c r="AV10" s="399">
        <v>77</v>
      </c>
      <c r="AW10" s="399">
        <v>67</v>
      </c>
      <c r="AX10" s="399">
        <v>74</v>
      </c>
      <c r="AY10" s="399">
        <v>61</v>
      </c>
      <c r="AZ10" s="399">
        <v>104</v>
      </c>
      <c r="BA10" s="399">
        <v>94</v>
      </c>
      <c r="BB10" s="399">
        <v>94</v>
      </c>
      <c r="BC10" s="399">
        <v>111</v>
      </c>
      <c r="BD10" s="399">
        <v>142</v>
      </c>
      <c r="BE10" s="400">
        <v>103</v>
      </c>
    </row>
    <row r="11" spans="1:57" ht="11.25" customHeight="1">
      <c r="B11" s="36" t="s">
        <v>115</v>
      </c>
      <c r="O11" s="615" t="s">
        <v>449</v>
      </c>
      <c r="P11" s="721">
        <v>0.19429149582020341</v>
      </c>
      <c r="Q11" s="722">
        <v>0.35952210058847406</v>
      </c>
      <c r="R11" s="722">
        <v>0.16764274657239137</v>
      </c>
      <c r="S11" s="722">
        <v>9.1580654202742473E-2</v>
      </c>
      <c r="T11" s="722">
        <v>0.10160038218656833</v>
      </c>
      <c r="U11" s="722">
        <v>0.1928956573714754</v>
      </c>
      <c r="V11" s="722">
        <v>0.2999641643141045</v>
      </c>
      <c r="W11" s="722">
        <v>0.205824757164941</v>
      </c>
      <c r="X11" s="722">
        <v>0.1714230311910577</v>
      </c>
      <c r="Y11" s="722">
        <v>0.18464585953330981</v>
      </c>
      <c r="Z11" s="722">
        <v>0.32004910629339856</v>
      </c>
      <c r="AA11" s="722">
        <v>0.49383917327518961</v>
      </c>
      <c r="AB11" s="722">
        <v>0.32439767543819775</v>
      </c>
      <c r="AC11" s="722">
        <v>0.29889946753754748</v>
      </c>
      <c r="AD11" s="722">
        <v>0.28418730794443231</v>
      </c>
      <c r="AE11" s="722">
        <v>0.24543788291027849</v>
      </c>
      <c r="AF11" s="722">
        <v>0.22161843987346899</v>
      </c>
      <c r="AG11" s="722">
        <v>0.35669791617237129</v>
      </c>
      <c r="AH11" s="722">
        <v>0.32281695941174671</v>
      </c>
      <c r="AI11" s="722">
        <v>0.29174110499792927</v>
      </c>
      <c r="AJ11" s="722">
        <v>0.40887548650562533</v>
      </c>
      <c r="AK11" s="722">
        <v>0.38868988487866091</v>
      </c>
      <c r="AL11" s="722">
        <v>0.41007756330811823</v>
      </c>
      <c r="AM11" s="722">
        <v>0.43942197563823493</v>
      </c>
      <c r="AN11" s="722">
        <v>0.3778948130883974</v>
      </c>
      <c r="AO11" s="722">
        <v>0.32329908680554431</v>
      </c>
      <c r="AP11" s="722">
        <v>0.18706428460642008</v>
      </c>
      <c r="AQ11" s="722">
        <v>0.22265602557093372</v>
      </c>
      <c r="AR11" s="722">
        <v>0.43901264109533777</v>
      </c>
      <c r="AS11" s="722">
        <v>0.19512375029851942</v>
      </c>
      <c r="AT11" s="722">
        <v>0.19249865574133623</v>
      </c>
      <c r="AU11" s="722">
        <v>0.24710284353755654</v>
      </c>
      <c r="AV11" s="722">
        <v>0.25365489246438105</v>
      </c>
      <c r="AW11" s="722">
        <v>0.34349886812586561</v>
      </c>
      <c r="AX11" s="722">
        <v>0.29253495809107705</v>
      </c>
      <c r="AY11" s="722">
        <v>0.60411753082404018</v>
      </c>
      <c r="AZ11" s="722">
        <v>0.62939430572388666</v>
      </c>
      <c r="BA11" s="722">
        <v>0.55217301554602594</v>
      </c>
      <c r="BB11" s="722">
        <v>0.4883536436515335</v>
      </c>
      <c r="BC11" s="722">
        <v>0.42225087990661608</v>
      </c>
      <c r="BD11" s="722">
        <v>0.85870998105569296</v>
      </c>
      <c r="BE11" s="723">
        <v>0.75628317965987302</v>
      </c>
    </row>
    <row r="12" spans="1:57" ht="11.25" customHeight="1">
      <c r="O12" s="36" t="s">
        <v>115</v>
      </c>
    </row>
    <row r="16" spans="1:57" ht="11.25" customHeight="1">
      <c r="G16" s="533"/>
      <c r="H16" s="533"/>
    </row>
    <row r="44" spans="44:52" ht="11.25" customHeight="1">
      <c r="AY44" s="254"/>
      <c r="AZ44" s="254"/>
    </row>
    <row r="47" spans="44:52" s="413" customFormat="1" ht="11.25" customHeight="1">
      <c r="AR47" s="389"/>
      <c r="AS47" s="389"/>
      <c r="AT47" s="389"/>
      <c r="AU47" s="389"/>
    </row>
  </sheetData>
  <mergeCells count="11">
    <mergeCell ref="AN7:AQ7"/>
    <mergeCell ref="AR7:AU7"/>
    <mergeCell ref="AV7:AY7"/>
    <mergeCell ref="AZ7:BC7"/>
    <mergeCell ref="BD7:BE7"/>
    <mergeCell ref="AJ7:AM7"/>
    <mergeCell ref="P7:S7"/>
    <mergeCell ref="T7:W7"/>
    <mergeCell ref="X7:AA7"/>
    <mergeCell ref="AB7:AE7"/>
    <mergeCell ref="AF7:AI7"/>
  </mergeCells>
  <conditionalFormatting sqref="C10:M10 P11:BE11">
    <cfRule type="cellIs" dxfId="26" priority="1" operator="equal">
      <formula>FALSE</formula>
    </cfRule>
  </conditionalFormatting>
  <pageMargins left="0.7" right="0.7" top="0.75" bottom="0.75" header="0.3" footer="0.3"/>
  <pageSetup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871BE-6D36-4EDD-B706-FD0CE80B545B}">
  <sheetPr>
    <tabColor theme="4"/>
  </sheetPr>
  <dimension ref="A1:BE12"/>
  <sheetViews>
    <sheetView showGridLines="0" zoomScaleNormal="100" workbookViewId="0"/>
  </sheetViews>
  <sheetFormatPr defaultColWidth="5.33203125" defaultRowHeight="11.25" customHeight="1"/>
  <cols>
    <col min="1" max="1" width="2.5" style="617" customWidth="1"/>
    <col min="2" max="2" width="22.5" style="617" bestFit="1" customWidth="1"/>
    <col min="3" max="3" width="6.08203125" style="617" bestFit="1" customWidth="1"/>
    <col min="4" max="13" width="5.33203125" style="617"/>
    <col min="14" max="14" width="5.33203125" style="618"/>
    <col min="15" max="15" width="22.5" style="618" bestFit="1" customWidth="1"/>
    <col min="16" max="16384" width="5.33203125" style="618"/>
  </cols>
  <sheetData>
    <row r="1" spans="1:57" ht="11.25" customHeight="1">
      <c r="A1" s="634"/>
      <c r="B1" s="634"/>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7" ht="11.25" customHeight="1">
      <c r="A2" s="616"/>
      <c r="P2" s="391"/>
      <c r="Q2" s="391"/>
      <c r="R2" s="391"/>
      <c r="S2" s="391"/>
      <c r="T2" s="391"/>
      <c r="U2" s="391"/>
      <c r="V2" s="391"/>
      <c r="W2" s="391"/>
      <c r="X2" s="391"/>
      <c r="Y2" s="391"/>
      <c r="Z2" s="391"/>
      <c r="AA2" s="391"/>
      <c r="AB2" s="391"/>
      <c r="AC2" s="391"/>
      <c r="AD2" s="391"/>
      <c r="AE2" s="391"/>
      <c r="AF2" s="391"/>
      <c r="AG2" s="391"/>
      <c r="AH2" s="391"/>
      <c r="AI2" s="391"/>
      <c r="AJ2" s="391"/>
      <c r="AK2" s="391"/>
      <c r="AL2" s="391"/>
      <c r="AM2" s="391"/>
      <c r="AN2" s="391"/>
      <c r="AO2" s="391"/>
      <c r="AP2" s="391"/>
      <c r="AQ2" s="391"/>
      <c r="AR2" s="391"/>
      <c r="AS2" s="391"/>
      <c r="AT2" s="391"/>
      <c r="AU2" s="391"/>
      <c r="AV2" s="391"/>
      <c r="AW2" s="391"/>
      <c r="AX2" s="391"/>
      <c r="AY2" s="391"/>
      <c r="AZ2" s="391"/>
      <c r="BA2" s="391"/>
      <c r="BB2" s="391"/>
      <c r="BC2" s="391"/>
      <c r="BD2" s="391"/>
      <c r="BE2" s="391"/>
    </row>
    <row r="3" spans="1:57" ht="11.25" customHeight="1">
      <c r="P3" s="389"/>
      <c r="Q3" s="389"/>
      <c r="R3" s="389"/>
      <c r="S3" s="389"/>
      <c r="T3" s="389"/>
      <c r="U3" s="389"/>
      <c r="V3" s="389"/>
      <c r="W3" s="389"/>
      <c r="X3" s="389"/>
      <c r="Y3" s="389"/>
      <c r="Z3" s="389"/>
      <c r="AA3" s="389"/>
      <c r="AB3" s="389"/>
      <c r="AC3" s="389"/>
      <c r="AD3" s="389"/>
      <c r="AE3" s="389"/>
      <c r="AF3" s="389"/>
      <c r="AG3" s="389"/>
      <c r="AH3" s="389"/>
      <c r="AI3" s="389"/>
      <c r="AJ3" s="389"/>
      <c r="AK3" s="389"/>
      <c r="AL3" s="389"/>
      <c r="AM3" s="389"/>
      <c r="AN3" s="389"/>
      <c r="AO3" s="389"/>
      <c r="AP3" s="389"/>
      <c r="AQ3" s="389"/>
      <c r="AR3" s="389"/>
      <c r="AS3" s="389"/>
      <c r="AT3" s="389"/>
      <c r="AU3" s="389"/>
      <c r="AV3" s="389"/>
      <c r="AW3" s="389"/>
      <c r="AX3" s="389"/>
      <c r="AY3" s="389"/>
      <c r="AZ3" s="389"/>
      <c r="BA3" s="389"/>
      <c r="BB3" s="389"/>
      <c r="BC3" s="389"/>
      <c r="BD3" s="389"/>
      <c r="BE3" s="389"/>
    </row>
    <row r="4" spans="1:57" ht="11.25" customHeight="1">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row>
    <row r="5" spans="1:57" ht="11.25" customHeight="1">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row>
    <row r="6" spans="1:57" ht="15.5">
      <c r="C6" s="619" t="s">
        <v>647</v>
      </c>
      <c r="P6" s="619" t="s">
        <v>648</v>
      </c>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row>
    <row r="7" spans="1:57" ht="11.25" customHeight="1">
      <c r="C7" s="620">
        <v>2016</v>
      </c>
      <c r="D7" s="620">
        <v>2017</v>
      </c>
      <c r="E7" s="620">
        <v>2018</v>
      </c>
      <c r="F7" s="620">
        <v>2019</v>
      </c>
      <c r="G7" s="620">
        <v>2020</v>
      </c>
      <c r="H7" s="620">
        <v>2021</v>
      </c>
      <c r="I7" s="620">
        <v>2022</v>
      </c>
      <c r="J7" s="620">
        <v>2023</v>
      </c>
      <c r="K7" s="620">
        <v>2024</v>
      </c>
      <c r="L7" s="620">
        <v>2025</v>
      </c>
      <c r="M7" s="621">
        <v>2026</v>
      </c>
      <c r="P7" s="1063">
        <v>2016</v>
      </c>
      <c r="Q7" s="1062"/>
      <c r="R7" s="1062"/>
      <c r="S7" s="1062"/>
      <c r="T7" s="1062">
        <v>2017</v>
      </c>
      <c r="U7" s="1062"/>
      <c r="V7" s="1062"/>
      <c r="W7" s="1062"/>
      <c r="X7" s="1062">
        <v>2018</v>
      </c>
      <c r="Y7" s="1062"/>
      <c r="Z7" s="1062"/>
      <c r="AA7" s="1062"/>
      <c r="AB7" s="1062">
        <v>2019</v>
      </c>
      <c r="AC7" s="1062"/>
      <c r="AD7" s="1062"/>
      <c r="AE7" s="1062"/>
      <c r="AF7" s="1062">
        <v>2020</v>
      </c>
      <c r="AG7" s="1062"/>
      <c r="AH7" s="1062"/>
      <c r="AI7" s="1062"/>
      <c r="AJ7" s="1062">
        <v>2021</v>
      </c>
      <c r="AK7" s="1062"/>
      <c r="AL7" s="1062"/>
      <c r="AM7" s="1062"/>
      <c r="AN7" s="1062">
        <v>2022</v>
      </c>
      <c r="AO7" s="1062"/>
      <c r="AP7" s="1062"/>
      <c r="AQ7" s="1062"/>
      <c r="AR7" s="1062">
        <v>2023</v>
      </c>
      <c r="AS7" s="1062"/>
      <c r="AT7" s="1062"/>
      <c r="AU7" s="1062"/>
      <c r="AV7" s="1062">
        <v>2024</v>
      </c>
      <c r="AW7" s="1062"/>
      <c r="AX7" s="1062"/>
      <c r="AY7" s="1062"/>
      <c r="AZ7" s="1062">
        <v>2025</v>
      </c>
      <c r="BA7" s="1062"/>
      <c r="BB7" s="1062"/>
      <c r="BC7" s="1062"/>
      <c r="BD7" s="1064">
        <v>2026</v>
      </c>
      <c r="BE7" s="1064"/>
    </row>
    <row r="8" spans="1:57" ht="11.25" customHeight="1">
      <c r="B8" s="622" t="s">
        <v>450</v>
      </c>
      <c r="C8" s="623">
        <v>115</v>
      </c>
      <c r="D8" s="624">
        <v>134</v>
      </c>
      <c r="E8" s="624">
        <v>175</v>
      </c>
      <c r="F8" s="624">
        <v>232</v>
      </c>
      <c r="G8" s="624">
        <v>291</v>
      </c>
      <c r="H8" s="624">
        <v>554</v>
      </c>
      <c r="I8" s="624">
        <v>729</v>
      </c>
      <c r="J8" s="624">
        <v>756</v>
      </c>
      <c r="K8" s="624">
        <v>787</v>
      </c>
      <c r="L8" s="624">
        <v>864</v>
      </c>
      <c r="M8" s="625">
        <v>945</v>
      </c>
      <c r="P8" s="500" t="s">
        <v>108</v>
      </c>
      <c r="Q8" s="434" t="s">
        <v>109</v>
      </c>
      <c r="R8" s="434" t="s">
        <v>110</v>
      </c>
      <c r="S8" s="434" t="s">
        <v>111</v>
      </c>
      <c r="T8" s="434" t="s">
        <v>108</v>
      </c>
      <c r="U8" s="434" t="s">
        <v>109</v>
      </c>
      <c r="V8" s="434" t="s">
        <v>110</v>
      </c>
      <c r="W8" s="434" t="s">
        <v>111</v>
      </c>
      <c r="X8" s="434" t="s">
        <v>108</v>
      </c>
      <c r="Y8" s="434" t="s">
        <v>109</v>
      </c>
      <c r="Z8" s="434" t="s">
        <v>110</v>
      </c>
      <c r="AA8" s="434" t="s">
        <v>111</v>
      </c>
      <c r="AB8" s="434" t="s">
        <v>108</v>
      </c>
      <c r="AC8" s="434" t="s">
        <v>109</v>
      </c>
      <c r="AD8" s="434" t="s">
        <v>110</v>
      </c>
      <c r="AE8" s="434" t="s">
        <v>111</v>
      </c>
      <c r="AF8" s="434" t="s">
        <v>108</v>
      </c>
      <c r="AG8" s="434" t="s">
        <v>109</v>
      </c>
      <c r="AH8" s="434" t="s">
        <v>110</v>
      </c>
      <c r="AI8" s="434" t="s">
        <v>111</v>
      </c>
      <c r="AJ8" s="434" t="s">
        <v>108</v>
      </c>
      <c r="AK8" s="434" t="s">
        <v>109</v>
      </c>
      <c r="AL8" s="434" t="s">
        <v>110</v>
      </c>
      <c r="AM8" s="434" t="s">
        <v>111</v>
      </c>
      <c r="AN8" s="434" t="s">
        <v>108</v>
      </c>
      <c r="AO8" s="434" t="s">
        <v>109</v>
      </c>
      <c r="AP8" s="434" t="s">
        <v>110</v>
      </c>
      <c r="AQ8" s="434" t="s">
        <v>111</v>
      </c>
      <c r="AR8" s="434" t="s">
        <v>108</v>
      </c>
      <c r="AS8" s="434" t="s">
        <v>109</v>
      </c>
      <c r="AT8" s="434" t="s">
        <v>110</v>
      </c>
      <c r="AU8" s="434" t="s">
        <v>111</v>
      </c>
      <c r="AV8" s="434" t="s">
        <v>108</v>
      </c>
      <c r="AW8" s="434" t="s">
        <v>109</v>
      </c>
      <c r="AX8" s="434" t="s">
        <v>110</v>
      </c>
      <c r="AY8" s="434" t="s">
        <v>111</v>
      </c>
      <c r="AZ8" s="434" t="s">
        <v>108</v>
      </c>
      <c r="BA8" s="434" t="s">
        <v>109</v>
      </c>
      <c r="BB8" s="434" t="s">
        <v>110</v>
      </c>
      <c r="BC8" s="434" t="s">
        <v>111</v>
      </c>
      <c r="BD8" s="434" t="s">
        <v>108</v>
      </c>
      <c r="BE8" s="434" t="s">
        <v>109</v>
      </c>
    </row>
    <row r="9" spans="1:57" ht="11.25" customHeight="1">
      <c r="B9" s="626" t="s">
        <v>646</v>
      </c>
      <c r="C9" s="627">
        <v>399.83575043700012</v>
      </c>
      <c r="D9" s="635">
        <v>454.90748555100009</v>
      </c>
      <c r="E9" s="635">
        <v>598.42157853766162</v>
      </c>
      <c r="F9" s="635">
        <v>684.73726367799998</v>
      </c>
      <c r="G9" s="635">
        <v>849.86208035798643</v>
      </c>
      <c r="H9" s="635">
        <v>1869.56685218656</v>
      </c>
      <c r="I9" s="635">
        <v>2388.3013845111682</v>
      </c>
      <c r="J9" s="635">
        <v>2418.4928972944508</v>
      </c>
      <c r="K9" s="635">
        <v>3010.2054119144518</v>
      </c>
      <c r="L9" s="635">
        <v>4475.4792137352233</v>
      </c>
      <c r="M9" s="628">
        <v>5339.6759801937751</v>
      </c>
      <c r="O9" s="622" t="s">
        <v>450</v>
      </c>
      <c r="P9" s="623">
        <v>109</v>
      </c>
      <c r="Q9" s="624">
        <v>111</v>
      </c>
      <c r="R9" s="624">
        <v>114</v>
      </c>
      <c r="S9" s="624">
        <v>115</v>
      </c>
      <c r="T9" s="624">
        <v>116</v>
      </c>
      <c r="U9" s="624">
        <v>125</v>
      </c>
      <c r="V9" s="624">
        <v>129</v>
      </c>
      <c r="W9" s="624">
        <v>134</v>
      </c>
      <c r="X9" s="624">
        <v>142</v>
      </c>
      <c r="Y9" s="624">
        <v>143</v>
      </c>
      <c r="Z9" s="624">
        <v>155</v>
      </c>
      <c r="AA9" s="624">
        <v>175</v>
      </c>
      <c r="AB9" s="624">
        <v>188</v>
      </c>
      <c r="AC9" s="624">
        <v>201</v>
      </c>
      <c r="AD9" s="624">
        <v>224</v>
      </c>
      <c r="AE9" s="624">
        <v>232</v>
      </c>
      <c r="AF9" s="624">
        <v>245</v>
      </c>
      <c r="AG9" s="624">
        <v>252</v>
      </c>
      <c r="AH9" s="624">
        <v>274</v>
      </c>
      <c r="AI9" s="624">
        <v>291</v>
      </c>
      <c r="AJ9" s="624">
        <v>352</v>
      </c>
      <c r="AK9" s="624">
        <v>413</v>
      </c>
      <c r="AL9" s="624">
        <v>482</v>
      </c>
      <c r="AM9" s="624">
        <v>554</v>
      </c>
      <c r="AN9" s="624">
        <v>638</v>
      </c>
      <c r="AO9" s="624">
        <v>692</v>
      </c>
      <c r="AP9" s="624">
        <v>720</v>
      </c>
      <c r="AQ9" s="624">
        <v>729</v>
      </c>
      <c r="AR9" s="624">
        <v>737</v>
      </c>
      <c r="AS9" s="624">
        <v>747</v>
      </c>
      <c r="AT9" s="624">
        <v>749</v>
      </c>
      <c r="AU9" s="624">
        <v>756</v>
      </c>
      <c r="AV9" s="624">
        <v>763</v>
      </c>
      <c r="AW9" s="624">
        <v>778</v>
      </c>
      <c r="AX9" s="624">
        <v>786</v>
      </c>
      <c r="AY9" s="624">
        <v>787</v>
      </c>
      <c r="AZ9" s="624">
        <v>809</v>
      </c>
      <c r="BA9" s="624">
        <v>819</v>
      </c>
      <c r="BB9" s="624">
        <v>839</v>
      </c>
      <c r="BC9" s="624">
        <v>864</v>
      </c>
      <c r="BD9" s="624">
        <v>916</v>
      </c>
      <c r="BE9" s="625">
        <v>945</v>
      </c>
    </row>
    <row r="10" spans="1:57" ht="11.25" customHeight="1">
      <c r="B10" s="629" t="s">
        <v>451</v>
      </c>
      <c r="C10" s="630">
        <v>20</v>
      </c>
      <c r="D10" s="631">
        <v>36</v>
      </c>
      <c r="E10" s="631">
        <v>63</v>
      </c>
      <c r="F10" s="631">
        <v>86</v>
      </c>
      <c r="G10" s="631">
        <v>99</v>
      </c>
      <c r="H10" s="631">
        <v>359</v>
      </c>
      <c r="I10" s="631">
        <v>199</v>
      </c>
      <c r="J10" s="631">
        <v>49</v>
      </c>
      <c r="K10" s="631">
        <v>76</v>
      </c>
      <c r="L10" s="631">
        <v>129</v>
      </c>
      <c r="M10" s="632">
        <v>113</v>
      </c>
      <c r="O10" s="626" t="s">
        <v>646</v>
      </c>
      <c r="P10" s="627">
        <v>360.05169636599999</v>
      </c>
      <c r="Q10" s="635">
        <v>377.789875311</v>
      </c>
      <c r="R10" s="635">
        <v>387.7869190969999</v>
      </c>
      <c r="S10" s="635">
        <v>399.835750437</v>
      </c>
      <c r="T10" s="635">
        <v>379.58005705599999</v>
      </c>
      <c r="U10" s="635">
        <v>398.560430467</v>
      </c>
      <c r="V10" s="635">
        <v>431.62594576799995</v>
      </c>
      <c r="W10" s="635">
        <v>454.90748555099998</v>
      </c>
      <c r="X10" s="635">
        <v>445.99585177091507</v>
      </c>
      <c r="Y10" s="635">
        <v>477.66983353066172</v>
      </c>
      <c r="Z10" s="635">
        <v>536.1395530386618</v>
      </c>
      <c r="AA10" s="635">
        <v>598.42157853766184</v>
      </c>
      <c r="AB10" s="635">
        <v>668.90585941666166</v>
      </c>
      <c r="AC10" s="635">
        <v>631.43626098966172</v>
      </c>
      <c r="AD10" s="635">
        <v>692.92734662800001</v>
      </c>
      <c r="AE10" s="635">
        <v>684.73726367799998</v>
      </c>
      <c r="AF10" s="635">
        <v>733.07127649898621</v>
      </c>
      <c r="AG10" s="635">
        <v>763.94202887598635</v>
      </c>
      <c r="AH10" s="635">
        <v>806.36337286398611</v>
      </c>
      <c r="AI10" s="635">
        <v>849.86208035798643</v>
      </c>
      <c r="AJ10" s="635">
        <v>1179.1866576274972</v>
      </c>
      <c r="AK10" s="635">
        <v>1311.3342964555109</v>
      </c>
      <c r="AL10" s="635">
        <v>1591.4069992505601</v>
      </c>
      <c r="AM10" s="635">
        <v>1869.56685218656</v>
      </c>
      <c r="AN10" s="635">
        <v>2136.72839408756</v>
      </c>
      <c r="AO10" s="635">
        <v>2326.34285041456</v>
      </c>
      <c r="AP10" s="635">
        <v>2375.9265441970333</v>
      </c>
      <c r="AQ10" s="635">
        <v>2388.3013845111673</v>
      </c>
      <c r="AR10" s="635">
        <v>2377.2609850961676</v>
      </c>
      <c r="AS10" s="635">
        <v>2416.0880210495443</v>
      </c>
      <c r="AT10" s="635">
        <v>2391.602304598453</v>
      </c>
      <c r="AU10" s="635">
        <v>2418.4928972944517</v>
      </c>
      <c r="AV10" s="635">
        <v>2499.9471156144518</v>
      </c>
      <c r="AW10" s="635">
        <v>2569.4976249414522</v>
      </c>
      <c r="AX10" s="635">
        <v>2650.3017600354519</v>
      </c>
      <c r="AY10" s="635">
        <v>3010.2054119144518</v>
      </c>
      <c r="AZ10" s="635">
        <v>3227.5537024954519</v>
      </c>
      <c r="BA10" s="635">
        <v>3388.7558342104521</v>
      </c>
      <c r="BB10" s="635">
        <v>3642.0986217994523</v>
      </c>
      <c r="BC10" s="635">
        <v>4475.4792137352251</v>
      </c>
      <c r="BD10" s="635">
        <v>5815.3913090279411</v>
      </c>
      <c r="BE10" s="628">
        <v>5339.6759801937742</v>
      </c>
    </row>
    <row r="11" spans="1:57" ht="11.25" customHeight="1">
      <c r="B11" s="36" t="s">
        <v>115</v>
      </c>
      <c r="O11" s="629" t="s">
        <v>451</v>
      </c>
      <c r="P11" s="630">
        <v>5</v>
      </c>
      <c r="Q11" s="631">
        <v>6</v>
      </c>
      <c r="R11" s="631">
        <v>6</v>
      </c>
      <c r="S11" s="631">
        <v>3</v>
      </c>
      <c r="T11" s="631">
        <v>6</v>
      </c>
      <c r="U11" s="631">
        <v>12</v>
      </c>
      <c r="V11" s="631">
        <v>6</v>
      </c>
      <c r="W11" s="631">
        <v>12</v>
      </c>
      <c r="X11" s="631">
        <v>10</v>
      </c>
      <c r="Y11" s="631">
        <v>11</v>
      </c>
      <c r="Z11" s="631">
        <v>18</v>
      </c>
      <c r="AA11" s="631">
        <v>24</v>
      </c>
      <c r="AB11" s="631">
        <v>18</v>
      </c>
      <c r="AC11" s="631">
        <v>25</v>
      </c>
      <c r="AD11" s="631">
        <v>30</v>
      </c>
      <c r="AE11" s="631">
        <v>13</v>
      </c>
      <c r="AF11" s="631">
        <v>18</v>
      </c>
      <c r="AG11" s="631">
        <v>16</v>
      </c>
      <c r="AH11" s="631">
        <v>29</v>
      </c>
      <c r="AI11" s="631">
        <v>36</v>
      </c>
      <c r="AJ11" s="631">
        <v>81</v>
      </c>
      <c r="AK11" s="631">
        <v>91</v>
      </c>
      <c r="AL11" s="631">
        <v>91</v>
      </c>
      <c r="AM11" s="631">
        <v>96</v>
      </c>
      <c r="AN11" s="631">
        <v>90</v>
      </c>
      <c r="AO11" s="631">
        <v>59</v>
      </c>
      <c r="AP11" s="631">
        <v>34</v>
      </c>
      <c r="AQ11" s="631">
        <v>16</v>
      </c>
      <c r="AR11" s="631">
        <v>11</v>
      </c>
      <c r="AS11" s="631">
        <v>16</v>
      </c>
      <c r="AT11" s="631">
        <v>8</v>
      </c>
      <c r="AU11" s="631">
        <v>14</v>
      </c>
      <c r="AV11" s="631">
        <v>20</v>
      </c>
      <c r="AW11" s="631">
        <v>25</v>
      </c>
      <c r="AX11" s="631">
        <v>19</v>
      </c>
      <c r="AY11" s="631">
        <v>12</v>
      </c>
      <c r="AZ11" s="631">
        <v>27</v>
      </c>
      <c r="BA11" s="631">
        <v>25</v>
      </c>
      <c r="BB11" s="631">
        <v>34</v>
      </c>
      <c r="BC11" s="631">
        <v>43</v>
      </c>
      <c r="BD11" s="631">
        <v>68</v>
      </c>
      <c r="BE11" s="632">
        <v>45</v>
      </c>
    </row>
    <row r="12" spans="1:57" ht="11.25" customHeight="1">
      <c r="B12" s="633"/>
      <c r="O12" s="36" t="s">
        <v>115</v>
      </c>
    </row>
  </sheetData>
  <mergeCells count="11">
    <mergeCell ref="AN7:AQ7"/>
    <mergeCell ref="AR7:AU7"/>
    <mergeCell ref="AV7:AY7"/>
    <mergeCell ref="AZ7:BC7"/>
    <mergeCell ref="BD7:BE7"/>
    <mergeCell ref="AJ7:AM7"/>
    <mergeCell ref="P7:S7"/>
    <mergeCell ref="T7:W7"/>
    <mergeCell ref="X7:AA7"/>
    <mergeCell ref="AB7:AE7"/>
    <mergeCell ref="AF7:AI7"/>
  </mergeCells>
  <pageMargins left="0.7" right="0.7" top="0.75" bottom="0.75" header="0.3" footer="0.3"/>
  <pageSetup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FD406-3A80-4966-A40B-B11C30D6CFF9}">
  <sheetPr>
    <tabColor theme="4"/>
  </sheetPr>
  <dimension ref="A1:J29"/>
  <sheetViews>
    <sheetView showGridLines="0" zoomScaleNormal="100" workbookViewId="0"/>
  </sheetViews>
  <sheetFormatPr defaultColWidth="6.08203125" defaultRowHeight="11.25" customHeight="1"/>
  <cols>
    <col min="1" max="1" width="2.5" style="141" customWidth="1"/>
    <col min="2" max="2" width="20.58203125" style="141" customWidth="1"/>
    <col min="3" max="3" width="22.08203125" style="141" customWidth="1"/>
    <col min="4" max="4" width="28.08203125" style="141" customWidth="1"/>
    <col min="5" max="5" width="25.5" style="141" bestFit="1" customWidth="1"/>
    <col min="6" max="6" width="21" style="141" bestFit="1" customWidth="1"/>
    <col min="7" max="7" width="24" style="141" bestFit="1" customWidth="1"/>
    <col min="8" max="8" width="64.25" style="141" bestFit="1" customWidth="1"/>
    <col min="9" max="10" width="14.08203125" style="141" bestFit="1" customWidth="1"/>
    <col min="11" max="16384" width="6.08203125" style="141"/>
  </cols>
  <sheetData>
    <row r="1" spans="1:10" ht="11.25" customHeight="1">
      <c r="A1" s="140"/>
    </row>
    <row r="2" spans="1:10" ht="11.25" customHeight="1">
      <c r="B2" s="143"/>
      <c r="C2" s="143"/>
      <c r="D2" s="143"/>
      <c r="E2" s="143"/>
      <c r="F2" s="143"/>
      <c r="G2" s="143"/>
      <c r="H2" s="143"/>
      <c r="I2" s="143"/>
      <c r="J2" s="143"/>
    </row>
    <row r="3" spans="1:10" ht="11.25" customHeight="1">
      <c r="B3" s="143"/>
      <c r="C3" s="143"/>
      <c r="D3" s="143"/>
      <c r="E3" s="143"/>
      <c r="F3" s="143"/>
      <c r="G3" s="143"/>
      <c r="H3" s="143"/>
      <c r="I3" s="143"/>
      <c r="J3" s="143"/>
    </row>
    <row r="4" spans="1:10" ht="11.25" customHeight="1">
      <c r="B4" s="143"/>
      <c r="C4" s="143"/>
      <c r="D4" s="143"/>
      <c r="E4" s="143"/>
      <c r="F4" s="143"/>
      <c r="G4" s="143"/>
      <c r="H4" s="143"/>
      <c r="I4" s="143"/>
      <c r="J4" s="143"/>
    </row>
    <row r="5" spans="1:10" ht="11.25" customHeight="1">
      <c r="B5" s="144"/>
      <c r="C5" s="144"/>
      <c r="D5" s="144"/>
      <c r="E5" s="144"/>
      <c r="F5" s="144"/>
      <c r="G5" s="144"/>
      <c r="H5" s="144"/>
      <c r="I5" s="144"/>
      <c r="J5" s="144"/>
    </row>
    <row r="6" spans="1:10" s="145" customFormat="1" ht="11.25" customHeight="1">
      <c r="B6" s="667" t="s">
        <v>649</v>
      </c>
    </row>
    <row r="7" spans="1:10" ht="11.25" customHeight="1">
      <c r="B7" s="668" t="s">
        <v>6</v>
      </c>
      <c r="C7" s="669" t="s">
        <v>650</v>
      </c>
      <c r="D7" s="669" t="s">
        <v>651</v>
      </c>
      <c r="E7" s="669" t="s">
        <v>14</v>
      </c>
      <c r="F7" s="669" t="s">
        <v>15</v>
      </c>
      <c r="G7" s="669" t="s">
        <v>16</v>
      </c>
      <c r="H7" s="669" t="s">
        <v>652</v>
      </c>
      <c r="I7" s="669" t="s">
        <v>18</v>
      </c>
      <c r="J7" s="670" t="s">
        <v>20</v>
      </c>
    </row>
    <row r="8" spans="1:10" ht="11.25" customHeight="1">
      <c r="A8" s="671"/>
      <c r="B8" s="672" t="s">
        <v>452</v>
      </c>
      <c r="C8" s="673" t="s">
        <v>453</v>
      </c>
      <c r="D8" s="687">
        <v>965.00000003100001</v>
      </c>
      <c r="E8" s="674" t="s">
        <v>655</v>
      </c>
      <c r="F8" s="674" t="s">
        <v>139</v>
      </c>
      <c r="G8" s="674" t="s">
        <v>656</v>
      </c>
      <c r="H8" s="675" t="s">
        <v>680</v>
      </c>
      <c r="I8" s="673" t="s">
        <v>455</v>
      </c>
      <c r="J8" s="676" t="s">
        <v>653</v>
      </c>
    </row>
    <row r="9" spans="1:10" ht="11.25" customHeight="1">
      <c r="A9" s="671"/>
      <c r="B9" s="677" t="s">
        <v>456</v>
      </c>
      <c r="C9" s="693" t="s">
        <v>457</v>
      </c>
      <c r="D9" s="694">
        <v>852</v>
      </c>
      <c r="E9" s="693" t="s">
        <v>655</v>
      </c>
      <c r="F9" s="693" t="s">
        <v>139</v>
      </c>
      <c r="G9" s="693" t="s">
        <v>656</v>
      </c>
      <c r="H9" s="695" t="s">
        <v>681</v>
      </c>
      <c r="I9" s="696" t="s">
        <v>455</v>
      </c>
      <c r="J9" s="678" t="s">
        <v>653</v>
      </c>
    </row>
    <row r="10" spans="1:10" ht="11.25" customHeight="1">
      <c r="A10" s="671"/>
      <c r="B10" s="679" t="s">
        <v>458</v>
      </c>
      <c r="C10" s="689" t="s">
        <v>459</v>
      </c>
      <c r="D10" s="690">
        <v>134.00000002000002</v>
      </c>
      <c r="E10" s="691" t="s">
        <v>655</v>
      </c>
      <c r="F10" s="691" t="s">
        <v>139</v>
      </c>
      <c r="G10" s="691" t="s">
        <v>657</v>
      </c>
      <c r="H10" s="692" t="s">
        <v>681</v>
      </c>
      <c r="I10" s="689" t="s">
        <v>455</v>
      </c>
      <c r="J10" s="680" t="s">
        <v>653</v>
      </c>
    </row>
    <row r="11" spans="1:10" ht="11.25" customHeight="1">
      <c r="A11" s="671"/>
      <c r="B11" s="677" t="s">
        <v>460</v>
      </c>
      <c r="C11" s="693" t="s">
        <v>461</v>
      </c>
      <c r="D11" s="694">
        <v>126</v>
      </c>
      <c r="E11" s="693" t="s">
        <v>145</v>
      </c>
      <c r="F11" s="693" t="s">
        <v>143</v>
      </c>
      <c r="G11" s="693" t="s">
        <v>463</v>
      </c>
      <c r="H11" s="695" t="s">
        <v>671</v>
      </c>
      <c r="I11" s="696" t="s">
        <v>464</v>
      </c>
      <c r="J11" s="678" t="s">
        <v>653</v>
      </c>
    </row>
    <row r="12" spans="1:10" ht="11.25" customHeight="1">
      <c r="A12" s="671"/>
      <c r="B12" s="679" t="s">
        <v>465</v>
      </c>
      <c r="C12" s="689" t="s">
        <v>466</v>
      </c>
      <c r="D12" s="690">
        <v>61</v>
      </c>
      <c r="E12" s="691" t="s">
        <v>144</v>
      </c>
      <c r="F12" s="691" t="s">
        <v>658</v>
      </c>
      <c r="G12" s="691" t="s">
        <v>669</v>
      </c>
      <c r="H12" s="692" t="s">
        <v>684</v>
      </c>
      <c r="I12" s="689" t="s">
        <v>468</v>
      </c>
      <c r="J12" s="680" t="s">
        <v>653</v>
      </c>
    </row>
    <row r="13" spans="1:10" ht="11.25" customHeight="1">
      <c r="A13" s="671"/>
      <c r="B13" s="677" t="s">
        <v>469</v>
      </c>
      <c r="C13" s="693" t="s">
        <v>470</v>
      </c>
      <c r="D13" s="694">
        <v>44.031998520000002</v>
      </c>
      <c r="E13" s="693" t="s">
        <v>655</v>
      </c>
      <c r="F13" s="693" t="s">
        <v>139</v>
      </c>
      <c r="G13" s="693" t="s">
        <v>659</v>
      </c>
      <c r="H13" s="695" t="s">
        <v>672</v>
      </c>
      <c r="I13" s="696" t="s">
        <v>275</v>
      </c>
      <c r="J13" s="678" t="s">
        <v>653</v>
      </c>
    </row>
    <row r="14" spans="1:10" ht="11.25" customHeight="1">
      <c r="A14" s="671"/>
      <c r="B14" s="679" t="s">
        <v>471</v>
      </c>
      <c r="C14" s="689" t="s">
        <v>472</v>
      </c>
      <c r="D14" s="690">
        <v>41</v>
      </c>
      <c r="E14" s="691" t="s">
        <v>655</v>
      </c>
      <c r="F14" s="691" t="s">
        <v>139</v>
      </c>
      <c r="G14" s="691" t="s">
        <v>656</v>
      </c>
      <c r="H14" s="692" t="s">
        <v>673</v>
      </c>
      <c r="I14" s="689" t="s">
        <v>455</v>
      </c>
      <c r="J14" s="680" t="s">
        <v>653</v>
      </c>
    </row>
    <row r="15" spans="1:10" ht="11.25" customHeight="1">
      <c r="A15" s="671"/>
      <c r="B15" s="677" t="s">
        <v>473</v>
      </c>
      <c r="C15" s="693" t="s">
        <v>474</v>
      </c>
      <c r="D15" s="694">
        <v>40</v>
      </c>
      <c r="E15" s="693" t="s">
        <v>654</v>
      </c>
      <c r="F15" s="693" t="s">
        <v>660</v>
      </c>
      <c r="G15" s="693" t="s">
        <v>660</v>
      </c>
      <c r="H15" s="695" t="s">
        <v>674</v>
      </c>
      <c r="I15" s="696" t="s">
        <v>455</v>
      </c>
      <c r="J15" s="678" t="s">
        <v>653</v>
      </c>
    </row>
    <row r="16" spans="1:10" ht="11.25" customHeight="1">
      <c r="A16" s="671"/>
      <c r="B16" s="679" t="s">
        <v>476</v>
      </c>
      <c r="C16" s="689" t="s">
        <v>477</v>
      </c>
      <c r="D16" s="690">
        <v>39.000000166</v>
      </c>
      <c r="E16" s="691" t="s">
        <v>655</v>
      </c>
      <c r="F16" s="691" t="s">
        <v>661</v>
      </c>
      <c r="G16" s="691" t="s">
        <v>662</v>
      </c>
      <c r="H16" s="692" t="s">
        <v>685</v>
      </c>
      <c r="I16" s="689" t="s">
        <v>478</v>
      </c>
      <c r="J16" s="680" t="s">
        <v>653</v>
      </c>
    </row>
    <row r="17" spans="1:10" ht="11.25" customHeight="1">
      <c r="A17" s="671"/>
      <c r="B17" s="677" t="s">
        <v>479</v>
      </c>
      <c r="C17" s="693" t="s">
        <v>480</v>
      </c>
      <c r="D17" s="694">
        <v>38</v>
      </c>
      <c r="E17" s="693" t="s">
        <v>145</v>
      </c>
      <c r="F17" s="693" t="s">
        <v>668</v>
      </c>
      <c r="G17" s="693" t="s">
        <v>670</v>
      </c>
      <c r="H17" s="695" t="s">
        <v>682</v>
      </c>
      <c r="I17" s="696" t="s">
        <v>292</v>
      </c>
      <c r="J17" s="678" t="s">
        <v>653</v>
      </c>
    </row>
    <row r="18" spans="1:10" ht="11.25" customHeight="1">
      <c r="A18" s="671"/>
      <c r="B18" s="679" t="s">
        <v>481</v>
      </c>
      <c r="C18" s="689" t="s">
        <v>482</v>
      </c>
      <c r="D18" s="690">
        <v>32</v>
      </c>
      <c r="E18" s="691" t="s">
        <v>655</v>
      </c>
      <c r="F18" s="691" t="s">
        <v>139</v>
      </c>
      <c r="G18" s="691" t="s">
        <v>656</v>
      </c>
      <c r="H18" s="692" t="s">
        <v>390</v>
      </c>
      <c r="I18" s="689" t="s">
        <v>483</v>
      </c>
      <c r="J18" s="680" t="s">
        <v>653</v>
      </c>
    </row>
    <row r="19" spans="1:10" ht="11.25" customHeight="1">
      <c r="A19" s="671"/>
      <c r="B19" s="677" t="s">
        <v>484</v>
      </c>
      <c r="C19" s="693" t="s">
        <v>485</v>
      </c>
      <c r="D19" s="694">
        <v>30</v>
      </c>
      <c r="E19" s="693" t="s">
        <v>655</v>
      </c>
      <c r="F19" s="693" t="s">
        <v>139</v>
      </c>
      <c r="G19" s="693" t="s">
        <v>656</v>
      </c>
      <c r="H19" s="695" t="s">
        <v>683</v>
      </c>
      <c r="I19" s="696" t="s">
        <v>275</v>
      </c>
      <c r="J19" s="678" t="s">
        <v>653</v>
      </c>
    </row>
    <row r="20" spans="1:10" ht="11.25" customHeight="1">
      <c r="A20" s="671"/>
      <c r="B20" s="679" t="s">
        <v>486</v>
      </c>
      <c r="C20" s="689" t="s">
        <v>487</v>
      </c>
      <c r="D20" s="690">
        <v>29.300000333</v>
      </c>
      <c r="E20" s="691" t="s">
        <v>655</v>
      </c>
      <c r="F20" s="691" t="s">
        <v>139</v>
      </c>
      <c r="G20" s="691" t="s">
        <v>663</v>
      </c>
      <c r="H20" s="692" t="s">
        <v>675</v>
      </c>
      <c r="I20" s="689" t="s">
        <v>455</v>
      </c>
      <c r="J20" s="680" t="s">
        <v>653</v>
      </c>
    </row>
    <row r="21" spans="1:10" ht="11.25" customHeight="1">
      <c r="A21" s="671"/>
      <c r="B21" s="677" t="s">
        <v>488</v>
      </c>
      <c r="C21" s="693" t="s">
        <v>489</v>
      </c>
      <c r="D21" s="694">
        <v>28.999999988999999</v>
      </c>
      <c r="E21" s="693" t="s">
        <v>655</v>
      </c>
      <c r="F21" s="693" t="s">
        <v>139</v>
      </c>
      <c r="G21" s="693" t="s">
        <v>656</v>
      </c>
      <c r="H21" s="695" t="s">
        <v>680</v>
      </c>
      <c r="I21" s="696" t="s">
        <v>455</v>
      </c>
      <c r="J21" s="678" t="s">
        <v>653</v>
      </c>
    </row>
    <row r="22" spans="1:10" ht="11.25" customHeight="1">
      <c r="A22" s="671"/>
      <c r="B22" s="679" t="s">
        <v>490</v>
      </c>
      <c r="C22" s="689" t="s">
        <v>491</v>
      </c>
      <c r="D22" s="690">
        <v>28.156239182071602</v>
      </c>
      <c r="E22" s="691" t="s">
        <v>144</v>
      </c>
      <c r="F22" s="691" t="s">
        <v>664</v>
      </c>
      <c r="G22" s="691" t="s">
        <v>492</v>
      </c>
      <c r="H22" s="692" t="s">
        <v>676</v>
      </c>
      <c r="I22" s="689" t="s">
        <v>493</v>
      </c>
      <c r="J22" s="680" t="s">
        <v>653</v>
      </c>
    </row>
    <row r="23" spans="1:10" ht="11.25" customHeight="1">
      <c r="A23" s="671"/>
      <c r="B23" s="677" t="s">
        <v>494</v>
      </c>
      <c r="C23" s="693" t="s">
        <v>495</v>
      </c>
      <c r="D23" s="694">
        <v>26.000000116999999</v>
      </c>
      <c r="E23" s="693" t="s">
        <v>655</v>
      </c>
      <c r="F23" s="693" t="s">
        <v>139</v>
      </c>
      <c r="G23" s="693" t="s">
        <v>663</v>
      </c>
      <c r="H23" s="695" t="s">
        <v>675</v>
      </c>
      <c r="I23" s="696" t="s">
        <v>455</v>
      </c>
      <c r="J23" s="678" t="s">
        <v>653</v>
      </c>
    </row>
    <row r="24" spans="1:10" ht="11.25" customHeight="1">
      <c r="A24" s="671"/>
      <c r="B24" s="679" t="s">
        <v>496</v>
      </c>
      <c r="C24" s="689" t="s">
        <v>497</v>
      </c>
      <c r="D24" s="690">
        <v>22.5</v>
      </c>
      <c r="E24" s="691" t="s">
        <v>655</v>
      </c>
      <c r="F24" s="691" t="s">
        <v>139</v>
      </c>
      <c r="G24" s="691" t="s">
        <v>665</v>
      </c>
      <c r="H24" s="692" t="s">
        <v>677</v>
      </c>
      <c r="I24" s="689" t="s">
        <v>498</v>
      </c>
      <c r="J24" s="680" t="s">
        <v>653</v>
      </c>
    </row>
    <row r="25" spans="1:10" ht="11.25" customHeight="1">
      <c r="A25" s="671"/>
      <c r="B25" s="677" t="s">
        <v>499</v>
      </c>
      <c r="C25" s="693" t="s">
        <v>500</v>
      </c>
      <c r="D25" s="694">
        <v>22.000000157999999</v>
      </c>
      <c r="E25" s="693" t="s">
        <v>654</v>
      </c>
      <c r="F25" s="693" t="s">
        <v>666</v>
      </c>
      <c r="G25" s="693" t="s">
        <v>501</v>
      </c>
      <c r="H25" s="695" t="s">
        <v>678</v>
      </c>
      <c r="I25" s="696" t="s">
        <v>275</v>
      </c>
      <c r="J25" s="678" t="s">
        <v>653</v>
      </c>
    </row>
    <row r="26" spans="1:10" ht="11.25" customHeight="1">
      <c r="A26" s="671"/>
      <c r="B26" s="679" t="s">
        <v>502</v>
      </c>
      <c r="C26" s="689" t="s">
        <v>503</v>
      </c>
      <c r="D26" s="690">
        <v>22</v>
      </c>
      <c r="E26" s="691" t="s">
        <v>654</v>
      </c>
      <c r="F26" s="691" t="s">
        <v>666</v>
      </c>
      <c r="G26" s="691" t="s">
        <v>667</v>
      </c>
      <c r="H26" s="692" t="s">
        <v>398</v>
      </c>
      <c r="I26" s="689" t="s">
        <v>504</v>
      </c>
      <c r="J26" s="680" t="s">
        <v>653</v>
      </c>
    </row>
    <row r="27" spans="1:10" ht="11.25" customHeight="1">
      <c r="A27" s="671"/>
      <c r="B27" s="681" t="s">
        <v>505</v>
      </c>
      <c r="C27" s="682" t="s">
        <v>506</v>
      </c>
      <c r="D27" s="688">
        <v>20.000000011000001</v>
      </c>
      <c r="E27" s="682" t="s">
        <v>654</v>
      </c>
      <c r="F27" s="682" t="s">
        <v>660</v>
      </c>
      <c r="G27" s="682" t="s">
        <v>660</v>
      </c>
      <c r="H27" s="683" t="s">
        <v>679</v>
      </c>
      <c r="I27" s="684" t="s">
        <v>507</v>
      </c>
      <c r="J27" s="685" t="s">
        <v>653</v>
      </c>
    </row>
    <row r="28" spans="1:10" ht="11.25" customHeight="1">
      <c r="B28" s="686" t="s">
        <v>115</v>
      </c>
    </row>
    <row r="29" spans="1:10" ht="11.25" customHeight="1">
      <c r="B29" s="164"/>
    </row>
  </sheetData>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F015D-887F-499C-B664-96476C0C2F42}">
  <sheetPr>
    <tabColor theme="4"/>
  </sheetPr>
  <dimension ref="A1:BQ84"/>
  <sheetViews>
    <sheetView showGridLines="0" zoomScaleNormal="100" workbookViewId="0"/>
  </sheetViews>
  <sheetFormatPr defaultColWidth="7.08203125" defaultRowHeight="12" customHeight="1"/>
  <cols>
    <col min="1" max="1" width="2.5" style="60" customWidth="1"/>
    <col min="2" max="2" width="20.58203125" style="58" customWidth="1"/>
    <col min="3" max="14" width="7.08203125" style="58"/>
    <col min="15" max="15" width="2.5" style="60" customWidth="1"/>
    <col min="16" max="16" width="20.58203125" style="58" customWidth="1"/>
    <col min="17" max="28" width="7.08203125" style="58"/>
    <col min="29" max="29" width="2.5" style="60" customWidth="1"/>
    <col min="30" max="30" width="20.58203125" style="58" customWidth="1"/>
    <col min="31" max="42" width="7.08203125" style="58"/>
    <col min="43" max="43" width="2.5" style="60" customWidth="1"/>
    <col min="44" max="44" width="20.58203125" style="58" customWidth="1"/>
    <col min="45" max="56" width="7.08203125" style="58"/>
    <col min="57" max="57" width="2.5" style="60" customWidth="1"/>
    <col min="58" max="58" width="20.58203125" style="58" customWidth="1"/>
    <col min="59" max="16384" width="7.08203125" style="58"/>
  </cols>
  <sheetData>
    <row r="1" spans="1:69" ht="12" customHeight="1">
      <c r="A1" s="20"/>
      <c r="C1" s="59"/>
      <c r="D1" s="59"/>
      <c r="E1" s="59"/>
      <c r="F1" s="59"/>
      <c r="G1" s="59"/>
      <c r="H1" s="59"/>
      <c r="I1" s="59"/>
      <c r="J1" s="59"/>
      <c r="K1" s="59"/>
      <c r="L1" s="59"/>
      <c r="M1" s="59"/>
      <c r="N1" s="59"/>
      <c r="AQ1" s="58"/>
      <c r="BE1" s="58"/>
      <c r="BG1" s="59"/>
      <c r="BH1" s="59"/>
      <c r="BI1" s="59"/>
      <c r="BJ1" s="59"/>
      <c r="BK1" s="59"/>
      <c r="BL1" s="59"/>
      <c r="BM1" s="59"/>
      <c r="BN1" s="59"/>
      <c r="BO1" s="59"/>
      <c r="BP1" s="59"/>
      <c r="BQ1" s="59"/>
    </row>
    <row r="2" spans="1:69" ht="12" customHeight="1">
      <c r="A2" s="907"/>
      <c r="AQ2" s="907"/>
      <c r="BE2" s="907"/>
    </row>
    <row r="6" spans="1:69" ht="12" customHeight="1">
      <c r="C6" s="61" t="s">
        <v>686</v>
      </c>
      <c r="H6" s="81"/>
      <c r="Q6" s="61" t="s">
        <v>688</v>
      </c>
      <c r="V6" s="81"/>
      <c r="AE6" s="61" t="s">
        <v>690</v>
      </c>
      <c r="AJ6" s="81"/>
      <c r="AS6" s="61" t="s">
        <v>692</v>
      </c>
      <c r="AX6" s="81"/>
      <c r="BG6" s="61" t="s">
        <v>694</v>
      </c>
      <c r="BL6" s="81"/>
    </row>
    <row r="7" spans="1:69" s="66" customFormat="1" ht="12" customHeight="1">
      <c r="A7" s="62"/>
      <c r="C7" s="63">
        <v>2016</v>
      </c>
      <c r="D7" s="64">
        <v>2017</v>
      </c>
      <c r="E7" s="64">
        <v>2018</v>
      </c>
      <c r="F7" s="64">
        <v>2019</v>
      </c>
      <c r="G7" s="64">
        <v>2020</v>
      </c>
      <c r="H7" s="64">
        <v>2021</v>
      </c>
      <c r="I7" s="64">
        <v>2022</v>
      </c>
      <c r="J7" s="64">
        <v>2023</v>
      </c>
      <c r="K7" s="64">
        <v>2024</v>
      </c>
      <c r="L7" s="64">
        <v>2025</v>
      </c>
      <c r="M7" s="65">
        <v>2026</v>
      </c>
      <c r="O7" s="62"/>
      <c r="Q7" s="63">
        <v>2016</v>
      </c>
      <c r="R7" s="64">
        <v>2017</v>
      </c>
      <c r="S7" s="64">
        <v>2018</v>
      </c>
      <c r="T7" s="64">
        <v>2019</v>
      </c>
      <c r="U7" s="64">
        <v>2020</v>
      </c>
      <c r="V7" s="64">
        <v>2021</v>
      </c>
      <c r="W7" s="64">
        <v>2022</v>
      </c>
      <c r="X7" s="64">
        <v>2023</v>
      </c>
      <c r="Y7" s="64">
        <v>2024</v>
      </c>
      <c r="Z7" s="64">
        <v>2025</v>
      </c>
      <c r="AA7" s="65">
        <v>2026</v>
      </c>
      <c r="AC7" s="62"/>
      <c r="AE7" s="63">
        <v>2016</v>
      </c>
      <c r="AF7" s="64">
        <v>2017</v>
      </c>
      <c r="AG7" s="64">
        <v>2018</v>
      </c>
      <c r="AH7" s="64">
        <v>2019</v>
      </c>
      <c r="AI7" s="64">
        <v>2020</v>
      </c>
      <c r="AJ7" s="64">
        <v>2021</v>
      </c>
      <c r="AK7" s="64">
        <v>2022</v>
      </c>
      <c r="AL7" s="64">
        <v>2023</v>
      </c>
      <c r="AM7" s="64">
        <v>2024</v>
      </c>
      <c r="AN7" s="64">
        <v>2025</v>
      </c>
      <c r="AO7" s="65">
        <v>2026</v>
      </c>
      <c r="AQ7" s="62"/>
      <c r="AS7" s="63">
        <v>2016</v>
      </c>
      <c r="AT7" s="64">
        <v>2017</v>
      </c>
      <c r="AU7" s="64">
        <v>2018</v>
      </c>
      <c r="AV7" s="64">
        <v>2019</v>
      </c>
      <c r="AW7" s="64">
        <v>2020</v>
      </c>
      <c r="AX7" s="64">
        <v>2021</v>
      </c>
      <c r="AY7" s="64">
        <v>2022</v>
      </c>
      <c r="AZ7" s="64">
        <v>2023</v>
      </c>
      <c r="BA7" s="64">
        <v>2024</v>
      </c>
      <c r="BB7" s="64">
        <v>2025</v>
      </c>
      <c r="BC7" s="65">
        <v>2026</v>
      </c>
      <c r="BE7" s="62"/>
      <c r="BG7" s="63">
        <v>2016</v>
      </c>
      <c r="BH7" s="64">
        <v>2017</v>
      </c>
      <c r="BI7" s="64">
        <v>2018</v>
      </c>
      <c r="BJ7" s="64">
        <v>2019</v>
      </c>
      <c r="BK7" s="64">
        <v>2020</v>
      </c>
      <c r="BL7" s="64">
        <v>2021</v>
      </c>
      <c r="BM7" s="64">
        <v>2022</v>
      </c>
      <c r="BN7" s="64">
        <v>2023</v>
      </c>
      <c r="BO7" s="64">
        <v>2024</v>
      </c>
      <c r="BP7" s="64">
        <v>2025</v>
      </c>
      <c r="BQ7" s="65">
        <v>2026</v>
      </c>
    </row>
    <row r="8" spans="1:69" s="66" customFormat="1" ht="12" customHeight="1">
      <c r="A8" s="62"/>
      <c r="B8" s="82" t="s">
        <v>419</v>
      </c>
      <c r="C8" s="506">
        <v>1.850001</v>
      </c>
      <c r="D8" s="506">
        <v>2</v>
      </c>
      <c r="E8" s="506">
        <v>2.5</v>
      </c>
      <c r="F8" s="506">
        <v>2.5</v>
      </c>
      <c r="G8" s="506">
        <v>2.802057</v>
      </c>
      <c r="H8" s="506">
        <v>3.7999965000000002</v>
      </c>
      <c r="I8" s="506">
        <v>3.7549899999999998</v>
      </c>
      <c r="J8" s="506">
        <v>3.0999995</v>
      </c>
      <c r="K8" s="506">
        <v>3.5</v>
      </c>
      <c r="L8" s="506">
        <v>4.485633</v>
      </c>
      <c r="M8" s="507">
        <v>4</v>
      </c>
      <c r="N8" s="69"/>
      <c r="O8" s="62"/>
      <c r="P8" s="82" t="s">
        <v>419</v>
      </c>
      <c r="Q8" s="506">
        <v>12</v>
      </c>
      <c r="R8" s="506">
        <v>12.499999000000001</v>
      </c>
      <c r="S8" s="506">
        <v>14.7</v>
      </c>
      <c r="T8" s="506">
        <v>14.999995999999999</v>
      </c>
      <c r="U8" s="506">
        <v>15</v>
      </c>
      <c r="V8" s="506">
        <v>23.099986999999999</v>
      </c>
      <c r="W8" s="506">
        <v>24.000001000000001</v>
      </c>
      <c r="X8" s="506">
        <v>20.000001000000001</v>
      </c>
      <c r="Y8" s="506">
        <v>25.000001000000001</v>
      </c>
      <c r="Z8" s="506">
        <v>35</v>
      </c>
      <c r="AA8" s="507">
        <v>54.976528999999999</v>
      </c>
      <c r="AC8" s="62"/>
      <c r="AD8" s="82" t="s">
        <v>419</v>
      </c>
      <c r="AE8" s="506">
        <v>16.933953500000001</v>
      </c>
      <c r="AF8" s="506">
        <v>17.5</v>
      </c>
      <c r="AG8" s="506">
        <v>19.999998999999999</v>
      </c>
      <c r="AH8" s="506">
        <v>19.999998999999999</v>
      </c>
      <c r="AI8" s="506">
        <v>20.280650999999999</v>
      </c>
      <c r="AJ8" s="506">
        <v>30.049996</v>
      </c>
      <c r="AK8" s="506">
        <v>31.000001000000001</v>
      </c>
      <c r="AL8" s="506">
        <v>27.000001000000001</v>
      </c>
      <c r="AM8" s="506">
        <v>33.000002000000002</v>
      </c>
      <c r="AN8" s="506">
        <v>45</v>
      </c>
      <c r="AO8" s="507">
        <v>70.000001499999996</v>
      </c>
      <c r="AQ8" s="62"/>
      <c r="AR8" s="82" t="s">
        <v>419</v>
      </c>
      <c r="AS8" s="86">
        <v>1.383562</v>
      </c>
      <c r="AT8" s="86">
        <v>1.512329</v>
      </c>
      <c r="AU8" s="86">
        <v>1.438356</v>
      </c>
      <c r="AV8" s="86">
        <v>1.3972599999999999</v>
      </c>
      <c r="AW8" s="86">
        <v>1.438356</v>
      </c>
      <c r="AX8" s="86">
        <v>1.386301</v>
      </c>
      <c r="AY8" s="86">
        <v>1.3095889999999999</v>
      </c>
      <c r="AZ8" s="86">
        <v>1.5561640000000001</v>
      </c>
      <c r="BA8" s="86">
        <v>1.7068490000000001</v>
      </c>
      <c r="BB8" s="86">
        <v>1.6794519999999999</v>
      </c>
      <c r="BC8" s="87">
        <v>1.619178</v>
      </c>
      <c r="BE8" s="62"/>
      <c r="BF8" s="82" t="s">
        <v>419</v>
      </c>
      <c r="BG8" s="86">
        <v>3.246575</v>
      </c>
      <c r="BH8" s="86">
        <v>3.3753419999999998</v>
      </c>
      <c r="BI8" s="86">
        <v>3.6082190000000001</v>
      </c>
      <c r="BJ8" s="86">
        <v>3.7767119999999998</v>
      </c>
      <c r="BK8" s="86">
        <v>3.8356159999999999</v>
      </c>
      <c r="BL8" s="86">
        <v>3.7479450000000001</v>
      </c>
      <c r="BM8" s="86">
        <v>3.621918</v>
      </c>
      <c r="BN8" s="86">
        <v>3.8794520000000001</v>
      </c>
      <c r="BO8" s="86">
        <v>3.8452055000000001</v>
      </c>
      <c r="BP8" s="86">
        <v>3.8506849999999999</v>
      </c>
      <c r="BQ8" s="87">
        <v>3.3068490000000001</v>
      </c>
    </row>
    <row r="9" spans="1:69" s="66" customFormat="1" ht="12" customHeight="1">
      <c r="A9" s="62"/>
      <c r="B9" s="83" t="s">
        <v>420</v>
      </c>
      <c r="C9" s="508">
        <v>8.53313927548413</v>
      </c>
      <c r="D9" s="508">
        <v>8.9560725145458981</v>
      </c>
      <c r="E9" s="508">
        <v>13.554623368733131</v>
      </c>
      <c r="F9" s="508">
        <v>13.156648315622631</v>
      </c>
      <c r="G9" s="508">
        <v>14.74282069121991</v>
      </c>
      <c r="H9" s="508">
        <v>22.42604844371375</v>
      </c>
      <c r="I9" s="508">
        <v>16.5738631739389</v>
      </c>
      <c r="J9" s="508">
        <v>14.433323097040949</v>
      </c>
      <c r="K9" s="508">
        <v>19.696075709843509</v>
      </c>
      <c r="L9" s="508">
        <v>29.544311472526871</v>
      </c>
      <c r="M9" s="509">
        <v>78.154275625399578</v>
      </c>
      <c r="N9" s="69"/>
      <c r="O9" s="62"/>
      <c r="P9" s="83" t="s">
        <v>420</v>
      </c>
      <c r="Q9" s="508">
        <v>93.989214040357396</v>
      </c>
      <c r="R9" s="508">
        <v>76.060547950026802</v>
      </c>
      <c r="S9" s="508">
        <v>113.2451810598459</v>
      </c>
      <c r="T9" s="508">
        <v>130.68521808169351</v>
      </c>
      <c r="U9" s="508">
        <v>148.15319394460769</v>
      </c>
      <c r="V9" s="508">
        <v>248.06159573505559</v>
      </c>
      <c r="W9" s="508">
        <v>180.05914543487799</v>
      </c>
      <c r="X9" s="508">
        <v>148.40316671715399</v>
      </c>
      <c r="Y9" s="508">
        <v>219.6994207020993</v>
      </c>
      <c r="Z9" s="508">
        <v>446.86481641808342</v>
      </c>
      <c r="AA9" s="509">
        <v>2681.5493072745321</v>
      </c>
      <c r="AC9" s="62"/>
      <c r="AD9" s="83" t="s">
        <v>420</v>
      </c>
      <c r="AE9" s="508">
        <v>106.8019075200221</v>
      </c>
      <c r="AF9" s="508">
        <v>89.238759781162003</v>
      </c>
      <c r="AG9" s="508">
        <v>138.84797138205539</v>
      </c>
      <c r="AH9" s="508">
        <v>148.08651087447609</v>
      </c>
      <c r="AI9" s="508">
        <v>168.99836457469371</v>
      </c>
      <c r="AJ9" s="508">
        <v>280.03026848980329</v>
      </c>
      <c r="AK9" s="508">
        <v>204.17944506556719</v>
      </c>
      <c r="AL9" s="508">
        <v>165.46208710896781</v>
      </c>
      <c r="AM9" s="508">
        <v>285.53446352746403</v>
      </c>
      <c r="AN9" s="508">
        <v>496.84399122802319</v>
      </c>
      <c r="AO9" s="509">
        <v>3023.9736934260281</v>
      </c>
      <c r="AQ9" s="62"/>
      <c r="AR9" s="83" t="s">
        <v>420</v>
      </c>
      <c r="AS9" s="88">
        <v>1.7082994033511829</v>
      </c>
      <c r="AT9" s="88">
        <v>1.799275770148292</v>
      </c>
      <c r="AU9" s="88">
        <v>1.800626128552878</v>
      </c>
      <c r="AV9" s="88">
        <v>1.7626374831759539</v>
      </c>
      <c r="AW9" s="88">
        <v>1.8309654182319719</v>
      </c>
      <c r="AX9" s="88">
        <v>1.778223746453734</v>
      </c>
      <c r="AY9" s="88">
        <v>1.747087759987739</v>
      </c>
      <c r="AZ9" s="88">
        <v>1.925061268090452</v>
      </c>
      <c r="BA9" s="88">
        <v>2.0370837752376061</v>
      </c>
      <c r="BB9" s="88">
        <v>2.08155337368754</v>
      </c>
      <c r="BC9" s="89">
        <v>2.0721395523638542</v>
      </c>
      <c r="BE9" s="62"/>
      <c r="BF9" s="83" t="s">
        <v>420</v>
      </c>
      <c r="BG9" s="88">
        <v>4.8054908276639896</v>
      </c>
      <c r="BH9" s="88">
        <v>4.7931151747867942</v>
      </c>
      <c r="BI9" s="88">
        <v>4.9945231506925207</v>
      </c>
      <c r="BJ9" s="88">
        <v>5.1278264469818184</v>
      </c>
      <c r="BK9" s="88">
        <v>5.244001283290193</v>
      </c>
      <c r="BL9" s="88">
        <v>5.0413938889352394</v>
      </c>
      <c r="BM9" s="88">
        <v>5.0399978627916173</v>
      </c>
      <c r="BN9" s="88">
        <v>5.5137934017262467</v>
      </c>
      <c r="BO9" s="88">
        <v>5.378848790420399</v>
      </c>
      <c r="BP9" s="88">
        <v>5.5247916696526262</v>
      </c>
      <c r="BQ9" s="89">
        <v>5.5350356589921814</v>
      </c>
    </row>
    <row r="10" spans="1:69" s="66" customFormat="1" ht="12" customHeight="1">
      <c r="A10" s="62"/>
      <c r="B10" s="83" t="s">
        <v>508</v>
      </c>
      <c r="C10" s="84">
        <v>9814</v>
      </c>
      <c r="D10" s="84">
        <v>10458</v>
      </c>
      <c r="E10" s="84">
        <v>11042</v>
      </c>
      <c r="F10" s="84">
        <v>11878</v>
      </c>
      <c r="G10" s="84">
        <v>11945</v>
      </c>
      <c r="H10" s="84">
        <v>15992</v>
      </c>
      <c r="I10" s="84">
        <v>14275</v>
      </c>
      <c r="J10" s="84">
        <v>11514</v>
      </c>
      <c r="K10" s="84">
        <v>10925</v>
      </c>
      <c r="L10" s="84">
        <v>10804</v>
      </c>
      <c r="M10" s="85">
        <v>5281</v>
      </c>
      <c r="N10" s="69"/>
      <c r="O10" s="62"/>
      <c r="P10" s="83" t="s">
        <v>508</v>
      </c>
      <c r="Q10" s="84">
        <v>4756</v>
      </c>
      <c r="R10" s="84">
        <v>5442</v>
      </c>
      <c r="S10" s="84">
        <v>6053</v>
      </c>
      <c r="T10" s="84">
        <v>6556</v>
      </c>
      <c r="U10" s="84">
        <v>6729</v>
      </c>
      <c r="V10" s="84">
        <v>9231</v>
      </c>
      <c r="W10" s="84">
        <v>7356</v>
      </c>
      <c r="X10" s="84">
        <v>5497</v>
      </c>
      <c r="Y10" s="84">
        <v>5010</v>
      </c>
      <c r="Z10" s="84">
        <v>4594</v>
      </c>
      <c r="AA10" s="85">
        <v>1610</v>
      </c>
      <c r="AC10" s="62"/>
      <c r="AD10" s="83" t="s">
        <v>508</v>
      </c>
      <c r="AE10" s="84">
        <v>4756</v>
      </c>
      <c r="AF10" s="84">
        <v>5448</v>
      </c>
      <c r="AG10" s="84">
        <v>6081</v>
      </c>
      <c r="AH10" s="84">
        <v>6583</v>
      </c>
      <c r="AI10" s="84">
        <v>6753</v>
      </c>
      <c r="AJ10" s="84">
        <v>9271</v>
      </c>
      <c r="AK10" s="84">
        <v>7417</v>
      </c>
      <c r="AL10" s="84">
        <v>5563</v>
      </c>
      <c r="AM10" s="84">
        <v>5071</v>
      </c>
      <c r="AN10" s="84">
        <v>4648</v>
      </c>
      <c r="AO10" s="85">
        <v>1634</v>
      </c>
      <c r="AQ10" s="62"/>
      <c r="AR10" s="83" t="s">
        <v>508</v>
      </c>
      <c r="AS10" s="84">
        <v>5789</v>
      </c>
      <c r="AT10" s="84">
        <v>6204</v>
      </c>
      <c r="AU10" s="84">
        <v>6931</v>
      </c>
      <c r="AV10" s="84">
        <v>7519</v>
      </c>
      <c r="AW10" s="84">
        <v>7613</v>
      </c>
      <c r="AX10" s="84">
        <v>10645</v>
      </c>
      <c r="AY10" s="84">
        <v>9787</v>
      </c>
      <c r="AZ10" s="84">
        <v>7960</v>
      </c>
      <c r="BA10" s="84">
        <v>7786</v>
      </c>
      <c r="BB10" s="84">
        <v>7905</v>
      </c>
      <c r="BC10" s="85">
        <v>3342</v>
      </c>
      <c r="BE10" s="62"/>
      <c r="BF10" s="83" t="s">
        <v>508</v>
      </c>
      <c r="BG10" s="84">
        <v>11083</v>
      </c>
      <c r="BH10" s="84">
        <v>11843</v>
      </c>
      <c r="BI10" s="84">
        <v>12635</v>
      </c>
      <c r="BJ10" s="84">
        <v>13750</v>
      </c>
      <c r="BK10" s="84">
        <v>13908</v>
      </c>
      <c r="BL10" s="84">
        <v>19178</v>
      </c>
      <c r="BM10" s="84">
        <v>17703</v>
      </c>
      <c r="BN10" s="84">
        <v>14714</v>
      </c>
      <c r="BO10" s="84">
        <v>14510</v>
      </c>
      <c r="BP10" s="84">
        <v>14624</v>
      </c>
      <c r="BQ10" s="85">
        <v>6906</v>
      </c>
    </row>
    <row r="11" spans="1:69" s="66" customFormat="1" ht="12" customHeight="1">
      <c r="A11" s="62"/>
      <c r="B11" s="36" t="s">
        <v>115</v>
      </c>
      <c r="I11" s="73"/>
      <c r="J11" s="73"/>
      <c r="K11" s="73"/>
      <c r="L11" s="73"/>
      <c r="O11" s="62"/>
      <c r="P11" s="36" t="s">
        <v>115</v>
      </c>
      <c r="W11" s="73"/>
      <c r="X11" s="73"/>
      <c r="Y11" s="73"/>
      <c r="Z11" s="73"/>
      <c r="AC11" s="62"/>
      <c r="AD11" s="36" t="s">
        <v>115</v>
      </c>
      <c r="AK11" s="73"/>
      <c r="AL11" s="73"/>
      <c r="AM11" s="73"/>
      <c r="AN11" s="73"/>
      <c r="AQ11" s="62"/>
      <c r="AR11" s="36" t="s">
        <v>115</v>
      </c>
      <c r="AY11" s="73"/>
      <c r="AZ11" s="73"/>
      <c r="BA11" s="73"/>
      <c r="BB11" s="73"/>
      <c r="BE11" s="62"/>
      <c r="BF11" s="36" t="s">
        <v>115</v>
      </c>
      <c r="BM11" s="73"/>
      <c r="BN11" s="73"/>
      <c r="BO11" s="73"/>
      <c r="BP11" s="73"/>
    </row>
    <row r="12" spans="1:69" ht="12" customHeight="1">
      <c r="B12" s="74" t="s">
        <v>509</v>
      </c>
      <c r="I12" s="75"/>
      <c r="J12" s="75"/>
      <c r="K12" s="76"/>
      <c r="L12" s="76"/>
      <c r="M12" s="77"/>
      <c r="P12" s="74" t="s">
        <v>509</v>
      </c>
      <c r="W12" s="75"/>
      <c r="X12" s="75"/>
      <c r="Y12" s="76"/>
      <c r="Z12" s="76"/>
      <c r="AA12" s="77"/>
      <c r="AD12" s="74" t="s">
        <v>509</v>
      </c>
      <c r="AK12" s="75"/>
      <c r="AL12" s="75"/>
      <c r="AM12" s="76"/>
      <c r="AN12" s="76"/>
      <c r="AO12" s="77"/>
      <c r="AR12" s="74" t="s">
        <v>509</v>
      </c>
      <c r="AY12" s="75"/>
      <c r="AZ12" s="75"/>
      <c r="BA12" s="76"/>
      <c r="BB12" s="76"/>
      <c r="BC12" s="77"/>
      <c r="BF12" s="74" t="s">
        <v>509</v>
      </c>
      <c r="BM12" s="75"/>
      <c r="BN12" s="75"/>
      <c r="BO12" s="76"/>
      <c r="BP12" s="76"/>
      <c r="BQ12" s="77"/>
    </row>
    <row r="13" spans="1:69" ht="12" customHeight="1">
      <c r="I13" s="75"/>
      <c r="J13" s="75"/>
      <c r="K13" s="78"/>
      <c r="L13" s="78"/>
      <c r="M13" s="77"/>
      <c r="W13" s="75"/>
      <c r="X13" s="75"/>
      <c r="Y13" s="78"/>
      <c r="Z13" s="78"/>
      <c r="AA13" s="77"/>
      <c r="AK13" s="75"/>
      <c r="AL13" s="75"/>
      <c r="AM13" s="78"/>
      <c r="AN13" s="78"/>
      <c r="AO13" s="77"/>
      <c r="AY13" s="75"/>
      <c r="AZ13" s="75"/>
      <c r="BA13" s="78"/>
      <c r="BB13" s="78"/>
      <c r="BC13" s="77"/>
      <c r="BM13" s="75"/>
      <c r="BN13" s="75"/>
      <c r="BO13" s="78"/>
      <c r="BP13" s="78"/>
      <c r="BQ13" s="77"/>
    </row>
    <row r="14" spans="1:69" ht="12" customHeight="1">
      <c r="I14" s="79"/>
      <c r="J14" s="79"/>
      <c r="K14" s="79"/>
      <c r="W14" s="79"/>
      <c r="X14" s="79"/>
      <c r="Y14" s="79"/>
      <c r="AK14" s="79"/>
      <c r="AL14" s="79"/>
      <c r="AM14" s="79"/>
      <c r="AY14" s="79"/>
      <c r="AZ14" s="79"/>
      <c r="BA14" s="79"/>
      <c r="BM14" s="79"/>
      <c r="BN14" s="79"/>
      <c r="BO14" s="79"/>
    </row>
    <row r="15" spans="1:69" ht="12" customHeight="1">
      <c r="C15" s="80"/>
      <c r="I15" s="79"/>
      <c r="J15" s="79"/>
      <c r="K15" s="79"/>
      <c r="Q15" s="80"/>
      <c r="W15" s="79"/>
      <c r="X15" s="79"/>
      <c r="Y15" s="79"/>
      <c r="AE15" s="80"/>
      <c r="AK15" s="79"/>
      <c r="AL15" s="79"/>
      <c r="AM15" s="79"/>
      <c r="AS15" s="80"/>
      <c r="AY15" s="79"/>
      <c r="AZ15" s="79"/>
      <c r="BA15" s="79"/>
      <c r="BG15" s="80"/>
      <c r="BM15" s="79"/>
      <c r="BN15" s="79"/>
      <c r="BO15" s="79"/>
    </row>
    <row r="41" spans="1:69" ht="12" customHeight="1">
      <c r="A41" s="62"/>
      <c r="O41" s="62"/>
      <c r="AC41" s="62"/>
      <c r="AQ41" s="62"/>
      <c r="BE41" s="62"/>
    </row>
    <row r="42" spans="1:69" ht="12" customHeight="1">
      <c r="A42" s="62"/>
      <c r="C42" s="61" t="s">
        <v>687</v>
      </c>
      <c r="O42" s="62"/>
      <c r="Q42" s="61" t="s">
        <v>689</v>
      </c>
      <c r="AC42" s="62"/>
      <c r="AE42" s="61" t="s">
        <v>691</v>
      </c>
      <c r="AQ42" s="62"/>
      <c r="AS42" s="61" t="s">
        <v>693</v>
      </c>
      <c r="BE42" s="62"/>
      <c r="BG42" s="61" t="s">
        <v>695</v>
      </c>
    </row>
    <row r="43" spans="1:69" ht="12" customHeight="1">
      <c r="B43" s="66"/>
      <c r="C43" s="102">
        <v>2016</v>
      </c>
      <c r="D43" s="103">
        <v>2017</v>
      </c>
      <c r="E43" s="103">
        <v>2018</v>
      </c>
      <c r="F43" s="103">
        <v>2019</v>
      </c>
      <c r="G43" s="103">
        <v>2020</v>
      </c>
      <c r="H43" s="103">
        <v>2021</v>
      </c>
      <c r="I43" s="103">
        <v>2022</v>
      </c>
      <c r="J43" s="103">
        <v>2023</v>
      </c>
      <c r="K43" s="103">
        <v>2024</v>
      </c>
      <c r="L43" s="103">
        <v>2025</v>
      </c>
      <c r="M43" s="104">
        <v>2026</v>
      </c>
      <c r="P43" s="66"/>
      <c r="Q43" s="102">
        <v>2016</v>
      </c>
      <c r="R43" s="103">
        <v>2017</v>
      </c>
      <c r="S43" s="103">
        <v>2018</v>
      </c>
      <c r="T43" s="103">
        <v>2019</v>
      </c>
      <c r="U43" s="103">
        <v>2020</v>
      </c>
      <c r="V43" s="103">
        <v>2021</v>
      </c>
      <c r="W43" s="103">
        <v>2022</v>
      </c>
      <c r="X43" s="103">
        <v>2023</v>
      </c>
      <c r="Y43" s="103">
        <v>2024</v>
      </c>
      <c r="Z43" s="103">
        <v>2025</v>
      </c>
      <c r="AA43" s="104">
        <v>2026</v>
      </c>
      <c r="AD43" s="66"/>
      <c r="AE43" s="102">
        <v>2016</v>
      </c>
      <c r="AF43" s="103">
        <v>2017</v>
      </c>
      <c r="AG43" s="103">
        <v>2018</v>
      </c>
      <c r="AH43" s="103">
        <v>2019</v>
      </c>
      <c r="AI43" s="103">
        <v>2020</v>
      </c>
      <c r="AJ43" s="103">
        <v>2021</v>
      </c>
      <c r="AK43" s="103">
        <v>2022</v>
      </c>
      <c r="AL43" s="103">
        <v>2023</v>
      </c>
      <c r="AM43" s="103">
        <v>2024</v>
      </c>
      <c r="AN43" s="103">
        <v>2025</v>
      </c>
      <c r="AO43" s="104">
        <v>2026</v>
      </c>
      <c r="AR43" s="66"/>
      <c r="AS43" s="102">
        <v>2016</v>
      </c>
      <c r="AT43" s="103">
        <v>2017</v>
      </c>
      <c r="AU43" s="103">
        <v>2018</v>
      </c>
      <c r="AV43" s="103">
        <v>2019</v>
      </c>
      <c r="AW43" s="103">
        <v>2020</v>
      </c>
      <c r="AX43" s="103">
        <v>2021</v>
      </c>
      <c r="AY43" s="103">
        <v>2022</v>
      </c>
      <c r="AZ43" s="103">
        <v>2023</v>
      </c>
      <c r="BA43" s="103">
        <v>2024</v>
      </c>
      <c r="BB43" s="103">
        <v>2025</v>
      </c>
      <c r="BC43" s="104">
        <v>2026</v>
      </c>
      <c r="BF43" s="66"/>
      <c r="BG43" s="102">
        <v>2016</v>
      </c>
      <c r="BH43" s="103">
        <v>2017</v>
      </c>
      <c r="BI43" s="103">
        <v>2018</v>
      </c>
      <c r="BJ43" s="103">
        <v>2019</v>
      </c>
      <c r="BK43" s="103">
        <v>2020</v>
      </c>
      <c r="BL43" s="103">
        <v>2021</v>
      </c>
      <c r="BM43" s="103">
        <v>2022</v>
      </c>
      <c r="BN43" s="103">
        <v>2023</v>
      </c>
      <c r="BO43" s="103">
        <v>2024</v>
      </c>
      <c r="BP43" s="103">
        <v>2025</v>
      </c>
      <c r="BQ43" s="104">
        <v>2026</v>
      </c>
    </row>
    <row r="44" spans="1:69" ht="12" customHeight="1">
      <c r="B44" s="41" t="s">
        <v>33</v>
      </c>
      <c r="C44" s="435">
        <v>1</v>
      </c>
      <c r="D44" s="436">
        <v>1.1000000000000001</v>
      </c>
      <c r="E44" s="436">
        <v>1.3</v>
      </c>
      <c r="F44" s="436">
        <v>1.402229152360861</v>
      </c>
      <c r="G44" s="436">
        <v>1.5</v>
      </c>
      <c r="H44" s="436">
        <v>2</v>
      </c>
      <c r="I44" s="436">
        <v>2.2000000000000002</v>
      </c>
      <c r="J44" s="436">
        <v>2.2000000000000002</v>
      </c>
      <c r="K44" s="436">
        <v>2.25</v>
      </c>
      <c r="L44" s="436">
        <v>2.699999</v>
      </c>
      <c r="M44" s="437">
        <v>1.95</v>
      </c>
      <c r="P44" s="41" t="s">
        <v>33</v>
      </c>
      <c r="Q44" s="435">
        <v>5</v>
      </c>
      <c r="R44" s="436">
        <v>5.5</v>
      </c>
      <c r="S44" s="436">
        <v>6</v>
      </c>
      <c r="T44" s="436">
        <v>6.5</v>
      </c>
      <c r="U44" s="436">
        <v>6.9999994999999986</v>
      </c>
      <c r="V44" s="436">
        <v>8.6999999999999993</v>
      </c>
      <c r="W44" s="436">
        <v>10.000000999999999</v>
      </c>
      <c r="X44" s="436">
        <v>11</v>
      </c>
      <c r="Y44" s="436">
        <v>13.000000500000001</v>
      </c>
      <c r="Z44" s="436">
        <v>15.500007</v>
      </c>
      <c r="AA44" s="437">
        <v>18.450002999999999</v>
      </c>
      <c r="AD44" s="41" t="s">
        <v>33</v>
      </c>
      <c r="AE44" s="435">
        <v>6.9</v>
      </c>
      <c r="AF44" s="436">
        <v>7.5018729999999998</v>
      </c>
      <c r="AG44" s="436">
        <v>8.0000009999999993</v>
      </c>
      <c r="AH44" s="436">
        <v>8.9999990000000007</v>
      </c>
      <c r="AI44" s="436">
        <v>9.567916499999999</v>
      </c>
      <c r="AJ44" s="436">
        <v>11.817398000000001</v>
      </c>
      <c r="AK44" s="436">
        <v>14.5</v>
      </c>
      <c r="AL44" s="436">
        <v>14.999993</v>
      </c>
      <c r="AM44" s="436">
        <v>17.5</v>
      </c>
      <c r="AN44" s="436">
        <v>20.000001000000001</v>
      </c>
      <c r="AO44" s="437">
        <v>24.000001000000001</v>
      </c>
      <c r="AR44" s="41" t="s">
        <v>33</v>
      </c>
      <c r="AS44" s="165">
        <v>1.2397260000000001</v>
      </c>
      <c r="AT44" s="166">
        <v>1.3616440000000001</v>
      </c>
      <c r="AU44" s="166">
        <v>1.2684930000000001</v>
      </c>
      <c r="AV44" s="166">
        <v>1.282192</v>
      </c>
      <c r="AW44" s="166">
        <v>1.328767</v>
      </c>
      <c r="AX44" s="166">
        <v>1.334247</v>
      </c>
      <c r="AY44" s="166">
        <v>1.235616</v>
      </c>
      <c r="AZ44" s="166">
        <v>1.4438359999999999</v>
      </c>
      <c r="BA44" s="166">
        <v>1.5479449999999999</v>
      </c>
      <c r="BB44" s="166">
        <v>1.5150680000000001</v>
      </c>
      <c r="BC44" s="167">
        <v>1.4410959999999999</v>
      </c>
      <c r="BF44" s="41" t="s">
        <v>33</v>
      </c>
      <c r="BG44" s="165">
        <v>1.7479450000000001</v>
      </c>
      <c r="BH44" s="166">
        <v>1.8534250000000001</v>
      </c>
      <c r="BI44" s="166">
        <v>1.9698629999999999</v>
      </c>
      <c r="BJ44" s="166">
        <v>2.0849319999999998</v>
      </c>
      <c r="BK44" s="166">
        <v>2.041096</v>
      </c>
      <c r="BL44" s="166">
        <v>2.106849</v>
      </c>
      <c r="BM44" s="166">
        <v>2.1178080000000001</v>
      </c>
      <c r="BN44" s="166">
        <v>2.1616439999999999</v>
      </c>
      <c r="BO44" s="166">
        <v>1.9575340000000001</v>
      </c>
      <c r="BP44" s="166">
        <v>1.9452050000000001</v>
      </c>
      <c r="BQ44" s="167">
        <v>1.4054789999999999</v>
      </c>
    </row>
    <row r="45" spans="1:69" ht="12" customHeight="1">
      <c r="B45" s="5" t="s">
        <v>159</v>
      </c>
      <c r="C45" s="510">
        <v>2.4874999999999998</v>
      </c>
      <c r="D45" s="511">
        <v>2.9923150000000001</v>
      </c>
      <c r="E45" s="511">
        <v>3.999997</v>
      </c>
      <c r="F45" s="511">
        <v>3.5</v>
      </c>
      <c r="G45" s="511">
        <v>4</v>
      </c>
      <c r="H45" s="511">
        <v>6.8873924999999998</v>
      </c>
      <c r="I45" s="511">
        <v>5.3</v>
      </c>
      <c r="J45" s="511">
        <v>4</v>
      </c>
      <c r="K45" s="511">
        <v>5</v>
      </c>
      <c r="L45" s="511">
        <v>6.5</v>
      </c>
      <c r="M45" s="512">
        <v>8</v>
      </c>
      <c r="P45" s="5" t="s">
        <v>159</v>
      </c>
      <c r="Q45" s="510">
        <v>15</v>
      </c>
      <c r="R45" s="511">
        <v>15.926811499999999</v>
      </c>
      <c r="S45" s="511">
        <v>20.000001000000001</v>
      </c>
      <c r="T45" s="511">
        <v>23.000001000000001</v>
      </c>
      <c r="U45" s="511">
        <v>25</v>
      </c>
      <c r="V45" s="511">
        <v>39.999999000000003</v>
      </c>
      <c r="W45" s="511">
        <v>40.000011000000001</v>
      </c>
      <c r="X45" s="511">
        <v>33.000000999999997</v>
      </c>
      <c r="Y45" s="511">
        <v>43</v>
      </c>
      <c r="Z45" s="511">
        <v>60.000000999999997</v>
      </c>
      <c r="AA45" s="512">
        <v>88.390001999999996</v>
      </c>
      <c r="AD45" s="5" t="s">
        <v>159</v>
      </c>
      <c r="AE45" s="510">
        <v>21.6795145</v>
      </c>
      <c r="AF45" s="511">
        <v>23.000000499999999</v>
      </c>
      <c r="AG45" s="511">
        <v>29.999997</v>
      </c>
      <c r="AH45" s="511">
        <v>32.499999000000003</v>
      </c>
      <c r="AI45" s="511">
        <v>35.338450000000002</v>
      </c>
      <c r="AJ45" s="511">
        <v>53.949995000000001</v>
      </c>
      <c r="AK45" s="511">
        <v>55.000000999999997</v>
      </c>
      <c r="AL45" s="511">
        <v>44.049396999999999</v>
      </c>
      <c r="AM45" s="511">
        <v>58.049979999999998</v>
      </c>
      <c r="AN45" s="511">
        <v>78.500001999999995</v>
      </c>
      <c r="AO45" s="512">
        <v>110.75000249999999</v>
      </c>
      <c r="AR45" s="5" t="s">
        <v>159</v>
      </c>
      <c r="AS45" s="168">
        <v>1.2082189999999999</v>
      </c>
      <c r="AT45" s="169">
        <v>1.3013699999999999</v>
      </c>
      <c r="AU45" s="169">
        <v>1.2164379999999999</v>
      </c>
      <c r="AV45" s="169">
        <v>1.2082189999999999</v>
      </c>
      <c r="AW45" s="169">
        <v>1.2082189999999999</v>
      </c>
      <c r="AX45" s="169">
        <v>1.119178</v>
      </c>
      <c r="AY45" s="169">
        <v>1.0383560000000001</v>
      </c>
      <c r="AZ45" s="169">
        <v>1.282192</v>
      </c>
      <c r="BA45" s="169">
        <v>1.3534250000000001</v>
      </c>
      <c r="BB45" s="169">
        <v>1.3260270000000001</v>
      </c>
      <c r="BC45" s="170">
        <v>1.2438355000000001</v>
      </c>
      <c r="BF45" s="5" t="s">
        <v>159</v>
      </c>
      <c r="BG45" s="168">
        <v>2.8164380000000002</v>
      </c>
      <c r="BH45" s="169">
        <v>2.9520550000000001</v>
      </c>
      <c r="BI45" s="169">
        <v>2.991781</v>
      </c>
      <c r="BJ45" s="169">
        <v>2.9561639999999998</v>
      </c>
      <c r="BK45" s="169">
        <v>2.991781</v>
      </c>
      <c r="BL45" s="169">
        <v>2.8589039999999999</v>
      </c>
      <c r="BM45" s="169">
        <v>2.6684929999999998</v>
      </c>
      <c r="BN45" s="169">
        <v>2.7452049999999999</v>
      </c>
      <c r="BO45" s="169">
        <v>2.715068</v>
      </c>
      <c r="BP45" s="169">
        <v>2.564384</v>
      </c>
      <c r="BQ45" s="170">
        <v>2.3328769999999999</v>
      </c>
    </row>
    <row r="46" spans="1:69" ht="12" customHeight="1">
      <c r="B46" s="5" t="s">
        <v>160</v>
      </c>
      <c r="C46" s="513">
        <v>4</v>
      </c>
      <c r="D46" s="514">
        <v>5</v>
      </c>
      <c r="E46" s="514">
        <v>5.8749190000000002</v>
      </c>
      <c r="F46" s="514">
        <v>6</v>
      </c>
      <c r="G46" s="514">
        <v>6.2</v>
      </c>
      <c r="H46" s="514">
        <v>10</v>
      </c>
      <c r="I46" s="514">
        <v>8.5006155000000003</v>
      </c>
      <c r="J46" s="514">
        <v>5.6000009999999998</v>
      </c>
      <c r="K46" s="514">
        <v>6.9127795000000001</v>
      </c>
      <c r="L46" s="514">
        <v>8.7000010000000003</v>
      </c>
      <c r="M46" s="515">
        <v>8.125</v>
      </c>
      <c r="P46" s="5" t="s">
        <v>160</v>
      </c>
      <c r="Q46" s="513">
        <v>28.000387</v>
      </c>
      <c r="R46" s="514">
        <v>29.999998999999999</v>
      </c>
      <c r="S46" s="514">
        <v>32.999999500000001</v>
      </c>
      <c r="T46" s="514">
        <v>39</v>
      </c>
      <c r="U46" s="514">
        <v>40</v>
      </c>
      <c r="V46" s="514">
        <v>60.000005000000002</v>
      </c>
      <c r="W46" s="514">
        <v>60</v>
      </c>
      <c r="X46" s="514">
        <v>44.999999000000003</v>
      </c>
      <c r="Y46" s="514">
        <v>56</v>
      </c>
      <c r="Z46" s="514">
        <v>68.000000999999997</v>
      </c>
      <c r="AA46" s="515">
        <v>103.97904</v>
      </c>
      <c r="AD46" s="5" t="s">
        <v>160</v>
      </c>
      <c r="AE46" s="513">
        <v>37.999998000000012</v>
      </c>
      <c r="AF46" s="514">
        <v>40.000005999999999</v>
      </c>
      <c r="AG46" s="514">
        <v>45.477708999999997</v>
      </c>
      <c r="AH46" s="514">
        <v>49.999999000000003</v>
      </c>
      <c r="AI46" s="514">
        <v>53.209997000000001</v>
      </c>
      <c r="AJ46" s="514">
        <v>80</v>
      </c>
      <c r="AK46" s="514">
        <v>75</v>
      </c>
      <c r="AL46" s="514">
        <v>57.5</v>
      </c>
      <c r="AM46" s="514">
        <v>72.012504000000007</v>
      </c>
      <c r="AN46" s="514">
        <v>85.5</v>
      </c>
      <c r="AO46" s="515">
        <v>127.99999699999999</v>
      </c>
      <c r="AR46" s="5" t="s">
        <v>160</v>
      </c>
      <c r="AS46" s="311">
        <v>1.717808</v>
      </c>
      <c r="AT46" s="312">
        <v>1.8424659999999999</v>
      </c>
      <c r="AU46" s="312">
        <v>1.819178</v>
      </c>
      <c r="AV46" s="312">
        <v>1.720548</v>
      </c>
      <c r="AW46" s="312">
        <v>1.767123</v>
      </c>
      <c r="AX46" s="312">
        <v>1.750685</v>
      </c>
      <c r="AY46" s="312">
        <v>1.6904110000000001</v>
      </c>
      <c r="AZ46" s="312">
        <v>1.8479449999999999</v>
      </c>
      <c r="BA46" s="312">
        <v>2.0931510000000002</v>
      </c>
      <c r="BB46" s="312">
        <v>2.1287669999999999</v>
      </c>
      <c r="BC46" s="313">
        <v>2.057534</v>
      </c>
      <c r="BF46" s="5" t="s">
        <v>160</v>
      </c>
      <c r="BG46" s="311">
        <v>7.3753419999999998</v>
      </c>
      <c r="BH46" s="312">
        <v>7.246575</v>
      </c>
      <c r="BI46" s="312">
        <v>7.2575339999999997</v>
      </c>
      <c r="BJ46" s="312">
        <v>7.328767</v>
      </c>
      <c r="BK46" s="312">
        <v>7.1780819999999999</v>
      </c>
      <c r="BL46" s="312">
        <v>7.1917809999999998</v>
      </c>
      <c r="BM46" s="312">
        <v>7.3246574999999998</v>
      </c>
      <c r="BN46" s="312">
        <v>7.671233</v>
      </c>
      <c r="BO46" s="312">
        <v>7.6958900000000003</v>
      </c>
      <c r="BP46" s="312">
        <v>7.9424659999999996</v>
      </c>
      <c r="BQ46" s="313">
        <v>8.1232880000000005</v>
      </c>
    </row>
    <row r="47" spans="1:69" ht="12" customHeight="1">
      <c r="B47" s="37" t="s">
        <v>161</v>
      </c>
      <c r="C47" s="516">
        <v>10.000000999999999</v>
      </c>
      <c r="D47" s="517">
        <v>12.6249915</v>
      </c>
      <c r="E47" s="517">
        <v>17.22404538201252</v>
      </c>
      <c r="F47" s="517">
        <v>15</v>
      </c>
      <c r="G47" s="517">
        <v>18.25</v>
      </c>
      <c r="H47" s="517">
        <v>37</v>
      </c>
      <c r="I47" s="517">
        <v>22.263045000000002</v>
      </c>
      <c r="J47" s="517">
        <v>14.199999500000001</v>
      </c>
      <c r="K47" s="517">
        <v>12.0000015</v>
      </c>
      <c r="L47" s="517">
        <v>17.999987000000001</v>
      </c>
      <c r="M47" s="518">
        <v>20</v>
      </c>
      <c r="P47" s="37" t="s">
        <v>161</v>
      </c>
      <c r="Q47" s="516">
        <v>89.8769025</v>
      </c>
      <c r="R47" s="517">
        <v>113.593036</v>
      </c>
      <c r="S47" s="517">
        <v>140</v>
      </c>
      <c r="T47" s="517">
        <v>185.391018</v>
      </c>
      <c r="U47" s="517">
        <v>172.5</v>
      </c>
      <c r="V47" s="517">
        <v>399.999999</v>
      </c>
      <c r="W47" s="517">
        <v>255.70500999999999</v>
      </c>
      <c r="X47" s="517">
        <v>124.999999</v>
      </c>
      <c r="Y47" s="517">
        <v>229.275003</v>
      </c>
      <c r="Z47" s="517">
        <v>245.49998199999999</v>
      </c>
      <c r="AA47" s="518">
        <v>620.23033199999998</v>
      </c>
      <c r="AD47" s="37" t="s">
        <v>161</v>
      </c>
      <c r="AE47" s="516">
        <v>103.00258049999999</v>
      </c>
      <c r="AF47" s="517">
        <v>131.749999</v>
      </c>
      <c r="AG47" s="517">
        <v>166.54302100000001</v>
      </c>
      <c r="AH47" s="517">
        <v>229.00000199999999</v>
      </c>
      <c r="AI47" s="517">
        <v>211.67002500000001</v>
      </c>
      <c r="AJ47" s="517">
        <v>496.00000249999999</v>
      </c>
      <c r="AK47" s="517">
        <v>300.00000499999999</v>
      </c>
      <c r="AL47" s="517">
        <v>147.99995000000001</v>
      </c>
      <c r="AM47" s="517">
        <v>269.99998499999998</v>
      </c>
      <c r="AN47" s="517">
        <v>285.95</v>
      </c>
      <c r="AO47" s="518">
        <v>670.049981</v>
      </c>
      <c r="AR47" s="37" t="s">
        <v>161</v>
      </c>
      <c r="AS47" s="314">
        <v>1.435616</v>
      </c>
      <c r="AT47" s="315">
        <v>1.6876715</v>
      </c>
      <c r="AU47" s="315">
        <v>1.520548</v>
      </c>
      <c r="AV47" s="315">
        <v>1.39863</v>
      </c>
      <c r="AW47" s="315">
        <v>1.4</v>
      </c>
      <c r="AX47" s="315">
        <v>1.3095889999999999</v>
      </c>
      <c r="AY47" s="315">
        <v>1.3054794999999999</v>
      </c>
      <c r="AZ47" s="315">
        <v>1.5808219999999999</v>
      </c>
      <c r="BA47" s="315">
        <v>1.7452049999999999</v>
      </c>
      <c r="BB47" s="315">
        <v>1.691781</v>
      </c>
      <c r="BC47" s="316">
        <v>1.531507</v>
      </c>
      <c r="BF47" s="37" t="s">
        <v>161</v>
      </c>
      <c r="BG47" s="314">
        <v>10.872602499999999</v>
      </c>
      <c r="BH47" s="315">
        <v>11.268492999999999</v>
      </c>
      <c r="BI47" s="315">
        <v>10.70274</v>
      </c>
      <c r="BJ47" s="315">
        <v>10.453424999999999</v>
      </c>
      <c r="BK47" s="315">
        <v>10.663014</v>
      </c>
      <c r="BL47" s="315">
        <v>10.463013999999999</v>
      </c>
      <c r="BM47" s="315">
        <v>10.471233</v>
      </c>
      <c r="BN47" s="315">
        <v>10.920548</v>
      </c>
      <c r="BO47" s="315">
        <v>11.016438000000001</v>
      </c>
      <c r="BP47" s="315">
        <v>11.334247</v>
      </c>
      <c r="BQ47" s="316">
        <v>11.405479</v>
      </c>
    </row>
    <row r="48" spans="1:69" ht="12" customHeight="1">
      <c r="B48" s="36" t="s">
        <v>115</v>
      </c>
      <c r="P48" s="36" t="s">
        <v>115</v>
      </c>
      <c r="AD48" s="36" t="s">
        <v>115</v>
      </c>
      <c r="AR48" s="36" t="s">
        <v>115</v>
      </c>
      <c r="BF48" s="36" t="s">
        <v>115</v>
      </c>
    </row>
    <row r="76" spans="1:69" ht="12" customHeight="1">
      <c r="A76" s="62"/>
      <c r="O76" s="62"/>
      <c r="AC76" s="62"/>
      <c r="AQ76" s="62"/>
      <c r="BE76" s="62"/>
    </row>
    <row r="77" spans="1:69" ht="12" customHeight="1">
      <c r="C77" s="61" t="s">
        <v>508</v>
      </c>
      <c r="Q77" s="61" t="s">
        <v>508</v>
      </c>
      <c r="AE77" s="61" t="s">
        <v>508</v>
      </c>
      <c r="AS77" s="61" t="s">
        <v>508</v>
      </c>
      <c r="BG77" s="61" t="s">
        <v>508</v>
      </c>
    </row>
    <row r="78" spans="1:69" ht="12" customHeight="1">
      <c r="B78" s="66"/>
      <c r="C78" s="102">
        <v>2016</v>
      </c>
      <c r="D78" s="103">
        <v>2017</v>
      </c>
      <c r="E78" s="103">
        <v>2018</v>
      </c>
      <c r="F78" s="103">
        <v>2019</v>
      </c>
      <c r="G78" s="103">
        <v>2020</v>
      </c>
      <c r="H78" s="103">
        <v>2021</v>
      </c>
      <c r="I78" s="103">
        <v>2022</v>
      </c>
      <c r="J78" s="103">
        <v>2023</v>
      </c>
      <c r="K78" s="103">
        <v>2024</v>
      </c>
      <c r="L78" s="103">
        <v>2025</v>
      </c>
      <c r="M78" s="104">
        <v>2026</v>
      </c>
      <c r="P78" s="66"/>
      <c r="Q78" s="102">
        <v>2016</v>
      </c>
      <c r="R78" s="103">
        <v>2017</v>
      </c>
      <c r="S78" s="103">
        <v>2018</v>
      </c>
      <c r="T78" s="103">
        <v>2019</v>
      </c>
      <c r="U78" s="103">
        <v>2020</v>
      </c>
      <c r="V78" s="103">
        <v>2021</v>
      </c>
      <c r="W78" s="103">
        <v>2022</v>
      </c>
      <c r="X78" s="103">
        <v>2023</v>
      </c>
      <c r="Y78" s="103">
        <v>2024</v>
      </c>
      <c r="Z78" s="103">
        <v>2025</v>
      </c>
      <c r="AA78" s="104">
        <v>2026</v>
      </c>
      <c r="AD78" s="66"/>
      <c r="AE78" s="102">
        <v>2016</v>
      </c>
      <c r="AF78" s="103">
        <v>2017</v>
      </c>
      <c r="AG78" s="103">
        <v>2018</v>
      </c>
      <c r="AH78" s="103">
        <v>2019</v>
      </c>
      <c r="AI78" s="103">
        <v>2020</v>
      </c>
      <c r="AJ78" s="103">
        <v>2021</v>
      </c>
      <c r="AK78" s="103">
        <v>2022</v>
      </c>
      <c r="AL78" s="103">
        <v>2023</v>
      </c>
      <c r="AM78" s="103">
        <v>2024</v>
      </c>
      <c r="AN78" s="103">
        <v>2025</v>
      </c>
      <c r="AO78" s="104">
        <v>2026</v>
      </c>
      <c r="AR78" s="66"/>
      <c r="AS78" s="102">
        <v>2016</v>
      </c>
      <c r="AT78" s="103">
        <v>2017</v>
      </c>
      <c r="AU78" s="103">
        <v>2018</v>
      </c>
      <c r="AV78" s="103">
        <v>2019</v>
      </c>
      <c r="AW78" s="103">
        <v>2020</v>
      </c>
      <c r="AX78" s="103">
        <v>2021</v>
      </c>
      <c r="AY78" s="103">
        <v>2022</v>
      </c>
      <c r="AZ78" s="103">
        <v>2023</v>
      </c>
      <c r="BA78" s="103">
        <v>2024</v>
      </c>
      <c r="BB78" s="103">
        <v>2025</v>
      </c>
      <c r="BC78" s="104">
        <v>2026</v>
      </c>
      <c r="BF78" s="66"/>
      <c r="BG78" s="102">
        <v>2016</v>
      </c>
      <c r="BH78" s="103">
        <v>2017</v>
      </c>
      <c r="BI78" s="103">
        <v>2018</v>
      </c>
      <c r="BJ78" s="103">
        <v>2019</v>
      </c>
      <c r="BK78" s="103">
        <v>2020</v>
      </c>
      <c r="BL78" s="103">
        <v>2021</v>
      </c>
      <c r="BM78" s="103">
        <v>2022</v>
      </c>
      <c r="BN78" s="103">
        <v>2023</v>
      </c>
      <c r="BO78" s="103">
        <v>2024</v>
      </c>
      <c r="BP78" s="103">
        <v>2025</v>
      </c>
      <c r="BQ78" s="104">
        <v>2026</v>
      </c>
    </row>
    <row r="79" spans="1:69" ht="12" customHeight="1">
      <c r="B79" s="41" t="s">
        <v>33</v>
      </c>
      <c r="C79" s="105">
        <v>3610</v>
      </c>
      <c r="D79" s="106">
        <v>3954</v>
      </c>
      <c r="E79" s="106">
        <v>4115</v>
      </c>
      <c r="F79" s="106">
        <v>4516</v>
      </c>
      <c r="G79" s="106">
        <v>4653</v>
      </c>
      <c r="H79" s="106">
        <v>6298</v>
      </c>
      <c r="I79" s="106">
        <v>6018</v>
      </c>
      <c r="J79" s="106">
        <v>4845</v>
      </c>
      <c r="K79" s="106">
        <v>4665</v>
      </c>
      <c r="L79" s="106">
        <v>4403</v>
      </c>
      <c r="M79" s="107">
        <v>2174</v>
      </c>
      <c r="P79" s="41" t="s">
        <v>33</v>
      </c>
      <c r="Q79" s="105">
        <v>1472</v>
      </c>
      <c r="R79" s="106">
        <v>1771</v>
      </c>
      <c r="S79" s="106">
        <v>2071</v>
      </c>
      <c r="T79" s="106">
        <v>2477</v>
      </c>
      <c r="U79" s="106">
        <v>2584</v>
      </c>
      <c r="V79" s="106">
        <v>3374</v>
      </c>
      <c r="W79" s="106">
        <v>2971</v>
      </c>
      <c r="X79" s="106">
        <v>2394</v>
      </c>
      <c r="Y79" s="106">
        <v>2106</v>
      </c>
      <c r="Z79" s="106">
        <v>1682</v>
      </c>
      <c r="AA79" s="107">
        <v>554</v>
      </c>
      <c r="AD79" s="41" t="s">
        <v>33</v>
      </c>
      <c r="AE79" s="105">
        <v>1469</v>
      </c>
      <c r="AF79" s="106">
        <v>1775</v>
      </c>
      <c r="AG79" s="106">
        <v>2089</v>
      </c>
      <c r="AH79" s="106">
        <v>2485</v>
      </c>
      <c r="AI79" s="106">
        <v>2596</v>
      </c>
      <c r="AJ79" s="106">
        <v>3392</v>
      </c>
      <c r="AK79" s="106">
        <v>2990</v>
      </c>
      <c r="AL79" s="106">
        <v>2420</v>
      </c>
      <c r="AM79" s="106">
        <v>2130</v>
      </c>
      <c r="AN79" s="106">
        <v>1707</v>
      </c>
      <c r="AO79" s="107">
        <v>564</v>
      </c>
      <c r="AR79" s="41" t="s">
        <v>33</v>
      </c>
      <c r="AS79" s="105">
        <v>1024</v>
      </c>
      <c r="AT79" s="106">
        <v>1114</v>
      </c>
      <c r="AU79" s="106">
        <v>1273</v>
      </c>
      <c r="AV79" s="106">
        <v>1499</v>
      </c>
      <c r="AW79" s="106">
        <v>1495</v>
      </c>
      <c r="AX79" s="106">
        <v>2150</v>
      </c>
      <c r="AY79" s="106">
        <v>2119</v>
      </c>
      <c r="AZ79" s="106">
        <v>1667</v>
      </c>
      <c r="BA79" s="106">
        <v>1509</v>
      </c>
      <c r="BB79" s="106">
        <v>1358</v>
      </c>
      <c r="BC79" s="107">
        <v>445</v>
      </c>
      <c r="BF79" s="41" t="s">
        <v>33</v>
      </c>
      <c r="BG79" s="105">
        <v>4042</v>
      </c>
      <c r="BH79" s="106">
        <v>4344</v>
      </c>
      <c r="BI79" s="106">
        <v>4550</v>
      </c>
      <c r="BJ79" s="106">
        <v>5083</v>
      </c>
      <c r="BK79" s="106">
        <v>5270</v>
      </c>
      <c r="BL79" s="106">
        <v>7262</v>
      </c>
      <c r="BM79" s="106">
        <v>6825</v>
      </c>
      <c r="BN79" s="106">
        <v>5495</v>
      </c>
      <c r="BO79" s="106">
        <v>5366</v>
      </c>
      <c r="BP79" s="106">
        <v>5042</v>
      </c>
      <c r="BQ79" s="107">
        <v>2393</v>
      </c>
    </row>
    <row r="80" spans="1:69" ht="12" customHeight="1">
      <c r="B80" s="5" t="s">
        <v>159</v>
      </c>
      <c r="C80" s="111">
        <v>3450</v>
      </c>
      <c r="D80" s="112">
        <v>3617</v>
      </c>
      <c r="E80" s="112">
        <v>3588</v>
      </c>
      <c r="F80" s="112">
        <v>3620</v>
      </c>
      <c r="G80" s="112">
        <v>3357</v>
      </c>
      <c r="H80" s="112">
        <v>4548</v>
      </c>
      <c r="I80" s="112">
        <v>3803</v>
      </c>
      <c r="J80" s="112">
        <v>2775</v>
      </c>
      <c r="K80" s="112">
        <v>2651</v>
      </c>
      <c r="L80" s="112">
        <v>2718</v>
      </c>
      <c r="M80" s="113">
        <v>1356</v>
      </c>
      <c r="P80" s="5" t="s">
        <v>159</v>
      </c>
      <c r="Q80" s="111">
        <v>1762</v>
      </c>
      <c r="R80" s="112">
        <v>1968</v>
      </c>
      <c r="S80" s="112">
        <v>1962</v>
      </c>
      <c r="T80" s="112">
        <v>1880</v>
      </c>
      <c r="U80" s="112">
        <v>1823</v>
      </c>
      <c r="V80" s="112">
        <v>2640</v>
      </c>
      <c r="W80" s="112">
        <v>1921</v>
      </c>
      <c r="X80" s="112">
        <v>1237</v>
      </c>
      <c r="Y80" s="112">
        <v>1202</v>
      </c>
      <c r="Z80" s="112">
        <v>1175</v>
      </c>
      <c r="AA80" s="113">
        <v>436</v>
      </c>
      <c r="AD80" s="5" t="s">
        <v>159</v>
      </c>
      <c r="AE80" s="111">
        <v>1764</v>
      </c>
      <c r="AF80" s="112">
        <v>1966</v>
      </c>
      <c r="AG80" s="112">
        <v>1970</v>
      </c>
      <c r="AH80" s="112">
        <v>1891</v>
      </c>
      <c r="AI80" s="112">
        <v>1831</v>
      </c>
      <c r="AJ80" s="112">
        <v>2653</v>
      </c>
      <c r="AK80" s="112">
        <v>1943</v>
      </c>
      <c r="AL80" s="112">
        <v>1266</v>
      </c>
      <c r="AM80" s="112">
        <v>1221</v>
      </c>
      <c r="AN80" s="112">
        <v>1195</v>
      </c>
      <c r="AO80" s="113">
        <v>442</v>
      </c>
      <c r="AR80" s="5" t="s">
        <v>159</v>
      </c>
      <c r="AS80" s="111">
        <v>2251</v>
      </c>
      <c r="AT80" s="112">
        <v>2377</v>
      </c>
      <c r="AU80" s="112">
        <v>2479</v>
      </c>
      <c r="AV80" s="112">
        <v>2489</v>
      </c>
      <c r="AW80" s="112">
        <v>2308</v>
      </c>
      <c r="AX80" s="112">
        <v>3344</v>
      </c>
      <c r="AY80" s="112">
        <v>3005</v>
      </c>
      <c r="AZ80" s="112">
        <v>2179</v>
      </c>
      <c r="BA80" s="112">
        <v>2137</v>
      </c>
      <c r="BB80" s="112">
        <v>2232</v>
      </c>
      <c r="BC80" s="113">
        <v>936</v>
      </c>
      <c r="BF80" s="5" t="s">
        <v>159</v>
      </c>
      <c r="BG80" s="111">
        <v>4023</v>
      </c>
      <c r="BH80" s="112">
        <v>4282</v>
      </c>
      <c r="BI80" s="112">
        <v>4379</v>
      </c>
      <c r="BJ80" s="112">
        <v>4426</v>
      </c>
      <c r="BK80" s="112">
        <v>4153</v>
      </c>
      <c r="BL80" s="112">
        <v>5886</v>
      </c>
      <c r="BM80" s="112">
        <v>5398</v>
      </c>
      <c r="BN80" s="112">
        <v>4292</v>
      </c>
      <c r="BO80" s="112">
        <v>4314</v>
      </c>
      <c r="BP80" s="112">
        <v>4596</v>
      </c>
      <c r="BQ80" s="113">
        <v>2192</v>
      </c>
    </row>
    <row r="81" spans="2:69" ht="12" customHeight="1">
      <c r="B81" s="5" t="s">
        <v>160</v>
      </c>
      <c r="C81" s="306">
        <v>2265</v>
      </c>
      <c r="D81" s="305">
        <v>2390</v>
      </c>
      <c r="E81" s="305">
        <v>2735</v>
      </c>
      <c r="F81" s="305">
        <v>3128</v>
      </c>
      <c r="G81" s="305">
        <v>3229</v>
      </c>
      <c r="H81" s="305">
        <v>4281</v>
      </c>
      <c r="I81" s="305">
        <v>3784</v>
      </c>
      <c r="J81" s="305">
        <v>3305</v>
      </c>
      <c r="K81" s="305">
        <v>2994</v>
      </c>
      <c r="L81" s="305">
        <v>2959</v>
      </c>
      <c r="M81" s="307">
        <v>1404</v>
      </c>
      <c r="P81" s="5" t="s">
        <v>160</v>
      </c>
      <c r="Q81" s="306">
        <v>1235</v>
      </c>
      <c r="R81" s="305">
        <v>1390</v>
      </c>
      <c r="S81" s="305">
        <v>1642</v>
      </c>
      <c r="T81" s="305">
        <v>1825</v>
      </c>
      <c r="U81" s="305">
        <v>1887</v>
      </c>
      <c r="V81" s="305">
        <v>2631</v>
      </c>
      <c r="W81" s="305">
        <v>2099</v>
      </c>
      <c r="X81" s="305">
        <v>1600</v>
      </c>
      <c r="Y81" s="305">
        <v>1431</v>
      </c>
      <c r="Z81" s="305">
        <v>1406</v>
      </c>
      <c r="AA81" s="307">
        <v>483</v>
      </c>
      <c r="AD81" s="5" t="s">
        <v>160</v>
      </c>
      <c r="AE81" s="306">
        <v>1236</v>
      </c>
      <c r="AF81" s="305">
        <v>1394</v>
      </c>
      <c r="AG81" s="305">
        <v>1643</v>
      </c>
      <c r="AH81" s="305">
        <v>1831</v>
      </c>
      <c r="AI81" s="305">
        <v>1890</v>
      </c>
      <c r="AJ81" s="305">
        <v>2637</v>
      </c>
      <c r="AK81" s="305">
        <v>2113</v>
      </c>
      <c r="AL81" s="305">
        <v>1609</v>
      </c>
      <c r="AM81" s="305">
        <v>1442</v>
      </c>
      <c r="AN81" s="305">
        <v>1411</v>
      </c>
      <c r="AO81" s="307">
        <v>489</v>
      </c>
      <c r="AR81" s="5" t="s">
        <v>160</v>
      </c>
      <c r="AS81" s="306">
        <v>2015</v>
      </c>
      <c r="AT81" s="305">
        <v>2194</v>
      </c>
      <c r="AU81" s="305">
        <v>2561</v>
      </c>
      <c r="AV81" s="305">
        <v>2872</v>
      </c>
      <c r="AW81" s="305">
        <v>3063</v>
      </c>
      <c r="AX81" s="305">
        <v>4231</v>
      </c>
      <c r="AY81" s="305">
        <v>3905</v>
      </c>
      <c r="AZ81" s="305">
        <v>3422</v>
      </c>
      <c r="BA81" s="305">
        <v>3373</v>
      </c>
      <c r="BB81" s="305">
        <v>3410</v>
      </c>
      <c r="BC81" s="307">
        <v>1555</v>
      </c>
      <c r="BF81" s="5" t="s">
        <v>160</v>
      </c>
      <c r="BG81" s="306">
        <v>2518</v>
      </c>
      <c r="BH81" s="305">
        <v>2696</v>
      </c>
      <c r="BI81" s="305">
        <v>3084</v>
      </c>
      <c r="BJ81" s="305">
        <v>3573</v>
      </c>
      <c r="BK81" s="305">
        <v>3728</v>
      </c>
      <c r="BL81" s="305">
        <v>5093</v>
      </c>
      <c r="BM81" s="305">
        <v>4704</v>
      </c>
      <c r="BN81" s="305">
        <v>4222</v>
      </c>
      <c r="BO81" s="305">
        <v>4049</v>
      </c>
      <c r="BP81" s="305">
        <v>4059</v>
      </c>
      <c r="BQ81" s="307">
        <v>1904</v>
      </c>
    </row>
    <row r="82" spans="2:69" ht="12" customHeight="1">
      <c r="B82" s="37" t="s">
        <v>161</v>
      </c>
      <c r="C82" s="308">
        <v>467</v>
      </c>
      <c r="D82" s="309">
        <v>480</v>
      </c>
      <c r="E82" s="309">
        <v>578</v>
      </c>
      <c r="F82" s="309">
        <v>601</v>
      </c>
      <c r="G82" s="309">
        <v>688</v>
      </c>
      <c r="H82" s="309">
        <v>849</v>
      </c>
      <c r="I82" s="309">
        <v>658</v>
      </c>
      <c r="J82" s="309">
        <v>564</v>
      </c>
      <c r="K82" s="309">
        <v>594</v>
      </c>
      <c r="L82" s="309">
        <v>699</v>
      </c>
      <c r="M82" s="310">
        <v>335</v>
      </c>
      <c r="P82" s="37" t="s">
        <v>161</v>
      </c>
      <c r="Q82" s="308">
        <v>286</v>
      </c>
      <c r="R82" s="309">
        <v>312</v>
      </c>
      <c r="S82" s="309">
        <v>373</v>
      </c>
      <c r="T82" s="309">
        <v>373</v>
      </c>
      <c r="U82" s="309">
        <v>434</v>
      </c>
      <c r="V82" s="309">
        <v>581</v>
      </c>
      <c r="W82" s="309">
        <v>364</v>
      </c>
      <c r="X82" s="309">
        <v>265</v>
      </c>
      <c r="Y82" s="309">
        <v>270</v>
      </c>
      <c r="Z82" s="309">
        <v>329</v>
      </c>
      <c r="AA82" s="310">
        <v>137</v>
      </c>
      <c r="AD82" s="37" t="s">
        <v>161</v>
      </c>
      <c r="AE82" s="308">
        <v>286</v>
      </c>
      <c r="AF82" s="309">
        <v>312</v>
      </c>
      <c r="AG82" s="309">
        <v>374</v>
      </c>
      <c r="AH82" s="309">
        <v>375</v>
      </c>
      <c r="AI82" s="309">
        <v>435</v>
      </c>
      <c r="AJ82" s="309">
        <v>584</v>
      </c>
      <c r="AK82" s="309">
        <v>369</v>
      </c>
      <c r="AL82" s="309">
        <v>267</v>
      </c>
      <c r="AM82" s="309">
        <v>277</v>
      </c>
      <c r="AN82" s="309">
        <v>333</v>
      </c>
      <c r="AO82" s="310">
        <v>138</v>
      </c>
      <c r="AR82" s="37" t="s">
        <v>161</v>
      </c>
      <c r="AS82" s="308">
        <v>496</v>
      </c>
      <c r="AT82" s="309">
        <v>516</v>
      </c>
      <c r="AU82" s="309">
        <v>613</v>
      </c>
      <c r="AV82" s="309">
        <v>656</v>
      </c>
      <c r="AW82" s="309">
        <v>743</v>
      </c>
      <c r="AX82" s="309">
        <v>915</v>
      </c>
      <c r="AY82" s="309">
        <v>756</v>
      </c>
      <c r="AZ82" s="309">
        <v>690</v>
      </c>
      <c r="BA82" s="309">
        <v>765</v>
      </c>
      <c r="BB82" s="309">
        <v>902</v>
      </c>
      <c r="BC82" s="310">
        <v>406</v>
      </c>
      <c r="BF82" s="37" t="s">
        <v>161</v>
      </c>
      <c r="BG82" s="308">
        <v>500</v>
      </c>
      <c r="BH82" s="309">
        <v>521</v>
      </c>
      <c r="BI82" s="309">
        <v>622</v>
      </c>
      <c r="BJ82" s="309">
        <v>668</v>
      </c>
      <c r="BK82" s="309">
        <v>757</v>
      </c>
      <c r="BL82" s="309">
        <v>937</v>
      </c>
      <c r="BM82" s="309">
        <v>776</v>
      </c>
      <c r="BN82" s="309">
        <v>705</v>
      </c>
      <c r="BO82" s="309">
        <v>781</v>
      </c>
      <c r="BP82" s="309">
        <v>927</v>
      </c>
      <c r="BQ82" s="310">
        <v>417</v>
      </c>
    </row>
    <row r="83" spans="2:69" ht="12" customHeight="1">
      <c r="B83" s="36" t="s">
        <v>115</v>
      </c>
      <c r="P83" s="36" t="s">
        <v>115</v>
      </c>
      <c r="AD83" s="36" t="s">
        <v>115</v>
      </c>
      <c r="AR83" s="36" t="s">
        <v>115</v>
      </c>
      <c r="BF83" s="36" t="s">
        <v>115</v>
      </c>
    </row>
    <row r="84" spans="2:69" ht="12" customHeight="1">
      <c r="B84" s="74" t="s">
        <v>509</v>
      </c>
      <c r="P84" s="74" t="s">
        <v>509</v>
      </c>
      <c r="AD84" s="74" t="s">
        <v>509</v>
      </c>
      <c r="AR84" s="74" t="s">
        <v>509</v>
      </c>
      <c r="BF84" s="74" t="s">
        <v>509</v>
      </c>
    </row>
  </sheetData>
  <conditionalFormatting sqref="C10:M10">
    <cfRule type="cellIs" dxfId="25" priority="10" operator="lessThan">
      <formula>25</formula>
    </cfRule>
  </conditionalFormatting>
  <conditionalFormatting sqref="C79:M82">
    <cfRule type="cellIs" dxfId="24" priority="9" operator="lessThan">
      <formula>25</formula>
    </cfRule>
  </conditionalFormatting>
  <conditionalFormatting sqref="Q10:AA10">
    <cfRule type="cellIs" dxfId="23" priority="8" operator="lessThan">
      <formula>25</formula>
    </cfRule>
  </conditionalFormatting>
  <conditionalFormatting sqref="Q79:AA82">
    <cfRule type="cellIs" dxfId="22" priority="7" operator="lessThan">
      <formula>25</formula>
    </cfRule>
  </conditionalFormatting>
  <conditionalFormatting sqref="AE10:AO10">
    <cfRule type="cellIs" dxfId="21" priority="6" operator="lessThan">
      <formula>25</formula>
    </cfRule>
  </conditionalFormatting>
  <conditionalFormatting sqref="AE79:AO82">
    <cfRule type="cellIs" dxfId="20" priority="5" operator="lessThan">
      <formula>25</formula>
    </cfRule>
  </conditionalFormatting>
  <conditionalFormatting sqref="AS10:BC10">
    <cfRule type="cellIs" dxfId="19" priority="4" operator="lessThan">
      <formula>25</formula>
    </cfRule>
  </conditionalFormatting>
  <conditionalFormatting sqref="AS79:BC82">
    <cfRule type="cellIs" dxfId="18" priority="3" operator="lessThan">
      <formula>25</formula>
    </cfRule>
  </conditionalFormatting>
  <conditionalFormatting sqref="BG10:BQ10">
    <cfRule type="cellIs" dxfId="17" priority="2" operator="lessThan">
      <formula>25</formula>
    </cfRule>
  </conditionalFormatting>
  <conditionalFormatting sqref="BG79:BQ82">
    <cfRule type="cellIs" dxfId="16" priority="1" operator="lessThan">
      <formula>25</formula>
    </cfRule>
  </conditionalFormatting>
  <pageMargins left="0.7" right="0.7" top="0.75" bottom="0.75" header="0.3" footer="0.3"/>
  <pageSetup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BAC7D-A46B-4200-B0CB-A209AC6E633A}">
  <sheetPr>
    <tabColor theme="4"/>
  </sheetPr>
  <dimension ref="A1:AA108"/>
  <sheetViews>
    <sheetView showGridLines="0" zoomScaleNormal="100" workbookViewId="0"/>
  </sheetViews>
  <sheetFormatPr defaultColWidth="5.5" defaultRowHeight="11.25" customHeight="1"/>
  <cols>
    <col min="1" max="1" width="2.5" style="389" customWidth="1"/>
    <col min="2" max="2" width="10.5" style="389" customWidth="1"/>
    <col min="3" max="12" width="5.5" style="389" customWidth="1"/>
    <col min="13" max="13" width="5.58203125" style="389" bestFit="1" customWidth="1"/>
    <col min="14" max="14" width="2.33203125" style="389" customWidth="1"/>
    <col min="15" max="15" width="10.5" style="389" customWidth="1"/>
    <col min="16" max="19" width="5.5" style="389"/>
    <col min="20" max="25" width="5.58203125" style="389" bestFit="1" customWidth="1"/>
    <col min="26" max="26" width="6.08203125" style="389" bestFit="1" customWidth="1"/>
    <col min="27" max="16384" width="5.5" style="389"/>
  </cols>
  <sheetData>
    <row r="1" spans="1:27" ht="11.25" customHeight="1">
      <c r="A1" s="391"/>
    </row>
    <row r="4" spans="1:27" ht="11.25" customHeight="1">
      <c r="P4" s="912"/>
      <c r="Q4" s="912"/>
      <c r="R4" s="912"/>
      <c r="S4" s="912"/>
      <c r="T4" s="912"/>
      <c r="U4" s="912"/>
      <c r="V4" s="912"/>
      <c r="W4" s="912"/>
      <c r="X4" s="912"/>
      <c r="Y4" s="912"/>
      <c r="Z4" s="912"/>
    </row>
    <row r="6" spans="1:27" ht="15" customHeight="1">
      <c r="A6" s="62"/>
      <c r="C6" s="390" t="s">
        <v>510</v>
      </c>
      <c r="P6" s="390" t="s">
        <v>511</v>
      </c>
    </row>
    <row r="7" spans="1:27" ht="11.25" customHeight="1">
      <c r="A7" s="62"/>
      <c r="B7" s="441"/>
      <c r="C7" s="102">
        <v>2016</v>
      </c>
      <c r="D7" s="103">
        <v>2017</v>
      </c>
      <c r="E7" s="103">
        <v>2018</v>
      </c>
      <c r="F7" s="103">
        <v>2019</v>
      </c>
      <c r="G7" s="103">
        <v>2020</v>
      </c>
      <c r="H7" s="103">
        <v>2021</v>
      </c>
      <c r="I7" s="103">
        <v>2022</v>
      </c>
      <c r="J7" s="103">
        <v>2023</v>
      </c>
      <c r="K7" s="103">
        <v>2024</v>
      </c>
      <c r="L7" s="103">
        <v>2025</v>
      </c>
      <c r="M7" s="104">
        <v>2026</v>
      </c>
      <c r="O7" s="441"/>
      <c r="P7" s="63">
        <v>2016</v>
      </c>
      <c r="Q7" s="64">
        <v>2017</v>
      </c>
      <c r="R7" s="64">
        <v>2018</v>
      </c>
      <c r="S7" s="64">
        <v>2019</v>
      </c>
      <c r="T7" s="64">
        <v>2020</v>
      </c>
      <c r="U7" s="64">
        <v>2021</v>
      </c>
      <c r="V7" s="64">
        <v>2022</v>
      </c>
      <c r="W7" s="64">
        <v>2023</v>
      </c>
      <c r="X7" s="64">
        <v>2024</v>
      </c>
      <c r="Y7" s="64">
        <v>2025</v>
      </c>
      <c r="Z7" s="65">
        <v>2026</v>
      </c>
    </row>
    <row r="8" spans="1:27" ht="11.25" customHeight="1">
      <c r="A8" s="743"/>
      <c r="B8" s="442" t="s">
        <v>166</v>
      </c>
      <c r="C8" s="392">
        <v>0.21</v>
      </c>
      <c r="D8" s="393">
        <v>0.19</v>
      </c>
      <c r="E8" s="393">
        <v>0.26500000000000001</v>
      </c>
      <c r="F8" s="393">
        <v>0.30076799999999998</v>
      </c>
      <c r="G8" s="393">
        <v>0.28899999999999998</v>
      </c>
      <c r="H8" s="393">
        <v>0.5</v>
      </c>
      <c r="I8" s="393">
        <v>0.5</v>
      </c>
      <c r="J8" s="393">
        <v>0.5</v>
      </c>
      <c r="K8" s="393">
        <v>0.4</v>
      </c>
      <c r="L8" s="393">
        <v>0.36121999999999999</v>
      </c>
      <c r="M8" s="394">
        <v>0.2</v>
      </c>
      <c r="N8" s="744"/>
      <c r="O8" s="442" t="s">
        <v>166</v>
      </c>
      <c r="P8" s="392">
        <v>0.53397690721267244</v>
      </c>
      <c r="Q8" s="393">
        <v>0.40014092228813503</v>
      </c>
      <c r="R8" s="393">
        <v>0.50368032476705127</v>
      </c>
      <c r="S8" s="393">
        <v>0.71899092972851653</v>
      </c>
      <c r="T8" s="393">
        <v>0.66101910394238939</v>
      </c>
      <c r="U8" s="393">
        <v>0.91949921572640603</v>
      </c>
      <c r="V8" s="393">
        <v>1.0740936783445649</v>
      </c>
      <c r="W8" s="393">
        <v>1.0931598065045161</v>
      </c>
      <c r="X8" s="393">
        <v>1.125574901865124</v>
      </c>
      <c r="Y8" s="393">
        <v>1.201727300717204</v>
      </c>
      <c r="Z8" s="394">
        <v>0.84692019533762464</v>
      </c>
      <c r="AA8" s="744"/>
    </row>
    <row r="9" spans="1:27" ht="11.25" customHeight="1">
      <c r="A9" s="743"/>
      <c r="B9" s="442" t="s">
        <v>167</v>
      </c>
      <c r="C9" s="395">
        <v>1.25</v>
      </c>
      <c r="D9" s="396">
        <v>1.5</v>
      </c>
      <c r="E9" s="396">
        <v>1.5999989999999999</v>
      </c>
      <c r="F9" s="396">
        <v>1.7499990000000001</v>
      </c>
      <c r="G9" s="396">
        <v>1.8725004999999999</v>
      </c>
      <c r="H9" s="396">
        <v>2.2220010000000001</v>
      </c>
      <c r="I9" s="396">
        <v>2.7425009999999999</v>
      </c>
      <c r="J9" s="396">
        <v>2.7</v>
      </c>
      <c r="K9" s="396">
        <v>3</v>
      </c>
      <c r="L9" s="396">
        <v>3.5</v>
      </c>
      <c r="M9" s="397">
        <v>3</v>
      </c>
      <c r="N9" s="744"/>
      <c r="O9" s="442" t="s">
        <v>167</v>
      </c>
      <c r="P9" s="395">
        <v>1.83956057734962</v>
      </c>
      <c r="Q9" s="396">
        <v>2.121253603226096</v>
      </c>
      <c r="R9" s="396">
        <v>2.7833192692057471</v>
      </c>
      <c r="S9" s="396">
        <v>2.482601218766789</v>
      </c>
      <c r="T9" s="396">
        <v>2.8678980571257222</v>
      </c>
      <c r="U9" s="396">
        <v>3.3722548005307802</v>
      </c>
      <c r="V9" s="396">
        <v>4.6391751850646763</v>
      </c>
      <c r="W9" s="396">
        <v>3.9739694099255991</v>
      </c>
      <c r="X9" s="396">
        <v>4.6057990767129002</v>
      </c>
      <c r="Y9" s="396">
        <v>5.9842549791226212</v>
      </c>
      <c r="Z9" s="397">
        <v>6.8549208824533174</v>
      </c>
      <c r="AA9" s="744"/>
    </row>
    <row r="10" spans="1:27" ht="11.25" customHeight="1">
      <c r="A10" s="743"/>
      <c r="B10" s="442" t="s">
        <v>168</v>
      </c>
      <c r="C10" s="447">
        <v>4.5</v>
      </c>
      <c r="D10" s="448">
        <v>5.0000049999999998</v>
      </c>
      <c r="E10" s="448">
        <v>6.4999989999999999</v>
      </c>
      <c r="F10" s="448">
        <v>7.1672820000000002</v>
      </c>
      <c r="G10" s="448">
        <v>7.5</v>
      </c>
      <c r="H10" s="448">
        <v>10.000000999999999</v>
      </c>
      <c r="I10" s="448">
        <v>11.4133505</v>
      </c>
      <c r="J10" s="448">
        <v>9.9999990000000007</v>
      </c>
      <c r="K10" s="448">
        <v>11.894835499999999</v>
      </c>
      <c r="L10" s="448">
        <v>13.999999000000001</v>
      </c>
      <c r="M10" s="449">
        <v>19.3512095</v>
      </c>
      <c r="N10" s="744"/>
      <c r="O10" s="442" t="s">
        <v>168</v>
      </c>
      <c r="P10" s="447">
        <v>7.9380280890909134</v>
      </c>
      <c r="Q10" s="448">
        <v>8.6868182756587249</v>
      </c>
      <c r="R10" s="448">
        <v>11.24669538542264</v>
      </c>
      <c r="S10" s="448">
        <v>12.23888371689252</v>
      </c>
      <c r="T10" s="448">
        <v>13.863897923292321</v>
      </c>
      <c r="U10" s="448">
        <v>18.011673552570851</v>
      </c>
      <c r="V10" s="448">
        <v>18.197246112961711</v>
      </c>
      <c r="W10" s="448">
        <v>15.64255618663514</v>
      </c>
      <c r="X10" s="448">
        <v>19.42706520550426</v>
      </c>
      <c r="Y10" s="448">
        <v>26.95782417697135</v>
      </c>
      <c r="Z10" s="449">
        <v>36.031083122089527</v>
      </c>
      <c r="AA10" s="744"/>
    </row>
    <row r="11" spans="1:27" ht="11.25" customHeight="1">
      <c r="A11" s="743"/>
      <c r="B11" s="442" t="s">
        <v>169</v>
      </c>
      <c r="C11" s="395">
        <v>11</v>
      </c>
      <c r="D11" s="396">
        <v>12.499980000000001</v>
      </c>
      <c r="E11" s="396">
        <v>15</v>
      </c>
      <c r="F11" s="396">
        <v>17.655991</v>
      </c>
      <c r="G11" s="396">
        <v>19.999987999999998</v>
      </c>
      <c r="H11" s="396">
        <v>29.685979</v>
      </c>
      <c r="I11" s="396">
        <v>27.000001999999999</v>
      </c>
      <c r="J11" s="396">
        <v>21.580034999999999</v>
      </c>
      <c r="K11" s="396">
        <v>26.056264500000001</v>
      </c>
      <c r="L11" s="396">
        <v>30</v>
      </c>
      <c r="M11" s="397">
        <v>40</v>
      </c>
      <c r="N11" s="744"/>
      <c r="O11" s="442" t="s">
        <v>169</v>
      </c>
      <c r="P11" s="395">
        <v>15.822921704599411</v>
      </c>
      <c r="Q11" s="396">
        <v>20.52352137774206</v>
      </c>
      <c r="R11" s="396">
        <v>22.750655066712639</v>
      </c>
      <c r="S11" s="396">
        <v>29.11610912304371</v>
      </c>
      <c r="T11" s="396">
        <v>31.543620676657039</v>
      </c>
      <c r="U11" s="396">
        <v>46.345911573350953</v>
      </c>
      <c r="V11" s="396">
        <v>40.960884965761913</v>
      </c>
      <c r="W11" s="396">
        <v>36.566765954810663</v>
      </c>
      <c r="X11" s="396">
        <v>58.850974955760108</v>
      </c>
      <c r="Y11" s="396">
        <v>54.626320311186483</v>
      </c>
      <c r="Z11" s="397">
        <v>101.3316120748391</v>
      </c>
      <c r="AA11" s="744"/>
    </row>
    <row r="12" spans="1:27" ht="11.25" customHeight="1">
      <c r="A12" s="743"/>
      <c r="B12" s="442" t="s">
        <v>170</v>
      </c>
      <c r="C12" s="447">
        <v>20</v>
      </c>
      <c r="D12" s="448">
        <v>21.400001499999998</v>
      </c>
      <c r="E12" s="448">
        <v>25</v>
      </c>
      <c r="F12" s="448">
        <v>26.591747000000002</v>
      </c>
      <c r="G12" s="448">
        <v>34.999997999999998</v>
      </c>
      <c r="H12" s="448">
        <v>52</v>
      </c>
      <c r="I12" s="448">
        <v>49.999991999999999</v>
      </c>
      <c r="J12" s="448">
        <v>31.000056000000001</v>
      </c>
      <c r="K12" s="448">
        <v>42.000002000000002</v>
      </c>
      <c r="L12" s="448">
        <v>50</v>
      </c>
      <c r="M12" s="449">
        <v>74</v>
      </c>
      <c r="N12" s="744"/>
      <c r="O12" s="442" t="s">
        <v>170</v>
      </c>
      <c r="P12" s="447">
        <v>30.647875599533929</v>
      </c>
      <c r="Q12" s="448">
        <v>29.37009546661929</v>
      </c>
      <c r="R12" s="448">
        <v>40.103688731110353</v>
      </c>
      <c r="S12" s="448">
        <v>38.853911682679772</v>
      </c>
      <c r="T12" s="448">
        <v>53.248894379542357</v>
      </c>
      <c r="U12" s="448">
        <v>80.576133293154228</v>
      </c>
      <c r="V12" s="448">
        <v>68.746241827987532</v>
      </c>
      <c r="W12" s="448">
        <v>60.793691096318788</v>
      </c>
      <c r="X12" s="448">
        <v>101.7705315903162</v>
      </c>
      <c r="Y12" s="448">
        <v>95.62032700564167</v>
      </c>
      <c r="Z12" s="449">
        <v>122.14992820258681</v>
      </c>
      <c r="AA12" s="744"/>
    </row>
    <row r="13" spans="1:27" ht="11.25" customHeight="1">
      <c r="A13" s="743"/>
      <c r="B13" s="442" t="s">
        <v>171</v>
      </c>
      <c r="C13" s="429">
        <v>24.6491045</v>
      </c>
      <c r="D13" s="430">
        <v>29.999998000000001</v>
      </c>
      <c r="E13" s="430">
        <v>37.75</v>
      </c>
      <c r="F13" s="430">
        <v>49.999994999999998</v>
      </c>
      <c r="G13" s="430">
        <v>54.999996000000003</v>
      </c>
      <c r="H13" s="430">
        <v>100.000024</v>
      </c>
      <c r="I13" s="430">
        <v>104</v>
      </c>
      <c r="J13" s="430">
        <v>57.765436000000001</v>
      </c>
      <c r="K13" s="430">
        <v>90.812240000000003</v>
      </c>
      <c r="L13" s="430">
        <v>100</v>
      </c>
      <c r="M13" s="431">
        <v>150</v>
      </c>
      <c r="N13" s="744"/>
      <c r="O13" s="442" t="s">
        <v>171</v>
      </c>
      <c r="P13" s="429">
        <v>65.224336216374269</v>
      </c>
      <c r="Q13" s="430">
        <v>66.518407506034777</v>
      </c>
      <c r="R13" s="430">
        <v>78.611857382796742</v>
      </c>
      <c r="S13" s="430">
        <v>98.523943757912278</v>
      </c>
      <c r="T13" s="430">
        <v>102.28722555403471</v>
      </c>
      <c r="U13" s="430">
        <v>163.4805365879875</v>
      </c>
      <c r="V13" s="430">
        <v>139.5112672098048</v>
      </c>
      <c r="W13" s="430">
        <v>140.88956319369569</v>
      </c>
      <c r="X13" s="430">
        <v>187.7035749896047</v>
      </c>
      <c r="Y13" s="430">
        <v>446.04486505962558</v>
      </c>
      <c r="Z13" s="431">
        <v>1254.8519923132651</v>
      </c>
      <c r="AA13" s="744"/>
    </row>
    <row r="14" spans="1:27" ht="11.25" customHeight="1">
      <c r="A14" s="743"/>
      <c r="B14" s="36" t="s">
        <v>115</v>
      </c>
      <c r="O14" s="36" t="s">
        <v>115</v>
      </c>
    </row>
    <row r="15" spans="1:27" ht="11.25" customHeight="1">
      <c r="A15" s="743"/>
      <c r="M15" s="745"/>
    </row>
    <row r="16" spans="1:27" ht="11.25" customHeight="1">
      <c r="A16" s="743"/>
    </row>
    <row r="17" spans="1:1" ht="11.25" customHeight="1">
      <c r="A17" s="743"/>
    </row>
    <row r="37" spans="1:26" ht="11.25" customHeight="1">
      <c r="C37" s="390" t="s">
        <v>512</v>
      </c>
      <c r="P37" s="390" t="s">
        <v>513</v>
      </c>
    </row>
    <row r="38" spans="1:26" ht="11.25" customHeight="1">
      <c r="B38" s="441"/>
      <c r="C38" s="102">
        <v>2016</v>
      </c>
      <c r="D38" s="103">
        <v>2017</v>
      </c>
      <c r="E38" s="103">
        <v>2018</v>
      </c>
      <c r="F38" s="103">
        <v>2019</v>
      </c>
      <c r="G38" s="103">
        <v>2020</v>
      </c>
      <c r="H38" s="103">
        <v>2021</v>
      </c>
      <c r="I38" s="103">
        <v>2022</v>
      </c>
      <c r="J38" s="103">
        <v>2023</v>
      </c>
      <c r="K38" s="103">
        <v>2024</v>
      </c>
      <c r="L38" s="103">
        <v>2025</v>
      </c>
      <c r="M38" s="104">
        <v>2026</v>
      </c>
      <c r="O38" s="441"/>
      <c r="P38" s="102">
        <v>2016</v>
      </c>
      <c r="Q38" s="103">
        <v>2017</v>
      </c>
      <c r="R38" s="103">
        <v>2018</v>
      </c>
      <c r="S38" s="103">
        <v>2019</v>
      </c>
      <c r="T38" s="103">
        <v>2020</v>
      </c>
      <c r="U38" s="103">
        <v>2021</v>
      </c>
      <c r="V38" s="103">
        <v>2022</v>
      </c>
      <c r="W38" s="103">
        <v>2023</v>
      </c>
      <c r="X38" s="103">
        <v>2024</v>
      </c>
      <c r="Y38" s="103">
        <v>2025</v>
      </c>
      <c r="Z38" s="104">
        <v>2026</v>
      </c>
    </row>
    <row r="39" spans="1:26" ht="11.25" customHeight="1">
      <c r="A39" s="62"/>
      <c r="B39" s="746" t="s">
        <v>514</v>
      </c>
      <c r="C39" s="392">
        <v>0.5</v>
      </c>
      <c r="D39" s="393">
        <v>0.5</v>
      </c>
      <c r="E39" s="393">
        <v>0.57999999999999996</v>
      </c>
      <c r="F39" s="393">
        <v>0.70994175000000004</v>
      </c>
      <c r="G39" s="393">
        <v>0.7329</v>
      </c>
      <c r="H39" s="393">
        <v>1</v>
      </c>
      <c r="I39" s="393">
        <v>1.3947499999999999</v>
      </c>
      <c r="J39" s="393">
        <v>1.326579</v>
      </c>
      <c r="K39" s="393">
        <v>1.4</v>
      </c>
      <c r="L39" s="393">
        <v>1.5</v>
      </c>
      <c r="M39" s="394">
        <v>0.75</v>
      </c>
      <c r="O39" s="746" t="s">
        <v>514</v>
      </c>
      <c r="P39" s="392">
        <v>2.5</v>
      </c>
      <c r="Q39" s="393">
        <v>2.6999997499999999</v>
      </c>
      <c r="R39" s="393">
        <v>3</v>
      </c>
      <c r="S39" s="393">
        <v>3.2</v>
      </c>
      <c r="T39" s="393">
        <v>3.6766605000000001</v>
      </c>
      <c r="U39" s="393">
        <v>4.2</v>
      </c>
      <c r="V39" s="393">
        <v>5</v>
      </c>
      <c r="W39" s="393">
        <v>5</v>
      </c>
      <c r="X39" s="393">
        <v>5.3013795000000004</v>
      </c>
      <c r="Y39" s="393">
        <v>6.3</v>
      </c>
      <c r="Z39" s="394">
        <v>6.6723005000000004</v>
      </c>
    </row>
    <row r="40" spans="1:26" ht="11.25" customHeight="1">
      <c r="A40" s="62"/>
      <c r="B40" s="746" t="s">
        <v>419</v>
      </c>
      <c r="C40" s="395">
        <v>0.21</v>
      </c>
      <c r="D40" s="396">
        <v>0.19</v>
      </c>
      <c r="E40" s="396">
        <v>0.26500000000000001</v>
      </c>
      <c r="F40" s="396">
        <v>0.30076799999999998</v>
      </c>
      <c r="G40" s="396">
        <v>0.28899999999999998</v>
      </c>
      <c r="H40" s="396">
        <v>0.5</v>
      </c>
      <c r="I40" s="396">
        <v>0.5</v>
      </c>
      <c r="J40" s="396">
        <v>0.5</v>
      </c>
      <c r="K40" s="396">
        <v>0.4</v>
      </c>
      <c r="L40" s="396">
        <v>0.36121999999999999</v>
      </c>
      <c r="M40" s="397">
        <v>0.2</v>
      </c>
      <c r="O40" s="746" t="s">
        <v>419</v>
      </c>
      <c r="P40" s="395">
        <v>1.25</v>
      </c>
      <c r="Q40" s="396">
        <v>1.5</v>
      </c>
      <c r="R40" s="396">
        <v>1.5999989999999999</v>
      </c>
      <c r="S40" s="396">
        <v>1.7499990000000001</v>
      </c>
      <c r="T40" s="396">
        <v>1.8725004999999999</v>
      </c>
      <c r="U40" s="396">
        <v>2.2220010000000001</v>
      </c>
      <c r="V40" s="396">
        <v>2.7425009999999999</v>
      </c>
      <c r="W40" s="396">
        <v>2.7</v>
      </c>
      <c r="X40" s="396">
        <v>3</v>
      </c>
      <c r="Y40" s="396">
        <v>3.5</v>
      </c>
      <c r="Z40" s="397">
        <v>3</v>
      </c>
    </row>
    <row r="41" spans="1:26" ht="11.25" customHeight="1">
      <c r="A41" s="62"/>
      <c r="B41" s="746" t="s">
        <v>420</v>
      </c>
      <c r="C41" s="447">
        <v>0.53397690721267244</v>
      </c>
      <c r="D41" s="448">
        <v>0.40014092228813503</v>
      </c>
      <c r="E41" s="448">
        <v>0.50368032476705127</v>
      </c>
      <c r="F41" s="448">
        <v>0.71899092972851653</v>
      </c>
      <c r="G41" s="448">
        <v>0.66101910394238939</v>
      </c>
      <c r="H41" s="448">
        <v>0.91949921572640603</v>
      </c>
      <c r="I41" s="448">
        <v>1.0740936783445649</v>
      </c>
      <c r="J41" s="448">
        <v>1.0931598065045161</v>
      </c>
      <c r="K41" s="448">
        <v>1.125574901865124</v>
      </c>
      <c r="L41" s="448">
        <v>1.201727300717204</v>
      </c>
      <c r="M41" s="449">
        <v>0.84692019533762464</v>
      </c>
      <c r="O41" s="746" t="s">
        <v>420</v>
      </c>
      <c r="P41" s="447">
        <v>1.83956057734962</v>
      </c>
      <c r="Q41" s="448">
        <v>2.121253603226096</v>
      </c>
      <c r="R41" s="448">
        <v>2.7833192692057471</v>
      </c>
      <c r="S41" s="448">
        <v>2.482601218766789</v>
      </c>
      <c r="T41" s="448">
        <v>2.8678980571257222</v>
      </c>
      <c r="U41" s="448">
        <v>3.3722548005307802</v>
      </c>
      <c r="V41" s="448">
        <v>4.6391751850646763</v>
      </c>
      <c r="W41" s="448">
        <v>3.9739694099255991</v>
      </c>
      <c r="X41" s="448">
        <v>4.6057990767129002</v>
      </c>
      <c r="Y41" s="448">
        <v>5.9842549791226212</v>
      </c>
      <c r="Z41" s="449">
        <v>6.8549208824533174</v>
      </c>
    </row>
    <row r="42" spans="1:26" ht="11.25" customHeight="1">
      <c r="A42" s="62"/>
      <c r="B42" s="746" t="s">
        <v>515</v>
      </c>
      <c r="C42" s="395">
        <v>0.08</v>
      </c>
      <c r="D42" s="396">
        <v>6.5000000000000002E-2</v>
      </c>
      <c r="E42" s="396">
        <v>0.1</v>
      </c>
      <c r="F42" s="396">
        <v>0.1</v>
      </c>
      <c r="G42" s="396">
        <v>0.10249999999999999</v>
      </c>
      <c r="H42" s="396">
        <v>0.15</v>
      </c>
      <c r="I42" s="396">
        <v>0.2</v>
      </c>
      <c r="J42" s="396">
        <v>0.14000000000000001</v>
      </c>
      <c r="K42" s="396">
        <v>0.13250000000000001</v>
      </c>
      <c r="L42" s="396">
        <v>0.115</v>
      </c>
      <c r="M42" s="397">
        <v>6.7875000000000005E-2</v>
      </c>
      <c r="O42" s="746" t="s">
        <v>515</v>
      </c>
      <c r="P42" s="395">
        <v>0.5</v>
      </c>
      <c r="Q42" s="396">
        <v>0.64046940561497956</v>
      </c>
      <c r="R42" s="396">
        <v>0.67853649999999999</v>
      </c>
      <c r="S42" s="396">
        <v>0.75</v>
      </c>
      <c r="T42" s="396">
        <v>0.77</v>
      </c>
      <c r="U42" s="396">
        <v>1</v>
      </c>
      <c r="V42" s="396">
        <v>1.016491</v>
      </c>
      <c r="W42" s="396">
        <v>1.03301</v>
      </c>
      <c r="X42" s="396">
        <v>1.2462420000000001</v>
      </c>
      <c r="Y42" s="396">
        <v>1.5</v>
      </c>
      <c r="Z42" s="397">
        <v>1</v>
      </c>
    </row>
    <row r="43" spans="1:26" ht="11.25" customHeight="1">
      <c r="A43" s="62"/>
      <c r="B43" s="746" t="s">
        <v>421</v>
      </c>
      <c r="C43" s="739">
        <v>705</v>
      </c>
      <c r="D43" s="740">
        <v>781</v>
      </c>
      <c r="E43" s="740">
        <v>651</v>
      </c>
      <c r="F43" s="740">
        <v>716</v>
      </c>
      <c r="G43" s="740">
        <v>745</v>
      </c>
      <c r="H43" s="740">
        <v>976</v>
      </c>
      <c r="I43" s="740">
        <v>910</v>
      </c>
      <c r="J43" s="740">
        <v>724</v>
      </c>
      <c r="K43" s="740">
        <v>883</v>
      </c>
      <c r="L43" s="740">
        <v>877</v>
      </c>
      <c r="M43" s="741">
        <v>552</v>
      </c>
      <c r="O43" s="746" t="s">
        <v>421</v>
      </c>
      <c r="P43" s="739">
        <v>2773</v>
      </c>
      <c r="Q43" s="740">
        <v>3054</v>
      </c>
      <c r="R43" s="740">
        <v>3303</v>
      </c>
      <c r="S43" s="740">
        <v>3592</v>
      </c>
      <c r="T43" s="740">
        <v>3634</v>
      </c>
      <c r="U43" s="740">
        <v>4913</v>
      </c>
      <c r="V43" s="740">
        <v>4696</v>
      </c>
      <c r="W43" s="740">
        <v>3897</v>
      </c>
      <c r="X43" s="740">
        <v>3626</v>
      </c>
      <c r="Y43" s="740">
        <v>3413</v>
      </c>
      <c r="Z43" s="741">
        <v>1587</v>
      </c>
    </row>
    <row r="44" spans="1:26" ht="11.25" customHeight="1">
      <c r="B44" s="36" t="s">
        <v>115</v>
      </c>
      <c r="O44" s="36" t="s">
        <v>115</v>
      </c>
    </row>
    <row r="45" spans="1:26" s="407" customFormat="1" ht="11.25" customHeight="1"/>
    <row r="46" spans="1:26" s="407" customFormat="1" ht="11.25" customHeight="1"/>
    <row r="47" spans="1:26" s="407" customFormat="1" ht="11.25" customHeight="1"/>
    <row r="48" spans="1:26" s="407" customFormat="1" ht="11.25" customHeight="1"/>
    <row r="49" s="407" customFormat="1" ht="11.25" customHeight="1"/>
    <row r="67" spans="2:26" ht="11.25" customHeight="1">
      <c r="C67" s="390" t="s">
        <v>516</v>
      </c>
      <c r="P67" s="390" t="s">
        <v>517</v>
      </c>
    </row>
    <row r="68" spans="2:26" ht="11.25" customHeight="1">
      <c r="B68" s="441"/>
      <c r="C68" s="102">
        <v>2016</v>
      </c>
      <c r="D68" s="103">
        <v>2017</v>
      </c>
      <c r="E68" s="103">
        <v>2018</v>
      </c>
      <c r="F68" s="103">
        <v>2019</v>
      </c>
      <c r="G68" s="103">
        <v>2020</v>
      </c>
      <c r="H68" s="103">
        <v>2021</v>
      </c>
      <c r="I68" s="103">
        <v>2022</v>
      </c>
      <c r="J68" s="103">
        <v>2023</v>
      </c>
      <c r="K68" s="103">
        <v>2024</v>
      </c>
      <c r="L68" s="103">
        <v>2025</v>
      </c>
      <c r="M68" s="104">
        <v>2026</v>
      </c>
      <c r="O68" s="441"/>
      <c r="P68" s="102">
        <v>2016</v>
      </c>
      <c r="Q68" s="103">
        <v>2017</v>
      </c>
      <c r="R68" s="103">
        <v>2018</v>
      </c>
      <c r="S68" s="103">
        <v>2019</v>
      </c>
      <c r="T68" s="103">
        <v>2020</v>
      </c>
      <c r="U68" s="103">
        <v>2021</v>
      </c>
      <c r="V68" s="103">
        <v>2022</v>
      </c>
      <c r="W68" s="103">
        <v>2023</v>
      </c>
      <c r="X68" s="103">
        <v>2024</v>
      </c>
      <c r="Y68" s="103">
        <v>2025</v>
      </c>
      <c r="Z68" s="104">
        <v>2026</v>
      </c>
    </row>
    <row r="69" spans="2:26" ht="11.25" customHeight="1">
      <c r="B69" s="746" t="s">
        <v>514</v>
      </c>
      <c r="C69" s="392">
        <v>9</v>
      </c>
      <c r="D69" s="393">
        <v>10</v>
      </c>
      <c r="E69" s="393">
        <v>11.5</v>
      </c>
      <c r="F69" s="393">
        <v>13.02041405880925</v>
      </c>
      <c r="G69" s="393">
        <v>14</v>
      </c>
      <c r="H69" s="393">
        <v>19.999945499999999</v>
      </c>
      <c r="I69" s="393">
        <v>20.000003</v>
      </c>
      <c r="J69" s="393">
        <v>17.999998999999999</v>
      </c>
      <c r="K69" s="393">
        <v>20.000001000000001</v>
      </c>
      <c r="L69" s="393">
        <v>24.786273999999999</v>
      </c>
      <c r="M69" s="394">
        <v>31.964419750000001</v>
      </c>
      <c r="O69" s="746" t="s">
        <v>514</v>
      </c>
      <c r="P69" s="392">
        <v>19.999999249999998</v>
      </c>
      <c r="Q69" s="393">
        <v>23</v>
      </c>
      <c r="R69" s="393">
        <v>26.021993250000001</v>
      </c>
      <c r="S69" s="393">
        <v>31</v>
      </c>
      <c r="T69" s="393">
        <v>35.000001999999988</v>
      </c>
      <c r="U69" s="393">
        <v>50</v>
      </c>
      <c r="V69" s="393">
        <v>46.600003749999999</v>
      </c>
      <c r="W69" s="393">
        <v>39.999999750000001</v>
      </c>
      <c r="X69" s="393">
        <v>50</v>
      </c>
      <c r="Y69" s="393">
        <v>60.617179991452232</v>
      </c>
      <c r="Z69" s="394">
        <v>79.999990249999996</v>
      </c>
    </row>
    <row r="70" spans="2:26" ht="11.25" customHeight="1">
      <c r="B70" s="746" t="s">
        <v>419</v>
      </c>
      <c r="C70" s="395">
        <v>4.5</v>
      </c>
      <c r="D70" s="396">
        <v>5.0000049999999998</v>
      </c>
      <c r="E70" s="396">
        <v>6.4999989999999999</v>
      </c>
      <c r="F70" s="396">
        <v>7.1672820000000002</v>
      </c>
      <c r="G70" s="396">
        <v>7.5</v>
      </c>
      <c r="H70" s="396">
        <v>10.000000999999999</v>
      </c>
      <c r="I70" s="396">
        <v>11.4133505</v>
      </c>
      <c r="J70" s="396">
        <v>9.9999990000000007</v>
      </c>
      <c r="K70" s="396">
        <v>11.894835499999999</v>
      </c>
      <c r="L70" s="396">
        <v>13.999999000000001</v>
      </c>
      <c r="M70" s="397">
        <v>19.3512095</v>
      </c>
      <c r="O70" s="746" t="s">
        <v>419</v>
      </c>
      <c r="P70" s="395">
        <v>11</v>
      </c>
      <c r="Q70" s="396">
        <v>12.499980000000001</v>
      </c>
      <c r="R70" s="396">
        <v>15</v>
      </c>
      <c r="S70" s="396">
        <v>17.655991</v>
      </c>
      <c r="T70" s="396">
        <v>19.999987999999998</v>
      </c>
      <c r="U70" s="396">
        <v>29.685979</v>
      </c>
      <c r="V70" s="396">
        <v>27.000001999999999</v>
      </c>
      <c r="W70" s="396">
        <v>21.580034999999999</v>
      </c>
      <c r="X70" s="396">
        <v>26.056264500000001</v>
      </c>
      <c r="Y70" s="396">
        <v>30</v>
      </c>
      <c r="Z70" s="397">
        <v>40</v>
      </c>
    </row>
    <row r="71" spans="2:26" ht="11.25" customHeight="1">
      <c r="B71" s="746" t="s">
        <v>420</v>
      </c>
      <c r="C71" s="447">
        <v>7.9380280890909134</v>
      </c>
      <c r="D71" s="448">
        <v>8.6868182756587249</v>
      </c>
      <c r="E71" s="448">
        <v>11.24669538542264</v>
      </c>
      <c r="F71" s="448">
        <v>12.23888371689252</v>
      </c>
      <c r="G71" s="448">
        <v>13.863897923292321</v>
      </c>
      <c r="H71" s="448">
        <v>18.011673552570851</v>
      </c>
      <c r="I71" s="448">
        <v>18.197246112961711</v>
      </c>
      <c r="J71" s="448">
        <v>15.64255618663514</v>
      </c>
      <c r="K71" s="448">
        <v>19.42706520550426</v>
      </c>
      <c r="L71" s="448">
        <v>26.95782417697135</v>
      </c>
      <c r="M71" s="449">
        <v>36.031083122089527</v>
      </c>
      <c r="O71" s="746" t="s">
        <v>420</v>
      </c>
      <c r="P71" s="447">
        <v>15.822921704599411</v>
      </c>
      <c r="Q71" s="448">
        <v>20.52352137774206</v>
      </c>
      <c r="R71" s="448">
        <v>22.750655066712639</v>
      </c>
      <c r="S71" s="448">
        <v>29.11610912304371</v>
      </c>
      <c r="T71" s="448">
        <v>31.543620676657039</v>
      </c>
      <c r="U71" s="448">
        <v>46.345911573350953</v>
      </c>
      <c r="V71" s="448">
        <v>40.960884965761913</v>
      </c>
      <c r="W71" s="448">
        <v>36.566765954810663</v>
      </c>
      <c r="X71" s="448">
        <v>58.850974955760108</v>
      </c>
      <c r="Y71" s="448">
        <v>54.626320311186483</v>
      </c>
      <c r="Z71" s="449">
        <v>101.3316120748391</v>
      </c>
    </row>
    <row r="72" spans="2:26" ht="11.25" customHeight="1">
      <c r="B72" s="746" t="s">
        <v>515</v>
      </c>
      <c r="C72" s="395">
        <v>2</v>
      </c>
      <c r="D72" s="396">
        <v>2.5</v>
      </c>
      <c r="E72" s="396">
        <v>3</v>
      </c>
      <c r="F72" s="396">
        <v>3.3150035</v>
      </c>
      <c r="G72" s="396">
        <v>3.3152529999999998</v>
      </c>
      <c r="H72" s="396">
        <v>4.9999865000000003</v>
      </c>
      <c r="I72" s="396">
        <v>5.5</v>
      </c>
      <c r="J72" s="396">
        <v>5</v>
      </c>
      <c r="K72" s="396">
        <v>5.5931110000000004</v>
      </c>
      <c r="L72" s="396">
        <v>7.1710000000000003</v>
      </c>
      <c r="M72" s="397">
        <v>9.9999997500000006</v>
      </c>
      <c r="O72" s="746" t="s">
        <v>515</v>
      </c>
      <c r="P72" s="395">
        <v>4.9864977499999998</v>
      </c>
      <c r="Q72" s="396">
        <v>5.5000030000000004</v>
      </c>
      <c r="R72" s="396">
        <v>7.0000007499999999</v>
      </c>
      <c r="S72" s="396">
        <v>8.7675000000000001</v>
      </c>
      <c r="T72" s="396">
        <v>9</v>
      </c>
      <c r="U72" s="396">
        <v>14</v>
      </c>
      <c r="V72" s="396">
        <v>13.22499925</v>
      </c>
      <c r="W72" s="396">
        <v>10</v>
      </c>
      <c r="X72" s="396">
        <v>11.999999499999999</v>
      </c>
      <c r="Y72" s="396">
        <v>16.000000249999999</v>
      </c>
      <c r="Z72" s="397">
        <v>20</v>
      </c>
    </row>
    <row r="73" spans="2:26" ht="11.25" customHeight="1">
      <c r="B73" s="746" t="s">
        <v>421</v>
      </c>
      <c r="C73" s="739">
        <v>2035</v>
      </c>
      <c r="D73" s="740">
        <v>2217</v>
      </c>
      <c r="E73" s="740">
        <v>2263</v>
      </c>
      <c r="F73" s="740">
        <v>2347</v>
      </c>
      <c r="G73" s="740">
        <v>2329</v>
      </c>
      <c r="H73" s="740">
        <v>3231</v>
      </c>
      <c r="I73" s="740">
        <v>2656</v>
      </c>
      <c r="J73" s="740">
        <v>1909</v>
      </c>
      <c r="K73" s="740">
        <v>1758</v>
      </c>
      <c r="L73" s="740">
        <v>1805</v>
      </c>
      <c r="M73" s="741">
        <v>748</v>
      </c>
      <c r="O73" s="746" t="s">
        <v>421</v>
      </c>
      <c r="P73" s="739">
        <v>836</v>
      </c>
      <c r="Q73" s="740">
        <v>895</v>
      </c>
      <c r="R73" s="740">
        <v>1020</v>
      </c>
      <c r="S73" s="740">
        <v>1016</v>
      </c>
      <c r="T73" s="740">
        <v>1044</v>
      </c>
      <c r="U73" s="740">
        <v>1505</v>
      </c>
      <c r="V73" s="740">
        <v>1122</v>
      </c>
      <c r="W73" s="740">
        <v>726</v>
      </c>
      <c r="X73" s="740">
        <v>772</v>
      </c>
      <c r="Y73" s="740">
        <v>782</v>
      </c>
      <c r="Z73" s="741">
        <v>320</v>
      </c>
    </row>
    <row r="74" spans="2:26" ht="11.25" customHeight="1">
      <c r="B74" s="36" t="s">
        <v>115</v>
      </c>
      <c r="O74" s="36" t="s">
        <v>115</v>
      </c>
    </row>
    <row r="75" spans="2:26" s="407" customFormat="1" ht="11.25" customHeight="1"/>
    <row r="76" spans="2:26" s="407" customFormat="1" ht="11.25" customHeight="1"/>
    <row r="77" spans="2:26" s="407" customFormat="1" ht="11.25" customHeight="1"/>
    <row r="78" spans="2:26" s="407" customFormat="1" ht="11.25" customHeight="1"/>
    <row r="79" spans="2:26" s="407" customFormat="1" ht="11.25" customHeight="1"/>
    <row r="97" spans="2:26" ht="11.25" customHeight="1">
      <c r="C97" s="390" t="s">
        <v>518</v>
      </c>
      <c r="P97" s="390" t="s">
        <v>797</v>
      </c>
    </row>
    <row r="98" spans="2:26" ht="11.25" customHeight="1">
      <c r="B98" s="441"/>
      <c r="C98" s="102">
        <v>2016</v>
      </c>
      <c r="D98" s="103">
        <v>2017</v>
      </c>
      <c r="E98" s="103">
        <v>2018</v>
      </c>
      <c r="F98" s="103">
        <v>2019</v>
      </c>
      <c r="G98" s="103">
        <v>2020</v>
      </c>
      <c r="H98" s="103">
        <v>2021</v>
      </c>
      <c r="I98" s="103">
        <v>2022</v>
      </c>
      <c r="J98" s="103">
        <v>2023</v>
      </c>
      <c r="K98" s="103">
        <v>2024</v>
      </c>
      <c r="L98" s="103">
        <v>2025</v>
      </c>
      <c r="M98" s="104">
        <v>2026</v>
      </c>
      <c r="O98" s="441"/>
      <c r="P98" s="102">
        <v>2016</v>
      </c>
      <c r="Q98" s="103">
        <v>2017</v>
      </c>
      <c r="R98" s="103">
        <v>2018</v>
      </c>
      <c r="S98" s="103">
        <v>2019</v>
      </c>
      <c r="T98" s="103">
        <v>2020</v>
      </c>
      <c r="U98" s="103">
        <v>2021</v>
      </c>
      <c r="V98" s="103">
        <v>2022</v>
      </c>
      <c r="W98" s="103">
        <v>2023</v>
      </c>
      <c r="X98" s="103">
        <v>2024</v>
      </c>
      <c r="Y98" s="103">
        <v>2025</v>
      </c>
      <c r="Z98" s="104">
        <v>2026</v>
      </c>
    </row>
    <row r="99" spans="2:26" ht="11.25" customHeight="1">
      <c r="B99" s="746" t="s">
        <v>514</v>
      </c>
      <c r="C99" s="392">
        <v>36.674999999999997</v>
      </c>
      <c r="D99" s="393">
        <v>40</v>
      </c>
      <c r="E99" s="393">
        <v>49.999994999999998</v>
      </c>
      <c r="F99" s="393">
        <v>49.999995749999997</v>
      </c>
      <c r="G99" s="393">
        <v>68.2</v>
      </c>
      <c r="H99" s="393">
        <v>100</v>
      </c>
      <c r="I99" s="393">
        <v>94.171248500000004</v>
      </c>
      <c r="J99" s="393">
        <v>59.999962500000002</v>
      </c>
      <c r="K99" s="393">
        <v>93.499979999999994</v>
      </c>
      <c r="L99" s="393">
        <v>100.0000005</v>
      </c>
      <c r="M99" s="394">
        <v>124</v>
      </c>
      <c r="O99" s="746" t="s">
        <v>514</v>
      </c>
      <c r="P99" s="392">
        <v>45.895592749999999</v>
      </c>
      <c r="Q99" s="393">
        <v>56.925006750000001</v>
      </c>
      <c r="R99" s="393">
        <v>93.004554999999996</v>
      </c>
      <c r="S99" s="393">
        <v>110</v>
      </c>
      <c r="T99" s="393">
        <v>111.023248</v>
      </c>
      <c r="U99" s="393">
        <v>200</v>
      </c>
      <c r="V99" s="393">
        <v>190.45404300000001</v>
      </c>
      <c r="W99" s="393">
        <v>118</v>
      </c>
      <c r="X99" s="393">
        <v>157.4999995</v>
      </c>
      <c r="Y99" s="393">
        <v>230.00000199999999</v>
      </c>
      <c r="Z99" s="394">
        <v>362.6408295</v>
      </c>
    </row>
    <row r="100" spans="2:26" ht="11.25" customHeight="1">
      <c r="B100" s="746" t="s">
        <v>419</v>
      </c>
      <c r="C100" s="395">
        <v>20</v>
      </c>
      <c r="D100" s="396">
        <v>21.400001499999998</v>
      </c>
      <c r="E100" s="396">
        <v>25</v>
      </c>
      <c r="F100" s="396">
        <v>26.591747000000002</v>
      </c>
      <c r="G100" s="396">
        <v>34.999997999999998</v>
      </c>
      <c r="H100" s="396">
        <v>52</v>
      </c>
      <c r="I100" s="396">
        <v>49.999991999999999</v>
      </c>
      <c r="J100" s="396">
        <v>31.000056000000001</v>
      </c>
      <c r="K100" s="396">
        <v>42.000002000000002</v>
      </c>
      <c r="L100" s="396">
        <v>50</v>
      </c>
      <c r="M100" s="397">
        <v>74</v>
      </c>
      <c r="O100" s="746" t="s">
        <v>419</v>
      </c>
      <c r="P100" s="395">
        <v>24.6491045</v>
      </c>
      <c r="Q100" s="396">
        <v>29.999998000000001</v>
      </c>
      <c r="R100" s="396">
        <v>37.75</v>
      </c>
      <c r="S100" s="396">
        <v>49.999994999999998</v>
      </c>
      <c r="T100" s="396">
        <v>54.999996000000003</v>
      </c>
      <c r="U100" s="396">
        <v>100.000024</v>
      </c>
      <c r="V100" s="396">
        <v>104</v>
      </c>
      <c r="W100" s="396">
        <v>57.765436000000001</v>
      </c>
      <c r="X100" s="396">
        <v>90.812240000000003</v>
      </c>
      <c r="Y100" s="396">
        <v>100</v>
      </c>
      <c r="Z100" s="397">
        <v>150</v>
      </c>
    </row>
    <row r="101" spans="2:26" ht="11.25" customHeight="1">
      <c r="B101" s="746" t="s">
        <v>420</v>
      </c>
      <c r="C101" s="447">
        <v>30.647875599533929</v>
      </c>
      <c r="D101" s="448">
        <v>29.37009546661929</v>
      </c>
      <c r="E101" s="448">
        <v>40.103688731110353</v>
      </c>
      <c r="F101" s="448">
        <v>38.853911682679772</v>
      </c>
      <c r="G101" s="448">
        <v>53.248894379542357</v>
      </c>
      <c r="H101" s="448">
        <v>80.576133293154228</v>
      </c>
      <c r="I101" s="448">
        <v>68.746241827987532</v>
      </c>
      <c r="J101" s="448">
        <v>60.793691096318788</v>
      </c>
      <c r="K101" s="448">
        <v>101.7705315903162</v>
      </c>
      <c r="L101" s="448">
        <v>95.62032700564167</v>
      </c>
      <c r="M101" s="449">
        <v>122.14992820258681</v>
      </c>
      <c r="O101" s="746" t="s">
        <v>420</v>
      </c>
      <c r="P101" s="447">
        <v>65.224336216374269</v>
      </c>
      <c r="Q101" s="448">
        <v>66.518407506034777</v>
      </c>
      <c r="R101" s="448">
        <v>78.611857382796742</v>
      </c>
      <c r="S101" s="448">
        <v>98.523943757912278</v>
      </c>
      <c r="T101" s="448">
        <v>102.28722555403471</v>
      </c>
      <c r="U101" s="448">
        <v>163.4805365879875</v>
      </c>
      <c r="V101" s="448">
        <v>139.5112672098048</v>
      </c>
      <c r="W101" s="448">
        <v>140.88956319369569</v>
      </c>
      <c r="X101" s="448">
        <v>187.7035749896047</v>
      </c>
      <c r="Y101" s="448">
        <v>446.04486505962558</v>
      </c>
      <c r="Z101" s="449">
        <v>1254.8519923132651</v>
      </c>
    </row>
    <row r="102" spans="2:26" ht="11.25" customHeight="1">
      <c r="B102" s="746" t="s">
        <v>515</v>
      </c>
      <c r="C102" s="395">
        <v>7.4999997499999997</v>
      </c>
      <c r="D102" s="396">
        <v>9.3362762500000009</v>
      </c>
      <c r="E102" s="396">
        <v>9.8000000000000007</v>
      </c>
      <c r="F102" s="396">
        <v>12.5000015</v>
      </c>
      <c r="G102" s="396">
        <v>15.859325</v>
      </c>
      <c r="H102" s="396">
        <v>25</v>
      </c>
      <c r="I102" s="396">
        <v>22.375</v>
      </c>
      <c r="J102" s="396">
        <v>14.035209999999999</v>
      </c>
      <c r="K102" s="396">
        <v>18.186984500000001</v>
      </c>
      <c r="L102" s="396">
        <v>21.602242499999999</v>
      </c>
      <c r="M102" s="397">
        <v>40</v>
      </c>
      <c r="O102" s="746" t="s">
        <v>515</v>
      </c>
      <c r="P102" s="395">
        <v>10</v>
      </c>
      <c r="Q102" s="396">
        <v>11.34515725</v>
      </c>
      <c r="R102" s="396">
        <v>15</v>
      </c>
      <c r="S102" s="396">
        <v>19.742504</v>
      </c>
      <c r="T102" s="396">
        <v>25</v>
      </c>
      <c r="U102" s="396">
        <v>50</v>
      </c>
      <c r="V102" s="396">
        <v>48.000000999999997</v>
      </c>
      <c r="W102" s="396">
        <v>23</v>
      </c>
      <c r="X102" s="396">
        <v>35.003081999999999</v>
      </c>
      <c r="Y102" s="396">
        <v>43.935077</v>
      </c>
      <c r="Z102" s="397">
        <v>62.541041</v>
      </c>
    </row>
    <row r="103" spans="2:26" ht="11.25" customHeight="1">
      <c r="B103" s="746" t="s">
        <v>421</v>
      </c>
      <c r="C103" s="739">
        <v>404</v>
      </c>
      <c r="D103" s="740">
        <v>418</v>
      </c>
      <c r="E103" s="740">
        <v>477</v>
      </c>
      <c r="F103" s="740">
        <v>500</v>
      </c>
      <c r="G103" s="740">
        <v>481</v>
      </c>
      <c r="H103" s="740">
        <v>713</v>
      </c>
      <c r="I103" s="740">
        <v>484</v>
      </c>
      <c r="J103" s="740">
        <v>331</v>
      </c>
      <c r="K103" s="740">
        <v>319</v>
      </c>
      <c r="L103" s="740">
        <v>339</v>
      </c>
      <c r="M103" s="741">
        <v>153</v>
      </c>
      <c r="O103" s="746" t="s">
        <v>421</v>
      </c>
      <c r="P103" s="739">
        <v>342</v>
      </c>
      <c r="Q103" s="740">
        <v>354</v>
      </c>
      <c r="R103" s="740">
        <v>434</v>
      </c>
      <c r="S103" s="740">
        <v>415</v>
      </c>
      <c r="T103" s="740">
        <v>425</v>
      </c>
      <c r="U103" s="740">
        <v>631</v>
      </c>
      <c r="V103" s="740">
        <v>341</v>
      </c>
      <c r="W103" s="740">
        <v>213</v>
      </c>
      <c r="X103" s="740">
        <v>228</v>
      </c>
      <c r="Y103" s="740">
        <v>281</v>
      </c>
      <c r="Z103" s="741">
        <v>135</v>
      </c>
    </row>
    <row r="104" spans="2:26" ht="11.25" customHeight="1">
      <c r="B104" s="36" t="s">
        <v>115</v>
      </c>
      <c r="O104" s="36" t="s">
        <v>115</v>
      </c>
    </row>
    <row r="106" spans="2:26" ht="11.25" customHeight="1">
      <c r="B106" s="407"/>
      <c r="C106" s="407"/>
      <c r="D106" s="407"/>
      <c r="E106" s="407"/>
      <c r="F106" s="407"/>
      <c r="G106" s="407"/>
      <c r="H106" s="407"/>
      <c r="I106" s="407"/>
      <c r="J106" s="407"/>
      <c r="K106" s="407"/>
      <c r="L106" s="407"/>
      <c r="M106" s="407"/>
      <c r="O106" s="407"/>
      <c r="P106" s="407"/>
      <c r="Q106" s="407"/>
      <c r="R106" s="407"/>
      <c r="S106" s="407"/>
      <c r="T106" s="407"/>
      <c r="U106" s="407"/>
      <c r="V106" s="407"/>
      <c r="W106" s="407"/>
      <c r="X106" s="407"/>
      <c r="Y106" s="407"/>
      <c r="Z106" s="407"/>
    </row>
    <row r="107" spans="2:26" ht="11.25" customHeight="1">
      <c r="B107" s="407"/>
      <c r="C107" s="407"/>
      <c r="D107" s="407"/>
      <c r="E107" s="407"/>
      <c r="F107" s="407"/>
      <c r="G107" s="407"/>
      <c r="H107" s="407"/>
      <c r="I107" s="407"/>
      <c r="J107" s="407"/>
      <c r="K107" s="407"/>
      <c r="L107" s="407"/>
      <c r="M107" s="407"/>
      <c r="O107" s="407"/>
      <c r="P107" s="407"/>
      <c r="Q107" s="407"/>
      <c r="R107" s="407"/>
      <c r="S107" s="407"/>
      <c r="T107" s="407"/>
      <c r="U107" s="407"/>
      <c r="V107" s="407"/>
      <c r="W107" s="407"/>
      <c r="X107" s="407"/>
      <c r="Y107" s="407"/>
      <c r="Z107" s="407"/>
    </row>
    <row r="108" spans="2:26" ht="11.25" customHeight="1">
      <c r="B108" s="407"/>
      <c r="C108" s="407"/>
      <c r="D108" s="407"/>
      <c r="E108" s="407"/>
      <c r="F108" s="407"/>
      <c r="G108" s="407"/>
      <c r="H108" s="407"/>
      <c r="I108" s="407"/>
      <c r="J108" s="407"/>
      <c r="K108" s="407"/>
      <c r="L108" s="407"/>
      <c r="M108" s="407"/>
      <c r="O108" s="407"/>
      <c r="P108" s="407"/>
      <c r="Q108" s="407"/>
      <c r="R108" s="407"/>
      <c r="S108" s="407"/>
      <c r="T108" s="407"/>
      <c r="U108" s="407"/>
      <c r="V108" s="407"/>
      <c r="W108" s="407"/>
      <c r="X108" s="407"/>
      <c r="Y108" s="407"/>
      <c r="Z108" s="407"/>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5F561-7158-4FCE-9DA6-FFD05F11A22E}">
  <sheetPr>
    <tabColor theme="4"/>
  </sheetPr>
  <dimension ref="A1:BE46"/>
  <sheetViews>
    <sheetView showGridLines="0" zoomScaleNormal="100" workbookViewId="0"/>
  </sheetViews>
  <sheetFormatPr defaultColWidth="7.08203125" defaultRowHeight="12" customHeight="1"/>
  <cols>
    <col min="1" max="1" width="2.5" style="95" customWidth="1"/>
    <col min="2" max="2" width="22.58203125" style="97" bestFit="1" customWidth="1"/>
    <col min="3" max="14" width="7.08203125" style="97"/>
    <col min="15" max="15" width="22.58203125" style="97" bestFit="1" customWidth="1"/>
    <col min="16" max="16384" width="7.08203125" style="97"/>
  </cols>
  <sheetData>
    <row r="1" spans="1:57" ht="12" customHeight="1">
      <c r="A1" s="910"/>
      <c r="B1" s="95"/>
      <c r="C1" s="96"/>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7" ht="12" customHeight="1">
      <c r="B2" s="95"/>
      <c r="C2" s="96"/>
    </row>
    <row r="3" spans="1:57" ht="12" customHeight="1">
      <c r="B3" s="96"/>
      <c r="C3" s="96"/>
    </row>
    <row r="4" spans="1:57" ht="12" customHeight="1">
      <c r="B4" s="96"/>
      <c r="C4" s="96"/>
      <c r="E4" s="98"/>
      <c r="F4" s="98"/>
      <c r="G4" s="98"/>
      <c r="H4" s="98"/>
      <c r="I4" s="98"/>
      <c r="J4" s="98"/>
      <c r="O4" s="2"/>
    </row>
    <row r="5" spans="1:57" ht="12" customHeight="1">
      <c r="B5" s="96"/>
      <c r="C5" s="96"/>
      <c r="E5" s="98"/>
      <c r="F5" s="98"/>
      <c r="G5" s="98"/>
      <c r="H5" s="98"/>
      <c r="I5" s="98"/>
      <c r="J5" s="98"/>
      <c r="O5" s="2"/>
    </row>
    <row r="6" spans="1:57" ht="12" customHeight="1">
      <c r="B6" s="96"/>
      <c r="C6" s="96"/>
      <c r="O6" s="2"/>
      <c r="P6" s="1049" t="s">
        <v>106</v>
      </c>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row>
    <row r="7" spans="1:57" ht="12" customHeight="1">
      <c r="C7" s="10" t="s">
        <v>107</v>
      </c>
      <c r="D7" s="99"/>
      <c r="E7" s="99"/>
      <c r="F7" s="99"/>
      <c r="G7" s="99"/>
      <c r="H7" s="99"/>
      <c r="I7" s="99"/>
      <c r="J7" s="99"/>
      <c r="K7" s="99"/>
      <c r="L7" s="99"/>
      <c r="M7" s="99"/>
      <c r="O7" s="2"/>
      <c r="P7" s="1058">
        <v>2016</v>
      </c>
      <c r="Q7" s="1057"/>
      <c r="R7" s="1057"/>
      <c r="S7" s="1057"/>
      <c r="T7" s="1057">
        <v>2017</v>
      </c>
      <c r="U7" s="1057"/>
      <c r="V7" s="1057"/>
      <c r="W7" s="1057"/>
      <c r="X7" s="1057">
        <v>2018</v>
      </c>
      <c r="Y7" s="1057"/>
      <c r="Z7" s="1057"/>
      <c r="AA7" s="1057"/>
      <c r="AB7" s="1057">
        <v>2019</v>
      </c>
      <c r="AC7" s="1057"/>
      <c r="AD7" s="1057"/>
      <c r="AE7" s="1057"/>
      <c r="AF7" s="1057">
        <v>2020</v>
      </c>
      <c r="AG7" s="1057"/>
      <c r="AH7" s="1057"/>
      <c r="AI7" s="1057"/>
      <c r="AJ7" s="1057">
        <v>2021</v>
      </c>
      <c r="AK7" s="1057"/>
      <c r="AL7" s="1057"/>
      <c r="AM7" s="1057"/>
      <c r="AN7" s="1057">
        <v>2022</v>
      </c>
      <c r="AO7" s="1057"/>
      <c r="AP7" s="1057"/>
      <c r="AQ7" s="1057"/>
      <c r="AR7" s="1057">
        <v>2023</v>
      </c>
      <c r="AS7" s="1057"/>
      <c r="AT7" s="1057"/>
      <c r="AU7" s="1057"/>
      <c r="AV7" s="1057">
        <v>2024</v>
      </c>
      <c r="AW7" s="1057"/>
      <c r="AX7" s="1057"/>
      <c r="AY7" s="1057"/>
      <c r="AZ7" s="1057">
        <v>2025</v>
      </c>
      <c r="BA7" s="1057"/>
      <c r="BB7" s="1057"/>
      <c r="BC7" s="1057"/>
      <c r="BD7" s="1057">
        <v>2026</v>
      </c>
      <c r="BE7" s="1057"/>
    </row>
    <row r="8" spans="1:57" ht="12" customHeight="1">
      <c r="C8" s="3">
        <v>2016</v>
      </c>
      <c r="D8" s="4">
        <v>2017</v>
      </c>
      <c r="E8" s="4">
        <v>2018</v>
      </c>
      <c r="F8" s="4">
        <v>2019</v>
      </c>
      <c r="G8" s="4">
        <v>2020</v>
      </c>
      <c r="H8" s="4">
        <v>2021</v>
      </c>
      <c r="I8" s="4">
        <v>2022</v>
      </c>
      <c r="J8" s="4">
        <v>2023</v>
      </c>
      <c r="K8" s="4">
        <v>2024</v>
      </c>
      <c r="L8" s="4">
        <v>2025</v>
      </c>
      <c r="M8" s="94">
        <v>2026</v>
      </c>
      <c r="O8" s="2"/>
      <c r="P8" s="5"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2" customHeight="1">
      <c r="A9" s="17"/>
      <c r="B9" s="100" t="s">
        <v>112</v>
      </c>
      <c r="C9" s="358">
        <v>83.744228847087086</v>
      </c>
      <c r="D9" s="359">
        <v>93.662606361251008</v>
      </c>
      <c r="E9" s="359">
        <v>149.67015124055149</v>
      </c>
      <c r="F9" s="359">
        <v>156.27466869117251</v>
      </c>
      <c r="G9" s="359">
        <v>176.1029931582616</v>
      </c>
      <c r="H9" s="359">
        <v>358.63736671148757</v>
      </c>
      <c r="I9" s="359">
        <v>236.5918968059068</v>
      </c>
      <c r="J9" s="359">
        <v>166.18528214209209</v>
      </c>
      <c r="K9" s="359">
        <v>215.17962712612271</v>
      </c>
      <c r="L9" s="359">
        <v>319.19674114904262</v>
      </c>
      <c r="M9" s="360">
        <v>412.73272958003707</v>
      </c>
      <c r="O9" s="100" t="s">
        <v>112</v>
      </c>
      <c r="P9" s="358">
        <v>21.950947976367971</v>
      </c>
      <c r="Q9" s="359">
        <v>25.978126125522039</v>
      </c>
      <c r="R9" s="359">
        <v>18.848260104325771</v>
      </c>
      <c r="S9" s="359">
        <v>16.96689464087131</v>
      </c>
      <c r="T9" s="359">
        <v>19.573937530551049</v>
      </c>
      <c r="U9" s="359">
        <v>23.172918643740282</v>
      </c>
      <c r="V9" s="359">
        <v>27.316175422941079</v>
      </c>
      <c r="W9" s="359">
        <v>23.599574764018609</v>
      </c>
      <c r="X9" s="359">
        <v>32.01924055359698</v>
      </c>
      <c r="Y9" s="359">
        <v>32.018176879833781</v>
      </c>
      <c r="Z9" s="359">
        <v>35.531421126903979</v>
      </c>
      <c r="AA9" s="359">
        <v>50.101312680216722</v>
      </c>
      <c r="AB9" s="359">
        <v>42.442099310366409</v>
      </c>
      <c r="AC9" s="359">
        <v>39.466882397567737</v>
      </c>
      <c r="AD9" s="359">
        <v>38.960220822268283</v>
      </c>
      <c r="AE9" s="359">
        <v>35.405466160970072</v>
      </c>
      <c r="AF9" s="359">
        <v>39.715913933088302</v>
      </c>
      <c r="AG9" s="359">
        <v>39.219930511844119</v>
      </c>
      <c r="AH9" s="359">
        <v>48.914286816820251</v>
      </c>
      <c r="AI9" s="359">
        <v>48.252861896508961</v>
      </c>
      <c r="AJ9" s="359">
        <v>80.815968600545872</v>
      </c>
      <c r="AK9" s="359">
        <v>87.090371396125903</v>
      </c>
      <c r="AL9" s="359">
        <v>90.22915672559607</v>
      </c>
      <c r="AM9" s="359">
        <v>100.5018699892198</v>
      </c>
      <c r="AN9" s="359">
        <v>79.917205200974294</v>
      </c>
      <c r="AO9" s="359">
        <v>71.252280028384988</v>
      </c>
      <c r="AP9" s="359">
        <v>45.84477133879966</v>
      </c>
      <c r="AQ9" s="359">
        <v>39.577640237747829</v>
      </c>
      <c r="AR9" s="359">
        <v>55.491339787433539</v>
      </c>
      <c r="AS9" s="359">
        <v>36.505200377209277</v>
      </c>
      <c r="AT9" s="359">
        <v>36.254621034906137</v>
      </c>
      <c r="AU9" s="359">
        <v>37.934120942543203</v>
      </c>
      <c r="AV9" s="359">
        <v>38.801238168043852</v>
      </c>
      <c r="AW9" s="359">
        <v>48.102905258906112</v>
      </c>
      <c r="AX9" s="359">
        <v>43.767238485096911</v>
      </c>
      <c r="AY9" s="359">
        <v>84.508245214075814</v>
      </c>
      <c r="AZ9" s="359">
        <v>89.793599741897268</v>
      </c>
      <c r="BA9" s="359">
        <v>85.840077799709405</v>
      </c>
      <c r="BB9" s="359">
        <v>70.171780373676327</v>
      </c>
      <c r="BC9" s="359">
        <v>73.391283233759594</v>
      </c>
      <c r="BD9" s="359">
        <v>268.87520773794932</v>
      </c>
      <c r="BE9" s="360">
        <v>143.85752184208781</v>
      </c>
    </row>
    <row r="10" spans="1:57" ht="12" customHeight="1">
      <c r="A10" s="17"/>
      <c r="B10" s="101" t="s">
        <v>113</v>
      </c>
      <c r="C10" s="29">
        <v>11338</v>
      </c>
      <c r="D10" s="30">
        <v>12124</v>
      </c>
      <c r="E10" s="30">
        <v>12943</v>
      </c>
      <c r="F10" s="30">
        <v>14023</v>
      </c>
      <c r="G10" s="30">
        <v>14221</v>
      </c>
      <c r="H10" s="30">
        <v>19699</v>
      </c>
      <c r="I10" s="30">
        <v>18303</v>
      </c>
      <c r="J10" s="30">
        <v>15475</v>
      </c>
      <c r="K10" s="30">
        <v>15407</v>
      </c>
      <c r="L10" s="30">
        <v>15762</v>
      </c>
      <c r="M10" s="31">
        <v>7541</v>
      </c>
      <c r="O10" s="101" t="s">
        <v>113</v>
      </c>
      <c r="P10" s="244">
        <v>3363</v>
      </c>
      <c r="Q10" s="239">
        <v>2769</v>
      </c>
      <c r="R10" s="239">
        <v>2650</v>
      </c>
      <c r="S10" s="239">
        <v>2556</v>
      </c>
      <c r="T10" s="239">
        <v>3333</v>
      </c>
      <c r="U10" s="239">
        <v>2992</v>
      </c>
      <c r="V10" s="239">
        <v>2902</v>
      </c>
      <c r="W10" s="239">
        <v>2897</v>
      </c>
      <c r="X10" s="239">
        <v>3588</v>
      </c>
      <c r="Y10" s="239">
        <v>3097</v>
      </c>
      <c r="Z10" s="239">
        <v>2996</v>
      </c>
      <c r="AA10" s="239">
        <v>3262</v>
      </c>
      <c r="AB10" s="239">
        <v>3878</v>
      </c>
      <c r="AC10" s="239">
        <v>3394</v>
      </c>
      <c r="AD10" s="239">
        <v>3402</v>
      </c>
      <c r="AE10" s="239">
        <v>3349</v>
      </c>
      <c r="AF10" s="239">
        <v>4092</v>
      </c>
      <c r="AG10" s="239">
        <v>3098</v>
      </c>
      <c r="AH10" s="239">
        <v>3326</v>
      </c>
      <c r="AI10" s="239">
        <v>3705</v>
      </c>
      <c r="AJ10" s="239">
        <v>5216</v>
      </c>
      <c r="AK10" s="239">
        <v>4715</v>
      </c>
      <c r="AL10" s="239">
        <v>4779</v>
      </c>
      <c r="AM10" s="239">
        <v>4989</v>
      </c>
      <c r="AN10" s="239">
        <v>5686</v>
      </c>
      <c r="AO10" s="239">
        <v>4680</v>
      </c>
      <c r="AP10" s="239">
        <v>4068</v>
      </c>
      <c r="AQ10" s="239">
        <v>3869</v>
      </c>
      <c r="AR10" s="239">
        <v>4460</v>
      </c>
      <c r="AS10" s="239">
        <v>3794</v>
      </c>
      <c r="AT10" s="239">
        <v>3612</v>
      </c>
      <c r="AU10" s="239">
        <v>3609</v>
      </c>
      <c r="AV10" s="239">
        <v>4281</v>
      </c>
      <c r="AW10" s="239">
        <v>3944</v>
      </c>
      <c r="AX10" s="239">
        <v>3591</v>
      </c>
      <c r="AY10" s="239">
        <v>3591</v>
      </c>
      <c r="AZ10" s="239">
        <v>4370</v>
      </c>
      <c r="BA10" s="239">
        <v>3643</v>
      </c>
      <c r="BB10" s="239">
        <v>3768</v>
      </c>
      <c r="BC10" s="239">
        <v>3981</v>
      </c>
      <c r="BD10" s="239">
        <v>3888</v>
      </c>
      <c r="BE10" s="245">
        <v>3653</v>
      </c>
    </row>
    <row r="11" spans="1:57" ht="12" customHeight="1">
      <c r="A11" s="17"/>
      <c r="B11" s="240" t="s">
        <v>114</v>
      </c>
      <c r="C11" s="243"/>
      <c r="D11" s="241"/>
      <c r="E11" s="241"/>
      <c r="F11" s="241"/>
      <c r="G11" s="241"/>
      <c r="H11" s="241"/>
      <c r="I11" s="241"/>
      <c r="J11" s="241"/>
      <c r="K11" s="241"/>
      <c r="L11" s="241">
        <v>16348</v>
      </c>
      <c r="M11" s="242">
        <v>9646</v>
      </c>
      <c r="O11" s="240" t="s">
        <v>114</v>
      </c>
      <c r="P11" s="243"/>
      <c r="Q11" s="241"/>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v>3926</v>
      </c>
      <c r="BC11" s="241">
        <v>4409</v>
      </c>
      <c r="BD11" s="241">
        <v>4607</v>
      </c>
      <c r="BE11" s="242">
        <v>5039</v>
      </c>
    </row>
    <row r="12" spans="1:57" ht="12" customHeight="1">
      <c r="B12" s="36" t="s">
        <v>115</v>
      </c>
      <c r="O12" s="36" t="s">
        <v>115</v>
      </c>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row>
    <row r="13" spans="1:57" ht="12" customHeight="1">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row>
    <row r="14" spans="1:57" ht="12" customHeight="1">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row>
    <row r="15" spans="1:57" ht="12" customHeight="1">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row>
    <row r="16" spans="1:57" ht="12" customHeight="1">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row>
    <row r="17" spans="2:57" ht="12" customHeight="1">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row>
    <row r="18" spans="2:57" ht="12" customHeight="1">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row>
    <row r="19" spans="2:57" ht="12" customHeight="1">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row>
    <row r="20" spans="2:57" ht="12" customHeight="1">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row>
    <row r="21" spans="2:57" ht="12" customHeight="1">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row>
    <row r="22" spans="2:57" ht="12" customHeight="1">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row>
    <row r="23" spans="2:57" ht="12" customHeight="1">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row>
    <row r="24" spans="2:57" ht="12" customHeight="1">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row>
    <row r="25" spans="2:57" ht="12" customHeight="1">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row>
    <row r="26" spans="2:57" ht="12" customHeight="1">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row>
    <row r="27" spans="2:57" ht="12" customHeight="1">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row>
    <row r="28" spans="2:57" ht="12" customHeight="1">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row>
    <row r="29" spans="2:57" ht="12" customHeight="1">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row>
    <row r="30" spans="2:57" ht="12" customHeight="1">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row>
    <row r="31" spans="2:57" ht="12" customHeight="1">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row>
    <row r="32" spans="2:57" ht="12" customHeight="1">
      <c r="B32" s="96"/>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row>
    <row r="33" spans="2:57" ht="12" customHeight="1">
      <c r="B33" s="96"/>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row>
    <row r="34" spans="2:57" ht="12" customHeight="1">
      <c r="B34" s="96"/>
      <c r="O34" s="9"/>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row>
    <row r="35" spans="2:57" ht="12" customHeight="1">
      <c r="P35" s="1049" t="s">
        <v>116</v>
      </c>
    </row>
    <row r="36" spans="2:57" ht="12" customHeight="1">
      <c r="C36" s="1049" t="s">
        <v>117</v>
      </c>
      <c r="O36" s="389"/>
      <c r="P36" s="1058">
        <v>2016</v>
      </c>
      <c r="Q36" s="1057"/>
      <c r="R36" s="1057"/>
      <c r="S36" s="1057"/>
      <c r="T36" s="1057">
        <v>2017</v>
      </c>
      <c r="U36" s="1057"/>
      <c r="V36" s="1057"/>
      <c r="W36" s="1057"/>
      <c r="X36" s="1057">
        <v>2018</v>
      </c>
      <c r="Y36" s="1057"/>
      <c r="Z36" s="1057"/>
      <c r="AA36" s="1057"/>
      <c r="AB36" s="1057">
        <v>2019</v>
      </c>
      <c r="AC36" s="1057"/>
      <c r="AD36" s="1057"/>
      <c r="AE36" s="1057"/>
      <c r="AF36" s="1057">
        <v>2020</v>
      </c>
      <c r="AG36" s="1057"/>
      <c r="AH36" s="1057"/>
      <c r="AI36" s="1057"/>
      <c r="AJ36" s="1057">
        <v>2021</v>
      </c>
      <c r="AK36" s="1057"/>
      <c r="AL36" s="1057"/>
      <c r="AM36" s="1057"/>
      <c r="AN36" s="1057">
        <v>2022</v>
      </c>
      <c r="AO36" s="1057"/>
      <c r="AP36" s="1057"/>
      <c r="AQ36" s="1057"/>
      <c r="AR36" s="1057">
        <v>2023</v>
      </c>
      <c r="AS36" s="1057"/>
      <c r="AT36" s="1057"/>
      <c r="AU36" s="1057"/>
      <c r="AV36" s="1057">
        <v>2024</v>
      </c>
      <c r="AW36" s="1057"/>
      <c r="AX36" s="1057"/>
      <c r="AY36" s="1057"/>
      <c r="AZ36" s="1057">
        <v>2025</v>
      </c>
      <c r="BA36" s="1057"/>
      <c r="BB36" s="1057"/>
      <c r="BC36" s="1057"/>
      <c r="BD36" s="1057">
        <v>2026</v>
      </c>
      <c r="BE36" s="1057"/>
    </row>
    <row r="37" spans="2:57" ht="12" customHeight="1">
      <c r="B37" s="381"/>
      <c r="C37" s="3">
        <v>2016</v>
      </c>
      <c r="D37" s="4">
        <v>2017</v>
      </c>
      <c r="E37" s="4">
        <v>2018</v>
      </c>
      <c r="F37" s="4">
        <v>2019</v>
      </c>
      <c r="G37" s="4">
        <v>2020</v>
      </c>
      <c r="H37" s="4">
        <v>2021</v>
      </c>
      <c r="I37" s="4">
        <v>2022</v>
      </c>
      <c r="J37" s="4">
        <v>2023</v>
      </c>
      <c r="K37" s="4">
        <v>2024</v>
      </c>
      <c r="L37" s="4">
        <v>2025</v>
      </c>
      <c r="M37" s="94">
        <v>2026</v>
      </c>
      <c r="O37" s="389"/>
      <c r="P37" s="5" t="s">
        <v>108</v>
      </c>
      <c r="Q37" s="6" t="s">
        <v>109</v>
      </c>
      <c r="R37" s="6" t="s">
        <v>110</v>
      </c>
      <c r="S37" s="6" t="s">
        <v>111</v>
      </c>
      <c r="T37" s="6" t="s">
        <v>108</v>
      </c>
      <c r="U37" s="6" t="s">
        <v>109</v>
      </c>
      <c r="V37" s="6" t="s">
        <v>110</v>
      </c>
      <c r="W37" s="6" t="s">
        <v>111</v>
      </c>
      <c r="X37" s="6" t="s">
        <v>108</v>
      </c>
      <c r="Y37" s="6" t="s">
        <v>109</v>
      </c>
      <c r="Z37" s="6" t="s">
        <v>110</v>
      </c>
      <c r="AA37" s="6" t="s">
        <v>111</v>
      </c>
      <c r="AB37" s="6" t="s">
        <v>108</v>
      </c>
      <c r="AC37" s="6" t="s">
        <v>109</v>
      </c>
      <c r="AD37" s="6" t="s">
        <v>110</v>
      </c>
      <c r="AE37" s="6" t="s">
        <v>111</v>
      </c>
      <c r="AF37" s="6" t="s">
        <v>108</v>
      </c>
      <c r="AG37" s="6" t="s">
        <v>109</v>
      </c>
      <c r="AH37" s="6" t="s">
        <v>110</v>
      </c>
      <c r="AI37" s="6" t="s">
        <v>111</v>
      </c>
      <c r="AJ37" s="6" t="s">
        <v>108</v>
      </c>
      <c r="AK37" s="6" t="s">
        <v>109</v>
      </c>
      <c r="AL37" s="6" t="s">
        <v>110</v>
      </c>
      <c r="AM37" s="6" t="s">
        <v>111</v>
      </c>
      <c r="AN37" s="6" t="s">
        <v>108</v>
      </c>
      <c r="AO37" s="6" t="s">
        <v>109</v>
      </c>
      <c r="AP37" s="6" t="s">
        <v>110</v>
      </c>
      <c r="AQ37" s="6" t="s">
        <v>111</v>
      </c>
      <c r="AR37" s="6" t="s">
        <v>108</v>
      </c>
      <c r="AS37" s="6" t="s">
        <v>109</v>
      </c>
      <c r="AT37" s="6" t="s">
        <v>110</v>
      </c>
      <c r="AU37" s="6" t="s">
        <v>111</v>
      </c>
      <c r="AV37" s="6" t="s">
        <v>108</v>
      </c>
      <c r="AW37" s="6" t="s">
        <v>109</v>
      </c>
      <c r="AX37" s="6" t="s">
        <v>110</v>
      </c>
      <c r="AY37" s="6" t="s">
        <v>111</v>
      </c>
      <c r="AZ37" s="6" t="s">
        <v>108</v>
      </c>
      <c r="BA37" s="6" t="s">
        <v>109</v>
      </c>
      <c r="BB37" s="6" t="s">
        <v>110</v>
      </c>
      <c r="BC37" s="6" t="s">
        <v>111</v>
      </c>
      <c r="BD37" s="6" t="s">
        <v>108</v>
      </c>
      <c r="BE37" s="6" t="s">
        <v>109</v>
      </c>
    </row>
    <row r="38" spans="2:57" ht="12" customHeight="1">
      <c r="B38" s="382" t="s">
        <v>118</v>
      </c>
      <c r="C38" s="699">
        <v>4126</v>
      </c>
      <c r="D38" s="700">
        <v>4429</v>
      </c>
      <c r="E38" s="700">
        <v>4652</v>
      </c>
      <c r="F38" s="700">
        <v>5170</v>
      </c>
      <c r="G38" s="700">
        <v>5382</v>
      </c>
      <c r="H38" s="700">
        <v>7428</v>
      </c>
      <c r="I38" s="700">
        <v>7044</v>
      </c>
      <c r="J38" s="700">
        <v>5758</v>
      </c>
      <c r="K38" s="700">
        <v>5725</v>
      </c>
      <c r="L38" s="700">
        <v>5407</v>
      </c>
      <c r="M38" s="701">
        <v>2562</v>
      </c>
      <c r="O38" s="382" t="s">
        <v>118</v>
      </c>
      <c r="P38" s="414">
        <v>1241</v>
      </c>
      <c r="Q38" s="415">
        <v>991</v>
      </c>
      <c r="R38" s="415">
        <v>956</v>
      </c>
      <c r="S38" s="415">
        <v>938</v>
      </c>
      <c r="T38" s="415">
        <v>1203</v>
      </c>
      <c r="U38" s="415">
        <v>1028</v>
      </c>
      <c r="V38" s="415">
        <v>1082</v>
      </c>
      <c r="W38" s="415">
        <v>1116</v>
      </c>
      <c r="X38" s="415">
        <v>1249</v>
      </c>
      <c r="Y38" s="415">
        <v>1105</v>
      </c>
      <c r="Z38" s="415">
        <v>1058</v>
      </c>
      <c r="AA38" s="415">
        <v>1240</v>
      </c>
      <c r="AB38" s="415">
        <v>1391</v>
      </c>
      <c r="AC38" s="415">
        <v>1204</v>
      </c>
      <c r="AD38" s="415">
        <v>1300</v>
      </c>
      <c r="AE38" s="415">
        <v>1275</v>
      </c>
      <c r="AF38" s="415">
        <v>1520</v>
      </c>
      <c r="AG38" s="415">
        <v>1143</v>
      </c>
      <c r="AH38" s="415">
        <v>1271</v>
      </c>
      <c r="AI38" s="415">
        <v>1448</v>
      </c>
      <c r="AJ38" s="415">
        <v>1871</v>
      </c>
      <c r="AK38" s="415">
        <v>1799</v>
      </c>
      <c r="AL38" s="415">
        <v>1838</v>
      </c>
      <c r="AM38" s="415">
        <v>1920</v>
      </c>
      <c r="AN38" s="415">
        <v>2133</v>
      </c>
      <c r="AO38" s="415">
        <v>1860</v>
      </c>
      <c r="AP38" s="415">
        <v>1619</v>
      </c>
      <c r="AQ38" s="415">
        <v>1432</v>
      </c>
      <c r="AR38" s="415">
        <v>1572</v>
      </c>
      <c r="AS38" s="415">
        <v>1449</v>
      </c>
      <c r="AT38" s="415">
        <v>1392</v>
      </c>
      <c r="AU38" s="415">
        <v>1345</v>
      </c>
      <c r="AV38" s="415">
        <v>1524</v>
      </c>
      <c r="AW38" s="415">
        <v>1445</v>
      </c>
      <c r="AX38" s="415">
        <v>1405</v>
      </c>
      <c r="AY38" s="415">
        <v>1351</v>
      </c>
      <c r="AZ38" s="415">
        <v>1457</v>
      </c>
      <c r="BA38" s="415">
        <v>1196</v>
      </c>
      <c r="BB38" s="415">
        <v>1315</v>
      </c>
      <c r="BC38" s="415">
        <v>1439</v>
      </c>
      <c r="BD38" s="415">
        <v>1307</v>
      </c>
      <c r="BE38" s="416">
        <v>1255</v>
      </c>
    </row>
    <row r="39" spans="2:57" ht="12" customHeight="1">
      <c r="B39" s="382" t="s">
        <v>119</v>
      </c>
      <c r="C39" s="702">
        <v>4123</v>
      </c>
      <c r="D39" s="697">
        <v>4401</v>
      </c>
      <c r="E39" s="697">
        <v>4496</v>
      </c>
      <c r="F39" s="697">
        <v>4530</v>
      </c>
      <c r="G39" s="697">
        <v>4266</v>
      </c>
      <c r="H39" s="697">
        <v>6080</v>
      </c>
      <c r="I39" s="697">
        <v>5622</v>
      </c>
      <c r="J39" s="697">
        <v>4570</v>
      </c>
      <c r="K39" s="697">
        <v>4656</v>
      </c>
      <c r="L39" s="697">
        <v>5150</v>
      </c>
      <c r="M39" s="698">
        <v>2589</v>
      </c>
      <c r="O39" s="382" t="s">
        <v>119</v>
      </c>
      <c r="P39" s="398">
        <v>1226</v>
      </c>
      <c r="Q39" s="399">
        <v>999</v>
      </c>
      <c r="R39" s="399">
        <v>972</v>
      </c>
      <c r="S39" s="399">
        <v>926</v>
      </c>
      <c r="T39" s="399">
        <v>1216</v>
      </c>
      <c r="U39" s="399">
        <v>1095</v>
      </c>
      <c r="V39" s="399">
        <v>1045</v>
      </c>
      <c r="W39" s="399">
        <v>1045</v>
      </c>
      <c r="X39" s="399">
        <v>1308</v>
      </c>
      <c r="Y39" s="399">
        <v>1057</v>
      </c>
      <c r="Z39" s="399">
        <v>1036</v>
      </c>
      <c r="AA39" s="399">
        <v>1095</v>
      </c>
      <c r="AB39" s="399">
        <v>1258</v>
      </c>
      <c r="AC39" s="399">
        <v>1099</v>
      </c>
      <c r="AD39" s="399">
        <v>1062</v>
      </c>
      <c r="AE39" s="399">
        <v>1111</v>
      </c>
      <c r="AF39" s="399">
        <v>1254</v>
      </c>
      <c r="AG39" s="399">
        <v>869</v>
      </c>
      <c r="AH39" s="399">
        <v>988</v>
      </c>
      <c r="AI39" s="399">
        <v>1155</v>
      </c>
      <c r="AJ39" s="399">
        <v>1618</v>
      </c>
      <c r="AK39" s="399">
        <v>1433</v>
      </c>
      <c r="AL39" s="399">
        <v>1458</v>
      </c>
      <c r="AM39" s="399">
        <v>1571</v>
      </c>
      <c r="AN39" s="399">
        <v>1739</v>
      </c>
      <c r="AO39" s="399">
        <v>1377</v>
      </c>
      <c r="AP39" s="399">
        <v>1252</v>
      </c>
      <c r="AQ39" s="399">
        <v>1254</v>
      </c>
      <c r="AR39" s="399">
        <v>1341</v>
      </c>
      <c r="AS39" s="399">
        <v>1089</v>
      </c>
      <c r="AT39" s="399">
        <v>1049</v>
      </c>
      <c r="AU39" s="399">
        <v>1091</v>
      </c>
      <c r="AV39" s="399">
        <v>1345</v>
      </c>
      <c r="AW39" s="399">
        <v>1206</v>
      </c>
      <c r="AX39" s="399">
        <v>1013</v>
      </c>
      <c r="AY39" s="399">
        <v>1092</v>
      </c>
      <c r="AZ39" s="399">
        <v>1434</v>
      </c>
      <c r="BA39" s="399">
        <v>1171</v>
      </c>
      <c r="BB39" s="399">
        <v>1219</v>
      </c>
      <c r="BC39" s="399">
        <v>1326</v>
      </c>
      <c r="BD39" s="399">
        <v>1249</v>
      </c>
      <c r="BE39" s="400">
        <v>1340</v>
      </c>
    </row>
    <row r="40" spans="2:57" ht="12" customHeight="1">
      <c r="B40" s="382" t="s">
        <v>120</v>
      </c>
      <c r="C40" s="699">
        <v>2560</v>
      </c>
      <c r="D40" s="700">
        <v>2751</v>
      </c>
      <c r="E40" s="700">
        <v>3142</v>
      </c>
      <c r="F40" s="700">
        <v>3636</v>
      </c>
      <c r="G40" s="700">
        <v>3790</v>
      </c>
      <c r="H40" s="700">
        <v>5226</v>
      </c>
      <c r="I40" s="700">
        <v>4845</v>
      </c>
      <c r="J40" s="700">
        <v>4412</v>
      </c>
      <c r="K40" s="700">
        <v>4216</v>
      </c>
      <c r="L40" s="700">
        <v>4248</v>
      </c>
      <c r="M40" s="701">
        <v>1953</v>
      </c>
      <c r="O40" s="382" t="s">
        <v>120</v>
      </c>
      <c r="P40" s="417">
        <v>749</v>
      </c>
      <c r="Q40" s="418">
        <v>660</v>
      </c>
      <c r="R40" s="418">
        <v>602</v>
      </c>
      <c r="S40" s="418">
        <v>549</v>
      </c>
      <c r="T40" s="418">
        <v>765</v>
      </c>
      <c r="U40" s="418">
        <v>720</v>
      </c>
      <c r="V40" s="418">
        <v>658</v>
      </c>
      <c r="W40" s="418">
        <v>608</v>
      </c>
      <c r="X40" s="418">
        <v>875</v>
      </c>
      <c r="Y40" s="418">
        <v>769</v>
      </c>
      <c r="Z40" s="418">
        <v>735</v>
      </c>
      <c r="AA40" s="418">
        <v>763</v>
      </c>
      <c r="AB40" s="418">
        <v>1055</v>
      </c>
      <c r="AC40" s="418">
        <v>906</v>
      </c>
      <c r="AD40" s="418">
        <v>859</v>
      </c>
      <c r="AE40" s="418">
        <v>816</v>
      </c>
      <c r="AF40" s="418">
        <v>1108</v>
      </c>
      <c r="AG40" s="418">
        <v>909</v>
      </c>
      <c r="AH40" s="418">
        <v>869</v>
      </c>
      <c r="AI40" s="418">
        <v>904</v>
      </c>
      <c r="AJ40" s="418">
        <v>1481</v>
      </c>
      <c r="AK40" s="418">
        <v>1230</v>
      </c>
      <c r="AL40" s="418">
        <v>1242</v>
      </c>
      <c r="AM40" s="418">
        <v>1273</v>
      </c>
      <c r="AN40" s="418">
        <v>1570</v>
      </c>
      <c r="AO40" s="418">
        <v>1249</v>
      </c>
      <c r="AP40" s="418">
        <v>1034</v>
      </c>
      <c r="AQ40" s="418">
        <v>992</v>
      </c>
      <c r="AR40" s="418">
        <v>1337</v>
      </c>
      <c r="AS40" s="418">
        <v>1067</v>
      </c>
      <c r="AT40" s="418">
        <v>1005</v>
      </c>
      <c r="AU40" s="418">
        <v>1003</v>
      </c>
      <c r="AV40" s="418">
        <v>1200</v>
      </c>
      <c r="AW40" s="418">
        <v>1085</v>
      </c>
      <c r="AX40" s="418">
        <v>969</v>
      </c>
      <c r="AY40" s="418">
        <v>962</v>
      </c>
      <c r="AZ40" s="418">
        <v>1208</v>
      </c>
      <c r="BA40" s="418">
        <v>1048</v>
      </c>
      <c r="BB40" s="418">
        <v>999</v>
      </c>
      <c r="BC40" s="418">
        <v>993</v>
      </c>
      <c r="BD40" s="418">
        <v>1081</v>
      </c>
      <c r="BE40" s="419">
        <v>872</v>
      </c>
    </row>
    <row r="41" spans="2:57" ht="12" customHeight="1">
      <c r="B41" s="382" t="s">
        <v>121</v>
      </c>
      <c r="C41" s="703">
        <v>502</v>
      </c>
      <c r="D41" s="704">
        <v>523</v>
      </c>
      <c r="E41" s="704">
        <v>624</v>
      </c>
      <c r="F41" s="704">
        <v>670</v>
      </c>
      <c r="G41" s="704">
        <v>762</v>
      </c>
      <c r="H41" s="704">
        <v>943</v>
      </c>
      <c r="I41" s="704">
        <v>777</v>
      </c>
      <c r="J41" s="704">
        <v>705</v>
      </c>
      <c r="K41" s="704">
        <v>781</v>
      </c>
      <c r="L41" s="704">
        <v>927</v>
      </c>
      <c r="M41" s="705">
        <v>418</v>
      </c>
      <c r="O41" s="382" t="s">
        <v>121</v>
      </c>
      <c r="P41" s="398">
        <v>141</v>
      </c>
      <c r="Q41" s="399">
        <v>111</v>
      </c>
      <c r="R41" s="399">
        <v>117</v>
      </c>
      <c r="S41" s="399">
        <v>133</v>
      </c>
      <c r="T41" s="399">
        <v>142</v>
      </c>
      <c r="U41" s="399">
        <v>145</v>
      </c>
      <c r="V41" s="399">
        <v>113</v>
      </c>
      <c r="W41" s="399">
        <v>123</v>
      </c>
      <c r="X41" s="399">
        <v>150</v>
      </c>
      <c r="Y41" s="399">
        <v>156</v>
      </c>
      <c r="Z41" s="399">
        <v>160</v>
      </c>
      <c r="AA41" s="399">
        <v>158</v>
      </c>
      <c r="AB41" s="399">
        <v>170</v>
      </c>
      <c r="AC41" s="399">
        <v>181</v>
      </c>
      <c r="AD41" s="399">
        <v>176</v>
      </c>
      <c r="AE41" s="399">
        <v>143</v>
      </c>
      <c r="AF41" s="399">
        <v>203</v>
      </c>
      <c r="AG41" s="399">
        <v>173</v>
      </c>
      <c r="AH41" s="399">
        <v>194</v>
      </c>
      <c r="AI41" s="399">
        <v>192</v>
      </c>
      <c r="AJ41" s="399">
        <v>239</v>
      </c>
      <c r="AK41" s="399">
        <v>249</v>
      </c>
      <c r="AL41" s="399">
        <v>232</v>
      </c>
      <c r="AM41" s="399">
        <v>223</v>
      </c>
      <c r="AN41" s="399">
        <v>239</v>
      </c>
      <c r="AO41" s="399">
        <v>191</v>
      </c>
      <c r="AP41" s="399">
        <v>162</v>
      </c>
      <c r="AQ41" s="399">
        <v>185</v>
      </c>
      <c r="AR41" s="399">
        <v>202</v>
      </c>
      <c r="AS41" s="399">
        <v>180</v>
      </c>
      <c r="AT41" s="399">
        <v>159</v>
      </c>
      <c r="AU41" s="399">
        <v>164</v>
      </c>
      <c r="AV41" s="399">
        <v>205</v>
      </c>
      <c r="AW41" s="399">
        <v>203</v>
      </c>
      <c r="AX41" s="399">
        <v>193</v>
      </c>
      <c r="AY41" s="399">
        <v>180</v>
      </c>
      <c r="AZ41" s="399">
        <v>261</v>
      </c>
      <c r="BA41" s="399">
        <v>226</v>
      </c>
      <c r="BB41" s="399">
        <v>228</v>
      </c>
      <c r="BC41" s="399">
        <v>212</v>
      </c>
      <c r="BD41" s="399">
        <v>242</v>
      </c>
      <c r="BE41" s="400">
        <v>176</v>
      </c>
    </row>
    <row r="42" spans="2:57" ht="12" customHeight="1">
      <c r="B42" s="382" t="s">
        <v>122</v>
      </c>
      <c r="C42" s="524">
        <v>0.36390897865584759</v>
      </c>
      <c r="D42" s="525">
        <v>0.36530847904981856</v>
      </c>
      <c r="E42" s="525">
        <v>0.35942208143397975</v>
      </c>
      <c r="F42" s="525">
        <v>0.36868002567211011</v>
      </c>
      <c r="G42" s="525">
        <v>0.37845439842486461</v>
      </c>
      <c r="H42" s="525">
        <v>0.3770749784253008</v>
      </c>
      <c r="I42" s="525">
        <v>0.3848549418128176</v>
      </c>
      <c r="J42" s="525">
        <v>0.37208400646203554</v>
      </c>
      <c r="K42" s="525">
        <v>0.37158434477834751</v>
      </c>
      <c r="L42" s="525">
        <v>0.34304022332191347</v>
      </c>
      <c r="M42" s="526">
        <v>0.33974273968969632</v>
      </c>
      <c r="O42" s="382" t="s">
        <v>122</v>
      </c>
      <c r="P42" s="524">
        <v>0.3690157597383289</v>
      </c>
      <c r="Q42" s="525">
        <v>0.35789093535572408</v>
      </c>
      <c r="R42" s="525">
        <v>0.3607547169811321</v>
      </c>
      <c r="S42" s="525">
        <v>0.3669796557120501</v>
      </c>
      <c r="T42" s="525">
        <v>0.36093609360936091</v>
      </c>
      <c r="U42" s="525">
        <v>0.34358288770053474</v>
      </c>
      <c r="V42" s="525">
        <v>0.37284631288766368</v>
      </c>
      <c r="W42" s="525">
        <v>0.38522609596133933</v>
      </c>
      <c r="X42" s="525">
        <v>0.34810479375696768</v>
      </c>
      <c r="Y42" s="525">
        <v>0.35679690022602517</v>
      </c>
      <c r="Z42" s="525">
        <v>0.35313751668891857</v>
      </c>
      <c r="AA42" s="525">
        <v>0.38013488657265482</v>
      </c>
      <c r="AB42" s="525">
        <v>0.3586900464156782</v>
      </c>
      <c r="AC42" s="525">
        <v>0.35474366529169121</v>
      </c>
      <c r="AD42" s="525">
        <v>0.38212815990593768</v>
      </c>
      <c r="AE42" s="525">
        <v>0.38071065989847713</v>
      </c>
      <c r="AF42" s="525">
        <v>0.37145650048875856</v>
      </c>
      <c r="AG42" s="525">
        <v>0.36894770819883799</v>
      </c>
      <c r="AH42" s="525">
        <v>0.3821407095610343</v>
      </c>
      <c r="AI42" s="525">
        <v>0.39082321187584346</v>
      </c>
      <c r="AJ42" s="525">
        <v>0.35870398773006135</v>
      </c>
      <c r="AK42" s="525">
        <v>0.38154825026511135</v>
      </c>
      <c r="AL42" s="525">
        <v>0.38459928855409081</v>
      </c>
      <c r="AM42" s="525">
        <v>0.38484666265784728</v>
      </c>
      <c r="AN42" s="525">
        <v>0.37513190291945131</v>
      </c>
      <c r="AO42" s="525">
        <v>0.39743589743589741</v>
      </c>
      <c r="AP42" s="525">
        <v>0.39798426745329402</v>
      </c>
      <c r="AQ42" s="525">
        <v>0.37012147841819593</v>
      </c>
      <c r="AR42" s="525">
        <v>0.35246636771300449</v>
      </c>
      <c r="AS42" s="525">
        <v>0.38191881918819187</v>
      </c>
      <c r="AT42" s="525">
        <v>0.38538205980066448</v>
      </c>
      <c r="AU42" s="525">
        <v>0.37267941257966197</v>
      </c>
      <c r="AV42" s="525">
        <v>0.35599159074982478</v>
      </c>
      <c r="AW42" s="525">
        <v>0.36637931034482757</v>
      </c>
      <c r="AX42" s="525">
        <v>0.39125591757170702</v>
      </c>
      <c r="AY42" s="525">
        <v>0.37621832358674462</v>
      </c>
      <c r="AZ42" s="525">
        <v>0.3334096109839817</v>
      </c>
      <c r="BA42" s="525">
        <v>0.32830085094702166</v>
      </c>
      <c r="BB42" s="525">
        <v>0.34899150743099788</v>
      </c>
      <c r="BC42" s="525">
        <v>0.36146696809846773</v>
      </c>
      <c r="BD42" s="525">
        <v>0.33616255144032919</v>
      </c>
      <c r="BE42" s="526">
        <v>0.34355324390911579</v>
      </c>
    </row>
    <row r="43" spans="2:57" ht="12" customHeight="1">
      <c r="B43" s="382" t="s">
        <v>123</v>
      </c>
      <c r="C43" s="527">
        <v>0.36364438172517199</v>
      </c>
      <c r="D43" s="528">
        <v>0.36299901022764763</v>
      </c>
      <c r="E43" s="528">
        <v>0.34736923433516187</v>
      </c>
      <c r="F43" s="528">
        <v>0.32304071881908292</v>
      </c>
      <c r="G43" s="528">
        <v>0.29997890443710007</v>
      </c>
      <c r="H43" s="528">
        <v>0.30864510888877605</v>
      </c>
      <c r="I43" s="528">
        <v>0.30716276020324534</v>
      </c>
      <c r="J43" s="528">
        <v>0.29531502423263328</v>
      </c>
      <c r="K43" s="528">
        <v>0.30220029856558706</v>
      </c>
      <c r="L43" s="528">
        <v>0.32673518589011546</v>
      </c>
      <c r="M43" s="529">
        <v>0.34332316668876806</v>
      </c>
      <c r="O43" s="382" t="s">
        <v>123</v>
      </c>
      <c r="P43" s="527">
        <v>0.36455545643770443</v>
      </c>
      <c r="Q43" s="528">
        <v>0.36078006500541709</v>
      </c>
      <c r="R43" s="528">
        <v>0.36679245283018869</v>
      </c>
      <c r="S43" s="528">
        <v>0.36228482003129892</v>
      </c>
      <c r="T43" s="528">
        <v>0.36483648364836485</v>
      </c>
      <c r="U43" s="528">
        <v>0.365975935828877</v>
      </c>
      <c r="V43" s="528">
        <v>0.36009648518263265</v>
      </c>
      <c r="W43" s="528">
        <v>0.36071798412150502</v>
      </c>
      <c r="X43" s="528">
        <v>0.36454849498327757</v>
      </c>
      <c r="Y43" s="528">
        <v>0.3412980303519535</v>
      </c>
      <c r="Z43" s="528">
        <v>0.34579439252336447</v>
      </c>
      <c r="AA43" s="528">
        <v>0.335683629675046</v>
      </c>
      <c r="AB43" s="528">
        <v>0.32439401753481178</v>
      </c>
      <c r="AC43" s="528">
        <v>0.32380671773718328</v>
      </c>
      <c r="AD43" s="528">
        <v>0.31216931216931215</v>
      </c>
      <c r="AE43" s="528">
        <v>0.33174081815467305</v>
      </c>
      <c r="AF43" s="528">
        <v>0.30645161290322581</v>
      </c>
      <c r="AG43" s="528">
        <v>0.28050355067785671</v>
      </c>
      <c r="AH43" s="528">
        <v>0.29705351773902583</v>
      </c>
      <c r="AI43" s="528">
        <v>0.31174089068825911</v>
      </c>
      <c r="AJ43" s="528">
        <v>0.3101993865030675</v>
      </c>
      <c r="AK43" s="528">
        <v>0.3039236479321315</v>
      </c>
      <c r="AL43" s="528">
        <v>0.30508474576271188</v>
      </c>
      <c r="AM43" s="528">
        <v>0.31489276408097816</v>
      </c>
      <c r="AN43" s="528">
        <v>0.30583890256771018</v>
      </c>
      <c r="AO43" s="528">
        <v>0.29423076923076924</v>
      </c>
      <c r="AP43" s="528">
        <v>0.3077679449360865</v>
      </c>
      <c r="AQ43" s="528">
        <v>0.3241147583354872</v>
      </c>
      <c r="AR43" s="528">
        <v>0.30067264573991032</v>
      </c>
      <c r="AS43" s="528">
        <v>0.28703215603584609</v>
      </c>
      <c r="AT43" s="528">
        <v>0.29042081949058696</v>
      </c>
      <c r="AU43" s="528">
        <v>0.30229980604045442</v>
      </c>
      <c r="AV43" s="528">
        <v>0.3141789301565055</v>
      </c>
      <c r="AW43" s="528">
        <v>0.30578093306288034</v>
      </c>
      <c r="AX43" s="528">
        <v>0.28209412419938734</v>
      </c>
      <c r="AY43" s="528">
        <v>0.30409356725146197</v>
      </c>
      <c r="AZ43" s="528">
        <v>0.32814645308924484</v>
      </c>
      <c r="BA43" s="528">
        <v>0.32143837496568761</v>
      </c>
      <c r="BB43" s="528">
        <v>0.32351380042462846</v>
      </c>
      <c r="BC43" s="528">
        <v>0.33308214016578747</v>
      </c>
      <c r="BD43" s="528">
        <v>0.32124485596707819</v>
      </c>
      <c r="BE43" s="529">
        <v>0.36682179030933482</v>
      </c>
    </row>
    <row r="44" spans="2:57" ht="12" customHeight="1">
      <c r="B44" s="382" t="s">
        <v>124</v>
      </c>
      <c r="C44" s="530">
        <v>0.22578938084318223</v>
      </c>
      <c r="D44" s="531">
        <v>0.22690531177829099</v>
      </c>
      <c r="E44" s="531">
        <v>0.2427567024646527</v>
      </c>
      <c r="F44" s="531">
        <v>0.25928831205876063</v>
      </c>
      <c r="G44" s="531">
        <v>0.26650727796920048</v>
      </c>
      <c r="H44" s="531">
        <v>0.26529265444946443</v>
      </c>
      <c r="I44" s="531">
        <v>0.26471070316341583</v>
      </c>
      <c r="J44" s="531">
        <v>0.28510500807754441</v>
      </c>
      <c r="K44" s="531">
        <v>0.27364185110663986</v>
      </c>
      <c r="L44" s="531">
        <v>0.2695089455652836</v>
      </c>
      <c r="M44" s="532">
        <v>0.25898421959952261</v>
      </c>
      <c r="O44" s="382" t="s">
        <v>124</v>
      </c>
      <c r="P44" s="530">
        <v>0.22271781147784717</v>
      </c>
      <c r="Q44" s="531">
        <v>0.23835319609967498</v>
      </c>
      <c r="R44" s="531">
        <v>0.22716981132075473</v>
      </c>
      <c r="S44" s="531">
        <v>0.21478873239436619</v>
      </c>
      <c r="T44" s="531">
        <v>0.22952295229522951</v>
      </c>
      <c r="U44" s="531">
        <v>0.24064171122994651</v>
      </c>
      <c r="V44" s="531">
        <v>0.22674017918676775</v>
      </c>
      <c r="W44" s="531">
        <v>0.20987228167069383</v>
      </c>
      <c r="X44" s="531">
        <v>0.24386845039018953</v>
      </c>
      <c r="Y44" s="531">
        <v>0.24830481110752342</v>
      </c>
      <c r="Z44" s="531">
        <v>0.24532710280373832</v>
      </c>
      <c r="AA44" s="531">
        <v>0.23390557939914164</v>
      </c>
      <c r="AB44" s="531">
        <v>0.27204744713769985</v>
      </c>
      <c r="AC44" s="531">
        <v>0.26694166175604006</v>
      </c>
      <c r="AD44" s="531">
        <v>0.25249853027630803</v>
      </c>
      <c r="AE44" s="531">
        <v>0.24365482233502539</v>
      </c>
      <c r="AF44" s="531">
        <v>0.27077223851417398</v>
      </c>
      <c r="AG44" s="531">
        <v>0.2934151065203357</v>
      </c>
      <c r="AH44" s="531">
        <v>0.26127480457005414</v>
      </c>
      <c r="AI44" s="531">
        <v>0.24399460188933872</v>
      </c>
      <c r="AJ44" s="531">
        <v>0.28393404907975461</v>
      </c>
      <c r="AK44" s="531">
        <v>0.2608695652173913</v>
      </c>
      <c r="AL44" s="531">
        <v>0.25988700564971751</v>
      </c>
      <c r="AM44" s="531">
        <v>0.2551613549809581</v>
      </c>
      <c r="AN44" s="531">
        <v>0.27611677805135421</v>
      </c>
      <c r="AO44" s="531">
        <v>0.26688034188034188</v>
      </c>
      <c r="AP44" s="531">
        <v>0.25417895771878074</v>
      </c>
      <c r="AQ44" s="531">
        <v>0.25639700180925301</v>
      </c>
      <c r="AR44" s="531">
        <v>0.29977578475336325</v>
      </c>
      <c r="AS44" s="531">
        <v>0.2812335266209805</v>
      </c>
      <c r="AT44" s="531">
        <v>0.27823920265780733</v>
      </c>
      <c r="AU44" s="531">
        <v>0.27791632031033525</v>
      </c>
      <c r="AV44" s="531">
        <v>0.28030833917309039</v>
      </c>
      <c r="AW44" s="531">
        <v>0.27510141987829617</v>
      </c>
      <c r="AX44" s="531">
        <v>0.26984126984126983</v>
      </c>
      <c r="AY44" s="531">
        <v>0.2678919521024784</v>
      </c>
      <c r="AZ44" s="531">
        <v>0.27643020594965673</v>
      </c>
      <c r="BA44" s="531">
        <v>0.28767499313752404</v>
      </c>
      <c r="BB44" s="531">
        <v>0.26512738853503187</v>
      </c>
      <c r="BC44" s="531">
        <v>0.24943481537302187</v>
      </c>
      <c r="BD44" s="531">
        <v>0.27803497942386829</v>
      </c>
      <c r="BE44" s="532">
        <v>0.23870791130577607</v>
      </c>
    </row>
    <row r="45" spans="2:57" ht="12" customHeight="1">
      <c r="B45" s="382" t="s">
        <v>125</v>
      </c>
      <c r="C45" s="386">
        <v>4.4275886399717766E-2</v>
      </c>
      <c r="D45" s="387">
        <v>4.3137578356977895E-2</v>
      </c>
      <c r="E45" s="387">
        <v>4.8211388395271573E-2</v>
      </c>
      <c r="F45" s="387">
        <v>4.7778649361762821E-2</v>
      </c>
      <c r="G45" s="387">
        <v>5.3582729765839249E-2</v>
      </c>
      <c r="H45" s="387">
        <v>4.7870450276663791E-2</v>
      </c>
      <c r="I45" s="387">
        <v>4.2452057039829537E-2</v>
      </c>
      <c r="J45" s="387">
        <v>4.5557350565428111E-2</v>
      </c>
      <c r="K45" s="387">
        <v>5.0691244239631339E-2</v>
      </c>
      <c r="L45" s="387">
        <v>5.8812333460220786E-2</v>
      </c>
      <c r="M45" s="388">
        <v>5.5430314281925477E-2</v>
      </c>
      <c r="O45" s="382" t="s">
        <v>125</v>
      </c>
      <c r="P45" s="386">
        <v>4.1926851025869759E-2</v>
      </c>
      <c r="Q45" s="387">
        <v>4.008667388949079E-2</v>
      </c>
      <c r="R45" s="387">
        <v>4.4150943396226418E-2</v>
      </c>
      <c r="S45" s="387">
        <v>5.2034428794992177E-2</v>
      </c>
      <c r="T45" s="387">
        <v>4.2604260426042602E-2</v>
      </c>
      <c r="U45" s="387">
        <v>4.8462566844919786E-2</v>
      </c>
      <c r="V45" s="387">
        <v>3.8938662991040658E-2</v>
      </c>
      <c r="W45" s="387">
        <v>4.2457714877459439E-2</v>
      </c>
      <c r="X45" s="387">
        <v>4.1806020066889632E-2</v>
      </c>
      <c r="Y45" s="387">
        <v>5.037132709073297E-2</v>
      </c>
      <c r="Z45" s="387">
        <v>5.3404539385847799E-2</v>
      </c>
      <c r="AA45" s="387">
        <v>4.8436541998773758E-2</v>
      </c>
      <c r="AB45" s="387">
        <v>4.3837029396596186E-2</v>
      </c>
      <c r="AC45" s="387">
        <v>5.3329404832056573E-2</v>
      </c>
      <c r="AD45" s="387">
        <v>5.1734273956496178E-2</v>
      </c>
      <c r="AE45" s="387">
        <v>4.2699313227829203E-2</v>
      </c>
      <c r="AF45" s="387">
        <v>4.9608993157380252E-2</v>
      </c>
      <c r="AG45" s="387">
        <v>5.5842479018721754E-2</v>
      </c>
      <c r="AH45" s="387">
        <v>5.8328322309079979E-2</v>
      </c>
      <c r="AI45" s="387">
        <v>5.1821862348178135E-2</v>
      </c>
      <c r="AJ45" s="387">
        <v>4.5820552147239263E-2</v>
      </c>
      <c r="AK45" s="387">
        <v>5.2810180275715803E-2</v>
      </c>
      <c r="AL45" s="387">
        <v>4.8545720862105041E-2</v>
      </c>
      <c r="AM45" s="387">
        <v>4.4698336339947888E-2</v>
      </c>
      <c r="AN45" s="387">
        <v>4.2033063665142457E-2</v>
      </c>
      <c r="AO45" s="387">
        <v>4.0811965811965813E-2</v>
      </c>
      <c r="AP45" s="387">
        <v>3.9823008849557522E-2</v>
      </c>
      <c r="AQ45" s="387">
        <v>4.7815973119669168E-2</v>
      </c>
      <c r="AR45" s="387">
        <v>4.5291479820627804E-2</v>
      </c>
      <c r="AS45" s="387">
        <v>4.7443331576172906E-2</v>
      </c>
      <c r="AT45" s="387">
        <v>4.4019933554817273E-2</v>
      </c>
      <c r="AU45" s="387">
        <v>4.5441950678858409E-2</v>
      </c>
      <c r="AV45" s="387">
        <v>4.7886007942069611E-2</v>
      </c>
      <c r="AW45" s="387">
        <v>5.1470588235294115E-2</v>
      </c>
      <c r="AX45" s="387">
        <v>5.3745474798106374E-2</v>
      </c>
      <c r="AY45" s="387">
        <v>5.0125313283208017E-2</v>
      </c>
      <c r="AZ45" s="387">
        <v>5.9725400457665903E-2</v>
      </c>
      <c r="BA45" s="387">
        <v>6.2036782871259952E-2</v>
      </c>
      <c r="BB45" s="387">
        <v>6.0509554140127389E-2</v>
      </c>
      <c r="BC45" s="387">
        <v>5.3252951519718664E-2</v>
      </c>
      <c r="BD45" s="387">
        <v>6.2242798353909466E-2</v>
      </c>
      <c r="BE45" s="388">
        <v>4.8179578428688752E-2</v>
      </c>
    </row>
    <row r="46" spans="2:57" ht="12" customHeight="1">
      <c r="B46" s="36" t="s">
        <v>115</v>
      </c>
      <c r="O46" s="36" t="s">
        <v>115</v>
      </c>
    </row>
  </sheetData>
  <mergeCells count="22">
    <mergeCell ref="BD7:BE7"/>
    <mergeCell ref="BD36:BE36"/>
    <mergeCell ref="AZ36:BC36"/>
    <mergeCell ref="P36:S36"/>
    <mergeCell ref="T36:W36"/>
    <mergeCell ref="X36:AA36"/>
    <mergeCell ref="AB36:AE36"/>
    <mergeCell ref="AF36:AI36"/>
    <mergeCell ref="AJ7:AM7"/>
    <mergeCell ref="P7:S7"/>
    <mergeCell ref="T7:W7"/>
    <mergeCell ref="X7:AA7"/>
    <mergeCell ref="AB7:AE7"/>
    <mergeCell ref="AF7:AI7"/>
    <mergeCell ref="AN7:AQ7"/>
    <mergeCell ref="AR7:AU7"/>
    <mergeCell ref="AV7:AY7"/>
    <mergeCell ref="AZ7:BC7"/>
    <mergeCell ref="AJ36:AM36"/>
    <mergeCell ref="AN36:AQ36"/>
    <mergeCell ref="AR36:AU36"/>
    <mergeCell ref="AV36:AY36"/>
  </mergeCells>
  <pageMargins left="0.7" right="0.7" top="0.75" bottom="0.75" header="0.3" footer="0.3"/>
  <pageSetup orientation="portrait" horizontalDpi="0" verticalDpi="0"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0C265-BCFE-4068-B110-74D7EDEE3510}">
  <sheetPr>
    <tabColor theme="4"/>
  </sheetPr>
  <dimension ref="A1:AA108"/>
  <sheetViews>
    <sheetView showGridLines="0" zoomScaleNormal="100" workbookViewId="0"/>
  </sheetViews>
  <sheetFormatPr defaultColWidth="5.5" defaultRowHeight="11.25" customHeight="1"/>
  <cols>
    <col min="1" max="1" width="2.5" style="389" customWidth="1"/>
    <col min="2" max="2" width="10.5" style="389" customWidth="1"/>
    <col min="3" max="12" width="5.5" style="389" customWidth="1"/>
    <col min="13" max="13" width="6.08203125" style="389" bestFit="1" customWidth="1"/>
    <col min="14" max="14" width="2.33203125" style="389" customWidth="1"/>
    <col min="15" max="15" width="10.5" style="389" customWidth="1"/>
    <col min="16" max="18" width="5.5" style="389"/>
    <col min="19" max="25" width="6.08203125" style="389" bestFit="1" customWidth="1"/>
    <col min="26" max="26" width="8.58203125" style="389" customWidth="1"/>
    <col min="27" max="16384" width="5.5" style="389"/>
  </cols>
  <sheetData>
    <row r="1" spans="1:27" ht="11.25" customHeight="1">
      <c r="A1" s="391"/>
    </row>
    <row r="4" spans="1:27" ht="11.25" customHeight="1">
      <c r="P4" s="912"/>
      <c r="Q4" s="912"/>
      <c r="R4" s="912"/>
      <c r="S4" s="912"/>
      <c r="T4" s="912"/>
      <c r="U4" s="912"/>
      <c r="V4" s="912"/>
      <c r="W4" s="912"/>
      <c r="X4" s="912"/>
      <c r="Y4" s="912"/>
      <c r="Z4" s="912"/>
    </row>
    <row r="6" spans="1:27" ht="15" customHeight="1">
      <c r="A6" s="62"/>
      <c r="C6" s="390" t="s">
        <v>519</v>
      </c>
      <c r="P6" s="390" t="s">
        <v>520</v>
      </c>
    </row>
    <row r="7" spans="1:27" ht="11.25" customHeight="1">
      <c r="A7" s="62"/>
      <c r="B7" s="441"/>
      <c r="C7" s="63">
        <v>2016</v>
      </c>
      <c r="D7" s="64">
        <v>2017</v>
      </c>
      <c r="E7" s="64">
        <v>2018</v>
      </c>
      <c r="F7" s="64">
        <v>2019</v>
      </c>
      <c r="G7" s="64">
        <v>2020</v>
      </c>
      <c r="H7" s="64">
        <v>2021</v>
      </c>
      <c r="I7" s="64">
        <v>2022</v>
      </c>
      <c r="J7" s="64">
        <v>2023</v>
      </c>
      <c r="K7" s="64">
        <v>2024</v>
      </c>
      <c r="L7" s="64">
        <v>2025</v>
      </c>
      <c r="M7" s="65">
        <v>2026</v>
      </c>
      <c r="O7" s="441"/>
      <c r="P7" s="63">
        <v>2016</v>
      </c>
      <c r="Q7" s="64">
        <v>2017</v>
      </c>
      <c r="R7" s="64">
        <v>2018</v>
      </c>
      <c r="S7" s="64">
        <v>2019</v>
      </c>
      <c r="T7" s="64">
        <v>2020</v>
      </c>
      <c r="U7" s="64">
        <v>2021</v>
      </c>
      <c r="V7" s="64">
        <v>2022</v>
      </c>
      <c r="W7" s="64">
        <v>2023</v>
      </c>
      <c r="X7" s="64">
        <v>2024</v>
      </c>
      <c r="Y7" s="64">
        <v>2025</v>
      </c>
      <c r="Z7" s="65">
        <v>2026</v>
      </c>
    </row>
    <row r="8" spans="1:27" ht="11.25" customHeight="1">
      <c r="A8" s="743"/>
      <c r="B8" s="442" t="s">
        <v>166</v>
      </c>
      <c r="C8" s="392">
        <v>2.2999999999999998</v>
      </c>
      <c r="D8" s="393">
        <v>2.5000005000000001</v>
      </c>
      <c r="E8" s="393">
        <v>2.25</v>
      </c>
      <c r="F8" s="393">
        <v>3.8</v>
      </c>
      <c r="G8" s="393">
        <v>3.9999989999999999</v>
      </c>
      <c r="H8" s="393">
        <v>4.3230765</v>
      </c>
      <c r="I8" s="393">
        <v>5.5325000000000006</v>
      </c>
      <c r="J8" s="393">
        <v>6.6812290000000001</v>
      </c>
      <c r="K8" s="393">
        <v>7</v>
      </c>
      <c r="L8" s="393">
        <v>7.7500010000000001</v>
      </c>
      <c r="M8" s="394">
        <v>12</v>
      </c>
      <c r="N8" s="744"/>
      <c r="O8" s="442" t="s">
        <v>166</v>
      </c>
      <c r="P8" s="392">
        <v>6.1690035060089823</v>
      </c>
      <c r="Q8" s="393">
        <v>3.5215795745401999</v>
      </c>
      <c r="R8" s="393">
        <v>3.6920617609908861</v>
      </c>
      <c r="S8" s="393">
        <v>4.8472965905213616</v>
      </c>
      <c r="T8" s="393">
        <v>5.4727777241861624</v>
      </c>
      <c r="U8" s="393">
        <v>7.7570041928488216</v>
      </c>
      <c r="V8" s="393">
        <v>7.0513571371182708</v>
      </c>
      <c r="W8" s="393">
        <v>8.5549243514663562</v>
      </c>
      <c r="X8" s="393">
        <v>10.86881113792727</v>
      </c>
      <c r="Y8" s="393">
        <v>13.011793295966511</v>
      </c>
      <c r="Z8" s="394">
        <v>20.758663129032261</v>
      </c>
      <c r="AA8" s="744"/>
    </row>
    <row r="9" spans="1:27" ht="11.25" customHeight="1">
      <c r="A9" s="743"/>
      <c r="B9" s="442" t="s">
        <v>167</v>
      </c>
      <c r="C9" s="395">
        <v>5</v>
      </c>
      <c r="D9" s="396">
        <v>5.6</v>
      </c>
      <c r="E9" s="396">
        <v>6</v>
      </c>
      <c r="F9" s="396">
        <v>6.74</v>
      </c>
      <c r="G9" s="396">
        <v>7</v>
      </c>
      <c r="H9" s="396">
        <v>9</v>
      </c>
      <c r="I9" s="396">
        <v>10.500000999999999</v>
      </c>
      <c r="J9" s="396">
        <v>11.49</v>
      </c>
      <c r="K9" s="396">
        <v>13.632006499999999</v>
      </c>
      <c r="L9" s="396">
        <v>16</v>
      </c>
      <c r="M9" s="397">
        <v>19.500005000000002</v>
      </c>
      <c r="N9" s="744"/>
      <c r="O9" s="442" t="s">
        <v>167</v>
      </c>
      <c r="P9" s="395">
        <v>6.8051412089392072</v>
      </c>
      <c r="Q9" s="396">
        <v>7.5988394574264984</v>
      </c>
      <c r="R9" s="396">
        <v>8.3352269014593663</v>
      </c>
      <c r="S9" s="396">
        <v>9.0428146720937068</v>
      </c>
      <c r="T9" s="396">
        <v>9.9651996764713662</v>
      </c>
      <c r="U9" s="396">
        <v>13.78389993444244</v>
      </c>
      <c r="V9" s="396">
        <v>19.99151863539662</v>
      </c>
      <c r="W9" s="396">
        <v>18.26785445258248</v>
      </c>
      <c r="X9" s="396">
        <v>22.474650428091898</v>
      </c>
      <c r="Y9" s="396">
        <v>33.983064673566233</v>
      </c>
      <c r="Z9" s="397">
        <v>59.856990123655152</v>
      </c>
      <c r="AA9" s="744"/>
    </row>
    <row r="10" spans="1:27" ht="11.25" customHeight="1">
      <c r="A10" s="743"/>
      <c r="B10" s="442" t="s">
        <v>168</v>
      </c>
      <c r="C10" s="447">
        <v>13.066666</v>
      </c>
      <c r="D10" s="448">
        <v>14.999993999999999</v>
      </c>
      <c r="E10" s="448">
        <v>17.999998999999999</v>
      </c>
      <c r="F10" s="448">
        <v>19.999988999999999</v>
      </c>
      <c r="G10" s="448">
        <v>21.000004000000001</v>
      </c>
      <c r="H10" s="448">
        <v>33.6958445</v>
      </c>
      <c r="I10" s="448">
        <v>38.451896499999997</v>
      </c>
      <c r="J10" s="448">
        <v>32.528129500000013</v>
      </c>
      <c r="K10" s="448">
        <v>39.000000999999997</v>
      </c>
      <c r="L10" s="448">
        <v>48.45</v>
      </c>
      <c r="M10" s="449">
        <v>64.000001499999996</v>
      </c>
      <c r="N10" s="744"/>
      <c r="O10" s="442" t="s">
        <v>168</v>
      </c>
      <c r="P10" s="447">
        <v>22.27874756102921</v>
      </c>
      <c r="Q10" s="448">
        <v>25.051142408762871</v>
      </c>
      <c r="R10" s="448">
        <v>30.164047918810091</v>
      </c>
      <c r="S10" s="448">
        <v>33.475774706209641</v>
      </c>
      <c r="T10" s="448">
        <v>48.762243160074703</v>
      </c>
      <c r="U10" s="448">
        <v>63.038439071881669</v>
      </c>
      <c r="V10" s="448">
        <v>64.726599608489309</v>
      </c>
      <c r="W10" s="448">
        <v>54.454107436461477</v>
      </c>
      <c r="X10" s="448">
        <v>69.371861144630955</v>
      </c>
      <c r="Y10" s="448">
        <v>90.272457027827173</v>
      </c>
      <c r="Z10" s="449">
        <v>174.94044442399661</v>
      </c>
      <c r="AA10" s="744"/>
    </row>
    <row r="11" spans="1:27" ht="11.25" customHeight="1">
      <c r="A11" s="743"/>
      <c r="B11" s="442" t="s">
        <v>169</v>
      </c>
      <c r="C11" s="395">
        <v>35.000000999999997</v>
      </c>
      <c r="D11" s="396">
        <v>38.707275000000003</v>
      </c>
      <c r="E11" s="396">
        <v>50.000179000000003</v>
      </c>
      <c r="F11" s="396">
        <v>64.999999500000001</v>
      </c>
      <c r="G11" s="396">
        <v>69.999998000000005</v>
      </c>
      <c r="H11" s="396">
        <v>102.7500215</v>
      </c>
      <c r="I11" s="396">
        <v>110.000004</v>
      </c>
      <c r="J11" s="396">
        <v>85.957544999999996</v>
      </c>
      <c r="K11" s="396">
        <v>105.0550155</v>
      </c>
      <c r="L11" s="396">
        <v>141.477261</v>
      </c>
      <c r="M11" s="397">
        <v>188.30747199999999</v>
      </c>
      <c r="N11" s="744"/>
      <c r="O11" s="442" t="s">
        <v>169</v>
      </c>
      <c r="P11" s="395">
        <v>60.588421438103651</v>
      </c>
      <c r="Q11" s="396">
        <v>73.009785963097528</v>
      </c>
      <c r="R11" s="396">
        <v>87.145219319288458</v>
      </c>
      <c r="S11" s="396">
        <v>117.66121526430361</v>
      </c>
      <c r="T11" s="396">
        <v>130.3514090013295</v>
      </c>
      <c r="U11" s="396">
        <v>193.36502110954009</v>
      </c>
      <c r="V11" s="396">
        <v>227.66316606751019</v>
      </c>
      <c r="W11" s="396">
        <v>164.4367865655058</v>
      </c>
      <c r="X11" s="396">
        <v>447.56585185708718</v>
      </c>
      <c r="Y11" s="396">
        <v>349.81499105977377</v>
      </c>
      <c r="Z11" s="397">
        <v>500.00307443589742</v>
      </c>
      <c r="AA11" s="744"/>
    </row>
    <row r="12" spans="1:27" ht="11.25" customHeight="1">
      <c r="A12" s="743"/>
      <c r="B12" s="442" t="s">
        <v>170</v>
      </c>
      <c r="C12" s="447">
        <v>76.500000999999997</v>
      </c>
      <c r="D12" s="448">
        <v>80</v>
      </c>
      <c r="E12" s="448">
        <v>99.999999000000003</v>
      </c>
      <c r="F12" s="448">
        <v>125.00000199999999</v>
      </c>
      <c r="G12" s="448">
        <v>167.21715599999999</v>
      </c>
      <c r="H12" s="448">
        <v>279.99999450000001</v>
      </c>
      <c r="I12" s="448">
        <v>260.00008800000001</v>
      </c>
      <c r="J12" s="448">
        <v>148.554777</v>
      </c>
      <c r="K12" s="448">
        <v>221.55722596944889</v>
      </c>
      <c r="L12" s="448">
        <v>295.99999600000001</v>
      </c>
      <c r="M12" s="449">
        <v>545.99998699999992</v>
      </c>
      <c r="N12" s="744"/>
      <c r="O12" s="442" t="s">
        <v>170</v>
      </c>
      <c r="P12" s="447">
        <v>153.72979252340079</v>
      </c>
      <c r="Q12" s="448">
        <v>156.39588542826121</v>
      </c>
      <c r="R12" s="448">
        <v>216.34501661029611</v>
      </c>
      <c r="S12" s="448">
        <v>231.81351211936769</v>
      </c>
      <c r="T12" s="448">
        <v>340.52294928878291</v>
      </c>
      <c r="U12" s="448">
        <v>598.75502541674643</v>
      </c>
      <c r="V12" s="448">
        <v>455.80861316322438</v>
      </c>
      <c r="W12" s="448">
        <v>375.41265324334438</v>
      </c>
      <c r="X12" s="448">
        <v>717.76724812940336</v>
      </c>
      <c r="Y12" s="448">
        <v>938.47283857189075</v>
      </c>
      <c r="Z12" s="449">
        <v>969.29575530292834</v>
      </c>
      <c r="AA12" s="744"/>
    </row>
    <row r="13" spans="1:27" ht="11.25" customHeight="1">
      <c r="A13" s="743"/>
      <c r="B13" s="442" t="s">
        <v>171</v>
      </c>
      <c r="C13" s="429">
        <v>137</v>
      </c>
      <c r="D13" s="430">
        <v>175.20003149999999</v>
      </c>
      <c r="E13" s="430">
        <v>241.99999800000001</v>
      </c>
      <c r="F13" s="430">
        <v>330</v>
      </c>
      <c r="G13" s="430">
        <v>400.0000005</v>
      </c>
      <c r="H13" s="430">
        <v>955.0000399999999</v>
      </c>
      <c r="I13" s="430">
        <v>750</v>
      </c>
      <c r="J13" s="430">
        <v>360.17758800000001</v>
      </c>
      <c r="K13" s="430">
        <v>610.00000249999994</v>
      </c>
      <c r="L13" s="430">
        <v>850.00002700000005</v>
      </c>
      <c r="M13" s="431">
        <v>2031.42895</v>
      </c>
      <c r="N13" s="744"/>
      <c r="O13" s="442" t="s">
        <v>171</v>
      </c>
      <c r="P13" s="429">
        <v>709.65895738943891</v>
      </c>
      <c r="Q13" s="430">
        <v>657.33856026151113</v>
      </c>
      <c r="R13" s="430">
        <v>767.76569258828522</v>
      </c>
      <c r="S13" s="430">
        <v>1184.431859431862</v>
      </c>
      <c r="T13" s="430">
        <v>1168.1200347573999</v>
      </c>
      <c r="U13" s="430">
        <v>2265.5284838027069</v>
      </c>
      <c r="V13" s="430">
        <v>1724.881014280935</v>
      </c>
      <c r="W13" s="430">
        <v>2345.4925113289478</v>
      </c>
      <c r="X13" s="430">
        <v>1716.662607698531</v>
      </c>
      <c r="Y13" s="430">
        <v>5135.0085229465076</v>
      </c>
      <c r="Z13" s="431">
        <v>19717.924537460571</v>
      </c>
      <c r="AA13" s="744"/>
    </row>
    <row r="14" spans="1:27" ht="11.25" customHeight="1">
      <c r="A14" s="743"/>
      <c r="B14" s="36" t="s">
        <v>115</v>
      </c>
      <c r="O14" s="36" t="s">
        <v>115</v>
      </c>
    </row>
    <row r="15" spans="1:27" ht="11.25" customHeight="1">
      <c r="A15" s="743"/>
      <c r="M15" s="745"/>
    </row>
    <row r="16" spans="1:27" ht="11.25" customHeight="1">
      <c r="A16" s="743"/>
    </row>
    <row r="17" spans="1:1" ht="11.25" customHeight="1">
      <c r="A17" s="743"/>
    </row>
    <row r="37" spans="1:26" ht="11.25" customHeight="1">
      <c r="C37" s="390" t="s">
        <v>521</v>
      </c>
      <c r="P37" s="390" t="s">
        <v>522</v>
      </c>
    </row>
    <row r="38" spans="1:26" ht="11.25" customHeight="1">
      <c r="B38" s="441"/>
      <c r="C38" s="63">
        <v>2016</v>
      </c>
      <c r="D38" s="64">
        <v>2017</v>
      </c>
      <c r="E38" s="64">
        <v>2018</v>
      </c>
      <c r="F38" s="64">
        <v>2019</v>
      </c>
      <c r="G38" s="64">
        <v>2020</v>
      </c>
      <c r="H38" s="64">
        <v>2021</v>
      </c>
      <c r="I38" s="64">
        <v>2022</v>
      </c>
      <c r="J38" s="64">
        <v>2023</v>
      </c>
      <c r="K38" s="64">
        <v>2024</v>
      </c>
      <c r="L38" s="64">
        <v>2025</v>
      </c>
      <c r="M38" s="65">
        <v>2026</v>
      </c>
      <c r="O38" s="441"/>
      <c r="P38" s="63">
        <v>2016</v>
      </c>
      <c r="Q38" s="64">
        <v>2017</v>
      </c>
      <c r="R38" s="64">
        <v>2018</v>
      </c>
      <c r="S38" s="64">
        <v>2019</v>
      </c>
      <c r="T38" s="64">
        <v>2020</v>
      </c>
      <c r="U38" s="64">
        <v>2021</v>
      </c>
      <c r="V38" s="64">
        <v>2022</v>
      </c>
      <c r="W38" s="64">
        <v>2023</v>
      </c>
      <c r="X38" s="64">
        <v>2024</v>
      </c>
      <c r="Y38" s="64">
        <v>2025</v>
      </c>
      <c r="Z38" s="65">
        <v>2026</v>
      </c>
    </row>
    <row r="39" spans="1:26" ht="11.25" customHeight="1">
      <c r="A39" s="62"/>
      <c r="B39" s="746" t="s">
        <v>514</v>
      </c>
      <c r="C39" s="392">
        <v>4</v>
      </c>
      <c r="D39" s="393">
        <v>4.5987497500000014</v>
      </c>
      <c r="E39" s="393">
        <v>5</v>
      </c>
      <c r="F39" s="393">
        <v>6</v>
      </c>
      <c r="G39" s="393">
        <v>6.9999979999999997</v>
      </c>
      <c r="H39" s="393">
        <v>7.9236250000000004</v>
      </c>
      <c r="I39" s="393">
        <v>9.0562504999999991</v>
      </c>
      <c r="J39" s="393">
        <v>11</v>
      </c>
      <c r="K39" s="393">
        <v>10.8</v>
      </c>
      <c r="L39" s="393">
        <v>13.350015000000001</v>
      </c>
      <c r="M39" s="394">
        <v>20.200002000000001</v>
      </c>
      <c r="O39" s="746" t="s">
        <v>514</v>
      </c>
      <c r="P39" s="392">
        <v>8</v>
      </c>
      <c r="Q39" s="393">
        <v>9</v>
      </c>
      <c r="R39" s="393">
        <v>9.9999990000000007</v>
      </c>
      <c r="S39" s="393">
        <v>10.000003749999999</v>
      </c>
      <c r="T39" s="393">
        <v>10.8774985</v>
      </c>
      <c r="U39" s="393">
        <v>15</v>
      </c>
      <c r="V39" s="393">
        <v>19.905071249999999</v>
      </c>
      <c r="W39" s="393">
        <v>19.010028999999999</v>
      </c>
      <c r="X39" s="393">
        <v>22.46536175</v>
      </c>
      <c r="Y39" s="393">
        <v>25.549126999999999</v>
      </c>
      <c r="Z39" s="394">
        <v>36.999999000000003</v>
      </c>
    </row>
    <row r="40" spans="1:26" ht="11.25" customHeight="1">
      <c r="A40" s="62"/>
      <c r="B40" s="746" t="s">
        <v>419</v>
      </c>
      <c r="C40" s="395">
        <v>2.2999999999999998</v>
      </c>
      <c r="D40" s="396">
        <v>2.5000005000000001</v>
      </c>
      <c r="E40" s="396">
        <v>2.25</v>
      </c>
      <c r="F40" s="396">
        <v>3.8</v>
      </c>
      <c r="G40" s="396">
        <v>3.9999989999999999</v>
      </c>
      <c r="H40" s="396">
        <v>4.3230765</v>
      </c>
      <c r="I40" s="396">
        <v>5.5325000000000006</v>
      </c>
      <c r="J40" s="396">
        <v>6.6812290000000001</v>
      </c>
      <c r="K40" s="396">
        <v>7</v>
      </c>
      <c r="L40" s="396">
        <v>7.7500010000000001</v>
      </c>
      <c r="M40" s="397">
        <v>12</v>
      </c>
      <c r="O40" s="746" t="s">
        <v>419</v>
      </c>
      <c r="P40" s="395">
        <v>5</v>
      </c>
      <c r="Q40" s="396">
        <v>5.6</v>
      </c>
      <c r="R40" s="396">
        <v>6</v>
      </c>
      <c r="S40" s="396">
        <v>6.74</v>
      </c>
      <c r="T40" s="396">
        <v>7</v>
      </c>
      <c r="U40" s="396">
        <v>9</v>
      </c>
      <c r="V40" s="396">
        <v>10.500000999999999</v>
      </c>
      <c r="W40" s="396">
        <v>11.49</v>
      </c>
      <c r="X40" s="396">
        <v>13.632006499999999</v>
      </c>
      <c r="Y40" s="396">
        <v>16</v>
      </c>
      <c r="Z40" s="397">
        <v>19.500005000000002</v>
      </c>
    </row>
    <row r="41" spans="1:26" ht="11.25" customHeight="1">
      <c r="A41" s="62"/>
      <c r="B41" s="746" t="s">
        <v>420</v>
      </c>
      <c r="C41" s="447">
        <v>6.1690035060089823</v>
      </c>
      <c r="D41" s="448">
        <v>3.5215795745401999</v>
      </c>
      <c r="E41" s="448">
        <v>3.6920617609908861</v>
      </c>
      <c r="F41" s="448">
        <v>4.8472965905213616</v>
      </c>
      <c r="G41" s="448">
        <v>5.4727777241861624</v>
      </c>
      <c r="H41" s="448">
        <v>7.7570041928488216</v>
      </c>
      <c r="I41" s="448">
        <v>7.0513571371182708</v>
      </c>
      <c r="J41" s="448">
        <v>8.5549243514663562</v>
      </c>
      <c r="K41" s="448">
        <v>10.86881113792727</v>
      </c>
      <c r="L41" s="448">
        <v>13.011793295966511</v>
      </c>
      <c r="M41" s="449">
        <v>20.758663129032261</v>
      </c>
      <c r="O41" s="746" t="s">
        <v>420</v>
      </c>
      <c r="P41" s="447">
        <v>6.8051412089392072</v>
      </c>
      <c r="Q41" s="448">
        <v>7.5988394574264984</v>
      </c>
      <c r="R41" s="448">
        <v>8.3352269014593663</v>
      </c>
      <c r="S41" s="448">
        <v>9.0428146720937068</v>
      </c>
      <c r="T41" s="448">
        <v>9.9651996764713662</v>
      </c>
      <c r="U41" s="448">
        <v>13.78389993444244</v>
      </c>
      <c r="V41" s="448">
        <v>19.99151863539662</v>
      </c>
      <c r="W41" s="448">
        <v>18.26785445258248</v>
      </c>
      <c r="X41" s="448">
        <v>22.474650428091898</v>
      </c>
      <c r="Y41" s="448">
        <v>33.983064673566233</v>
      </c>
      <c r="Z41" s="449">
        <v>59.856990123655152</v>
      </c>
    </row>
    <row r="42" spans="1:26" ht="11.25" customHeight="1">
      <c r="A42" s="62"/>
      <c r="B42" s="746" t="s">
        <v>515</v>
      </c>
      <c r="C42" s="395">
        <v>1</v>
      </c>
      <c r="D42" s="396">
        <v>1</v>
      </c>
      <c r="E42" s="396">
        <v>1.1499999999999999</v>
      </c>
      <c r="F42" s="396">
        <v>1.9350000000000001</v>
      </c>
      <c r="G42" s="396">
        <v>1.9999979999999999</v>
      </c>
      <c r="H42" s="396">
        <v>2.2747383032807051</v>
      </c>
      <c r="I42" s="396">
        <v>2.9978505000000002</v>
      </c>
      <c r="J42" s="396">
        <v>3.75</v>
      </c>
      <c r="K42" s="396">
        <v>4.3499999999999996</v>
      </c>
      <c r="L42" s="396">
        <v>4.0000020000000003</v>
      </c>
      <c r="M42" s="397">
        <v>8.2500009999999993</v>
      </c>
      <c r="O42" s="746" t="s">
        <v>515</v>
      </c>
      <c r="P42" s="395">
        <v>2.9999989999999999</v>
      </c>
      <c r="Q42" s="396">
        <v>3.3802948137078261</v>
      </c>
      <c r="R42" s="396">
        <v>3.507864367190336</v>
      </c>
      <c r="S42" s="396">
        <v>3.9999989999999999</v>
      </c>
      <c r="T42" s="396">
        <v>4</v>
      </c>
      <c r="U42" s="396">
        <v>5</v>
      </c>
      <c r="V42" s="396">
        <v>6.6462789999999998</v>
      </c>
      <c r="W42" s="396">
        <v>7</v>
      </c>
      <c r="X42" s="396">
        <v>8.0000009999999993</v>
      </c>
      <c r="Y42" s="396">
        <v>9.8238579999999995</v>
      </c>
      <c r="Z42" s="397">
        <v>11.4</v>
      </c>
    </row>
    <row r="43" spans="1:26" ht="11.25" customHeight="1">
      <c r="A43" s="62"/>
      <c r="B43" s="746" t="s">
        <v>421</v>
      </c>
      <c r="C43" s="739">
        <v>71</v>
      </c>
      <c r="D43" s="740">
        <v>80</v>
      </c>
      <c r="E43" s="740">
        <v>109</v>
      </c>
      <c r="F43" s="740">
        <v>159</v>
      </c>
      <c r="G43" s="740">
        <v>185</v>
      </c>
      <c r="H43" s="740">
        <v>270</v>
      </c>
      <c r="I43" s="740">
        <v>234</v>
      </c>
      <c r="J43" s="740">
        <v>161</v>
      </c>
      <c r="K43" s="740">
        <v>126</v>
      </c>
      <c r="L43" s="740">
        <v>105</v>
      </c>
      <c r="M43" s="741">
        <v>31</v>
      </c>
      <c r="O43" s="746" t="s">
        <v>421</v>
      </c>
      <c r="P43" s="739">
        <v>1301</v>
      </c>
      <c r="Q43" s="740">
        <v>1606</v>
      </c>
      <c r="R43" s="740">
        <v>1838</v>
      </c>
      <c r="S43" s="740">
        <v>2150</v>
      </c>
      <c r="T43" s="740">
        <v>2184</v>
      </c>
      <c r="U43" s="740">
        <v>2819</v>
      </c>
      <c r="V43" s="740">
        <v>2452</v>
      </c>
      <c r="W43" s="740">
        <v>2061</v>
      </c>
      <c r="X43" s="740">
        <v>1866</v>
      </c>
      <c r="Y43" s="740">
        <v>1507</v>
      </c>
      <c r="Z43" s="741">
        <v>501</v>
      </c>
    </row>
    <row r="44" spans="1:26" ht="11.25" customHeight="1">
      <c r="B44" s="36" t="s">
        <v>115</v>
      </c>
      <c r="O44" s="36" t="s">
        <v>115</v>
      </c>
    </row>
    <row r="45" spans="1:26" s="407" customFormat="1" ht="11.25" customHeight="1"/>
    <row r="46" spans="1:26" s="407" customFormat="1" ht="11.25" customHeight="1"/>
    <row r="47" spans="1:26" s="407" customFormat="1" ht="11.25" customHeight="1"/>
    <row r="48" spans="1:26" s="407" customFormat="1" ht="11.25" customHeight="1"/>
    <row r="49" s="407" customFormat="1" ht="11.25" customHeight="1"/>
    <row r="67" spans="2:26" ht="11.25" customHeight="1">
      <c r="C67" s="390" t="s">
        <v>523</v>
      </c>
      <c r="P67" s="390" t="s">
        <v>524</v>
      </c>
    </row>
    <row r="68" spans="2:26" ht="11.25" customHeight="1">
      <c r="B68" s="441"/>
      <c r="C68" s="63">
        <v>2016</v>
      </c>
      <c r="D68" s="64">
        <v>2017</v>
      </c>
      <c r="E68" s="64">
        <v>2018</v>
      </c>
      <c r="F68" s="64">
        <v>2019</v>
      </c>
      <c r="G68" s="64">
        <v>2020</v>
      </c>
      <c r="H68" s="64">
        <v>2021</v>
      </c>
      <c r="I68" s="64">
        <v>2022</v>
      </c>
      <c r="J68" s="64">
        <v>2023</v>
      </c>
      <c r="K68" s="64">
        <v>2024</v>
      </c>
      <c r="L68" s="64">
        <v>2025</v>
      </c>
      <c r="M68" s="65">
        <v>2026</v>
      </c>
      <c r="O68" s="441"/>
      <c r="P68" s="63">
        <v>2016</v>
      </c>
      <c r="Q68" s="64">
        <v>2017</v>
      </c>
      <c r="R68" s="64">
        <v>2018</v>
      </c>
      <c r="S68" s="64">
        <v>2019</v>
      </c>
      <c r="T68" s="64">
        <v>2020</v>
      </c>
      <c r="U68" s="64">
        <v>2021</v>
      </c>
      <c r="V68" s="64">
        <v>2022</v>
      </c>
      <c r="W68" s="64">
        <v>2023</v>
      </c>
      <c r="X68" s="64">
        <v>2024</v>
      </c>
      <c r="Y68" s="64">
        <v>2025</v>
      </c>
      <c r="Z68" s="65">
        <v>2026</v>
      </c>
    </row>
    <row r="69" spans="2:26" ht="11.25" customHeight="1">
      <c r="B69" s="746" t="s">
        <v>514</v>
      </c>
      <c r="C69" s="392">
        <v>22.000000499999999</v>
      </c>
      <c r="D69" s="393">
        <v>25.539525999999999</v>
      </c>
      <c r="E69" s="393">
        <v>30</v>
      </c>
      <c r="F69" s="393">
        <v>34.000000749999998</v>
      </c>
      <c r="G69" s="393">
        <v>38.000002000000002</v>
      </c>
      <c r="H69" s="393">
        <v>58.000003</v>
      </c>
      <c r="I69" s="393">
        <v>65.391839250000004</v>
      </c>
      <c r="J69" s="393">
        <v>59.99999425</v>
      </c>
      <c r="K69" s="393">
        <v>67.999999500000001</v>
      </c>
      <c r="L69" s="393">
        <v>88.000000999999997</v>
      </c>
      <c r="M69" s="394">
        <v>118.125004</v>
      </c>
      <c r="O69" s="746" t="s">
        <v>514</v>
      </c>
      <c r="P69" s="392">
        <v>66.000045499999999</v>
      </c>
      <c r="Q69" s="393">
        <v>72.000007500000009</v>
      </c>
      <c r="R69" s="393">
        <v>97.999999000000003</v>
      </c>
      <c r="S69" s="393">
        <v>115.00000224999999</v>
      </c>
      <c r="T69" s="393">
        <v>134.9999995</v>
      </c>
      <c r="U69" s="393">
        <v>200.00000399999999</v>
      </c>
      <c r="V69" s="393">
        <v>231.4500085</v>
      </c>
      <c r="W69" s="393">
        <v>179.749944</v>
      </c>
      <c r="X69" s="393">
        <v>210.00003824999999</v>
      </c>
      <c r="Y69" s="393">
        <v>310.8726585</v>
      </c>
      <c r="Z69" s="394">
        <v>430.49999974999997</v>
      </c>
    </row>
    <row r="70" spans="2:26" ht="11.25" customHeight="1">
      <c r="B70" s="746" t="s">
        <v>419</v>
      </c>
      <c r="C70" s="395">
        <v>13.066666</v>
      </c>
      <c r="D70" s="396">
        <v>14.999993999999999</v>
      </c>
      <c r="E70" s="396">
        <v>17.999998999999999</v>
      </c>
      <c r="F70" s="396">
        <v>19.999988999999999</v>
      </c>
      <c r="G70" s="396">
        <v>21.000004000000001</v>
      </c>
      <c r="H70" s="396">
        <v>33.6958445</v>
      </c>
      <c r="I70" s="396">
        <v>38.451896499999997</v>
      </c>
      <c r="J70" s="396">
        <v>32.528129500000013</v>
      </c>
      <c r="K70" s="396">
        <v>39.000000999999997</v>
      </c>
      <c r="L70" s="396">
        <v>48.45</v>
      </c>
      <c r="M70" s="397">
        <v>64.000001499999996</v>
      </c>
      <c r="O70" s="746" t="s">
        <v>419</v>
      </c>
      <c r="P70" s="395">
        <v>35.000000999999997</v>
      </c>
      <c r="Q70" s="396">
        <v>38.707275000000003</v>
      </c>
      <c r="R70" s="396">
        <v>50.000179000000003</v>
      </c>
      <c r="S70" s="396">
        <v>64.999999500000001</v>
      </c>
      <c r="T70" s="396">
        <v>69.999998000000005</v>
      </c>
      <c r="U70" s="396">
        <v>102.7500215</v>
      </c>
      <c r="V70" s="396">
        <v>110.000004</v>
      </c>
      <c r="W70" s="396">
        <v>85.957544999999996</v>
      </c>
      <c r="X70" s="396">
        <v>105.0550155</v>
      </c>
      <c r="Y70" s="396">
        <v>141.477261</v>
      </c>
      <c r="Z70" s="397">
        <v>188.30747199999999</v>
      </c>
    </row>
    <row r="71" spans="2:26" ht="11.25" customHeight="1">
      <c r="B71" s="746" t="s">
        <v>420</v>
      </c>
      <c r="C71" s="447">
        <v>22.27874756102921</v>
      </c>
      <c r="D71" s="448">
        <v>25.051142408762871</v>
      </c>
      <c r="E71" s="448">
        <v>30.164047918810091</v>
      </c>
      <c r="F71" s="448">
        <v>33.475774706209641</v>
      </c>
      <c r="G71" s="448">
        <v>48.762243160074703</v>
      </c>
      <c r="H71" s="448">
        <v>63.038439071881669</v>
      </c>
      <c r="I71" s="448">
        <v>64.726599608489309</v>
      </c>
      <c r="J71" s="448">
        <v>54.454107436461477</v>
      </c>
      <c r="K71" s="448">
        <v>69.371861144630955</v>
      </c>
      <c r="L71" s="448">
        <v>90.272457027827173</v>
      </c>
      <c r="M71" s="449">
        <v>174.94044442399661</v>
      </c>
      <c r="O71" s="746" t="s">
        <v>420</v>
      </c>
      <c r="P71" s="447">
        <v>60.588421438103651</v>
      </c>
      <c r="Q71" s="448">
        <v>73.009785963097528</v>
      </c>
      <c r="R71" s="448">
        <v>87.145219319288458</v>
      </c>
      <c r="S71" s="448">
        <v>117.66121526430361</v>
      </c>
      <c r="T71" s="448">
        <v>130.3514090013295</v>
      </c>
      <c r="U71" s="448">
        <v>193.36502110954009</v>
      </c>
      <c r="V71" s="448">
        <v>227.66316606751019</v>
      </c>
      <c r="W71" s="448">
        <v>164.4367865655058</v>
      </c>
      <c r="X71" s="448">
        <v>447.56585185708718</v>
      </c>
      <c r="Y71" s="448">
        <v>349.81499105977377</v>
      </c>
      <c r="Z71" s="449">
        <v>500.00307443589742</v>
      </c>
    </row>
    <row r="72" spans="2:26" ht="11.25" customHeight="1">
      <c r="B72" s="746" t="s">
        <v>515</v>
      </c>
      <c r="C72" s="395">
        <v>6.4999994999999986</v>
      </c>
      <c r="D72" s="396">
        <v>7.8446370000000014</v>
      </c>
      <c r="E72" s="396">
        <v>9</v>
      </c>
      <c r="F72" s="396">
        <v>10</v>
      </c>
      <c r="G72" s="396">
        <v>11.999999000000001</v>
      </c>
      <c r="H72" s="396">
        <v>16.999999249999998</v>
      </c>
      <c r="I72" s="396">
        <v>19.999998999999999</v>
      </c>
      <c r="J72" s="396">
        <v>19</v>
      </c>
      <c r="K72" s="396">
        <v>22</v>
      </c>
      <c r="L72" s="396">
        <v>28.0000015</v>
      </c>
      <c r="M72" s="397">
        <v>31.863204</v>
      </c>
      <c r="O72" s="746" t="s">
        <v>515</v>
      </c>
      <c r="P72" s="395">
        <v>17.065450999999999</v>
      </c>
      <c r="Q72" s="396">
        <v>20</v>
      </c>
      <c r="R72" s="396">
        <v>26.3</v>
      </c>
      <c r="S72" s="396">
        <v>34.999993750000002</v>
      </c>
      <c r="T72" s="396">
        <v>35</v>
      </c>
      <c r="U72" s="396">
        <v>50.000000999999997</v>
      </c>
      <c r="V72" s="396">
        <v>55</v>
      </c>
      <c r="W72" s="396">
        <v>43.000000499999999</v>
      </c>
      <c r="X72" s="396">
        <v>55.000000249999999</v>
      </c>
      <c r="Y72" s="396">
        <v>70.346503499999997</v>
      </c>
      <c r="Z72" s="397">
        <v>90.324286000000001</v>
      </c>
    </row>
    <row r="73" spans="2:26" ht="11.25" customHeight="1">
      <c r="B73" s="746" t="s">
        <v>421</v>
      </c>
      <c r="C73" s="739">
        <v>1675</v>
      </c>
      <c r="D73" s="740">
        <v>1852</v>
      </c>
      <c r="E73" s="740">
        <v>1895</v>
      </c>
      <c r="F73" s="740">
        <v>1970</v>
      </c>
      <c r="G73" s="740">
        <v>1961</v>
      </c>
      <c r="H73" s="740">
        <v>2718</v>
      </c>
      <c r="I73" s="740">
        <v>2116</v>
      </c>
      <c r="J73" s="740">
        <v>1532</v>
      </c>
      <c r="K73" s="740">
        <v>1383</v>
      </c>
      <c r="L73" s="740">
        <v>1387</v>
      </c>
      <c r="M73" s="741">
        <v>492</v>
      </c>
      <c r="O73" s="746" t="s">
        <v>421</v>
      </c>
      <c r="P73" s="739">
        <v>695</v>
      </c>
      <c r="Q73" s="740">
        <v>752</v>
      </c>
      <c r="R73" s="740">
        <v>865</v>
      </c>
      <c r="S73" s="740">
        <v>880</v>
      </c>
      <c r="T73" s="740">
        <v>887</v>
      </c>
      <c r="U73" s="740">
        <v>1294</v>
      </c>
      <c r="V73" s="740">
        <v>911</v>
      </c>
      <c r="W73" s="740">
        <v>603</v>
      </c>
      <c r="X73" s="740">
        <v>626</v>
      </c>
      <c r="Y73" s="740">
        <v>619</v>
      </c>
      <c r="Z73" s="741">
        <v>234</v>
      </c>
    </row>
    <row r="74" spans="2:26" ht="11.25" customHeight="1">
      <c r="B74" s="36" t="s">
        <v>115</v>
      </c>
      <c r="O74" s="36" t="s">
        <v>115</v>
      </c>
    </row>
    <row r="75" spans="2:26" s="407" customFormat="1" ht="11.25" customHeight="1"/>
    <row r="76" spans="2:26" s="407" customFormat="1" ht="11.25" customHeight="1"/>
    <row r="77" spans="2:26" s="407" customFormat="1" ht="11.25" customHeight="1"/>
    <row r="78" spans="2:26" s="407" customFormat="1" ht="11.25" customHeight="1"/>
    <row r="79" spans="2:26" s="407" customFormat="1" ht="11.25" customHeight="1"/>
    <row r="97" spans="2:26" ht="11.25" customHeight="1">
      <c r="C97" s="390" t="s">
        <v>525</v>
      </c>
      <c r="P97" s="390" t="s">
        <v>798</v>
      </c>
    </row>
    <row r="98" spans="2:26" ht="11.25" customHeight="1">
      <c r="B98" s="441"/>
      <c r="C98" s="63">
        <v>2016</v>
      </c>
      <c r="D98" s="64">
        <v>2017</v>
      </c>
      <c r="E98" s="64">
        <v>2018</v>
      </c>
      <c r="F98" s="64">
        <v>2019</v>
      </c>
      <c r="G98" s="64">
        <v>2020</v>
      </c>
      <c r="H98" s="64">
        <v>2021</v>
      </c>
      <c r="I98" s="64">
        <v>2022</v>
      </c>
      <c r="J98" s="64">
        <v>2023</v>
      </c>
      <c r="K98" s="64">
        <v>2024</v>
      </c>
      <c r="L98" s="64">
        <v>2025</v>
      </c>
      <c r="M98" s="65">
        <v>2026</v>
      </c>
      <c r="O98" s="441"/>
      <c r="P98" s="63">
        <v>2016</v>
      </c>
      <c r="Q98" s="64">
        <v>2017</v>
      </c>
      <c r="R98" s="64">
        <v>2018</v>
      </c>
      <c r="S98" s="64">
        <v>2019</v>
      </c>
      <c r="T98" s="64">
        <v>2020</v>
      </c>
      <c r="U98" s="64">
        <v>2021</v>
      </c>
      <c r="V98" s="64">
        <v>2022</v>
      </c>
      <c r="W98" s="64">
        <v>2023</v>
      </c>
      <c r="X98" s="64">
        <v>2024</v>
      </c>
      <c r="Y98" s="64">
        <v>2025</v>
      </c>
      <c r="Z98" s="65">
        <v>2026</v>
      </c>
    </row>
    <row r="99" spans="2:26" ht="11.25" customHeight="1">
      <c r="B99" s="746" t="s">
        <v>514</v>
      </c>
      <c r="C99" s="392">
        <v>155.03344300000001</v>
      </c>
      <c r="D99" s="393">
        <v>166.55000075000001</v>
      </c>
      <c r="E99" s="393">
        <v>200</v>
      </c>
      <c r="F99" s="393">
        <v>250</v>
      </c>
      <c r="G99" s="393">
        <v>325</v>
      </c>
      <c r="H99" s="393">
        <v>607.25000224999997</v>
      </c>
      <c r="I99" s="393">
        <v>540</v>
      </c>
      <c r="J99" s="393">
        <v>377.50000449999999</v>
      </c>
      <c r="K99" s="393">
        <v>484.00000025000003</v>
      </c>
      <c r="L99" s="393">
        <v>715.50006550000001</v>
      </c>
      <c r="M99" s="394">
        <v>924.96253975000002</v>
      </c>
      <c r="O99" s="746" t="s">
        <v>514</v>
      </c>
      <c r="P99" s="392">
        <v>343.19887449999999</v>
      </c>
      <c r="Q99" s="393">
        <v>478.75000275000002</v>
      </c>
      <c r="R99" s="393">
        <v>640</v>
      </c>
      <c r="S99" s="393">
        <v>874.99999400000002</v>
      </c>
      <c r="T99" s="393">
        <v>1077.7075004999999</v>
      </c>
      <c r="U99" s="393">
        <v>2100.0000064999999</v>
      </c>
      <c r="V99" s="393">
        <v>1900.0000075</v>
      </c>
      <c r="W99" s="393">
        <v>1125.0001534999999</v>
      </c>
      <c r="X99" s="393">
        <v>1500.00000525</v>
      </c>
      <c r="Y99" s="393">
        <v>2869.000008</v>
      </c>
      <c r="Z99" s="394">
        <v>6612.5000314999997</v>
      </c>
    </row>
    <row r="100" spans="2:26" ht="11.25" customHeight="1">
      <c r="B100" s="746" t="s">
        <v>419</v>
      </c>
      <c r="C100" s="395">
        <v>76.500000999999997</v>
      </c>
      <c r="D100" s="396">
        <v>80</v>
      </c>
      <c r="E100" s="396">
        <v>99.999999000000003</v>
      </c>
      <c r="F100" s="396">
        <v>125.00000199999999</v>
      </c>
      <c r="G100" s="396">
        <v>167.21715599999999</v>
      </c>
      <c r="H100" s="396">
        <v>279.99999450000001</v>
      </c>
      <c r="I100" s="396">
        <v>260.00008800000001</v>
      </c>
      <c r="J100" s="396">
        <v>148.554777</v>
      </c>
      <c r="K100" s="396">
        <v>221.55722596944889</v>
      </c>
      <c r="L100" s="396">
        <v>295.99999600000001</v>
      </c>
      <c r="M100" s="397">
        <v>545.99998699999992</v>
      </c>
      <c r="O100" s="746" t="s">
        <v>419</v>
      </c>
      <c r="P100" s="395">
        <v>137</v>
      </c>
      <c r="Q100" s="396">
        <v>175.20003149999999</v>
      </c>
      <c r="R100" s="396">
        <v>241.99999800000001</v>
      </c>
      <c r="S100" s="396">
        <v>330</v>
      </c>
      <c r="T100" s="396">
        <v>400.0000005</v>
      </c>
      <c r="U100" s="396">
        <v>955.0000399999999</v>
      </c>
      <c r="V100" s="396">
        <v>750</v>
      </c>
      <c r="W100" s="396">
        <v>360.17758800000001</v>
      </c>
      <c r="X100" s="396">
        <v>610.00000249999994</v>
      </c>
      <c r="Y100" s="396">
        <v>850.00002700000005</v>
      </c>
      <c r="Z100" s="397">
        <v>2031.42895</v>
      </c>
    </row>
    <row r="101" spans="2:26" ht="11.25" customHeight="1">
      <c r="B101" s="746" t="s">
        <v>420</v>
      </c>
      <c r="C101" s="447">
        <v>153.72979252340079</v>
      </c>
      <c r="D101" s="448">
        <v>156.39588542826121</v>
      </c>
      <c r="E101" s="448">
        <v>216.34501661029611</v>
      </c>
      <c r="F101" s="448">
        <v>231.81351211936769</v>
      </c>
      <c r="G101" s="448">
        <v>340.52294928878291</v>
      </c>
      <c r="H101" s="448">
        <v>598.75502541674643</v>
      </c>
      <c r="I101" s="448">
        <v>455.80861316322438</v>
      </c>
      <c r="J101" s="448">
        <v>375.41265324334438</v>
      </c>
      <c r="K101" s="448">
        <v>717.76724812940336</v>
      </c>
      <c r="L101" s="448">
        <v>938.47283857189075</v>
      </c>
      <c r="M101" s="449">
        <v>969.29575530292834</v>
      </c>
      <c r="O101" s="746" t="s">
        <v>420</v>
      </c>
      <c r="P101" s="447">
        <v>709.65895738943891</v>
      </c>
      <c r="Q101" s="448">
        <v>657.33856026151113</v>
      </c>
      <c r="R101" s="448">
        <v>767.76569258828522</v>
      </c>
      <c r="S101" s="448">
        <v>1184.431859431862</v>
      </c>
      <c r="T101" s="448">
        <v>1168.1200347573999</v>
      </c>
      <c r="U101" s="448">
        <v>2265.5284838027069</v>
      </c>
      <c r="V101" s="448">
        <v>1724.881014280935</v>
      </c>
      <c r="W101" s="448">
        <v>2345.4925113289478</v>
      </c>
      <c r="X101" s="448">
        <v>1716.662607698531</v>
      </c>
      <c r="Y101" s="448">
        <v>5135.0085229465076</v>
      </c>
      <c r="Z101" s="449">
        <v>19717.924537460571</v>
      </c>
    </row>
    <row r="102" spans="2:26" ht="11.25" customHeight="1">
      <c r="B102" s="746" t="s">
        <v>515</v>
      </c>
      <c r="C102" s="395">
        <v>36.000000999999997</v>
      </c>
      <c r="D102" s="396">
        <v>40.000000999999997</v>
      </c>
      <c r="E102" s="396">
        <v>40.000000499999999</v>
      </c>
      <c r="F102" s="396">
        <v>58.5</v>
      </c>
      <c r="G102" s="396">
        <v>65</v>
      </c>
      <c r="H102" s="396">
        <v>115.0000045</v>
      </c>
      <c r="I102" s="396">
        <v>106.99999800000001</v>
      </c>
      <c r="J102" s="396">
        <v>72.887884</v>
      </c>
      <c r="K102" s="396">
        <v>108.012502</v>
      </c>
      <c r="L102" s="396">
        <v>118.74969950000001</v>
      </c>
      <c r="M102" s="397">
        <v>249.25</v>
      </c>
      <c r="O102" s="746" t="s">
        <v>515</v>
      </c>
      <c r="P102" s="395">
        <v>64.499998000000005</v>
      </c>
      <c r="Q102" s="396">
        <v>69.999997749999991</v>
      </c>
      <c r="R102" s="396">
        <v>89.999993000000003</v>
      </c>
      <c r="S102" s="396">
        <v>119.999999</v>
      </c>
      <c r="T102" s="396">
        <v>150.00000025</v>
      </c>
      <c r="U102" s="396">
        <v>293.9999985</v>
      </c>
      <c r="V102" s="396">
        <v>239.9998635</v>
      </c>
      <c r="W102" s="396">
        <v>125.55678949999999</v>
      </c>
      <c r="X102" s="396">
        <v>233.75847049999999</v>
      </c>
      <c r="Y102" s="396">
        <v>236.000001</v>
      </c>
      <c r="Z102" s="397">
        <v>529.62500424999996</v>
      </c>
    </row>
    <row r="103" spans="2:26" ht="11.25" customHeight="1">
      <c r="B103" s="746" t="s">
        <v>421</v>
      </c>
      <c r="C103" s="739">
        <v>357</v>
      </c>
      <c r="D103" s="740">
        <v>363</v>
      </c>
      <c r="E103" s="740">
        <v>407</v>
      </c>
      <c r="F103" s="740">
        <v>435</v>
      </c>
      <c r="G103" s="740">
        <v>419</v>
      </c>
      <c r="H103" s="740">
        <v>620</v>
      </c>
      <c r="I103" s="740">
        <v>425</v>
      </c>
      <c r="J103" s="740">
        <v>279</v>
      </c>
      <c r="K103" s="740">
        <v>270</v>
      </c>
      <c r="L103" s="740">
        <v>283</v>
      </c>
      <c r="M103" s="741">
        <v>106</v>
      </c>
      <c r="O103" s="746" t="s">
        <v>421</v>
      </c>
      <c r="P103" s="739">
        <v>303</v>
      </c>
      <c r="Q103" s="740">
        <v>326</v>
      </c>
      <c r="R103" s="740">
        <v>391</v>
      </c>
      <c r="S103" s="740">
        <v>371</v>
      </c>
      <c r="T103" s="740">
        <v>374</v>
      </c>
      <c r="U103" s="740">
        <v>574</v>
      </c>
      <c r="V103" s="740">
        <v>303</v>
      </c>
      <c r="W103" s="740">
        <v>176</v>
      </c>
      <c r="X103" s="740">
        <v>196</v>
      </c>
      <c r="Y103" s="740">
        <v>233</v>
      </c>
      <c r="Z103" s="741">
        <v>104</v>
      </c>
    </row>
    <row r="104" spans="2:26" ht="11.25" customHeight="1">
      <c r="B104" s="36" t="s">
        <v>115</v>
      </c>
      <c r="O104" s="36" t="s">
        <v>115</v>
      </c>
    </row>
    <row r="106" spans="2:26" ht="11.25" customHeight="1">
      <c r="B106" s="407"/>
      <c r="C106" s="407"/>
      <c r="D106" s="407"/>
      <c r="E106" s="407"/>
      <c r="F106" s="407"/>
      <c r="G106" s="407"/>
      <c r="H106" s="407"/>
      <c r="I106" s="407"/>
      <c r="J106" s="407"/>
      <c r="K106" s="407"/>
      <c r="L106" s="407"/>
      <c r="M106" s="407"/>
      <c r="O106" s="407"/>
      <c r="P106" s="407"/>
      <c r="Q106" s="407"/>
      <c r="R106" s="407"/>
      <c r="S106" s="407"/>
      <c r="T106" s="407"/>
      <c r="U106" s="407"/>
      <c r="V106" s="407"/>
      <c r="W106" s="407"/>
      <c r="X106" s="407"/>
      <c r="Y106" s="407"/>
      <c r="Z106" s="407"/>
    </row>
    <row r="107" spans="2:26" ht="11.25" customHeight="1">
      <c r="B107" s="407"/>
      <c r="C107" s="407"/>
      <c r="D107" s="407"/>
      <c r="E107" s="407"/>
      <c r="F107" s="407"/>
      <c r="G107" s="407"/>
      <c r="H107" s="407"/>
      <c r="I107" s="407"/>
      <c r="J107" s="407"/>
      <c r="K107" s="407"/>
      <c r="L107" s="407"/>
      <c r="M107" s="407"/>
      <c r="O107" s="407"/>
      <c r="P107" s="407"/>
      <c r="Q107" s="407"/>
      <c r="R107" s="407"/>
      <c r="S107" s="407"/>
      <c r="T107" s="407"/>
      <c r="U107" s="407"/>
      <c r="V107" s="407"/>
      <c r="W107" s="407"/>
      <c r="X107" s="407"/>
      <c r="Y107" s="407"/>
      <c r="Z107" s="407"/>
    </row>
    <row r="108" spans="2:26" ht="11.25" customHeight="1">
      <c r="B108" s="407"/>
      <c r="C108" s="407"/>
      <c r="D108" s="407"/>
      <c r="E108" s="407"/>
      <c r="F108" s="407"/>
      <c r="G108" s="407"/>
      <c r="H108" s="407"/>
      <c r="I108" s="407"/>
      <c r="J108" s="407"/>
      <c r="K108" s="407"/>
      <c r="L108" s="407"/>
      <c r="M108" s="407"/>
      <c r="O108" s="407"/>
      <c r="P108" s="407"/>
      <c r="Q108" s="407"/>
      <c r="R108" s="407"/>
      <c r="S108" s="407"/>
      <c r="T108" s="407"/>
      <c r="U108" s="407"/>
      <c r="V108" s="407"/>
      <c r="W108" s="407"/>
      <c r="X108" s="407"/>
      <c r="Y108" s="407"/>
      <c r="Z108" s="407"/>
    </row>
  </sheetData>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58B29-19FF-4CDF-8040-F85F4B165B91}">
  <sheetPr>
    <tabColor theme="4"/>
  </sheetPr>
  <dimension ref="A1:Z104"/>
  <sheetViews>
    <sheetView showGridLines="0" zoomScaleNormal="100" workbookViewId="0"/>
  </sheetViews>
  <sheetFormatPr defaultColWidth="5.5" defaultRowHeight="11.25" customHeight="1"/>
  <cols>
    <col min="1" max="1" width="2.5" style="389" customWidth="1"/>
    <col min="2" max="2" width="10.5" style="389" customWidth="1"/>
    <col min="3" max="13" width="5.5" style="389" customWidth="1"/>
    <col min="14" max="14" width="2.33203125" style="389" customWidth="1"/>
    <col min="15" max="15" width="10.5" style="389" customWidth="1"/>
    <col min="16" max="19" width="5.5" style="389" bestFit="1" customWidth="1"/>
    <col min="20" max="25" width="5.58203125" style="389" bestFit="1" customWidth="1"/>
    <col min="26" max="26" width="6.08203125" style="389" bestFit="1" customWidth="1"/>
    <col min="27" max="16384" width="5.5" style="389"/>
  </cols>
  <sheetData>
    <row r="1" spans="1:26" ht="11.25" customHeight="1">
      <c r="A1" s="391"/>
    </row>
    <row r="6" spans="1:26" ht="15" customHeight="1">
      <c r="A6" s="391"/>
      <c r="C6" s="390" t="s">
        <v>696</v>
      </c>
      <c r="P6" s="390" t="s">
        <v>697</v>
      </c>
    </row>
    <row r="7" spans="1:26" ht="11.25" customHeight="1">
      <c r="A7" s="391"/>
      <c r="B7" s="441"/>
      <c r="C7" s="63">
        <v>2016</v>
      </c>
      <c r="D7" s="64">
        <v>2017</v>
      </c>
      <c r="E7" s="64">
        <v>2018</v>
      </c>
      <c r="F7" s="64">
        <v>2019</v>
      </c>
      <c r="G7" s="64">
        <v>2020</v>
      </c>
      <c r="H7" s="64">
        <v>2021</v>
      </c>
      <c r="I7" s="64">
        <v>2022</v>
      </c>
      <c r="J7" s="64">
        <v>2023</v>
      </c>
      <c r="K7" s="64">
        <v>2024</v>
      </c>
      <c r="L7" s="64">
        <v>2025</v>
      </c>
      <c r="M7" s="65">
        <v>2026</v>
      </c>
      <c r="O7" s="441"/>
      <c r="P7" s="63">
        <v>2016</v>
      </c>
      <c r="Q7" s="64">
        <v>2017</v>
      </c>
      <c r="R7" s="64">
        <v>2018</v>
      </c>
      <c r="S7" s="64">
        <v>2019</v>
      </c>
      <c r="T7" s="64">
        <v>2020</v>
      </c>
      <c r="U7" s="64">
        <v>2021</v>
      </c>
      <c r="V7" s="64">
        <v>2022</v>
      </c>
      <c r="W7" s="64">
        <v>2023</v>
      </c>
      <c r="X7" s="64">
        <v>2024</v>
      </c>
      <c r="Y7" s="64">
        <v>2025</v>
      </c>
      <c r="Z7" s="65">
        <v>2026</v>
      </c>
    </row>
    <row r="8" spans="1:26" ht="11.25" customHeight="1">
      <c r="B8" s="442" t="s">
        <v>166</v>
      </c>
      <c r="C8" s="747">
        <v>1.031507</v>
      </c>
      <c r="D8" s="748">
        <v>0.99726000000000004</v>
      </c>
      <c r="E8" s="748">
        <v>1.043836</v>
      </c>
      <c r="F8" s="748">
        <v>1.1616439999999999</v>
      </c>
      <c r="G8" s="748">
        <v>1.1041095000000001</v>
      </c>
      <c r="H8" s="748">
        <v>1.1643840000000001</v>
      </c>
      <c r="I8" s="748">
        <v>1.3054794999999999</v>
      </c>
      <c r="J8" s="748">
        <v>1.1232880000000001</v>
      </c>
      <c r="K8" s="748">
        <v>1.1150679999999999</v>
      </c>
      <c r="L8" s="748">
        <v>1.0739730000000001</v>
      </c>
      <c r="M8" s="749">
        <v>1.1534249999999999</v>
      </c>
      <c r="N8" s="744"/>
      <c r="O8" s="442" t="s">
        <v>166</v>
      </c>
      <c r="P8" s="747">
        <v>1.048162584382871</v>
      </c>
      <c r="Q8" s="748">
        <v>1.1092256737089199</v>
      </c>
      <c r="R8" s="748">
        <v>1.207218893959731</v>
      </c>
      <c r="S8" s="748">
        <v>1.3637435113230041</v>
      </c>
      <c r="T8" s="748">
        <v>1.5500450430838999</v>
      </c>
      <c r="U8" s="748">
        <v>1.5341384725557461</v>
      </c>
      <c r="V8" s="748">
        <v>1.903865333639706</v>
      </c>
      <c r="W8" s="748">
        <v>1.5752072169919631</v>
      </c>
      <c r="X8" s="748">
        <v>1.5582346381578951</v>
      </c>
      <c r="Y8" s="748">
        <v>1.466334571969697</v>
      </c>
      <c r="Z8" s="749">
        <v>1.240682761904762</v>
      </c>
    </row>
    <row r="9" spans="1:26" ht="11.25" customHeight="1">
      <c r="B9" s="442" t="s">
        <v>167</v>
      </c>
      <c r="C9" s="750">
        <v>2.0958899999999998</v>
      </c>
      <c r="D9" s="751">
        <v>2.3150680000000001</v>
      </c>
      <c r="E9" s="751">
        <v>2.336986</v>
      </c>
      <c r="F9" s="751">
        <v>2.4452055000000001</v>
      </c>
      <c r="G9" s="751">
        <v>2.378082</v>
      </c>
      <c r="H9" s="751">
        <v>2.4410959999999999</v>
      </c>
      <c r="I9" s="751">
        <v>2.3013699999999999</v>
      </c>
      <c r="J9" s="751">
        <v>2.4465750000000002</v>
      </c>
      <c r="K9" s="751">
        <v>2.3356165</v>
      </c>
      <c r="L9" s="751">
        <v>2.3246574999999998</v>
      </c>
      <c r="M9" s="752">
        <v>2.090411</v>
      </c>
      <c r="N9" s="744"/>
      <c r="O9" s="442" t="s">
        <v>167</v>
      </c>
      <c r="P9" s="750">
        <v>3.1424067185590219</v>
      </c>
      <c r="Q9" s="751">
        <v>3.259019757134364</v>
      </c>
      <c r="R9" s="751">
        <v>3.3073390976347632</v>
      </c>
      <c r="S9" s="751">
        <v>3.3549843765524101</v>
      </c>
      <c r="T9" s="751">
        <v>3.3048392015636452</v>
      </c>
      <c r="U9" s="751">
        <v>3.4037187839517129</v>
      </c>
      <c r="V9" s="751">
        <v>3.3888125681516592</v>
      </c>
      <c r="W9" s="751">
        <v>3.6281557571265681</v>
      </c>
      <c r="X9" s="751">
        <v>3.4817424699175161</v>
      </c>
      <c r="Y9" s="751">
        <v>3.6313836700258402</v>
      </c>
      <c r="Z9" s="752">
        <v>3.4826539617391301</v>
      </c>
    </row>
    <row r="10" spans="1:26" ht="11.25" customHeight="1">
      <c r="B10" s="442" t="s">
        <v>168</v>
      </c>
      <c r="C10" s="753">
        <v>3.3684935</v>
      </c>
      <c r="D10" s="754">
        <v>3.5753425000000001</v>
      </c>
      <c r="E10" s="754">
        <v>3.8575339999999998</v>
      </c>
      <c r="F10" s="754">
        <v>4.1068490000000004</v>
      </c>
      <c r="G10" s="754">
        <v>4.0931505000000001</v>
      </c>
      <c r="H10" s="754">
        <v>4.0301369999999999</v>
      </c>
      <c r="I10" s="754">
        <v>4.2821920000000002</v>
      </c>
      <c r="J10" s="754">
        <v>4.8739730000000003</v>
      </c>
      <c r="K10" s="754">
        <v>4.6027399999999998</v>
      </c>
      <c r="L10" s="754">
        <v>4.6109590000000003</v>
      </c>
      <c r="M10" s="755">
        <v>4.2273969999999998</v>
      </c>
      <c r="N10" s="744"/>
      <c r="O10" s="442" t="s">
        <v>168</v>
      </c>
      <c r="P10" s="753">
        <v>4.3582314754485356</v>
      </c>
      <c r="Q10" s="754">
        <v>4.3817917915567284</v>
      </c>
      <c r="R10" s="754">
        <v>4.7924105351629507</v>
      </c>
      <c r="S10" s="754">
        <v>4.9831986431865829</v>
      </c>
      <c r="T10" s="754">
        <v>5.0920884386038683</v>
      </c>
      <c r="U10" s="754">
        <v>4.8734797939138286</v>
      </c>
      <c r="V10" s="754">
        <v>5.0181198482175668</v>
      </c>
      <c r="W10" s="754">
        <v>5.7618368381827461</v>
      </c>
      <c r="X10" s="754">
        <v>5.7359231337755672</v>
      </c>
      <c r="Y10" s="754">
        <v>5.6084084230976794</v>
      </c>
      <c r="Z10" s="755">
        <v>5.5272766872536137</v>
      </c>
    </row>
    <row r="11" spans="1:26" ht="11.25" customHeight="1">
      <c r="B11" s="442" t="s">
        <v>169</v>
      </c>
      <c r="C11" s="750">
        <v>5.2520550000000004</v>
      </c>
      <c r="D11" s="751">
        <v>5.0136989999999999</v>
      </c>
      <c r="E11" s="751">
        <v>5.2246579999999998</v>
      </c>
      <c r="F11" s="751">
        <v>5.5643840000000004</v>
      </c>
      <c r="G11" s="751">
        <v>5.7506849999999998</v>
      </c>
      <c r="H11" s="751">
        <v>5.6082190000000001</v>
      </c>
      <c r="I11" s="751">
        <v>6.1219175000000003</v>
      </c>
      <c r="J11" s="751">
        <v>6.5671229999999996</v>
      </c>
      <c r="K11" s="751">
        <v>6.5616440000000003</v>
      </c>
      <c r="L11" s="751">
        <v>6.5972600000000003</v>
      </c>
      <c r="M11" s="752">
        <v>6.1821919999999997</v>
      </c>
      <c r="N11" s="744"/>
      <c r="O11" s="442" t="s">
        <v>169</v>
      </c>
      <c r="P11" s="750">
        <v>6.0518036568742657</v>
      </c>
      <c r="Q11" s="751">
        <v>5.9465858921892192</v>
      </c>
      <c r="R11" s="751">
        <v>6.1025910791788851</v>
      </c>
      <c r="S11" s="751">
        <v>6.4504728442064261</v>
      </c>
      <c r="T11" s="751">
        <v>6.5938742043935052</v>
      </c>
      <c r="U11" s="751">
        <v>6.3951709941138004</v>
      </c>
      <c r="V11" s="751">
        <v>6.9220065831873896</v>
      </c>
      <c r="W11" s="751">
        <v>7.282992118206522</v>
      </c>
      <c r="X11" s="751">
        <v>7.2877918477987418</v>
      </c>
      <c r="Y11" s="751">
        <v>7.4210761003671966</v>
      </c>
      <c r="Z11" s="752">
        <v>7.1712663048780492</v>
      </c>
    </row>
    <row r="12" spans="1:26" ht="11.25" customHeight="1">
      <c r="B12" s="442" t="s">
        <v>170</v>
      </c>
      <c r="C12" s="753">
        <v>6.2739725000000002</v>
      </c>
      <c r="D12" s="754">
        <v>6.6260275000000002</v>
      </c>
      <c r="E12" s="754">
        <v>6.967123</v>
      </c>
      <c r="F12" s="754">
        <v>7.0013695</v>
      </c>
      <c r="G12" s="754">
        <v>6.7479449999999996</v>
      </c>
      <c r="H12" s="754">
        <v>6.878082</v>
      </c>
      <c r="I12" s="754">
        <v>7.3205479999999996</v>
      </c>
      <c r="J12" s="754">
        <v>8.2219180000000005</v>
      </c>
      <c r="K12" s="754">
        <v>8</v>
      </c>
      <c r="L12" s="754">
        <v>8.0082190000000004</v>
      </c>
      <c r="M12" s="755">
        <v>7.3164379999999998</v>
      </c>
      <c r="N12" s="744"/>
      <c r="O12" s="442" t="s">
        <v>170</v>
      </c>
      <c r="P12" s="753">
        <v>7.2778134425837324</v>
      </c>
      <c r="Q12" s="754">
        <v>7.6625921995192314</v>
      </c>
      <c r="R12" s="754">
        <v>7.7658477870563676</v>
      </c>
      <c r="S12" s="754">
        <v>7.9759311164658637</v>
      </c>
      <c r="T12" s="754">
        <v>7.8449945256673512</v>
      </c>
      <c r="U12" s="754">
        <v>7.5082423140845069</v>
      </c>
      <c r="V12" s="754">
        <v>8.2645332639175262</v>
      </c>
      <c r="W12" s="754">
        <v>8.9879419764011796</v>
      </c>
      <c r="X12" s="754">
        <v>8.7661418985074633</v>
      </c>
      <c r="Y12" s="754">
        <v>8.9009585014164312</v>
      </c>
      <c r="Z12" s="755">
        <v>8.0984610432098769</v>
      </c>
    </row>
    <row r="13" spans="1:26" ht="11.25" customHeight="1">
      <c r="B13" s="442" t="s">
        <v>171</v>
      </c>
      <c r="C13" s="756">
        <v>8.9643840000000008</v>
      </c>
      <c r="D13" s="757">
        <v>8.746575</v>
      </c>
      <c r="E13" s="757">
        <v>8.9986300000000004</v>
      </c>
      <c r="F13" s="757">
        <v>8.6589039999999997</v>
      </c>
      <c r="G13" s="757">
        <v>9.2602740000000008</v>
      </c>
      <c r="H13" s="757">
        <v>8.6684929999999998</v>
      </c>
      <c r="I13" s="757">
        <v>9.1890409999999996</v>
      </c>
      <c r="J13" s="757">
        <v>10.378081999999999</v>
      </c>
      <c r="K13" s="757">
        <v>9.8260269999999998</v>
      </c>
      <c r="L13" s="757">
        <v>9.9356165000000001</v>
      </c>
      <c r="M13" s="758">
        <v>10.0657535</v>
      </c>
      <c r="N13" s="744"/>
      <c r="O13" s="442" t="s">
        <v>171</v>
      </c>
      <c r="P13" s="756">
        <v>9.8216256685878971</v>
      </c>
      <c r="Q13" s="757">
        <v>9.830790769886363</v>
      </c>
      <c r="R13" s="757">
        <v>9.5865894392523359</v>
      </c>
      <c r="S13" s="757">
        <v>9.6326932129186602</v>
      </c>
      <c r="T13" s="757">
        <v>10.193921035294119</v>
      </c>
      <c r="U13" s="757">
        <v>9.3603369413629167</v>
      </c>
      <c r="V13" s="757">
        <v>10.00373816618076</v>
      </c>
      <c r="W13" s="757">
        <v>11.072061139534879</v>
      </c>
      <c r="X13" s="757">
        <v>10.477131194214881</v>
      </c>
      <c r="Y13" s="757">
        <v>10.28204061724138</v>
      </c>
      <c r="Z13" s="758">
        <v>10.202340138888889</v>
      </c>
    </row>
    <row r="14" spans="1:26" ht="11.25" customHeight="1">
      <c r="B14" s="36" t="s">
        <v>115</v>
      </c>
      <c r="O14" s="36" t="s">
        <v>115</v>
      </c>
    </row>
    <row r="37" spans="1:26" ht="11.25" customHeight="1">
      <c r="C37" s="390" t="s">
        <v>698</v>
      </c>
      <c r="P37" s="390" t="s">
        <v>699</v>
      </c>
    </row>
    <row r="38" spans="1:26" ht="11.25" customHeight="1">
      <c r="B38" s="441"/>
      <c r="C38" s="63">
        <v>2016</v>
      </c>
      <c r="D38" s="64">
        <v>2017</v>
      </c>
      <c r="E38" s="64">
        <v>2018</v>
      </c>
      <c r="F38" s="64">
        <v>2019</v>
      </c>
      <c r="G38" s="64">
        <v>2020</v>
      </c>
      <c r="H38" s="64">
        <v>2021</v>
      </c>
      <c r="I38" s="64">
        <v>2022</v>
      </c>
      <c r="J38" s="64">
        <v>2023</v>
      </c>
      <c r="K38" s="64">
        <v>2024</v>
      </c>
      <c r="L38" s="64">
        <v>2025</v>
      </c>
      <c r="M38" s="65">
        <v>2026</v>
      </c>
      <c r="O38" s="441"/>
      <c r="P38" s="63">
        <v>2016</v>
      </c>
      <c r="Q38" s="64">
        <v>2017</v>
      </c>
      <c r="R38" s="64">
        <v>2018</v>
      </c>
      <c r="S38" s="64">
        <v>2019</v>
      </c>
      <c r="T38" s="64">
        <v>2020</v>
      </c>
      <c r="U38" s="64">
        <v>2021</v>
      </c>
      <c r="V38" s="64">
        <v>2022</v>
      </c>
      <c r="W38" s="64">
        <v>2023</v>
      </c>
      <c r="X38" s="64">
        <v>2024</v>
      </c>
      <c r="Y38" s="64">
        <v>2025</v>
      </c>
      <c r="Z38" s="65">
        <v>2026</v>
      </c>
    </row>
    <row r="39" spans="1:26" ht="11.25" customHeight="1">
      <c r="A39" s="391"/>
      <c r="B39" s="746" t="s">
        <v>514</v>
      </c>
      <c r="C39" s="747">
        <v>1.4856162500000001</v>
      </c>
      <c r="D39" s="748">
        <v>1.4226030000000001</v>
      </c>
      <c r="E39" s="748">
        <v>1.5589040000000001</v>
      </c>
      <c r="F39" s="748">
        <v>1.7315069999999999</v>
      </c>
      <c r="G39" s="748">
        <v>1.8260272500000001</v>
      </c>
      <c r="H39" s="748">
        <v>1.807534</v>
      </c>
      <c r="I39" s="748">
        <v>2.0554797499999999</v>
      </c>
      <c r="J39" s="748">
        <v>1.8328770000000001</v>
      </c>
      <c r="K39" s="748">
        <v>1.7890410000000001</v>
      </c>
      <c r="L39" s="748">
        <v>1.7486299999999999</v>
      </c>
      <c r="M39" s="749">
        <v>1.378082</v>
      </c>
      <c r="O39" s="746" t="s">
        <v>514</v>
      </c>
      <c r="P39" s="747">
        <v>3.6109589999999998</v>
      </c>
      <c r="Q39" s="748">
        <v>3.75410975</v>
      </c>
      <c r="R39" s="748">
        <v>4.0280819999999986</v>
      </c>
      <c r="S39" s="748">
        <v>4.1178080000000001</v>
      </c>
      <c r="T39" s="748">
        <v>4.1917809999999998</v>
      </c>
      <c r="U39" s="748">
        <v>4.2438359999999999</v>
      </c>
      <c r="V39" s="748">
        <v>4.1863010000000003</v>
      </c>
      <c r="W39" s="748">
        <v>4.3178080000000003</v>
      </c>
      <c r="X39" s="748">
        <v>4.3712330000000001</v>
      </c>
      <c r="Y39" s="748">
        <v>4.3938360000000003</v>
      </c>
      <c r="Z39" s="749">
        <v>3.893151</v>
      </c>
    </row>
    <row r="40" spans="1:26" ht="11.25" customHeight="1">
      <c r="A40" s="391"/>
      <c r="B40" s="746" t="s">
        <v>419</v>
      </c>
      <c r="C40" s="750">
        <v>1.031507</v>
      </c>
      <c r="D40" s="751">
        <v>0.99726000000000004</v>
      </c>
      <c r="E40" s="751">
        <v>1.043836</v>
      </c>
      <c r="F40" s="751">
        <v>1.1616439999999999</v>
      </c>
      <c r="G40" s="751">
        <v>1.1041095000000001</v>
      </c>
      <c r="H40" s="751">
        <v>1.1643840000000001</v>
      </c>
      <c r="I40" s="751">
        <v>1.3054794999999999</v>
      </c>
      <c r="J40" s="751">
        <v>1.1232880000000001</v>
      </c>
      <c r="K40" s="751">
        <v>1.1150679999999999</v>
      </c>
      <c r="L40" s="751">
        <v>1.0739730000000001</v>
      </c>
      <c r="M40" s="752">
        <v>1.1534249999999999</v>
      </c>
      <c r="O40" s="746" t="s">
        <v>419</v>
      </c>
      <c r="P40" s="750">
        <v>2.0958899999999998</v>
      </c>
      <c r="Q40" s="751">
        <v>2.3150680000000001</v>
      </c>
      <c r="R40" s="751">
        <v>2.336986</v>
      </c>
      <c r="S40" s="751">
        <v>2.4452055000000001</v>
      </c>
      <c r="T40" s="751">
        <v>2.378082</v>
      </c>
      <c r="U40" s="751">
        <v>2.4410959999999999</v>
      </c>
      <c r="V40" s="751">
        <v>2.3013699999999999</v>
      </c>
      <c r="W40" s="751">
        <v>2.4465750000000002</v>
      </c>
      <c r="X40" s="751">
        <v>2.3356165</v>
      </c>
      <c r="Y40" s="751">
        <v>2.3246574999999998</v>
      </c>
      <c r="Z40" s="752">
        <v>2.090411</v>
      </c>
    </row>
    <row r="41" spans="1:26" ht="11.25" customHeight="1">
      <c r="A41" s="391"/>
      <c r="B41" s="746" t="s">
        <v>420</v>
      </c>
      <c r="C41" s="753">
        <v>1.048162584382871</v>
      </c>
      <c r="D41" s="754">
        <v>1.1092256737089199</v>
      </c>
      <c r="E41" s="754">
        <v>1.207218893959731</v>
      </c>
      <c r="F41" s="754">
        <v>1.3637435113230041</v>
      </c>
      <c r="G41" s="754">
        <v>1.5500450430838999</v>
      </c>
      <c r="H41" s="754">
        <v>1.5341384725557461</v>
      </c>
      <c r="I41" s="754">
        <v>1.903865333639706</v>
      </c>
      <c r="J41" s="754">
        <v>1.5752072169919631</v>
      </c>
      <c r="K41" s="754">
        <v>1.5582346381578951</v>
      </c>
      <c r="L41" s="754">
        <v>1.466334571969697</v>
      </c>
      <c r="M41" s="755">
        <v>1.240682761904762</v>
      </c>
      <c r="O41" s="746" t="s">
        <v>420</v>
      </c>
      <c r="P41" s="753">
        <v>3.1424067185590219</v>
      </c>
      <c r="Q41" s="754">
        <v>3.259019757134364</v>
      </c>
      <c r="R41" s="754">
        <v>3.3073390976347632</v>
      </c>
      <c r="S41" s="754">
        <v>3.3549843765524101</v>
      </c>
      <c r="T41" s="754">
        <v>3.3048392015636452</v>
      </c>
      <c r="U41" s="754">
        <v>3.4037187839517129</v>
      </c>
      <c r="V41" s="754">
        <v>3.3888125681516592</v>
      </c>
      <c r="W41" s="754">
        <v>3.6281557571265681</v>
      </c>
      <c r="X41" s="754">
        <v>3.4817424699175161</v>
      </c>
      <c r="Y41" s="754">
        <v>3.6313836700258402</v>
      </c>
      <c r="Z41" s="755">
        <v>3.4826539617391301</v>
      </c>
    </row>
    <row r="42" spans="1:26" ht="11.25" customHeight="1">
      <c r="A42" s="391"/>
      <c r="B42" s="746" t="s">
        <v>515</v>
      </c>
      <c r="C42" s="750">
        <v>0.58424675000000004</v>
      </c>
      <c r="D42" s="751">
        <v>0.58835599999999999</v>
      </c>
      <c r="E42" s="751">
        <v>0.60274000000000005</v>
      </c>
      <c r="F42" s="751">
        <v>0.67671250000000005</v>
      </c>
      <c r="G42" s="751">
        <v>0.63082199999999999</v>
      </c>
      <c r="H42" s="751">
        <v>0.64383599999999996</v>
      </c>
      <c r="I42" s="751">
        <v>0.74520524999999993</v>
      </c>
      <c r="J42" s="751">
        <v>0.62465800000000005</v>
      </c>
      <c r="K42" s="751">
        <v>0.66780799999999996</v>
      </c>
      <c r="L42" s="751">
        <v>0.690411</v>
      </c>
      <c r="M42" s="752">
        <v>0.43356175000000002</v>
      </c>
      <c r="O42" s="746" t="s">
        <v>515</v>
      </c>
      <c r="P42" s="750">
        <v>1.1150679999999999</v>
      </c>
      <c r="Q42" s="751">
        <v>1.205479</v>
      </c>
      <c r="R42" s="751">
        <v>1.229452</v>
      </c>
      <c r="S42" s="751">
        <v>1.2801370000000001</v>
      </c>
      <c r="T42" s="751">
        <v>1.1780820000000001</v>
      </c>
      <c r="U42" s="751">
        <v>1.2027399999999999</v>
      </c>
      <c r="V42" s="751">
        <v>1.217808</v>
      </c>
      <c r="W42" s="751">
        <v>1.232877</v>
      </c>
      <c r="X42" s="751">
        <v>1.2219180000000001</v>
      </c>
      <c r="Y42" s="751">
        <v>1.20410975</v>
      </c>
      <c r="Z42" s="752">
        <v>1.1534249999999999</v>
      </c>
    </row>
    <row r="43" spans="1:26" ht="11.25" customHeight="1">
      <c r="A43" s="391"/>
      <c r="B43" s="746" t="s">
        <v>421</v>
      </c>
      <c r="C43" s="646">
        <v>794</v>
      </c>
      <c r="D43" s="647">
        <v>852</v>
      </c>
      <c r="E43" s="647">
        <v>745</v>
      </c>
      <c r="F43" s="647">
        <v>839</v>
      </c>
      <c r="G43" s="647">
        <v>882</v>
      </c>
      <c r="H43" s="647">
        <v>1166</v>
      </c>
      <c r="I43" s="647">
        <v>1088</v>
      </c>
      <c r="J43" s="647">
        <v>871</v>
      </c>
      <c r="K43" s="647">
        <v>1064</v>
      </c>
      <c r="L43" s="647">
        <v>1056</v>
      </c>
      <c r="M43" s="648">
        <v>630</v>
      </c>
      <c r="O43" s="746" t="s">
        <v>421</v>
      </c>
      <c r="P43" s="646">
        <v>3109</v>
      </c>
      <c r="Q43" s="647">
        <v>3364</v>
      </c>
      <c r="R43" s="647">
        <v>3636</v>
      </c>
      <c r="S43" s="647">
        <v>4026</v>
      </c>
      <c r="T43" s="647">
        <v>4093</v>
      </c>
      <c r="U43" s="647">
        <v>5633</v>
      </c>
      <c r="V43" s="647">
        <v>5275</v>
      </c>
      <c r="W43" s="647">
        <v>4385</v>
      </c>
      <c r="X43" s="647">
        <v>4122</v>
      </c>
      <c r="Y43" s="647">
        <v>3870</v>
      </c>
      <c r="Z43" s="648">
        <v>1725</v>
      </c>
    </row>
    <row r="44" spans="1:26" ht="11.25" customHeight="1">
      <c r="B44" s="36" t="s">
        <v>115</v>
      </c>
      <c r="O44" s="36" t="s">
        <v>115</v>
      </c>
    </row>
    <row r="46" spans="1:26" s="759" customFormat="1" ht="11.25" customHeight="1"/>
    <row r="47" spans="1:26" s="759" customFormat="1" ht="11.25" customHeight="1"/>
    <row r="48" spans="1:26" s="759" customFormat="1" ht="11.25" customHeight="1"/>
    <row r="69" spans="2:26" ht="11.25" customHeight="1">
      <c r="C69" s="390" t="s">
        <v>700</v>
      </c>
      <c r="P69" s="390" t="s">
        <v>701</v>
      </c>
    </row>
    <row r="70" spans="2:26" ht="11.25" customHeight="1">
      <c r="B70" s="441"/>
      <c r="C70" s="102">
        <v>2016</v>
      </c>
      <c r="D70" s="103">
        <v>2017</v>
      </c>
      <c r="E70" s="103">
        <v>2018</v>
      </c>
      <c r="F70" s="103">
        <v>2019</v>
      </c>
      <c r="G70" s="103">
        <v>2020</v>
      </c>
      <c r="H70" s="103">
        <v>2021</v>
      </c>
      <c r="I70" s="103">
        <v>2022</v>
      </c>
      <c r="J70" s="103">
        <v>2023</v>
      </c>
      <c r="K70" s="103">
        <v>2024</v>
      </c>
      <c r="L70" s="103">
        <v>2025</v>
      </c>
      <c r="M70" s="104">
        <v>2026</v>
      </c>
      <c r="O70" s="441"/>
      <c r="P70" s="102">
        <v>2016</v>
      </c>
      <c r="Q70" s="103">
        <v>2017</v>
      </c>
      <c r="R70" s="103">
        <v>2018</v>
      </c>
      <c r="S70" s="103">
        <v>2019</v>
      </c>
      <c r="T70" s="103">
        <v>2020</v>
      </c>
      <c r="U70" s="103">
        <v>2021</v>
      </c>
      <c r="V70" s="103">
        <v>2022</v>
      </c>
      <c r="W70" s="103">
        <v>2023</v>
      </c>
      <c r="X70" s="103">
        <v>2024</v>
      </c>
      <c r="Y70" s="103">
        <v>2025</v>
      </c>
      <c r="Z70" s="104">
        <v>2026</v>
      </c>
    </row>
    <row r="71" spans="2:26" ht="11.25" customHeight="1">
      <c r="B71" s="746" t="s">
        <v>514</v>
      </c>
      <c r="C71" s="747">
        <v>5.3835620000000004</v>
      </c>
      <c r="D71" s="748">
        <v>5.4958900000000002</v>
      </c>
      <c r="E71" s="748">
        <v>6</v>
      </c>
      <c r="F71" s="748">
        <v>6.0739729999999996</v>
      </c>
      <c r="G71" s="748">
        <v>6.3910960000000001</v>
      </c>
      <c r="H71" s="748">
        <v>6.2520550000000004</v>
      </c>
      <c r="I71" s="748">
        <v>6.4191779999999996</v>
      </c>
      <c r="J71" s="748">
        <v>7.2931509999999999</v>
      </c>
      <c r="K71" s="748">
        <v>7.2356160000000003</v>
      </c>
      <c r="L71" s="748">
        <v>7.1452049999999998</v>
      </c>
      <c r="M71" s="749">
        <v>7.180822</v>
      </c>
      <c r="O71" s="746" t="s">
        <v>514</v>
      </c>
      <c r="P71" s="747">
        <v>7.230137</v>
      </c>
      <c r="Q71" s="748">
        <v>7.378082</v>
      </c>
      <c r="R71" s="748">
        <v>7.3561645000000002</v>
      </c>
      <c r="S71" s="748">
        <v>7.7315069999999997</v>
      </c>
      <c r="T71" s="748">
        <v>8.1178080000000001</v>
      </c>
      <c r="U71" s="748">
        <v>7.8136989999999997</v>
      </c>
      <c r="V71" s="748">
        <v>8.647945</v>
      </c>
      <c r="W71" s="748">
        <v>9.0130132500000002</v>
      </c>
      <c r="X71" s="748">
        <v>8.9780820000000006</v>
      </c>
      <c r="Y71" s="748">
        <v>9.1780819999999999</v>
      </c>
      <c r="Z71" s="749">
        <v>9.0376709999999996</v>
      </c>
    </row>
    <row r="72" spans="2:26" ht="11.25" customHeight="1">
      <c r="B72" s="746" t="s">
        <v>419</v>
      </c>
      <c r="C72" s="750">
        <v>3.3684935</v>
      </c>
      <c r="D72" s="751">
        <v>3.5753425000000001</v>
      </c>
      <c r="E72" s="751">
        <v>3.8575339999999998</v>
      </c>
      <c r="F72" s="751">
        <v>4.1068490000000004</v>
      </c>
      <c r="G72" s="751">
        <v>4.0931505000000001</v>
      </c>
      <c r="H72" s="751">
        <v>4.0301369999999999</v>
      </c>
      <c r="I72" s="751">
        <v>4.2821920000000002</v>
      </c>
      <c r="J72" s="751">
        <v>4.8739730000000003</v>
      </c>
      <c r="K72" s="751">
        <v>4.6027399999999998</v>
      </c>
      <c r="L72" s="751">
        <v>4.6109590000000003</v>
      </c>
      <c r="M72" s="752">
        <v>4.2273969999999998</v>
      </c>
      <c r="O72" s="746" t="s">
        <v>419</v>
      </c>
      <c r="P72" s="750">
        <v>5.2520550000000004</v>
      </c>
      <c r="Q72" s="751">
        <v>5.0136989999999999</v>
      </c>
      <c r="R72" s="751">
        <v>5.2246579999999998</v>
      </c>
      <c r="S72" s="751">
        <v>5.5643840000000004</v>
      </c>
      <c r="T72" s="751">
        <v>5.7506849999999998</v>
      </c>
      <c r="U72" s="751">
        <v>5.6082190000000001</v>
      </c>
      <c r="V72" s="751">
        <v>6.1219175000000003</v>
      </c>
      <c r="W72" s="751">
        <v>6.5671229999999996</v>
      </c>
      <c r="X72" s="751">
        <v>6.5616440000000003</v>
      </c>
      <c r="Y72" s="751">
        <v>6.5972600000000003</v>
      </c>
      <c r="Z72" s="752">
        <v>6.1821919999999997</v>
      </c>
    </row>
    <row r="73" spans="2:26" ht="11.25" customHeight="1">
      <c r="B73" s="746" t="s">
        <v>420</v>
      </c>
      <c r="C73" s="753">
        <v>4.3582314754485356</v>
      </c>
      <c r="D73" s="754">
        <v>4.3817917915567284</v>
      </c>
      <c r="E73" s="754">
        <v>4.7924105351629507</v>
      </c>
      <c r="F73" s="754">
        <v>4.9831986431865829</v>
      </c>
      <c r="G73" s="754">
        <v>5.0920884386038683</v>
      </c>
      <c r="H73" s="754">
        <v>4.8734797939138286</v>
      </c>
      <c r="I73" s="754">
        <v>5.0181198482175668</v>
      </c>
      <c r="J73" s="754">
        <v>5.7618368381827461</v>
      </c>
      <c r="K73" s="754">
        <v>5.7359231337755672</v>
      </c>
      <c r="L73" s="754">
        <v>5.6084084230976794</v>
      </c>
      <c r="M73" s="755">
        <v>5.5272766872536137</v>
      </c>
      <c r="O73" s="746" t="s">
        <v>420</v>
      </c>
      <c r="P73" s="753">
        <v>6.0518036568742657</v>
      </c>
      <c r="Q73" s="754">
        <v>5.9465858921892192</v>
      </c>
      <c r="R73" s="754">
        <v>6.1025910791788851</v>
      </c>
      <c r="S73" s="754">
        <v>6.4504728442064261</v>
      </c>
      <c r="T73" s="754">
        <v>6.5938742043935052</v>
      </c>
      <c r="U73" s="754">
        <v>6.3951709941138004</v>
      </c>
      <c r="V73" s="754">
        <v>6.9220065831873896</v>
      </c>
      <c r="W73" s="754">
        <v>7.282992118206522</v>
      </c>
      <c r="X73" s="754">
        <v>7.2877918477987418</v>
      </c>
      <c r="Y73" s="754">
        <v>7.4210761003671966</v>
      </c>
      <c r="Z73" s="755">
        <v>7.1712663048780492</v>
      </c>
    </row>
    <row r="74" spans="2:26" ht="11.25" customHeight="1">
      <c r="B74" s="746" t="s">
        <v>515</v>
      </c>
      <c r="C74" s="750">
        <v>2.0472600000000001</v>
      </c>
      <c r="D74" s="751">
        <v>2.1863009999999998</v>
      </c>
      <c r="E74" s="751">
        <v>2.3143832500000001</v>
      </c>
      <c r="F74" s="751">
        <v>2.424658</v>
      </c>
      <c r="G74" s="751">
        <v>2.537671</v>
      </c>
      <c r="H74" s="751">
        <v>2.4027400000000001</v>
      </c>
      <c r="I74" s="751">
        <v>2.435616</v>
      </c>
      <c r="J74" s="751">
        <v>3.0301369999999999</v>
      </c>
      <c r="K74" s="751">
        <v>2.9287670000000001</v>
      </c>
      <c r="L74" s="751">
        <v>2.8849320000000001</v>
      </c>
      <c r="M74" s="752">
        <v>2.3671229999999999</v>
      </c>
      <c r="O74" s="746" t="s">
        <v>515</v>
      </c>
      <c r="P74" s="750">
        <v>3.526027</v>
      </c>
      <c r="Q74" s="751">
        <v>3.4876710000000002</v>
      </c>
      <c r="R74" s="751">
        <v>3.6589040000000002</v>
      </c>
      <c r="S74" s="751">
        <v>4.1123285000000003</v>
      </c>
      <c r="T74" s="751">
        <v>4.1191779999999998</v>
      </c>
      <c r="U74" s="751">
        <v>3.9205480000000001</v>
      </c>
      <c r="V74" s="751">
        <v>4.2506849999999998</v>
      </c>
      <c r="W74" s="751">
        <v>4.5890415000000004</v>
      </c>
      <c r="X74" s="751">
        <v>4.5643834999999999</v>
      </c>
      <c r="Y74" s="751">
        <v>4.6136990000000004</v>
      </c>
      <c r="Z74" s="752">
        <v>4.0924654999999994</v>
      </c>
    </row>
    <row r="75" spans="2:26" ht="11.25" customHeight="1">
      <c r="B75" s="746" t="s">
        <v>421</v>
      </c>
      <c r="C75" s="646">
        <v>2118</v>
      </c>
      <c r="D75" s="647">
        <v>2274</v>
      </c>
      <c r="E75" s="647">
        <v>2332</v>
      </c>
      <c r="F75" s="647">
        <v>2385</v>
      </c>
      <c r="G75" s="647">
        <v>2378</v>
      </c>
      <c r="H75" s="647">
        <v>3319</v>
      </c>
      <c r="I75" s="647">
        <v>2721</v>
      </c>
      <c r="J75" s="647">
        <v>1959</v>
      </c>
      <c r="K75" s="647">
        <v>1809</v>
      </c>
      <c r="L75" s="647">
        <v>1853</v>
      </c>
      <c r="M75" s="648">
        <v>761</v>
      </c>
      <c r="O75" s="746" t="s">
        <v>421</v>
      </c>
      <c r="P75" s="646">
        <v>851</v>
      </c>
      <c r="Q75" s="647">
        <v>909</v>
      </c>
      <c r="R75" s="647">
        <v>1023</v>
      </c>
      <c r="S75" s="647">
        <v>1027</v>
      </c>
      <c r="T75" s="647">
        <v>1047</v>
      </c>
      <c r="U75" s="647">
        <v>1529</v>
      </c>
      <c r="V75" s="647">
        <v>1142</v>
      </c>
      <c r="W75" s="647">
        <v>736</v>
      </c>
      <c r="X75" s="647">
        <v>795</v>
      </c>
      <c r="Y75" s="647">
        <v>817</v>
      </c>
      <c r="Z75" s="648">
        <v>328</v>
      </c>
    </row>
    <row r="76" spans="2:26" ht="11.25" customHeight="1">
      <c r="B76" s="36" t="s">
        <v>115</v>
      </c>
      <c r="O76" s="36" t="s">
        <v>115</v>
      </c>
    </row>
    <row r="78" spans="2:26" ht="11.25" customHeight="1">
      <c r="B78" s="760"/>
      <c r="C78" s="760"/>
      <c r="D78" s="760"/>
      <c r="E78" s="760"/>
      <c r="F78" s="760"/>
      <c r="G78" s="760"/>
      <c r="H78" s="760"/>
      <c r="I78" s="760"/>
      <c r="J78" s="760"/>
      <c r="K78" s="760"/>
      <c r="O78" s="760"/>
      <c r="P78" s="760"/>
      <c r="Q78" s="760"/>
      <c r="R78" s="760"/>
      <c r="S78" s="760"/>
      <c r="T78" s="760"/>
      <c r="U78" s="760"/>
      <c r="V78" s="760"/>
      <c r="W78" s="760"/>
      <c r="X78" s="760"/>
    </row>
    <row r="79" spans="2:26" ht="11.25" customHeight="1">
      <c r="B79" s="760"/>
      <c r="C79" s="760"/>
      <c r="D79" s="760"/>
      <c r="E79" s="760"/>
      <c r="F79" s="760"/>
      <c r="G79" s="760"/>
      <c r="H79" s="760"/>
      <c r="I79" s="760"/>
      <c r="J79" s="760"/>
      <c r="K79" s="760"/>
      <c r="O79" s="760"/>
      <c r="P79" s="760"/>
      <c r="Q79" s="760"/>
      <c r="R79" s="760"/>
      <c r="S79" s="760"/>
      <c r="T79" s="760"/>
      <c r="U79" s="760"/>
      <c r="V79" s="760"/>
      <c r="W79" s="760"/>
      <c r="X79" s="760"/>
    </row>
    <row r="80" spans="2:26" ht="11.25" customHeight="1">
      <c r="B80" s="760"/>
      <c r="C80" s="760"/>
      <c r="D80" s="760"/>
      <c r="E80" s="760"/>
      <c r="F80" s="760"/>
      <c r="G80" s="760"/>
      <c r="H80" s="760"/>
      <c r="I80" s="760"/>
      <c r="J80" s="760"/>
      <c r="K80" s="760"/>
      <c r="O80" s="760"/>
      <c r="P80" s="760"/>
      <c r="Q80" s="760"/>
      <c r="R80" s="760"/>
      <c r="S80" s="760"/>
      <c r="T80" s="760"/>
      <c r="U80" s="760"/>
      <c r="V80" s="760"/>
      <c r="W80" s="760"/>
      <c r="X80" s="760"/>
    </row>
    <row r="97" spans="2:26" ht="11.25" customHeight="1">
      <c r="C97" s="390" t="s">
        <v>702</v>
      </c>
      <c r="P97" s="390" t="s">
        <v>799</v>
      </c>
    </row>
    <row r="98" spans="2:26" ht="11.25" customHeight="1">
      <c r="B98" s="441"/>
      <c r="C98" s="63">
        <v>2016</v>
      </c>
      <c r="D98" s="64">
        <v>2017</v>
      </c>
      <c r="E98" s="64">
        <v>2018</v>
      </c>
      <c r="F98" s="64">
        <v>2019</v>
      </c>
      <c r="G98" s="64">
        <v>2020</v>
      </c>
      <c r="H98" s="64">
        <v>2021</v>
      </c>
      <c r="I98" s="64">
        <v>2022</v>
      </c>
      <c r="J98" s="64">
        <v>2023</v>
      </c>
      <c r="K98" s="64">
        <v>2024</v>
      </c>
      <c r="L98" s="64">
        <v>2025</v>
      </c>
      <c r="M98" s="65">
        <v>2026</v>
      </c>
      <c r="O98" s="441"/>
      <c r="P98" s="63">
        <v>2016</v>
      </c>
      <c r="Q98" s="64">
        <v>2017</v>
      </c>
      <c r="R98" s="64">
        <v>2018</v>
      </c>
      <c r="S98" s="64">
        <v>2019</v>
      </c>
      <c r="T98" s="64">
        <v>2020</v>
      </c>
      <c r="U98" s="64">
        <v>2021</v>
      </c>
      <c r="V98" s="64">
        <v>2022</v>
      </c>
      <c r="W98" s="64">
        <v>2023</v>
      </c>
      <c r="X98" s="64">
        <v>2024</v>
      </c>
      <c r="Y98" s="64">
        <v>2025</v>
      </c>
      <c r="Z98" s="65">
        <v>2026</v>
      </c>
    </row>
    <row r="99" spans="2:26" ht="11.25" customHeight="1">
      <c r="B99" s="746" t="s">
        <v>514</v>
      </c>
      <c r="C99" s="747">
        <v>8.4863014999999997</v>
      </c>
      <c r="D99" s="748">
        <v>9.3993152500000008</v>
      </c>
      <c r="E99" s="748">
        <v>9.2726030000000002</v>
      </c>
      <c r="F99" s="748">
        <v>9.2986302500000004</v>
      </c>
      <c r="G99" s="748">
        <v>9.3424654999999994</v>
      </c>
      <c r="H99" s="748">
        <v>8.850000249999999</v>
      </c>
      <c r="I99" s="748">
        <v>10.002739999999999</v>
      </c>
      <c r="J99" s="748">
        <v>10.4739725</v>
      </c>
      <c r="K99" s="748">
        <v>10.7013695</v>
      </c>
      <c r="L99" s="748">
        <v>10.846575</v>
      </c>
      <c r="M99" s="749">
        <v>10.211644</v>
      </c>
      <c r="O99" s="746" t="s">
        <v>514</v>
      </c>
      <c r="P99" s="747">
        <v>11.863013499999999</v>
      </c>
      <c r="Q99" s="748">
        <v>11.6520545</v>
      </c>
      <c r="R99" s="748">
        <v>11.74520525</v>
      </c>
      <c r="S99" s="748">
        <v>11.556164750000001</v>
      </c>
      <c r="T99" s="748">
        <v>11.775342</v>
      </c>
      <c r="U99" s="748">
        <v>11.326027</v>
      </c>
      <c r="V99" s="748">
        <v>12.020548</v>
      </c>
      <c r="W99" s="748">
        <v>13.145205499999999</v>
      </c>
      <c r="X99" s="748">
        <v>11.9130135</v>
      </c>
      <c r="Y99" s="748">
        <v>12.195890500000001</v>
      </c>
      <c r="Z99" s="749">
        <v>12.363013499999999</v>
      </c>
    </row>
    <row r="100" spans="2:26" ht="11.25" customHeight="1">
      <c r="B100" s="746" t="s">
        <v>419</v>
      </c>
      <c r="C100" s="750">
        <v>6.2739725000000002</v>
      </c>
      <c r="D100" s="751">
        <v>6.6260275000000002</v>
      </c>
      <c r="E100" s="751">
        <v>6.967123</v>
      </c>
      <c r="F100" s="751">
        <v>7.0013695</v>
      </c>
      <c r="G100" s="751">
        <v>6.7479449999999996</v>
      </c>
      <c r="H100" s="751">
        <v>6.878082</v>
      </c>
      <c r="I100" s="751">
        <v>7.3205479999999996</v>
      </c>
      <c r="J100" s="751">
        <v>8.2219180000000005</v>
      </c>
      <c r="K100" s="751">
        <v>8</v>
      </c>
      <c r="L100" s="751">
        <v>8.0082190000000004</v>
      </c>
      <c r="M100" s="752">
        <v>7.3164379999999998</v>
      </c>
      <c r="O100" s="746" t="s">
        <v>419</v>
      </c>
      <c r="P100" s="750">
        <v>8.9643840000000008</v>
      </c>
      <c r="Q100" s="751">
        <v>8.746575</v>
      </c>
      <c r="R100" s="751">
        <v>8.9986300000000004</v>
      </c>
      <c r="S100" s="751">
        <v>8.6589039999999997</v>
      </c>
      <c r="T100" s="751">
        <v>9.2602740000000008</v>
      </c>
      <c r="U100" s="751">
        <v>8.6684929999999998</v>
      </c>
      <c r="V100" s="751">
        <v>9.1890409999999996</v>
      </c>
      <c r="W100" s="751">
        <v>10.378081999999999</v>
      </c>
      <c r="X100" s="751">
        <v>9.8260269999999998</v>
      </c>
      <c r="Y100" s="751">
        <v>9.9356165000000001</v>
      </c>
      <c r="Z100" s="752">
        <v>10.0657535</v>
      </c>
    </row>
    <row r="101" spans="2:26" ht="11.25" customHeight="1">
      <c r="B101" s="746" t="s">
        <v>420</v>
      </c>
      <c r="C101" s="753">
        <v>7.2778134425837324</v>
      </c>
      <c r="D101" s="754">
        <v>7.6625921995192314</v>
      </c>
      <c r="E101" s="754">
        <v>7.7658477870563676</v>
      </c>
      <c r="F101" s="754">
        <v>7.9759311164658637</v>
      </c>
      <c r="G101" s="754">
        <v>7.8449945256673512</v>
      </c>
      <c r="H101" s="754">
        <v>7.5082423140845069</v>
      </c>
      <c r="I101" s="754">
        <v>8.2645332639175262</v>
      </c>
      <c r="J101" s="754">
        <v>8.9879419764011796</v>
      </c>
      <c r="K101" s="754">
        <v>8.7661418985074633</v>
      </c>
      <c r="L101" s="754">
        <v>8.9009585014164312</v>
      </c>
      <c r="M101" s="755">
        <v>8.0984610432098769</v>
      </c>
      <c r="O101" s="746" t="s">
        <v>420</v>
      </c>
      <c r="P101" s="753">
        <v>9.8216256685878971</v>
      </c>
      <c r="Q101" s="754">
        <v>9.830790769886363</v>
      </c>
      <c r="R101" s="754">
        <v>9.5865894392523359</v>
      </c>
      <c r="S101" s="754">
        <v>9.6326932129186602</v>
      </c>
      <c r="T101" s="754">
        <v>10.193921035294119</v>
      </c>
      <c r="U101" s="754">
        <v>9.3603369413629167</v>
      </c>
      <c r="V101" s="754">
        <v>10.00373816618076</v>
      </c>
      <c r="W101" s="754">
        <v>11.072061139534879</v>
      </c>
      <c r="X101" s="754">
        <v>10.477131194214881</v>
      </c>
      <c r="Y101" s="754">
        <v>10.28204061724138</v>
      </c>
      <c r="Z101" s="755">
        <v>10.202340138888889</v>
      </c>
    </row>
    <row r="102" spans="2:26" ht="11.25" customHeight="1">
      <c r="B102" s="746" t="s">
        <v>515</v>
      </c>
      <c r="C102" s="750">
        <v>4.5657532500000002</v>
      </c>
      <c r="D102" s="751">
        <v>4.8801367500000001</v>
      </c>
      <c r="E102" s="751">
        <v>5.0068490000000008</v>
      </c>
      <c r="F102" s="751">
        <v>5.2726027499999999</v>
      </c>
      <c r="G102" s="751">
        <v>5.1561645</v>
      </c>
      <c r="H102" s="751">
        <v>5.1684929999999998</v>
      </c>
      <c r="I102" s="751">
        <v>5.3315070000000002</v>
      </c>
      <c r="J102" s="751">
        <v>6.1164385000000001</v>
      </c>
      <c r="K102" s="751">
        <v>5.9684929999999996</v>
      </c>
      <c r="L102" s="751">
        <v>6.0547950000000004</v>
      </c>
      <c r="M102" s="752">
        <v>5.4232874999999998</v>
      </c>
      <c r="O102" s="746" t="s">
        <v>515</v>
      </c>
      <c r="P102" s="750">
        <v>6.8232874999999993</v>
      </c>
      <c r="Q102" s="751">
        <v>6.55</v>
      </c>
      <c r="R102" s="751">
        <v>6.6993155</v>
      </c>
      <c r="S102" s="751">
        <v>6.6047947499999999</v>
      </c>
      <c r="T102" s="751">
        <v>7.3808220000000002</v>
      </c>
      <c r="U102" s="751">
        <v>6.8726025000000002</v>
      </c>
      <c r="V102" s="751">
        <v>7.2164384999999998</v>
      </c>
      <c r="W102" s="751">
        <v>8.0219175000000007</v>
      </c>
      <c r="X102" s="751">
        <v>7.776027</v>
      </c>
      <c r="Y102" s="751">
        <v>7.5657534999999996</v>
      </c>
      <c r="Z102" s="752">
        <v>7.4828770000000002</v>
      </c>
    </row>
    <row r="103" spans="2:26" ht="11.25" customHeight="1">
      <c r="B103" s="746" t="s">
        <v>421</v>
      </c>
      <c r="C103" s="646">
        <v>418</v>
      </c>
      <c r="D103" s="647">
        <v>416</v>
      </c>
      <c r="E103" s="647">
        <v>479</v>
      </c>
      <c r="F103" s="647">
        <v>498</v>
      </c>
      <c r="G103" s="647">
        <v>487</v>
      </c>
      <c r="H103" s="647">
        <v>710</v>
      </c>
      <c r="I103" s="647">
        <v>485</v>
      </c>
      <c r="J103" s="647">
        <v>339</v>
      </c>
      <c r="K103" s="647">
        <v>335</v>
      </c>
      <c r="L103" s="647">
        <v>353</v>
      </c>
      <c r="M103" s="648">
        <v>162</v>
      </c>
      <c r="O103" s="746" t="s">
        <v>421</v>
      </c>
      <c r="P103" s="646">
        <v>347</v>
      </c>
      <c r="Q103" s="647">
        <v>352</v>
      </c>
      <c r="R103" s="647">
        <v>428</v>
      </c>
      <c r="S103" s="647">
        <v>418</v>
      </c>
      <c r="T103" s="647">
        <v>425</v>
      </c>
      <c r="U103" s="647">
        <v>631</v>
      </c>
      <c r="V103" s="647">
        <v>343</v>
      </c>
      <c r="W103" s="647">
        <v>215</v>
      </c>
      <c r="X103" s="647">
        <v>242</v>
      </c>
      <c r="Y103" s="647">
        <v>290</v>
      </c>
      <c r="Z103" s="648">
        <v>144</v>
      </c>
    </row>
    <row r="104" spans="2:26" ht="11.25" customHeight="1">
      <c r="B104" s="36" t="s">
        <v>115</v>
      </c>
      <c r="O104" s="36" t="s">
        <v>115</v>
      </c>
    </row>
  </sheetData>
  <pageMargins left="0.7" right="0.7" top="0.75" bottom="0.75" header="0.3" footer="0.3"/>
  <pageSetup orientation="portrait" horizontalDpi="300" verticalDpi="30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DA858-3EB4-4E0B-9336-7105AE541018}">
  <sheetPr>
    <tabColor theme="4"/>
  </sheetPr>
  <dimension ref="A1:Z42"/>
  <sheetViews>
    <sheetView showGridLines="0" zoomScaleNormal="100" workbookViewId="0"/>
  </sheetViews>
  <sheetFormatPr defaultColWidth="5.5" defaultRowHeight="11.25" customHeight="1"/>
  <cols>
    <col min="1" max="1" width="2.5" style="389" customWidth="1"/>
    <col min="2" max="2" width="10.5" style="389" customWidth="1"/>
    <col min="3" max="13" width="5.5" style="389" customWidth="1"/>
    <col min="14" max="14" width="2.33203125" style="389" customWidth="1"/>
    <col min="15" max="15" width="10.5" style="389" customWidth="1"/>
    <col min="16" max="19" width="5.5" style="389"/>
    <col min="20" max="25" width="5.58203125" style="389" bestFit="1" customWidth="1"/>
    <col min="26" max="26" width="6.08203125" style="389" bestFit="1" customWidth="1"/>
    <col min="27" max="16384" width="5.5" style="389"/>
  </cols>
  <sheetData>
    <row r="1" spans="1:26" ht="11.25" customHeight="1">
      <c r="A1" s="391"/>
    </row>
    <row r="2" spans="1:26" ht="11.25" customHeight="1">
      <c r="A2" s="391"/>
    </row>
    <row r="6" spans="1:26" ht="15" customHeight="1">
      <c r="A6" s="62"/>
      <c r="C6" s="390" t="s">
        <v>526</v>
      </c>
      <c r="P6" s="390" t="s">
        <v>527</v>
      </c>
    </row>
    <row r="7" spans="1:26" ht="11.25" customHeight="1">
      <c r="A7" s="62"/>
      <c r="B7" s="441"/>
      <c r="C7" s="102">
        <v>2016</v>
      </c>
      <c r="D7" s="103">
        <v>2017</v>
      </c>
      <c r="E7" s="103">
        <v>2018</v>
      </c>
      <c r="F7" s="103">
        <v>2019</v>
      </c>
      <c r="G7" s="103">
        <v>2020</v>
      </c>
      <c r="H7" s="103">
        <v>2021</v>
      </c>
      <c r="I7" s="103">
        <v>2022</v>
      </c>
      <c r="J7" s="103">
        <v>2023</v>
      </c>
      <c r="K7" s="103">
        <v>2024</v>
      </c>
      <c r="L7" s="103">
        <v>2025</v>
      </c>
      <c r="M7" s="104">
        <v>2026</v>
      </c>
      <c r="O7" s="441"/>
      <c r="P7" s="102">
        <v>2016</v>
      </c>
      <c r="Q7" s="103">
        <v>2017</v>
      </c>
      <c r="R7" s="103">
        <v>2018</v>
      </c>
      <c r="S7" s="103">
        <v>2019</v>
      </c>
      <c r="T7" s="103">
        <v>2020</v>
      </c>
      <c r="U7" s="103">
        <v>2021</v>
      </c>
      <c r="V7" s="103">
        <v>2022</v>
      </c>
      <c r="W7" s="103">
        <v>2023</v>
      </c>
      <c r="X7" s="103">
        <v>2024</v>
      </c>
      <c r="Y7" s="103">
        <v>2025</v>
      </c>
      <c r="Z7" s="104">
        <v>2026</v>
      </c>
    </row>
    <row r="8" spans="1:26" ht="11.25" customHeight="1">
      <c r="A8" s="391"/>
      <c r="B8" s="442" t="s">
        <v>528</v>
      </c>
      <c r="C8" s="392">
        <v>2</v>
      </c>
      <c r="D8" s="393">
        <v>2.2999999999999998</v>
      </c>
      <c r="E8" s="393">
        <v>2.954183406045769</v>
      </c>
      <c r="F8" s="393">
        <v>2.8650000000000002</v>
      </c>
      <c r="G8" s="393">
        <v>3.0000154999999999</v>
      </c>
      <c r="H8" s="393">
        <v>4.0999999999999996</v>
      </c>
      <c r="I8" s="393">
        <v>4</v>
      </c>
      <c r="J8" s="393">
        <v>3.5</v>
      </c>
      <c r="K8" s="393">
        <v>4</v>
      </c>
      <c r="L8" s="393">
        <v>5</v>
      </c>
      <c r="M8" s="394">
        <v>5.4732419999999999</v>
      </c>
      <c r="O8" s="442" t="s">
        <v>528</v>
      </c>
      <c r="P8" s="392">
        <v>9.6652465475448643</v>
      </c>
      <c r="Q8" s="393">
        <v>9.6669793664456911</v>
      </c>
      <c r="R8" s="393">
        <v>15.24419126329251</v>
      </c>
      <c r="S8" s="393">
        <v>14.741650002374881</v>
      </c>
      <c r="T8" s="393">
        <v>16.931334999373309</v>
      </c>
      <c r="U8" s="393">
        <v>25.138488768886909</v>
      </c>
      <c r="V8" s="393">
        <v>18.18365514183326</v>
      </c>
      <c r="W8" s="393">
        <v>14.870682875925221</v>
      </c>
      <c r="X8" s="393">
        <v>21.2708975545337</v>
      </c>
      <c r="Y8" s="393">
        <v>25.95358847808259</v>
      </c>
      <c r="Z8" s="394">
        <v>50.021597311592679</v>
      </c>
    </row>
    <row r="9" spans="1:26" ht="11.25" customHeight="1">
      <c r="A9" s="391"/>
      <c r="B9" s="442" t="s">
        <v>529</v>
      </c>
      <c r="C9" s="395">
        <v>0.98104199999999997</v>
      </c>
      <c r="D9" s="396">
        <v>1.1000000000000001</v>
      </c>
      <c r="E9" s="396">
        <v>1.4</v>
      </c>
      <c r="F9" s="396">
        <v>1.5</v>
      </c>
      <c r="G9" s="396">
        <v>1.2363729999999999</v>
      </c>
      <c r="H9" s="396">
        <v>1.8399924999999999</v>
      </c>
      <c r="I9" s="396">
        <v>2</v>
      </c>
      <c r="J9" s="396">
        <v>1.65</v>
      </c>
      <c r="K9" s="396">
        <v>1.5</v>
      </c>
      <c r="L9" s="396">
        <v>2</v>
      </c>
      <c r="M9" s="397">
        <v>1.834994</v>
      </c>
      <c r="O9" s="442" t="s">
        <v>529</v>
      </c>
      <c r="P9" s="395">
        <v>3.2028753130991232</v>
      </c>
      <c r="Q9" s="396">
        <v>4.7998052482183304</v>
      </c>
      <c r="R9" s="396">
        <v>5.8836203413113202</v>
      </c>
      <c r="S9" s="396">
        <v>5.7312187538389834</v>
      </c>
      <c r="T9" s="396">
        <v>5.5691076787336344</v>
      </c>
      <c r="U9" s="396">
        <v>7.8679383179222002</v>
      </c>
      <c r="V9" s="396">
        <v>5.8961036094520392</v>
      </c>
      <c r="W9" s="396">
        <v>5.0015032525543308</v>
      </c>
      <c r="X9" s="396">
        <v>6.6394632800336044</v>
      </c>
      <c r="Y9" s="396">
        <v>6.4611132225667038</v>
      </c>
      <c r="Z9" s="397">
        <v>12.02393196071432</v>
      </c>
    </row>
    <row r="10" spans="1:26" ht="11.25" customHeight="1">
      <c r="A10" s="391"/>
      <c r="B10" s="442" t="s">
        <v>530</v>
      </c>
      <c r="C10" s="761">
        <v>1.75</v>
      </c>
      <c r="D10" s="762">
        <v>2</v>
      </c>
      <c r="E10" s="762">
        <v>2.2999999999999998</v>
      </c>
      <c r="F10" s="762">
        <v>2.44</v>
      </c>
      <c r="G10" s="762">
        <v>2.4</v>
      </c>
      <c r="H10" s="762">
        <v>3.5</v>
      </c>
      <c r="I10" s="762">
        <v>3.5</v>
      </c>
      <c r="J10" s="762">
        <v>3.2000030000000002</v>
      </c>
      <c r="K10" s="762">
        <v>3.999997</v>
      </c>
      <c r="L10" s="762">
        <v>4.9999969999999996</v>
      </c>
      <c r="M10" s="763">
        <v>5.4962280000000003</v>
      </c>
      <c r="O10" s="442" t="s">
        <v>530</v>
      </c>
      <c r="P10" s="761">
        <v>6.2494672544500371</v>
      </c>
      <c r="Q10" s="762">
        <v>8.3916779815716538</v>
      </c>
      <c r="R10" s="762">
        <v>10.31558537828943</v>
      </c>
      <c r="S10" s="762">
        <v>10.04587150700214</v>
      </c>
      <c r="T10" s="762">
        <v>10.175950992029961</v>
      </c>
      <c r="U10" s="762">
        <v>19.367096542253218</v>
      </c>
      <c r="V10" s="762">
        <v>14.61676695939977</v>
      </c>
      <c r="W10" s="762">
        <v>18.172149994298699</v>
      </c>
      <c r="X10" s="762">
        <v>22.189356181583211</v>
      </c>
      <c r="Y10" s="762">
        <v>61.954323405816503</v>
      </c>
      <c r="Z10" s="763">
        <v>321.66435678584219</v>
      </c>
    </row>
    <row r="11" spans="1:26" ht="11.25" customHeight="1">
      <c r="B11" s="36" t="s">
        <v>115</v>
      </c>
      <c r="O11" s="36" t="s">
        <v>115</v>
      </c>
    </row>
    <row r="37" spans="1:26" ht="11.25" customHeight="1">
      <c r="A37" s="62"/>
      <c r="C37" s="390" t="s">
        <v>531</v>
      </c>
      <c r="P37" s="390" t="s">
        <v>532</v>
      </c>
    </row>
    <row r="38" spans="1:26" ht="11.25" customHeight="1">
      <c r="A38" s="62"/>
      <c r="B38" s="441"/>
      <c r="C38" s="102">
        <v>2016</v>
      </c>
      <c r="D38" s="103">
        <v>2017</v>
      </c>
      <c r="E38" s="103">
        <v>2018</v>
      </c>
      <c r="F38" s="103">
        <v>2019</v>
      </c>
      <c r="G38" s="103">
        <v>2020</v>
      </c>
      <c r="H38" s="103">
        <v>2021</v>
      </c>
      <c r="I38" s="103">
        <v>2022</v>
      </c>
      <c r="J38" s="103">
        <v>2023</v>
      </c>
      <c r="K38" s="103">
        <v>2024</v>
      </c>
      <c r="L38" s="103">
        <v>2025</v>
      </c>
      <c r="M38" s="104">
        <v>2026</v>
      </c>
      <c r="O38" s="441"/>
      <c r="P38" s="102">
        <v>2016</v>
      </c>
      <c r="Q38" s="103">
        <v>2017</v>
      </c>
      <c r="R38" s="103">
        <v>2018</v>
      </c>
      <c r="S38" s="103">
        <v>2019</v>
      </c>
      <c r="T38" s="103">
        <v>2020</v>
      </c>
      <c r="U38" s="103">
        <v>2021</v>
      </c>
      <c r="V38" s="103">
        <v>2022</v>
      </c>
      <c r="W38" s="103">
        <v>2023</v>
      </c>
      <c r="X38" s="103">
        <v>2024</v>
      </c>
      <c r="Y38" s="103">
        <v>2025</v>
      </c>
      <c r="Z38" s="104">
        <v>2026</v>
      </c>
    </row>
    <row r="39" spans="1:26" ht="11.25" customHeight="1">
      <c r="A39" s="391"/>
      <c r="B39" s="442" t="s">
        <v>528</v>
      </c>
      <c r="C39" s="392">
        <v>12.941753</v>
      </c>
      <c r="D39" s="393">
        <v>13.458399</v>
      </c>
      <c r="E39" s="393">
        <v>15</v>
      </c>
      <c r="F39" s="393">
        <v>15.424996</v>
      </c>
      <c r="G39" s="393">
        <v>17.4999985</v>
      </c>
      <c r="H39" s="393">
        <v>25.999998999999999</v>
      </c>
      <c r="I39" s="393">
        <v>25.500001000000001</v>
      </c>
      <c r="J39" s="393">
        <v>20.999995999999999</v>
      </c>
      <c r="K39" s="393">
        <v>27.977001000000001</v>
      </c>
      <c r="L39" s="393">
        <v>38.499999000000003</v>
      </c>
      <c r="M39" s="394">
        <v>63.999999000000003</v>
      </c>
      <c r="O39" s="442" t="s">
        <v>528</v>
      </c>
      <c r="P39" s="392">
        <v>112.2716096810189</v>
      </c>
      <c r="Q39" s="393">
        <v>83.128004934564046</v>
      </c>
      <c r="R39" s="393">
        <v>132.3654658927727</v>
      </c>
      <c r="S39" s="393">
        <v>154.91345584050461</v>
      </c>
      <c r="T39" s="393">
        <v>179.39143924017091</v>
      </c>
      <c r="U39" s="393">
        <v>292.30323515738871</v>
      </c>
      <c r="V39" s="393">
        <v>205.76773631640521</v>
      </c>
      <c r="W39" s="393">
        <v>166.6654977610865</v>
      </c>
      <c r="X39" s="393">
        <v>206.37436795361299</v>
      </c>
      <c r="Y39" s="393">
        <v>388.88271985501149</v>
      </c>
      <c r="Z39" s="394">
        <v>1887.8625390989359</v>
      </c>
    </row>
    <row r="40" spans="1:26" ht="11.25" customHeight="1">
      <c r="A40" s="391"/>
      <c r="B40" s="442" t="s">
        <v>529</v>
      </c>
      <c r="C40" s="395">
        <v>7</v>
      </c>
      <c r="D40" s="396">
        <v>8.3940000000000001</v>
      </c>
      <c r="E40" s="396">
        <v>8.7367109999999997</v>
      </c>
      <c r="F40" s="396">
        <v>10</v>
      </c>
      <c r="G40" s="396">
        <v>9.9999934999999986</v>
      </c>
      <c r="H40" s="396">
        <v>11.999999000000001</v>
      </c>
      <c r="I40" s="396">
        <v>15.000000999999999</v>
      </c>
      <c r="J40" s="396">
        <v>12.641000999999999</v>
      </c>
      <c r="K40" s="396">
        <v>15.000000500000001</v>
      </c>
      <c r="L40" s="396">
        <v>19</v>
      </c>
      <c r="M40" s="397">
        <v>20.375000499999999</v>
      </c>
      <c r="O40" s="442" t="s">
        <v>529</v>
      </c>
      <c r="P40" s="395">
        <v>22.92192475101437</v>
      </c>
      <c r="Q40" s="396">
        <v>23.813975731673409</v>
      </c>
      <c r="R40" s="396">
        <v>39.09829698719463</v>
      </c>
      <c r="S40" s="396">
        <v>36.110941434587893</v>
      </c>
      <c r="T40" s="396">
        <v>31.49863437394626</v>
      </c>
      <c r="U40" s="396">
        <v>52.839426469254107</v>
      </c>
      <c r="V40" s="396">
        <v>56.411402856933677</v>
      </c>
      <c r="W40" s="396">
        <v>35.613586611233359</v>
      </c>
      <c r="X40" s="396">
        <v>54.443888924646032</v>
      </c>
      <c r="Y40" s="396">
        <v>58.527083771343882</v>
      </c>
      <c r="Z40" s="397">
        <v>161.92162603309581</v>
      </c>
    </row>
    <row r="41" spans="1:26" ht="11.25" customHeight="1">
      <c r="A41" s="391"/>
      <c r="B41" s="442" t="s">
        <v>530</v>
      </c>
      <c r="C41" s="761">
        <v>10.500000999999999</v>
      </c>
      <c r="D41" s="762">
        <v>10.5</v>
      </c>
      <c r="E41" s="762">
        <v>12</v>
      </c>
      <c r="F41" s="762">
        <v>11.744999999999999</v>
      </c>
      <c r="G41" s="762">
        <v>12</v>
      </c>
      <c r="H41" s="762">
        <v>19.999994000000001</v>
      </c>
      <c r="I41" s="762">
        <v>21</v>
      </c>
      <c r="J41" s="762">
        <v>20.000003</v>
      </c>
      <c r="K41" s="762">
        <v>23.207984</v>
      </c>
      <c r="L41" s="762">
        <v>35</v>
      </c>
      <c r="M41" s="763">
        <v>55.940035000000002</v>
      </c>
      <c r="O41" s="442" t="s">
        <v>530</v>
      </c>
      <c r="P41" s="761">
        <v>38.09693380707126</v>
      </c>
      <c r="Q41" s="762">
        <v>61.327580948415331</v>
      </c>
      <c r="R41" s="762">
        <v>63.313027980911059</v>
      </c>
      <c r="S41" s="762">
        <v>69.602882579642241</v>
      </c>
      <c r="T41" s="762">
        <v>74.684293951507769</v>
      </c>
      <c r="U41" s="762">
        <v>160.50036270129121</v>
      </c>
      <c r="V41" s="762">
        <v>128.3185951340308</v>
      </c>
      <c r="W41" s="762">
        <v>112.39961767490099</v>
      </c>
      <c r="X41" s="762">
        <v>331.7979801350412</v>
      </c>
      <c r="Y41" s="762">
        <v>861.78597723093526</v>
      </c>
      <c r="Z41" s="763">
        <v>8313.7685630119522</v>
      </c>
    </row>
    <row r="42" spans="1:26" ht="11.25" customHeight="1">
      <c r="B42" s="36" t="s">
        <v>115</v>
      </c>
      <c r="O42" s="36" t="s">
        <v>115</v>
      </c>
    </row>
  </sheetData>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57D8D-9FA1-4021-BA89-1088E0550579}">
  <sheetPr>
    <tabColor theme="4"/>
  </sheetPr>
  <dimension ref="A1:O53"/>
  <sheetViews>
    <sheetView showGridLines="0" showZeros="0" zoomScaleNormal="100" workbookViewId="0"/>
  </sheetViews>
  <sheetFormatPr defaultColWidth="6.08203125" defaultRowHeight="12" customHeight="1"/>
  <cols>
    <col min="1" max="1" width="2.5" style="141" customWidth="1"/>
    <col min="2" max="2" width="20.58203125" style="141" customWidth="1"/>
    <col min="3" max="3" width="14" style="141" customWidth="1"/>
    <col min="4" max="4" width="33.58203125" style="141" customWidth="1"/>
    <col min="5" max="5" width="10.5" style="141" customWidth="1"/>
    <col min="6" max="6" width="22.58203125" style="141" customWidth="1"/>
    <col min="7" max="8" width="19.58203125" style="141" customWidth="1"/>
    <col min="9" max="11" width="32.58203125" style="141" customWidth="1"/>
    <col min="12" max="12" width="31.58203125" style="141" customWidth="1"/>
    <col min="13" max="15" width="17.58203125" style="141" customWidth="1"/>
    <col min="16" max="16" width="8.5" style="141" bestFit="1" customWidth="1"/>
    <col min="17" max="16384" width="6.08203125" style="141"/>
  </cols>
  <sheetData>
    <row r="1" spans="1:15" ht="12" customHeight="1">
      <c r="A1" s="140" t="s">
        <v>533</v>
      </c>
    </row>
    <row r="2" spans="1:15" ht="12" customHeight="1">
      <c r="A2" s="140" t="s">
        <v>534</v>
      </c>
      <c r="B2" s="142"/>
    </row>
    <row r="3" spans="1:15" ht="12" customHeight="1">
      <c r="B3" s="142"/>
      <c r="C3" s="143"/>
      <c r="D3" s="143"/>
      <c r="E3" s="143"/>
      <c r="F3" s="143"/>
      <c r="G3" s="143"/>
      <c r="H3" s="143"/>
      <c r="I3" s="143"/>
      <c r="J3" s="143"/>
      <c r="K3" s="143"/>
      <c r="L3" s="143"/>
      <c r="M3" s="143"/>
      <c r="N3" s="143"/>
      <c r="O3" s="143"/>
    </row>
    <row r="4" spans="1:15" ht="12" customHeight="1">
      <c r="B4" s="144" t="s">
        <v>5</v>
      </c>
      <c r="C4" s="144" t="s">
        <v>6</v>
      </c>
      <c r="D4" s="144" t="s">
        <v>7</v>
      </c>
      <c r="E4" s="144" t="s">
        <v>8</v>
      </c>
      <c r="F4" s="144" t="s">
        <v>535</v>
      </c>
      <c r="G4" s="144" t="s">
        <v>12</v>
      </c>
      <c r="H4" s="144" t="s">
        <v>13</v>
      </c>
      <c r="I4" s="144" t="s">
        <v>14</v>
      </c>
      <c r="J4" s="144" t="s">
        <v>15</v>
      </c>
      <c r="K4" s="144" t="s">
        <v>16</v>
      </c>
      <c r="L4" s="144" t="s">
        <v>17</v>
      </c>
      <c r="M4" s="144" t="s">
        <v>18</v>
      </c>
      <c r="N4" s="144" t="s">
        <v>19</v>
      </c>
      <c r="O4" s="144" t="s">
        <v>20</v>
      </c>
    </row>
    <row r="6" spans="1:15" s="145" customFormat="1" ht="12" customHeight="1">
      <c r="B6" s="10" t="str">
        <f>"Top 20 VC exits by exit size (€M) from "&amp;'VC deal activity'!$C$8&amp;"-"&amp;'VC deal activity'!$M$8</f>
        <v>Top 20 VC exits by exit size (€M) from 2016-2026</v>
      </c>
    </row>
    <row r="7" spans="1:15" s="145" customFormat="1" ht="12" customHeight="1">
      <c r="B7" s="146" t="s">
        <v>5</v>
      </c>
      <c r="C7" s="147" t="s">
        <v>6</v>
      </c>
      <c r="D7" s="147" t="s">
        <v>21</v>
      </c>
      <c r="E7" s="147" t="s">
        <v>22</v>
      </c>
      <c r="F7" s="147" t="s">
        <v>535</v>
      </c>
      <c r="G7" s="147" t="s">
        <v>12</v>
      </c>
      <c r="H7" s="147" t="s">
        <v>13</v>
      </c>
      <c r="I7" s="147" t="s">
        <v>14</v>
      </c>
      <c r="J7" s="147" t="s">
        <v>15</v>
      </c>
      <c r="K7" s="147" t="s">
        <v>16</v>
      </c>
      <c r="L7" s="147" t="s">
        <v>17</v>
      </c>
      <c r="M7" s="147" t="s">
        <v>18</v>
      </c>
      <c r="N7" s="147" t="s">
        <v>19</v>
      </c>
      <c r="O7" s="148" t="s">
        <v>20</v>
      </c>
    </row>
    <row r="8" spans="1:15" s="145" customFormat="1" ht="12" customHeight="1">
      <c r="A8" s="175">
        <v>0</v>
      </c>
      <c r="B8" s="131" cm="1">
        <f t="array" aca="1" ref="B8" ca="1">IFERROR(
   INDEX(
      _xlfn._xlws.FILTER(
         INDIRECT($A$1 &amp; "[" &amp;B$4 &amp; "]"),
         (INDIRECT($A$1 &amp; "[Index]")=$A8)
      ),
   1),
0)</f>
        <v>0</v>
      </c>
      <c r="C8" s="150" cm="1">
        <f t="array" aca="1" ref="C8" ca="1">IFERROR(
   INDEX(
      _xlfn._xlws.FILTER(
         INDIRECT($A$1 &amp; "[" &amp;C$4 &amp; "]"),
         (INDIRECT($A$1 &amp; "[Index]")=$A8)
      ),
   1),
0)</f>
        <v>0</v>
      </c>
      <c r="D8" s="150" cm="1">
        <f t="array" aca="1" ref="D8" ca="1">IFERROR(
   INDEX(
      _xlfn._xlws.FILTER(
         INDIRECT($A$1 &amp; "[" &amp;D$4 &amp; "]"),
         (INDIRECT($A$1 &amp; "[Index]")=$A8)
      ),
   1),
0)</f>
        <v>0</v>
      </c>
      <c r="E8" s="152" cm="1">
        <f t="array" aca="1" ref="E8" ca="1">IFERROR(
   INDEX(
      _xlfn._xlws.FILTER(
         INDIRECT($A$1 &amp; "[" &amp;E$4 &amp; "]"),
         (INDIRECT($A$1 &amp; "[Index]")=$A8)
      ),
   1),
0)</f>
        <v>0</v>
      </c>
      <c r="F8" s="302" cm="1">
        <f t="array" aca="1" ref="F8" ca="1">IFERROR(
   INDEX(
      _xlfn._xlws.FILTER(
         INDIRECT($A$1 &amp; "[" &amp;F$4 &amp; "]"),
         (INDIRECT($A$1 &amp; "[Index]")=$A8)
      ),
   1),
0)</f>
        <v>0</v>
      </c>
      <c r="G8" s="152" cm="1">
        <f t="array" aca="1" ref="G8" ca="1">IFERROR(
   INDEX(
      _xlfn._xlws.FILTER(
         INDIRECT($A$1 &amp; "[" &amp;G$4 &amp; "]"),
         (INDIRECT($A$1 &amp; "[Index]")=$A8)
      ),
   1),
0)</f>
        <v>0</v>
      </c>
      <c r="H8" s="152" cm="1">
        <f t="array" aca="1" ref="H8" ca="1">IFERROR(
   INDEX(
      _xlfn._xlws.FILTER(
         INDIRECT($A$1 &amp; "[" &amp;H$4 &amp; "]"),
         (INDIRECT($A$1 &amp; "[Index]")=$A8)
      ),
   1),
0)</f>
        <v>0</v>
      </c>
      <c r="I8" s="152" cm="1">
        <f t="array" aca="1" ref="I8" ca="1">IFERROR(
   INDEX(
      _xlfn._xlws.FILTER(
         INDIRECT($A$1 &amp; "[" &amp;I$4 &amp; "]"),
         (INDIRECT($A$1 &amp; "[Index]")=$A8)
      ),
   1),
0)</f>
        <v>0</v>
      </c>
      <c r="J8" s="152" cm="1">
        <f t="array" aca="1" ref="J8" ca="1">IFERROR(
   INDEX(
      _xlfn._xlws.FILTER(
         INDIRECT($A$1 &amp; "[" &amp;J$4 &amp; "]"),
         (INDIRECT($A$1 &amp; "[Index]")=$A8)
      ),
   1),
0)</f>
        <v>0</v>
      </c>
      <c r="K8" s="152" cm="1">
        <f t="array" aca="1" ref="K8" ca="1">IFERROR(
   INDEX(
      _xlfn._xlws.FILTER(
         INDIRECT($A$1 &amp; "[" &amp;K$4 &amp; "]"),
         (INDIRECT($A$1 &amp; "[Index]")=$A8)
      ),
   1),
0)</f>
        <v>0</v>
      </c>
      <c r="L8" s="151" cm="1">
        <f t="array" aca="1" ref="L8" ca="1">IFERROR(
   INDEX(
      _xlfn._xlws.FILTER(
         INDIRECT($A$1 &amp; "[" &amp;L$4 &amp; "]"),
         (INDIRECT($A$1 &amp; "[Index]")=$A8)
      ),
   1),
0)</f>
        <v>0</v>
      </c>
      <c r="M8" s="150" cm="1">
        <f t="array" aca="1" ref="M8" ca="1">IFERROR(
   INDEX(
      _xlfn._xlws.FILTER(
         INDIRECT($A$1 &amp; "[" &amp;M$4 &amp; "]"),
         (INDIRECT($A$1 &amp; "[Index]")=$A8)
      ),
   1),
0)</f>
        <v>0</v>
      </c>
      <c r="N8" s="150" cm="1">
        <f t="array" aca="1" ref="N8" ca="1">IFERROR(
   INDEX(
      _xlfn._xlws.FILTER(
         INDIRECT($A$1 &amp; "[" &amp;N$4 &amp; "]"),
         (INDIRECT($A$1 &amp; "[Index]")=$A8)
      ),
   1),
0)</f>
        <v>0</v>
      </c>
      <c r="O8" s="153" cm="1">
        <f t="array" aca="1" ref="O8" ca="1">IFERROR(
   INDEX(
      _xlfn._xlws.FILTER(
         INDIRECT($A$1 &amp; "[" &amp;O$4 &amp; "]"),
         (INDIRECT($A$1 &amp; "[Index]")=$A8)
      ),
   1),
0)</f>
        <v>0</v>
      </c>
    </row>
    <row r="9" spans="1:15" s="145" customFormat="1" ht="12" customHeight="1">
      <c r="A9" s="174">
        <v>1</v>
      </c>
      <c r="B9" s="154" cm="1">
        <f t="array" aca="1" ref="B9" ca="1">IFERROR(
   INDEX(
      _xlfn._xlws.FILTER(
         INDIRECT($A$1 &amp; "[" &amp;B$4 &amp; "]"),
         (INDIRECT($A$1 &amp; "[Index]")=$A9)
      ),
   1),
0)</f>
        <v>0</v>
      </c>
      <c r="C9" s="155" cm="1">
        <f t="array" aca="1" ref="C9" ca="1">IFERROR(
   INDEX(
      _xlfn._xlws.FILTER(
         INDIRECT($A$1 &amp; "[" &amp;C$4 &amp; "]"),
         (INDIRECT($A$1 &amp; "[Index]")=$A9)
      ),
   1),
0)</f>
        <v>0</v>
      </c>
      <c r="D9" s="155" cm="1">
        <f t="array" aca="1" ref="D9" ca="1">IFERROR(
   INDEX(
      _xlfn._xlws.FILTER(
         INDIRECT($A$1 &amp; "[" &amp;D$4 &amp; "]"),
         (INDIRECT($A$1 &amp; "[Index]")=$A9)
      ),
   1),
0)</f>
        <v>0</v>
      </c>
      <c r="E9" s="157" cm="1">
        <f t="array" aca="1" ref="E9" ca="1">IFERROR(
   INDEX(
      _xlfn._xlws.FILTER(
         INDIRECT($A$1 &amp; "[" &amp;E$4 &amp; "]"),
         (INDIRECT($A$1 &amp; "[Index]")=$A9)
      ),
   1),
0)</f>
        <v>0</v>
      </c>
      <c r="F9" s="303" cm="1">
        <f t="array" aca="1" ref="F9" ca="1">IFERROR(
   INDEX(
      _xlfn._xlws.FILTER(
         INDIRECT($A$1 &amp; "[" &amp;F$4 &amp; "]"),
         (INDIRECT($A$1 &amp; "[Index]")=$A9)
      ),
   1),
0)</f>
        <v>0</v>
      </c>
      <c r="G9" s="155" cm="1">
        <f t="array" aca="1" ref="G9" ca="1">IFERROR(
   INDEX(
      _xlfn._xlws.FILTER(
         INDIRECT($A$1 &amp; "[" &amp;G$4 &amp; "]"),
         (INDIRECT($A$1 &amp; "[Index]")=$A9)
      ),
   1),
0)</f>
        <v>0</v>
      </c>
      <c r="H9" s="155" cm="1">
        <f t="array" aca="1" ref="H9" ca="1">IFERROR(
   INDEX(
      _xlfn._xlws.FILTER(
         INDIRECT($A$1 &amp; "[" &amp;H$4 &amp; "]"),
         (INDIRECT($A$1 &amp; "[Index]")=$A9)
      ),
   1),
0)</f>
        <v>0</v>
      </c>
      <c r="I9" s="155" cm="1">
        <f t="array" aca="1" ref="I9" ca="1">IFERROR(
   INDEX(
      _xlfn._xlws.FILTER(
         INDIRECT($A$1 &amp; "[" &amp;I$4 &amp; "]"),
         (INDIRECT($A$1 &amp; "[Index]")=$A9)
      ),
   1),
0)</f>
        <v>0</v>
      </c>
      <c r="J9" s="155" cm="1">
        <f t="array" aca="1" ref="J9" ca="1">IFERROR(
   INDEX(
      _xlfn._xlws.FILTER(
         INDIRECT($A$1 &amp; "[" &amp;J$4 &amp; "]"),
         (INDIRECT($A$1 &amp; "[Index]")=$A9)
      ),
   1),
0)</f>
        <v>0</v>
      </c>
      <c r="K9" s="155" cm="1">
        <f t="array" aca="1" ref="K9" ca="1">IFERROR(
   INDEX(
      _xlfn._xlws.FILTER(
         INDIRECT($A$1 &amp; "[" &amp;K$4 &amp; "]"),
         (INDIRECT($A$1 &amp; "[Index]")=$A9)
      ),
   1),
0)</f>
        <v>0</v>
      </c>
      <c r="L9" s="156" cm="1">
        <f t="array" aca="1" ref="L9" ca="1">IFERROR(
   INDEX(
      _xlfn._xlws.FILTER(
         INDIRECT($A$1 &amp; "[" &amp;L$4 &amp; "]"),
         (INDIRECT($A$1 &amp; "[Index]")=$A9)
      ),
   1),
0)</f>
        <v>0</v>
      </c>
      <c r="M9" s="155" cm="1">
        <f t="array" aca="1" ref="M9" ca="1">IFERROR(
   INDEX(
      _xlfn._xlws.FILTER(
         INDIRECT($A$1 &amp; "[" &amp;M$4 &amp; "]"),
         (INDIRECT($A$1 &amp; "[Index]")=$A9)
      ),
   1),
0)</f>
        <v>0</v>
      </c>
      <c r="N9" s="155" cm="1">
        <f t="array" aca="1" ref="N9" ca="1">IFERROR(
   INDEX(
      _xlfn._xlws.FILTER(
         INDIRECT($A$1 &amp; "[" &amp;N$4 &amp; "]"),
         (INDIRECT($A$1 &amp; "[Index]")=$A9)
      ),
   1),
0)</f>
        <v>0</v>
      </c>
      <c r="O9" s="158" cm="1">
        <f t="array" aca="1" ref="O9" ca="1">IFERROR(
   INDEX(
      _xlfn._xlws.FILTER(
         INDIRECT($A$1 &amp; "[" &amp;O$4 &amp; "]"),
         (INDIRECT($A$1 &amp; "[Index]")=$A9)
      ),
   1),
0)</f>
        <v>0</v>
      </c>
    </row>
    <row r="10" spans="1:15" s="145" customFormat="1" ht="12" customHeight="1">
      <c r="A10" s="174">
        <v>2</v>
      </c>
      <c r="B10" s="131" cm="1">
        <f t="array" aca="1" ref="B10" ca="1">IFERROR(
   INDEX(
      _xlfn._xlws.FILTER(
         INDIRECT($A$1 &amp; "[" &amp;B$4 &amp; "]"),
         (INDIRECT($A$1 &amp; "[Index]")=$A10)
      ),
   1),
0)</f>
        <v>0</v>
      </c>
      <c r="C10" s="150" cm="1">
        <f t="array" aca="1" ref="C10" ca="1">IFERROR(
   INDEX(
      _xlfn._xlws.FILTER(
         INDIRECT($A$1 &amp; "[" &amp;C$4 &amp; "]"),
         (INDIRECT($A$1 &amp; "[Index]")=$A10)
      ),
   1),
0)</f>
        <v>0</v>
      </c>
      <c r="D10" s="150" cm="1">
        <f t="array" aca="1" ref="D10" ca="1">IFERROR(
   INDEX(
      _xlfn._xlws.FILTER(
         INDIRECT($A$1 &amp; "[" &amp;D$4 &amp; "]"),
         (INDIRECT($A$1 &amp; "[Index]")=$A10)
      ),
   1),
0)</f>
        <v>0</v>
      </c>
      <c r="E10" s="152" cm="1">
        <f t="array" aca="1" ref="E10" ca="1">IFERROR(
   INDEX(
      _xlfn._xlws.FILTER(
         INDIRECT($A$1 &amp; "[" &amp;E$4 &amp; "]"),
         (INDIRECT($A$1 &amp; "[Index]")=$A10)
      ),
   1),
0)</f>
        <v>0</v>
      </c>
      <c r="F10" s="302" cm="1">
        <f t="array" aca="1" ref="F10" ca="1">IFERROR(
   INDEX(
      _xlfn._xlws.FILTER(
         INDIRECT($A$1 &amp; "[" &amp;F$4 &amp; "]"),
         (INDIRECT($A$1 &amp; "[Index]")=$A10)
      ),
   1),
0)</f>
        <v>0</v>
      </c>
      <c r="G10" s="152" cm="1">
        <f t="array" aca="1" ref="G10" ca="1">IFERROR(
   INDEX(
      _xlfn._xlws.FILTER(
         INDIRECT($A$1 &amp; "[" &amp;G$4 &amp; "]"),
         (INDIRECT($A$1 &amp; "[Index]")=$A10)
      ),
   1),
0)</f>
        <v>0</v>
      </c>
      <c r="H10" s="152" cm="1">
        <f t="array" aca="1" ref="H10" ca="1">IFERROR(
   INDEX(
      _xlfn._xlws.FILTER(
         INDIRECT($A$1 &amp; "[" &amp;H$4 &amp; "]"),
         (INDIRECT($A$1 &amp; "[Index]")=$A10)
      ),
   1),
0)</f>
        <v>0</v>
      </c>
      <c r="I10" s="152" cm="1">
        <f t="array" aca="1" ref="I10" ca="1">IFERROR(
   INDEX(
      _xlfn._xlws.FILTER(
         INDIRECT($A$1 &amp; "[" &amp;I$4 &amp; "]"),
         (INDIRECT($A$1 &amp; "[Index]")=$A10)
      ),
   1),
0)</f>
        <v>0</v>
      </c>
      <c r="J10" s="152" cm="1">
        <f t="array" aca="1" ref="J10" ca="1">IFERROR(
   INDEX(
      _xlfn._xlws.FILTER(
         INDIRECT($A$1 &amp; "[" &amp;J$4 &amp; "]"),
         (INDIRECT($A$1 &amp; "[Index]")=$A10)
      ),
   1),
0)</f>
        <v>0</v>
      </c>
      <c r="K10" s="152" cm="1">
        <f t="array" aca="1" ref="K10" ca="1">IFERROR(
   INDEX(
      _xlfn._xlws.FILTER(
         INDIRECT($A$1 &amp; "[" &amp;K$4 &amp; "]"),
         (INDIRECT($A$1 &amp; "[Index]")=$A10)
      ),
   1),
0)</f>
        <v>0</v>
      </c>
      <c r="L10" s="151" cm="1">
        <f t="array" aca="1" ref="L10" ca="1">IFERROR(
   INDEX(
      _xlfn._xlws.FILTER(
         INDIRECT($A$1 &amp; "[" &amp;L$4 &amp; "]"),
         (INDIRECT($A$1 &amp; "[Index]")=$A10)
      ),
   1),
0)</f>
        <v>0</v>
      </c>
      <c r="M10" s="150" cm="1">
        <f t="array" aca="1" ref="M10" ca="1">IFERROR(
   INDEX(
      _xlfn._xlws.FILTER(
         INDIRECT($A$1 &amp; "[" &amp;M$4 &amp; "]"),
         (INDIRECT($A$1 &amp; "[Index]")=$A10)
      ),
   1),
0)</f>
        <v>0</v>
      </c>
      <c r="N10" s="150" cm="1">
        <f t="array" aca="1" ref="N10" ca="1">IFERROR(
   INDEX(
      _xlfn._xlws.FILTER(
         INDIRECT($A$1 &amp; "[" &amp;N$4 &amp; "]"),
         (INDIRECT($A$1 &amp; "[Index]")=$A10)
      ),
   1),
0)</f>
        <v>0</v>
      </c>
      <c r="O10" s="153" cm="1">
        <f t="array" aca="1" ref="O10" ca="1">IFERROR(
   INDEX(
      _xlfn._xlws.FILTER(
         INDIRECT($A$1 &amp; "[" &amp;O$4 &amp; "]"),
         (INDIRECT($A$1 &amp; "[Index]")=$A10)
      ),
   1),
0)</f>
        <v>0</v>
      </c>
    </row>
    <row r="11" spans="1:15" s="145" customFormat="1" ht="12" customHeight="1">
      <c r="A11" s="174">
        <v>3</v>
      </c>
      <c r="B11" s="154" cm="1">
        <f t="array" aca="1" ref="B11" ca="1">IFERROR(
   INDEX(
      _xlfn._xlws.FILTER(
         INDIRECT($A$1 &amp; "[" &amp;B$4 &amp; "]"),
         (INDIRECT($A$1 &amp; "[Index]")=$A11)
      ),
   1),
0)</f>
        <v>0</v>
      </c>
      <c r="C11" s="155" cm="1">
        <f t="array" aca="1" ref="C11" ca="1">IFERROR(
   INDEX(
      _xlfn._xlws.FILTER(
         INDIRECT($A$1 &amp; "[" &amp;C$4 &amp; "]"),
         (INDIRECT($A$1 &amp; "[Index]")=$A11)
      ),
   1),
0)</f>
        <v>0</v>
      </c>
      <c r="D11" s="155" cm="1">
        <f t="array" aca="1" ref="D11" ca="1">IFERROR(
   INDEX(
      _xlfn._xlws.FILTER(
         INDIRECT($A$1 &amp; "[" &amp;D$4 &amp; "]"),
         (INDIRECT($A$1 &amp; "[Index]")=$A11)
      ),
   1),
0)</f>
        <v>0</v>
      </c>
      <c r="E11" s="157" cm="1">
        <f t="array" aca="1" ref="E11" ca="1">IFERROR(
   INDEX(
      _xlfn._xlws.FILTER(
         INDIRECT($A$1 &amp; "[" &amp;E$4 &amp; "]"),
         (INDIRECT($A$1 &amp; "[Index]")=$A11)
      ),
   1),
0)</f>
        <v>0</v>
      </c>
      <c r="F11" s="303" cm="1">
        <f t="array" aca="1" ref="F11" ca="1">IFERROR(
   INDEX(
      _xlfn._xlws.FILTER(
         INDIRECT($A$1 &amp; "[" &amp;F$4 &amp; "]"),
         (INDIRECT($A$1 &amp; "[Index]")=$A11)
      ),
   1),
0)</f>
        <v>0</v>
      </c>
      <c r="G11" s="155" cm="1">
        <f t="array" aca="1" ref="G11" ca="1">IFERROR(
   INDEX(
      _xlfn._xlws.FILTER(
         INDIRECT($A$1 &amp; "[" &amp;G$4 &amp; "]"),
         (INDIRECT($A$1 &amp; "[Index]")=$A11)
      ),
   1),
0)</f>
        <v>0</v>
      </c>
      <c r="H11" s="155" cm="1">
        <f t="array" aca="1" ref="H11" ca="1">IFERROR(
   INDEX(
      _xlfn._xlws.FILTER(
         INDIRECT($A$1 &amp; "[" &amp;H$4 &amp; "]"),
         (INDIRECT($A$1 &amp; "[Index]")=$A11)
      ),
   1),
0)</f>
        <v>0</v>
      </c>
      <c r="I11" s="155" cm="1">
        <f t="array" aca="1" ref="I11" ca="1">IFERROR(
   INDEX(
      _xlfn._xlws.FILTER(
         INDIRECT($A$1 &amp; "[" &amp;I$4 &amp; "]"),
         (INDIRECT($A$1 &amp; "[Index]")=$A11)
      ),
   1),
0)</f>
        <v>0</v>
      </c>
      <c r="J11" s="155" cm="1">
        <f t="array" aca="1" ref="J11" ca="1">IFERROR(
   INDEX(
      _xlfn._xlws.FILTER(
         INDIRECT($A$1 &amp; "[" &amp;J$4 &amp; "]"),
         (INDIRECT($A$1 &amp; "[Index]")=$A11)
      ),
   1),
0)</f>
        <v>0</v>
      </c>
      <c r="K11" s="155" cm="1">
        <f t="array" aca="1" ref="K11" ca="1">IFERROR(
   INDEX(
      _xlfn._xlws.FILTER(
         INDIRECT($A$1 &amp; "[" &amp;K$4 &amp; "]"),
         (INDIRECT($A$1 &amp; "[Index]")=$A11)
      ),
   1),
0)</f>
        <v>0</v>
      </c>
      <c r="L11" s="156" cm="1">
        <f t="array" aca="1" ref="L11" ca="1">IFERROR(
   INDEX(
      _xlfn._xlws.FILTER(
         INDIRECT($A$1 &amp; "[" &amp;L$4 &amp; "]"),
         (INDIRECT($A$1 &amp; "[Index]")=$A11)
      ),
   1),
0)</f>
        <v>0</v>
      </c>
      <c r="M11" s="155" cm="1">
        <f t="array" aca="1" ref="M11" ca="1">IFERROR(
   INDEX(
      _xlfn._xlws.FILTER(
         INDIRECT($A$1 &amp; "[" &amp;M$4 &amp; "]"),
         (INDIRECT($A$1 &amp; "[Index]")=$A11)
      ),
   1),
0)</f>
        <v>0</v>
      </c>
      <c r="N11" s="155" cm="1">
        <f t="array" aca="1" ref="N11" ca="1">IFERROR(
   INDEX(
      _xlfn._xlws.FILTER(
         INDIRECT($A$1 &amp; "[" &amp;N$4 &amp; "]"),
         (INDIRECT($A$1 &amp; "[Index]")=$A11)
      ),
   1),
0)</f>
        <v>0</v>
      </c>
      <c r="O11" s="158" cm="1">
        <f t="array" aca="1" ref="O11" ca="1">IFERROR(
   INDEX(
      _xlfn._xlws.FILTER(
         INDIRECT($A$1 &amp; "[" &amp;O$4 &amp; "]"),
         (INDIRECT($A$1 &amp; "[Index]")=$A11)
      ),
   1),
0)</f>
        <v>0</v>
      </c>
    </row>
    <row r="12" spans="1:15" s="145" customFormat="1" ht="12" customHeight="1">
      <c r="A12" s="174">
        <v>4</v>
      </c>
      <c r="B12" s="131" cm="1">
        <f t="array" aca="1" ref="B12" ca="1">IFERROR(
   INDEX(
      _xlfn._xlws.FILTER(
         INDIRECT($A$1 &amp; "[" &amp;B$4 &amp; "]"),
         (INDIRECT($A$1 &amp; "[Index]")=$A12)
      ),
   1),
0)</f>
        <v>0</v>
      </c>
      <c r="C12" s="150" cm="1">
        <f t="array" aca="1" ref="C12" ca="1">IFERROR(
   INDEX(
      _xlfn._xlws.FILTER(
         INDIRECT($A$1 &amp; "[" &amp;C$4 &amp; "]"),
         (INDIRECT($A$1 &amp; "[Index]")=$A12)
      ),
   1),
0)</f>
        <v>0</v>
      </c>
      <c r="D12" s="150" cm="1">
        <f t="array" aca="1" ref="D12" ca="1">IFERROR(
   INDEX(
      _xlfn._xlws.FILTER(
         INDIRECT($A$1 &amp; "[" &amp;D$4 &amp; "]"),
         (INDIRECT($A$1 &amp; "[Index]")=$A12)
      ),
   1),
0)</f>
        <v>0</v>
      </c>
      <c r="E12" s="152" cm="1">
        <f t="array" aca="1" ref="E12" ca="1">IFERROR(
   INDEX(
      _xlfn._xlws.FILTER(
         INDIRECT($A$1 &amp; "[" &amp;E$4 &amp; "]"),
         (INDIRECT($A$1 &amp; "[Index]")=$A12)
      ),
   1),
0)</f>
        <v>0</v>
      </c>
      <c r="F12" s="302" cm="1">
        <f t="array" aca="1" ref="F12" ca="1">IFERROR(
   INDEX(
      _xlfn._xlws.FILTER(
         INDIRECT($A$1 &amp; "[" &amp;F$4 &amp; "]"),
         (INDIRECT($A$1 &amp; "[Index]")=$A12)
      ),
   1),
0)</f>
        <v>0</v>
      </c>
      <c r="G12" s="152" cm="1">
        <f t="array" aca="1" ref="G12" ca="1">IFERROR(
   INDEX(
      _xlfn._xlws.FILTER(
         INDIRECT($A$1 &amp; "[" &amp;G$4 &amp; "]"),
         (INDIRECT($A$1 &amp; "[Index]")=$A12)
      ),
   1),
0)</f>
        <v>0</v>
      </c>
      <c r="H12" s="152" cm="1">
        <f t="array" aca="1" ref="H12" ca="1">IFERROR(
   INDEX(
      _xlfn._xlws.FILTER(
         INDIRECT($A$1 &amp; "[" &amp;H$4 &amp; "]"),
         (INDIRECT($A$1 &amp; "[Index]")=$A12)
      ),
   1),
0)</f>
        <v>0</v>
      </c>
      <c r="I12" s="152" cm="1">
        <f t="array" aca="1" ref="I12" ca="1">IFERROR(
   INDEX(
      _xlfn._xlws.FILTER(
         INDIRECT($A$1 &amp; "[" &amp;I$4 &amp; "]"),
         (INDIRECT($A$1 &amp; "[Index]")=$A12)
      ),
   1),
0)</f>
        <v>0</v>
      </c>
      <c r="J12" s="152" cm="1">
        <f t="array" aca="1" ref="J12" ca="1">IFERROR(
   INDEX(
      _xlfn._xlws.FILTER(
         INDIRECT($A$1 &amp; "[" &amp;J$4 &amp; "]"),
         (INDIRECT($A$1 &amp; "[Index]")=$A12)
      ),
   1),
0)</f>
        <v>0</v>
      </c>
      <c r="K12" s="152" cm="1">
        <f t="array" aca="1" ref="K12" ca="1">IFERROR(
   INDEX(
      _xlfn._xlws.FILTER(
         INDIRECT($A$1 &amp; "[" &amp;K$4 &amp; "]"),
         (INDIRECT($A$1 &amp; "[Index]")=$A12)
      ),
   1),
0)</f>
        <v>0</v>
      </c>
      <c r="L12" s="151" cm="1">
        <f t="array" aca="1" ref="L12" ca="1">IFERROR(
   INDEX(
      _xlfn._xlws.FILTER(
         INDIRECT($A$1 &amp; "[" &amp;L$4 &amp; "]"),
         (INDIRECT($A$1 &amp; "[Index]")=$A12)
      ),
   1),
0)</f>
        <v>0</v>
      </c>
      <c r="M12" s="150" cm="1">
        <f t="array" aca="1" ref="M12" ca="1">IFERROR(
   INDEX(
      _xlfn._xlws.FILTER(
         INDIRECT($A$1 &amp; "[" &amp;M$4 &amp; "]"),
         (INDIRECT($A$1 &amp; "[Index]")=$A12)
      ),
   1),
0)</f>
        <v>0</v>
      </c>
      <c r="N12" s="150" cm="1">
        <f t="array" aca="1" ref="N12" ca="1">IFERROR(
   INDEX(
      _xlfn._xlws.FILTER(
         INDIRECT($A$1 &amp; "[" &amp;N$4 &amp; "]"),
         (INDIRECT($A$1 &amp; "[Index]")=$A12)
      ),
   1),
0)</f>
        <v>0</v>
      </c>
      <c r="O12" s="153" cm="1">
        <f t="array" aca="1" ref="O12" ca="1">IFERROR(
   INDEX(
      _xlfn._xlws.FILTER(
         INDIRECT($A$1 &amp; "[" &amp;O$4 &amp; "]"),
         (INDIRECT($A$1 &amp; "[Index]")=$A12)
      ),
   1),
0)</f>
        <v>0</v>
      </c>
    </row>
    <row r="13" spans="1:15" s="145" customFormat="1" ht="12" customHeight="1">
      <c r="A13" s="174">
        <v>5</v>
      </c>
      <c r="B13" s="154" cm="1">
        <f t="array" aca="1" ref="B13" ca="1">IFERROR(
   INDEX(
      _xlfn._xlws.FILTER(
         INDIRECT($A$1 &amp; "[" &amp;B$4 &amp; "]"),
         (INDIRECT($A$1 &amp; "[Index]")=$A13)
      ),
   1),
0)</f>
        <v>0</v>
      </c>
      <c r="C13" s="155" cm="1">
        <f t="array" aca="1" ref="C13" ca="1">IFERROR(
   INDEX(
      _xlfn._xlws.FILTER(
         INDIRECT($A$1 &amp; "[" &amp;C$4 &amp; "]"),
         (INDIRECT($A$1 &amp; "[Index]")=$A13)
      ),
   1),
0)</f>
        <v>0</v>
      </c>
      <c r="D13" s="155" cm="1">
        <f t="array" aca="1" ref="D13" ca="1">IFERROR(
   INDEX(
      _xlfn._xlws.FILTER(
         INDIRECT($A$1 &amp; "[" &amp;D$4 &amp; "]"),
         (INDIRECT($A$1 &amp; "[Index]")=$A13)
      ),
   1),
0)</f>
        <v>0</v>
      </c>
      <c r="E13" s="157" cm="1">
        <f t="array" aca="1" ref="E13" ca="1">IFERROR(
   INDEX(
      _xlfn._xlws.FILTER(
         INDIRECT($A$1 &amp; "[" &amp;E$4 &amp; "]"),
         (INDIRECT($A$1 &amp; "[Index]")=$A13)
      ),
   1),
0)</f>
        <v>0</v>
      </c>
      <c r="F13" s="303" cm="1">
        <f t="array" aca="1" ref="F13" ca="1">IFERROR(
   INDEX(
      _xlfn._xlws.FILTER(
         INDIRECT($A$1 &amp; "[" &amp;F$4 &amp; "]"),
         (INDIRECT($A$1 &amp; "[Index]")=$A13)
      ),
   1),
0)</f>
        <v>0</v>
      </c>
      <c r="G13" s="155" cm="1">
        <f t="array" aca="1" ref="G13" ca="1">IFERROR(
   INDEX(
      _xlfn._xlws.FILTER(
         INDIRECT($A$1 &amp; "[" &amp;G$4 &amp; "]"),
         (INDIRECT($A$1 &amp; "[Index]")=$A13)
      ),
   1),
0)</f>
        <v>0</v>
      </c>
      <c r="H13" s="155" cm="1">
        <f t="array" aca="1" ref="H13" ca="1">IFERROR(
   INDEX(
      _xlfn._xlws.FILTER(
         INDIRECT($A$1 &amp; "[" &amp;H$4 &amp; "]"),
         (INDIRECT($A$1 &amp; "[Index]")=$A13)
      ),
   1),
0)</f>
        <v>0</v>
      </c>
      <c r="I13" s="155" cm="1">
        <f t="array" aca="1" ref="I13" ca="1">IFERROR(
   INDEX(
      _xlfn._xlws.FILTER(
         INDIRECT($A$1 &amp; "[" &amp;I$4 &amp; "]"),
         (INDIRECT($A$1 &amp; "[Index]")=$A13)
      ),
   1),
0)</f>
        <v>0</v>
      </c>
      <c r="J13" s="155" cm="1">
        <f t="array" aca="1" ref="J13" ca="1">IFERROR(
   INDEX(
      _xlfn._xlws.FILTER(
         INDIRECT($A$1 &amp; "[" &amp;J$4 &amp; "]"),
         (INDIRECT($A$1 &amp; "[Index]")=$A13)
      ),
   1),
0)</f>
        <v>0</v>
      </c>
      <c r="K13" s="155" cm="1">
        <f t="array" aca="1" ref="K13" ca="1">IFERROR(
   INDEX(
      _xlfn._xlws.FILTER(
         INDIRECT($A$1 &amp; "[" &amp;K$4 &amp; "]"),
         (INDIRECT($A$1 &amp; "[Index]")=$A13)
      ),
   1),
0)</f>
        <v>0</v>
      </c>
      <c r="L13" s="156" cm="1">
        <f t="array" aca="1" ref="L13" ca="1">IFERROR(
   INDEX(
      _xlfn._xlws.FILTER(
         INDIRECT($A$1 &amp; "[" &amp;L$4 &amp; "]"),
         (INDIRECT($A$1 &amp; "[Index]")=$A13)
      ),
   1),
0)</f>
        <v>0</v>
      </c>
      <c r="M13" s="155" cm="1">
        <f t="array" aca="1" ref="M13" ca="1">IFERROR(
   INDEX(
      _xlfn._xlws.FILTER(
         INDIRECT($A$1 &amp; "[" &amp;M$4 &amp; "]"),
         (INDIRECT($A$1 &amp; "[Index]")=$A13)
      ),
   1),
0)</f>
        <v>0</v>
      </c>
      <c r="N13" s="155" cm="1">
        <f t="array" aca="1" ref="N13" ca="1">IFERROR(
   INDEX(
      _xlfn._xlws.FILTER(
         INDIRECT($A$1 &amp; "[" &amp;N$4 &amp; "]"),
         (INDIRECT($A$1 &amp; "[Index]")=$A13)
      ),
   1),
0)</f>
        <v>0</v>
      </c>
      <c r="O13" s="158" cm="1">
        <f t="array" aca="1" ref="O13" ca="1">IFERROR(
   INDEX(
      _xlfn._xlws.FILTER(
         INDIRECT($A$1 &amp; "[" &amp;O$4 &amp; "]"),
         (INDIRECT($A$1 &amp; "[Index]")=$A13)
      ),
   1),
0)</f>
        <v>0</v>
      </c>
    </row>
    <row r="14" spans="1:15" s="145" customFormat="1" ht="12" customHeight="1">
      <c r="A14" s="174">
        <v>6</v>
      </c>
      <c r="B14" s="131" cm="1">
        <f t="array" aca="1" ref="B14" ca="1">IFERROR(
   INDEX(
      _xlfn._xlws.FILTER(
         INDIRECT($A$1 &amp; "[" &amp;B$4 &amp; "]"),
         (INDIRECT($A$1 &amp; "[Index]")=$A14)
      ),
   1),
0)</f>
        <v>0</v>
      </c>
      <c r="C14" s="150" cm="1">
        <f t="array" aca="1" ref="C14" ca="1">IFERROR(
   INDEX(
      _xlfn._xlws.FILTER(
         INDIRECT($A$1 &amp; "[" &amp;C$4 &amp; "]"),
         (INDIRECT($A$1 &amp; "[Index]")=$A14)
      ),
   1),
0)</f>
        <v>0</v>
      </c>
      <c r="D14" s="150" cm="1">
        <f t="array" aca="1" ref="D14" ca="1">IFERROR(
   INDEX(
      _xlfn._xlws.FILTER(
         INDIRECT($A$1 &amp; "[" &amp;D$4 &amp; "]"),
         (INDIRECT($A$1 &amp; "[Index]")=$A14)
      ),
   1),
0)</f>
        <v>0</v>
      </c>
      <c r="E14" s="152" cm="1">
        <f t="array" aca="1" ref="E14" ca="1">IFERROR(
   INDEX(
      _xlfn._xlws.FILTER(
         INDIRECT($A$1 &amp; "[" &amp;E$4 &amp; "]"),
         (INDIRECT($A$1 &amp; "[Index]")=$A14)
      ),
   1),
0)</f>
        <v>0</v>
      </c>
      <c r="F14" s="302" cm="1">
        <f t="array" aca="1" ref="F14" ca="1">IFERROR(
   INDEX(
      _xlfn._xlws.FILTER(
         INDIRECT($A$1 &amp; "[" &amp;F$4 &amp; "]"),
         (INDIRECT($A$1 &amp; "[Index]")=$A14)
      ),
   1),
0)</f>
        <v>0</v>
      </c>
      <c r="G14" s="152" cm="1">
        <f t="array" aca="1" ref="G14" ca="1">IFERROR(
   INDEX(
      _xlfn._xlws.FILTER(
         INDIRECT($A$1 &amp; "[" &amp;G$4 &amp; "]"),
         (INDIRECT($A$1 &amp; "[Index]")=$A14)
      ),
   1),
0)</f>
        <v>0</v>
      </c>
      <c r="H14" s="152" cm="1">
        <f t="array" aca="1" ref="H14" ca="1">IFERROR(
   INDEX(
      _xlfn._xlws.FILTER(
         INDIRECT($A$1 &amp; "[" &amp;H$4 &amp; "]"),
         (INDIRECT($A$1 &amp; "[Index]")=$A14)
      ),
   1),
0)</f>
        <v>0</v>
      </c>
      <c r="I14" s="152" cm="1">
        <f t="array" aca="1" ref="I14" ca="1">IFERROR(
   INDEX(
      _xlfn._xlws.FILTER(
         INDIRECT($A$1 &amp; "[" &amp;I$4 &amp; "]"),
         (INDIRECT($A$1 &amp; "[Index]")=$A14)
      ),
   1),
0)</f>
        <v>0</v>
      </c>
      <c r="J14" s="152" cm="1">
        <f t="array" aca="1" ref="J14" ca="1">IFERROR(
   INDEX(
      _xlfn._xlws.FILTER(
         INDIRECT($A$1 &amp; "[" &amp;J$4 &amp; "]"),
         (INDIRECT($A$1 &amp; "[Index]")=$A14)
      ),
   1),
0)</f>
        <v>0</v>
      </c>
      <c r="K14" s="152" cm="1">
        <f t="array" aca="1" ref="K14" ca="1">IFERROR(
   INDEX(
      _xlfn._xlws.FILTER(
         INDIRECT($A$1 &amp; "[" &amp;K$4 &amp; "]"),
         (INDIRECT($A$1 &amp; "[Index]")=$A14)
      ),
   1),
0)</f>
        <v>0</v>
      </c>
      <c r="L14" s="151" cm="1">
        <f t="array" aca="1" ref="L14" ca="1">IFERROR(
   INDEX(
      _xlfn._xlws.FILTER(
         INDIRECT($A$1 &amp; "[" &amp;L$4 &amp; "]"),
         (INDIRECT($A$1 &amp; "[Index]")=$A14)
      ),
   1),
0)</f>
        <v>0</v>
      </c>
      <c r="M14" s="150" cm="1">
        <f t="array" aca="1" ref="M14" ca="1">IFERROR(
   INDEX(
      _xlfn._xlws.FILTER(
         INDIRECT($A$1 &amp; "[" &amp;M$4 &amp; "]"),
         (INDIRECT($A$1 &amp; "[Index]")=$A14)
      ),
   1),
0)</f>
        <v>0</v>
      </c>
      <c r="N14" s="150" cm="1">
        <f t="array" aca="1" ref="N14" ca="1">IFERROR(
   INDEX(
      _xlfn._xlws.FILTER(
         INDIRECT($A$1 &amp; "[" &amp;N$4 &amp; "]"),
         (INDIRECT($A$1 &amp; "[Index]")=$A14)
      ),
   1),
0)</f>
        <v>0</v>
      </c>
      <c r="O14" s="153" cm="1">
        <f t="array" aca="1" ref="O14" ca="1">IFERROR(
   INDEX(
      _xlfn._xlws.FILTER(
         INDIRECT($A$1 &amp; "[" &amp;O$4 &amp; "]"),
         (INDIRECT($A$1 &amp; "[Index]")=$A14)
      ),
   1),
0)</f>
        <v>0</v>
      </c>
    </row>
    <row r="15" spans="1:15" s="145" customFormat="1" ht="12" customHeight="1">
      <c r="A15" s="174">
        <v>7</v>
      </c>
      <c r="B15" s="154" cm="1">
        <f t="array" aca="1" ref="B15" ca="1">IFERROR(
   INDEX(
      _xlfn._xlws.FILTER(
         INDIRECT($A$1 &amp; "[" &amp;B$4 &amp; "]"),
         (INDIRECT($A$1 &amp; "[Index]")=$A15)
      ),
   1),
0)</f>
        <v>0</v>
      </c>
      <c r="C15" s="155" cm="1">
        <f t="array" aca="1" ref="C15" ca="1">IFERROR(
   INDEX(
      _xlfn._xlws.FILTER(
         INDIRECT($A$1 &amp; "[" &amp;C$4 &amp; "]"),
         (INDIRECT($A$1 &amp; "[Index]")=$A15)
      ),
   1),
0)</f>
        <v>0</v>
      </c>
      <c r="D15" s="155" cm="1">
        <f t="array" aca="1" ref="D15" ca="1">IFERROR(
   INDEX(
      _xlfn._xlws.FILTER(
         INDIRECT($A$1 &amp; "[" &amp;D$4 &amp; "]"),
         (INDIRECT($A$1 &amp; "[Index]")=$A15)
      ),
   1),
0)</f>
        <v>0</v>
      </c>
      <c r="E15" s="157" cm="1">
        <f t="array" aca="1" ref="E15" ca="1">IFERROR(
   INDEX(
      _xlfn._xlws.FILTER(
         INDIRECT($A$1 &amp; "[" &amp;E$4 &amp; "]"),
         (INDIRECT($A$1 &amp; "[Index]")=$A15)
      ),
   1),
0)</f>
        <v>0</v>
      </c>
      <c r="F15" s="303" cm="1">
        <f t="array" aca="1" ref="F15" ca="1">IFERROR(
   INDEX(
      _xlfn._xlws.FILTER(
         INDIRECT($A$1 &amp; "[" &amp;F$4 &amp; "]"),
         (INDIRECT($A$1 &amp; "[Index]")=$A15)
      ),
   1),
0)</f>
        <v>0</v>
      </c>
      <c r="G15" s="155" cm="1">
        <f t="array" aca="1" ref="G15" ca="1">IFERROR(
   INDEX(
      _xlfn._xlws.FILTER(
         INDIRECT($A$1 &amp; "[" &amp;G$4 &amp; "]"),
         (INDIRECT($A$1 &amp; "[Index]")=$A15)
      ),
   1),
0)</f>
        <v>0</v>
      </c>
      <c r="H15" s="155" cm="1">
        <f t="array" aca="1" ref="H15" ca="1">IFERROR(
   INDEX(
      _xlfn._xlws.FILTER(
         INDIRECT($A$1 &amp; "[" &amp;H$4 &amp; "]"),
         (INDIRECT($A$1 &amp; "[Index]")=$A15)
      ),
   1),
0)</f>
        <v>0</v>
      </c>
      <c r="I15" s="155" cm="1">
        <f t="array" aca="1" ref="I15" ca="1">IFERROR(
   INDEX(
      _xlfn._xlws.FILTER(
         INDIRECT($A$1 &amp; "[" &amp;I$4 &amp; "]"),
         (INDIRECT($A$1 &amp; "[Index]")=$A15)
      ),
   1),
0)</f>
        <v>0</v>
      </c>
      <c r="J15" s="155" cm="1">
        <f t="array" aca="1" ref="J15" ca="1">IFERROR(
   INDEX(
      _xlfn._xlws.FILTER(
         INDIRECT($A$1 &amp; "[" &amp;J$4 &amp; "]"),
         (INDIRECT($A$1 &amp; "[Index]")=$A15)
      ),
   1),
0)</f>
        <v>0</v>
      </c>
      <c r="K15" s="155" cm="1">
        <f t="array" aca="1" ref="K15" ca="1">IFERROR(
   INDEX(
      _xlfn._xlws.FILTER(
         INDIRECT($A$1 &amp; "[" &amp;K$4 &amp; "]"),
         (INDIRECT($A$1 &amp; "[Index]")=$A15)
      ),
   1),
0)</f>
        <v>0</v>
      </c>
      <c r="L15" s="156" cm="1">
        <f t="array" aca="1" ref="L15" ca="1">IFERROR(
   INDEX(
      _xlfn._xlws.FILTER(
         INDIRECT($A$1 &amp; "[" &amp;L$4 &amp; "]"),
         (INDIRECT($A$1 &amp; "[Index]")=$A15)
      ),
   1),
0)</f>
        <v>0</v>
      </c>
      <c r="M15" s="155" cm="1">
        <f t="array" aca="1" ref="M15" ca="1">IFERROR(
   INDEX(
      _xlfn._xlws.FILTER(
         INDIRECT($A$1 &amp; "[" &amp;M$4 &amp; "]"),
         (INDIRECT($A$1 &amp; "[Index]")=$A15)
      ),
   1),
0)</f>
        <v>0</v>
      </c>
      <c r="N15" s="155" cm="1">
        <f t="array" aca="1" ref="N15" ca="1">IFERROR(
   INDEX(
      _xlfn._xlws.FILTER(
         INDIRECT($A$1 &amp; "[" &amp;N$4 &amp; "]"),
         (INDIRECT($A$1 &amp; "[Index]")=$A15)
      ),
   1),
0)</f>
        <v>0</v>
      </c>
      <c r="O15" s="158" cm="1">
        <f t="array" aca="1" ref="O15" ca="1">IFERROR(
   INDEX(
      _xlfn._xlws.FILTER(
         INDIRECT($A$1 &amp; "[" &amp;O$4 &amp; "]"),
         (INDIRECT($A$1 &amp; "[Index]")=$A15)
      ),
   1),
0)</f>
        <v>0</v>
      </c>
    </row>
    <row r="16" spans="1:15" s="145" customFormat="1" ht="12" customHeight="1">
      <c r="A16" s="174">
        <v>8</v>
      </c>
      <c r="B16" s="131" cm="1">
        <f t="array" aca="1" ref="B16" ca="1">IFERROR(
   INDEX(
      _xlfn._xlws.FILTER(
         INDIRECT($A$1 &amp; "[" &amp;B$4 &amp; "]"),
         (INDIRECT($A$1 &amp; "[Index]")=$A16)
      ),
   1),
0)</f>
        <v>0</v>
      </c>
      <c r="C16" s="150" cm="1">
        <f t="array" aca="1" ref="C16" ca="1">IFERROR(
   INDEX(
      _xlfn._xlws.FILTER(
         INDIRECT($A$1 &amp; "[" &amp;C$4 &amp; "]"),
         (INDIRECT($A$1 &amp; "[Index]")=$A16)
      ),
   1),
0)</f>
        <v>0</v>
      </c>
      <c r="D16" s="150" cm="1">
        <f t="array" aca="1" ref="D16" ca="1">IFERROR(
   INDEX(
      _xlfn._xlws.FILTER(
         INDIRECT($A$1 &amp; "[" &amp;D$4 &amp; "]"),
         (INDIRECT($A$1 &amp; "[Index]")=$A16)
      ),
   1),
0)</f>
        <v>0</v>
      </c>
      <c r="E16" s="152" cm="1">
        <f t="array" aca="1" ref="E16" ca="1">IFERROR(
   INDEX(
      _xlfn._xlws.FILTER(
         INDIRECT($A$1 &amp; "[" &amp;E$4 &amp; "]"),
         (INDIRECT($A$1 &amp; "[Index]")=$A16)
      ),
   1),
0)</f>
        <v>0</v>
      </c>
      <c r="F16" s="302" cm="1">
        <f t="array" aca="1" ref="F16" ca="1">IFERROR(
   INDEX(
      _xlfn._xlws.FILTER(
         INDIRECT($A$1 &amp; "[" &amp;F$4 &amp; "]"),
         (INDIRECT($A$1 &amp; "[Index]")=$A16)
      ),
   1),
0)</f>
        <v>0</v>
      </c>
      <c r="G16" s="152" cm="1">
        <f t="array" aca="1" ref="G16" ca="1">IFERROR(
   INDEX(
      _xlfn._xlws.FILTER(
         INDIRECT($A$1 &amp; "[" &amp;G$4 &amp; "]"),
         (INDIRECT($A$1 &amp; "[Index]")=$A16)
      ),
   1),
0)</f>
        <v>0</v>
      </c>
      <c r="H16" s="152" cm="1">
        <f t="array" aca="1" ref="H16" ca="1">IFERROR(
   INDEX(
      _xlfn._xlws.FILTER(
         INDIRECT($A$1 &amp; "[" &amp;H$4 &amp; "]"),
         (INDIRECT($A$1 &amp; "[Index]")=$A16)
      ),
   1),
0)</f>
        <v>0</v>
      </c>
      <c r="I16" s="152" cm="1">
        <f t="array" aca="1" ref="I16" ca="1">IFERROR(
   INDEX(
      _xlfn._xlws.FILTER(
         INDIRECT($A$1 &amp; "[" &amp;I$4 &amp; "]"),
         (INDIRECT($A$1 &amp; "[Index]")=$A16)
      ),
   1),
0)</f>
        <v>0</v>
      </c>
      <c r="J16" s="152" cm="1">
        <f t="array" aca="1" ref="J16" ca="1">IFERROR(
   INDEX(
      _xlfn._xlws.FILTER(
         INDIRECT($A$1 &amp; "[" &amp;J$4 &amp; "]"),
         (INDIRECT($A$1 &amp; "[Index]")=$A16)
      ),
   1),
0)</f>
        <v>0</v>
      </c>
      <c r="K16" s="152" cm="1">
        <f t="array" aca="1" ref="K16" ca="1">IFERROR(
   INDEX(
      _xlfn._xlws.FILTER(
         INDIRECT($A$1 &amp; "[" &amp;K$4 &amp; "]"),
         (INDIRECT($A$1 &amp; "[Index]")=$A16)
      ),
   1),
0)</f>
        <v>0</v>
      </c>
      <c r="L16" s="151" cm="1">
        <f t="array" aca="1" ref="L16" ca="1">IFERROR(
   INDEX(
      _xlfn._xlws.FILTER(
         INDIRECT($A$1 &amp; "[" &amp;L$4 &amp; "]"),
         (INDIRECT($A$1 &amp; "[Index]")=$A16)
      ),
   1),
0)</f>
        <v>0</v>
      </c>
      <c r="M16" s="150" cm="1">
        <f t="array" aca="1" ref="M16" ca="1">IFERROR(
   INDEX(
      _xlfn._xlws.FILTER(
         INDIRECT($A$1 &amp; "[" &amp;M$4 &amp; "]"),
         (INDIRECT($A$1 &amp; "[Index]")=$A16)
      ),
   1),
0)</f>
        <v>0</v>
      </c>
      <c r="N16" s="150" cm="1">
        <f t="array" aca="1" ref="N16" ca="1">IFERROR(
   INDEX(
      _xlfn._xlws.FILTER(
         INDIRECT($A$1 &amp; "[" &amp;N$4 &amp; "]"),
         (INDIRECT($A$1 &amp; "[Index]")=$A16)
      ),
   1),
0)</f>
        <v>0</v>
      </c>
      <c r="O16" s="153" cm="1">
        <f t="array" aca="1" ref="O16" ca="1">IFERROR(
   INDEX(
      _xlfn._xlws.FILTER(
         INDIRECT($A$1 &amp; "[" &amp;O$4 &amp; "]"),
         (INDIRECT($A$1 &amp; "[Index]")=$A16)
      ),
   1),
0)</f>
        <v>0</v>
      </c>
    </row>
    <row r="17" spans="1:15" s="145" customFormat="1" ht="12" customHeight="1">
      <c r="A17" s="174">
        <v>9</v>
      </c>
      <c r="B17" s="154" cm="1">
        <f t="array" aca="1" ref="B17" ca="1">IFERROR(
   INDEX(
      _xlfn._xlws.FILTER(
         INDIRECT($A$1 &amp; "[" &amp;B$4 &amp; "]"),
         (INDIRECT($A$1 &amp; "[Index]")=$A17)
      ),
   1),
0)</f>
        <v>0</v>
      </c>
      <c r="C17" s="155" cm="1">
        <f t="array" aca="1" ref="C17" ca="1">IFERROR(
   INDEX(
      _xlfn._xlws.FILTER(
         INDIRECT($A$1 &amp; "[" &amp;C$4 &amp; "]"),
         (INDIRECT($A$1 &amp; "[Index]")=$A17)
      ),
   1),
0)</f>
        <v>0</v>
      </c>
      <c r="D17" s="155" cm="1">
        <f t="array" aca="1" ref="D17" ca="1">IFERROR(
   INDEX(
      _xlfn._xlws.FILTER(
         INDIRECT($A$1 &amp; "[" &amp;D$4 &amp; "]"),
         (INDIRECT($A$1 &amp; "[Index]")=$A17)
      ),
   1),
0)</f>
        <v>0</v>
      </c>
      <c r="E17" s="157" cm="1">
        <f t="array" aca="1" ref="E17" ca="1">IFERROR(
   INDEX(
      _xlfn._xlws.FILTER(
         INDIRECT($A$1 &amp; "[" &amp;E$4 &amp; "]"),
         (INDIRECT($A$1 &amp; "[Index]")=$A17)
      ),
   1),
0)</f>
        <v>0</v>
      </c>
      <c r="F17" s="303" cm="1">
        <f t="array" aca="1" ref="F17" ca="1">IFERROR(
   INDEX(
      _xlfn._xlws.FILTER(
         INDIRECT($A$1 &amp; "[" &amp;F$4 &amp; "]"),
         (INDIRECT($A$1 &amp; "[Index]")=$A17)
      ),
   1),
0)</f>
        <v>0</v>
      </c>
      <c r="G17" s="155" cm="1">
        <f t="array" aca="1" ref="G17" ca="1">IFERROR(
   INDEX(
      _xlfn._xlws.FILTER(
         INDIRECT($A$1 &amp; "[" &amp;G$4 &amp; "]"),
         (INDIRECT($A$1 &amp; "[Index]")=$A17)
      ),
   1),
0)</f>
        <v>0</v>
      </c>
      <c r="H17" s="155" cm="1">
        <f t="array" aca="1" ref="H17" ca="1">IFERROR(
   INDEX(
      _xlfn._xlws.FILTER(
         INDIRECT($A$1 &amp; "[" &amp;H$4 &amp; "]"),
         (INDIRECT($A$1 &amp; "[Index]")=$A17)
      ),
   1),
0)</f>
        <v>0</v>
      </c>
      <c r="I17" s="155" cm="1">
        <f t="array" aca="1" ref="I17" ca="1">IFERROR(
   INDEX(
      _xlfn._xlws.FILTER(
         INDIRECT($A$1 &amp; "[" &amp;I$4 &amp; "]"),
         (INDIRECT($A$1 &amp; "[Index]")=$A17)
      ),
   1),
0)</f>
        <v>0</v>
      </c>
      <c r="J17" s="155" cm="1">
        <f t="array" aca="1" ref="J17" ca="1">IFERROR(
   INDEX(
      _xlfn._xlws.FILTER(
         INDIRECT($A$1 &amp; "[" &amp;J$4 &amp; "]"),
         (INDIRECT($A$1 &amp; "[Index]")=$A17)
      ),
   1),
0)</f>
        <v>0</v>
      </c>
      <c r="K17" s="155" cm="1">
        <f t="array" aca="1" ref="K17" ca="1">IFERROR(
   INDEX(
      _xlfn._xlws.FILTER(
         INDIRECT($A$1 &amp; "[" &amp;K$4 &amp; "]"),
         (INDIRECT($A$1 &amp; "[Index]")=$A17)
      ),
   1),
0)</f>
        <v>0</v>
      </c>
      <c r="L17" s="156" cm="1">
        <f t="array" aca="1" ref="L17" ca="1">IFERROR(
   INDEX(
      _xlfn._xlws.FILTER(
         INDIRECT($A$1 &amp; "[" &amp;L$4 &amp; "]"),
         (INDIRECT($A$1 &amp; "[Index]")=$A17)
      ),
   1),
0)</f>
        <v>0</v>
      </c>
      <c r="M17" s="155" cm="1">
        <f t="array" aca="1" ref="M17" ca="1">IFERROR(
   INDEX(
      _xlfn._xlws.FILTER(
         INDIRECT($A$1 &amp; "[" &amp;M$4 &amp; "]"),
         (INDIRECT($A$1 &amp; "[Index]")=$A17)
      ),
   1),
0)</f>
        <v>0</v>
      </c>
      <c r="N17" s="155" cm="1">
        <f t="array" aca="1" ref="N17" ca="1">IFERROR(
   INDEX(
      _xlfn._xlws.FILTER(
         INDIRECT($A$1 &amp; "[" &amp;N$4 &amp; "]"),
         (INDIRECT($A$1 &amp; "[Index]")=$A17)
      ),
   1),
0)</f>
        <v>0</v>
      </c>
      <c r="O17" s="158" cm="1">
        <f t="array" aca="1" ref="O17" ca="1">IFERROR(
   INDEX(
      _xlfn._xlws.FILTER(
         INDIRECT($A$1 &amp; "[" &amp;O$4 &amp; "]"),
         (INDIRECT($A$1 &amp; "[Index]")=$A17)
      ),
   1),
0)</f>
        <v>0</v>
      </c>
    </row>
    <row r="18" spans="1:15" s="145" customFormat="1" ht="12" customHeight="1">
      <c r="A18" s="174">
        <v>10</v>
      </c>
      <c r="B18" s="131" cm="1">
        <f t="array" aca="1" ref="B18" ca="1">IFERROR(
   INDEX(
      _xlfn._xlws.FILTER(
         INDIRECT($A$1 &amp; "[" &amp;B$4 &amp; "]"),
         (INDIRECT($A$1 &amp; "[Index]")=$A18)
      ),
   1),
0)</f>
        <v>0</v>
      </c>
      <c r="C18" s="150" cm="1">
        <f t="array" aca="1" ref="C18" ca="1">IFERROR(
   INDEX(
      _xlfn._xlws.FILTER(
         INDIRECT($A$1 &amp; "[" &amp;C$4 &amp; "]"),
         (INDIRECT($A$1 &amp; "[Index]")=$A18)
      ),
   1),
0)</f>
        <v>0</v>
      </c>
      <c r="D18" s="150" cm="1">
        <f t="array" aca="1" ref="D18" ca="1">IFERROR(
   INDEX(
      _xlfn._xlws.FILTER(
         INDIRECT($A$1 &amp; "[" &amp;D$4 &amp; "]"),
         (INDIRECT($A$1 &amp; "[Index]")=$A18)
      ),
   1),
0)</f>
        <v>0</v>
      </c>
      <c r="E18" s="152" cm="1">
        <f t="array" aca="1" ref="E18" ca="1">IFERROR(
   INDEX(
      _xlfn._xlws.FILTER(
         INDIRECT($A$1 &amp; "[" &amp;E$4 &amp; "]"),
         (INDIRECT($A$1 &amp; "[Index]")=$A18)
      ),
   1),
0)</f>
        <v>0</v>
      </c>
      <c r="F18" s="302" cm="1">
        <f t="array" aca="1" ref="F18" ca="1">IFERROR(
   INDEX(
      _xlfn._xlws.FILTER(
         INDIRECT($A$1 &amp; "[" &amp;F$4 &amp; "]"),
         (INDIRECT($A$1 &amp; "[Index]")=$A18)
      ),
   1),
0)</f>
        <v>0</v>
      </c>
      <c r="G18" s="152" cm="1">
        <f t="array" aca="1" ref="G18" ca="1">IFERROR(
   INDEX(
      _xlfn._xlws.FILTER(
         INDIRECT($A$1 &amp; "[" &amp;G$4 &amp; "]"),
         (INDIRECT($A$1 &amp; "[Index]")=$A18)
      ),
   1),
0)</f>
        <v>0</v>
      </c>
      <c r="H18" s="152" cm="1">
        <f t="array" aca="1" ref="H18" ca="1">IFERROR(
   INDEX(
      _xlfn._xlws.FILTER(
         INDIRECT($A$1 &amp; "[" &amp;H$4 &amp; "]"),
         (INDIRECT($A$1 &amp; "[Index]")=$A18)
      ),
   1),
0)</f>
        <v>0</v>
      </c>
      <c r="I18" s="152" cm="1">
        <f t="array" aca="1" ref="I18" ca="1">IFERROR(
   INDEX(
      _xlfn._xlws.FILTER(
         INDIRECT($A$1 &amp; "[" &amp;I$4 &amp; "]"),
         (INDIRECT($A$1 &amp; "[Index]")=$A18)
      ),
   1),
0)</f>
        <v>0</v>
      </c>
      <c r="J18" s="152" cm="1">
        <f t="array" aca="1" ref="J18" ca="1">IFERROR(
   INDEX(
      _xlfn._xlws.FILTER(
         INDIRECT($A$1 &amp; "[" &amp;J$4 &amp; "]"),
         (INDIRECT($A$1 &amp; "[Index]")=$A18)
      ),
   1),
0)</f>
        <v>0</v>
      </c>
      <c r="K18" s="152" cm="1">
        <f t="array" aca="1" ref="K18" ca="1">IFERROR(
   INDEX(
      _xlfn._xlws.FILTER(
         INDIRECT($A$1 &amp; "[" &amp;K$4 &amp; "]"),
         (INDIRECT($A$1 &amp; "[Index]")=$A18)
      ),
   1),
0)</f>
        <v>0</v>
      </c>
      <c r="L18" s="151" cm="1">
        <f t="array" aca="1" ref="L18" ca="1">IFERROR(
   INDEX(
      _xlfn._xlws.FILTER(
         INDIRECT($A$1 &amp; "[" &amp;L$4 &amp; "]"),
         (INDIRECT($A$1 &amp; "[Index]")=$A18)
      ),
   1),
0)</f>
        <v>0</v>
      </c>
      <c r="M18" s="150" cm="1">
        <f t="array" aca="1" ref="M18" ca="1">IFERROR(
   INDEX(
      _xlfn._xlws.FILTER(
         INDIRECT($A$1 &amp; "[" &amp;M$4 &amp; "]"),
         (INDIRECT($A$1 &amp; "[Index]")=$A18)
      ),
   1),
0)</f>
        <v>0</v>
      </c>
      <c r="N18" s="150" cm="1">
        <f t="array" aca="1" ref="N18" ca="1">IFERROR(
   INDEX(
      _xlfn._xlws.FILTER(
         INDIRECT($A$1 &amp; "[" &amp;N$4 &amp; "]"),
         (INDIRECT($A$1 &amp; "[Index]")=$A18)
      ),
   1),
0)</f>
        <v>0</v>
      </c>
      <c r="O18" s="153" cm="1">
        <f t="array" aca="1" ref="O18" ca="1">IFERROR(
   INDEX(
      _xlfn._xlws.FILTER(
         INDIRECT($A$1 &amp; "[" &amp;O$4 &amp; "]"),
         (INDIRECT($A$1 &amp; "[Index]")=$A18)
      ),
   1),
0)</f>
        <v>0</v>
      </c>
    </row>
    <row r="19" spans="1:15" s="145" customFormat="1" ht="12" customHeight="1">
      <c r="A19" s="174">
        <v>11</v>
      </c>
      <c r="B19" s="154" cm="1">
        <f t="array" aca="1" ref="B19" ca="1">IFERROR(
   INDEX(
      _xlfn._xlws.FILTER(
         INDIRECT($A$1 &amp; "[" &amp;B$4 &amp; "]"),
         (INDIRECT($A$1 &amp; "[Index]")=$A19)
      ),
   1),
0)</f>
        <v>0</v>
      </c>
      <c r="C19" s="155" cm="1">
        <f t="array" aca="1" ref="C19" ca="1">IFERROR(
   INDEX(
      _xlfn._xlws.FILTER(
         INDIRECT($A$1 &amp; "[" &amp;C$4 &amp; "]"),
         (INDIRECT($A$1 &amp; "[Index]")=$A19)
      ),
   1),
0)</f>
        <v>0</v>
      </c>
      <c r="D19" s="155" cm="1">
        <f t="array" aca="1" ref="D19" ca="1">IFERROR(
   INDEX(
      _xlfn._xlws.FILTER(
         INDIRECT($A$1 &amp; "[" &amp;D$4 &amp; "]"),
         (INDIRECT($A$1 &amp; "[Index]")=$A19)
      ),
   1),
0)</f>
        <v>0</v>
      </c>
      <c r="E19" s="157" cm="1">
        <f t="array" aca="1" ref="E19" ca="1">IFERROR(
   INDEX(
      _xlfn._xlws.FILTER(
         INDIRECT($A$1 &amp; "[" &amp;E$4 &amp; "]"),
         (INDIRECT($A$1 &amp; "[Index]")=$A19)
      ),
   1),
0)</f>
        <v>0</v>
      </c>
      <c r="F19" s="303" cm="1">
        <f t="array" aca="1" ref="F19" ca="1">IFERROR(
   INDEX(
      _xlfn._xlws.FILTER(
         INDIRECT($A$1 &amp; "[" &amp;F$4 &amp; "]"),
         (INDIRECT($A$1 &amp; "[Index]")=$A19)
      ),
   1),
0)</f>
        <v>0</v>
      </c>
      <c r="G19" s="155" cm="1">
        <f t="array" aca="1" ref="G19" ca="1">IFERROR(
   INDEX(
      _xlfn._xlws.FILTER(
         INDIRECT($A$1 &amp; "[" &amp;G$4 &amp; "]"),
         (INDIRECT($A$1 &amp; "[Index]")=$A19)
      ),
   1),
0)</f>
        <v>0</v>
      </c>
      <c r="H19" s="155" cm="1">
        <f t="array" aca="1" ref="H19" ca="1">IFERROR(
   INDEX(
      _xlfn._xlws.FILTER(
         INDIRECT($A$1 &amp; "[" &amp;H$4 &amp; "]"),
         (INDIRECT($A$1 &amp; "[Index]")=$A19)
      ),
   1),
0)</f>
        <v>0</v>
      </c>
      <c r="I19" s="155" cm="1">
        <f t="array" aca="1" ref="I19" ca="1">IFERROR(
   INDEX(
      _xlfn._xlws.FILTER(
         INDIRECT($A$1 &amp; "[" &amp;I$4 &amp; "]"),
         (INDIRECT($A$1 &amp; "[Index]")=$A19)
      ),
   1),
0)</f>
        <v>0</v>
      </c>
      <c r="J19" s="155" cm="1">
        <f t="array" aca="1" ref="J19" ca="1">IFERROR(
   INDEX(
      _xlfn._xlws.FILTER(
         INDIRECT($A$1 &amp; "[" &amp;J$4 &amp; "]"),
         (INDIRECT($A$1 &amp; "[Index]")=$A19)
      ),
   1),
0)</f>
        <v>0</v>
      </c>
      <c r="K19" s="155" cm="1">
        <f t="array" aca="1" ref="K19" ca="1">IFERROR(
   INDEX(
      _xlfn._xlws.FILTER(
         INDIRECT($A$1 &amp; "[" &amp;K$4 &amp; "]"),
         (INDIRECT($A$1 &amp; "[Index]")=$A19)
      ),
   1),
0)</f>
        <v>0</v>
      </c>
      <c r="L19" s="156" cm="1">
        <f t="array" aca="1" ref="L19" ca="1">IFERROR(
   INDEX(
      _xlfn._xlws.FILTER(
         INDIRECT($A$1 &amp; "[" &amp;L$4 &amp; "]"),
         (INDIRECT($A$1 &amp; "[Index]")=$A19)
      ),
   1),
0)</f>
        <v>0</v>
      </c>
      <c r="M19" s="155" cm="1">
        <f t="array" aca="1" ref="M19" ca="1">IFERROR(
   INDEX(
      _xlfn._xlws.FILTER(
         INDIRECT($A$1 &amp; "[" &amp;M$4 &amp; "]"),
         (INDIRECT($A$1 &amp; "[Index]")=$A19)
      ),
   1),
0)</f>
        <v>0</v>
      </c>
      <c r="N19" s="155" cm="1">
        <f t="array" aca="1" ref="N19" ca="1">IFERROR(
   INDEX(
      _xlfn._xlws.FILTER(
         INDIRECT($A$1 &amp; "[" &amp;N$4 &amp; "]"),
         (INDIRECT($A$1 &amp; "[Index]")=$A19)
      ),
   1),
0)</f>
        <v>0</v>
      </c>
      <c r="O19" s="158" cm="1">
        <f t="array" aca="1" ref="O19" ca="1">IFERROR(
   INDEX(
      _xlfn._xlws.FILTER(
         INDIRECT($A$1 &amp; "[" &amp;O$4 &amp; "]"),
         (INDIRECT($A$1 &amp; "[Index]")=$A19)
      ),
   1),
0)</f>
        <v>0</v>
      </c>
    </row>
    <row r="20" spans="1:15" s="145" customFormat="1" ht="12" customHeight="1">
      <c r="A20" s="174">
        <v>12</v>
      </c>
      <c r="B20" s="131" cm="1">
        <f t="array" aca="1" ref="B20" ca="1">IFERROR(
   INDEX(
      _xlfn._xlws.FILTER(
         INDIRECT($A$1 &amp; "[" &amp;B$4 &amp; "]"),
         (INDIRECT($A$1 &amp; "[Index]")=$A20)
      ),
   1),
0)</f>
        <v>0</v>
      </c>
      <c r="C20" s="150" cm="1">
        <f t="array" aca="1" ref="C20" ca="1">IFERROR(
   INDEX(
      _xlfn._xlws.FILTER(
         INDIRECT($A$1 &amp; "[" &amp;C$4 &amp; "]"),
         (INDIRECT($A$1 &amp; "[Index]")=$A20)
      ),
   1),
0)</f>
        <v>0</v>
      </c>
      <c r="D20" s="150" cm="1">
        <f t="array" aca="1" ref="D20" ca="1">IFERROR(
   INDEX(
      _xlfn._xlws.FILTER(
         INDIRECT($A$1 &amp; "[" &amp;D$4 &amp; "]"),
         (INDIRECT($A$1 &amp; "[Index]")=$A20)
      ),
   1),
0)</f>
        <v>0</v>
      </c>
      <c r="E20" s="152" cm="1">
        <f t="array" aca="1" ref="E20" ca="1">IFERROR(
   INDEX(
      _xlfn._xlws.FILTER(
         INDIRECT($A$1 &amp; "[" &amp;E$4 &amp; "]"),
         (INDIRECT($A$1 &amp; "[Index]")=$A20)
      ),
   1),
0)</f>
        <v>0</v>
      </c>
      <c r="F20" s="302" cm="1">
        <f t="array" aca="1" ref="F20" ca="1">IFERROR(
   INDEX(
      _xlfn._xlws.FILTER(
         INDIRECT($A$1 &amp; "[" &amp;F$4 &amp; "]"),
         (INDIRECT($A$1 &amp; "[Index]")=$A20)
      ),
   1),
0)</f>
        <v>0</v>
      </c>
      <c r="G20" s="152" cm="1">
        <f t="array" aca="1" ref="G20" ca="1">IFERROR(
   INDEX(
      _xlfn._xlws.FILTER(
         INDIRECT($A$1 &amp; "[" &amp;G$4 &amp; "]"),
         (INDIRECT($A$1 &amp; "[Index]")=$A20)
      ),
   1),
0)</f>
        <v>0</v>
      </c>
      <c r="H20" s="152" cm="1">
        <f t="array" aca="1" ref="H20" ca="1">IFERROR(
   INDEX(
      _xlfn._xlws.FILTER(
         INDIRECT($A$1 &amp; "[" &amp;H$4 &amp; "]"),
         (INDIRECT($A$1 &amp; "[Index]")=$A20)
      ),
   1),
0)</f>
        <v>0</v>
      </c>
      <c r="I20" s="152" cm="1">
        <f t="array" aca="1" ref="I20" ca="1">IFERROR(
   INDEX(
      _xlfn._xlws.FILTER(
         INDIRECT($A$1 &amp; "[" &amp;I$4 &amp; "]"),
         (INDIRECT($A$1 &amp; "[Index]")=$A20)
      ),
   1),
0)</f>
        <v>0</v>
      </c>
      <c r="J20" s="152" cm="1">
        <f t="array" aca="1" ref="J20" ca="1">IFERROR(
   INDEX(
      _xlfn._xlws.FILTER(
         INDIRECT($A$1 &amp; "[" &amp;J$4 &amp; "]"),
         (INDIRECT($A$1 &amp; "[Index]")=$A20)
      ),
   1),
0)</f>
        <v>0</v>
      </c>
      <c r="K20" s="152" cm="1">
        <f t="array" aca="1" ref="K20" ca="1">IFERROR(
   INDEX(
      _xlfn._xlws.FILTER(
         INDIRECT($A$1 &amp; "[" &amp;K$4 &amp; "]"),
         (INDIRECT($A$1 &amp; "[Index]")=$A20)
      ),
   1),
0)</f>
        <v>0</v>
      </c>
      <c r="L20" s="151" cm="1">
        <f t="array" aca="1" ref="L20" ca="1">IFERROR(
   INDEX(
      _xlfn._xlws.FILTER(
         INDIRECT($A$1 &amp; "[" &amp;L$4 &amp; "]"),
         (INDIRECT($A$1 &amp; "[Index]")=$A20)
      ),
   1),
0)</f>
        <v>0</v>
      </c>
      <c r="M20" s="150" cm="1">
        <f t="array" aca="1" ref="M20" ca="1">IFERROR(
   INDEX(
      _xlfn._xlws.FILTER(
         INDIRECT($A$1 &amp; "[" &amp;M$4 &amp; "]"),
         (INDIRECT($A$1 &amp; "[Index]")=$A20)
      ),
   1),
0)</f>
        <v>0</v>
      </c>
      <c r="N20" s="150" cm="1">
        <f t="array" aca="1" ref="N20" ca="1">IFERROR(
   INDEX(
      _xlfn._xlws.FILTER(
         INDIRECT($A$1 &amp; "[" &amp;N$4 &amp; "]"),
         (INDIRECT($A$1 &amp; "[Index]")=$A20)
      ),
   1),
0)</f>
        <v>0</v>
      </c>
      <c r="O20" s="153" cm="1">
        <f t="array" aca="1" ref="O20" ca="1">IFERROR(
   INDEX(
      _xlfn._xlws.FILTER(
         INDIRECT($A$1 &amp; "[" &amp;O$4 &amp; "]"),
         (INDIRECT($A$1 &amp; "[Index]")=$A20)
      ),
   1),
0)</f>
        <v>0</v>
      </c>
    </row>
    <row r="21" spans="1:15" s="145" customFormat="1" ht="12" customHeight="1">
      <c r="A21" s="174">
        <v>13</v>
      </c>
      <c r="B21" s="154" cm="1">
        <f t="array" aca="1" ref="B21" ca="1">IFERROR(
   INDEX(
      _xlfn._xlws.FILTER(
         INDIRECT($A$1 &amp; "[" &amp;B$4 &amp; "]"),
         (INDIRECT($A$1 &amp; "[Index]")=$A21)
      ),
   1),
0)</f>
        <v>0</v>
      </c>
      <c r="C21" s="155" cm="1">
        <f t="array" aca="1" ref="C21" ca="1">IFERROR(
   INDEX(
      _xlfn._xlws.FILTER(
         INDIRECT($A$1 &amp; "[" &amp;C$4 &amp; "]"),
         (INDIRECT($A$1 &amp; "[Index]")=$A21)
      ),
   1),
0)</f>
        <v>0</v>
      </c>
      <c r="D21" s="155" cm="1">
        <f t="array" aca="1" ref="D21" ca="1">IFERROR(
   INDEX(
      _xlfn._xlws.FILTER(
         INDIRECT($A$1 &amp; "[" &amp;D$4 &amp; "]"),
         (INDIRECT($A$1 &amp; "[Index]")=$A21)
      ),
   1),
0)</f>
        <v>0</v>
      </c>
      <c r="E21" s="157" cm="1">
        <f t="array" aca="1" ref="E21" ca="1">IFERROR(
   INDEX(
      _xlfn._xlws.FILTER(
         INDIRECT($A$1 &amp; "[" &amp;E$4 &amp; "]"),
         (INDIRECT($A$1 &amp; "[Index]")=$A21)
      ),
   1),
0)</f>
        <v>0</v>
      </c>
      <c r="F21" s="303" cm="1">
        <f t="array" aca="1" ref="F21" ca="1">IFERROR(
   INDEX(
      _xlfn._xlws.FILTER(
         INDIRECT($A$1 &amp; "[" &amp;F$4 &amp; "]"),
         (INDIRECT($A$1 &amp; "[Index]")=$A21)
      ),
   1),
0)</f>
        <v>0</v>
      </c>
      <c r="G21" s="155" cm="1">
        <f t="array" aca="1" ref="G21" ca="1">IFERROR(
   INDEX(
      _xlfn._xlws.FILTER(
         INDIRECT($A$1 &amp; "[" &amp;G$4 &amp; "]"),
         (INDIRECT($A$1 &amp; "[Index]")=$A21)
      ),
   1),
0)</f>
        <v>0</v>
      </c>
      <c r="H21" s="155" cm="1">
        <f t="array" aca="1" ref="H21" ca="1">IFERROR(
   INDEX(
      _xlfn._xlws.FILTER(
         INDIRECT($A$1 &amp; "[" &amp;H$4 &amp; "]"),
         (INDIRECT($A$1 &amp; "[Index]")=$A21)
      ),
   1),
0)</f>
        <v>0</v>
      </c>
      <c r="I21" s="155" cm="1">
        <f t="array" aca="1" ref="I21" ca="1">IFERROR(
   INDEX(
      _xlfn._xlws.FILTER(
         INDIRECT($A$1 &amp; "[" &amp;I$4 &amp; "]"),
         (INDIRECT($A$1 &amp; "[Index]")=$A21)
      ),
   1),
0)</f>
        <v>0</v>
      </c>
      <c r="J21" s="155" cm="1">
        <f t="array" aca="1" ref="J21" ca="1">IFERROR(
   INDEX(
      _xlfn._xlws.FILTER(
         INDIRECT($A$1 &amp; "[" &amp;J$4 &amp; "]"),
         (INDIRECT($A$1 &amp; "[Index]")=$A21)
      ),
   1),
0)</f>
        <v>0</v>
      </c>
      <c r="K21" s="155" cm="1">
        <f t="array" aca="1" ref="K21" ca="1">IFERROR(
   INDEX(
      _xlfn._xlws.FILTER(
         INDIRECT($A$1 &amp; "[" &amp;K$4 &amp; "]"),
         (INDIRECT($A$1 &amp; "[Index]")=$A21)
      ),
   1),
0)</f>
        <v>0</v>
      </c>
      <c r="L21" s="156" cm="1">
        <f t="array" aca="1" ref="L21" ca="1">IFERROR(
   INDEX(
      _xlfn._xlws.FILTER(
         INDIRECT($A$1 &amp; "[" &amp;L$4 &amp; "]"),
         (INDIRECT($A$1 &amp; "[Index]")=$A21)
      ),
   1),
0)</f>
        <v>0</v>
      </c>
      <c r="M21" s="155" cm="1">
        <f t="array" aca="1" ref="M21" ca="1">IFERROR(
   INDEX(
      _xlfn._xlws.FILTER(
         INDIRECT($A$1 &amp; "[" &amp;M$4 &amp; "]"),
         (INDIRECT($A$1 &amp; "[Index]")=$A21)
      ),
   1),
0)</f>
        <v>0</v>
      </c>
      <c r="N21" s="155" cm="1">
        <f t="array" aca="1" ref="N21" ca="1">IFERROR(
   INDEX(
      _xlfn._xlws.FILTER(
         INDIRECT($A$1 &amp; "[" &amp;N$4 &amp; "]"),
         (INDIRECT($A$1 &amp; "[Index]")=$A21)
      ),
   1),
0)</f>
        <v>0</v>
      </c>
      <c r="O21" s="158" cm="1">
        <f t="array" aca="1" ref="O21" ca="1">IFERROR(
   INDEX(
      _xlfn._xlws.FILTER(
         INDIRECT($A$1 &amp; "[" &amp;O$4 &amp; "]"),
         (INDIRECT($A$1 &amp; "[Index]")=$A21)
      ),
   1),
0)</f>
        <v>0</v>
      </c>
    </row>
    <row r="22" spans="1:15" s="145" customFormat="1" ht="12" customHeight="1">
      <c r="A22" s="174">
        <v>14</v>
      </c>
      <c r="B22" s="131" cm="1">
        <f t="array" aca="1" ref="B22" ca="1">IFERROR(
   INDEX(
      _xlfn._xlws.FILTER(
         INDIRECT($A$1 &amp; "[" &amp;B$4 &amp; "]"),
         (INDIRECT($A$1 &amp; "[Index]")=$A22)
      ),
   1),
0)</f>
        <v>0</v>
      </c>
      <c r="C22" s="150" cm="1">
        <f t="array" aca="1" ref="C22" ca="1">IFERROR(
   INDEX(
      _xlfn._xlws.FILTER(
         INDIRECT($A$1 &amp; "[" &amp;C$4 &amp; "]"),
         (INDIRECT($A$1 &amp; "[Index]")=$A22)
      ),
   1),
0)</f>
        <v>0</v>
      </c>
      <c r="D22" s="150" cm="1">
        <f t="array" aca="1" ref="D22" ca="1">IFERROR(
   INDEX(
      _xlfn._xlws.FILTER(
         INDIRECT($A$1 &amp; "[" &amp;D$4 &amp; "]"),
         (INDIRECT($A$1 &amp; "[Index]")=$A22)
      ),
   1),
0)</f>
        <v>0</v>
      </c>
      <c r="E22" s="152" cm="1">
        <f t="array" aca="1" ref="E22" ca="1">IFERROR(
   INDEX(
      _xlfn._xlws.FILTER(
         INDIRECT($A$1 &amp; "[" &amp;E$4 &amp; "]"),
         (INDIRECT($A$1 &amp; "[Index]")=$A22)
      ),
   1),
0)</f>
        <v>0</v>
      </c>
      <c r="F22" s="302" cm="1">
        <f t="array" aca="1" ref="F22" ca="1">IFERROR(
   INDEX(
      _xlfn._xlws.FILTER(
         INDIRECT($A$1 &amp; "[" &amp;F$4 &amp; "]"),
         (INDIRECT($A$1 &amp; "[Index]")=$A22)
      ),
   1),
0)</f>
        <v>0</v>
      </c>
      <c r="G22" s="152" cm="1">
        <f t="array" aca="1" ref="G22" ca="1">IFERROR(
   INDEX(
      _xlfn._xlws.FILTER(
         INDIRECT($A$1 &amp; "[" &amp;G$4 &amp; "]"),
         (INDIRECT($A$1 &amp; "[Index]")=$A22)
      ),
   1),
0)</f>
        <v>0</v>
      </c>
      <c r="H22" s="152" cm="1">
        <f t="array" aca="1" ref="H22" ca="1">IFERROR(
   INDEX(
      _xlfn._xlws.FILTER(
         INDIRECT($A$1 &amp; "[" &amp;H$4 &amp; "]"),
         (INDIRECT($A$1 &amp; "[Index]")=$A22)
      ),
   1),
0)</f>
        <v>0</v>
      </c>
      <c r="I22" s="152" cm="1">
        <f t="array" aca="1" ref="I22" ca="1">IFERROR(
   INDEX(
      _xlfn._xlws.FILTER(
         INDIRECT($A$1 &amp; "[" &amp;I$4 &amp; "]"),
         (INDIRECT($A$1 &amp; "[Index]")=$A22)
      ),
   1),
0)</f>
        <v>0</v>
      </c>
      <c r="J22" s="152" cm="1">
        <f t="array" aca="1" ref="J22" ca="1">IFERROR(
   INDEX(
      _xlfn._xlws.FILTER(
         INDIRECT($A$1 &amp; "[" &amp;J$4 &amp; "]"),
         (INDIRECT($A$1 &amp; "[Index]")=$A22)
      ),
   1),
0)</f>
        <v>0</v>
      </c>
      <c r="K22" s="152" cm="1">
        <f t="array" aca="1" ref="K22" ca="1">IFERROR(
   INDEX(
      _xlfn._xlws.FILTER(
         INDIRECT($A$1 &amp; "[" &amp;K$4 &amp; "]"),
         (INDIRECT($A$1 &amp; "[Index]")=$A22)
      ),
   1),
0)</f>
        <v>0</v>
      </c>
      <c r="L22" s="151" cm="1">
        <f t="array" aca="1" ref="L22" ca="1">IFERROR(
   INDEX(
      _xlfn._xlws.FILTER(
         INDIRECT($A$1 &amp; "[" &amp;L$4 &amp; "]"),
         (INDIRECT($A$1 &amp; "[Index]")=$A22)
      ),
   1),
0)</f>
        <v>0</v>
      </c>
      <c r="M22" s="150" cm="1">
        <f t="array" aca="1" ref="M22" ca="1">IFERROR(
   INDEX(
      _xlfn._xlws.FILTER(
         INDIRECT($A$1 &amp; "[" &amp;M$4 &amp; "]"),
         (INDIRECT($A$1 &amp; "[Index]")=$A22)
      ),
   1),
0)</f>
        <v>0</v>
      </c>
      <c r="N22" s="150" cm="1">
        <f t="array" aca="1" ref="N22" ca="1">IFERROR(
   INDEX(
      _xlfn._xlws.FILTER(
         INDIRECT($A$1 &amp; "[" &amp;N$4 &amp; "]"),
         (INDIRECT($A$1 &amp; "[Index]")=$A22)
      ),
   1),
0)</f>
        <v>0</v>
      </c>
      <c r="O22" s="153" cm="1">
        <f t="array" aca="1" ref="O22" ca="1">IFERROR(
   INDEX(
      _xlfn._xlws.FILTER(
         INDIRECT($A$1 &amp; "[" &amp;O$4 &amp; "]"),
         (INDIRECT($A$1 &amp; "[Index]")=$A22)
      ),
   1),
0)</f>
        <v>0</v>
      </c>
    </row>
    <row r="23" spans="1:15" s="145" customFormat="1" ht="12" customHeight="1">
      <c r="A23" s="174">
        <v>15</v>
      </c>
      <c r="B23" s="154" cm="1">
        <f t="array" aca="1" ref="B23" ca="1">IFERROR(
   INDEX(
      _xlfn._xlws.FILTER(
         INDIRECT($A$1 &amp; "[" &amp;B$4 &amp; "]"),
         (INDIRECT($A$1 &amp; "[Index]")=$A23)
      ),
   1),
0)</f>
        <v>0</v>
      </c>
      <c r="C23" s="155" cm="1">
        <f t="array" aca="1" ref="C23" ca="1">IFERROR(
   INDEX(
      _xlfn._xlws.FILTER(
         INDIRECT($A$1 &amp; "[" &amp;C$4 &amp; "]"),
         (INDIRECT($A$1 &amp; "[Index]")=$A23)
      ),
   1),
0)</f>
        <v>0</v>
      </c>
      <c r="D23" s="155" cm="1">
        <f t="array" aca="1" ref="D23" ca="1">IFERROR(
   INDEX(
      _xlfn._xlws.FILTER(
         INDIRECT($A$1 &amp; "[" &amp;D$4 &amp; "]"),
         (INDIRECT($A$1 &amp; "[Index]")=$A23)
      ),
   1),
0)</f>
        <v>0</v>
      </c>
      <c r="E23" s="157" cm="1">
        <f t="array" aca="1" ref="E23" ca="1">IFERROR(
   INDEX(
      _xlfn._xlws.FILTER(
         INDIRECT($A$1 &amp; "[" &amp;E$4 &amp; "]"),
         (INDIRECT($A$1 &amp; "[Index]")=$A23)
      ),
   1),
0)</f>
        <v>0</v>
      </c>
      <c r="F23" s="303" cm="1">
        <f t="array" aca="1" ref="F23" ca="1">IFERROR(
   INDEX(
      _xlfn._xlws.FILTER(
         INDIRECT($A$1 &amp; "[" &amp;F$4 &amp; "]"),
         (INDIRECT($A$1 &amp; "[Index]")=$A23)
      ),
   1),
0)</f>
        <v>0</v>
      </c>
      <c r="G23" s="155" cm="1">
        <f t="array" aca="1" ref="G23" ca="1">IFERROR(
   INDEX(
      _xlfn._xlws.FILTER(
         INDIRECT($A$1 &amp; "[" &amp;G$4 &amp; "]"),
         (INDIRECT($A$1 &amp; "[Index]")=$A23)
      ),
   1),
0)</f>
        <v>0</v>
      </c>
      <c r="H23" s="155" cm="1">
        <f t="array" aca="1" ref="H23" ca="1">IFERROR(
   INDEX(
      _xlfn._xlws.FILTER(
         INDIRECT($A$1 &amp; "[" &amp;H$4 &amp; "]"),
         (INDIRECT($A$1 &amp; "[Index]")=$A23)
      ),
   1),
0)</f>
        <v>0</v>
      </c>
      <c r="I23" s="155" cm="1">
        <f t="array" aca="1" ref="I23" ca="1">IFERROR(
   INDEX(
      _xlfn._xlws.FILTER(
         INDIRECT($A$1 &amp; "[" &amp;I$4 &amp; "]"),
         (INDIRECT($A$1 &amp; "[Index]")=$A23)
      ),
   1),
0)</f>
        <v>0</v>
      </c>
      <c r="J23" s="155" cm="1">
        <f t="array" aca="1" ref="J23" ca="1">IFERROR(
   INDEX(
      _xlfn._xlws.FILTER(
         INDIRECT($A$1 &amp; "[" &amp;J$4 &amp; "]"),
         (INDIRECT($A$1 &amp; "[Index]")=$A23)
      ),
   1),
0)</f>
        <v>0</v>
      </c>
      <c r="K23" s="155" cm="1">
        <f t="array" aca="1" ref="K23" ca="1">IFERROR(
   INDEX(
      _xlfn._xlws.FILTER(
         INDIRECT($A$1 &amp; "[" &amp;K$4 &amp; "]"),
         (INDIRECT($A$1 &amp; "[Index]")=$A23)
      ),
   1),
0)</f>
        <v>0</v>
      </c>
      <c r="L23" s="156" cm="1">
        <f t="array" aca="1" ref="L23" ca="1">IFERROR(
   INDEX(
      _xlfn._xlws.FILTER(
         INDIRECT($A$1 &amp; "[" &amp;L$4 &amp; "]"),
         (INDIRECT($A$1 &amp; "[Index]")=$A23)
      ),
   1),
0)</f>
        <v>0</v>
      </c>
      <c r="M23" s="155" cm="1">
        <f t="array" aca="1" ref="M23" ca="1">IFERROR(
   INDEX(
      _xlfn._xlws.FILTER(
         INDIRECT($A$1 &amp; "[" &amp;M$4 &amp; "]"),
         (INDIRECT($A$1 &amp; "[Index]")=$A23)
      ),
   1),
0)</f>
        <v>0</v>
      </c>
      <c r="N23" s="155" cm="1">
        <f t="array" aca="1" ref="N23" ca="1">IFERROR(
   INDEX(
      _xlfn._xlws.FILTER(
         INDIRECT($A$1 &amp; "[" &amp;N$4 &amp; "]"),
         (INDIRECT($A$1 &amp; "[Index]")=$A23)
      ),
   1),
0)</f>
        <v>0</v>
      </c>
      <c r="O23" s="158" cm="1">
        <f t="array" aca="1" ref="O23" ca="1">IFERROR(
   INDEX(
      _xlfn._xlws.FILTER(
         INDIRECT($A$1 &amp; "[" &amp;O$4 &amp; "]"),
         (INDIRECT($A$1 &amp; "[Index]")=$A23)
      ),
   1),
0)</f>
        <v>0</v>
      </c>
    </row>
    <row r="24" spans="1:15" s="145" customFormat="1" ht="12" customHeight="1">
      <c r="A24" s="174">
        <v>16</v>
      </c>
      <c r="B24" s="131" cm="1">
        <f t="array" aca="1" ref="B24" ca="1">IFERROR(
   INDEX(
      _xlfn._xlws.FILTER(
         INDIRECT($A$1 &amp; "[" &amp;B$4 &amp; "]"),
         (INDIRECT($A$1 &amp; "[Index]")=$A24)
      ),
   1),
0)</f>
        <v>0</v>
      </c>
      <c r="C24" s="150" cm="1">
        <f t="array" aca="1" ref="C24" ca="1">IFERROR(
   INDEX(
      _xlfn._xlws.FILTER(
         INDIRECT($A$1 &amp; "[" &amp;C$4 &amp; "]"),
         (INDIRECT($A$1 &amp; "[Index]")=$A24)
      ),
   1),
0)</f>
        <v>0</v>
      </c>
      <c r="D24" s="150" cm="1">
        <f t="array" aca="1" ref="D24" ca="1">IFERROR(
   INDEX(
      _xlfn._xlws.FILTER(
         INDIRECT($A$1 &amp; "[" &amp;D$4 &amp; "]"),
         (INDIRECT($A$1 &amp; "[Index]")=$A24)
      ),
   1),
0)</f>
        <v>0</v>
      </c>
      <c r="E24" s="152" cm="1">
        <f t="array" aca="1" ref="E24" ca="1">IFERROR(
   INDEX(
      _xlfn._xlws.FILTER(
         INDIRECT($A$1 &amp; "[" &amp;E$4 &amp; "]"),
         (INDIRECT($A$1 &amp; "[Index]")=$A24)
      ),
   1),
0)</f>
        <v>0</v>
      </c>
      <c r="F24" s="302" cm="1">
        <f t="array" aca="1" ref="F24" ca="1">IFERROR(
   INDEX(
      _xlfn._xlws.FILTER(
         INDIRECT($A$1 &amp; "[" &amp;F$4 &amp; "]"),
         (INDIRECT($A$1 &amp; "[Index]")=$A24)
      ),
   1),
0)</f>
        <v>0</v>
      </c>
      <c r="G24" s="152" cm="1">
        <f t="array" aca="1" ref="G24" ca="1">IFERROR(
   INDEX(
      _xlfn._xlws.FILTER(
         INDIRECT($A$1 &amp; "[" &amp;G$4 &amp; "]"),
         (INDIRECT($A$1 &amp; "[Index]")=$A24)
      ),
   1),
0)</f>
        <v>0</v>
      </c>
      <c r="H24" s="152" cm="1">
        <f t="array" aca="1" ref="H24" ca="1">IFERROR(
   INDEX(
      _xlfn._xlws.FILTER(
         INDIRECT($A$1 &amp; "[" &amp;H$4 &amp; "]"),
         (INDIRECT($A$1 &amp; "[Index]")=$A24)
      ),
   1),
0)</f>
        <v>0</v>
      </c>
      <c r="I24" s="152" cm="1">
        <f t="array" aca="1" ref="I24" ca="1">IFERROR(
   INDEX(
      _xlfn._xlws.FILTER(
         INDIRECT($A$1 &amp; "[" &amp;I$4 &amp; "]"),
         (INDIRECT($A$1 &amp; "[Index]")=$A24)
      ),
   1),
0)</f>
        <v>0</v>
      </c>
      <c r="J24" s="152" cm="1">
        <f t="array" aca="1" ref="J24" ca="1">IFERROR(
   INDEX(
      _xlfn._xlws.FILTER(
         INDIRECT($A$1 &amp; "[" &amp;J$4 &amp; "]"),
         (INDIRECT($A$1 &amp; "[Index]")=$A24)
      ),
   1),
0)</f>
        <v>0</v>
      </c>
      <c r="K24" s="152" cm="1">
        <f t="array" aca="1" ref="K24" ca="1">IFERROR(
   INDEX(
      _xlfn._xlws.FILTER(
         INDIRECT($A$1 &amp; "[" &amp;K$4 &amp; "]"),
         (INDIRECT($A$1 &amp; "[Index]")=$A24)
      ),
   1),
0)</f>
        <v>0</v>
      </c>
      <c r="L24" s="151" cm="1">
        <f t="array" aca="1" ref="L24" ca="1">IFERROR(
   INDEX(
      _xlfn._xlws.FILTER(
         INDIRECT($A$1 &amp; "[" &amp;L$4 &amp; "]"),
         (INDIRECT($A$1 &amp; "[Index]")=$A24)
      ),
   1),
0)</f>
        <v>0</v>
      </c>
      <c r="M24" s="150" cm="1">
        <f t="array" aca="1" ref="M24" ca="1">IFERROR(
   INDEX(
      _xlfn._xlws.FILTER(
         INDIRECT($A$1 &amp; "[" &amp;M$4 &amp; "]"),
         (INDIRECT($A$1 &amp; "[Index]")=$A24)
      ),
   1),
0)</f>
        <v>0</v>
      </c>
      <c r="N24" s="150" cm="1">
        <f t="array" aca="1" ref="N24" ca="1">IFERROR(
   INDEX(
      _xlfn._xlws.FILTER(
         INDIRECT($A$1 &amp; "[" &amp;N$4 &amp; "]"),
         (INDIRECT($A$1 &amp; "[Index]")=$A24)
      ),
   1),
0)</f>
        <v>0</v>
      </c>
      <c r="O24" s="153" cm="1">
        <f t="array" aca="1" ref="O24" ca="1">IFERROR(
   INDEX(
      _xlfn._xlws.FILTER(
         INDIRECT($A$1 &amp; "[" &amp;O$4 &amp; "]"),
         (INDIRECT($A$1 &amp; "[Index]")=$A24)
      ),
   1),
0)</f>
        <v>0</v>
      </c>
    </row>
    <row r="25" spans="1:15" s="145" customFormat="1" ht="12" customHeight="1">
      <c r="A25" s="174">
        <v>17</v>
      </c>
      <c r="B25" s="154" cm="1">
        <f t="array" aca="1" ref="B25" ca="1">IFERROR(
   INDEX(
      _xlfn._xlws.FILTER(
         INDIRECT($A$1 &amp; "[" &amp;B$4 &amp; "]"),
         (INDIRECT($A$1 &amp; "[Index]")=$A25)
      ),
   1),
0)</f>
        <v>0</v>
      </c>
      <c r="C25" s="155" cm="1">
        <f t="array" aca="1" ref="C25" ca="1">IFERROR(
   INDEX(
      _xlfn._xlws.FILTER(
         INDIRECT($A$1 &amp; "[" &amp;C$4 &amp; "]"),
         (INDIRECT($A$1 &amp; "[Index]")=$A25)
      ),
   1),
0)</f>
        <v>0</v>
      </c>
      <c r="D25" s="155" cm="1">
        <f t="array" aca="1" ref="D25" ca="1">IFERROR(
   INDEX(
      _xlfn._xlws.FILTER(
         INDIRECT($A$1 &amp; "[" &amp;D$4 &amp; "]"),
         (INDIRECT($A$1 &amp; "[Index]")=$A25)
      ),
   1),
0)</f>
        <v>0</v>
      </c>
      <c r="E25" s="157" cm="1">
        <f t="array" aca="1" ref="E25" ca="1">IFERROR(
   INDEX(
      _xlfn._xlws.FILTER(
         INDIRECT($A$1 &amp; "[" &amp;E$4 &amp; "]"),
         (INDIRECT($A$1 &amp; "[Index]")=$A25)
      ),
   1),
0)</f>
        <v>0</v>
      </c>
      <c r="F25" s="303" cm="1">
        <f t="array" aca="1" ref="F25" ca="1">IFERROR(
   INDEX(
      _xlfn._xlws.FILTER(
         INDIRECT($A$1 &amp; "[" &amp;F$4 &amp; "]"),
         (INDIRECT($A$1 &amp; "[Index]")=$A25)
      ),
   1),
0)</f>
        <v>0</v>
      </c>
      <c r="G25" s="155" cm="1">
        <f t="array" aca="1" ref="G25" ca="1">IFERROR(
   INDEX(
      _xlfn._xlws.FILTER(
         INDIRECT($A$1 &amp; "[" &amp;G$4 &amp; "]"),
         (INDIRECT($A$1 &amp; "[Index]")=$A25)
      ),
   1),
0)</f>
        <v>0</v>
      </c>
      <c r="H25" s="155" cm="1">
        <f t="array" aca="1" ref="H25" ca="1">IFERROR(
   INDEX(
      _xlfn._xlws.FILTER(
         INDIRECT($A$1 &amp; "[" &amp;H$4 &amp; "]"),
         (INDIRECT($A$1 &amp; "[Index]")=$A25)
      ),
   1),
0)</f>
        <v>0</v>
      </c>
      <c r="I25" s="155" cm="1">
        <f t="array" aca="1" ref="I25" ca="1">IFERROR(
   INDEX(
      _xlfn._xlws.FILTER(
         INDIRECT($A$1 &amp; "[" &amp;I$4 &amp; "]"),
         (INDIRECT($A$1 &amp; "[Index]")=$A25)
      ),
   1),
0)</f>
        <v>0</v>
      </c>
      <c r="J25" s="155" cm="1">
        <f t="array" aca="1" ref="J25" ca="1">IFERROR(
   INDEX(
      _xlfn._xlws.FILTER(
         INDIRECT($A$1 &amp; "[" &amp;J$4 &amp; "]"),
         (INDIRECT($A$1 &amp; "[Index]")=$A25)
      ),
   1),
0)</f>
        <v>0</v>
      </c>
      <c r="K25" s="155" cm="1">
        <f t="array" aca="1" ref="K25" ca="1">IFERROR(
   INDEX(
      _xlfn._xlws.FILTER(
         INDIRECT($A$1 &amp; "[" &amp;K$4 &amp; "]"),
         (INDIRECT($A$1 &amp; "[Index]")=$A25)
      ),
   1),
0)</f>
        <v>0</v>
      </c>
      <c r="L25" s="156" cm="1">
        <f t="array" aca="1" ref="L25" ca="1">IFERROR(
   INDEX(
      _xlfn._xlws.FILTER(
         INDIRECT($A$1 &amp; "[" &amp;L$4 &amp; "]"),
         (INDIRECT($A$1 &amp; "[Index]")=$A25)
      ),
   1),
0)</f>
        <v>0</v>
      </c>
      <c r="M25" s="155" cm="1">
        <f t="array" aca="1" ref="M25" ca="1">IFERROR(
   INDEX(
      _xlfn._xlws.FILTER(
         INDIRECT($A$1 &amp; "[" &amp;M$4 &amp; "]"),
         (INDIRECT($A$1 &amp; "[Index]")=$A25)
      ),
   1),
0)</f>
        <v>0</v>
      </c>
      <c r="N25" s="155" cm="1">
        <f t="array" aca="1" ref="N25" ca="1">IFERROR(
   INDEX(
      _xlfn._xlws.FILTER(
         INDIRECT($A$1 &amp; "[" &amp;N$4 &amp; "]"),
         (INDIRECT($A$1 &amp; "[Index]")=$A25)
      ),
   1),
0)</f>
        <v>0</v>
      </c>
      <c r="O25" s="158" cm="1">
        <f t="array" aca="1" ref="O25" ca="1">IFERROR(
   INDEX(
      _xlfn._xlws.FILTER(
         INDIRECT($A$1 &amp; "[" &amp;O$4 &amp; "]"),
         (INDIRECT($A$1 &amp; "[Index]")=$A25)
      ),
   1),
0)</f>
        <v>0</v>
      </c>
    </row>
    <row r="26" spans="1:15" s="145" customFormat="1" ht="12" customHeight="1">
      <c r="A26" s="174">
        <v>18</v>
      </c>
      <c r="B26" s="131" cm="1">
        <f t="array" aca="1" ref="B26" ca="1">IFERROR(
   INDEX(
      _xlfn._xlws.FILTER(
         INDIRECT($A$1 &amp; "[" &amp;B$4 &amp; "]"),
         (INDIRECT($A$1 &amp; "[Index]")=$A26)
      ),
   1),
0)</f>
        <v>0</v>
      </c>
      <c r="C26" s="150" cm="1">
        <f t="array" aca="1" ref="C26" ca="1">IFERROR(
   INDEX(
      _xlfn._xlws.FILTER(
         INDIRECT($A$1 &amp; "[" &amp;C$4 &amp; "]"),
         (INDIRECT($A$1 &amp; "[Index]")=$A26)
      ),
   1),
0)</f>
        <v>0</v>
      </c>
      <c r="D26" s="150" cm="1">
        <f t="array" aca="1" ref="D26" ca="1">IFERROR(
   INDEX(
      _xlfn._xlws.FILTER(
         INDIRECT($A$1 &amp; "[" &amp;D$4 &amp; "]"),
         (INDIRECT($A$1 &amp; "[Index]")=$A26)
      ),
   1),
0)</f>
        <v>0</v>
      </c>
      <c r="E26" s="152" cm="1">
        <f t="array" aca="1" ref="E26" ca="1">IFERROR(
   INDEX(
      _xlfn._xlws.FILTER(
         INDIRECT($A$1 &amp; "[" &amp;E$4 &amp; "]"),
         (INDIRECT($A$1 &amp; "[Index]")=$A26)
      ),
   1),
0)</f>
        <v>0</v>
      </c>
      <c r="F26" s="302" cm="1">
        <f t="array" aca="1" ref="F26" ca="1">IFERROR(
   INDEX(
      _xlfn._xlws.FILTER(
         INDIRECT($A$1 &amp; "[" &amp;F$4 &amp; "]"),
         (INDIRECT($A$1 &amp; "[Index]")=$A26)
      ),
   1),
0)</f>
        <v>0</v>
      </c>
      <c r="G26" s="152" cm="1">
        <f t="array" aca="1" ref="G26" ca="1">IFERROR(
   INDEX(
      _xlfn._xlws.FILTER(
         INDIRECT($A$1 &amp; "[" &amp;G$4 &amp; "]"),
         (INDIRECT($A$1 &amp; "[Index]")=$A26)
      ),
   1),
0)</f>
        <v>0</v>
      </c>
      <c r="H26" s="152" cm="1">
        <f t="array" aca="1" ref="H26" ca="1">IFERROR(
   INDEX(
      _xlfn._xlws.FILTER(
         INDIRECT($A$1 &amp; "[" &amp;H$4 &amp; "]"),
         (INDIRECT($A$1 &amp; "[Index]")=$A26)
      ),
   1),
0)</f>
        <v>0</v>
      </c>
      <c r="I26" s="152" cm="1">
        <f t="array" aca="1" ref="I26" ca="1">IFERROR(
   INDEX(
      _xlfn._xlws.FILTER(
         INDIRECT($A$1 &amp; "[" &amp;I$4 &amp; "]"),
         (INDIRECT($A$1 &amp; "[Index]")=$A26)
      ),
   1),
0)</f>
        <v>0</v>
      </c>
      <c r="J26" s="152" cm="1">
        <f t="array" aca="1" ref="J26" ca="1">IFERROR(
   INDEX(
      _xlfn._xlws.FILTER(
         INDIRECT($A$1 &amp; "[" &amp;J$4 &amp; "]"),
         (INDIRECT($A$1 &amp; "[Index]")=$A26)
      ),
   1),
0)</f>
        <v>0</v>
      </c>
      <c r="K26" s="152" cm="1">
        <f t="array" aca="1" ref="K26" ca="1">IFERROR(
   INDEX(
      _xlfn._xlws.FILTER(
         INDIRECT($A$1 &amp; "[" &amp;K$4 &amp; "]"),
         (INDIRECT($A$1 &amp; "[Index]")=$A26)
      ),
   1),
0)</f>
        <v>0</v>
      </c>
      <c r="L26" s="151" cm="1">
        <f t="array" aca="1" ref="L26" ca="1">IFERROR(
   INDEX(
      _xlfn._xlws.FILTER(
         INDIRECT($A$1 &amp; "[" &amp;L$4 &amp; "]"),
         (INDIRECT($A$1 &amp; "[Index]")=$A26)
      ),
   1),
0)</f>
        <v>0</v>
      </c>
      <c r="M26" s="150" cm="1">
        <f t="array" aca="1" ref="M26" ca="1">IFERROR(
   INDEX(
      _xlfn._xlws.FILTER(
         INDIRECT($A$1 &amp; "[" &amp;M$4 &amp; "]"),
         (INDIRECT($A$1 &amp; "[Index]")=$A26)
      ),
   1),
0)</f>
        <v>0</v>
      </c>
      <c r="N26" s="150" cm="1">
        <f t="array" aca="1" ref="N26" ca="1">IFERROR(
   INDEX(
      _xlfn._xlws.FILTER(
         INDIRECT($A$1 &amp; "[" &amp;N$4 &amp; "]"),
         (INDIRECT($A$1 &amp; "[Index]")=$A26)
      ),
   1),
0)</f>
        <v>0</v>
      </c>
      <c r="O26" s="153" cm="1">
        <f t="array" aca="1" ref="O26" ca="1">IFERROR(
   INDEX(
      _xlfn._xlws.FILTER(
         INDIRECT($A$1 &amp; "[" &amp;O$4 &amp; "]"),
         (INDIRECT($A$1 &amp; "[Index]")=$A26)
      ),
   1),
0)</f>
        <v>0</v>
      </c>
    </row>
    <row r="27" spans="1:15" s="145" customFormat="1" ht="12" customHeight="1">
      <c r="A27" s="174">
        <v>19</v>
      </c>
      <c r="B27" s="159" cm="1">
        <f t="array" aca="1" ref="B27" ca="1">IFERROR(
   INDEX(
      _xlfn._xlws.FILTER(
         INDIRECT($A$1 &amp; "[" &amp;B$4 &amp; "]"),
         (INDIRECT($A$1 &amp; "[Index]")=$A27)
      ),
   1),
0)</f>
        <v>0</v>
      </c>
      <c r="C27" s="160" cm="1">
        <f t="array" aca="1" ref="C27" ca="1">IFERROR(
   INDEX(
      _xlfn._xlws.FILTER(
         INDIRECT($A$1 &amp; "[" &amp;C$4 &amp; "]"),
         (INDIRECT($A$1 &amp; "[Index]")=$A27)
      ),
   1),
0)</f>
        <v>0</v>
      </c>
      <c r="D27" s="160" cm="1">
        <f t="array" aca="1" ref="D27" ca="1">IFERROR(
   INDEX(
      _xlfn._xlws.FILTER(
         INDIRECT($A$1 &amp; "[" &amp;D$4 &amp; "]"),
         (INDIRECT($A$1 &amp; "[Index]")=$A27)
      ),
   1),
0)</f>
        <v>0</v>
      </c>
      <c r="E27" s="162" cm="1">
        <f t="array" aca="1" ref="E27" ca="1">IFERROR(
   INDEX(
      _xlfn._xlws.FILTER(
         INDIRECT($A$1 &amp; "[" &amp;E$4 &amp; "]"),
         (INDIRECT($A$1 &amp; "[Index]")=$A27)
      ),
   1),
0)</f>
        <v>0</v>
      </c>
      <c r="F27" s="304" cm="1">
        <f t="array" aca="1" ref="F27" ca="1">IFERROR(
   INDEX(
      _xlfn._xlws.FILTER(
         INDIRECT($A$1 &amp; "[" &amp;F$4 &amp; "]"),
         (INDIRECT($A$1 &amp; "[Index]")=$A27)
      ),
   1),
0)</f>
        <v>0</v>
      </c>
      <c r="G27" s="160" cm="1">
        <f t="array" aca="1" ref="G27" ca="1">IFERROR(
   INDEX(
      _xlfn._xlws.FILTER(
         INDIRECT($A$1 &amp; "[" &amp;G$4 &amp; "]"),
         (INDIRECT($A$1 &amp; "[Index]")=$A27)
      ),
   1),
0)</f>
        <v>0</v>
      </c>
      <c r="H27" s="160" cm="1">
        <f t="array" aca="1" ref="H27" ca="1">IFERROR(
   INDEX(
      _xlfn._xlws.FILTER(
         INDIRECT($A$1 &amp; "[" &amp;H$4 &amp; "]"),
         (INDIRECT($A$1 &amp; "[Index]")=$A27)
      ),
   1),
0)</f>
        <v>0</v>
      </c>
      <c r="I27" s="160" cm="1">
        <f t="array" aca="1" ref="I27" ca="1">IFERROR(
   INDEX(
      _xlfn._xlws.FILTER(
         INDIRECT($A$1 &amp; "[" &amp;I$4 &amp; "]"),
         (INDIRECT($A$1 &amp; "[Index]")=$A27)
      ),
   1),
0)</f>
        <v>0</v>
      </c>
      <c r="J27" s="160" cm="1">
        <f t="array" aca="1" ref="J27" ca="1">IFERROR(
   INDEX(
      _xlfn._xlws.FILTER(
         INDIRECT($A$1 &amp; "[" &amp;J$4 &amp; "]"),
         (INDIRECT($A$1 &amp; "[Index]")=$A27)
      ),
   1),
0)</f>
        <v>0</v>
      </c>
      <c r="K27" s="160" cm="1">
        <f t="array" aca="1" ref="K27" ca="1">IFERROR(
   INDEX(
      _xlfn._xlws.FILTER(
         INDIRECT($A$1 &amp; "[" &amp;K$4 &amp; "]"),
         (INDIRECT($A$1 &amp; "[Index]")=$A27)
      ),
   1),
0)</f>
        <v>0</v>
      </c>
      <c r="L27" s="161" cm="1">
        <f t="array" aca="1" ref="L27" ca="1">IFERROR(
   INDEX(
      _xlfn._xlws.FILTER(
         INDIRECT($A$1 &amp; "[" &amp;L$4 &amp; "]"),
         (INDIRECT($A$1 &amp; "[Index]")=$A27)
      ),
   1),
0)</f>
        <v>0</v>
      </c>
      <c r="M27" s="160" cm="1">
        <f t="array" aca="1" ref="M27" ca="1">IFERROR(
   INDEX(
      _xlfn._xlws.FILTER(
         INDIRECT($A$1 &amp; "[" &amp;M$4 &amp; "]"),
         (INDIRECT($A$1 &amp; "[Index]")=$A27)
      ),
   1),
0)</f>
        <v>0</v>
      </c>
      <c r="N27" s="160" cm="1">
        <f t="array" aca="1" ref="N27" ca="1">IFERROR(
   INDEX(
      _xlfn._xlws.FILTER(
         INDIRECT($A$1 &amp; "[" &amp;N$4 &amp; "]"),
         (INDIRECT($A$1 &amp; "[Index]")=$A27)
      ),
   1),
0)</f>
        <v>0</v>
      </c>
      <c r="O27" s="163" cm="1">
        <f t="array" aca="1" ref="O27" ca="1">IFERROR(
   INDEX(
      _xlfn._xlws.FILTER(
         INDIRECT($A$1 &amp; "[" &amp;O$4 &amp; "]"),
         (INDIRECT($A$1 &amp; "[Index]")=$A27)
      ),
   1),
0)</f>
        <v>0</v>
      </c>
    </row>
    <row r="28" spans="1:15" s="145" customFormat="1" ht="12" customHeight="1">
      <c r="B28" s="36" t="e" cm="1">
        <f t="array" aca="1" ref="B28" ca="1">CONCATENATE("As of ", TEXT(INDIRECT("Inputs!$B$2"), "mm/dd/yyyy"))</f>
        <v>#REF!</v>
      </c>
    </row>
    <row r="29" spans="1:15" ht="12" customHeight="1">
      <c r="C29" s="164"/>
    </row>
    <row r="31" spans="1:15" s="145" customFormat="1" ht="12" customHeight="1">
      <c r="B31" s="10" t="e">
        <f>"Top 20 VC exits by exit size (€M) in "&amp;#REF!</f>
        <v>#REF!</v>
      </c>
    </row>
    <row r="32" spans="1:15" s="145" customFormat="1" ht="12" customHeight="1">
      <c r="A32" s="149">
        <v>0</v>
      </c>
      <c r="B32" s="146" t="s">
        <v>5</v>
      </c>
      <c r="C32" s="147" t="s">
        <v>6</v>
      </c>
      <c r="D32" s="147" t="s">
        <v>21</v>
      </c>
      <c r="E32" s="147" t="s">
        <v>22</v>
      </c>
      <c r="F32" s="147" t="s">
        <v>535</v>
      </c>
      <c r="G32" s="147" t="s">
        <v>12</v>
      </c>
      <c r="H32" s="147" t="s">
        <v>13</v>
      </c>
      <c r="I32" s="147" t="s">
        <v>14</v>
      </c>
      <c r="J32" s="147" t="s">
        <v>15</v>
      </c>
      <c r="K32" s="147" t="s">
        <v>16</v>
      </c>
      <c r="L32" s="147" t="s">
        <v>17</v>
      </c>
      <c r="M32" s="147" t="s">
        <v>18</v>
      </c>
      <c r="N32" s="147" t="s">
        <v>19</v>
      </c>
      <c r="O32" s="148" t="s">
        <v>20</v>
      </c>
    </row>
    <row r="33" spans="1:15" s="145" customFormat="1" ht="12" customHeight="1">
      <c r="A33" s="175">
        <v>0</v>
      </c>
      <c r="B33" s="131" cm="1">
        <f t="array" aca="1" ref="B33" ca="1">IFERROR(
   INDEX(
      _xlfn._xlws.FILTER(
         INDIRECT($A$2 &amp; "[" &amp;B$4 &amp; "]"),
         (INDIRECT($A$2 &amp; "[Index]")=$A33)
      ),
   1),
0)</f>
        <v>0</v>
      </c>
      <c r="C33" s="150" cm="1">
        <f t="array" aca="1" ref="C33" ca="1">IFERROR(
   INDEX(
      _xlfn._xlws.FILTER(
         INDIRECT($A$2 &amp; "[" &amp;C$4 &amp; "]"),
         (INDIRECT($A$2 &amp; "[Index]")=$A33)
      ),
   1),
0)</f>
        <v>0</v>
      </c>
      <c r="D33" s="150" cm="1">
        <f t="array" aca="1" ref="D33" ca="1">IFERROR(
   INDEX(
      _xlfn._xlws.FILTER(
         INDIRECT($A$2 &amp; "[" &amp;D$4 &amp; "]"),
         (INDIRECT($A$2 &amp; "[Index]")=$A33)
      ),
   1),
0)</f>
        <v>0</v>
      </c>
      <c r="E33" s="152" cm="1">
        <f t="array" aca="1" ref="E33" ca="1">IFERROR(
   INDEX(
      _xlfn._xlws.FILTER(
         INDIRECT($A$2 &amp; "[" &amp;E$4 &amp; "]"),
         (INDIRECT($A$2 &amp; "[Index]")=$A33)
      ),
   1),
0)</f>
        <v>0</v>
      </c>
      <c r="F33" s="302" cm="1">
        <f t="array" aca="1" ref="F33" ca="1">IFERROR(
   INDEX(
      _xlfn._xlws.FILTER(
         INDIRECT($A$2 &amp; "[" &amp;F$4 &amp; "]"),
         (INDIRECT($A$2 &amp; "[Index]")=$A33)
      ),
   1),
0)</f>
        <v>0</v>
      </c>
      <c r="G33" s="152" cm="1">
        <f t="array" aca="1" ref="G33" ca="1">IFERROR(
   INDEX(
      _xlfn._xlws.FILTER(
         INDIRECT($A$2 &amp; "[" &amp;G$4 &amp; "]"),
         (INDIRECT($A$2 &amp; "[Index]")=$A33)
      ),
   1),
0)</f>
        <v>0</v>
      </c>
      <c r="H33" s="152" cm="1">
        <f t="array" aca="1" ref="H33" ca="1">IFERROR(
   INDEX(
      _xlfn._xlws.FILTER(
         INDIRECT($A$2 &amp; "[" &amp;H$4 &amp; "]"),
         (INDIRECT($A$2 &amp; "[Index]")=$A33)
      ),
   1),
0)</f>
        <v>0</v>
      </c>
      <c r="I33" s="152" cm="1">
        <f t="array" aca="1" ref="I33" ca="1">IFERROR(
   INDEX(
      _xlfn._xlws.FILTER(
         INDIRECT($A$2 &amp; "[" &amp;I$4 &amp; "]"),
         (INDIRECT($A$2 &amp; "[Index]")=$A33)
      ),
   1),
0)</f>
        <v>0</v>
      </c>
      <c r="J33" s="152" cm="1">
        <f t="array" aca="1" ref="J33" ca="1">IFERROR(
   INDEX(
      _xlfn._xlws.FILTER(
         INDIRECT($A$2 &amp; "[" &amp;J$4 &amp; "]"),
         (INDIRECT($A$2 &amp; "[Index]")=$A33)
      ),
   1),
0)</f>
        <v>0</v>
      </c>
      <c r="K33" s="152" cm="1">
        <f t="array" aca="1" ref="K33" ca="1">IFERROR(
   INDEX(
      _xlfn._xlws.FILTER(
         INDIRECT($A$2 &amp; "[" &amp;K$4 &amp; "]"),
         (INDIRECT($A$2 &amp; "[Index]")=$A33)
      ),
   1),
0)</f>
        <v>0</v>
      </c>
      <c r="L33" s="151" cm="1">
        <f t="array" aca="1" ref="L33" ca="1">IFERROR(
   INDEX(
      _xlfn._xlws.FILTER(
         INDIRECT($A$2 &amp; "[" &amp;L$4 &amp; "]"),
         (INDIRECT($A$2 &amp; "[Index]")=$A33)
      ),
   1),
0)</f>
        <v>0</v>
      </c>
      <c r="M33" s="150" cm="1">
        <f t="array" aca="1" ref="M33" ca="1">IFERROR(
   INDEX(
      _xlfn._xlws.FILTER(
         INDIRECT($A$2 &amp; "[" &amp;M$4 &amp; "]"),
         (INDIRECT($A$2 &amp; "[Index]")=$A33)
      ),
   1),
0)</f>
        <v>0</v>
      </c>
      <c r="N33" s="150" cm="1">
        <f t="array" aca="1" ref="N33" ca="1">IFERROR(
   INDEX(
      _xlfn._xlws.FILTER(
         INDIRECT($A$2 &amp; "[" &amp;N$4 &amp; "]"),
         (INDIRECT($A$2 &amp; "[Index]")=$A33)
      ),
   1),
0)</f>
        <v>0</v>
      </c>
      <c r="O33" s="153" cm="1">
        <f t="array" aca="1" ref="O33" ca="1">IFERROR(
   INDEX(
      _xlfn._xlws.FILTER(
         INDIRECT($A$2 &amp; "[" &amp;O$4 &amp; "]"),
         (INDIRECT($A$2 &amp; "[Index]")=$A33)
      ),
   1),
0)</f>
        <v>0</v>
      </c>
    </row>
    <row r="34" spans="1:15" s="145" customFormat="1" ht="12" customHeight="1">
      <c r="A34" s="174">
        <v>1</v>
      </c>
      <c r="B34" s="154" cm="1">
        <f t="array" aca="1" ref="B34" ca="1">IFERROR(
   INDEX(
      _xlfn._xlws.FILTER(
         INDIRECT($A$2 &amp; "[" &amp;B$4 &amp; "]"),
         (INDIRECT($A$2 &amp; "[Index]")=$A34)
      ),
   1),
0)</f>
        <v>0</v>
      </c>
      <c r="C34" s="155" cm="1">
        <f t="array" aca="1" ref="C34" ca="1">IFERROR(
   INDEX(
      _xlfn._xlws.FILTER(
         INDIRECT($A$2 &amp; "[" &amp;C$4 &amp; "]"),
         (INDIRECT($A$2 &amp; "[Index]")=$A34)
      ),
   1),
0)</f>
        <v>0</v>
      </c>
      <c r="D34" s="155" cm="1">
        <f t="array" aca="1" ref="D34" ca="1">IFERROR(
   INDEX(
      _xlfn._xlws.FILTER(
         INDIRECT($A$2 &amp; "[" &amp;D$4 &amp; "]"),
         (INDIRECT($A$2 &amp; "[Index]")=$A34)
      ),
   1),
0)</f>
        <v>0</v>
      </c>
      <c r="E34" s="157" cm="1">
        <f t="array" aca="1" ref="E34" ca="1">IFERROR(
   INDEX(
      _xlfn._xlws.FILTER(
         INDIRECT($A$2 &amp; "[" &amp;E$4 &amp; "]"),
         (INDIRECT($A$2 &amp; "[Index]")=$A34)
      ),
   1),
0)</f>
        <v>0</v>
      </c>
      <c r="F34" s="303" cm="1">
        <f t="array" aca="1" ref="F34" ca="1">IFERROR(
   INDEX(
      _xlfn._xlws.FILTER(
         INDIRECT($A$2 &amp; "[" &amp;F$4 &amp; "]"),
         (INDIRECT($A$2 &amp; "[Index]")=$A34)
      ),
   1),
0)</f>
        <v>0</v>
      </c>
      <c r="G34" s="155" cm="1">
        <f t="array" aca="1" ref="G34" ca="1">IFERROR(
   INDEX(
      _xlfn._xlws.FILTER(
         INDIRECT($A$2 &amp; "[" &amp;G$4 &amp; "]"),
         (INDIRECT($A$2 &amp; "[Index]")=$A34)
      ),
   1),
0)</f>
        <v>0</v>
      </c>
      <c r="H34" s="155" cm="1">
        <f t="array" aca="1" ref="H34" ca="1">IFERROR(
   INDEX(
      _xlfn._xlws.FILTER(
         INDIRECT($A$2 &amp; "[" &amp;H$4 &amp; "]"),
         (INDIRECT($A$2 &amp; "[Index]")=$A34)
      ),
   1),
0)</f>
        <v>0</v>
      </c>
      <c r="I34" s="155" cm="1">
        <f t="array" aca="1" ref="I34" ca="1">IFERROR(
   INDEX(
      _xlfn._xlws.FILTER(
         INDIRECT($A$2 &amp; "[" &amp;I$4 &amp; "]"),
         (INDIRECT($A$2 &amp; "[Index]")=$A34)
      ),
   1),
0)</f>
        <v>0</v>
      </c>
      <c r="J34" s="155" cm="1">
        <f t="array" aca="1" ref="J34" ca="1">IFERROR(
   INDEX(
      _xlfn._xlws.FILTER(
         INDIRECT($A$2 &amp; "[" &amp;J$4 &amp; "]"),
         (INDIRECT($A$2 &amp; "[Index]")=$A34)
      ),
   1),
0)</f>
        <v>0</v>
      </c>
      <c r="K34" s="155" cm="1">
        <f t="array" aca="1" ref="K34" ca="1">IFERROR(
   INDEX(
      _xlfn._xlws.FILTER(
         INDIRECT($A$2 &amp; "[" &amp;K$4 &amp; "]"),
         (INDIRECT($A$2 &amp; "[Index]")=$A34)
      ),
   1),
0)</f>
        <v>0</v>
      </c>
      <c r="L34" s="156" cm="1">
        <f t="array" aca="1" ref="L34" ca="1">IFERROR(
   INDEX(
      _xlfn._xlws.FILTER(
         INDIRECT($A$2 &amp; "[" &amp;L$4 &amp; "]"),
         (INDIRECT($A$2 &amp; "[Index]")=$A34)
      ),
   1),
0)</f>
        <v>0</v>
      </c>
      <c r="M34" s="155" cm="1">
        <f t="array" aca="1" ref="M34" ca="1">IFERROR(
   INDEX(
      _xlfn._xlws.FILTER(
         INDIRECT($A$2 &amp; "[" &amp;M$4 &amp; "]"),
         (INDIRECT($A$2 &amp; "[Index]")=$A34)
      ),
   1),
0)</f>
        <v>0</v>
      </c>
      <c r="N34" s="155" cm="1">
        <f t="array" aca="1" ref="N34" ca="1">IFERROR(
   INDEX(
      _xlfn._xlws.FILTER(
         INDIRECT($A$2 &amp; "[" &amp;N$4 &amp; "]"),
         (INDIRECT($A$2 &amp; "[Index]")=$A34)
      ),
   1),
0)</f>
        <v>0</v>
      </c>
      <c r="O34" s="158" cm="1">
        <f t="array" aca="1" ref="O34" ca="1">IFERROR(
   INDEX(
      _xlfn._xlws.FILTER(
         INDIRECT($A$2 &amp; "[" &amp;O$4 &amp; "]"),
         (INDIRECT($A$2 &amp; "[Index]")=$A34)
      ),
   1),
0)</f>
        <v>0</v>
      </c>
    </row>
    <row r="35" spans="1:15" s="145" customFormat="1" ht="12" customHeight="1">
      <c r="A35" s="174">
        <v>2</v>
      </c>
      <c r="B35" s="131" cm="1">
        <f t="array" aca="1" ref="B35" ca="1">IFERROR(
   INDEX(
      _xlfn._xlws.FILTER(
         INDIRECT($A$2 &amp; "[" &amp;B$4 &amp; "]"),
         (INDIRECT($A$2 &amp; "[Index]")=$A35)
      ),
   1),
0)</f>
        <v>0</v>
      </c>
      <c r="C35" s="150" cm="1">
        <f t="array" aca="1" ref="C35" ca="1">IFERROR(
   INDEX(
      _xlfn._xlws.FILTER(
         INDIRECT($A$2 &amp; "[" &amp;C$4 &amp; "]"),
         (INDIRECT($A$2 &amp; "[Index]")=$A35)
      ),
   1),
0)</f>
        <v>0</v>
      </c>
      <c r="D35" s="150" cm="1">
        <f t="array" aca="1" ref="D35" ca="1">IFERROR(
   INDEX(
      _xlfn._xlws.FILTER(
         INDIRECT($A$2 &amp; "[" &amp;D$4 &amp; "]"),
         (INDIRECT($A$2 &amp; "[Index]")=$A35)
      ),
   1),
0)</f>
        <v>0</v>
      </c>
      <c r="E35" s="152" cm="1">
        <f t="array" aca="1" ref="E35" ca="1">IFERROR(
   INDEX(
      _xlfn._xlws.FILTER(
         INDIRECT($A$2 &amp; "[" &amp;E$4 &amp; "]"),
         (INDIRECT($A$2 &amp; "[Index]")=$A35)
      ),
   1),
0)</f>
        <v>0</v>
      </c>
      <c r="F35" s="302" cm="1">
        <f t="array" aca="1" ref="F35" ca="1">IFERROR(
   INDEX(
      _xlfn._xlws.FILTER(
         INDIRECT($A$2 &amp; "[" &amp;F$4 &amp; "]"),
         (INDIRECT($A$2 &amp; "[Index]")=$A35)
      ),
   1),
0)</f>
        <v>0</v>
      </c>
      <c r="G35" s="152" cm="1">
        <f t="array" aca="1" ref="G35" ca="1">IFERROR(
   INDEX(
      _xlfn._xlws.FILTER(
         INDIRECT($A$2 &amp; "[" &amp;G$4 &amp; "]"),
         (INDIRECT($A$2 &amp; "[Index]")=$A35)
      ),
   1),
0)</f>
        <v>0</v>
      </c>
      <c r="H35" s="152" cm="1">
        <f t="array" aca="1" ref="H35" ca="1">IFERROR(
   INDEX(
      _xlfn._xlws.FILTER(
         INDIRECT($A$2 &amp; "[" &amp;H$4 &amp; "]"),
         (INDIRECT($A$2 &amp; "[Index]")=$A35)
      ),
   1),
0)</f>
        <v>0</v>
      </c>
      <c r="I35" s="152" cm="1">
        <f t="array" aca="1" ref="I35" ca="1">IFERROR(
   INDEX(
      _xlfn._xlws.FILTER(
         INDIRECT($A$2 &amp; "[" &amp;I$4 &amp; "]"),
         (INDIRECT($A$2 &amp; "[Index]")=$A35)
      ),
   1),
0)</f>
        <v>0</v>
      </c>
      <c r="J35" s="152" cm="1">
        <f t="array" aca="1" ref="J35" ca="1">IFERROR(
   INDEX(
      _xlfn._xlws.FILTER(
         INDIRECT($A$2 &amp; "[" &amp;J$4 &amp; "]"),
         (INDIRECT($A$2 &amp; "[Index]")=$A35)
      ),
   1),
0)</f>
        <v>0</v>
      </c>
      <c r="K35" s="152" cm="1">
        <f t="array" aca="1" ref="K35" ca="1">IFERROR(
   INDEX(
      _xlfn._xlws.FILTER(
         INDIRECT($A$2 &amp; "[" &amp;K$4 &amp; "]"),
         (INDIRECT($A$2 &amp; "[Index]")=$A35)
      ),
   1),
0)</f>
        <v>0</v>
      </c>
      <c r="L35" s="151" cm="1">
        <f t="array" aca="1" ref="L35" ca="1">IFERROR(
   INDEX(
      _xlfn._xlws.FILTER(
         INDIRECT($A$2 &amp; "[" &amp;L$4 &amp; "]"),
         (INDIRECT($A$2 &amp; "[Index]")=$A35)
      ),
   1),
0)</f>
        <v>0</v>
      </c>
      <c r="M35" s="150" cm="1">
        <f t="array" aca="1" ref="M35" ca="1">IFERROR(
   INDEX(
      _xlfn._xlws.FILTER(
         INDIRECT($A$2 &amp; "[" &amp;M$4 &amp; "]"),
         (INDIRECT($A$2 &amp; "[Index]")=$A35)
      ),
   1),
0)</f>
        <v>0</v>
      </c>
      <c r="N35" s="150" cm="1">
        <f t="array" aca="1" ref="N35" ca="1">IFERROR(
   INDEX(
      _xlfn._xlws.FILTER(
         INDIRECT($A$2 &amp; "[" &amp;N$4 &amp; "]"),
         (INDIRECT($A$2 &amp; "[Index]")=$A35)
      ),
   1),
0)</f>
        <v>0</v>
      </c>
      <c r="O35" s="153" cm="1">
        <f t="array" aca="1" ref="O35" ca="1">IFERROR(
   INDEX(
      _xlfn._xlws.FILTER(
         INDIRECT($A$2 &amp; "[" &amp;O$4 &amp; "]"),
         (INDIRECT($A$2 &amp; "[Index]")=$A35)
      ),
   1),
0)</f>
        <v>0</v>
      </c>
    </row>
    <row r="36" spans="1:15" s="145" customFormat="1" ht="12" customHeight="1">
      <c r="A36" s="174">
        <v>3</v>
      </c>
      <c r="B36" s="154" cm="1">
        <f t="array" aca="1" ref="B36" ca="1">IFERROR(
   INDEX(
      _xlfn._xlws.FILTER(
         INDIRECT($A$2 &amp; "[" &amp;B$4 &amp; "]"),
         (INDIRECT($A$2 &amp; "[Index]")=$A36)
      ),
   1),
0)</f>
        <v>0</v>
      </c>
      <c r="C36" s="155" cm="1">
        <f t="array" aca="1" ref="C36" ca="1">IFERROR(
   INDEX(
      _xlfn._xlws.FILTER(
         INDIRECT($A$2 &amp; "[" &amp;C$4 &amp; "]"),
         (INDIRECT($A$2 &amp; "[Index]")=$A36)
      ),
   1),
0)</f>
        <v>0</v>
      </c>
      <c r="D36" s="155" cm="1">
        <f t="array" aca="1" ref="D36" ca="1">IFERROR(
   INDEX(
      _xlfn._xlws.FILTER(
         INDIRECT($A$2 &amp; "[" &amp;D$4 &amp; "]"),
         (INDIRECT($A$2 &amp; "[Index]")=$A36)
      ),
   1),
0)</f>
        <v>0</v>
      </c>
      <c r="E36" s="157" cm="1">
        <f t="array" aca="1" ref="E36" ca="1">IFERROR(
   INDEX(
      _xlfn._xlws.FILTER(
         INDIRECT($A$2 &amp; "[" &amp;E$4 &amp; "]"),
         (INDIRECT($A$2 &amp; "[Index]")=$A36)
      ),
   1),
0)</f>
        <v>0</v>
      </c>
      <c r="F36" s="303" cm="1">
        <f t="array" aca="1" ref="F36" ca="1">IFERROR(
   INDEX(
      _xlfn._xlws.FILTER(
         INDIRECT($A$2 &amp; "[" &amp;F$4 &amp; "]"),
         (INDIRECT($A$2 &amp; "[Index]")=$A36)
      ),
   1),
0)</f>
        <v>0</v>
      </c>
      <c r="G36" s="155" cm="1">
        <f t="array" aca="1" ref="G36" ca="1">IFERROR(
   INDEX(
      _xlfn._xlws.FILTER(
         INDIRECT($A$2 &amp; "[" &amp;G$4 &amp; "]"),
         (INDIRECT($A$2 &amp; "[Index]")=$A36)
      ),
   1),
0)</f>
        <v>0</v>
      </c>
      <c r="H36" s="155" cm="1">
        <f t="array" aca="1" ref="H36" ca="1">IFERROR(
   INDEX(
      _xlfn._xlws.FILTER(
         INDIRECT($A$2 &amp; "[" &amp;H$4 &amp; "]"),
         (INDIRECT($A$2 &amp; "[Index]")=$A36)
      ),
   1),
0)</f>
        <v>0</v>
      </c>
      <c r="I36" s="155" cm="1">
        <f t="array" aca="1" ref="I36" ca="1">IFERROR(
   INDEX(
      _xlfn._xlws.FILTER(
         INDIRECT($A$2 &amp; "[" &amp;I$4 &amp; "]"),
         (INDIRECT($A$2 &amp; "[Index]")=$A36)
      ),
   1),
0)</f>
        <v>0</v>
      </c>
      <c r="J36" s="155" cm="1">
        <f t="array" aca="1" ref="J36" ca="1">IFERROR(
   INDEX(
      _xlfn._xlws.FILTER(
         INDIRECT($A$2 &amp; "[" &amp;J$4 &amp; "]"),
         (INDIRECT($A$2 &amp; "[Index]")=$A36)
      ),
   1),
0)</f>
        <v>0</v>
      </c>
      <c r="K36" s="155" cm="1">
        <f t="array" aca="1" ref="K36" ca="1">IFERROR(
   INDEX(
      _xlfn._xlws.FILTER(
         INDIRECT($A$2 &amp; "[" &amp;K$4 &amp; "]"),
         (INDIRECT($A$2 &amp; "[Index]")=$A36)
      ),
   1),
0)</f>
        <v>0</v>
      </c>
      <c r="L36" s="156" cm="1">
        <f t="array" aca="1" ref="L36" ca="1">IFERROR(
   INDEX(
      _xlfn._xlws.FILTER(
         INDIRECT($A$2 &amp; "[" &amp;L$4 &amp; "]"),
         (INDIRECT($A$2 &amp; "[Index]")=$A36)
      ),
   1),
0)</f>
        <v>0</v>
      </c>
      <c r="M36" s="155" cm="1">
        <f t="array" aca="1" ref="M36" ca="1">IFERROR(
   INDEX(
      _xlfn._xlws.FILTER(
         INDIRECT($A$2 &amp; "[" &amp;M$4 &amp; "]"),
         (INDIRECT($A$2 &amp; "[Index]")=$A36)
      ),
   1),
0)</f>
        <v>0</v>
      </c>
      <c r="N36" s="155" cm="1">
        <f t="array" aca="1" ref="N36" ca="1">IFERROR(
   INDEX(
      _xlfn._xlws.FILTER(
         INDIRECT($A$2 &amp; "[" &amp;N$4 &amp; "]"),
         (INDIRECT($A$2 &amp; "[Index]")=$A36)
      ),
   1),
0)</f>
        <v>0</v>
      </c>
      <c r="O36" s="158" cm="1">
        <f t="array" aca="1" ref="O36" ca="1">IFERROR(
   INDEX(
      _xlfn._xlws.FILTER(
         INDIRECT($A$2 &amp; "[" &amp;O$4 &amp; "]"),
         (INDIRECT($A$2 &amp; "[Index]")=$A36)
      ),
   1),
0)</f>
        <v>0</v>
      </c>
    </row>
    <row r="37" spans="1:15" s="145" customFormat="1" ht="12" customHeight="1">
      <c r="A37" s="174">
        <v>4</v>
      </c>
      <c r="B37" s="131" cm="1">
        <f t="array" aca="1" ref="B37" ca="1">IFERROR(
   INDEX(
      _xlfn._xlws.FILTER(
         INDIRECT($A$2 &amp; "[" &amp;B$4 &amp; "]"),
         (INDIRECT($A$2 &amp; "[Index]")=$A37)
      ),
   1),
0)</f>
        <v>0</v>
      </c>
      <c r="C37" s="150" cm="1">
        <f t="array" aca="1" ref="C37" ca="1">IFERROR(
   INDEX(
      _xlfn._xlws.FILTER(
         INDIRECT($A$2 &amp; "[" &amp;C$4 &amp; "]"),
         (INDIRECT($A$2 &amp; "[Index]")=$A37)
      ),
   1),
0)</f>
        <v>0</v>
      </c>
      <c r="D37" s="150" cm="1">
        <f t="array" aca="1" ref="D37" ca="1">IFERROR(
   INDEX(
      _xlfn._xlws.FILTER(
         INDIRECT($A$2 &amp; "[" &amp;D$4 &amp; "]"),
         (INDIRECT($A$2 &amp; "[Index]")=$A37)
      ),
   1),
0)</f>
        <v>0</v>
      </c>
      <c r="E37" s="152" cm="1">
        <f t="array" aca="1" ref="E37" ca="1">IFERROR(
   INDEX(
      _xlfn._xlws.FILTER(
         INDIRECT($A$2 &amp; "[" &amp;E$4 &amp; "]"),
         (INDIRECT($A$2 &amp; "[Index]")=$A37)
      ),
   1),
0)</f>
        <v>0</v>
      </c>
      <c r="F37" s="302" cm="1">
        <f t="array" aca="1" ref="F37" ca="1">IFERROR(
   INDEX(
      _xlfn._xlws.FILTER(
         INDIRECT($A$2 &amp; "[" &amp;F$4 &amp; "]"),
         (INDIRECT($A$2 &amp; "[Index]")=$A37)
      ),
   1),
0)</f>
        <v>0</v>
      </c>
      <c r="G37" s="152" cm="1">
        <f t="array" aca="1" ref="G37" ca="1">IFERROR(
   INDEX(
      _xlfn._xlws.FILTER(
         INDIRECT($A$2 &amp; "[" &amp;G$4 &amp; "]"),
         (INDIRECT($A$2 &amp; "[Index]")=$A37)
      ),
   1),
0)</f>
        <v>0</v>
      </c>
      <c r="H37" s="152" cm="1">
        <f t="array" aca="1" ref="H37" ca="1">IFERROR(
   INDEX(
      _xlfn._xlws.FILTER(
         INDIRECT($A$2 &amp; "[" &amp;H$4 &amp; "]"),
         (INDIRECT($A$2 &amp; "[Index]")=$A37)
      ),
   1),
0)</f>
        <v>0</v>
      </c>
      <c r="I37" s="152" cm="1">
        <f t="array" aca="1" ref="I37" ca="1">IFERROR(
   INDEX(
      _xlfn._xlws.FILTER(
         INDIRECT($A$2 &amp; "[" &amp;I$4 &amp; "]"),
         (INDIRECT($A$2 &amp; "[Index]")=$A37)
      ),
   1),
0)</f>
        <v>0</v>
      </c>
      <c r="J37" s="152" cm="1">
        <f t="array" aca="1" ref="J37" ca="1">IFERROR(
   INDEX(
      _xlfn._xlws.FILTER(
         INDIRECT($A$2 &amp; "[" &amp;J$4 &amp; "]"),
         (INDIRECT($A$2 &amp; "[Index]")=$A37)
      ),
   1),
0)</f>
        <v>0</v>
      </c>
      <c r="K37" s="152" cm="1">
        <f t="array" aca="1" ref="K37" ca="1">IFERROR(
   INDEX(
      _xlfn._xlws.FILTER(
         INDIRECT($A$2 &amp; "[" &amp;K$4 &amp; "]"),
         (INDIRECT($A$2 &amp; "[Index]")=$A37)
      ),
   1),
0)</f>
        <v>0</v>
      </c>
      <c r="L37" s="151" cm="1">
        <f t="array" aca="1" ref="L37" ca="1">IFERROR(
   INDEX(
      _xlfn._xlws.FILTER(
         INDIRECT($A$2 &amp; "[" &amp;L$4 &amp; "]"),
         (INDIRECT($A$2 &amp; "[Index]")=$A37)
      ),
   1),
0)</f>
        <v>0</v>
      </c>
      <c r="M37" s="150" cm="1">
        <f t="array" aca="1" ref="M37" ca="1">IFERROR(
   INDEX(
      _xlfn._xlws.FILTER(
         INDIRECT($A$2 &amp; "[" &amp;M$4 &amp; "]"),
         (INDIRECT($A$2 &amp; "[Index]")=$A37)
      ),
   1),
0)</f>
        <v>0</v>
      </c>
      <c r="N37" s="150" cm="1">
        <f t="array" aca="1" ref="N37" ca="1">IFERROR(
   INDEX(
      _xlfn._xlws.FILTER(
         INDIRECT($A$2 &amp; "[" &amp;N$4 &amp; "]"),
         (INDIRECT($A$2 &amp; "[Index]")=$A37)
      ),
   1),
0)</f>
        <v>0</v>
      </c>
      <c r="O37" s="153" cm="1">
        <f t="array" aca="1" ref="O37" ca="1">IFERROR(
   INDEX(
      _xlfn._xlws.FILTER(
         INDIRECT($A$2 &amp; "[" &amp;O$4 &amp; "]"),
         (INDIRECT($A$2 &amp; "[Index]")=$A37)
      ),
   1),
0)</f>
        <v>0</v>
      </c>
    </row>
    <row r="38" spans="1:15" s="145" customFormat="1" ht="12" customHeight="1">
      <c r="A38" s="174">
        <v>5</v>
      </c>
      <c r="B38" s="154" cm="1">
        <f t="array" aca="1" ref="B38" ca="1">IFERROR(
   INDEX(
      _xlfn._xlws.FILTER(
         INDIRECT($A$2 &amp; "[" &amp;B$4 &amp; "]"),
         (INDIRECT($A$2 &amp; "[Index]")=$A38)
      ),
   1),
0)</f>
        <v>0</v>
      </c>
      <c r="C38" s="155" cm="1">
        <f t="array" aca="1" ref="C38" ca="1">IFERROR(
   INDEX(
      _xlfn._xlws.FILTER(
         INDIRECT($A$2 &amp; "[" &amp;C$4 &amp; "]"),
         (INDIRECT($A$2 &amp; "[Index]")=$A38)
      ),
   1),
0)</f>
        <v>0</v>
      </c>
      <c r="D38" s="155" cm="1">
        <f t="array" aca="1" ref="D38" ca="1">IFERROR(
   INDEX(
      _xlfn._xlws.FILTER(
         INDIRECT($A$2 &amp; "[" &amp;D$4 &amp; "]"),
         (INDIRECT($A$2 &amp; "[Index]")=$A38)
      ),
   1),
0)</f>
        <v>0</v>
      </c>
      <c r="E38" s="157" cm="1">
        <f t="array" aca="1" ref="E38" ca="1">IFERROR(
   INDEX(
      _xlfn._xlws.FILTER(
         INDIRECT($A$2 &amp; "[" &amp;E$4 &amp; "]"),
         (INDIRECT($A$2 &amp; "[Index]")=$A38)
      ),
   1),
0)</f>
        <v>0</v>
      </c>
      <c r="F38" s="303" cm="1">
        <f t="array" aca="1" ref="F38" ca="1">IFERROR(
   INDEX(
      _xlfn._xlws.FILTER(
         INDIRECT($A$2 &amp; "[" &amp;F$4 &amp; "]"),
         (INDIRECT($A$2 &amp; "[Index]")=$A38)
      ),
   1),
0)</f>
        <v>0</v>
      </c>
      <c r="G38" s="155" cm="1">
        <f t="array" aca="1" ref="G38" ca="1">IFERROR(
   INDEX(
      _xlfn._xlws.FILTER(
         INDIRECT($A$2 &amp; "[" &amp;G$4 &amp; "]"),
         (INDIRECT($A$2 &amp; "[Index]")=$A38)
      ),
   1),
0)</f>
        <v>0</v>
      </c>
      <c r="H38" s="155" cm="1">
        <f t="array" aca="1" ref="H38" ca="1">IFERROR(
   INDEX(
      _xlfn._xlws.FILTER(
         INDIRECT($A$2 &amp; "[" &amp;H$4 &amp; "]"),
         (INDIRECT($A$2 &amp; "[Index]")=$A38)
      ),
   1),
0)</f>
        <v>0</v>
      </c>
      <c r="I38" s="155" cm="1">
        <f t="array" aca="1" ref="I38" ca="1">IFERROR(
   INDEX(
      _xlfn._xlws.FILTER(
         INDIRECT($A$2 &amp; "[" &amp;I$4 &amp; "]"),
         (INDIRECT($A$2 &amp; "[Index]")=$A38)
      ),
   1),
0)</f>
        <v>0</v>
      </c>
      <c r="J38" s="155" cm="1">
        <f t="array" aca="1" ref="J38" ca="1">IFERROR(
   INDEX(
      _xlfn._xlws.FILTER(
         INDIRECT($A$2 &amp; "[" &amp;J$4 &amp; "]"),
         (INDIRECT($A$2 &amp; "[Index]")=$A38)
      ),
   1),
0)</f>
        <v>0</v>
      </c>
      <c r="K38" s="155" cm="1">
        <f t="array" aca="1" ref="K38" ca="1">IFERROR(
   INDEX(
      _xlfn._xlws.FILTER(
         INDIRECT($A$2 &amp; "[" &amp;K$4 &amp; "]"),
         (INDIRECT($A$2 &amp; "[Index]")=$A38)
      ),
   1),
0)</f>
        <v>0</v>
      </c>
      <c r="L38" s="156" cm="1">
        <f t="array" aca="1" ref="L38" ca="1">IFERROR(
   INDEX(
      _xlfn._xlws.FILTER(
         INDIRECT($A$2 &amp; "[" &amp;L$4 &amp; "]"),
         (INDIRECT($A$2 &amp; "[Index]")=$A38)
      ),
   1),
0)</f>
        <v>0</v>
      </c>
      <c r="M38" s="155" cm="1">
        <f t="array" aca="1" ref="M38" ca="1">IFERROR(
   INDEX(
      _xlfn._xlws.FILTER(
         INDIRECT($A$2 &amp; "[" &amp;M$4 &amp; "]"),
         (INDIRECT($A$2 &amp; "[Index]")=$A38)
      ),
   1),
0)</f>
        <v>0</v>
      </c>
      <c r="N38" s="155" cm="1">
        <f t="array" aca="1" ref="N38" ca="1">IFERROR(
   INDEX(
      _xlfn._xlws.FILTER(
         INDIRECT($A$2 &amp; "[" &amp;N$4 &amp; "]"),
         (INDIRECT($A$2 &amp; "[Index]")=$A38)
      ),
   1),
0)</f>
        <v>0</v>
      </c>
      <c r="O38" s="158" cm="1">
        <f t="array" aca="1" ref="O38" ca="1">IFERROR(
   INDEX(
      _xlfn._xlws.FILTER(
         INDIRECT($A$2 &amp; "[" &amp;O$4 &amp; "]"),
         (INDIRECT($A$2 &amp; "[Index]")=$A38)
      ),
   1),
0)</f>
        <v>0</v>
      </c>
    </row>
    <row r="39" spans="1:15" s="145" customFormat="1" ht="12" customHeight="1">
      <c r="A39" s="174">
        <v>6</v>
      </c>
      <c r="B39" s="131" cm="1">
        <f t="array" aca="1" ref="B39" ca="1">IFERROR(
   INDEX(
      _xlfn._xlws.FILTER(
         INDIRECT($A$2 &amp; "[" &amp;B$4 &amp; "]"),
         (INDIRECT($A$2 &amp; "[Index]")=$A39)
      ),
   1),
0)</f>
        <v>0</v>
      </c>
      <c r="C39" s="150" cm="1">
        <f t="array" aca="1" ref="C39" ca="1">IFERROR(
   INDEX(
      _xlfn._xlws.FILTER(
         INDIRECT($A$2 &amp; "[" &amp;C$4 &amp; "]"),
         (INDIRECT($A$2 &amp; "[Index]")=$A39)
      ),
   1),
0)</f>
        <v>0</v>
      </c>
      <c r="D39" s="150" cm="1">
        <f t="array" aca="1" ref="D39" ca="1">IFERROR(
   INDEX(
      _xlfn._xlws.FILTER(
         INDIRECT($A$2 &amp; "[" &amp;D$4 &amp; "]"),
         (INDIRECT($A$2 &amp; "[Index]")=$A39)
      ),
   1),
0)</f>
        <v>0</v>
      </c>
      <c r="E39" s="152" cm="1">
        <f t="array" aca="1" ref="E39" ca="1">IFERROR(
   INDEX(
      _xlfn._xlws.FILTER(
         INDIRECT($A$2 &amp; "[" &amp;E$4 &amp; "]"),
         (INDIRECT($A$2 &amp; "[Index]")=$A39)
      ),
   1),
0)</f>
        <v>0</v>
      </c>
      <c r="F39" s="302" cm="1">
        <f t="array" aca="1" ref="F39" ca="1">IFERROR(
   INDEX(
      _xlfn._xlws.FILTER(
         INDIRECT($A$2 &amp; "[" &amp;F$4 &amp; "]"),
         (INDIRECT($A$2 &amp; "[Index]")=$A39)
      ),
   1),
0)</f>
        <v>0</v>
      </c>
      <c r="G39" s="152" cm="1">
        <f t="array" aca="1" ref="G39" ca="1">IFERROR(
   INDEX(
      _xlfn._xlws.FILTER(
         INDIRECT($A$2 &amp; "[" &amp;G$4 &amp; "]"),
         (INDIRECT($A$2 &amp; "[Index]")=$A39)
      ),
   1),
0)</f>
        <v>0</v>
      </c>
      <c r="H39" s="152" cm="1">
        <f t="array" aca="1" ref="H39" ca="1">IFERROR(
   INDEX(
      _xlfn._xlws.FILTER(
         INDIRECT($A$2 &amp; "[" &amp;H$4 &amp; "]"),
         (INDIRECT($A$2 &amp; "[Index]")=$A39)
      ),
   1),
0)</f>
        <v>0</v>
      </c>
      <c r="I39" s="152" cm="1">
        <f t="array" aca="1" ref="I39" ca="1">IFERROR(
   INDEX(
      _xlfn._xlws.FILTER(
         INDIRECT($A$2 &amp; "[" &amp;I$4 &amp; "]"),
         (INDIRECT($A$2 &amp; "[Index]")=$A39)
      ),
   1),
0)</f>
        <v>0</v>
      </c>
      <c r="J39" s="152" cm="1">
        <f t="array" aca="1" ref="J39" ca="1">IFERROR(
   INDEX(
      _xlfn._xlws.FILTER(
         INDIRECT($A$2 &amp; "[" &amp;J$4 &amp; "]"),
         (INDIRECT($A$2 &amp; "[Index]")=$A39)
      ),
   1),
0)</f>
        <v>0</v>
      </c>
      <c r="K39" s="152" cm="1">
        <f t="array" aca="1" ref="K39" ca="1">IFERROR(
   INDEX(
      _xlfn._xlws.FILTER(
         INDIRECT($A$2 &amp; "[" &amp;K$4 &amp; "]"),
         (INDIRECT($A$2 &amp; "[Index]")=$A39)
      ),
   1),
0)</f>
        <v>0</v>
      </c>
      <c r="L39" s="151" cm="1">
        <f t="array" aca="1" ref="L39" ca="1">IFERROR(
   INDEX(
      _xlfn._xlws.FILTER(
         INDIRECT($A$2 &amp; "[" &amp;L$4 &amp; "]"),
         (INDIRECT($A$2 &amp; "[Index]")=$A39)
      ),
   1),
0)</f>
        <v>0</v>
      </c>
      <c r="M39" s="150" cm="1">
        <f t="array" aca="1" ref="M39" ca="1">IFERROR(
   INDEX(
      _xlfn._xlws.FILTER(
         INDIRECT($A$2 &amp; "[" &amp;M$4 &amp; "]"),
         (INDIRECT($A$2 &amp; "[Index]")=$A39)
      ),
   1),
0)</f>
        <v>0</v>
      </c>
      <c r="N39" s="150" cm="1">
        <f t="array" aca="1" ref="N39" ca="1">IFERROR(
   INDEX(
      _xlfn._xlws.FILTER(
         INDIRECT($A$2 &amp; "[" &amp;N$4 &amp; "]"),
         (INDIRECT($A$2 &amp; "[Index]")=$A39)
      ),
   1),
0)</f>
        <v>0</v>
      </c>
      <c r="O39" s="153" cm="1">
        <f t="array" aca="1" ref="O39" ca="1">IFERROR(
   INDEX(
      _xlfn._xlws.FILTER(
         INDIRECT($A$2 &amp; "[" &amp;O$4 &amp; "]"),
         (INDIRECT($A$2 &amp; "[Index]")=$A39)
      ),
   1),
0)</f>
        <v>0</v>
      </c>
    </row>
    <row r="40" spans="1:15" s="145" customFormat="1" ht="12" customHeight="1">
      <c r="A40" s="174">
        <v>7</v>
      </c>
      <c r="B40" s="154" cm="1">
        <f t="array" aca="1" ref="B40" ca="1">IFERROR(
   INDEX(
      _xlfn._xlws.FILTER(
         INDIRECT($A$2 &amp; "[" &amp;B$4 &amp; "]"),
         (INDIRECT($A$2 &amp; "[Index]")=$A40)
      ),
   1),
0)</f>
        <v>0</v>
      </c>
      <c r="C40" s="155" cm="1">
        <f t="array" aca="1" ref="C40" ca="1">IFERROR(
   INDEX(
      _xlfn._xlws.FILTER(
         INDIRECT($A$2 &amp; "[" &amp;C$4 &amp; "]"),
         (INDIRECT($A$2 &amp; "[Index]")=$A40)
      ),
   1),
0)</f>
        <v>0</v>
      </c>
      <c r="D40" s="155" cm="1">
        <f t="array" aca="1" ref="D40" ca="1">IFERROR(
   INDEX(
      _xlfn._xlws.FILTER(
         INDIRECT($A$2 &amp; "[" &amp;D$4 &amp; "]"),
         (INDIRECT($A$2 &amp; "[Index]")=$A40)
      ),
   1),
0)</f>
        <v>0</v>
      </c>
      <c r="E40" s="157" cm="1">
        <f t="array" aca="1" ref="E40" ca="1">IFERROR(
   INDEX(
      _xlfn._xlws.FILTER(
         INDIRECT($A$2 &amp; "[" &amp;E$4 &amp; "]"),
         (INDIRECT($A$2 &amp; "[Index]")=$A40)
      ),
   1),
0)</f>
        <v>0</v>
      </c>
      <c r="F40" s="303" cm="1">
        <f t="array" aca="1" ref="F40" ca="1">IFERROR(
   INDEX(
      _xlfn._xlws.FILTER(
         INDIRECT($A$2 &amp; "[" &amp;F$4 &amp; "]"),
         (INDIRECT($A$2 &amp; "[Index]")=$A40)
      ),
   1),
0)</f>
        <v>0</v>
      </c>
      <c r="G40" s="155" cm="1">
        <f t="array" aca="1" ref="G40" ca="1">IFERROR(
   INDEX(
      _xlfn._xlws.FILTER(
         INDIRECT($A$2 &amp; "[" &amp;G$4 &amp; "]"),
         (INDIRECT($A$2 &amp; "[Index]")=$A40)
      ),
   1),
0)</f>
        <v>0</v>
      </c>
      <c r="H40" s="155" cm="1">
        <f t="array" aca="1" ref="H40" ca="1">IFERROR(
   INDEX(
      _xlfn._xlws.FILTER(
         INDIRECT($A$2 &amp; "[" &amp;H$4 &amp; "]"),
         (INDIRECT($A$2 &amp; "[Index]")=$A40)
      ),
   1),
0)</f>
        <v>0</v>
      </c>
      <c r="I40" s="155" cm="1">
        <f t="array" aca="1" ref="I40" ca="1">IFERROR(
   INDEX(
      _xlfn._xlws.FILTER(
         INDIRECT($A$2 &amp; "[" &amp;I$4 &amp; "]"),
         (INDIRECT($A$2 &amp; "[Index]")=$A40)
      ),
   1),
0)</f>
        <v>0</v>
      </c>
      <c r="J40" s="155" cm="1">
        <f t="array" aca="1" ref="J40" ca="1">IFERROR(
   INDEX(
      _xlfn._xlws.FILTER(
         INDIRECT($A$2 &amp; "[" &amp;J$4 &amp; "]"),
         (INDIRECT($A$2 &amp; "[Index]")=$A40)
      ),
   1),
0)</f>
        <v>0</v>
      </c>
      <c r="K40" s="155" cm="1">
        <f t="array" aca="1" ref="K40" ca="1">IFERROR(
   INDEX(
      _xlfn._xlws.FILTER(
         INDIRECT($A$2 &amp; "[" &amp;K$4 &amp; "]"),
         (INDIRECT($A$2 &amp; "[Index]")=$A40)
      ),
   1),
0)</f>
        <v>0</v>
      </c>
      <c r="L40" s="156" cm="1">
        <f t="array" aca="1" ref="L40" ca="1">IFERROR(
   INDEX(
      _xlfn._xlws.FILTER(
         INDIRECT($A$2 &amp; "[" &amp;L$4 &amp; "]"),
         (INDIRECT($A$2 &amp; "[Index]")=$A40)
      ),
   1),
0)</f>
        <v>0</v>
      </c>
      <c r="M40" s="155" cm="1">
        <f t="array" aca="1" ref="M40" ca="1">IFERROR(
   INDEX(
      _xlfn._xlws.FILTER(
         INDIRECT($A$2 &amp; "[" &amp;M$4 &amp; "]"),
         (INDIRECT($A$2 &amp; "[Index]")=$A40)
      ),
   1),
0)</f>
        <v>0</v>
      </c>
      <c r="N40" s="155" cm="1">
        <f t="array" aca="1" ref="N40" ca="1">IFERROR(
   INDEX(
      _xlfn._xlws.FILTER(
         INDIRECT($A$2 &amp; "[" &amp;N$4 &amp; "]"),
         (INDIRECT($A$2 &amp; "[Index]")=$A40)
      ),
   1),
0)</f>
        <v>0</v>
      </c>
      <c r="O40" s="158" cm="1">
        <f t="array" aca="1" ref="O40" ca="1">IFERROR(
   INDEX(
      _xlfn._xlws.FILTER(
         INDIRECT($A$2 &amp; "[" &amp;O$4 &amp; "]"),
         (INDIRECT($A$2 &amp; "[Index]")=$A40)
      ),
   1),
0)</f>
        <v>0</v>
      </c>
    </row>
    <row r="41" spans="1:15" s="145" customFormat="1" ht="12" customHeight="1">
      <c r="A41" s="174">
        <v>8</v>
      </c>
      <c r="B41" s="131" cm="1">
        <f t="array" aca="1" ref="B41" ca="1">IFERROR(
   INDEX(
      _xlfn._xlws.FILTER(
         INDIRECT($A$2 &amp; "[" &amp;B$4 &amp; "]"),
         (INDIRECT($A$2 &amp; "[Index]")=$A41)
      ),
   1),
0)</f>
        <v>0</v>
      </c>
      <c r="C41" s="150" cm="1">
        <f t="array" aca="1" ref="C41" ca="1">IFERROR(
   INDEX(
      _xlfn._xlws.FILTER(
         INDIRECT($A$2 &amp; "[" &amp;C$4 &amp; "]"),
         (INDIRECT($A$2 &amp; "[Index]")=$A41)
      ),
   1),
0)</f>
        <v>0</v>
      </c>
      <c r="D41" s="150" cm="1">
        <f t="array" aca="1" ref="D41" ca="1">IFERROR(
   INDEX(
      _xlfn._xlws.FILTER(
         INDIRECT($A$2 &amp; "[" &amp;D$4 &amp; "]"),
         (INDIRECT($A$2 &amp; "[Index]")=$A41)
      ),
   1),
0)</f>
        <v>0</v>
      </c>
      <c r="E41" s="152" cm="1">
        <f t="array" aca="1" ref="E41" ca="1">IFERROR(
   INDEX(
      _xlfn._xlws.FILTER(
         INDIRECT($A$2 &amp; "[" &amp;E$4 &amp; "]"),
         (INDIRECT($A$2 &amp; "[Index]")=$A41)
      ),
   1),
0)</f>
        <v>0</v>
      </c>
      <c r="F41" s="302" cm="1">
        <f t="array" aca="1" ref="F41" ca="1">IFERROR(
   INDEX(
      _xlfn._xlws.FILTER(
         INDIRECT($A$2 &amp; "[" &amp;F$4 &amp; "]"),
         (INDIRECT($A$2 &amp; "[Index]")=$A41)
      ),
   1),
0)</f>
        <v>0</v>
      </c>
      <c r="G41" s="152" cm="1">
        <f t="array" aca="1" ref="G41" ca="1">IFERROR(
   INDEX(
      _xlfn._xlws.FILTER(
         INDIRECT($A$2 &amp; "[" &amp;G$4 &amp; "]"),
         (INDIRECT($A$2 &amp; "[Index]")=$A41)
      ),
   1),
0)</f>
        <v>0</v>
      </c>
      <c r="H41" s="152" cm="1">
        <f t="array" aca="1" ref="H41" ca="1">IFERROR(
   INDEX(
      _xlfn._xlws.FILTER(
         INDIRECT($A$2 &amp; "[" &amp;H$4 &amp; "]"),
         (INDIRECT($A$2 &amp; "[Index]")=$A41)
      ),
   1),
0)</f>
        <v>0</v>
      </c>
      <c r="I41" s="152" cm="1">
        <f t="array" aca="1" ref="I41" ca="1">IFERROR(
   INDEX(
      _xlfn._xlws.FILTER(
         INDIRECT($A$2 &amp; "[" &amp;I$4 &amp; "]"),
         (INDIRECT($A$2 &amp; "[Index]")=$A41)
      ),
   1),
0)</f>
        <v>0</v>
      </c>
      <c r="J41" s="152" cm="1">
        <f t="array" aca="1" ref="J41" ca="1">IFERROR(
   INDEX(
      _xlfn._xlws.FILTER(
         INDIRECT($A$2 &amp; "[" &amp;J$4 &amp; "]"),
         (INDIRECT($A$2 &amp; "[Index]")=$A41)
      ),
   1),
0)</f>
        <v>0</v>
      </c>
      <c r="K41" s="152" cm="1">
        <f t="array" aca="1" ref="K41" ca="1">IFERROR(
   INDEX(
      _xlfn._xlws.FILTER(
         INDIRECT($A$2 &amp; "[" &amp;K$4 &amp; "]"),
         (INDIRECT($A$2 &amp; "[Index]")=$A41)
      ),
   1),
0)</f>
        <v>0</v>
      </c>
      <c r="L41" s="151" cm="1">
        <f t="array" aca="1" ref="L41" ca="1">IFERROR(
   INDEX(
      _xlfn._xlws.FILTER(
         INDIRECT($A$2 &amp; "[" &amp;L$4 &amp; "]"),
         (INDIRECT($A$2 &amp; "[Index]")=$A41)
      ),
   1),
0)</f>
        <v>0</v>
      </c>
      <c r="M41" s="150" cm="1">
        <f t="array" aca="1" ref="M41" ca="1">IFERROR(
   INDEX(
      _xlfn._xlws.FILTER(
         INDIRECT($A$2 &amp; "[" &amp;M$4 &amp; "]"),
         (INDIRECT($A$2 &amp; "[Index]")=$A41)
      ),
   1),
0)</f>
        <v>0</v>
      </c>
      <c r="N41" s="150" cm="1">
        <f t="array" aca="1" ref="N41" ca="1">IFERROR(
   INDEX(
      _xlfn._xlws.FILTER(
         INDIRECT($A$2 &amp; "[" &amp;N$4 &amp; "]"),
         (INDIRECT($A$2 &amp; "[Index]")=$A41)
      ),
   1),
0)</f>
        <v>0</v>
      </c>
      <c r="O41" s="153" cm="1">
        <f t="array" aca="1" ref="O41" ca="1">IFERROR(
   INDEX(
      _xlfn._xlws.FILTER(
         INDIRECT($A$2 &amp; "[" &amp;O$4 &amp; "]"),
         (INDIRECT($A$2 &amp; "[Index]")=$A41)
      ),
   1),
0)</f>
        <v>0</v>
      </c>
    </row>
    <row r="42" spans="1:15" s="145" customFormat="1" ht="12" customHeight="1">
      <c r="A42" s="174">
        <v>9</v>
      </c>
      <c r="B42" s="154" cm="1">
        <f t="array" aca="1" ref="B42" ca="1">IFERROR(
   INDEX(
      _xlfn._xlws.FILTER(
         INDIRECT($A$2 &amp; "[" &amp;B$4 &amp; "]"),
         (INDIRECT($A$2 &amp; "[Index]")=$A42)
      ),
   1),
0)</f>
        <v>0</v>
      </c>
      <c r="C42" s="155" cm="1">
        <f t="array" aca="1" ref="C42" ca="1">IFERROR(
   INDEX(
      _xlfn._xlws.FILTER(
         INDIRECT($A$2 &amp; "[" &amp;C$4 &amp; "]"),
         (INDIRECT($A$2 &amp; "[Index]")=$A42)
      ),
   1),
0)</f>
        <v>0</v>
      </c>
      <c r="D42" s="155" cm="1">
        <f t="array" aca="1" ref="D42" ca="1">IFERROR(
   INDEX(
      _xlfn._xlws.FILTER(
         INDIRECT($A$2 &amp; "[" &amp;D$4 &amp; "]"),
         (INDIRECT($A$2 &amp; "[Index]")=$A42)
      ),
   1),
0)</f>
        <v>0</v>
      </c>
      <c r="E42" s="157" cm="1">
        <f t="array" aca="1" ref="E42" ca="1">IFERROR(
   INDEX(
      _xlfn._xlws.FILTER(
         INDIRECT($A$2 &amp; "[" &amp;E$4 &amp; "]"),
         (INDIRECT($A$2 &amp; "[Index]")=$A42)
      ),
   1),
0)</f>
        <v>0</v>
      </c>
      <c r="F42" s="303" cm="1">
        <f t="array" aca="1" ref="F42" ca="1">IFERROR(
   INDEX(
      _xlfn._xlws.FILTER(
         INDIRECT($A$2 &amp; "[" &amp;F$4 &amp; "]"),
         (INDIRECT($A$2 &amp; "[Index]")=$A42)
      ),
   1),
0)</f>
        <v>0</v>
      </c>
      <c r="G42" s="155" cm="1">
        <f t="array" aca="1" ref="G42" ca="1">IFERROR(
   INDEX(
      _xlfn._xlws.FILTER(
         INDIRECT($A$2 &amp; "[" &amp;G$4 &amp; "]"),
         (INDIRECT($A$2 &amp; "[Index]")=$A42)
      ),
   1),
0)</f>
        <v>0</v>
      </c>
      <c r="H42" s="155" cm="1">
        <f t="array" aca="1" ref="H42" ca="1">IFERROR(
   INDEX(
      _xlfn._xlws.FILTER(
         INDIRECT($A$2 &amp; "[" &amp;H$4 &amp; "]"),
         (INDIRECT($A$2 &amp; "[Index]")=$A42)
      ),
   1),
0)</f>
        <v>0</v>
      </c>
      <c r="I42" s="155" cm="1">
        <f t="array" aca="1" ref="I42" ca="1">IFERROR(
   INDEX(
      _xlfn._xlws.FILTER(
         INDIRECT($A$2 &amp; "[" &amp;I$4 &amp; "]"),
         (INDIRECT($A$2 &amp; "[Index]")=$A42)
      ),
   1),
0)</f>
        <v>0</v>
      </c>
      <c r="J42" s="155" cm="1">
        <f t="array" aca="1" ref="J42" ca="1">IFERROR(
   INDEX(
      _xlfn._xlws.FILTER(
         INDIRECT($A$2 &amp; "[" &amp;J$4 &amp; "]"),
         (INDIRECT($A$2 &amp; "[Index]")=$A42)
      ),
   1),
0)</f>
        <v>0</v>
      </c>
      <c r="K42" s="155" cm="1">
        <f t="array" aca="1" ref="K42" ca="1">IFERROR(
   INDEX(
      _xlfn._xlws.FILTER(
         INDIRECT($A$2 &amp; "[" &amp;K$4 &amp; "]"),
         (INDIRECT($A$2 &amp; "[Index]")=$A42)
      ),
   1),
0)</f>
        <v>0</v>
      </c>
      <c r="L42" s="156" cm="1">
        <f t="array" aca="1" ref="L42" ca="1">IFERROR(
   INDEX(
      _xlfn._xlws.FILTER(
         INDIRECT($A$2 &amp; "[" &amp;L$4 &amp; "]"),
         (INDIRECT($A$2 &amp; "[Index]")=$A42)
      ),
   1),
0)</f>
        <v>0</v>
      </c>
      <c r="M42" s="155" cm="1">
        <f t="array" aca="1" ref="M42" ca="1">IFERROR(
   INDEX(
      _xlfn._xlws.FILTER(
         INDIRECT($A$2 &amp; "[" &amp;M$4 &amp; "]"),
         (INDIRECT($A$2 &amp; "[Index]")=$A42)
      ),
   1),
0)</f>
        <v>0</v>
      </c>
      <c r="N42" s="155" cm="1">
        <f t="array" aca="1" ref="N42" ca="1">IFERROR(
   INDEX(
      _xlfn._xlws.FILTER(
         INDIRECT($A$2 &amp; "[" &amp;N$4 &amp; "]"),
         (INDIRECT($A$2 &amp; "[Index]")=$A42)
      ),
   1),
0)</f>
        <v>0</v>
      </c>
      <c r="O42" s="158" cm="1">
        <f t="array" aca="1" ref="O42" ca="1">IFERROR(
   INDEX(
      _xlfn._xlws.FILTER(
         INDIRECT($A$2 &amp; "[" &amp;O$4 &amp; "]"),
         (INDIRECT($A$2 &amp; "[Index]")=$A42)
      ),
   1),
0)</f>
        <v>0</v>
      </c>
    </row>
    <row r="43" spans="1:15" s="145" customFormat="1" ht="12" customHeight="1">
      <c r="A43" s="174">
        <v>10</v>
      </c>
      <c r="B43" s="131" cm="1">
        <f t="array" aca="1" ref="B43" ca="1">IFERROR(
   INDEX(
      _xlfn._xlws.FILTER(
         INDIRECT($A$2 &amp; "[" &amp;B$4 &amp; "]"),
         (INDIRECT($A$2 &amp; "[Index]")=$A43)
      ),
   1),
0)</f>
        <v>0</v>
      </c>
      <c r="C43" s="150" cm="1">
        <f t="array" aca="1" ref="C43" ca="1">IFERROR(
   INDEX(
      _xlfn._xlws.FILTER(
         INDIRECT($A$2 &amp; "[" &amp;C$4 &amp; "]"),
         (INDIRECT($A$2 &amp; "[Index]")=$A43)
      ),
   1),
0)</f>
        <v>0</v>
      </c>
      <c r="D43" s="150" cm="1">
        <f t="array" aca="1" ref="D43" ca="1">IFERROR(
   INDEX(
      _xlfn._xlws.FILTER(
         INDIRECT($A$2 &amp; "[" &amp;D$4 &amp; "]"),
         (INDIRECT($A$2 &amp; "[Index]")=$A43)
      ),
   1),
0)</f>
        <v>0</v>
      </c>
      <c r="E43" s="152" cm="1">
        <f t="array" aca="1" ref="E43" ca="1">IFERROR(
   INDEX(
      _xlfn._xlws.FILTER(
         INDIRECT($A$2 &amp; "[" &amp;E$4 &amp; "]"),
         (INDIRECT($A$2 &amp; "[Index]")=$A43)
      ),
   1),
0)</f>
        <v>0</v>
      </c>
      <c r="F43" s="302" cm="1">
        <f t="array" aca="1" ref="F43" ca="1">IFERROR(
   INDEX(
      _xlfn._xlws.FILTER(
         INDIRECT($A$2 &amp; "[" &amp;F$4 &amp; "]"),
         (INDIRECT($A$2 &amp; "[Index]")=$A43)
      ),
   1),
0)</f>
        <v>0</v>
      </c>
      <c r="G43" s="152" cm="1">
        <f t="array" aca="1" ref="G43" ca="1">IFERROR(
   INDEX(
      _xlfn._xlws.FILTER(
         INDIRECT($A$2 &amp; "[" &amp;G$4 &amp; "]"),
         (INDIRECT($A$2 &amp; "[Index]")=$A43)
      ),
   1),
0)</f>
        <v>0</v>
      </c>
      <c r="H43" s="152" cm="1">
        <f t="array" aca="1" ref="H43" ca="1">IFERROR(
   INDEX(
      _xlfn._xlws.FILTER(
         INDIRECT($A$2 &amp; "[" &amp;H$4 &amp; "]"),
         (INDIRECT($A$2 &amp; "[Index]")=$A43)
      ),
   1),
0)</f>
        <v>0</v>
      </c>
      <c r="I43" s="152" cm="1">
        <f t="array" aca="1" ref="I43" ca="1">IFERROR(
   INDEX(
      _xlfn._xlws.FILTER(
         INDIRECT($A$2 &amp; "[" &amp;I$4 &amp; "]"),
         (INDIRECT($A$2 &amp; "[Index]")=$A43)
      ),
   1),
0)</f>
        <v>0</v>
      </c>
      <c r="J43" s="152" cm="1">
        <f t="array" aca="1" ref="J43" ca="1">IFERROR(
   INDEX(
      _xlfn._xlws.FILTER(
         INDIRECT($A$2 &amp; "[" &amp;J$4 &amp; "]"),
         (INDIRECT($A$2 &amp; "[Index]")=$A43)
      ),
   1),
0)</f>
        <v>0</v>
      </c>
      <c r="K43" s="152" cm="1">
        <f t="array" aca="1" ref="K43" ca="1">IFERROR(
   INDEX(
      _xlfn._xlws.FILTER(
         INDIRECT($A$2 &amp; "[" &amp;K$4 &amp; "]"),
         (INDIRECT($A$2 &amp; "[Index]")=$A43)
      ),
   1),
0)</f>
        <v>0</v>
      </c>
      <c r="L43" s="151" cm="1">
        <f t="array" aca="1" ref="L43" ca="1">IFERROR(
   INDEX(
      _xlfn._xlws.FILTER(
         INDIRECT($A$2 &amp; "[" &amp;L$4 &amp; "]"),
         (INDIRECT($A$2 &amp; "[Index]")=$A43)
      ),
   1),
0)</f>
        <v>0</v>
      </c>
      <c r="M43" s="150" cm="1">
        <f t="array" aca="1" ref="M43" ca="1">IFERROR(
   INDEX(
      _xlfn._xlws.FILTER(
         INDIRECT($A$2 &amp; "[" &amp;M$4 &amp; "]"),
         (INDIRECT($A$2 &amp; "[Index]")=$A43)
      ),
   1),
0)</f>
        <v>0</v>
      </c>
      <c r="N43" s="150" cm="1">
        <f t="array" aca="1" ref="N43" ca="1">IFERROR(
   INDEX(
      _xlfn._xlws.FILTER(
         INDIRECT($A$2 &amp; "[" &amp;N$4 &amp; "]"),
         (INDIRECT($A$2 &amp; "[Index]")=$A43)
      ),
   1),
0)</f>
        <v>0</v>
      </c>
      <c r="O43" s="153" cm="1">
        <f t="array" aca="1" ref="O43" ca="1">IFERROR(
   INDEX(
      _xlfn._xlws.FILTER(
         INDIRECT($A$2 &amp; "[" &amp;O$4 &amp; "]"),
         (INDIRECT($A$2 &amp; "[Index]")=$A43)
      ),
   1),
0)</f>
        <v>0</v>
      </c>
    </row>
    <row r="44" spans="1:15" s="145" customFormat="1" ht="12" customHeight="1">
      <c r="A44" s="174">
        <v>11</v>
      </c>
      <c r="B44" s="154" cm="1">
        <f t="array" aca="1" ref="B44" ca="1">IFERROR(
   INDEX(
      _xlfn._xlws.FILTER(
         INDIRECT($A$2 &amp; "[" &amp;B$4 &amp; "]"),
         (INDIRECT($A$2 &amp; "[Index]")=$A44)
      ),
   1),
0)</f>
        <v>0</v>
      </c>
      <c r="C44" s="155" cm="1">
        <f t="array" aca="1" ref="C44" ca="1">IFERROR(
   INDEX(
      _xlfn._xlws.FILTER(
         INDIRECT($A$2 &amp; "[" &amp;C$4 &amp; "]"),
         (INDIRECT($A$2 &amp; "[Index]")=$A44)
      ),
   1),
0)</f>
        <v>0</v>
      </c>
      <c r="D44" s="155" cm="1">
        <f t="array" aca="1" ref="D44" ca="1">IFERROR(
   INDEX(
      _xlfn._xlws.FILTER(
         INDIRECT($A$2 &amp; "[" &amp;D$4 &amp; "]"),
         (INDIRECT($A$2 &amp; "[Index]")=$A44)
      ),
   1),
0)</f>
        <v>0</v>
      </c>
      <c r="E44" s="157" cm="1">
        <f t="array" aca="1" ref="E44" ca="1">IFERROR(
   INDEX(
      _xlfn._xlws.FILTER(
         INDIRECT($A$2 &amp; "[" &amp;E$4 &amp; "]"),
         (INDIRECT($A$2 &amp; "[Index]")=$A44)
      ),
   1),
0)</f>
        <v>0</v>
      </c>
      <c r="F44" s="303" cm="1">
        <f t="array" aca="1" ref="F44" ca="1">IFERROR(
   INDEX(
      _xlfn._xlws.FILTER(
         INDIRECT($A$2 &amp; "[" &amp;F$4 &amp; "]"),
         (INDIRECT($A$2 &amp; "[Index]")=$A44)
      ),
   1),
0)</f>
        <v>0</v>
      </c>
      <c r="G44" s="155" cm="1">
        <f t="array" aca="1" ref="G44" ca="1">IFERROR(
   INDEX(
      _xlfn._xlws.FILTER(
         INDIRECT($A$2 &amp; "[" &amp;G$4 &amp; "]"),
         (INDIRECT($A$2 &amp; "[Index]")=$A44)
      ),
   1),
0)</f>
        <v>0</v>
      </c>
      <c r="H44" s="155" cm="1">
        <f t="array" aca="1" ref="H44" ca="1">IFERROR(
   INDEX(
      _xlfn._xlws.FILTER(
         INDIRECT($A$2 &amp; "[" &amp;H$4 &amp; "]"),
         (INDIRECT($A$2 &amp; "[Index]")=$A44)
      ),
   1),
0)</f>
        <v>0</v>
      </c>
      <c r="I44" s="155" cm="1">
        <f t="array" aca="1" ref="I44" ca="1">IFERROR(
   INDEX(
      _xlfn._xlws.FILTER(
         INDIRECT($A$2 &amp; "[" &amp;I$4 &amp; "]"),
         (INDIRECT($A$2 &amp; "[Index]")=$A44)
      ),
   1),
0)</f>
        <v>0</v>
      </c>
      <c r="J44" s="155" cm="1">
        <f t="array" aca="1" ref="J44" ca="1">IFERROR(
   INDEX(
      _xlfn._xlws.FILTER(
         INDIRECT($A$2 &amp; "[" &amp;J$4 &amp; "]"),
         (INDIRECT($A$2 &amp; "[Index]")=$A44)
      ),
   1),
0)</f>
        <v>0</v>
      </c>
      <c r="K44" s="155" cm="1">
        <f t="array" aca="1" ref="K44" ca="1">IFERROR(
   INDEX(
      _xlfn._xlws.FILTER(
         INDIRECT($A$2 &amp; "[" &amp;K$4 &amp; "]"),
         (INDIRECT($A$2 &amp; "[Index]")=$A44)
      ),
   1),
0)</f>
        <v>0</v>
      </c>
      <c r="L44" s="156" cm="1">
        <f t="array" aca="1" ref="L44" ca="1">IFERROR(
   INDEX(
      _xlfn._xlws.FILTER(
         INDIRECT($A$2 &amp; "[" &amp;L$4 &amp; "]"),
         (INDIRECT($A$2 &amp; "[Index]")=$A44)
      ),
   1),
0)</f>
        <v>0</v>
      </c>
      <c r="M44" s="155" cm="1">
        <f t="array" aca="1" ref="M44" ca="1">IFERROR(
   INDEX(
      _xlfn._xlws.FILTER(
         INDIRECT($A$2 &amp; "[" &amp;M$4 &amp; "]"),
         (INDIRECT($A$2 &amp; "[Index]")=$A44)
      ),
   1),
0)</f>
        <v>0</v>
      </c>
      <c r="N44" s="155" cm="1">
        <f t="array" aca="1" ref="N44" ca="1">IFERROR(
   INDEX(
      _xlfn._xlws.FILTER(
         INDIRECT($A$2 &amp; "[" &amp;N$4 &amp; "]"),
         (INDIRECT($A$2 &amp; "[Index]")=$A44)
      ),
   1),
0)</f>
        <v>0</v>
      </c>
      <c r="O44" s="158" cm="1">
        <f t="array" aca="1" ref="O44" ca="1">IFERROR(
   INDEX(
      _xlfn._xlws.FILTER(
         INDIRECT($A$2 &amp; "[" &amp;O$4 &amp; "]"),
         (INDIRECT($A$2 &amp; "[Index]")=$A44)
      ),
   1),
0)</f>
        <v>0</v>
      </c>
    </row>
    <row r="45" spans="1:15" s="145" customFormat="1" ht="12" customHeight="1">
      <c r="A45" s="174">
        <v>12</v>
      </c>
      <c r="B45" s="131" cm="1">
        <f t="array" aca="1" ref="B45" ca="1">IFERROR(
   INDEX(
      _xlfn._xlws.FILTER(
         INDIRECT($A$2 &amp; "[" &amp;B$4 &amp; "]"),
         (INDIRECT($A$2 &amp; "[Index]")=$A45)
      ),
   1),
0)</f>
        <v>0</v>
      </c>
      <c r="C45" s="150" cm="1">
        <f t="array" aca="1" ref="C45" ca="1">IFERROR(
   INDEX(
      _xlfn._xlws.FILTER(
         INDIRECT($A$2 &amp; "[" &amp;C$4 &amp; "]"),
         (INDIRECT($A$2 &amp; "[Index]")=$A45)
      ),
   1),
0)</f>
        <v>0</v>
      </c>
      <c r="D45" s="150" cm="1">
        <f t="array" aca="1" ref="D45" ca="1">IFERROR(
   INDEX(
      _xlfn._xlws.FILTER(
         INDIRECT($A$2 &amp; "[" &amp;D$4 &amp; "]"),
         (INDIRECT($A$2 &amp; "[Index]")=$A45)
      ),
   1),
0)</f>
        <v>0</v>
      </c>
      <c r="E45" s="152" cm="1">
        <f t="array" aca="1" ref="E45" ca="1">IFERROR(
   INDEX(
      _xlfn._xlws.FILTER(
         INDIRECT($A$2 &amp; "[" &amp;E$4 &amp; "]"),
         (INDIRECT($A$2 &amp; "[Index]")=$A45)
      ),
   1),
0)</f>
        <v>0</v>
      </c>
      <c r="F45" s="302" cm="1">
        <f t="array" aca="1" ref="F45" ca="1">IFERROR(
   INDEX(
      _xlfn._xlws.FILTER(
         INDIRECT($A$2 &amp; "[" &amp;F$4 &amp; "]"),
         (INDIRECT($A$2 &amp; "[Index]")=$A45)
      ),
   1),
0)</f>
        <v>0</v>
      </c>
      <c r="G45" s="152" cm="1">
        <f t="array" aca="1" ref="G45" ca="1">IFERROR(
   INDEX(
      _xlfn._xlws.FILTER(
         INDIRECT($A$2 &amp; "[" &amp;G$4 &amp; "]"),
         (INDIRECT($A$2 &amp; "[Index]")=$A45)
      ),
   1),
0)</f>
        <v>0</v>
      </c>
      <c r="H45" s="152" cm="1">
        <f t="array" aca="1" ref="H45" ca="1">IFERROR(
   INDEX(
      _xlfn._xlws.FILTER(
         INDIRECT($A$2 &amp; "[" &amp;H$4 &amp; "]"),
         (INDIRECT($A$2 &amp; "[Index]")=$A45)
      ),
   1),
0)</f>
        <v>0</v>
      </c>
      <c r="I45" s="152" cm="1">
        <f t="array" aca="1" ref="I45" ca="1">IFERROR(
   INDEX(
      _xlfn._xlws.FILTER(
         INDIRECT($A$2 &amp; "[" &amp;I$4 &amp; "]"),
         (INDIRECT($A$2 &amp; "[Index]")=$A45)
      ),
   1),
0)</f>
        <v>0</v>
      </c>
      <c r="J45" s="152" cm="1">
        <f t="array" aca="1" ref="J45" ca="1">IFERROR(
   INDEX(
      _xlfn._xlws.FILTER(
         INDIRECT($A$2 &amp; "[" &amp;J$4 &amp; "]"),
         (INDIRECT($A$2 &amp; "[Index]")=$A45)
      ),
   1),
0)</f>
        <v>0</v>
      </c>
      <c r="K45" s="152" cm="1">
        <f t="array" aca="1" ref="K45" ca="1">IFERROR(
   INDEX(
      _xlfn._xlws.FILTER(
         INDIRECT($A$2 &amp; "[" &amp;K$4 &amp; "]"),
         (INDIRECT($A$2 &amp; "[Index]")=$A45)
      ),
   1),
0)</f>
        <v>0</v>
      </c>
      <c r="L45" s="151" cm="1">
        <f t="array" aca="1" ref="L45" ca="1">IFERROR(
   INDEX(
      _xlfn._xlws.FILTER(
         INDIRECT($A$2 &amp; "[" &amp;L$4 &amp; "]"),
         (INDIRECT($A$2 &amp; "[Index]")=$A45)
      ),
   1),
0)</f>
        <v>0</v>
      </c>
      <c r="M45" s="150" cm="1">
        <f t="array" aca="1" ref="M45" ca="1">IFERROR(
   INDEX(
      _xlfn._xlws.FILTER(
         INDIRECT($A$2 &amp; "[" &amp;M$4 &amp; "]"),
         (INDIRECT($A$2 &amp; "[Index]")=$A45)
      ),
   1),
0)</f>
        <v>0</v>
      </c>
      <c r="N45" s="150" cm="1">
        <f t="array" aca="1" ref="N45" ca="1">IFERROR(
   INDEX(
      _xlfn._xlws.FILTER(
         INDIRECT($A$2 &amp; "[" &amp;N$4 &amp; "]"),
         (INDIRECT($A$2 &amp; "[Index]")=$A45)
      ),
   1),
0)</f>
        <v>0</v>
      </c>
      <c r="O45" s="153" cm="1">
        <f t="array" aca="1" ref="O45" ca="1">IFERROR(
   INDEX(
      _xlfn._xlws.FILTER(
         INDIRECT($A$2 &amp; "[" &amp;O$4 &amp; "]"),
         (INDIRECT($A$2 &amp; "[Index]")=$A45)
      ),
   1),
0)</f>
        <v>0</v>
      </c>
    </row>
    <row r="46" spans="1:15" s="145" customFormat="1" ht="12" customHeight="1">
      <c r="A46" s="174">
        <v>13</v>
      </c>
      <c r="B46" s="154" cm="1">
        <f t="array" aca="1" ref="B46" ca="1">IFERROR(
   INDEX(
      _xlfn._xlws.FILTER(
         INDIRECT($A$2 &amp; "[" &amp;B$4 &amp; "]"),
         (INDIRECT($A$2 &amp; "[Index]")=$A46)
      ),
   1),
0)</f>
        <v>0</v>
      </c>
      <c r="C46" s="155" cm="1">
        <f t="array" aca="1" ref="C46" ca="1">IFERROR(
   INDEX(
      _xlfn._xlws.FILTER(
         INDIRECT($A$2 &amp; "[" &amp;C$4 &amp; "]"),
         (INDIRECT($A$2 &amp; "[Index]")=$A46)
      ),
   1),
0)</f>
        <v>0</v>
      </c>
      <c r="D46" s="155" cm="1">
        <f t="array" aca="1" ref="D46" ca="1">IFERROR(
   INDEX(
      _xlfn._xlws.FILTER(
         INDIRECT($A$2 &amp; "[" &amp;D$4 &amp; "]"),
         (INDIRECT($A$2 &amp; "[Index]")=$A46)
      ),
   1),
0)</f>
        <v>0</v>
      </c>
      <c r="E46" s="157" cm="1">
        <f t="array" aca="1" ref="E46" ca="1">IFERROR(
   INDEX(
      _xlfn._xlws.FILTER(
         INDIRECT($A$2 &amp; "[" &amp;E$4 &amp; "]"),
         (INDIRECT($A$2 &amp; "[Index]")=$A46)
      ),
   1),
0)</f>
        <v>0</v>
      </c>
      <c r="F46" s="303" cm="1">
        <f t="array" aca="1" ref="F46" ca="1">IFERROR(
   INDEX(
      _xlfn._xlws.FILTER(
         INDIRECT($A$2 &amp; "[" &amp;F$4 &amp; "]"),
         (INDIRECT($A$2 &amp; "[Index]")=$A46)
      ),
   1),
0)</f>
        <v>0</v>
      </c>
      <c r="G46" s="155" cm="1">
        <f t="array" aca="1" ref="G46" ca="1">IFERROR(
   INDEX(
      _xlfn._xlws.FILTER(
         INDIRECT($A$2 &amp; "[" &amp;G$4 &amp; "]"),
         (INDIRECT($A$2 &amp; "[Index]")=$A46)
      ),
   1),
0)</f>
        <v>0</v>
      </c>
      <c r="H46" s="155" cm="1">
        <f t="array" aca="1" ref="H46" ca="1">IFERROR(
   INDEX(
      _xlfn._xlws.FILTER(
         INDIRECT($A$2 &amp; "[" &amp;H$4 &amp; "]"),
         (INDIRECT($A$2 &amp; "[Index]")=$A46)
      ),
   1),
0)</f>
        <v>0</v>
      </c>
      <c r="I46" s="155" cm="1">
        <f t="array" aca="1" ref="I46" ca="1">IFERROR(
   INDEX(
      _xlfn._xlws.FILTER(
         INDIRECT($A$2 &amp; "[" &amp;I$4 &amp; "]"),
         (INDIRECT($A$2 &amp; "[Index]")=$A46)
      ),
   1),
0)</f>
        <v>0</v>
      </c>
      <c r="J46" s="155" cm="1">
        <f t="array" aca="1" ref="J46" ca="1">IFERROR(
   INDEX(
      _xlfn._xlws.FILTER(
         INDIRECT($A$2 &amp; "[" &amp;J$4 &amp; "]"),
         (INDIRECT($A$2 &amp; "[Index]")=$A46)
      ),
   1),
0)</f>
        <v>0</v>
      </c>
      <c r="K46" s="155" cm="1">
        <f t="array" aca="1" ref="K46" ca="1">IFERROR(
   INDEX(
      _xlfn._xlws.FILTER(
         INDIRECT($A$2 &amp; "[" &amp;K$4 &amp; "]"),
         (INDIRECT($A$2 &amp; "[Index]")=$A46)
      ),
   1),
0)</f>
        <v>0</v>
      </c>
      <c r="L46" s="156" cm="1">
        <f t="array" aca="1" ref="L46" ca="1">IFERROR(
   INDEX(
      _xlfn._xlws.FILTER(
         INDIRECT($A$2 &amp; "[" &amp;L$4 &amp; "]"),
         (INDIRECT($A$2 &amp; "[Index]")=$A46)
      ),
   1),
0)</f>
        <v>0</v>
      </c>
      <c r="M46" s="155" cm="1">
        <f t="array" aca="1" ref="M46" ca="1">IFERROR(
   INDEX(
      _xlfn._xlws.FILTER(
         INDIRECT($A$2 &amp; "[" &amp;M$4 &amp; "]"),
         (INDIRECT($A$2 &amp; "[Index]")=$A46)
      ),
   1),
0)</f>
        <v>0</v>
      </c>
      <c r="N46" s="155" cm="1">
        <f t="array" aca="1" ref="N46" ca="1">IFERROR(
   INDEX(
      _xlfn._xlws.FILTER(
         INDIRECT($A$2 &amp; "[" &amp;N$4 &amp; "]"),
         (INDIRECT($A$2 &amp; "[Index]")=$A46)
      ),
   1),
0)</f>
        <v>0</v>
      </c>
      <c r="O46" s="158" cm="1">
        <f t="array" aca="1" ref="O46" ca="1">IFERROR(
   INDEX(
      _xlfn._xlws.FILTER(
         INDIRECT($A$2 &amp; "[" &amp;O$4 &amp; "]"),
         (INDIRECT($A$2 &amp; "[Index]")=$A46)
      ),
   1),
0)</f>
        <v>0</v>
      </c>
    </row>
    <row r="47" spans="1:15" s="145" customFormat="1" ht="12" customHeight="1">
      <c r="A47" s="174">
        <v>14</v>
      </c>
      <c r="B47" s="131" cm="1">
        <f t="array" aca="1" ref="B47" ca="1">IFERROR(
   INDEX(
      _xlfn._xlws.FILTER(
         INDIRECT($A$2 &amp; "[" &amp;B$4 &amp; "]"),
         (INDIRECT($A$2 &amp; "[Index]")=$A47)
      ),
   1),
0)</f>
        <v>0</v>
      </c>
      <c r="C47" s="150" cm="1">
        <f t="array" aca="1" ref="C47" ca="1">IFERROR(
   INDEX(
      _xlfn._xlws.FILTER(
         INDIRECT($A$2 &amp; "[" &amp;C$4 &amp; "]"),
         (INDIRECT($A$2 &amp; "[Index]")=$A47)
      ),
   1),
0)</f>
        <v>0</v>
      </c>
      <c r="D47" s="150" cm="1">
        <f t="array" aca="1" ref="D47" ca="1">IFERROR(
   INDEX(
      _xlfn._xlws.FILTER(
         INDIRECT($A$2 &amp; "[" &amp;D$4 &amp; "]"),
         (INDIRECT($A$2 &amp; "[Index]")=$A47)
      ),
   1),
0)</f>
        <v>0</v>
      </c>
      <c r="E47" s="152" cm="1">
        <f t="array" aca="1" ref="E47" ca="1">IFERROR(
   INDEX(
      _xlfn._xlws.FILTER(
         INDIRECT($A$2 &amp; "[" &amp;E$4 &amp; "]"),
         (INDIRECT($A$2 &amp; "[Index]")=$A47)
      ),
   1),
0)</f>
        <v>0</v>
      </c>
      <c r="F47" s="302" cm="1">
        <f t="array" aca="1" ref="F47" ca="1">IFERROR(
   INDEX(
      _xlfn._xlws.FILTER(
         INDIRECT($A$2 &amp; "[" &amp;F$4 &amp; "]"),
         (INDIRECT($A$2 &amp; "[Index]")=$A47)
      ),
   1),
0)</f>
        <v>0</v>
      </c>
      <c r="G47" s="152" cm="1">
        <f t="array" aca="1" ref="G47" ca="1">IFERROR(
   INDEX(
      _xlfn._xlws.FILTER(
         INDIRECT($A$2 &amp; "[" &amp;G$4 &amp; "]"),
         (INDIRECT($A$2 &amp; "[Index]")=$A47)
      ),
   1),
0)</f>
        <v>0</v>
      </c>
      <c r="H47" s="152" cm="1">
        <f t="array" aca="1" ref="H47" ca="1">IFERROR(
   INDEX(
      _xlfn._xlws.FILTER(
         INDIRECT($A$2 &amp; "[" &amp;H$4 &amp; "]"),
         (INDIRECT($A$2 &amp; "[Index]")=$A47)
      ),
   1),
0)</f>
        <v>0</v>
      </c>
      <c r="I47" s="152" cm="1">
        <f t="array" aca="1" ref="I47" ca="1">IFERROR(
   INDEX(
      _xlfn._xlws.FILTER(
         INDIRECT($A$2 &amp; "[" &amp;I$4 &amp; "]"),
         (INDIRECT($A$2 &amp; "[Index]")=$A47)
      ),
   1),
0)</f>
        <v>0</v>
      </c>
      <c r="J47" s="152" cm="1">
        <f t="array" aca="1" ref="J47" ca="1">IFERROR(
   INDEX(
      _xlfn._xlws.FILTER(
         INDIRECT($A$2 &amp; "[" &amp;J$4 &amp; "]"),
         (INDIRECT($A$2 &amp; "[Index]")=$A47)
      ),
   1),
0)</f>
        <v>0</v>
      </c>
      <c r="K47" s="152" cm="1">
        <f t="array" aca="1" ref="K47" ca="1">IFERROR(
   INDEX(
      _xlfn._xlws.FILTER(
         INDIRECT($A$2 &amp; "[" &amp;K$4 &amp; "]"),
         (INDIRECT($A$2 &amp; "[Index]")=$A47)
      ),
   1),
0)</f>
        <v>0</v>
      </c>
      <c r="L47" s="151" cm="1">
        <f t="array" aca="1" ref="L47" ca="1">IFERROR(
   INDEX(
      _xlfn._xlws.FILTER(
         INDIRECT($A$2 &amp; "[" &amp;L$4 &amp; "]"),
         (INDIRECT($A$2 &amp; "[Index]")=$A47)
      ),
   1),
0)</f>
        <v>0</v>
      </c>
      <c r="M47" s="150" cm="1">
        <f t="array" aca="1" ref="M47" ca="1">IFERROR(
   INDEX(
      _xlfn._xlws.FILTER(
         INDIRECT($A$2 &amp; "[" &amp;M$4 &amp; "]"),
         (INDIRECT($A$2 &amp; "[Index]")=$A47)
      ),
   1),
0)</f>
        <v>0</v>
      </c>
      <c r="N47" s="150" cm="1">
        <f t="array" aca="1" ref="N47" ca="1">IFERROR(
   INDEX(
      _xlfn._xlws.FILTER(
         INDIRECT($A$2 &amp; "[" &amp;N$4 &amp; "]"),
         (INDIRECT($A$2 &amp; "[Index]")=$A47)
      ),
   1),
0)</f>
        <v>0</v>
      </c>
      <c r="O47" s="153" cm="1">
        <f t="array" aca="1" ref="O47" ca="1">IFERROR(
   INDEX(
      _xlfn._xlws.FILTER(
         INDIRECT($A$2 &amp; "[" &amp;O$4 &amp; "]"),
         (INDIRECT($A$2 &amp; "[Index]")=$A47)
      ),
   1),
0)</f>
        <v>0</v>
      </c>
    </row>
    <row r="48" spans="1:15" s="145" customFormat="1" ht="12" customHeight="1">
      <c r="A48" s="174">
        <v>15</v>
      </c>
      <c r="B48" s="154" cm="1">
        <f t="array" aca="1" ref="B48" ca="1">IFERROR(
   INDEX(
      _xlfn._xlws.FILTER(
         INDIRECT($A$2 &amp; "[" &amp;B$4 &amp; "]"),
         (INDIRECT($A$2 &amp; "[Index]")=$A48)
      ),
   1),
0)</f>
        <v>0</v>
      </c>
      <c r="C48" s="155" cm="1">
        <f t="array" aca="1" ref="C48" ca="1">IFERROR(
   INDEX(
      _xlfn._xlws.FILTER(
         INDIRECT($A$2 &amp; "[" &amp;C$4 &amp; "]"),
         (INDIRECT($A$2 &amp; "[Index]")=$A48)
      ),
   1),
0)</f>
        <v>0</v>
      </c>
      <c r="D48" s="155" cm="1">
        <f t="array" aca="1" ref="D48" ca="1">IFERROR(
   INDEX(
      _xlfn._xlws.FILTER(
         INDIRECT($A$2 &amp; "[" &amp;D$4 &amp; "]"),
         (INDIRECT($A$2 &amp; "[Index]")=$A48)
      ),
   1),
0)</f>
        <v>0</v>
      </c>
      <c r="E48" s="157" cm="1">
        <f t="array" aca="1" ref="E48" ca="1">IFERROR(
   INDEX(
      _xlfn._xlws.FILTER(
         INDIRECT($A$2 &amp; "[" &amp;E$4 &amp; "]"),
         (INDIRECT($A$2 &amp; "[Index]")=$A48)
      ),
   1),
0)</f>
        <v>0</v>
      </c>
      <c r="F48" s="303" cm="1">
        <f t="array" aca="1" ref="F48" ca="1">IFERROR(
   INDEX(
      _xlfn._xlws.FILTER(
         INDIRECT($A$2 &amp; "[" &amp;F$4 &amp; "]"),
         (INDIRECT($A$2 &amp; "[Index]")=$A48)
      ),
   1),
0)</f>
        <v>0</v>
      </c>
      <c r="G48" s="155" cm="1">
        <f t="array" aca="1" ref="G48" ca="1">IFERROR(
   INDEX(
      _xlfn._xlws.FILTER(
         INDIRECT($A$2 &amp; "[" &amp;G$4 &amp; "]"),
         (INDIRECT($A$2 &amp; "[Index]")=$A48)
      ),
   1),
0)</f>
        <v>0</v>
      </c>
      <c r="H48" s="155" cm="1">
        <f t="array" aca="1" ref="H48" ca="1">IFERROR(
   INDEX(
      _xlfn._xlws.FILTER(
         INDIRECT($A$2 &amp; "[" &amp;H$4 &amp; "]"),
         (INDIRECT($A$2 &amp; "[Index]")=$A48)
      ),
   1),
0)</f>
        <v>0</v>
      </c>
      <c r="I48" s="155" cm="1">
        <f t="array" aca="1" ref="I48" ca="1">IFERROR(
   INDEX(
      _xlfn._xlws.FILTER(
         INDIRECT($A$2 &amp; "[" &amp;I$4 &amp; "]"),
         (INDIRECT($A$2 &amp; "[Index]")=$A48)
      ),
   1),
0)</f>
        <v>0</v>
      </c>
      <c r="J48" s="155" cm="1">
        <f t="array" aca="1" ref="J48" ca="1">IFERROR(
   INDEX(
      _xlfn._xlws.FILTER(
         INDIRECT($A$2 &amp; "[" &amp;J$4 &amp; "]"),
         (INDIRECT($A$2 &amp; "[Index]")=$A48)
      ),
   1),
0)</f>
        <v>0</v>
      </c>
      <c r="K48" s="155" cm="1">
        <f t="array" aca="1" ref="K48" ca="1">IFERROR(
   INDEX(
      _xlfn._xlws.FILTER(
         INDIRECT($A$2 &amp; "[" &amp;K$4 &amp; "]"),
         (INDIRECT($A$2 &amp; "[Index]")=$A48)
      ),
   1),
0)</f>
        <v>0</v>
      </c>
      <c r="L48" s="156" cm="1">
        <f t="array" aca="1" ref="L48" ca="1">IFERROR(
   INDEX(
      _xlfn._xlws.FILTER(
         INDIRECT($A$2 &amp; "[" &amp;L$4 &amp; "]"),
         (INDIRECT($A$2 &amp; "[Index]")=$A48)
      ),
   1),
0)</f>
        <v>0</v>
      </c>
      <c r="M48" s="155" cm="1">
        <f t="array" aca="1" ref="M48" ca="1">IFERROR(
   INDEX(
      _xlfn._xlws.FILTER(
         INDIRECT($A$2 &amp; "[" &amp;M$4 &amp; "]"),
         (INDIRECT($A$2 &amp; "[Index]")=$A48)
      ),
   1),
0)</f>
        <v>0</v>
      </c>
      <c r="N48" s="155" cm="1">
        <f t="array" aca="1" ref="N48" ca="1">IFERROR(
   INDEX(
      _xlfn._xlws.FILTER(
         INDIRECT($A$2 &amp; "[" &amp;N$4 &amp; "]"),
         (INDIRECT($A$2 &amp; "[Index]")=$A48)
      ),
   1),
0)</f>
        <v>0</v>
      </c>
      <c r="O48" s="158" cm="1">
        <f t="array" aca="1" ref="O48" ca="1">IFERROR(
   INDEX(
      _xlfn._xlws.FILTER(
         INDIRECT($A$2 &amp; "[" &amp;O$4 &amp; "]"),
         (INDIRECT($A$2 &amp; "[Index]")=$A48)
      ),
   1),
0)</f>
        <v>0</v>
      </c>
    </row>
    <row r="49" spans="1:15" s="145" customFormat="1" ht="12" customHeight="1">
      <c r="A49" s="174">
        <v>16</v>
      </c>
      <c r="B49" s="131" cm="1">
        <f t="array" aca="1" ref="B49" ca="1">IFERROR(
   INDEX(
      _xlfn._xlws.FILTER(
         INDIRECT($A$2 &amp; "[" &amp;B$4 &amp; "]"),
         (INDIRECT($A$2 &amp; "[Index]")=$A49)
      ),
   1),
0)</f>
        <v>0</v>
      </c>
      <c r="C49" s="150" cm="1">
        <f t="array" aca="1" ref="C49" ca="1">IFERROR(
   INDEX(
      _xlfn._xlws.FILTER(
         INDIRECT($A$2 &amp; "[" &amp;C$4 &amp; "]"),
         (INDIRECT($A$2 &amp; "[Index]")=$A49)
      ),
   1),
0)</f>
        <v>0</v>
      </c>
      <c r="D49" s="150" cm="1">
        <f t="array" aca="1" ref="D49" ca="1">IFERROR(
   INDEX(
      _xlfn._xlws.FILTER(
         INDIRECT($A$2 &amp; "[" &amp;D$4 &amp; "]"),
         (INDIRECT($A$2 &amp; "[Index]")=$A49)
      ),
   1),
0)</f>
        <v>0</v>
      </c>
      <c r="E49" s="152" cm="1">
        <f t="array" aca="1" ref="E49" ca="1">IFERROR(
   INDEX(
      _xlfn._xlws.FILTER(
         INDIRECT($A$2 &amp; "[" &amp;E$4 &amp; "]"),
         (INDIRECT($A$2 &amp; "[Index]")=$A49)
      ),
   1),
0)</f>
        <v>0</v>
      </c>
      <c r="F49" s="302" cm="1">
        <f t="array" aca="1" ref="F49" ca="1">IFERROR(
   INDEX(
      _xlfn._xlws.FILTER(
         INDIRECT($A$2 &amp; "[" &amp;F$4 &amp; "]"),
         (INDIRECT($A$2 &amp; "[Index]")=$A49)
      ),
   1),
0)</f>
        <v>0</v>
      </c>
      <c r="G49" s="152" cm="1">
        <f t="array" aca="1" ref="G49" ca="1">IFERROR(
   INDEX(
      _xlfn._xlws.FILTER(
         INDIRECT($A$2 &amp; "[" &amp;G$4 &amp; "]"),
         (INDIRECT($A$2 &amp; "[Index]")=$A49)
      ),
   1),
0)</f>
        <v>0</v>
      </c>
      <c r="H49" s="152" cm="1">
        <f t="array" aca="1" ref="H49" ca="1">IFERROR(
   INDEX(
      _xlfn._xlws.FILTER(
         INDIRECT($A$2 &amp; "[" &amp;H$4 &amp; "]"),
         (INDIRECT($A$2 &amp; "[Index]")=$A49)
      ),
   1),
0)</f>
        <v>0</v>
      </c>
      <c r="I49" s="152" cm="1">
        <f t="array" aca="1" ref="I49" ca="1">IFERROR(
   INDEX(
      _xlfn._xlws.FILTER(
         INDIRECT($A$2 &amp; "[" &amp;I$4 &amp; "]"),
         (INDIRECT($A$2 &amp; "[Index]")=$A49)
      ),
   1),
0)</f>
        <v>0</v>
      </c>
      <c r="J49" s="152" cm="1">
        <f t="array" aca="1" ref="J49" ca="1">IFERROR(
   INDEX(
      _xlfn._xlws.FILTER(
         INDIRECT($A$2 &amp; "[" &amp;J$4 &amp; "]"),
         (INDIRECT($A$2 &amp; "[Index]")=$A49)
      ),
   1),
0)</f>
        <v>0</v>
      </c>
      <c r="K49" s="152" cm="1">
        <f t="array" aca="1" ref="K49" ca="1">IFERROR(
   INDEX(
      _xlfn._xlws.FILTER(
         INDIRECT($A$2 &amp; "[" &amp;K$4 &amp; "]"),
         (INDIRECT($A$2 &amp; "[Index]")=$A49)
      ),
   1),
0)</f>
        <v>0</v>
      </c>
      <c r="L49" s="151" cm="1">
        <f t="array" aca="1" ref="L49" ca="1">IFERROR(
   INDEX(
      _xlfn._xlws.FILTER(
         INDIRECT($A$2 &amp; "[" &amp;L$4 &amp; "]"),
         (INDIRECT($A$2 &amp; "[Index]")=$A49)
      ),
   1),
0)</f>
        <v>0</v>
      </c>
      <c r="M49" s="150" cm="1">
        <f t="array" aca="1" ref="M49" ca="1">IFERROR(
   INDEX(
      _xlfn._xlws.FILTER(
         INDIRECT($A$2 &amp; "[" &amp;M$4 &amp; "]"),
         (INDIRECT($A$2 &amp; "[Index]")=$A49)
      ),
   1),
0)</f>
        <v>0</v>
      </c>
      <c r="N49" s="150" cm="1">
        <f t="array" aca="1" ref="N49" ca="1">IFERROR(
   INDEX(
      _xlfn._xlws.FILTER(
         INDIRECT($A$2 &amp; "[" &amp;N$4 &amp; "]"),
         (INDIRECT($A$2 &amp; "[Index]")=$A49)
      ),
   1),
0)</f>
        <v>0</v>
      </c>
      <c r="O49" s="153" cm="1">
        <f t="array" aca="1" ref="O49" ca="1">IFERROR(
   INDEX(
      _xlfn._xlws.FILTER(
         INDIRECT($A$2 &amp; "[" &amp;O$4 &amp; "]"),
         (INDIRECT($A$2 &amp; "[Index]")=$A49)
      ),
   1),
0)</f>
        <v>0</v>
      </c>
    </row>
    <row r="50" spans="1:15" s="145" customFormat="1" ht="12" customHeight="1">
      <c r="A50" s="174">
        <v>17</v>
      </c>
      <c r="B50" s="154" cm="1">
        <f t="array" aca="1" ref="B50" ca="1">IFERROR(
   INDEX(
      _xlfn._xlws.FILTER(
         INDIRECT($A$2 &amp; "[" &amp;B$4 &amp; "]"),
         (INDIRECT($A$2 &amp; "[Index]")=$A50)
      ),
   1),
0)</f>
        <v>0</v>
      </c>
      <c r="C50" s="155" cm="1">
        <f t="array" aca="1" ref="C50" ca="1">IFERROR(
   INDEX(
      _xlfn._xlws.FILTER(
         INDIRECT($A$2 &amp; "[" &amp;C$4 &amp; "]"),
         (INDIRECT($A$2 &amp; "[Index]")=$A50)
      ),
   1),
0)</f>
        <v>0</v>
      </c>
      <c r="D50" s="155" cm="1">
        <f t="array" aca="1" ref="D50" ca="1">IFERROR(
   INDEX(
      _xlfn._xlws.FILTER(
         INDIRECT($A$2 &amp; "[" &amp;D$4 &amp; "]"),
         (INDIRECT($A$2 &amp; "[Index]")=$A50)
      ),
   1),
0)</f>
        <v>0</v>
      </c>
      <c r="E50" s="157" cm="1">
        <f t="array" aca="1" ref="E50" ca="1">IFERROR(
   INDEX(
      _xlfn._xlws.FILTER(
         INDIRECT($A$2 &amp; "[" &amp;E$4 &amp; "]"),
         (INDIRECT($A$2 &amp; "[Index]")=$A50)
      ),
   1),
0)</f>
        <v>0</v>
      </c>
      <c r="F50" s="303" cm="1">
        <f t="array" aca="1" ref="F50" ca="1">IFERROR(
   INDEX(
      _xlfn._xlws.FILTER(
         INDIRECT($A$2 &amp; "[" &amp;F$4 &amp; "]"),
         (INDIRECT($A$2 &amp; "[Index]")=$A50)
      ),
   1),
0)</f>
        <v>0</v>
      </c>
      <c r="G50" s="155" cm="1">
        <f t="array" aca="1" ref="G50" ca="1">IFERROR(
   INDEX(
      _xlfn._xlws.FILTER(
         INDIRECT($A$2 &amp; "[" &amp;G$4 &amp; "]"),
         (INDIRECT($A$2 &amp; "[Index]")=$A50)
      ),
   1),
0)</f>
        <v>0</v>
      </c>
      <c r="H50" s="155" cm="1">
        <f t="array" aca="1" ref="H50" ca="1">IFERROR(
   INDEX(
      _xlfn._xlws.FILTER(
         INDIRECT($A$2 &amp; "[" &amp;H$4 &amp; "]"),
         (INDIRECT($A$2 &amp; "[Index]")=$A50)
      ),
   1),
0)</f>
        <v>0</v>
      </c>
      <c r="I50" s="155" cm="1">
        <f t="array" aca="1" ref="I50" ca="1">IFERROR(
   INDEX(
      _xlfn._xlws.FILTER(
         INDIRECT($A$2 &amp; "[" &amp;I$4 &amp; "]"),
         (INDIRECT($A$2 &amp; "[Index]")=$A50)
      ),
   1),
0)</f>
        <v>0</v>
      </c>
      <c r="J50" s="155" cm="1">
        <f t="array" aca="1" ref="J50" ca="1">IFERROR(
   INDEX(
      _xlfn._xlws.FILTER(
         INDIRECT($A$2 &amp; "[" &amp;J$4 &amp; "]"),
         (INDIRECT($A$2 &amp; "[Index]")=$A50)
      ),
   1),
0)</f>
        <v>0</v>
      </c>
      <c r="K50" s="155" cm="1">
        <f t="array" aca="1" ref="K50" ca="1">IFERROR(
   INDEX(
      _xlfn._xlws.FILTER(
         INDIRECT($A$2 &amp; "[" &amp;K$4 &amp; "]"),
         (INDIRECT($A$2 &amp; "[Index]")=$A50)
      ),
   1),
0)</f>
        <v>0</v>
      </c>
      <c r="L50" s="156" cm="1">
        <f t="array" aca="1" ref="L50" ca="1">IFERROR(
   INDEX(
      _xlfn._xlws.FILTER(
         INDIRECT($A$2 &amp; "[" &amp;L$4 &amp; "]"),
         (INDIRECT($A$2 &amp; "[Index]")=$A50)
      ),
   1),
0)</f>
        <v>0</v>
      </c>
      <c r="M50" s="155" cm="1">
        <f t="array" aca="1" ref="M50" ca="1">IFERROR(
   INDEX(
      _xlfn._xlws.FILTER(
         INDIRECT($A$2 &amp; "[" &amp;M$4 &amp; "]"),
         (INDIRECT($A$2 &amp; "[Index]")=$A50)
      ),
   1),
0)</f>
        <v>0</v>
      </c>
      <c r="N50" s="155" cm="1">
        <f t="array" aca="1" ref="N50" ca="1">IFERROR(
   INDEX(
      _xlfn._xlws.FILTER(
         INDIRECT($A$2 &amp; "[" &amp;N$4 &amp; "]"),
         (INDIRECT($A$2 &amp; "[Index]")=$A50)
      ),
   1),
0)</f>
        <v>0</v>
      </c>
      <c r="O50" s="158" cm="1">
        <f t="array" aca="1" ref="O50" ca="1">IFERROR(
   INDEX(
      _xlfn._xlws.FILTER(
         INDIRECT($A$2 &amp; "[" &amp;O$4 &amp; "]"),
         (INDIRECT($A$2 &amp; "[Index]")=$A50)
      ),
   1),
0)</f>
        <v>0</v>
      </c>
    </row>
    <row r="51" spans="1:15" s="145" customFormat="1" ht="12" customHeight="1">
      <c r="A51" s="174">
        <v>18</v>
      </c>
      <c r="B51" s="131" cm="1">
        <f t="array" aca="1" ref="B51" ca="1">IFERROR(
   INDEX(
      _xlfn._xlws.FILTER(
         INDIRECT($A$2 &amp; "[" &amp;B$4 &amp; "]"),
         (INDIRECT($A$2 &amp; "[Index]")=$A51)
      ),
   1),
0)</f>
        <v>0</v>
      </c>
      <c r="C51" s="150" cm="1">
        <f t="array" aca="1" ref="C51" ca="1">IFERROR(
   INDEX(
      _xlfn._xlws.FILTER(
         INDIRECT($A$2 &amp; "[" &amp;C$4 &amp; "]"),
         (INDIRECT($A$2 &amp; "[Index]")=$A51)
      ),
   1),
0)</f>
        <v>0</v>
      </c>
      <c r="D51" s="150" cm="1">
        <f t="array" aca="1" ref="D51" ca="1">IFERROR(
   INDEX(
      _xlfn._xlws.FILTER(
         INDIRECT($A$2 &amp; "[" &amp;D$4 &amp; "]"),
         (INDIRECT($A$2 &amp; "[Index]")=$A51)
      ),
   1),
0)</f>
        <v>0</v>
      </c>
      <c r="E51" s="152" cm="1">
        <f t="array" aca="1" ref="E51" ca="1">IFERROR(
   INDEX(
      _xlfn._xlws.FILTER(
         INDIRECT($A$2 &amp; "[" &amp;E$4 &amp; "]"),
         (INDIRECT($A$2 &amp; "[Index]")=$A51)
      ),
   1),
0)</f>
        <v>0</v>
      </c>
      <c r="F51" s="302" cm="1">
        <f t="array" aca="1" ref="F51" ca="1">IFERROR(
   INDEX(
      _xlfn._xlws.FILTER(
         INDIRECT($A$2 &amp; "[" &amp;F$4 &amp; "]"),
         (INDIRECT($A$2 &amp; "[Index]")=$A51)
      ),
   1),
0)</f>
        <v>0</v>
      </c>
      <c r="G51" s="152" cm="1">
        <f t="array" aca="1" ref="G51" ca="1">IFERROR(
   INDEX(
      _xlfn._xlws.FILTER(
         INDIRECT($A$2 &amp; "[" &amp;G$4 &amp; "]"),
         (INDIRECT($A$2 &amp; "[Index]")=$A51)
      ),
   1),
0)</f>
        <v>0</v>
      </c>
      <c r="H51" s="152" cm="1">
        <f t="array" aca="1" ref="H51" ca="1">IFERROR(
   INDEX(
      _xlfn._xlws.FILTER(
         INDIRECT($A$2 &amp; "[" &amp;H$4 &amp; "]"),
         (INDIRECT($A$2 &amp; "[Index]")=$A51)
      ),
   1),
0)</f>
        <v>0</v>
      </c>
      <c r="I51" s="152" cm="1">
        <f t="array" aca="1" ref="I51" ca="1">IFERROR(
   INDEX(
      _xlfn._xlws.FILTER(
         INDIRECT($A$2 &amp; "[" &amp;I$4 &amp; "]"),
         (INDIRECT($A$2 &amp; "[Index]")=$A51)
      ),
   1),
0)</f>
        <v>0</v>
      </c>
      <c r="J51" s="152" cm="1">
        <f t="array" aca="1" ref="J51" ca="1">IFERROR(
   INDEX(
      _xlfn._xlws.FILTER(
         INDIRECT($A$2 &amp; "[" &amp;J$4 &amp; "]"),
         (INDIRECT($A$2 &amp; "[Index]")=$A51)
      ),
   1),
0)</f>
        <v>0</v>
      </c>
      <c r="K51" s="152" cm="1">
        <f t="array" aca="1" ref="K51" ca="1">IFERROR(
   INDEX(
      _xlfn._xlws.FILTER(
         INDIRECT($A$2 &amp; "[" &amp;K$4 &amp; "]"),
         (INDIRECT($A$2 &amp; "[Index]")=$A51)
      ),
   1),
0)</f>
        <v>0</v>
      </c>
      <c r="L51" s="151" cm="1">
        <f t="array" aca="1" ref="L51" ca="1">IFERROR(
   INDEX(
      _xlfn._xlws.FILTER(
         INDIRECT($A$2 &amp; "[" &amp;L$4 &amp; "]"),
         (INDIRECT($A$2 &amp; "[Index]")=$A51)
      ),
   1),
0)</f>
        <v>0</v>
      </c>
      <c r="M51" s="150" cm="1">
        <f t="array" aca="1" ref="M51" ca="1">IFERROR(
   INDEX(
      _xlfn._xlws.FILTER(
         INDIRECT($A$2 &amp; "[" &amp;M$4 &amp; "]"),
         (INDIRECT($A$2 &amp; "[Index]")=$A51)
      ),
   1),
0)</f>
        <v>0</v>
      </c>
      <c r="N51" s="150" cm="1">
        <f t="array" aca="1" ref="N51" ca="1">IFERROR(
   INDEX(
      _xlfn._xlws.FILTER(
         INDIRECT($A$2 &amp; "[" &amp;N$4 &amp; "]"),
         (INDIRECT($A$2 &amp; "[Index]")=$A51)
      ),
   1),
0)</f>
        <v>0</v>
      </c>
      <c r="O51" s="153" cm="1">
        <f t="array" aca="1" ref="O51" ca="1">IFERROR(
   INDEX(
      _xlfn._xlws.FILTER(
         INDIRECT($A$2 &amp; "[" &amp;O$4 &amp; "]"),
         (INDIRECT($A$2 &amp; "[Index]")=$A51)
      ),
   1),
0)</f>
        <v>0</v>
      </c>
    </row>
    <row r="52" spans="1:15" s="145" customFormat="1" ht="12" customHeight="1">
      <c r="A52" s="174">
        <v>19</v>
      </c>
      <c r="B52" s="159" cm="1">
        <f t="array" aca="1" ref="B52" ca="1">IFERROR(
   INDEX(
      _xlfn._xlws.FILTER(
         INDIRECT($A$2 &amp; "[" &amp;B$4 &amp; "]"),
         (INDIRECT($A$2 &amp; "[Index]")=$A52)
      ),
   1),
0)</f>
        <v>0</v>
      </c>
      <c r="C52" s="160" cm="1">
        <f t="array" aca="1" ref="C52" ca="1">IFERROR(
   INDEX(
      _xlfn._xlws.FILTER(
         INDIRECT($A$2 &amp; "[" &amp;C$4 &amp; "]"),
         (INDIRECT($A$2 &amp; "[Index]")=$A52)
      ),
   1),
0)</f>
        <v>0</v>
      </c>
      <c r="D52" s="160" cm="1">
        <f t="array" aca="1" ref="D52" ca="1">IFERROR(
   INDEX(
      _xlfn._xlws.FILTER(
         INDIRECT($A$2 &amp; "[" &amp;D$4 &amp; "]"),
         (INDIRECT($A$2 &amp; "[Index]")=$A52)
      ),
   1),
0)</f>
        <v>0</v>
      </c>
      <c r="E52" s="162" cm="1">
        <f t="array" aca="1" ref="E52" ca="1">IFERROR(
   INDEX(
      _xlfn._xlws.FILTER(
         INDIRECT($A$2 &amp; "[" &amp;E$4 &amp; "]"),
         (INDIRECT($A$2 &amp; "[Index]")=$A52)
      ),
   1),
0)</f>
        <v>0</v>
      </c>
      <c r="F52" s="304" cm="1">
        <f t="array" aca="1" ref="F52" ca="1">IFERROR(
   INDEX(
      _xlfn._xlws.FILTER(
         INDIRECT($A$2 &amp; "[" &amp;F$4 &amp; "]"),
         (INDIRECT($A$2 &amp; "[Index]")=$A52)
      ),
   1),
0)</f>
        <v>0</v>
      </c>
      <c r="G52" s="160" cm="1">
        <f t="array" aca="1" ref="G52" ca="1">IFERROR(
   INDEX(
      _xlfn._xlws.FILTER(
         INDIRECT($A$2 &amp; "[" &amp;G$4 &amp; "]"),
         (INDIRECT($A$2 &amp; "[Index]")=$A52)
      ),
   1),
0)</f>
        <v>0</v>
      </c>
      <c r="H52" s="160" cm="1">
        <f t="array" aca="1" ref="H52" ca="1">IFERROR(
   INDEX(
      _xlfn._xlws.FILTER(
         INDIRECT($A$2 &amp; "[" &amp;H$4 &amp; "]"),
         (INDIRECT($A$2 &amp; "[Index]")=$A52)
      ),
   1),
0)</f>
        <v>0</v>
      </c>
      <c r="I52" s="160" cm="1">
        <f t="array" aca="1" ref="I52" ca="1">IFERROR(
   INDEX(
      _xlfn._xlws.FILTER(
         INDIRECT($A$2 &amp; "[" &amp;I$4 &amp; "]"),
         (INDIRECT($A$2 &amp; "[Index]")=$A52)
      ),
   1),
0)</f>
        <v>0</v>
      </c>
      <c r="J52" s="160" cm="1">
        <f t="array" aca="1" ref="J52" ca="1">IFERROR(
   INDEX(
      _xlfn._xlws.FILTER(
         INDIRECT($A$2 &amp; "[" &amp;J$4 &amp; "]"),
         (INDIRECT($A$2 &amp; "[Index]")=$A52)
      ),
   1),
0)</f>
        <v>0</v>
      </c>
      <c r="K52" s="160" cm="1">
        <f t="array" aca="1" ref="K52" ca="1">IFERROR(
   INDEX(
      _xlfn._xlws.FILTER(
         INDIRECT($A$2 &amp; "[" &amp;K$4 &amp; "]"),
         (INDIRECT($A$2 &amp; "[Index]")=$A52)
      ),
   1),
0)</f>
        <v>0</v>
      </c>
      <c r="L52" s="161" cm="1">
        <f t="array" aca="1" ref="L52" ca="1">IFERROR(
   INDEX(
      _xlfn._xlws.FILTER(
         INDIRECT($A$2 &amp; "[" &amp;L$4 &amp; "]"),
         (INDIRECT($A$2 &amp; "[Index]")=$A52)
      ),
   1),
0)</f>
        <v>0</v>
      </c>
      <c r="M52" s="160" cm="1">
        <f t="array" aca="1" ref="M52" ca="1">IFERROR(
   INDEX(
      _xlfn._xlws.FILTER(
         INDIRECT($A$2 &amp; "[" &amp;M$4 &amp; "]"),
         (INDIRECT($A$2 &amp; "[Index]")=$A52)
      ),
   1),
0)</f>
        <v>0</v>
      </c>
      <c r="N52" s="160" cm="1">
        <f t="array" aca="1" ref="N52" ca="1">IFERROR(
   INDEX(
      _xlfn._xlws.FILTER(
         INDIRECT($A$2 &amp; "[" &amp;N$4 &amp; "]"),
         (INDIRECT($A$2 &amp; "[Index]")=$A52)
      ),
   1),
0)</f>
        <v>0</v>
      </c>
      <c r="O52" s="163" cm="1">
        <f t="array" aca="1" ref="O52" ca="1">IFERROR(
   INDEX(
      _xlfn._xlws.FILTER(
         INDIRECT($A$2 &amp; "[" &amp;O$4 &amp; "]"),
         (INDIRECT($A$2 &amp; "[Index]")=$A52)
      ),
   1),
0)</f>
        <v>0</v>
      </c>
    </row>
    <row r="53" spans="1:15" s="145" customFormat="1" ht="12" customHeight="1">
      <c r="B53" s="36" t="e" cm="1">
        <f t="array" aca="1" ref="B53" ca="1">CONCATENATE("As of ", TEXT(INDIRECT("Inputs!$B$2"), "mm/dd/yyyy"))</f>
        <v>#REF!</v>
      </c>
    </row>
  </sheetData>
  <pageMargins left="0.7" right="0.7" top="0.75" bottom="0.75" header="0.3" footer="0.3"/>
  <pageSetup orientation="portrait" horizontalDpi="0" verticalDpi="0"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83A26-3946-4068-9577-4A1BF25CA787}">
  <sheetPr codeName="Sheet34">
    <tabColor theme="4"/>
  </sheetPr>
  <dimension ref="A1:BE34"/>
  <sheetViews>
    <sheetView showGridLines="0" zoomScaleNormal="100" workbookViewId="0"/>
  </sheetViews>
  <sheetFormatPr defaultColWidth="7.08203125" defaultRowHeight="12" customHeight="1"/>
  <cols>
    <col min="1" max="1" width="2.5" style="95" customWidth="1"/>
    <col min="2" max="2" width="20.58203125" style="97" customWidth="1"/>
    <col min="3" max="14" width="7.08203125" style="97"/>
    <col min="15" max="15" width="20.58203125" style="97" customWidth="1"/>
    <col min="16" max="16384" width="7.08203125" style="97"/>
  </cols>
  <sheetData>
    <row r="1" spans="1:57" ht="12" customHeight="1">
      <c r="A1" s="910"/>
      <c r="B1" s="95"/>
      <c r="C1" s="96"/>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7" ht="12" customHeight="1">
      <c r="B2" s="96"/>
      <c r="C2" s="96"/>
    </row>
    <row r="3" spans="1:57" ht="12" customHeight="1">
      <c r="B3" s="96"/>
      <c r="C3" s="96"/>
    </row>
    <row r="4" spans="1:57" ht="12" customHeight="1">
      <c r="B4" s="96"/>
      <c r="C4" s="96"/>
      <c r="E4" s="98"/>
      <c r="F4" s="98"/>
      <c r="G4" s="98"/>
      <c r="H4" s="98"/>
      <c r="I4" s="98"/>
      <c r="J4" s="98"/>
      <c r="O4" s="2"/>
    </row>
    <row r="5" spans="1:57" ht="12" customHeight="1">
      <c r="B5" s="96"/>
      <c r="C5" s="96"/>
      <c r="E5" s="98"/>
      <c r="F5" s="98"/>
      <c r="G5" s="98"/>
      <c r="H5" s="98"/>
      <c r="I5" s="98"/>
      <c r="J5" s="98"/>
      <c r="O5" s="2"/>
    </row>
    <row r="6" spans="1:57" ht="12" customHeight="1">
      <c r="B6" s="96"/>
      <c r="C6" s="96"/>
      <c r="D6" s="96"/>
      <c r="E6" s="96"/>
      <c r="F6" s="96"/>
      <c r="G6" s="96"/>
      <c r="H6" s="96"/>
      <c r="I6" s="96"/>
      <c r="J6" s="96"/>
      <c r="K6" s="96"/>
      <c r="L6" s="96"/>
      <c r="M6" s="96"/>
      <c r="N6" s="96"/>
      <c r="O6" s="2"/>
      <c r="P6" s="10" t="s">
        <v>703</v>
      </c>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row>
    <row r="7" spans="1:57" ht="12" customHeight="1">
      <c r="C7" s="10" t="s">
        <v>536</v>
      </c>
      <c r="D7" s="99"/>
      <c r="E7" s="99"/>
      <c r="F7" s="99"/>
      <c r="G7" s="99"/>
      <c r="H7" s="99"/>
      <c r="I7" s="99"/>
      <c r="J7" s="99"/>
      <c r="K7" s="99"/>
      <c r="L7" s="99"/>
      <c r="M7" s="99"/>
      <c r="O7" s="2"/>
      <c r="P7" s="1058">
        <v>2016</v>
      </c>
      <c r="Q7" s="1057"/>
      <c r="R7" s="1057"/>
      <c r="S7" s="1057"/>
      <c r="T7" s="1057">
        <v>2017</v>
      </c>
      <c r="U7" s="1057"/>
      <c r="V7" s="1057"/>
      <c r="W7" s="1057"/>
      <c r="X7" s="1057">
        <v>2018</v>
      </c>
      <c r="Y7" s="1057"/>
      <c r="Z7" s="1057"/>
      <c r="AA7" s="1057"/>
      <c r="AB7" s="1057">
        <v>2019</v>
      </c>
      <c r="AC7" s="1057"/>
      <c r="AD7" s="1057"/>
      <c r="AE7" s="1057"/>
      <c r="AF7" s="1057">
        <v>2020</v>
      </c>
      <c r="AG7" s="1057"/>
      <c r="AH7" s="1057"/>
      <c r="AI7" s="1057"/>
      <c r="AJ7" s="1057">
        <v>2021</v>
      </c>
      <c r="AK7" s="1057"/>
      <c r="AL7" s="1057"/>
      <c r="AM7" s="1057"/>
      <c r="AN7" s="1057">
        <v>2022</v>
      </c>
      <c r="AO7" s="1057"/>
      <c r="AP7" s="1057"/>
      <c r="AQ7" s="1057"/>
      <c r="AR7" s="1057">
        <v>2023</v>
      </c>
      <c r="AS7" s="1057"/>
      <c r="AT7" s="1057"/>
      <c r="AU7" s="1057"/>
      <c r="AV7" s="1057">
        <v>2024</v>
      </c>
      <c r="AW7" s="1057"/>
      <c r="AX7" s="1057"/>
      <c r="AY7" s="1057"/>
      <c r="AZ7" s="1057">
        <v>2025</v>
      </c>
      <c r="BA7" s="1057"/>
      <c r="BB7" s="1057"/>
      <c r="BC7" s="1057"/>
      <c r="BD7" s="1057">
        <v>2026</v>
      </c>
      <c r="BE7" s="1057"/>
    </row>
    <row r="8" spans="1:57" ht="12" customHeight="1">
      <c r="C8" s="3">
        <v>2016</v>
      </c>
      <c r="D8" s="4">
        <v>2017</v>
      </c>
      <c r="E8" s="4">
        <v>2018</v>
      </c>
      <c r="F8" s="4">
        <v>2019</v>
      </c>
      <c r="G8" s="4">
        <v>2020</v>
      </c>
      <c r="H8" s="4">
        <v>2021</v>
      </c>
      <c r="I8" s="4">
        <v>2022</v>
      </c>
      <c r="J8" s="4">
        <v>2023</v>
      </c>
      <c r="K8" s="4">
        <v>2024</v>
      </c>
      <c r="L8" s="4">
        <v>2025</v>
      </c>
      <c r="M8" s="94">
        <v>2026</v>
      </c>
      <c r="O8" s="2"/>
      <c r="P8" s="5"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2" customHeight="1">
      <c r="A9" s="17"/>
      <c r="B9" s="100" t="s">
        <v>537</v>
      </c>
      <c r="C9" s="435">
        <v>99.328990710158337</v>
      </c>
      <c r="D9" s="436">
        <v>127.2620808084841</v>
      </c>
      <c r="E9" s="436">
        <v>179.5164729597771</v>
      </c>
      <c r="F9" s="436">
        <v>301.79337694927398</v>
      </c>
      <c r="G9" s="436">
        <v>338.71479583061029</v>
      </c>
      <c r="H9" s="436">
        <v>864.96205104728165</v>
      </c>
      <c r="I9" s="436">
        <v>151.5719599087148</v>
      </c>
      <c r="J9" s="436">
        <v>117.07343817297431</v>
      </c>
      <c r="K9" s="436">
        <v>154.79302791670699</v>
      </c>
      <c r="L9" s="436">
        <v>284.12141135907501</v>
      </c>
      <c r="M9" s="437">
        <v>2187.6130574929748</v>
      </c>
      <c r="O9" s="100" t="s">
        <v>537</v>
      </c>
      <c r="P9" s="435">
        <v>23.04513047084167</v>
      </c>
      <c r="Q9" s="436">
        <v>26.418691102465729</v>
      </c>
      <c r="R9" s="436">
        <v>31.288376935476169</v>
      </c>
      <c r="S9" s="436">
        <v>18.576792201374769</v>
      </c>
      <c r="T9" s="436">
        <v>27.590298932711679</v>
      </c>
      <c r="U9" s="436">
        <v>29.060053625551522</v>
      </c>
      <c r="V9" s="436">
        <v>25.92116333600157</v>
      </c>
      <c r="W9" s="436">
        <v>44.690564914219379</v>
      </c>
      <c r="X9" s="436">
        <v>41.548299301175703</v>
      </c>
      <c r="Y9" s="436">
        <v>49.278790570212372</v>
      </c>
      <c r="Z9" s="436">
        <v>42.946082598576943</v>
      </c>
      <c r="AA9" s="436">
        <v>45.743300489812079</v>
      </c>
      <c r="AB9" s="436">
        <v>64.052323690148356</v>
      </c>
      <c r="AC9" s="436">
        <v>145.1950133684463</v>
      </c>
      <c r="AD9" s="436">
        <v>55.968099846561167</v>
      </c>
      <c r="AE9" s="436">
        <v>36.577940044118243</v>
      </c>
      <c r="AF9" s="436">
        <v>29.100930771302568</v>
      </c>
      <c r="AG9" s="436">
        <v>37.863648785567023</v>
      </c>
      <c r="AH9" s="436">
        <v>115.3998381674519</v>
      </c>
      <c r="AI9" s="436">
        <v>156.35037810628879</v>
      </c>
      <c r="AJ9" s="436">
        <v>185.83453582648221</v>
      </c>
      <c r="AK9" s="436">
        <v>235.14494743719271</v>
      </c>
      <c r="AL9" s="436">
        <v>220.8215603568444</v>
      </c>
      <c r="AM9" s="436">
        <v>223.1610074267623</v>
      </c>
      <c r="AN9" s="436">
        <v>53.536533012134463</v>
      </c>
      <c r="AO9" s="436">
        <v>43.765314183477351</v>
      </c>
      <c r="AP9" s="436">
        <v>31.890548106829542</v>
      </c>
      <c r="AQ9" s="436">
        <v>22.379564606273469</v>
      </c>
      <c r="AR9" s="436">
        <v>23.751850104908769</v>
      </c>
      <c r="AS9" s="436">
        <v>18.91685848097508</v>
      </c>
      <c r="AT9" s="436">
        <v>48.114131916850233</v>
      </c>
      <c r="AU9" s="436">
        <v>26.290597670240221</v>
      </c>
      <c r="AV9" s="436">
        <v>38.854509381440508</v>
      </c>
      <c r="AW9" s="436">
        <v>40.808918818451481</v>
      </c>
      <c r="AX9" s="436">
        <v>29.08468939931884</v>
      </c>
      <c r="AY9" s="436">
        <v>46.044910317496132</v>
      </c>
      <c r="AZ9" s="436">
        <v>57.536654837890318</v>
      </c>
      <c r="BA9" s="436">
        <v>65.328735339550136</v>
      </c>
      <c r="BB9" s="436">
        <v>79.662679674147</v>
      </c>
      <c r="BC9" s="436">
        <v>81.593341507487565</v>
      </c>
      <c r="BD9" s="436">
        <v>358.84554959265432</v>
      </c>
      <c r="BE9" s="437">
        <v>1828.76750790032</v>
      </c>
    </row>
    <row r="10" spans="1:57" ht="12" customHeight="1">
      <c r="A10" s="17"/>
      <c r="B10" s="101" t="s">
        <v>538</v>
      </c>
      <c r="C10" s="29">
        <v>1080</v>
      </c>
      <c r="D10" s="30">
        <v>1113</v>
      </c>
      <c r="E10" s="30">
        <v>1317</v>
      </c>
      <c r="F10" s="30">
        <v>1374</v>
      </c>
      <c r="G10" s="30">
        <v>1303</v>
      </c>
      <c r="H10" s="30">
        <v>2068</v>
      </c>
      <c r="I10" s="30">
        <v>1491</v>
      </c>
      <c r="J10" s="30">
        <v>1201</v>
      </c>
      <c r="K10" s="30">
        <v>1296</v>
      </c>
      <c r="L10" s="30">
        <v>1550</v>
      </c>
      <c r="M10" s="31">
        <v>755</v>
      </c>
      <c r="O10" s="101" t="s">
        <v>538</v>
      </c>
      <c r="P10" s="244">
        <v>311</v>
      </c>
      <c r="Q10" s="239">
        <v>254</v>
      </c>
      <c r="R10" s="239">
        <v>265</v>
      </c>
      <c r="S10" s="239">
        <v>250</v>
      </c>
      <c r="T10" s="239">
        <v>311</v>
      </c>
      <c r="U10" s="239">
        <v>265</v>
      </c>
      <c r="V10" s="239">
        <v>261</v>
      </c>
      <c r="W10" s="239">
        <v>276</v>
      </c>
      <c r="X10" s="239">
        <v>393</v>
      </c>
      <c r="Y10" s="239">
        <v>313</v>
      </c>
      <c r="Z10" s="239">
        <v>309</v>
      </c>
      <c r="AA10" s="239">
        <v>302</v>
      </c>
      <c r="AB10" s="239">
        <v>351</v>
      </c>
      <c r="AC10" s="239">
        <v>387</v>
      </c>
      <c r="AD10" s="239">
        <v>326</v>
      </c>
      <c r="AE10" s="239">
        <v>310</v>
      </c>
      <c r="AF10" s="239">
        <v>338</v>
      </c>
      <c r="AG10" s="239">
        <v>232</v>
      </c>
      <c r="AH10" s="239">
        <v>303</v>
      </c>
      <c r="AI10" s="239">
        <v>430</v>
      </c>
      <c r="AJ10" s="239">
        <v>487</v>
      </c>
      <c r="AK10" s="239">
        <v>499</v>
      </c>
      <c r="AL10" s="239">
        <v>516</v>
      </c>
      <c r="AM10" s="239">
        <v>566</v>
      </c>
      <c r="AN10" s="239">
        <v>463</v>
      </c>
      <c r="AO10" s="239">
        <v>403</v>
      </c>
      <c r="AP10" s="239">
        <v>326</v>
      </c>
      <c r="AQ10" s="239">
        <v>299</v>
      </c>
      <c r="AR10" s="239">
        <v>350</v>
      </c>
      <c r="AS10" s="239">
        <v>294</v>
      </c>
      <c r="AT10" s="239">
        <v>279</v>
      </c>
      <c r="AU10" s="239">
        <v>278</v>
      </c>
      <c r="AV10" s="239">
        <v>314</v>
      </c>
      <c r="AW10" s="239">
        <v>311</v>
      </c>
      <c r="AX10" s="239">
        <v>305</v>
      </c>
      <c r="AY10" s="239">
        <v>366</v>
      </c>
      <c r="AZ10" s="239">
        <v>389</v>
      </c>
      <c r="BA10" s="239">
        <v>392</v>
      </c>
      <c r="BB10" s="239">
        <v>378</v>
      </c>
      <c r="BC10" s="239">
        <v>391</v>
      </c>
      <c r="BD10" s="239">
        <v>390</v>
      </c>
      <c r="BE10" s="245">
        <v>365</v>
      </c>
    </row>
    <row r="11" spans="1:57" ht="12" customHeight="1">
      <c r="A11" s="17"/>
      <c r="B11" s="240" t="s">
        <v>539</v>
      </c>
      <c r="C11" s="243"/>
      <c r="D11" s="241"/>
      <c r="E11" s="241"/>
      <c r="F11" s="241"/>
      <c r="G11" s="241"/>
      <c r="H11" s="241"/>
      <c r="I11" s="241"/>
      <c r="J11" s="241"/>
      <c r="K11" s="241"/>
      <c r="L11" s="241">
        <v>1577.7374198051502</v>
      </c>
      <c r="M11" s="242">
        <v>874.44876276518983</v>
      </c>
      <c r="O11" s="240" t="s">
        <v>539</v>
      </c>
      <c r="P11" s="243"/>
      <c r="Q11" s="241"/>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v>386.16111627925397</v>
      </c>
      <c r="BC11" s="241">
        <v>410.57630352589638</v>
      </c>
      <c r="BD11" s="241">
        <v>426.42225464383341</v>
      </c>
      <c r="BE11" s="242">
        <v>448.02650812135641</v>
      </c>
    </row>
    <row r="12" spans="1:57" ht="12" customHeight="1">
      <c r="B12" s="36" t="s">
        <v>115</v>
      </c>
      <c r="O12" s="36" t="s">
        <v>115</v>
      </c>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row>
    <row r="13" spans="1:57" ht="12" customHeight="1">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row>
    <row r="14" spans="1:57" ht="12" customHeight="1">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row>
    <row r="15" spans="1:57" ht="12" customHeight="1">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row>
    <row r="16" spans="1:57" ht="12" customHeight="1">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row>
    <row r="17" spans="2:57" ht="12" customHeight="1">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row>
    <row r="18" spans="2:57" ht="12" customHeight="1">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row>
    <row r="19" spans="2:57" ht="12" customHeight="1">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row>
    <row r="20" spans="2:57" ht="12" customHeight="1">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row>
    <row r="21" spans="2:57" ht="12" customHeight="1">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row>
    <row r="22" spans="2:57" ht="12" customHeight="1">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row>
    <row r="23" spans="2:57" ht="12" customHeight="1">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row>
    <row r="24" spans="2:57" ht="12" customHeight="1">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row>
    <row r="25" spans="2:57" ht="12" customHeight="1">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row>
    <row r="26" spans="2:57" ht="12" customHeight="1">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row>
    <row r="27" spans="2:57" ht="12" customHeight="1">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row>
    <row r="28" spans="2:57" ht="12" customHeight="1">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row>
    <row r="29" spans="2:57" ht="12" customHeight="1">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row>
    <row r="30" spans="2:57" ht="12" customHeight="1">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row>
    <row r="31" spans="2:57" ht="12" customHeight="1">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row>
    <row r="32" spans="2:57" ht="12" customHeight="1">
      <c r="B32" s="96"/>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row>
    <row r="33" spans="2:57" ht="12" customHeight="1">
      <c r="B33" s="96"/>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row>
    <row r="34" spans="2:57" ht="12" customHeight="1">
      <c r="B34" s="96"/>
      <c r="O34" s="9"/>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row>
  </sheetData>
  <mergeCells count="11">
    <mergeCell ref="BD7:BE7"/>
    <mergeCell ref="P7:S7"/>
    <mergeCell ref="T7:W7"/>
    <mergeCell ref="X7:AA7"/>
    <mergeCell ref="AZ7:BC7"/>
    <mergeCell ref="AV7:AY7"/>
    <mergeCell ref="AR7:AU7"/>
    <mergeCell ref="AN7:AQ7"/>
    <mergeCell ref="AJ7:AM7"/>
    <mergeCell ref="AF7:AI7"/>
    <mergeCell ref="AB7:AE7"/>
  </mergeCells>
  <pageMargins left="0.7" right="0.7" top="0.75" bottom="0.75" header="0.3" footer="0.3"/>
  <pageSetup orientation="portrait" horizontalDpi="0" verticalDpi="0"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AE853-96AD-41D2-B314-922415F98919}">
  <sheetPr codeName="Sheet40">
    <tabColor theme="4"/>
  </sheetPr>
  <dimension ref="A1:BG93"/>
  <sheetViews>
    <sheetView showGridLines="0" zoomScaleNormal="100" workbookViewId="0"/>
  </sheetViews>
  <sheetFormatPr defaultColWidth="7.08203125" defaultRowHeight="12" customHeight="1"/>
  <cols>
    <col min="1" max="1" width="2.5" style="8" customWidth="1"/>
    <col min="2" max="2" width="20.58203125" style="2" customWidth="1"/>
    <col min="3" max="14" width="7.08203125" style="2"/>
    <col min="15" max="15" width="20.58203125" style="2" customWidth="1"/>
    <col min="16" max="17" width="7.08203125" style="2" customWidth="1"/>
    <col min="18" max="47" width="7.08203125" style="2"/>
    <col min="48" max="48" width="7.08203125" style="2" customWidth="1"/>
    <col min="49" max="54" width="7.08203125" style="2"/>
    <col min="55" max="55" width="7.08203125" style="2" customWidth="1"/>
    <col min="56" max="16384" width="7.08203125" style="2"/>
  </cols>
  <sheetData>
    <row r="1" spans="1:59" ht="12" customHeight="1">
      <c r="A1" s="17"/>
      <c r="B1" s="17"/>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9" ht="12" customHeight="1">
      <c r="A2" s="17"/>
      <c r="B2" s="17"/>
    </row>
    <row r="3" spans="1:59" ht="12" customHeight="1">
      <c r="D3" s="13"/>
      <c r="E3" s="13"/>
      <c r="F3" s="13"/>
      <c r="G3" s="13"/>
      <c r="H3" s="13"/>
      <c r="I3" s="13"/>
      <c r="J3" s="13"/>
      <c r="K3" s="13"/>
      <c r="L3" s="13"/>
      <c r="M3" s="13"/>
      <c r="N3" s="13"/>
    </row>
    <row r="4" spans="1:59" ht="12" customHeight="1">
      <c r="C4" s="14"/>
      <c r="D4" s="15"/>
      <c r="E4" s="15"/>
      <c r="F4" s="15"/>
      <c r="G4" s="15"/>
      <c r="H4" s="15"/>
      <c r="I4" s="15"/>
      <c r="J4" s="15"/>
      <c r="K4" s="15"/>
      <c r="L4" s="15"/>
      <c r="M4" s="15"/>
      <c r="N4" s="15"/>
    </row>
    <row r="5" spans="1:59" ht="12" customHeight="1">
      <c r="C5" s="14"/>
      <c r="D5" s="15"/>
      <c r="E5" s="15"/>
      <c r="F5" s="15"/>
      <c r="G5" s="15"/>
      <c r="H5" s="15"/>
      <c r="I5" s="15"/>
      <c r="J5" s="15"/>
      <c r="K5" s="15"/>
      <c r="L5" s="15"/>
      <c r="M5" s="15"/>
      <c r="N5" s="15"/>
    </row>
    <row r="6" spans="1:59" ht="12" customHeight="1">
      <c r="C6" s="14"/>
      <c r="D6" s="15"/>
      <c r="E6" s="15"/>
      <c r="F6" s="15"/>
      <c r="G6" s="15"/>
      <c r="H6" s="15"/>
      <c r="I6" s="15"/>
      <c r="J6" s="15"/>
      <c r="K6" s="15"/>
      <c r="L6" s="15"/>
      <c r="M6" s="15"/>
      <c r="N6" s="15"/>
      <c r="P6" s="10" t="s">
        <v>705</v>
      </c>
    </row>
    <row r="7" spans="1:59" ht="12" customHeight="1">
      <c r="C7" s="10" t="s">
        <v>704</v>
      </c>
      <c r="D7" s="12"/>
      <c r="E7" s="12"/>
      <c r="F7" s="12"/>
      <c r="G7" s="12"/>
      <c r="H7" s="12"/>
      <c r="I7" s="12"/>
      <c r="J7" s="12"/>
      <c r="K7" s="12"/>
      <c r="L7" s="12"/>
      <c r="M7" s="12"/>
      <c r="N7" s="12"/>
      <c r="P7" s="1057">
        <v>2016</v>
      </c>
      <c r="Q7" s="1059"/>
      <c r="R7" s="1059"/>
      <c r="S7" s="1059"/>
      <c r="T7" s="1057">
        <v>2017</v>
      </c>
      <c r="U7" s="1059"/>
      <c r="V7" s="1059"/>
      <c r="W7" s="1059"/>
      <c r="X7" s="1057">
        <v>2018</v>
      </c>
      <c r="Y7" s="1059"/>
      <c r="Z7" s="1059"/>
      <c r="AA7" s="1059"/>
      <c r="AB7" s="1057">
        <v>2019</v>
      </c>
      <c r="AC7" s="1059"/>
      <c r="AD7" s="1059"/>
      <c r="AE7" s="1059"/>
      <c r="AF7" s="1057">
        <v>2020</v>
      </c>
      <c r="AG7" s="1059"/>
      <c r="AH7" s="1059"/>
      <c r="AI7" s="1059"/>
      <c r="AJ7" s="1057">
        <v>2021</v>
      </c>
      <c r="AK7" s="1059"/>
      <c r="AL7" s="1059"/>
      <c r="AM7" s="1059"/>
      <c r="AN7" s="1057">
        <v>2022</v>
      </c>
      <c r="AO7" s="1059"/>
      <c r="AP7" s="1059"/>
      <c r="AQ7" s="1059"/>
      <c r="AR7" s="1057">
        <v>2023</v>
      </c>
      <c r="AS7" s="1059"/>
      <c r="AT7" s="1059"/>
      <c r="AU7" s="1059"/>
      <c r="AV7" s="1057">
        <v>2024</v>
      </c>
      <c r="AW7" s="1059"/>
      <c r="AX7" s="1059"/>
      <c r="AY7" s="1059"/>
      <c r="AZ7" s="1057">
        <v>2025</v>
      </c>
      <c r="BA7" s="1059"/>
      <c r="BB7" s="1059"/>
      <c r="BC7" s="1059"/>
      <c r="BD7" s="1057">
        <v>2026</v>
      </c>
      <c r="BE7" s="1057"/>
    </row>
    <row r="8" spans="1:59" ht="12" customHeight="1">
      <c r="C8" s="3">
        <v>2016</v>
      </c>
      <c r="D8" s="4">
        <v>2017</v>
      </c>
      <c r="E8" s="4">
        <v>2018</v>
      </c>
      <c r="F8" s="4">
        <v>2019</v>
      </c>
      <c r="G8" s="4">
        <v>2020</v>
      </c>
      <c r="H8" s="4">
        <v>2021</v>
      </c>
      <c r="I8" s="4">
        <v>2022</v>
      </c>
      <c r="J8" s="4">
        <v>2023</v>
      </c>
      <c r="K8" s="4">
        <v>2024</v>
      </c>
      <c r="L8" s="4">
        <v>2025</v>
      </c>
      <c r="M8" s="94">
        <v>2026</v>
      </c>
      <c r="P8" s="6"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9" ht="12" customHeight="1">
      <c r="B9" s="41" t="s">
        <v>708</v>
      </c>
      <c r="C9" s="361">
        <v>1.153652278939642</v>
      </c>
      <c r="D9" s="362">
        <v>0.93861973410159472</v>
      </c>
      <c r="E9" s="362">
        <v>1.3043993833542531</v>
      </c>
      <c r="F9" s="362">
        <v>1.0758263899364799</v>
      </c>
      <c r="G9" s="362">
        <v>0.99813312411810917</v>
      </c>
      <c r="H9" s="362">
        <v>1.5511962906252981</v>
      </c>
      <c r="I9" s="362">
        <v>1.2654297125862299</v>
      </c>
      <c r="J9" s="362">
        <v>0.81259086986881024</v>
      </c>
      <c r="K9" s="362">
        <v>0.69873817856985365</v>
      </c>
      <c r="L9" s="362">
        <v>0.54582772420437509</v>
      </c>
      <c r="M9" s="369">
        <v>-3.8000000000000103E-2</v>
      </c>
      <c r="O9" s="41" t="s">
        <v>708</v>
      </c>
      <c r="P9" s="361">
        <v>0.235573</v>
      </c>
      <c r="Q9" s="362">
        <v>0.28598083854476442</v>
      </c>
      <c r="R9" s="362">
        <v>0.27829500615327629</v>
      </c>
      <c r="S9" s="362">
        <v>0.35380343424160099</v>
      </c>
      <c r="T9" s="362">
        <v>0.29359763743291262</v>
      </c>
      <c r="U9" s="362">
        <v>0.26170278648149259</v>
      </c>
      <c r="V9" s="362">
        <v>0.21309272297832521</v>
      </c>
      <c r="W9" s="362">
        <v>0.1702265872088643</v>
      </c>
      <c r="X9" s="362">
        <v>0.40897615138535948</v>
      </c>
      <c r="Y9" s="362">
        <v>0.19822999999999991</v>
      </c>
      <c r="Z9" s="362">
        <v>0.41982705973717221</v>
      </c>
      <c r="AA9" s="362">
        <v>0.2773661722317215</v>
      </c>
      <c r="AB9" s="362">
        <v>0.2215915068346688</v>
      </c>
      <c r="AC9" s="362">
        <v>0.3705744976040295</v>
      </c>
      <c r="AD9" s="362">
        <v>0.26244397758656601</v>
      </c>
      <c r="AE9" s="362">
        <v>0.22121640791121569</v>
      </c>
      <c r="AF9" s="362">
        <v>0.36773782368255042</v>
      </c>
      <c r="AG9" s="362">
        <v>0.1657500966602333</v>
      </c>
      <c r="AH9" s="362">
        <v>0.21383782698669271</v>
      </c>
      <c r="AI9" s="362">
        <v>0.2508073767886328</v>
      </c>
      <c r="AJ9" s="362">
        <v>0.51317425735991251</v>
      </c>
      <c r="AK9" s="362">
        <v>0.435792195715279</v>
      </c>
      <c r="AL9" s="362">
        <v>0.22124824455010719</v>
      </c>
      <c r="AM9" s="362">
        <v>0.38098159299999962</v>
      </c>
      <c r="AN9" s="362">
        <v>0.35533458250258121</v>
      </c>
      <c r="AO9" s="362">
        <v>0.37195853910413279</v>
      </c>
      <c r="AP9" s="362">
        <v>0.26884604123445133</v>
      </c>
      <c r="AQ9" s="362">
        <v>0.26929054974506511</v>
      </c>
      <c r="AR9" s="362">
        <v>0.2466370825822625</v>
      </c>
      <c r="AS9" s="362">
        <v>0.20405242457454059</v>
      </c>
      <c r="AT9" s="362">
        <v>0.23579086271200711</v>
      </c>
      <c r="AU9" s="362">
        <v>0.12611049999999999</v>
      </c>
      <c r="AV9" s="362">
        <v>0.1875314443491331</v>
      </c>
      <c r="AW9" s="362">
        <v>0.12653409290947781</v>
      </c>
      <c r="AX9" s="362">
        <v>0.20393112028865309</v>
      </c>
      <c r="AY9" s="362">
        <v>0.1807415210225897</v>
      </c>
      <c r="AZ9" s="362">
        <v>0.14524142476570351</v>
      </c>
      <c r="BA9" s="362">
        <v>0.1060499995699546</v>
      </c>
      <c r="BB9" s="362">
        <v>7.4893039999999994E-2</v>
      </c>
      <c r="BC9" s="362">
        <v>0.21964325986871699</v>
      </c>
      <c r="BD9" s="362">
        <v>7.1999999999999897E-2</v>
      </c>
      <c r="BE9" s="362">
        <v>-0.11</v>
      </c>
    </row>
    <row r="10" spans="1:59" ht="12" customHeight="1">
      <c r="B10" s="5" t="s">
        <v>132</v>
      </c>
      <c r="C10" s="363">
        <v>1.2573512946993219</v>
      </c>
      <c r="D10" s="364">
        <v>1.7108924934650569</v>
      </c>
      <c r="E10" s="364">
        <v>1.175105738578049</v>
      </c>
      <c r="F10" s="364">
        <v>1.576494080816236</v>
      </c>
      <c r="G10" s="364">
        <v>1.61096423</v>
      </c>
      <c r="H10" s="364">
        <v>3.4599711273920009</v>
      </c>
      <c r="I10" s="364">
        <v>2.1352703790700258</v>
      </c>
      <c r="J10" s="364">
        <v>0.9731359064431524</v>
      </c>
      <c r="K10" s="364">
        <v>1.2854539</v>
      </c>
      <c r="L10" s="364">
        <v>1.0581736479999999</v>
      </c>
      <c r="M10" s="370">
        <v>0.53082508070889967</v>
      </c>
      <c r="O10" s="5" t="s">
        <v>132</v>
      </c>
      <c r="P10" s="363">
        <v>0.34108319088134309</v>
      </c>
      <c r="Q10" s="364">
        <v>0.32584616999999982</v>
      </c>
      <c r="R10" s="364">
        <v>0.28505193381797878</v>
      </c>
      <c r="S10" s="364">
        <v>0.30536999999999997</v>
      </c>
      <c r="T10" s="364">
        <v>0.62128160457236947</v>
      </c>
      <c r="U10" s="364">
        <v>0.38191888889268749</v>
      </c>
      <c r="V10" s="364">
        <v>0.37850899999999998</v>
      </c>
      <c r="W10" s="364">
        <v>0.32918299999999973</v>
      </c>
      <c r="X10" s="364">
        <v>0.445575136830069</v>
      </c>
      <c r="Y10" s="364">
        <v>0.1706</v>
      </c>
      <c r="Z10" s="364">
        <v>0.28159060174797979</v>
      </c>
      <c r="AA10" s="364">
        <v>0.27733999999999998</v>
      </c>
      <c r="AB10" s="364">
        <v>0.44408754967307951</v>
      </c>
      <c r="AC10" s="364">
        <v>0.47561053114315732</v>
      </c>
      <c r="AD10" s="364">
        <v>0.31069599999999981</v>
      </c>
      <c r="AE10" s="364">
        <v>0.34609999999999991</v>
      </c>
      <c r="AF10" s="364">
        <v>0.38418903799999998</v>
      </c>
      <c r="AG10" s="364">
        <v>0.33698</v>
      </c>
      <c r="AH10" s="364">
        <v>0.2675317049999999</v>
      </c>
      <c r="AI10" s="364">
        <v>0.62226348699999978</v>
      </c>
      <c r="AJ10" s="364">
        <v>0.4163740749999999</v>
      </c>
      <c r="AK10" s="364">
        <v>1.018384227196276</v>
      </c>
      <c r="AL10" s="364">
        <v>0.82051428165081963</v>
      </c>
      <c r="AM10" s="364">
        <v>1.2046985435449049</v>
      </c>
      <c r="AN10" s="364">
        <v>0.6030489699999998</v>
      </c>
      <c r="AO10" s="364">
        <v>0.63609416407002639</v>
      </c>
      <c r="AP10" s="364">
        <v>0.49557952</v>
      </c>
      <c r="AQ10" s="364">
        <v>0.4005477249999998</v>
      </c>
      <c r="AR10" s="364">
        <v>0.151115157</v>
      </c>
      <c r="AS10" s="364">
        <v>0.2433496423801563</v>
      </c>
      <c r="AT10" s="364">
        <v>0.29054892776826191</v>
      </c>
      <c r="AU10" s="364">
        <v>0.28812217929473422</v>
      </c>
      <c r="AV10" s="364">
        <v>0.32926087500000001</v>
      </c>
      <c r="AW10" s="364">
        <v>0.30146599999999979</v>
      </c>
      <c r="AX10" s="364">
        <v>0.15119702500000001</v>
      </c>
      <c r="AY10" s="364">
        <v>0.50352999999999981</v>
      </c>
      <c r="AZ10" s="364">
        <v>0.2311416319999999</v>
      </c>
      <c r="BA10" s="364">
        <v>0.40594201599999979</v>
      </c>
      <c r="BB10" s="364">
        <v>0.189218</v>
      </c>
      <c r="BC10" s="364">
        <v>0.23187199999999999</v>
      </c>
      <c r="BD10" s="364">
        <v>0.200742895</v>
      </c>
      <c r="BE10" s="364">
        <v>0.33008218570889969</v>
      </c>
    </row>
    <row r="11" spans="1:59" ht="12" customHeight="1">
      <c r="B11" s="5" t="s">
        <v>540</v>
      </c>
      <c r="C11" s="365">
        <v>2.8053880756876408</v>
      </c>
      <c r="D11" s="366">
        <v>3.2458072979999999</v>
      </c>
      <c r="E11" s="366">
        <v>3.7680366111145078</v>
      </c>
      <c r="F11" s="366">
        <v>4.5694720586813711</v>
      </c>
      <c r="G11" s="366">
        <v>3.7624902079996652</v>
      </c>
      <c r="H11" s="366">
        <v>7.2842884754260639</v>
      </c>
      <c r="I11" s="366">
        <v>3.5064451290347858</v>
      </c>
      <c r="J11" s="366">
        <v>2.5494389059999998</v>
      </c>
      <c r="K11" s="366">
        <v>2.1396224422265431</v>
      </c>
      <c r="L11" s="366">
        <v>2.45197480105195</v>
      </c>
      <c r="M11" s="371">
        <v>0.86854455857418233</v>
      </c>
      <c r="O11" s="5" t="s">
        <v>540</v>
      </c>
      <c r="P11" s="365">
        <v>0.48151973129332221</v>
      </c>
      <c r="Q11" s="366">
        <v>0.57717655002681778</v>
      </c>
      <c r="R11" s="366">
        <v>1.0359915683675009</v>
      </c>
      <c r="S11" s="366">
        <v>0.71070022600000005</v>
      </c>
      <c r="T11" s="366">
        <v>0.71409999999999996</v>
      </c>
      <c r="U11" s="366">
        <v>0.86643979399999993</v>
      </c>
      <c r="V11" s="366">
        <v>0.77523367399999998</v>
      </c>
      <c r="W11" s="366">
        <v>0.89003383000000003</v>
      </c>
      <c r="X11" s="366">
        <v>0.9928949547016217</v>
      </c>
      <c r="Y11" s="366">
        <v>0.63380000000000003</v>
      </c>
      <c r="Z11" s="366">
        <v>1.340869605062079</v>
      </c>
      <c r="AA11" s="366">
        <v>0.80047205135080701</v>
      </c>
      <c r="AB11" s="366">
        <v>1.218544436</v>
      </c>
      <c r="AC11" s="366">
        <v>1.186993476</v>
      </c>
      <c r="AD11" s="366">
        <v>1.3262103066813711</v>
      </c>
      <c r="AE11" s="366">
        <v>0.83772383999999978</v>
      </c>
      <c r="AF11" s="366">
        <v>0.65780999999999989</v>
      </c>
      <c r="AG11" s="366">
        <v>0.59026169640556225</v>
      </c>
      <c r="AH11" s="366">
        <v>1.0842653550000001</v>
      </c>
      <c r="AI11" s="366">
        <v>1.430153156594103</v>
      </c>
      <c r="AJ11" s="366">
        <v>1.2818561038405909</v>
      </c>
      <c r="AK11" s="366">
        <v>1.659443743336757</v>
      </c>
      <c r="AL11" s="366">
        <v>2.2137425830000002</v>
      </c>
      <c r="AM11" s="366">
        <v>2.1292460452487161</v>
      </c>
      <c r="AN11" s="366">
        <v>1.207626955203019</v>
      </c>
      <c r="AO11" s="366">
        <v>1.0925210999999999</v>
      </c>
      <c r="AP11" s="366">
        <v>0.36046709799999987</v>
      </c>
      <c r="AQ11" s="366">
        <v>0.84582997583176711</v>
      </c>
      <c r="AR11" s="366">
        <v>0.83813614999999975</v>
      </c>
      <c r="AS11" s="366">
        <v>0.726302106</v>
      </c>
      <c r="AT11" s="366">
        <v>0.36640318999999999</v>
      </c>
      <c r="AU11" s="366">
        <v>0.61859745999999993</v>
      </c>
      <c r="AV11" s="366">
        <v>0.62610097399999987</v>
      </c>
      <c r="AW11" s="366">
        <v>0.222743</v>
      </c>
      <c r="AX11" s="366">
        <v>0.45173610799999991</v>
      </c>
      <c r="AY11" s="366">
        <v>0.83904236022654344</v>
      </c>
      <c r="AZ11" s="366">
        <v>0.64050000000000007</v>
      </c>
      <c r="BA11" s="366">
        <v>0.20310772768987709</v>
      </c>
      <c r="BB11" s="366">
        <v>0.70379483499999995</v>
      </c>
      <c r="BC11" s="366">
        <v>0.90457223836207235</v>
      </c>
      <c r="BD11" s="366">
        <v>0.40204455857418231</v>
      </c>
      <c r="BE11" s="366">
        <v>0.46650000000000003</v>
      </c>
    </row>
    <row r="12" spans="1:59" ht="12" customHeight="1">
      <c r="B12" s="5" t="s">
        <v>541</v>
      </c>
      <c r="C12" s="363">
        <v>24.656078812485649</v>
      </c>
      <c r="D12" s="364">
        <v>25.98224470845572</v>
      </c>
      <c r="E12" s="364">
        <v>39.246175619223763</v>
      </c>
      <c r="F12" s="364">
        <v>37.094967961871603</v>
      </c>
      <c r="G12" s="364">
        <v>36.387080672000003</v>
      </c>
      <c r="H12" s="364">
        <v>62.113213291775658</v>
      </c>
      <c r="I12" s="364">
        <v>24.993154491584981</v>
      </c>
      <c r="J12" s="364">
        <v>13.066398929</v>
      </c>
      <c r="K12" s="364">
        <v>19.586517386000001</v>
      </c>
      <c r="L12" s="364">
        <v>20.89089115654911</v>
      </c>
      <c r="M12" s="370">
        <v>10.008429508000001</v>
      </c>
      <c r="O12" s="5" t="s">
        <v>541</v>
      </c>
      <c r="P12" s="363">
        <v>6.6351302304276318</v>
      </c>
      <c r="Q12" s="364">
        <v>5.1095030636955876</v>
      </c>
      <c r="R12" s="364">
        <v>8.1238349933788765</v>
      </c>
      <c r="S12" s="364">
        <v>4.7876105249835534</v>
      </c>
      <c r="T12" s="364">
        <v>3.2152951910000001</v>
      </c>
      <c r="U12" s="364">
        <v>6.1887160980000004</v>
      </c>
      <c r="V12" s="364">
        <v>7.4148099389946687</v>
      </c>
      <c r="W12" s="364">
        <v>9.1634234804610504</v>
      </c>
      <c r="X12" s="364">
        <v>9.0173964596228746</v>
      </c>
      <c r="Y12" s="364">
        <v>10.983938714000001</v>
      </c>
      <c r="Z12" s="364">
        <v>9.9334800721889192</v>
      </c>
      <c r="AA12" s="364">
        <v>9.3113603734119632</v>
      </c>
      <c r="AB12" s="364">
        <v>10.17304552395289</v>
      </c>
      <c r="AC12" s="364">
        <v>12.02958463002091</v>
      </c>
      <c r="AD12" s="364">
        <v>7.9899386090811886</v>
      </c>
      <c r="AE12" s="364">
        <v>6.9023991988166049</v>
      </c>
      <c r="AF12" s="364">
        <v>5.9603923600000002</v>
      </c>
      <c r="AG12" s="364">
        <v>6.8409228119999996</v>
      </c>
      <c r="AH12" s="364">
        <v>9.6630830499999991</v>
      </c>
      <c r="AI12" s="364">
        <v>13.92268245</v>
      </c>
      <c r="AJ12" s="364">
        <v>11.95306395553115</v>
      </c>
      <c r="AK12" s="364">
        <v>15.094882252</v>
      </c>
      <c r="AL12" s="364">
        <v>17.54669455452186</v>
      </c>
      <c r="AM12" s="364">
        <v>17.51857252972265</v>
      </c>
      <c r="AN12" s="364">
        <v>8.9084987231122845</v>
      </c>
      <c r="AO12" s="364">
        <v>7.0186699664109709</v>
      </c>
      <c r="AP12" s="364">
        <v>5.9295476340000004</v>
      </c>
      <c r="AQ12" s="364">
        <v>3.1364381680617228</v>
      </c>
      <c r="AR12" s="364">
        <v>4.1309911000000001</v>
      </c>
      <c r="AS12" s="364">
        <v>1.676217536</v>
      </c>
      <c r="AT12" s="364">
        <v>2.8848977269999998</v>
      </c>
      <c r="AU12" s="364">
        <v>4.3742925660000003</v>
      </c>
      <c r="AV12" s="364">
        <v>4.4906070409999996</v>
      </c>
      <c r="AW12" s="364">
        <v>4.2608000529999996</v>
      </c>
      <c r="AX12" s="364">
        <v>5.1305065909999996</v>
      </c>
      <c r="AY12" s="364">
        <v>5.7046037009999999</v>
      </c>
      <c r="AZ12" s="364">
        <v>5.3444398154243844</v>
      </c>
      <c r="BA12" s="364">
        <v>3.4227402336390118</v>
      </c>
      <c r="BB12" s="364">
        <v>5.0290981636197776</v>
      </c>
      <c r="BC12" s="364">
        <v>7.0946129438659371</v>
      </c>
      <c r="BD12" s="364">
        <v>5.1408690530000003</v>
      </c>
      <c r="BE12" s="364">
        <v>4.8675604549999996</v>
      </c>
    </row>
    <row r="13" spans="1:59" ht="12" customHeight="1">
      <c r="B13" s="5" t="s">
        <v>542</v>
      </c>
      <c r="C13" s="365">
        <v>35.362573707000003</v>
      </c>
      <c r="D13" s="366">
        <v>56.804707687766928</v>
      </c>
      <c r="E13" s="366">
        <v>88.054636125879341</v>
      </c>
      <c r="F13" s="366">
        <v>209.50356851463519</v>
      </c>
      <c r="G13" s="366">
        <v>253.93886141709291</v>
      </c>
      <c r="H13" s="366">
        <v>716.34809079636182</v>
      </c>
      <c r="I13" s="366">
        <v>58.677640844000003</v>
      </c>
      <c r="J13" s="366">
        <v>51.671867532999997</v>
      </c>
      <c r="K13" s="366">
        <v>73.0053430714934</v>
      </c>
      <c r="L13" s="366">
        <v>183.14739362273411</v>
      </c>
      <c r="M13" s="371">
        <v>2137.7327557949998</v>
      </c>
      <c r="O13" s="5" t="s">
        <v>542</v>
      </c>
      <c r="P13" s="365">
        <v>4.9950000000000001</v>
      </c>
      <c r="Q13" s="366">
        <v>12.743865605</v>
      </c>
      <c r="R13" s="366">
        <v>12.728150882</v>
      </c>
      <c r="S13" s="366">
        <v>4.8955572199999997</v>
      </c>
      <c r="T13" s="366">
        <v>10.897144425</v>
      </c>
      <c r="U13" s="366">
        <v>13.059042614000001</v>
      </c>
      <c r="V13" s="366">
        <v>8.1780981787816174</v>
      </c>
      <c r="W13" s="366">
        <v>24.670422469985311</v>
      </c>
      <c r="X13" s="366">
        <v>16.714176217736309</v>
      </c>
      <c r="Y13" s="366">
        <v>25.267477032143031</v>
      </c>
      <c r="Z13" s="366">
        <v>21.150912932000001</v>
      </c>
      <c r="AA13" s="366">
        <v>24.922069944</v>
      </c>
      <c r="AB13" s="366">
        <v>40.169203854000003</v>
      </c>
      <c r="AC13" s="366">
        <v>118.37452210799999</v>
      </c>
      <c r="AD13" s="366">
        <v>34.677192594635187</v>
      </c>
      <c r="AE13" s="366">
        <v>16.282649958</v>
      </c>
      <c r="AF13" s="366">
        <v>10.494185263</v>
      </c>
      <c r="AG13" s="366">
        <v>23.082355384</v>
      </c>
      <c r="AH13" s="366">
        <v>94.772946921435818</v>
      </c>
      <c r="AI13" s="366">
        <v>125.589373848657</v>
      </c>
      <c r="AJ13" s="366">
        <v>152.8415247599456</v>
      </c>
      <c r="AK13" s="366">
        <v>199.732429642</v>
      </c>
      <c r="AL13" s="366">
        <v>182.52362345524591</v>
      </c>
      <c r="AM13" s="366">
        <v>181.25051293917031</v>
      </c>
      <c r="AN13" s="366">
        <v>24.144354246999999</v>
      </c>
      <c r="AO13" s="366">
        <v>18.403174035999999</v>
      </c>
      <c r="AP13" s="366">
        <v>10.813700000000001</v>
      </c>
      <c r="AQ13" s="366">
        <v>5.3164125609999999</v>
      </c>
      <c r="AR13" s="366">
        <v>4.4800000000000004</v>
      </c>
      <c r="AS13" s="366">
        <v>3.8713160860000002</v>
      </c>
      <c r="AT13" s="366">
        <v>33.537927447000001</v>
      </c>
      <c r="AU13" s="366">
        <v>9.7826240000000002</v>
      </c>
      <c r="AV13" s="366">
        <v>19.718367209945939</v>
      </c>
      <c r="AW13" s="366">
        <v>22.104131066000001</v>
      </c>
      <c r="AX13" s="366">
        <v>9.1974793525474556</v>
      </c>
      <c r="AY13" s="366">
        <v>21.985365442999999</v>
      </c>
      <c r="AZ13" s="366">
        <v>32.147632252584039</v>
      </c>
      <c r="BA13" s="366">
        <v>40.750226294999997</v>
      </c>
      <c r="BB13" s="366">
        <v>55.328582622500512</v>
      </c>
      <c r="BC13" s="366">
        <v>54.920952452649502</v>
      </c>
      <c r="BD13" s="366">
        <v>332.74131627899999</v>
      </c>
      <c r="BE13" s="366">
        <v>1804.9914395159999</v>
      </c>
    </row>
    <row r="14" spans="1:59" ht="12" customHeight="1">
      <c r="B14" s="37" t="s">
        <v>134</v>
      </c>
      <c r="C14" s="373">
        <v>34.093946541346078</v>
      </c>
      <c r="D14" s="374">
        <v>38.579808886694863</v>
      </c>
      <c r="E14" s="374">
        <v>45.968119481627177</v>
      </c>
      <c r="F14" s="374">
        <v>47.973047943333121</v>
      </c>
      <c r="G14" s="374">
        <v>42.017266179399662</v>
      </c>
      <c r="H14" s="374">
        <v>74.205291065700777</v>
      </c>
      <c r="I14" s="374">
        <v>60.994019352438798</v>
      </c>
      <c r="J14" s="374">
        <v>48.000006028662327</v>
      </c>
      <c r="K14" s="374">
        <v>58.077352938417171</v>
      </c>
      <c r="L14" s="374">
        <v>76.027150406535554</v>
      </c>
      <c r="M14" s="375">
        <v>38.510502550691768</v>
      </c>
      <c r="O14" s="37" t="s">
        <v>134</v>
      </c>
      <c r="P14" s="373">
        <v>10.35682431823937</v>
      </c>
      <c r="Q14" s="374">
        <v>7.3763188751985647</v>
      </c>
      <c r="R14" s="374">
        <v>8.8370525517585321</v>
      </c>
      <c r="S14" s="374">
        <v>7.5237507961496144</v>
      </c>
      <c r="T14" s="374">
        <v>11.8488800747064</v>
      </c>
      <c r="U14" s="374">
        <v>8.3022334441773413</v>
      </c>
      <c r="V14" s="374">
        <v>8.9614198212469578</v>
      </c>
      <c r="W14" s="374">
        <v>9.4672755465641547</v>
      </c>
      <c r="X14" s="374">
        <v>13.96928038089947</v>
      </c>
      <c r="Y14" s="374">
        <v>12.02474482406933</v>
      </c>
      <c r="Z14" s="374">
        <v>9.8194023278407929</v>
      </c>
      <c r="AA14" s="374">
        <v>10.15469194881759</v>
      </c>
      <c r="AB14" s="374">
        <v>11.825850819687711</v>
      </c>
      <c r="AC14" s="374">
        <v>12.757728125678151</v>
      </c>
      <c r="AD14" s="374">
        <v>11.40161835857684</v>
      </c>
      <c r="AE14" s="374">
        <v>11.98785063939042</v>
      </c>
      <c r="AF14" s="374">
        <v>11.23661628662002</v>
      </c>
      <c r="AG14" s="374">
        <v>6.8473787965012267</v>
      </c>
      <c r="AH14" s="374">
        <v>9.3981733090294099</v>
      </c>
      <c r="AI14" s="374">
        <v>14.535097787249009</v>
      </c>
      <c r="AJ14" s="374">
        <v>18.82854267480495</v>
      </c>
      <c r="AK14" s="374">
        <v>17.20401537694439</v>
      </c>
      <c r="AL14" s="374">
        <v>17.495737237875709</v>
      </c>
      <c r="AM14" s="374">
        <v>20.676995776075731</v>
      </c>
      <c r="AN14" s="374">
        <v>18.317669534316568</v>
      </c>
      <c r="AO14" s="374">
        <v>16.242896377892219</v>
      </c>
      <c r="AP14" s="374">
        <v>14.022407813595089</v>
      </c>
      <c r="AQ14" s="374">
        <v>12.41104562663492</v>
      </c>
      <c r="AR14" s="374">
        <v>13.90497061532651</v>
      </c>
      <c r="AS14" s="374">
        <v>12.19562068602038</v>
      </c>
      <c r="AT14" s="374">
        <v>10.798563762369961</v>
      </c>
      <c r="AU14" s="374">
        <v>11.100850964945479</v>
      </c>
      <c r="AV14" s="374">
        <v>13.50264183714544</v>
      </c>
      <c r="AW14" s="374">
        <v>13.793244606542009</v>
      </c>
      <c r="AX14" s="374">
        <v>13.94983920248273</v>
      </c>
      <c r="AY14" s="374">
        <v>16.831627292246999</v>
      </c>
      <c r="AZ14" s="374">
        <v>19.027699713116199</v>
      </c>
      <c r="BA14" s="374">
        <v>20.440669067651299</v>
      </c>
      <c r="BB14" s="374">
        <v>18.33709301302671</v>
      </c>
      <c r="BC14" s="374">
        <v>18.221688612741339</v>
      </c>
      <c r="BD14" s="374">
        <v>20.288576807080119</v>
      </c>
      <c r="BE14" s="374">
        <v>18.221925743611649</v>
      </c>
    </row>
    <row r="15" spans="1:59" ht="12" customHeight="1">
      <c r="B15" s="18" t="s">
        <v>115</v>
      </c>
      <c r="O15" s="18" t="s">
        <v>115</v>
      </c>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row>
    <row r="33" spans="2:59" ht="12" customHeight="1">
      <c r="O33" s="12"/>
      <c r="AX33" s="16"/>
      <c r="AY33" s="16"/>
      <c r="AZ33" s="16"/>
      <c r="BA33" s="16"/>
      <c r="BB33" s="16"/>
      <c r="BC33" s="16"/>
      <c r="BD33" s="16"/>
      <c r="BE33" s="16"/>
    </row>
    <row r="34" spans="2:59" ht="12" customHeight="1">
      <c r="O34" s="12"/>
      <c r="AX34" s="16"/>
      <c r="AY34" s="16"/>
      <c r="AZ34" s="16"/>
      <c r="BA34" s="16"/>
      <c r="BB34" s="16"/>
      <c r="BC34" s="16"/>
      <c r="BD34" s="16"/>
      <c r="BE34" s="16"/>
    </row>
    <row r="35" spans="2:59" ht="12" customHeight="1">
      <c r="O35" s="12"/>
      <c r="AX35" s="16"/>
      <c r="AY35" s="16"/>
      <c r="AZ35" s="16"/>
      <c r="BA35" s="16"/>
      <c r="BB35" s="16"/>
      <c r="BC35" s="16"/>
      <c r="BD35" s="16"/>
      <c r="BE35" s="16"/>
    </row>
    <row r="36" spans="2:59" ht="12" customHeight="1">
      <c r="O36" s="12"/>
      <c r="AX36" s="16"/>
      <c r="AY36" s="16"/>
      <c r="AZ36" s="16"/>
      <c r="BA36" s="16"/>
      <c r="BB36" s="16"/>
      <c r="BC36" s="16"/>
      <c r="BD36" s="16"/>
      <c r="BE36" s="16"/>
    </row>
    <row r="37" spans="2:59" ht="12" customHeight="1">
      <c r="O37" s="12"/>
      <c r="AX37" s="16"/>
      <c r="AY37" s="16"/>
      <c r="AZ37" s="16"/>
      <c r="BA37" s="16"/>
      <c r="BB37" s="16"/>
      <c r="BC37" s="16"/>
      <c r="BD37" s="16"/>
      <c r="BE37" s="16"/>
    </row>
    <row r="38" spans="2:59" ht="12" customHeight="1">
      <c r="C38" s="14"/>
      <c r="D38" s="15"/>
      <c r="E38" s="15"/>
      <c r="F38" s="15"/>
      <c r="G38" s="15"/>
      <c r="H38" s="15"/>
      <c r="I38" s="15"/>
      <c r="J38" s="15"/>
      <c r="K38" s="15"/>
      <c r="L38" s="15"/>
      <c r="M38" s="15"/>
      <c r="N38" s="15"/>
      <c r="P38" s="10" t="s">
        <v>705</v>
      </c>
    </row>
    <row r="39" spans="2:59" ht="12" customHeight="1">
      <c r="C39" s="10" t="s">
        <v>704</v>
      </c>
      <c r="D39" s="12"/>
      <c r="E39" s="12"/>
      <c r="F39" s="12"/>
      <c r="G39" s="12"/>
      <c r="H39" s="12"/>
      <c r="I39" s="12"/>
      <c r="J39" s="12"/>
      <c r="K39" s="12"/>
      <c r="L39" s="12"/>
      <c r="M39" s="12"/>
      <c r="N39" s="12"/>
      <c r="P39" s="1057">
        <v>2016</v>
      </c>
      <c r="Q39" s="1059"/>
      <c r="R39" s="1059"/>
      <c r="S39" s="1059"/>
      <c r="T39" s="1057">
        <v>2017</v>
      </c>
      <c r="U39" s="1059"/>
      <c r="V39" s="1059"/>
      <c r="W39" s="1059"/>
      <c r="X39" s="1057">
        <v>2018</v>
      </c>
      <c r="Y39" s="1059"/>
      <c r="Z39" s="1059"/>
      <c r="AA39" s="1059"/>
      <c r="AB39" s="1057">
        <v>2019</v>
      </c>
      <c r="AC39" s="1059"/>
      <c r="AD39" s="1059"/>
      <c r="AE39" s="1059"/>
      <c r="AF39" s="1057">
        <v>2020</v>
      </c>
      <c r="AG39" s="1059"/>
      <c r="AH39" s="1059"/>
      <c r="AI39" s="1059"/>
      <c r="AJ39" s="1057">
        <v>2021</v>
      </c>
      <c r="AK39" s="1059"/>
      <c r="AL39" s="1059"/>
      <c r="AM39" s="1059"/>
      <c r="AN39" s="1057">
        <v>2022</v>
      </c>
      <c r="AO39" s="1059"/>
      <c r="AP39" s="1059"/>
      <c r="AQ39" s="1059"/>
      <c r="AR39" s="1057">
        <v>2023</v>
      </c>
      <c r="AS39" s="1059"/>
      <c r="AT39" s="1059"/>
      <c r="AU39" s="1059"/>
      <c r="AV39" s="1057">
        <v>2024</v>
      </c>
      <c r="AW39" s="1059"/>
      <c r="AX39" s="1059"/>
      <c r="AY39" s="1059"/>
      <c r="AZ39" s="1057">
        <v>2025</v>
      </c>
      <c r="BA39" s="1059"/>
      <c r="BB39" s="1059"/>
      <c r="BC39" s="1059"/>
      <c r="BD39" s="1057">
        <v>2026</v>
      </c>
      <c r="BE39" s="1057"/>
    </row>
    <row r="40" spans="2:59" ht="12" customHeight="1">
      <c r="C40" s="3">
        <v>2016</v>
      </c>
      <c r="D40" s="4">
        <v>2017</v>
      </c>
      <c r="E40" s="4">
        <v>2018</v>
      </c>
      <c r="F40" s="4">
        <v>2019</v>
      </c>
      <c r="G40" s="4">
        <v>2020</v>
      </c>
      <c r="H40" s="4">
        <v>2021</v>
      </c>
      <c r="I40" s="4">
        <v>2022</v>
      </c>
      <c r="J40" s="4">
        <v>2023</v>
      </c>
      <c r="K40" s="4">
        <v>2024</v>
      </c>
      <c r="L40" s="4">
        <v>2025</v>
      </c>
      <c r="M40" s="94">
        <v>2026</v>
      </c>
      <c r="P40" s="6" t="s">
        <v>108</v>
      </c>
      <c r="Q40" s="6" t="s">
        <v>109</v>
      </c>
      <c r="R40" s="6" t="s">
        <v>110</v>
      </c>
      <c r="S40" s="6" t="s">
        <v>111</v>
      </c>
      <c r="T40" s="6" t="s">
        <v>108</v>
      </c>
      <c r="U40" s="6" t="s">
        <v>109</v>
      </c>
      <c r="V40" s="6" t="s">
        <v>110</v>
      </c>
      <c r="W40" s="6" t="s">
        <v>111</v>
      </c>
      <c r="X40" s="6" t="s">
        <v>108</v>
      </c>
      <c r="Y40" s="6" t="s">
        <v>109</v>
      </c>
      <c r="Z40" s="6" t="s">
        <v>110</v>
      </c>
      <c r="AA40" s="6" t="s">
        <v>111</v>
      </c>
      <c r="AB40" s="6" t="s">
        <v>108</v>
      </c>
      <c r="AC40" s="6" t="s">
        <v>109</v>
      </c>
      <c r="AD40" s="6" t="s">
        <v>110</v>
      </c>
      <c r="AE40" s="6" t="s">
        <v>111</v>
      </c>
      <c r="AF40" s="6" t="s">
        <v>108</v>
      </c>
      <c r="AG40" s="6" t="s">
        <v>109</v>
      </c>
      <c r="AH40" s="6" t="s">
        <v>110</v>
      </c>
      <c r="AI40" s="6" t="s">
        <v>111</v>
      </c>
      <c r="AJ40" s="6" t="s">
        <v>108</v>
      </c>
      <c r="AK40" s="6" t="s">
        <v>109</v>
      </c>
      <c r="AL40" s="6" t="s">
        <v>110</v>
      </c>
      <c r="AM40" s="6" t="s">
        <v>111</v>
      </c>
      <c r="AN40" s="6" t="s">
        <v>108</v>
      </c>
      <c r="AO40" s="6" t="s">
        <v>109</v>
      </c>
      <c r="AP40" s="6" t="s">
        <v>110</v>
      </c>
      <c r="AQ40" s="6" t="s">
        <v>111</v>
      </c>
      <c r="AR40" s="6" t="s">
        <v>108</v>
      </c>
      <c r="AS40" s="6" t="s">
        <v>109</v>
      </c>
      <c r="AT40" s="6" t="s">
        <v>110</v>
      </c>
      <c r="AU40" s="6" t="s">
        <v>111</v>
      </c>
      <c r="AV40" s="6" t="s">
        <v>108</v>
      </c>
      <c r="AW40" s="6" t="s">
        <v>109</v>
      </c>
      <c r="AX40" s="6" t="s">
        <v>110</v>
      </c>
      <c r="AY40" s="6" t="s">
        <v>111</v>
      </c>
      <c r="AZ40" s="6" t="s">
        <v>108</v>
      </c>
      <c r="BA40" s="6" t="s">
        <v>109</v>
      </c>
      <c r="BB40" s="6" t="s">
        <v>110</v>
      </c>
      <c r="BC40" s="6" t="s">
        <v>111</v>
      </c>
      <c r="BD40" s="6" t="s">
        <v>108</v>
      </c>
      <c r="BE40" s="6" t="s">
        <v>109</v>
      </c>
    </row>
    <row r="41" spans="2:59" ht="12" customHeight="1">
      <c r="B41" s="41" t="s">
        <v>708</v>
      </c>
      <c r="C41" s="176">
        <v>1.1614456873985516E-2</v>
      </c>
      <c r="D41" s="177">
        <v>7.3754863046292416E-3</v>
      </c>
      <c r="E41" s="177">
        <v>7.2661821048952985E-3</v>
      </c>
      <c r="F41" s="177">
        <v>3.5647779974883505E-3</v>
      </c>
      <c r="G41" s="177">
        <v>2.9468246926457587E-3</v>
      </c>
      <c r="H41" s="177">
        <v>1.7933691874078585E-3</v>
      </c>
      <c r="I41" s="177">
        <v>8.3487058777120988E-3</v>
      </c>
      <c r="J41" s="177">
        <v>6.9408644911258107E-3</v>
      </c>
      <c r="K41" s="177">
        <v>4.5140158311641771E-3</v>
      </c>
      <c r="L41" s="177">
        <v>1.9211073237791055E-3</v>
      </c>
      <c r="M41" s="178">
        <v>-1.7370530802896406E-5</v>
      </c>
      <c r="O41" s="41" t="s">
        <v>708</v>
      </c>
      <c r="P41" s="176">
        <v>1.0222246313513548E-2</v>
      </c>
      <c r="Q41" s="177">
        <v>1.0824943500629106E-2</v>
      </c>
      <c r="R41" s="177">
        <v>8.8945171789250894E-3</v>
      </c>
      <c r="S41" s="177">
        <v>1.9045453617951215E-2</v>
      </c>
      <c r="T41" s="177">
        <v>1.0641335860439577E-2</v>
      </c>
      <c r="U41" s="177">
        <v>9.005585118789532E-3</v>
      </c>
      <c r="V41" s="177">
        <v>8.2208009037296366E-3</v>
      </c>
      <c r="W41" s="177">
        <v>3.8090050447024582E-3</v>
      </c>
      <c r="X41" s="177">
        <v>9.843390903217706E-3</v>
      </c>
      <c r="Y41" s="177">
        <v>4.0226230738670829E-3</v>
      </c>
      <c r="Z41" s="177">
        <v>9.7756776482119355E-3</v>
      </c>
      <c r="AA41" s="177">
        <v>6.0635365017768297E-3</v>
      </c>
      <c r="AB41" s="177">
        <v>3.459538921751108E-3</v>
      </c>
      <c r="AC41" s="177">
        <v>2.5522536139974809E-3</v>
      </c>
      <c r="AD41" s="177">
        <v>4.689170765240681E-3</v>
      </c>
      <c r="AE41" s="177">
        <v>6.0478093529705889E-3</v>
      </c>
      <c r="AF41" s="177">
        <v>1.2636634428380186E-2</v>
      </c>
      <c r="AG41" s="177">
        <v>4.3775521371150691E-3</v>
      </c>
      <c r="AH41" s="177">
        <v>1.8530166972712866E-3</v>
      </c>
      <c r="AI41" s="177">
        <v>1.6041366821520004E-3</v>
      </c>
      <c r="AJ41" s="177">
        <v>2.7614579554742971E-3</v>
      </c>
      <c r="AK41" s="177">
        <v>1.8532917694592576E-3</v>
      </c>
      <c r="AL41" s="177">
        <v>1.0019322578491579E-3</v>
      </c>
      <c r="AM41" s="177">
        <v>1.7072050238213384E-3</v>
      </c>
      <c r="AN41" s="177">
        <v>6.6372355942817957E-3</v>
      </c>
      <c r="AO41" s="177">
        <v>8.4989345111238287E-3</v>
      </c>
      <c r="AP41" s="177">
        <v>8.4302734570082978E-3</v>
      </c>
      <c r="AQ41" s="177">
        <v>1.2032877068107801E-2</v>
      </c>
      <c r="AR41" s="177">
        <v>1.0383910368788081E-2</v>
      </c>
      <c r="AS41" s="177">
        <v>1.0786802934523124E-2</v>
      </c>
      <c r="AT41" s="177">
        <v>4.9006571108774367E-3</v>
      </c>
      <c r="AU41" s="177">
        <v>4.7967909129259341E-3</v>
      </c>
      <c r="AV41" s="177">
        <v>4.8265039845982608E-3</v>
      </c>
      <c r="AW41" s="177">
        <v>3.1006480096274014E-3</v>
      </c>
      <c r="AX41" s="177">
        <v>7.011631360018207E-3</v>
      </c>
      <c r="AY41" s="177">
        <v>3.9253311555242964E-3</v>
      </c>
      <c r="AZ41" s="177">
        <v>2.5243286245076571E-3</v>
      </c>
      <c r="BA41" s="177">
        <v>1.6233285248635713E-3</v>
      </c>
      <c r="BB41" s="177">
        <v>9.401270495336488E-4</v>
      </c>
      <c r="BC41" s="177">
        <v>2.691926274995871E-3</v>
      </c>
      <c r="BD41" s="177">
        <v>2.0064342467596754E-4</v>
      </c>
      <c r="BE41" s="177">
        <v>-6.0149800083825475E-5</v>
      </c>
    </row>
    <row r="42" spans="2:59" ht="12" customHeight="1">
      <c r="B42" s="5" t="s">
        <v>132</v>
      </c>
      <c r="C42" s="179">
        <v>1.2658452338132266E-2</v>
      </c>
      <c r="D42" s="180">
        <v>1.3443851323158604E-2</v>
      </c>
      <c r="E42" s="180">
        <v>6.5459493449458875E-3</v>
      </c>
      <c r="F42" s="180">
        <v>5.223753074876842E-3</v>
      </c>
      <c r="G42" s="180">
        <v>4.7561082356899331E-3</v>
      </c>
      <c r="H42" s="180">
        <v>4.0001421139837581E-3</v>
      </c>
      <c r="I42" s="180">
        <v>1.4087502598475379E-2</v>
      </c>
      <c r="J42" s="180">
        <v>8.3121835458984158E-3</v>
      </c>
      <c r="K42" s="180">
        <v>8.304339783906118E-3</v>
      </c>
      <c r="L42" s="180">
        <v>3.7243713627153254E-3</v>
      </c>
      <c r="M42" s="181">
        <v>2.4265035303694439E-4</v>
      </c>
      <c r="O42" s="5" t="s">
        <v>132</v>
      </c>
      <c r="P42" s="179">
        <v>1.4800662175156945E-2</v>
      </c>
      <c r="Q42" s="180">
        <v>1.233392558080168E-2</v>
      </c>
      <c r="R42" s="180">
        <v>9.1104736562660788E-3</v>
      </c>
      <c r="S42" s="180">
        <v>1.6438252454446963E-2</v>
      </c>
      <c r="T42" s="180">
        <v>2.2518117911211319E-2</v>
      </c>
      <c r="U42" s="180">
        <v>1.3142401380735205E-2</v>
      </c>
      <c r="V42" s="180">
        <v>1.4602315300960806E-2</v>
      </c>
      <c r="W42" s="180">
        <v>7.365827678210043E-3</v>
      </c>
      <c r="X42" s="180">
        <v>1.0724268967068417E-2</v>
      </c>
      <c r="Y42" s="180">
        <v>3.4619356121763849E-3</v>
      </c>
      <c r="Z42" s="180">
        <v>6.5568402217274771E-3</v>
      </c>
      <c r="AA42" s="180">
        <v>6.0629643473533125E-3</v>
      </c>
      <c r="AB42" s="180">
        <v>6.9331996731507011E-3</v>
      </c>
      <c r="AC42" s="180">
        <v>3.2756671190645515E-3</v>
      </c>
      <c r="AD42" s="180">
        <v>5.5513051336705315E-3</v>
      </c>
      <c r="AE42" s="180">
        <v>9.461987186335636E-3</v>
      </c>
      <c r="AF42" s="180">
        <v>1.3201950171946459E-2</v>
      </c>
      <c r="AG42" s="180">
        <v>8.8998290130044479E-3</v>
      </c>
      <c r="AH42" s="180">
        <v>2.3183022545646532E-3</v>
      </c>
      <c r="AI42" s="180">
        <v>3.9799295309473313E-3</v>
      </c>
      <c r="AJ42" s="180">
        <v>2.2405634837906426E-3</v>
      </c>
      <c r="AK42" s="180">
        <v>4.3308786273976259E-3</v>
      </c>
      <c r="AL42" s="180">
        <v>3.715734461457842E-3</v>
      </c>
      <c r="AM42" s="180">
        <v>5.3983379867124266E-3</v>
      </c>
      <c r="AN42" s="180">
        <v>1.1264251457286453E-2</v>
      </c>
      <c r="AO42" s="180">
        <v>1.4534207646798298E-2</v>
      </c>
      <c r="AP42" s="180">
        <v>1.5540012618781827E-2</v>
      </c>
      <c r="AQ42" s="180">
        <v>1.7897923040366817E-2</v>
      </c>
      <c r="AR42" s="180">
        <v>6.3622478389070486E-3</v>
      </c>
      <c r="AS42" s="180">
        <v>1.2864167833411457E-2</v>
      </c>
      <c r="AT42" s="180">
        <v>6.0387440486379786E-3</v>
      </c>
      <c r="AU42" s="180">
        <v>1.0959133866358455E-2</v>
      </c>
      <c r="AV42" s="180">
        <v>8.4741997838036487E-3</v>
      </c>
      <c r="AW42" s="180">
        <v>7.3872577056291406E-3</v>
      </c>
      <c r="AX42" s="180">
        <v>5.1985091855077893E-3</v>
      </c>
      <c r="AY42" s="180">
        <v>1.0935627771407965E-2</v>
      </c>
      <c r="AZ42" s="180">
        <v>4.017293543589596E-3</v>
      </c>
      <c r="BA42" s="180">
        <v>6.2138355180165515E-3</v>
      </c>
      <c r="BB42" s="180">
        <v>2.37524021002029E-3</v>
      </c>
      <c r="BC42" s="180">
        <v>2.8418005160227668E-3</v>
      </c>
      <c r="BD42" s="180">
        <v>5.5941308239122528E-4</v>
      </c>
      <c r="BE42" s="180">
        <v>1.8049434074202247E-4</v>
      </c>
    </row>
    <row r="43" spans="2:59" ht="12" customHeight="1">
      <c r="B43" s="5" t="s">
        <v>540</v>
      </c>
      <c r="C43" s="182">
        <v>2.8243396571638928E-2</v>
      </c>
      <c r="D43" s="183">
        <v>2.5504905132618359E-2</v>
      </c>
      <c r="E43" s="183">
        <v>2.0989921141993377E-2</v>
      </c>
      <c r="F43" s="183">
        <v>1.5141061427101549E-2</v>
      </c>
      <c r="G43" s="183">
        <v>1.1108136563013529E-2</v>
      </c>
      <c r="H43" s="183">
        <v>8.4215122115546791E-3</v>
      </c>
      <c r="I43" s="183">
        <v>2.3133864147079481E-2</v>
      </c>
      <c r="J43" s="183">
        <v>2.1776407576185139E-2</v>
      </c>
      <c r="K43" s="183">
        <v>1.3822472956455499E-2</v>
      </c>
      <c r="L43" s="183">
        <v>8.6300247113482182E-3</v>
      </c>
      <c r="M43" s="184">
        <v>3.9702842127370668E-4</v>
      </c>
      <c r="O43" s="5" t="s">
        <v>540</v>
      </c>
      <c r="P43" s="182">
        <v>2.0894641143497757E-2</v>
      </c>
      <c r="Q43" s="183">
        <v>2.1847280313328929E-2</v>
      </c>
      <c r="R43" s="183">
        <v>3.3111067745826318E-2</v>
      </c>
      <c r="S43" s="183">
        <v>3.8257424548647584E-2</v>
      </c>
      <c r="T43" s="183">
        <v>2.5882285717221672E-2</v>
      </c>
      <c r="U43" s="183">
        <v>2.9815491917680726E-2</v>
      </c>
      <c r="V43" s="183">
        <v>2.9907364262594185E-2</v>
      </c>
      <c r="W43" s="183">
        <v>1.9915475038374694E-2</v>
      </c>
      <c r="X43" s="183">
        <v>2.3897366953682397E-2</v>
      </c>
      <c r="Y43" s="183">
        <v>1.2861516946057402E-2</v>
      </c>
      <c r="Z43" s="183">
        <v>3.1222163325008597E-2</v>
      </c>
      <c r="AA43" s="183">
        <v>1.7499219399988147E-2</v>
      </c>
      <c r="AB43" s="183">
        <v>1.9024203429288226E-2</v>
      </c>
      <c r="AC43" s="183">
        <v>8.1751669596798783E-3</v>
      </c>
      <c r="AD43" s="183">
        <v>2.3695825127478531E-2</v>
      </c>
      <c r="AE43" s="183">
        <v>2.2902433515654103E-2</v>
      </c>
      <c r="AF43" s="183">
        <v>2.260443163036864E-2</v>
      </c>
      <c r="AG43" s="183">
        <v>1.5589139328551979E-2</v>
      </c>
      <c r="AH43" s="183">
        <v>9.3957268243883285E-3</v>
      </c>
      <c r="AI43" s="183">
        <v>9.1471039207968452E-3</v>
      </c>
      <c r="AJ43" s="183">
        <v>6.8978357447912067E-3</v>
      </c>
      <c r="AK43" s="183">
        <v>7.0571099291001985E-3</v>
      </c>
      <c r="AL43" s="183">
        <v>1.0025029165732842E-2</v>
      </c>
      <c r="AM43" s="183">
        <v>9.5412996643129914E-3</v>
      </c>
      <c r="AN43" s="183">
        <v>2.2557063135360322E-2</v>
      </c>
      <c r="AO43" s="183">
        <v>2.4963172786097759E-2</v>
      </c>
      <c r="AP43" s="183">
        <v>1.1303258156381571E-2</v>
      </c>
      <c r="AQ43" s="183">
        <v>3.7794746712572894E-2</v>
      </c>
      <c r="AR43" s="183">
        <v>3.5287194315308641E-2</v>
      </c>
      <c r="AS43" s="183">
        <v>3.8394435668610158E-2</v>
      </c>
      <c r="AT43" s="183">
        <v>7.6152925430143861E-3</v>
      </c>
      <c r="AU43" s="183">
        <v>2.3529227739855635E-2</v>
      </c>
      <c r="AV43" s="183">
        <v>1.6113984810706868E-2</v>
      </c>
      <c r="AW43" s="183">
        <v>5.4581941019051991E-3</v>
      </c>
      <c r="AX43" s="183">
        <v>1.5531749430013838E-2</v>
      </c>
      <c r="AY43" s="183">
        <v>1.8222260711141493E-2</v>
      </c>
      <c r="AZ43" s="183">
        <v>1.113203403646963E-2</v>
      </c>
      <c r="BA43" s="183">
        <v>3.1090105546083525E-3</v>
      </c>
      <c r="BB43" s="183">
        <v>8.8346869309293783E-3</v>
      </c>
      <c r="BC43" s="183">
        <v>1.1086348734462145E-2</v>
      </c>
      <c r="BD43" s="183">
        <v>1.120383293120301E-3</v>
      </c>
      <c r="BE43" s="183">
        <v>2.5508983399185985E-4</v>
      </c>
    </row>
    <row r="44" spans="2:59" ht="12" customHeight="1">
      <c r="B44" s="5" t="s">
        <v>541</v>
      </c>
      <c r="C44" s="179">
        <v>0.24822641039847074</v>
      </c>
      <c r="D44" s="180">
        <v>0.20416328684391247</v>
      </c>
      <c r="E44" s="180">
        <v>0.21862158370289148</v>
      </c>
      <c r="F44" s="180">
        <v>0.12291511608654881</v>
      </c>
      <c r="G44" s="180">
        <v>0.10742690050716594</v>
      </c>
      <c r="H44" s="180">
        <v>7.1810333432050594E-2</v>
      </c>
      <c r="I44" s="180">
        <v>0.1648929954236738</v>
      </c>
      <c r="J44" s="180">
        <v>0.1116085692272451</v>
      </c>
      <c r="K44" s="180">
        <v>0.12653358907443407</v>
      </c>
      <c r="L44" s="180">
        <v>7.3528042313386305E-2</v>
      </c>
      <c r="M44" s="181">
        <v>4.5750456067718643E-3</v>
      </c>
      <c r="O44" s="5" t="s">
        <v>541</v>
      </c>
      <c r="P44" s="179">
        <v>0.28791897007582007</v>
      </c>
      <c r="Q44" s="180">
        <v>0.19340485279449379</v>
      </c>
      <c r="R44" s="180">
        <v>0.25964386104565584</v>
      </c>
      <c r="S44" s="180">
        <v>0.25771998055882051</v>
      </c>
      <c r="T44" s="180">
        <v>0.11653716398077417</v>
      </c>
      <c r="U44" s="180">
        <v>0.21296299648113765</v>
      </c>
      <c r="V44" s="180">
        <v>0.28605235972169252</v>
      </c>
      <c r="W44" s="180">
        <v>0.20504156745500182</v>
      </c>
      <c r="X44" s="180">
        <v>0.21703406905436698</v>
      </c>
      <c r="Y44" s="180">
        <v>0.22289383702203683</v>
      </c>
      <c r="Z44" s="180">
        <v>0.23130119142736605</v>
      </c>
      <c r="AA44" s="180">
        <v>0.20355681102385217</v>
      </c>
      <c r="AB44" s="180">
        <v>0.1588239885435658</v>
      </c>
      <c r="AC44" s="180">
        <v>8.2851224370183343E-2</v>
      </c>
      <c r="AD44" s="180">
        <v>0.14275879708237252</v>
      </c>
      <c r="AE44" s="180">
        <v>0.18870387972891101</v>
      </c>
      <c r="AF44" s="180">
        <v>0.20481792856872288</v>
      </c>
      <c r="AG44" s="180">
        <v>0.18067257201602935</v>
      </c>
      <c r="AH44" s="180">
        <v>8.373567245370224E-2</v>
      </c>
      <c r="AI44" s="180">
        <v>8.9047961499237327E-2</v>
      </c>
      <c r="AJ44" s="180">
        <v>6.4321004179180075E-2</v>
      </c>
      <c r="AK44" s="180">
        <v>6.4193946825210207E-2</v>
      </c>
      <c r="AL44" s="180">
        <v>7.946096624879681E-2</v>
      </c>
      <c r="AM44" s="180">
        <v>7.8501942304916111E-2</v>
      </c>
      <c r="AN44" s="180">
        <v>0.16640036666351007</v>
      </c>
      <c r="AO44" s="180">
        <v>0.16037060620624355</v>
      </c>
      <c r="AP44" s="180">
        <v>0.18593432806914204</v>
      </c>
      <c r="AQ44" s="180">
        <v>0.14014741677246534</v>
      </c>
      <c r="AR44" s="180">
        <v>0.17392291892016665</v>
      </c>
      <c r="AS44" s="180">
        <v>8.8609720143849102E-2</v>
      </c>
      <c r="AT44" s="180">
        <v>5.9959467459282358E-2</v>
      </c>
      <c r="AU44" s="180">
        <v>0.16638239346500308</v>
      </c>
      <c r="AV44" s="180">
        <v>0.11557492585776959</v>
      </c>
      <c r="AW44" s="180">
        <v>0.10440855029644908</v>
      </c>
      <c r="AX44" s="180">
        <v>0.17639887848072242</v>
      </c>
      <c r="AY44" s="180">
        <v>0.12389216661873628</v>
      </c>
      <c r="AZ44" s="180">
        <v>9.2887565856624055E-2</v>
      </c>
      <c r="BA44" s="180">
        <v>5.2392568382796746E-2</v>
      </c>
      <c r="BB44" s="180">
        <v>6.3129914587242736E-2</v>
      </c>
      <c r="BC44" s="180">
        <v>8.6950881196781071E-2</v>
      </c>
      <c r="BD44" s="180">
        <v>1.4326132952841939E-2</v>
      </c>
      <c r="BE44" s="180">
        <v>2.6616617114925867E-3</v>
      </c>
    </row>
    <row r="45" spans="2:59" ht="12" customHeight="1">
      <c r="B45" s="5" t="s">
        <v>542</v>
      </c>
      <c r="C45" s="182">
        <v>0.35601462829908215</v>
      </c>
      <c r="D45" s="183">
        <v>0.44636004163134774</v>
      </c>
      <c r="E45" s="183">
        <v>0.49051006113299184</v>
      </c>
      <c r="F45" s="183">
        <v>0.69419538172916539</v>
      </c>
      <c r="G45" s="183">
        <v>0.74971292823029356</v>
      </c>
      <c r="H45" s="183">
        <v>0.82818441563883582</v>
      </c>
      <c r="I45" s="183">
        <v>0.38712728184909001</v>
      </c>
      <c r="J45" s="183">
        <v>0.44136286026430321</v>
      </c>
      <c r="K45" s="183">
        <v>0.47163198532932027</v>
      </c>
      <c r="L45" s="183">
        <v>0.64460961511721793</v>
      </c>
      <c r="M45" s="184">
        <v>0.97719875481309371</v>
      </c>
      <c r="O45" s="5" t="s">
        <v>542</v>
      </c>
      <c r="P45" s="182">
        <v>0.21674861013783486</v>
      </c>
      <c r="Q45" s="183">
        <v>0.4823806582836565</v>
      </c>
      <c r="R45" s="183">
        <v>0.40680125109232657</v>
      </c>
      <c r="S45" s="183">
        <v>0.26353081667338163</v>
      </c>
      <c r="T45" s="183">
        <v>0.39496289806704848</v>
      </c>
      <c r="U45" s="183">
        <v>0.44938122903247585</v>
      </c>
      <c r="V45" s="183">
        <v>0.3154988868660521</v>
      </c>
      <c r="W45" s="183">
        <v>0.55202753684896522</v>
      </c>
      <c r="X45" s="183">
        <v>0.40228304163735873</v>
      </c>
      <c r="Y45" s="183">
        <v>0.51274547812089577</v>
      </c>
      <c r="Z45" s="183">
        <v>0.49249923746714108</v>
      </c>
      <c r="AA45" s="183">
        <v>0.54482448089968116</v>
      </c>
      <c r="AB45" s="183">
        <v>0.62713109438960568</v>
      </c>
      <c r="AC45" s="183">
        <v>0.81527952897124167</v>
      </c>
      <c r="AD45" s="183">
        <v>0.61958852792401631</v>
      </c>
      <c r="AE45" s="183">
        <v>0.44514945178325493</v>
      </c>
      <c r="AF45" s="183">
        <v>0.36061338881121552</v>
      </c>
      <c r="AG45" s="183">
        <v>0.60961782935189801</v>
      </c>
      <c r="AH45" s="183">
        <v>0.82125719088023963</v>
      </c>
      <c r="AI45" s="183">
        <v>0.80325596503054142</v>
      </c>
      <c r="AJ45" s="183">
        <v>0.82246028210093902</v>
      </c>
      <c r="AK45" s="183">
        <v>0.84940132381687083</v>
      </c>
      <c r="AL45" s="183">
        <v>0.82656613403279289</v>
      </c>
      <c r="AM45" s="183">
        <v>0.81219615841111348</v>
      </c>
      <c r="AN45" s="183">
        <v>0.45098837912285988</v>
      </c>
      <c r="AO45" s="183">
        <v>0.42049678790944733</v>
      </c>
      <c r="AP45" s="183">
        <v>0.33908793175254914</v>
      </c>
      <c r="AQ45" s="183">
        <v>0.23755656799103653</v>
      </c>
      <c r="AR45" s="183">
        <v>0.18861688585152039</v>
      </c>
      <c r="AS45" s="183">
        <v>0.20464899549221832</v>
      </c>
      <c r="AT45" s="183">
        <v>0.69704941377638285</v>
      </c>
      <c r="AU45" s="183">
        <v>0.37209591515195928</v>
      </c>
      <c r="AV45" s="183">
        <v>0.50749237408630721</v>
      </c>
      <c r="AW45" s="183">
        <v>0.54164951451754118</v>
      </c>
      <c r="AX45" s="183">
        <v>0.3162309635241578</v>
      </c>
      <c r="AY45" s="183">
        <v>0.47747656128338695</v>
      </c>
      <c r="AZ45" s="183">
        <v>0.55873307795109184</v>
      </c>
      <c r="BA45" s="183">
        <v>0.62377185297095028</v>
      </c>
      <c r="BB45" s="183">
        <v>0.69453579579317548</v>
      </c>
      <c r="BC45" s="183">
        <v>0.67310581277774462</v>
      </c>
      <c r="BD45" s="183">
        <v>0.92725496151955444</v>
      </c>
      <c r="BE45" s="183">
        <v>0.98699885672639776</v>
      </c>
    </row>
    <row r="46" spans="2:59" ht="12" customHeight="1">
      <c r="B46" s="37" t="s">
        <v>134</v>
      </c>
      <c r="C46" s="200">
        <v>0.34324265551869043</v>
      </c>
      <c r="D46" s="201">
        <v>0.30315242876433363</v>
      </c>
      <c r="E46" s="201">
        <v>0.25606630257228208</v>
      </c>
      <c r="F46" s="201">
        <v>0.15895990968481896</v>
      </c>
      <c r="G46" s="201">
        <v>0.12404910177119129</v>
      </c>
      <c r="H46" s="201">
        <v>8.5790227416167278E-2</v>
      </c>
      <c r="I46" s="201">
        <v>0.4024096501039694</v>
      </c>
      <c r="J46" s="201">
        <v>0.40999911489524227</v>
      </c>
      <c r="K46" s="201">
        <v>0.37519359702471988</v>
      </c>
      <c r="L46" s="201">
        <v>0.26758683917155329</v>
      </c>
      <c r="M46" s="202">
        <v>1.7603891336626581E-2</v>
      </c>
      <c r="O46" s="37" t="s">
        <v>134</v>
      </c>
      <c r="P46" s="200">
        <v>0.44941487015417669</v>
      </c>
      <c r="Q46" s="201">
        <v>0.27920833952709001</v>
      </c>
      <c r="R46" s="201">
        <v>0.28243882928100006</v>
      </c>
      <c r="S46" s="201">
        <v>0.40500807214675211</v>
      </c>
      <c r="T46" s="201">
        <v>0.4294581984633048</v>
      </c>
      <c r="U46" s="201">
        <v>0.28569229606918095</v>
      </c>
      <c r="V46" s="201">
        <v>0.34571827294497071</v>
      </c>
      <c r="W46" s="201">
        <v>0.21184058793474578</v>
      </c>
      <c r="X46" s="201">
        <v>0.33621786248430574</v>
      </c>
      <c r="Y46" s="201">
        <v>0.24401460922496643</v>
      </c>
      <c r="Z46" s="201">
        <v>0.22864488991054488</v>
      </c>
      <c r="AA46" s="201">
        <v>0.2219929878273483</v>
      </c>
      <c r="AB46" s="201">
        <v>0.18462797504263845</v>
      </c>
      <c r="AC46" s="201">
        <v>8.7866158965833038E-2</v>
      </c>
      <c r="AD46" s="201">
        <v>0.20371637396722142</v>
      </c>
      <c r="AE46" s="201">
        <v>0.32773443843287386</v>
      </c>
      <c r="AF46" s="201">
        <v>0.38612566638936624</v>
      </c>
      <c r="AG46" s="201">
        <v>0.18084307815340109</v>
      </c>
      <c r="AH46" s="201">
        <v>8.1440090889833922E-2</v>
      </c>
      <c r="AI46" s="201">
        <v>9.2964903336325067E-2</v>
      </c>
      <c r="AJ46" s="201">
        <v>0.10131885653582484</v>
      </c>
      <c r="AK46" s="201">
        <v>7.3163449031961827E-2</v>
      </c>
      <c r="AL46" s="201">
        <v>7.9230203833370497E-2</v>
      </c>
      <c r="AM46" s="201">
        <v>9.2655056609123682E-2</v>
      </c>
      <c r="AN46" s="201">
        <v>0.34215270402670139</v>
      </c>
      <c r="AO46" s="201">
        <v>0.37113629094028933</v>
      </c>
      <c r="AP46" s="201">
        <v>0.43970419594613713</v>
      </c>
      <c r="AQ46" s="201">
        <v>0.55457046841545055</v>
      </c>
      <c r="AR46" s="201">
        <v>0.5854268427053092</v>
      </c>
      <c r="AS46" s="201">
        <v>0.64469587792738792</v>
      </c>
      <c r="AT46" s="201">
        <v>0.22443642506180508</v>
      </c>
      <c r="AU46" s="201">
        <v>0.42223653886389767</v>
      </c>
      <c r="AV46" s="201">
        <v>0.34751801147681449</v>
      </c>
      <c r="AW46" s="201">
        <v>0.33799583536884792</v>
      </c>
      <c r="AX46" s="201">
        <v>0.47962826801957986</v>
      </c>
      <c r="AY46" s="201">
        <v>0.36554805245980299</v>
      </c>
      <c r="AZ46" s="201">
        <v>0.33070569998771726</v>
      </c>
      <c r="BA46" s="201">
        <v>0.31288940404876436</v>
      </c>
      <c r="BB46" s="201">
        <v>0.23018423542909847</v>
      </c>
      <c r="BC46" s="201">
        <v>0.22332323049999359</v>
      </c>
      <c r="BD46" s="201">
        <v>5.6538465727416214E-2</v>
      </c>
      <c r="BE46" s="201">
        <v>9.9640471874595776E-3</v>
      </c>
    </row>
    <row r="47" spans="2:59" ht="12" customHeight="1">
      <c r="B47" s="18" t="s">
        <v>115</v>
      </c>
      <c r="O47" s="18" t="s">
        <v>115</v>
      </c>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c r="AS47" s="108"/>
      <c r="AT47" s="108"/>
      <c r="AU47" s="108"/>
      <c r="AV47" s="108"/>
      <c r="AW47" s="108"/>
      <c r="AX47" s="108"/>
      <c r="AY47" s="108"/>
      <c r="AZ47" s="108"/>
      <c r="BA47" s="108"/>
      <c r="BB47" s="108"/>
      <c r="BC47" s="108"/>
      <c r="BD47" s="108"/>
      <c r="BE47" s="108"/>
      <c r="BF47" s="108"/>
      <c r="BG47" s="108"/>
    </row>
    <row r="48" spans="2:59" ht="12" customHeight="1">
      <c r="O48" s="12"/>
      <c r="AX48" s="16"/>
      <c r="AY48" s="16"/>
      <c r="AZ48" s="16"/>
      <c r="BA48" s="16"/>
      <c r="BB48" s="16"/>
      <c r="BC48" s="16"/>
      <c r="BD48" s="16"/>
      <c r="BE48" s="16"/>
    </row>
    <row r="49" spans="2:59" ht="12" customHeight="1">
      <c r="O49" s="12"/>
      <c r="AX49" s="16"/>
      <c r="AY49" s="16"/>
      <c r="AZ49" s="16"/>
      <c r="BA49" s="16"/>
      <c r="BB49" s="16"/>
      <c r="BC49" s="16"/>
      <c r="BD49" s="16"/>
      <c r="BE49" s="16"/>
    </row>
    <row r="50" spans="2:59" ht="12" customHeight="1">
      <c r="O50" s="12"/>
      <c r="AX50" s="16"/>
      <c r="AY50" s="16"/>
      <c r="AZ50" s="16"/>
      <c r="BA50" s="16"/>
      <c r="BB50" s="16"/>
      <c r="BC50" s="16"/>
      <c r="BD50" s="16"/>
      <c r="BE50" s="16"/>
    </row>
    <row r="51" spans="2:59" ht="12" customHeight="1">
      <c r="O51" s="12"/>
      <c r="AX51" s="16"/>
      <c r="AY51" s="16"/>
      <c r="AZ51" s="16"/>
      <c r="BA51" s="16"/>
      <c r="BB51" s="16"/>
      <c r="BC51" s="16"/>
      <c r="BD51" s="16"/>
      <c r="BE51" s="16"/>
    </row>
    <row r="52" spans="2:59" ht="12" customHeight="1">
      <c r="P52" s="10" t="s">
        <v>707</v>
      </c>
    </row>
    <row r="53" spans="2:59" ht="12" customHeight="1">
      <c r="C53" s="10" t="s">
        <v>706</v>
      </c>
      <c r="D53" s="12"/>
      <c r="E53" s="12"/>
      <c r="F53" s="12"/>
      <c r="G53" s="12"/>
      <c r="H53" s="12"/>
      <c r="I53" s="12"/>
      <c r="J53" s="12"/>
      <c r="K53" s="12"/>
      <c r="L53" s="12"/>
      <c r="M53" s="12"/>
      <c r="N53" s="12"/>
      <c r="P53" s="1057">
        <v>2016</v>
      </c>
      <c r="Q53" s="1059"/>
      <c r="R53" s="1059"/>
      <c r="S53" s="1059"/>
      <c r="T53" s="1057">
        <v>2017</v>
      </c>
      <c r="U53" s="1059"/>
      <c r="V53" s="1059"/>
      <c r="W53" s="1059"/>
      <c r="X53" s="1057">
        <v>2018</v>
      </c>
      <c r="Y53" s="1059"/>
      <c r="Z53" s="1059"/>
      <c r="AA53" s="1059"/>
      <c r="AB53" s="1057">
        <v>2019</v>
      </c>
      <c r="AC53" s="1059"/>
      <c r="AD53" s="1059"/>
      <c r="AE53" s="1059"/>
      <c r="AF53" s="1057">
        <v>2020</v>
      </c>
      <c r="AG53" s="1059"/>
      <c r="AH53" s="1059"/>
      <c r="AI53" s="1059"/>
      <c r="AJ53" s="1057">
        <v>2021</v>
      </c>
      <c r="AK53" s="1059"/>
      <c r="AL53" s="1059"/>
      <c r="AM53" s="1059"/>
      <c r="AN53" s="1057">
        <v>2022</v>
      </c>
      <c r="AO53" s="1059"/>
      <c r="AP53" s="1059"/>
      <c r="AQ53" s="1059"/>
      <c r="AR53" s="1057">
        <v>2023</v>
      </c>
      <c r="AS53" s="1059"/>
      <c r="AT53" s="1059"/>
      <c r="AU53" s="1059"/>
      <c r="AV53" s="1057">
        <v>2024</v>
      </c>
      <c r="AW53" s="1059"/>
      <c r="AX53" s="1059"/>
      <c r="AY53" s="1059"/>
      <c r="AZ53" s="1057">
        <v>2025</v>
      </c>
      <c r="BA53" s="1059"/>
      <c r="BB53" s="1059"/>
      <c r="BC53" s="1059"/>
      <c r="BD53" s="1057">
        <v>2026</v>
      </c>
      <c r="BE53" s="1057"/>
    </row>
    <row r="54" spans="2:59" ht="12" customHeight="1">
      <c r="C54" s="3">
        <v>2016</v>
      </c>
      <c r="D54" s="4">
        <v>2017</v>
      </c>
      <c r="E54" s="4">
        <v>2018</v>
      </c>
      <c r="F54" s="4">
        <v>2019</v>
      </c>
      <c r="G54" s="4">
        <v>2020</v>
      </c>
      <c r="H54" s="4">
        <v>2021</v>
      </c>
      <c r="I54" s="4">
        <v>2022</v>
      </c>
      <c r="J54" s="4">
        <v>2023</v>
      </c>
      <c r="K54" s="4">
        <v>2024</v>
      </c>
      <c r="L54" s="4">
        <v>2025</v>
      </c>
      <c r="M54" s="94">
        <v>2026</v>
      </c>
      <c r="P54" s="6" t="s">
        <v>108</v>
      </c>
      <c r="Q54" s="6" t="s">
        <v>109</v>
      </c>
      <c r="R54" s="6" t="s">
        <v>110</v>
      </c>
      <c r="S54" s="6" t="s">
        <v>111</v>
      </c>
      <c r="T54" s="6" t="s">
        <v>108</v>
      </c>
      <c r="U54" s="6" t="s">
        <v>109</v>
      </c>
      <c r="V54" s="6" t="s">
        <v>110</v>
      </c>
      <c r="W54" s="6" t="s">
        <v>111</v>
      </c>
      <c r="X54" s="6" t="s">
        <v>108</v>
      </c>
      <c r="Y54" s="6" t="s">
        <v>109</v>
      </c>
      <c r="Z54" s="6" t="s">
        <v>110</v>
      </c>
      <c r="AA54" s="6" t="s">
        <v>111</v>
      </c>
      <c r="AB54" s="6" t="s">
        <v>108</v>
      </c>
      <c r="AC54" s="6" t="s">
        <v>109</v>
      </c>
      <c r="AD54" s="6" t="s">
        <v>110</v>
      </c>
      <c r="AE54" s="6" t="s">
        <v>111</v>
      </c>
      <c r="AF54" s="6" t="s">
        <v>108</v>
      </c>
      <c r="AG54" s="6" t="s">
        <v>109</v>
      </c>
      <c r="AH54" s="6" t="s">
        <v>110</v>
      </c>
      <c r="AI54" s="6" t="s">
        <v>111</v>
      </c>
      <c r="AJ54" s="6" t="s">
        <v>108</v>
      </c>
      <c r="AK54" s="6" t="s">
        <v>109</v>
      </c>
      <c r="AL54" s="6" t="s">
        <v>110</v>
      </c>
      <c r="AM54" s="6" t="s">
        <v>111</v>
      </c>
      <c r="AN54" s="6" t="s">
        <v>108</v>
      </c>
      <c r="AO54" s="6" t="s">
        <v>109</v>
      </c>
      <c r="AP54" s="6" t="s">
        <v>110</v>
      </c>
      <c r="AQ54" s="6" t="s">
        <v>111</v>
      </c>
      <c r="AR54" s="6" t="s">
        <v>108</v>
      </c>
      <c r="AS54" s="6" t="s">
        <v>109</v>
      </c>
      <c r="AT54" s="6" t="s">
        <v>110</v>
      </c>
      <c r="AU54" s="6" t="s">
        <v>111</v>
      </c>
      <c r="AV54" s="6" t="s">
        <v>108</v>
      </c>
      <c r="AW54" s="6" t="s">
        <v>109</v>
      </c>
      <c r="AX54" s="6" t="s">
        <v>110</v>
      </c>
      <c r="AY54" s="6" t="s">
        <v>111</v>
      </c>
      <c r="AZ54" s="6" t="s">
        <v>108</v>
      </c>
      <c r="BA54" s="6" t="s">
        <v>109</v>
      </c>
      <c r="BB54" s="6" t="s">
        <v>110</v>
      </c>
      <c r="BC54" s="6" t="s">
        <v>111</v>
      </c>
      <c r="BD54" s="6" t="s">
        <v>108</v>
      </c>
      <c r="BE54" s="6" t="s">
        <v>109</v>
      </c>
    </row>
    <row r="55" spans="2:59" ht="12" customHeight="1">
      <c r="B55" s="41" t="s">
        <v>708</v>
      </c>
      <c r="C55" s="21">
        <v>109</v>
      </c>
      <c r="D55" s="22">
        <v>95</v>
      </c>
      <c r="E55" s="22">
        <v>114</v>
      </c>
      <c r="F55" s="22">
        <v>94</v>
      </c>
      <c r="G55" s="22">
        <v>98</v>
      </c>
      <c r="H55" s="22">
        <v>157</v>
      </c>
      <c r="I55" s="22">
        <v>124</v>
      </c>
      <c r="J55" s="22">
        <v>94</v>
      </c>
      <c r="K55" s="22">
        <v>75</v>
      </c>
      <c r="L55" s="22">
        <v>54</v>
      </c>
      <c r="M55" s="23">
        <v>11</v>
      </c>
      <c r="O55" s="41" t="s">
        <v>708</v>
      </c>
      <c r="P55" s="21">
        <v>24</v>
      </c>
      <c r="Q55" s="22">
        <v>30</v>
      </c>
      <c r="R55" s="22">
        <v>24</v>
      </c>
      <c r="S55" s="22">
        <v>31</v>
      </c>
      <c r="T55" s="22">
        <v>28</v>
      </c>
      <c r="U55" s="22">
        <v>30</v>
      </c>
      <c r="V55" s="22">
        <v>21</v>
      </c>
      <c r="W55" s="22">
        <v>16</v>
      </c>
      <c r="X55" s="22">
        <v>37</v>
      </c>
      <c r="Y55" s="22">
        <v>17</v>
      </c>
      <c r="Z55" s="22">
        <v>35</v>
      </c>
      <c r="AA55" s="22">
        <v>25</v>
      </c>
      <c r="AB55" s="22">
        <v>18</v>
      </c>
      <c r="AC55" s="22">
        <v>32</v>
      </c>
      <c r="AD55" s="22">
        <v>28</v>
      </c>
      <c r="AE55" s="22">
        <v>16</v>
      </c>
      <c r="AF55" s="22">
        <v>32</v>
      </c>
      <c r="AG55" s="22">
        <v>17</v>
      </c>
      <c r="AH55" s="22">
        <v>19</v>
      </c>
      <c r="AI55" s="22">
        <v>30</v>
      </c>
      <c r="AJ55" s="22">
        <v>44</v>
      </c>
      <c r="AK55" s="22">
        <v>43</v>
      </c>
      <c r="AL55" s="22">
        <v>31</v>
      </c>
      <c r="AM55" s="22">
        <v>39</v>
      </c>
      <c r="AN55" s="22">
        <v>31</v>
      </c>
      <c r="AO55" s="22">
        <v>38</v>
      </c>
      <c r="AP55" s="22">
        <v>27</v>
      </c>
      <c r="AQ55" s="22">
        <v>28</v>
      </c>
      <c r="AR55" s="22">
        <v>30</v>
      </c>
      <c r="AS55" s="22">
        <v>21</v>
      </c>
      <c r="AT55" s="22">
        <v>25</v>
      </c>
      <c r="AU55" s="22">
        <v>18</v>
      </c>
      <c r="AV55" s="22">
        <v>19</v>
      </c>
      <c r="AW55" s="22">
        <v>17</v>
      </c>
      <c r="AX55" s="22">
        <v>23</v>
      </c>
      <c r="AY55" s="22">
        <v>16</v>
      </c>
      <c r="AZ55" s="22">
        <v>14</v>
      </c>
      <c r="BA55" s="22">
        <v>12</v>
      </c>
      <c r="BB55" s="22">
        <v>9</v>
      </c>
      <c r="BC55" s="22">
        <v>19</v>
      </c>
      <c r="BD55" s="22">
        <v>8</v>
      </c>
      <c r="BE55" s="22">
        <v>3</v>
      </c>
    </row>
    <row r="56" spans="2:59" ht="12" customHeight="1">
      <c r="B56" s="5" t="s">
        <v>132</v>
      </c>
      <c r="C56" s="24">
        <v>34</v>
      </c>
      <c r="D56" s="32">
        <v>48</v>
      </c>
      <c r="E56" s="32">
        <v>33</v>
      </c>
      <c r="F56" s="32">
        <v>44</v>
      </c>
      <c r="G56" s="32">
        <v>45</v>
      </c>
      <c r="H56" s="32">
        <v>93</v>
      </c>
      <c r="I56" s="32">
        <v>59</v>
      </c>
      <c r="J56" s="32">
        <v>27</v>
      </c>
      <c r="K56" s="32">
        <v>37</v>
      </c>
      <c r="L56" s="32">
        <v>30</v>
      </c>
      <c r="M56" s="25">
        <v>15</v>
      </c>
      <c r="O56" s="5" t="s">
        <v>132</v>
      </c>
      <c r="P56" s="24">
        <v>9</v>
      </c>
      <c r="Q56" s="32">
        <v>9</v>
      </c>
      <c r="R56" s="32">
        <v>8</v>
      </c>
      <c r="S56" s="32">
        <v>8</v>
      </c>
      <c r="T56" s="32">
        <v>17</v>
      </c>
      <c r="U56" s="32">
        <v>10</v>
      </c>
      <c r="V56" s="32">
        <v>11</v>
      </c>
      <c r="W56" s="32">
        <v>10</v>
      </c>
      <c r="X56" s="32">
        <v>12</v>
      </c>
      <c r="Y56" s="32">
        <v>5</v>
      </c>
      <c r="Z56" s="32">
        <v>7</v>
      </c>
      <c r="AA56" s="32">
        <v>9</v>
      </c>
      <c r="AB56" s="32">
        <v>13</v>
      </c>
      <c r="AC56" s="32">
        <v>13</v>
      </c>
      <c r="AD56" s="32">
        <v>8</v>
      </c>
      <c r="AE56" s="32">
        <v>10</v>
      </c>
      <c r="AF56" s="32">
        <v>12</v>
      </c>
      <c r="AG56" s="32">
        <v>9</v>
      </c>
      <c r="AH56" s="32">
        <v>8</v>
      </c>
      <c r="AI56" s="32">
        <v>16</v>
      </c>
      <c r="AJ56" s="32">
        <v>12</v>
      </c>
      <c r="AK56" s="32">
        <v>28</v>
      </c>
      <c r="AL56" s="32">
        <v>22</v>
      </c>
      <c r="AM56" s="32">
        <v>31</v>
      </c>
      <c r="AN56" s="32">
        <v>16</v>
      </c>
      <c r="AO56" s="32">
        <v>17</v>
      </c>
      <c r="AP56" s="32">
        <v>14</v>
      </c>
      <c r="AQ56" s="32">
        <v>12</v>
      </c>
      <c r="AR56" s="32">
        <v>4</v>
      </c>
      <c r="AS56" s="32">
        <v>7</v>
      </c>
      <c r="AT56" s="32">
        <v>8</v>
      </c>
      <c r="AU56" s="32">
        <v>8</v>
      </c>
      <c r="AV56" s="32">
        <v>10</v>
      </c>
      <c r="AW56" s="32">
        <v>8</v>
      </c>
      <c r="AX56" s="32">
        <v>4</v>
      </c>
      <c r="AY56" s="32">
        <v>15</v>
      </c>
      <c r="AZ56" s="32">
        <v>7</v>
      </c>
      <c r="BA56" s="32">
        <v>11</v>
      </c>
      <c r="BB56" s="32">
        <v>5</v>
      </c>
      <c r="BC56" s="32">
        <v>7</v>
      </c>
      <c r="BD56" s="32">
        <v>6</v>
      </c>
      <c r="BE56" s="32">
        <v>9</v>
      </c>
    </row>
    <row r="57" spans="2:59" ht="12" customHeight="1">
      <c r="B57" s="5" t="s">
        <v>540</v>
      </c>
      <c r="C57" s="33">
        <v>39</v>
      </c>
      <c r="D57" s="34">
        <v>46</v>
      </c>
      <c r="E57" s="34">
        <v>54</v>
      </c>
      <c r="F57" s="34">
        <v>67</v>
      </c>
      <c r="G57" s="34">
        <v>52</v>
      </c>
      <c r="H57" s="34">
        <v>107</v>
      </c>
      <c r="I57" s="34">
        <v>50</v>
      </c>
      <c r="J57" s="34">
        <v>36</v>
      </c>
      <c r="K57" s="34">
        <v>30</v>
      </c>
      <c r="L57" s="34">
        <v>34</v>
      </c>
      <c r="M57" s="35">
        <v>12</v>
      </c>
      <c r="O57" s="5" t="s">
        <v>540</v>
      </c>
      <c r="P57" s="33">
        <v>6</v>
      </c>
      <c r="Q57" s="34">
        <v>8</v>
      </c>
      <c r="R57" s="34">
        <v>14</v>
      </c>
      <c r="S57" s="34">
        <v>11</v>
      </c>
      <c r="T57" s="34">
        <v>10</v>
      </c>
      <c r="U57" s="34">
        <v>12</v>
      </c>
      <c r="V57" s="34">
        <v>12</v>
      </c>
      <c r="W57" s="34">
        <v>12</v>
      </c>
      <c r="X57" s="34">
        <v>15</v>
      </c>
      <c r="Y57" s="34">
        <v>10</v>
      </c>
      <c r="Z57" s="34">
        <v>17</v>
      </c>
      <c r="AA57" s="34">
        <v>12</v>
      </c>
      <c r="AB57" s="34">
        <v>18</v>
      </c>
      <c r="AC57" s="34">
        <v>17</v>
      </c>
      <c r="AD57" s="34">
        <v>20</v>
      </c>
      <c r="AE57" s="34">
        <v>12</v>
      </c>
      <c r="AF57" s="34">
        <v>9</v>
      </c>
      <c r="AG57" s="34">
        <v>9</v>
      </c>
      <c r="AH57" s="34">
        <v>15</v>
      </c>
      <c r="AI57" s="34">
        <v>19</v>
      </c>
      <c r="AJ57" s="34">
        <v>18</v>
      </c>
      <c r="AK57" s="34">
        <v>26</v>
      </c>
      <c r="AL57" s="34">
        <v>32</v>
      </c>
      <c r="AM57" s="34">
        <v>31</v>
      </c>
      <c r="AN57" s="34">
        <v>17</v>
      </c>
      <c r="AO57" s="34">
        <v>16</v>
      </c>
      <c r="AP57" s="34">
        <v>5</v>
      </c>
      <c r="AQ57" s="34">
        <v>12</v>
      </c>
      <c r="AR57" s="34">
        <v>12</v>
      </c>
      <c r="AS57" s="34">
        <v>10</v>
      </c>
      <c r="AT57" s="34">
        <v>5</v>
      </c>
      <c r="AU57" s="34">
        <v>9</v>
      </c>
      <c r="AV57" s="34">
        <v>9</v>
      </c>
      <c r="AW57" s="34">
        <v>3</v>
      </c>
      <c r="AX57" s="34">
        <v>6</v>
      </c>
      <c r="AY57" s="34">
        <v>12</v>
      </c>
      <c r="AZ57" s="34">
        <v>9</v>
      </c>
      <c r="BA57" s="34">
        <v>3</v>
      </c>
      <c r="BB57" s="34">
        <v>10</v>
      </c>
      <c r="BC57" s="34">
        <v>12</v>
      </c>
      <c r="BD57" s="34">
        <v>6</v>
      </c>
      <c r="BE57" s="34">
        <v>6</v>
      </c>
    </row>
    <row r="58" spans="2:59" ht="12" customHeight="1">
      <c r="B58" s="5" t="s">
        <v>541</v>
      </c>
      <c r="C58" s="24">
        <v>117</v>
      </c>
      <c r="D58" s="32">
        <v>111</v>
      </c>
      <c r="E58" s="32">
        <v>166</v>
      </c>
      <c r="F58" s="32">
        <v>156</v>
      </c>
      <c r="G58" s="32">
        <v>135</v>
      </c>
      <c r="H58" s="32">
        <v>237</v>
      </c>
      <c r="I58" s="32">
        <v>100</v>
      </c>
      <c r="J58" s="32">
        <v>61</v>
      </c>
      <c r="K58" s="32">
        <v>81</v>
      </c>
      <c r="L58" s="32">
        <v>91</v>
      </c>
      <c r="M58" s="25">
        <v>40</v>
      </c>
      <c r="O58" s="5" t="s">
        <v>541</v>
      </c>
      <c r="P58" s="24">
        <v>31</v>
      </c>
      <c r="Q58" s="32">
        <v>25</v>
      </c>
      <c r="R58" s="32">
        <v>39</v>
      </c>
      <c r="S58" s="32">
        <v>22</v>
      </c>
      <c r="T58" s="32">
        <v>13</v>
      </c>
      <c r="U58" s="32">
        <v>31</v>
      </c>
      <c r="V58" s="32">
        <v>29</v>
      </c>
      <c r="W58" s="32">
        <v>38</v>
      </c>
      <c r="X58" s="32">
        <v>38</v>
      </c>
      <c r="Y58" s="32">
        <v>44</v>
      </c>
      <c r="Z58" s="32">
        <v>42</v>
      </c>
      <c r="AA58" s="32">
        <v>42</v>
      </c>
      <c r="AB58" s="32">
        <v>44</v>
      </c>
      <c r="AC58" s="32">
        <v>47</v>
      </c>
      <c r="AD58" s="32">
        <v>34</v>
      </c>
      <c r="AE58" s="32">
        <v>31</v>
      </c>
      <c r="AF58" s="32">
        <v>23</v>
      </c>
      <c r="AG58" s="32">
        <v>24</v>
      </c>
      <c r="AH58" s="32">
        <v>37</v>
      </c>
      <c r="AI58" s="32">
        <v>51</v>
      </c>
      <c r="AJ58" s="32">
        <v>41</v>
      </c>
      <c r="AK58" s="32">
        <v>58</v>
      </c>
      <c r="AL58" s="32">
        <v>69</v>
      </c>
      <c r="AM58" s="32">
        <v>69</v>
      </c>
      <c r="AN58" s="32">
        <v>34</v>
      </c>
      <c r="AO58" s="32">
        <v>28</v>
      </c>
      <c r="AP58" s="32">
        <v>25</v>
      </c>
      <c r="AQ58" s="32">
        <v>13</v>
      </c>
      <c r="AR58" s="32">
        <v>17</v>
      </c>
      <c r="AS58" s="32">
        <v>10</v>
      </c>
      <c r="AT58" s="32">
        <v>16</v>
      </c>
      <c r="AU58" s="32">
        <v>18</v>
      </c>
      <c r="AV58" s="32">
        <v>16</v>
      </c>
      <c r="AW58" s="32">
        <v>19</v>
      </c>
      <c r="AX58" s="32">
        <v>24</v>
      </c>
      <c r="AY58" s="32">
        <v>22</v>
      </c>
      <c r="AZ58" s="32">
        <v>21</v>
      </c>
      <c r="BA58" s="32">
        <v>16</v>
      </c>
      <c r="BB58" s="32">
        <v>25</v>
      </c>
      <c r="BC58" s="32">
        <v>29</v>
      </c>
      <c r="BD58" s="32">
        <v>21</v>
      </c>
      <c r="BE58" s="32">
        <v>19</v>
      </c>
    </row>
    <row r="59" spans="2:59" ht="12" customHeight="1">
      <c r="B59" s="5" t="s">
        <v>542</v>
      </c>
      <c r="C59" s="33">
        <v>33</v>
      </c>
      <c r="D59" s="34">
        <v>46</v>
      </c>
      <c r="E59" s="34">
        <v>52</v>
      </c>
      <c r="F59" s="34">
        <v>62</v>
      </c>
      <c r="G59" s="34">
        <v>104</v>
      </c>
      <c r="H59" s="34">
        <v>228</v>
      </c>
      <c r="I59" s="34">
        <v>44</v>
      </c>
      <c r="J59" s="34">
        <v>27</v>
      </c>
      <c r="K59" s="34">
        <v>43</v>
      </c>
      <c r="L59" s="34">
        <v>73</v>
      </c>
      <c r="M59" s="35">
        <v>63</v>
      </c>
      <c r="O59" s="5" t="s">
        <v>542</v>
      </c>
      <c r="P59" s="33">
        <v>7</v>
      </c>
      <c r="Q59" s="34">
        <v>8</v>
      </c>
      <c r="R59" s="34">
        <v>11</v>
      </c>
      <c r="S59" s="34">
        <v>7</v>
      </c>
      <c r="T59" s="34">
        <v>9</v>
      </c>
      <c r="U59" s="34">
        <v>11</v>
      </c>
      <c r="V59" s="34">
        <v>7</v>
      </c>
      <c r="W59" s="34">
        <v>19</v>
      </c>
      <c r="X59" s="34">
        <v>5</v>
      </c>
      <c r="Y59" s="34">
        <v>17</v>
      </c>
      <c r="Z59" s="34">
        <v>19</v>
      </c>
      <c r="AA59" s="34">
        <v>11</v>
      </c>
      <c r="AB59" s="34">
        <v>11</v>
      </c>
      <c r="AC59" s="34">
        <v>22</v>
      </c>
      <c r="AD59" s="34">
        <v>15</v>
      </c>
      <c r="AE59" s="34">
        <v>14</v>
      </c>
      <c r="AF59" s="34">
        <v>9</v>
      </c>
      <c r="AG59" s="34">
        <v>18</v>
      </c>
      <c r="AH59" s="34">
        <v>30</v>
      </c>
      <c r="AI59" s="34">
        <v>47</v>
      </c>
      <c r="AJ59" s="34">
        <v>39</v>
      </c>
      <c r="AK59" s="34">
        <v>60</v>
      </c>
      <c r="AL59" s="34">
        <v>71</v>
      </c>
      <c r="AM59" s="34">
        <v>58</v>
      </c>
      <c r="AN59" s="34">
        <v>19</v>
      </c>
      <c r="AO59" s="34">
        <v>10</v>
      </c>
      <c r="AP59" s="34">
        <v>9</v>
      </c>
      <c r="AQ59" s="34">
        <v>6</v>
      </c>
      <c r="AR59" s="34">
        <v>4</v>
      </c>
      <c r="AS59" s="34">
        <v>3</v>
      </c>
      <c r="AT59" s="34">
        <v>14</v>
      </c>
      <c r="AU59" s="34">
        <v>6</v>
      </c>
      <c r="AV59" s="34">
        <v>10</v>
      </c>
      <c r="AW59" s="34">
        <v>13</v>
      </c>
      <c r="AX59" s="34">
        <v>9</v>
      </c>
      <c r="AY59" s="34">
        <v>11</v>
      </c>
      <c r="AZ59" s="34">
        <v>16</v>
      </c>
      <c r="BA59" s="34">
        <v>18</v>
      </c>
      <c r="BB59" s="34">
        <v>20</v>
      </c>
      <c r="BC59" s="34">
        <v>19</v>
      </c>
      <c r="BD59" s="34">
        <v>30</v>
      </c>
      <c r="BE59" s="34">
        <v>33</v>
      </c>
    </row>
    <row r="60" spans="2:59" ht="12" customHeight="1">
      <c r="B60" s="37" t="s">
        <v>134</v>
      </c>
      <c r="C60" s="38">
        <v>748</v>
      </c>
      <c r="D60" s="39">
        <v>767</v>
      </c>
      <c r="E60" s="39">
        <v>898</v>
      </c>
      <c r="F60" s="39">
        <v>951</v>
      </c>
      <c r="G60" s="39">
        <v>869</v>
      </c>
      <c r="H60" s="39">
        <v>1246</v>
      </c>
      <c r="I60" s="39">
        <v>1114</v>
      </c>
      <c r="J60" s="39">
        <v>956</v>
      </c>
      <c r="K60" s="39">
        <v>1030</v>
      </c>
      <c r="L60" s="39">
        <v>1268</v>
      </c>
      <c r="M60" s="40">
        <v>614</v>
      </c>
      <c r="O60" s="37" t="s">
        <v>134</v>
      </c>
      <c r="P60" s="38">
        <v>234</v>
      </c>
      <c r="Q60" s="39">
        <v>174</v>
      </c>
      <c r="R60" s="39">
        <v>169</v>
      </c>
      <c r="S60" s="39">
        <v>171</v>
      </c>
      <c r="T60" s="39">
        <v>234</v>
      </c>
      <c r="U60" s="39">
        <v>171</v>
      </c>
      <c r="V60" s="39">
        <v>181</v>
      </c>
      <c r="W60" s="39">
        <v>181</v>
      </c>
      <c r="X60" s="39">
        <v>286</v>
      </c>
      <c r="Y60" s="39">
        <v>220</v>
      </c>
      <c r="Z60" s="39">
        <v>189</v>
      </c>
      <c r="AA60" s="39">
        <v>203</v>
      </c>
      <c r="AB60" s="39">
        <v>247</v>
      </c>
      <c r="AC60" s="39">
        <v>256</v>
      </c>
      <c r="AD60" s="39">
        <v>221</v>
      </c>
      <c r="AE60" s="39">
        <v>227</v>
      </c>
      <c r="AF60" s="39">
        <v>253</v>
      </c>
      <c r="AG60" s="39">
        <v>155</v>
      </c>
      <c r="AH60" s="39">
        <v>194</v>
      </c>
      <c r="AI60" s="39">
        <v>267</v>
      </c>
      <c r="AJ60" s="39">
        <v>333</v>
      </c>
      <c r="AK60" s="39">
        <v>284</v>
      </c>
      <c r="AL60" s="39">
        <v>291</v>
      </c>
      <c r="AM60" s="39">
        <v>338</v>
      </c>
      <c r="AN60" s="39">
        <v>346</v>
      </c>
      <c r="AO60" s="39">
        <v>294</v>
      </c>
      <c r="AP60" s="39">
        <v>246</v>
      </c>
      <c r="AQ60" s="39">
        <v>228</v>
      </c>
      <c r="AR60" s="39">
        <v>283</v>
      </c>
      <c r="AS60" s="39">
        <v>243</v>
      </c>
      <c r="AT60" s="39">
        <v>211</v>
      </c>
      <c r="AU60" s="39">
        <v>219</v>
      </c>
      <c r="AV60" s="39">
        <v>250</v>
      </c>
      <c r="AW60" s="39">
        <v>251</v>
      </c>
      <c r="AX60" s="39">
        <v>239</v>
      </c>
      <c r="AY60" s="39">
        <v>290</v>
      </c>
      <c r="AZ60" s="39">
        <v>322</v>
      </c>
      <c r="BA60" s="39">
        <v>332</v>
      </c>
      <c r="BB60" s="39">
        <v>309</v>
      </c>
      <c r="BC60" s="39">
        <v>305</v>
      </c>
      <c r="BD60" s="39">
        <v>319</v>
      </c>
      <c r="BE60" s="39">
        <v>295</v>
      </c>
    </row>
    <row r="61" spans="2:59" ht="12" customHeight="1">
      <c r="B61" s="18" t="s">
        <v>115</v>
      </c>
      <c r="O61" s="18" t="s">
        <v>115</v>
      </c>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108"/>
      <c r="AV61" s="108"/>
      <c r="AW61" s="108"/>
      <c r="AX61" s="108"/>
      <c r="AY61" s="108"/>
      <c r="AZ61" s="108"/>
      <c r="BA61" s="108"/>
      <c r="BB61" s="108"/>
      <c r="BC61" s="108"/>
      <c r="BD61" s="108"/>
      <c r="BE61" s="108"/>
      <c r="BF61" s="108"/>
      <c r="BG61" s="108"/>
    </row>
    <row r="79" spans="15:57" ht="12" customHeight="1">
      <c r="O79" s="12"/>
      <c r="AX79" s="16"/>
      <c r="AY79" s="16"/>
      <c r="AZ79" s="16"/>
      <c r="BA79" s="16"/>
      <c r="BB79" s="16"/>
      <c r="BC79" s="16"/>
      <c r="BD79" s="16"/>
      <c r="BE79" s="16"/>
    </row>
    <row r="84" spans="2:59" ht="12" customHeight="1">
      <c r="C84" s="14"/>
      <c r="D84" s="15"/>
      <c r="E84" s="15"/>
      <c r="F84" s="15"/>
      <c r="G84" s="15"/>
      <c r="H84" s="15"/>
      <c r="I84" s="15"/>
      <c r="J84" s="15"/>
      <c r="K84" s="15"/>
      <c r="L84" s="15"/>
      <c r="M84" s="15"/>
      <c r="N84" s="15"/>
      <c r="P84" s="10" t="s">
        <v>707</v>
      </c>
    </row>
    <row r="85" spans="2:59" ht="12" customHeight="1">
      <c r="C85" s="10" t="s">
        <v>706</v>
      </c>
      <c r="D85" s="12"/>
      <c r="E85" s="12"/>
      <c r="F85" s="12"/>
      <c r="G85" s="12"/>
      <c r="H85" s="12"/>
      <c r="I85" s="12"/>
      <c r="J85" s="12"/>
      <c r="K85" s="12"/>
      <c r="L85" s="12"/>
      <c r="M85" s="12"/>
      <c r="N85" s="12"/>
      <c r="P85" s="1057">
        <v>2016</v>
      </c>
      <c r="Q85" s="1059"/>
      <c r="R85" s="1059"/>
      <c r="S85" s="1059"/>
      <c r="T85" s="1057">
        <v>2017</v>
      </c>
      <c r="U85" s="1059"/>
      <c r="V85" s="1059"/>
      <c r="W85" s="1059"/>
      <c r="X85" s="1057">
        <v>2018</v>
      </c>
      <c r="Y85" s="1059"/>
      <c r="Z85" s="1059"/>
      <c r="AA85" s="1059"/>
      <c r="AB85" s="1057">
        <v>2019</v>
      </c>
      <c r="AC85" s="1059"/>
      <c r="AD85" s="1059"/>
      <c r="AE85" s="1059"/>
      <c r="AF85" s="1057">
        <v>2020</v>
      </c>
      <c r="AG85" s="1059"/>
      <c r="AH85" s="1059"/>
      <c r="AI85" s="1059"/>
      <c r="AJ85" s="1057">
        <v>2021</v>
      </c>
      <c r="AK85" s="1059"/>
      <c r="AL85" s="1059"/>
      <c r="AM85" s="1059"/>
      <c r="AN85" s="1057">
        <v>2022</v>
      </c>
      <c r="AO85" s="1059"/>
      <c r="AP85" s="1059"/>
      <c r="AQ85" s="1059"/>
      <c r="AR85" s="1057">
        <v>2023</v>
      </c>
      <c r="AS85" s="1059"/>
      <c r="AT85" s="1059"/>
      <c r="AU85" s="1059"/>
      <c r="AV85" s="1057">
        <v>2024</v>
      </c>
      <c r="AW85" s="1059"/>
      <c r="AX85" s="1059"/>
      <c r="AY85" s="1059"/>
      <c r="AZ85" s="1057">
        <v>2025</v>
      </c>
      <c r="BA85" s="1059"/>
      <c r="BB85" s="1059"/>
      <c r="BC85" s="1059"/>
      <c r="BD85" s="1057">
        <v>2026</v>
      </c>
      <c r="BE85" s="1057"/>
    </row>
    <row r="86" spans="2:59" ht="12" customHeight="1">
      <c r="C86" s="3">
        <v>2016</v>
      </c>
      <c r="D86" s="4">
        <v>2017</v>
      </c>
      <c r="E86" s="4">
        <v>2018</v>
      </c>
      <c r="F86" s="4">
        <v>2019</v>
      </c>
      <c r="G86" s="4">
        <v>2020</v>
      </c>
      <c r="H86" s="4">
        <v>2021</v>
      </c>
      <c r="I86" s="4">
        <v>2022</v>
      </c>
      <c r="J86" s="4">
        <v>2023</v>
      </c>
      <c r="K86" s="4">
        <v>2024</v>
      </c>
      <c r="L86" s="4">
        <v>2025</v>
      </c>
      <c r="M86" s="94">
        <v>2026</v>
      </c>
      <c r="P86" s="6" t="s">
        <v>108</v>
      </c>
      <c r="Q86" s="6" t="s">
        <v>109</v>
      </c>
      <c r="R86" s="6" t="s">
        <v>110</v>
      </c>
      <c r="S86" s="6" t="s">
        <v>111</v>
      </c>
      <c r="T86" s="6" t="s">
        <v>108</v>
      </c>
      <c r="U86" s="6" t="s">
        <v>109</v>
      </c>
      <c r="V86" s="6" t="s">
        <v>110</v>
      </c>
      <c r="W86" s="6" t="s">
        <v>111</v>
      </c>
      <c r="X86" s="6" t="s">
        <v>108</v>
      </c>
      <c r="Y86" s="6" t="s">
        <v>109</v>
      </c>
      <c r="Z86" s="6" t="s">
        <v>110</v>
      </c>
      <c r="AA86" s="6" t="s">
        <v>111</v>
      </c>
      <c r="AB86" s="6" t="s">
        <v>108</v>
      </c>
      <c r="AC86" s="6" t="s">
        <v>109</v>
      </c>
      <c r="AD86" s="6" t="s">
        <v>110</v>
      </c>
      <c r="AE86" s="6" t="s">
        <v>111</v>
      </c>
      <c r="AF86" s="6" t="s">
        <v>108</v>
      </c>
      <c r="AG86" s="6" t="s">
        <v>109</v>
      </c>
      <c r="AH86" s="6" t="s">
        <v>110</v>
      </c>
      <c r="AI86" s="6" t="s">
        <v>111</v>
      </c>
      <c r="AJ86" s="6" t="s">
        <v>108</v>
      </c>
      <c r="AK86" s="6" t="s">
        <v>109</v>
      </c>
      <c r="AL86" s="6" t="s">
        <v>110</v>
      </c>
      <c r="AM86" s="6" t="s">
        <v>111</v>
      </c>
      <c r="AN86" s="6" t="s">
        <v>108</v>
      </c>
      <c r="AO86" s="6" t="s">
        <v>109</v>
      </c>
      <c r="AP86" s="6" t="s">
        <v>110</v>
      </c>
      <c r="AQ86" s="6" t="s">
        <v>111</v>
      </c>
      <c r="AR86" s="6" t="s">
        <v>108</v>
      </c>
      <c r="AS86" s="6" t="s">
        <v>109</v>
      </c>
      <c r="AT86" s="6" t="s">
        <v>110</v>
      </c>
      <c r="AU86" s="6" t="s">
        <v>111</v>
      </c>
      <c r="AV86" s="6" t="s">
        <v>108</v>
      </c>
      <c r="AW86" s="6" t="s">
        <v>109</v>
      </c>
      <c r="AX86" s="6" t="s">
        <v>110</v>
      </c>
      <c r="AY86" s="6" t="s">
        <v>111</v>
      </c>
      <c r="AZ86" s="6" t="s">
        <v>108</v>
      </c>
      <c r="BA86" s="6" t="s">
        <v>109</v>
      </c>
      <c r="BB86" s="6" t="s">
        <v>110</v>
      </c>
      <c r="BC86" s="6" t="s">
        <v>111</v>
      </c>
      <c r="BD86" s="6" t="s">
        <v>108</v>
      </c>
      <c r="BE86" s="6" t="s">
        <v>109</v>
      </c>
    </row>
    <row r="87" spans="2:59" ht="12" customHeight="1">
      <c r="B87" s="41" t="s">
        <v>708</v>
      </c>
      <c r="C87" s="176">
        <v>0.10092592592592593</v>
      </c>
      <c r="D87" s="177">
        <v>8.5354896675651395E-2</v>
      </c>
      <c r="E87" s="177">
        <v>8.656036446469248E-2</v>
      </c>
      <c r="F87" s="177">
        <v>6.8413391557496359E-2</v>
      </c>
      <c r="G87" s="177">
        <v>7.5211051419800459E-2</v>
      </c>
      <c r="H87" s="177">
        <v>7.5918762088974856E-2</v>
      </c>
      <c r="I87" s="177">
        <v>8.3165660630449362E-2</v>
      </c>
      <c r="J87" s="177">
        <v>7.8268109908409655E-2</v>
      </c>
      <c r="K87" s="177">
        <v>5.7870370370370371E-2</v>
      </c>
      <c r="L87" s="177">
        <v>3.4838709677419352E-2</v>
      </c>
      <c r="M87" s="178">
        <v>1.456953642384106E-2</v>
      </c>
      <c r="O87" s="41" t="s">
        <v>708</v>
      </c>
      <c r="P87" s="176">
        <v>7.7170418006430874E-2</v>
      </c>
      <c r="Q87" s="177">
        <v>0.11811023622047244</v>
      </c>
      <c r="R87" s="177">
        <v>9.056603773584905E-2</v>
      </c>
      <c r="S87" s="177">
        <v>0.124</v>
      </c>
      <c r="T87" s="177">
        <v>9.0032154340836015E-2</v>
      </c>
      <c r="U87" s="177">
        <v>0.11320754716981132</v>
      </c>
      <c r="V87" s="177">
        <v>8.0459770114942528E-2</v>
      </c>
      <c r="W87" s="177">
        <v>5.7971014492753624E-2</v>
      </c>
      <c r="X87" s="177">
        <v>9.4147582697201013E-2</v>
      </c>
      <c r="Y87" s="177">
        <v>5.4313099041533544E-2</v>
      </c>
      <c r="Z87" s="177">
        <v>0.11326860841423948</v>
      </c>
      <c r="AA87" s="177">
        <v>8.2781456953642391E-2</v>
      </c>
      <c r="AB87" s="177">
        <v>5.128205128205128E-2</v>
      </c>
      <c r="AC87" s="177">
        <v>8.2687338501291993E-2</v>
      </c>
      <c r="AD87" s="177">
        <v>8.5889570552147243E-2</v>
      </c>
      <c r="AE87" s="177">
        <v>5.1612903225806452E-2</v>
      </c>
      <c r="AF87" s="177">
        <v>9.4674556213017749E-2</v>
      </c>
      <c r="AG87" s="177">
        <v>7.3275862068965511E-2</v>
      </c>
      <c r="AH87" s="177">
        <v>6.2706270627062702E-2</v>
      </c>
      <c r="AI87" s="177">
        <v>6.9767441860465115E-2</v>
      </c>
      <c r="AJ87" s="177">
        <v>9.034907597535935E-2</v>
      </c>
      <c r="AK87" s="177">
        <v>8.617234468937876E-2</v>
      </c>
      <c r="AL87" s="177">
        <v>6.0077519379844964E-2</v>
      </c>
      <c r="AM87" s="177">
        <v>6.8904593639575976E-2</v>
      </c>
      <c r="AN87" s="177">
        <v>6.6954643628509725E-2</v>
      </c>
      <c r="AO87" s="177">
        <v>9.4292803970223327E-2</v>
      </c>
      <c r="AP87" s="177">
        <v>8.2822085889570546E-2</v>
      </c>
      <c r="AQ87" s="177">
        <v>9.3645484949832769E-2</v>
      </c>
      <c r="AR87" s="177">
        <v>8.5714285714285715E-2</v>
      </c>
      <c r="AS87" s="177">
        <v>7.1428571428571425E-2</v>
      </c>
      <c r="AT87" s="177">
        <v>8.9605734767025089E-2</v>
      </c>
      <c r="AU87" s="177">
        <v>6.4748201438848921E-2</v>
      </c>
      <c r="AV87" s="177">
        <v>6.0509554140127389E-2</v>
      </c>
      <c r="AW87" s="177">
        <v>5.4662379421221867E-2</v>
      </c>
      <c r="AX87" s="177">
        <v>7.5409836065573776E-2</v>
      </c>
      <c r="AY87" s="177">
        <v>4.3715846994535519E-2</v>
      </c>
      <c r="AZ87" s="177">
        <v>3.5989717223650387E-2</v>
      </c>
      <c r="BA87" s="177">
        <v>3.0612244897959183E-2</v>
      </c>
      <c r="BB87" s="177">
        <v>2.3809523809523808E-2</v>
      </c>
      <c r="BC87" s="177">
        <v>4.859335038363171E-2</v>
      </c>
      <c r="BD87" s="177">
        <v>2.0512820512820513E-2</v>
      </c>
      <c r="BE87" s="177">
        <v>8.21917808219178E-3</v>
      </c>
    </row>
    <row r="88" spans="2:59" ht="12" customHeight="1">
      <c r="B88" s="5" t="s">
        <v>132</v>
      </c>
      <c r="C88" s="179">
        <v>3.1481481481481478E-2</v>
      </c>
      <c r="D88" s="180">
        <v>4.3126684636118601E-2</v>
      </c>
      <c r="E88" s="180">
        <v>2.5056947608200455E-2</v>
      </c>
      <c r="F88" s="180">
        <v>3.2023289665211063E-2</v>
      </c>
      <c r="G88" s="180">
        <v>3.4535686876438987E-2</v>
      </c>
      <c r="H88" s="180">
        <v>4.497098646034816E-2</v>
      </c>
      <c r="I88" s="180">
        <v>3.9570757880617036E-2</v>
      </c>
      <c r="J88" s="180">
        <v>2.2481265611990008E-2</v>
      </c>
      <c r="K88" s="180">
        <v>2.8549382716049381E-2</v>
      </c>
      <c r="L88" s="180">
        <v>1.935483870967742E-2</v>
      </c>
      <c r="M88" s="181">
        <v>1.9867549668874173E-2</v>
      </c>
      <c r="O88" s="5" t="s">
        <v>132</v>
      </c>
      <c r="P88" s="179">
        <v>2.8938906752411574E-2</v>
      </c>
      <c r="Q88" s="180">
        <v>3.5433070866141732E-2</v>
      </c>
      <c r="R88" s="180">
        <v>3.0188679245283019E-2</v>
      </c>
      <c r="S88" s="180">
        <v>3.2000000000000001E-2</v>
      </c>
      <c r="T88" s="180">
        <v>5.4662379421221867E-2</v>
      </c>
      <c r="U88" s="180">
        <v>3.7735849056603772E-2</v>
      </c>
      <c r="V88" s="180">
        <v>4.2145593869731802E-2</v>
      </c>
      <c r="W88" s="180">
        <v>3.6231884057971016E-2</v>
      </c>
      <c r="X88" s="180">
        <v>3.0534351145038167E-2</v>
      </c>
      <c r="Y88" s="180">
        <v>1.5974440894568689E-2</v>
      </c>
      <c r="Z88" s="180">
        <v>2.2653721682847898E-2</v>
      </c>
      <c r="AA88" s="180">
        <v>2.9801324503311258E-2</v>
      </c>
      <c r="AB88" s="180">
        <v>3.7037037037037035E-2</v>
      </c>
      <c r="AC88" s="180">
        <v>3.3591731266149873E-2</v>
      </c>
      <c r="AD88" s="180">
        <v>2.4539877300613498E-2</v>
      </c>
      <c r="AE88" s="180">
        <v>3.2258064516129031E-2</v>
      </c>
      <c r="AF88" s="180">
        <v>3.5502958579881658E-2</v>
      </c>
      <c r="AG88" s="180">
        <v>3.8793103448275863E-2</v>
      </c>
      <c r="AH88" s="180">
        <v>2.6402640264026403E-2</v>
      </c>
      <c r="AI88" s="180">
        <v>3.7209302325581395E-2</v>
      </c>
      <c r="AJ88" s="180">
        <v>2.4640657084188913E-2</v>
      </c>
      <c r="AK88" s="180">
        <v>5.6112224448897796E-2</v>
      </c>
      <c r="AL88" s="180">
        <v>4.2635658914728682E-2</v>
      </c>
      <c r="AM88" s="180">
        <v>5.4770318021201414E-2</v>
      </c>
      <c r="AN88" s="180">
        <v>3.4557235421166309E-2</v>
      </c>
      <c r="AO88" s="180">
        <v>4.2183622828784122E-2</v>
      </c>
      <c r="AP88" s="180">
        <v>4.2944785276073622E-2</v>
      </c>
      <c r="AQ88" s="180">
        <v>4.0133779264214048E-2</v>
      </c>
      <c r="AR88" s="180">
        <v>1.1428571428571429E-2</v>
      </c>
      <c r="AS88" s="180">
        <v>2.3809523809523808E-2</v>
      </c>
      <c r="AT88" s="180">
        <v>2.8673835125448029E-2</v>
      </c>
      <c r="AU88" s="180">
        <v>2.8776978417266189E-2</v>
      </c>
      <c r="AV88" s="180">
        <v>3.1847133757961783E-2</v>
      </c>
      <c r="AW88" s="180">
        <v>2.5723472668810289E-2</v>
      </c>
      <c r="AX88" s="180">
        <v>1.3114754098360656E-2</v>
      </c>
      <c r="AY88" s="180">
        <v>4.0983606557377046E-2</v>
      </c>
      <c r="AZ88" s="180">
        <v>1.7994858611825194E-2</v>
      </c>
      <c r="BA88" s="180">
        <v>2.8061224489795918E-2</v>
      </c>
      <c r="BB88" s="180">
        <v>1.3227513227513227E-2</v>
      </c>
      <c r="BC88" s="180">
        <v>1.7902813299232736E-2</v>
      </c>
      <c r="BD88" s="180">
        <v>1.5384615384615385E-2</v>
      </c>
      <c r="BE88" s="180">
        <v>2.4657534246575342E-2</v>
      </c>
    </row>
    <row r="89" spans="2:59" ht="12" customHeight="1">
      <c r="B89" s="5" t="s">
        <v>540</v>
      </c>
      <c r="C89" s="182">
        <v>3.6111111111111108E-2</v>
      </c>
      <c r="D89" s="183">
        <v>4.1329739442946989E-2</v>
      </c>
      <c r="E89" s="183">
        <v>4.1002277904328019E-2</v>
      </c>
      <c r="F89" s="183">
        <v>4.87627365356623E-2</v>
      </c>
      <c r="G89" s="183">
        <v>3.9907904834996163E-2</v>
      </c>
      <c r="H89" s="183">
        <v>5.1740812379110254E-2</v>
      </c>
      <c r="I89" s="183">
        <v>3.35345405767941E-2</v>
      </c>
      <c r="J89" s="183">
        <v>2.9975020815986679E-2</v>
      </c>
      <c r="K89" s="183">
        <v>2.3148148148148147E-2</v>
      </c>
      <c r="L89" s="183">
        <v>2.1935483870967741E-2</v>
      </c>
      <c r="M89" s="184">
        <v>1.5894039735099338E-2</v>
      </c>
      <c r="O89" s="5" t="s">
        <v>540</v>
      </c>
      <c r="P89" s="182">
        <v>1.9292604501607719E-2</v>
      </c>
      <c r="Q89" s="183">
        <v>3.1496062992125984E-2</v>
      </c>
      <c r="R89" s="183">
        <v>5.2830188679245285E-2</v>
      </c>
      <c r="S89" s="183">
        <v>4.3999999999999997E-2</v>
      </c>
      <c r="T89" s="183">
        <v>3.215434083601286E-2</v>
      </c>
      <c r="U89" s="183">
        <v>4.5283018867924525E-2</v>
      </c>
      <c r="V89" s="183">
        <v>4.5977011494252873E-2</v>
      </c>
      <c r="W89" s="183">
        <v>4.3478260869565216E-2</v>
      </c>
      <c r="X89" s="183">
        <v>3.8167938931297711E-2</v>
      </c>
      <c r="Y89" s="183">
        <v>3.1948881789137379E-2</v>
      </c>
      <c r="Z89" s="183">
        <v>5.5016181229773461E-2</v>
      </c>
      <c r="AA89" s="183">
        <v>3.9735099337748346E-2</v>
      </c>
      <c r="AB89" s="183">
        <v>5.128205128205128E-2</v>
      </c>
      <c r="AC89" s="183">
        <v>4.3927648578811367E-2</v>
      </c>
      <c r="AD89" s="183">
        <v>6.1349693251533742E-2</v>
      </c>
      <c r="AE89" s="183">
        <v>3.870967741935484E-2</v>
      </c>
      <c r="AF89" s="183">
        <v>2.6627218934911243E-2</v>
      </c>
      <c r="AG89" s="183">
        <v>3.8793103448275863E-2</v>
      </c>
      <c r="AH89" s="183">
        <v>4.9504950495049507E-2</v>
      </c>
      <c r="AI89" s="183">
        <v>4.4186046511627906E-2</v>
      </c>
      <c r="AJ89" s="183">
        <v>3.6960985626283367E-2</v>
      </c>
      <c r="AK89" s="183">
        <v>5.2104208416833664E-2</v>
      </c>
      <c r="AL89" s="183">
        <v>6.2015503875968991E-2</v>
      </c>
      <c r="AM89" s="183">
        <v>5.4770318021201414E-2</v>
      </c>
      <c r="AN89" s="183">
        <v>3.6717062634989202E-2</v>
      </c>
      <c r="AO89" s="183">
        <v>3.9702233250620347E-2</v>
      </c>
      <c r="AP89" s="183">
        <v>1.5337423312883436E-2</v>
      </c>
      <c r="AQ89" s="183">
        <v>4.0133779264214048E-2</v>
      </c>
      <c r="AR89" s="183">
        <v>3.4285714285714287E-2</v>
      </c>
      <c r="AS89" s="183">
        <v>3.4013605442176874E-2</v>
      </c>
      <c r="AT89" s="183">
        <v>1.7921146953405017E-2</v>
      </c>
      <c r="AU89" s="183">
        <v>3.237410071942446E-2</v>
      </c>
      <c r="AV89" s="183">
        <v>2.8662420382165606E-2</v>
      </c>
      <c r="AW89" s="183">
        <v>9.6463022508038593E-3</v>
      </c>
      <c r="AX89" s="183">
        <v>1.9672131147540985E-2</v>
      </c>
      <c r="AY89" s="183">
        <v>3.2786885245901641E-2</v>
      </c>
      <c r="AZ89" s="183">
        <v>2.313624678663239E-2</v>
      </c>
      <c r="BA89" s="183">
        <v>7.6530612244897957E-3</v>
      </c>
      <c r="BB89" s="183">
        <v>2.6455026455026454E-2</v>
      </c>
      <c r="BC89" s="183">
        <v>3.0690537084398978E-2</v>
      </c>
      <c r="BD89" s="183">
        <v>1.5384615384615385E-2</v>
      </c>
      <c r="BE89" s="183">
        <v>1.643835616438356E-2</v>
      </c>
    </row>
    <row r="90" spans="2:59" ht="12" customHeight="1">
      <c r="B90" s="5" t="s">
        <v>541</v>
      </c>
      <c r="C90" s="179">
        <v>0.10833333333333334</v>
      </c>
      <c r="D90" s="180">
        <v>9.9730458221024262E-2</v>
      </c>
      <c r="E90" s="180">
        <v>0.12604403948367501</v>
      </c>
      <c r="F90" s="180">
        <v>0.11353711790393013</v>
      </c>
      <c r="G90" s="180">
        <v>0.10360706062931696</v>
      </c>
      <c r="H90" s="180">
        <v>0.11460348162475822</v>
      </c>
      <c r="I90" s="180">
        <v>6.70690811535882E-2</v>
      </c>
      <c r="J90" s="180">
        <v>5.0791007493755203E-2</v>
      </c>
      <c r="K90" s="180">
        <v>6.25E-2</v>
      </c>
      <c r="L90" s="180">
        <v>5.8709677419354837E-2</v>
      </c>
      <c r="M90" s="181">
        <v>5.2980132450331126E-2</v>
      </c>
      <c r="O90" s="5" t="s">
        <v>541</v>
      </c>
      <c r="P90" s="179">
        <v>9.9678456591639875E-2</v>
      </c>
      <c r="Q90" s="180">
        <v>9.8425196850393706E-2</v>
      </c>
      <c r="R90" s="180">
        <v>0.14716981132075471</v>
      </c>
      <c r="S90" s="180">
        <v>8.7999999999999995E-2</v>
      </c>
      <c r="T90" s="180">
        <v>4.1800643086816719E-2</v>
      </c>
      <c r="U90" s="180">
        <v>0.1169811320754717</v>
      </c>
      <c r="V90" s="180">
        <v>0.1111111111111111</v>
      </c>
      <c r="W90" s="180">
        <v>0.13768115942028986</v>
      </c>
      <c r="X90" s="180">
        <v>9.6692111959287536E-2</v>
      </c>
      <c r="Y90" s="180">
        <v>0.14057507987220447</v>
      </c>
      <c r="Z90" s="180">
        <v>0.13592233009708737</v>
      </c>
      <c r="AA90" s="180">
        <v>0.13907284768211919</v>
      </c>
      <c r="AB90" s="180">
        <v>0.12535612535612536</v>
      </c>
      <c r="AC90" s="180">
        <v>0.12144702842377261</v>
      </c>
      <c r="AD90" s="180">
        <v>0.10429447852760736</v>
      </c>
      <c r="AE90" s="180">
        <v>0.1</v>
      </c>
      <c r="AF90" s="180">
        <v>6.8047337278106509E-2</v>
      </c>
      <c r="AG90" s="180">
        <v>0.10344827586206896</v>
      </c>
      <c r="AH90" s="180">
        <v>0.12211221122112212</v>
      </c>
      <c r="AI90" s="180">
        <v>0.1186046511627907</v>
      </c>
      <c r="AJ90" s="180">
        <v>8.4188911704312114E-2</v>
      </c>
      <c r="AK90" s="180">
        <v>0.11623246492985972</v>
      </c>
      <c r="AL90" s="180">
        <v>0.13372093023255813</v>
      </c>
      <c r="AM90" s="180">
        <v>0.12190812720848057</v>
      </c>
      <c r="AN90" s="180">
        <v>7.3434125269978404E-2</v>
      </c>
      <c r="AO90" s="180">
        <v>6.9478908188585611E-2</v>
      </c>
      <c r="AP90" s="180">
        <v>7.6687116564417179E-2</v>
      </c>
      <c r="AQ90" s="180">
        <v>4.3478260869565216E-2</v>
      </c>
      <c r="AR90" s="180">
        <v>4.8571428571428571E-2</v>
      </c>
      <c r="AS90" s="180">
        <v>3.4013605442176874E-2</v>
      </c>
      <c r="AT90" s="180">
        <v>5.7347670250896057E-2</v>
      </c>
      <c r="AU90" s="180">
        <v>6.4748201438848921E-2</v>
      </c>
      <c r="AV90" s="180">
        <v>5.0955414012738856E-2</v>
      </c>
      <c r="AW90" s="180">
        <v>6.1093247588424437E-2</v>
      </c>
      <c r="AX90" s="180">
        <v>7.8688524590163941E-2</v>
      </c>
      <c r="AY90" s="180">
        <v>6.0109289617486336E-2</v>
      </c>
      <c r="AZ90" s="180">
        <v>5.3984575835475578E-2</v>
      </c>
      <c r="BA90" s="180">
        <v>4.0816326530612242E-2</v>
      </c>
      <c r="BB90" s="180">
        <v>6.6137566137566134E-2</v>
      </c>
      <c r="BC90" s="180">
        <v>7.4168797953964194E-2</v>
      </c>
      <c r="BD90" s="180">
        <v>5.3846153846153849E-2</v>
      </c>
      <c r="BE90" s="180">
        <v>5.2054794520547946E-2</v>
      </c>
    </row>
    <row r="91" spans="2:59" ht="12" customHeight="1">
      <c r="B91" s="5" t="s">
        <v>542</v>
      </c>
      <c r="C91" s="182">
        <v>3.0555555555555555E-2</v>
      </c>
      <c r="D91" s="183">
        <v>4.1329739442946989E-2</v>
      </c>
      <c r="E91" s="183">
        <v>3.9483675018982534E-2</v>
      </c>
      <c r="F91" s="183">
        <v>4.5123726346433773E-2</v>
      </c>
      <c r="G91" s="183">
        <v>7.9815809669992327E-2</v>
      </c>
      <c r="H91" s="183">
        <v>0.1102514506769826</v>
      </c>
      <c r="I91" s="183">
        <v>2.9510395707578806E-2</v>
      </c>
      <c r="J91" s="183">
        <v>2.2481265611990008E-2</v>
      </c>
      <c r="K91" s="183">
        <v>3.3179012345679014E-2</v>
      </c>
      <c r="L91" s="183">
        <v>4.7096774193548387E-2</v>
      </c>
      <c r="M91" s="184">
        <v>8.3443708609271527E-2</v>
      </c>
      <c r="O91" s="5" t="s">
        <v>542</v>
      </c>
      <c r="P91" s="182">
        <v>2.2508038585209004E-2</v>
      </c>
      <c r="Q91" s="183">
        <v>3.1496062992125984E-2</v>
      </c>
      <c r="R91" s="183">
        <v>4.1509433962264149E-2</v>
      </c>
      <c r="S91" s="183">
        <v>2.8000000000000001E-2</v>
      </c>
      <c r="T91" s="183">
        <v>2.8938906752411574E-2</v>
      </c>
      <c r="U91" s="183">
        <v>4.1509433962264149E-2</v>
      </c>
      <c r="V91" s="183">
        <v>2.681992337164751E-2</v>
      </c>
      <c r="W91" s="183">
        <v>6.8840579710144928E-2</v>
      </c>
      <c r="X91" s="183">
        <v>1.2722646310432569E-2</v>
      </c>
      <c r="Y91" s="183">
        <v>5.4313099041533544E-2</v>
      </c>
      <c r="Z91" s="183">
        <v>6.1488673139158574E-2</v>
      </c>
      <c r="AA91" s="183">
        <v>3.6423841059602648E-2</v>
      </c>
      <c r="AB91" s="183">
        <v>3.1339031339031341E-2</v>
      </c>
      <c r="AC91" s="183">
        <v>5.6847545219638244E-2</v>
      </c>
      <c r="AD91" s="183">
        <v>4.6012269938650305E-2</v>
      </c>
      <c r="AE91" s="183">
        <v>4.5161290322580643E-2</v>
      </c>
      <c r="AF91" s="183">
        <v>2.6627218934911243E-2</v>
      </c>
      <c r="AG91" s="183">
        <v>7.7586206896551727E-2</v>
      </c>
      <c r="AH91" s="183">
        <v>9.9009900990099015E-2</v>
      </c>
      <c r="AI91" s="183">
        <v>0.10930232558139535</v>
      </c>
      <c r="AJ91" s="183">
        <v>8.0082135523613956E-2</v>
      </c>
      <c r="AK91" s="183">
        <v>0.12024048096192384</v>
      </c>
      <c r="AL91" s="183">
        <v>0.1375968992248062</v>
      </c>
      <c r="AM91" s="183">
        <v>0.10247349823321555</v>
      </c>
      <c r="AN91" s="183">
        <v>4.1036717062634988E-2</v>
      </c>
      <c r="AO91" s="183">
        <v>2.4813895781637719E-2</v>
      </c>
      <c r="AP91" s="183">
        <v>2.7607361963190184E-2</v>
      </c>
      <c r="AQ91" s="183">
        <v>2.0066889632107024E-2</v>
      </c>
      <c r="AR91" s="183">
        <v>1.1428571428571429E-2</v>
      </c>
      <c r="AS91" s="183">
        <v>1.020408163265306E-2</v>
      </c>
      <c r="AT91" s="183">
        <v>5.0179211469534052E-2</v>
      </c>
      <c r="AU91" s="183">
        <v>2.1582733812949641E-2</v>
      </c>
      <c r="AV91" s="183">
        <v>3.1847133757961783E-2</v>
      </c>
      <c r="AW91" s="183">
        <v>4.1800643086816719E-2</v>
      </c>
      <c r="AX91" s="183">
        <v>2.9508196721311476E-2</v>
      </c>
      <c r="AY91" s="183">
        <v>3.0054644808743168E-2</v>
      </c>
      <c r="AZ91" s="183">
        <v>4.1131105398457581E-2</v>
      </c>
      <c r="BA91" s="183">
        <v>4.5918367346938778E-2</v>
      </c>
      <c r="BB91" s="183">
        <v>5.2910052910052907E-2</v>
      </c>
      <c r="BC91" s="183">
        <v>4.859335038363171E-2</v>
      </c>
      <c r="BD91" s="183">
        <v>7.6923076923076927E-2</v>
      </c>
      <c r="BE91" s="183">
        <v>9.0410958904109592E-2</v>
      </c>
    </row>
    <row r="92" spans="2:59" ht="12" customHeight="1">
      <c r="B92" s="37" t="s">
        <v>134</v>
      </c>
      <c r="C92" s="200">
        <v>0.69259259259259254</v>
      </c>
      <c r="D92" s="201">
        <v>0.68912848158131179</v>
      </c>
      <c r="E92" s="201">
        <v>0.68185269552012151</v>
      </c>
      <c r="F92" s="201">
        <v>0.69213973799126638</v>
      </c>
      <c r="G92" s="201">
        <v>0.66692248656945508</v>
      </c>
      <c r="H92" s="201">
        <v>0.60251450676982587</v>
      </c>
      <c r="I92" s="201">
        <v>0.74714956405097255</v>
      </c>
      <c r="J92" s="201">
        <v>0.79600333055786843</v>
      </c>
      <c r="K92" s="201">
        <v>0.79475308641975306</v>
      </c>
      <c r="L92" s="201">
        <v>0.8180645161290323</v>
      </c>
      <c r="M92" s="202">
        <v>0.81324503311258278</v>
      </c>
      <c r="O92" s="37" t="s">
        <v>134</v>
      </c>
      <c r="P92" s="200">
        <v>0.752411575562701</v>
      </c>
      <c r="Q92" s="201">
        <v>0.68503937007874016</v>
      </c>
      <c r="R92" s="201">
        <v>0.63773584905660374</v>
      </c>
      <c r="S92" s="201">
        <v>0.68400000000000005</v>
      </c>
      <c r="T92" s="201">
        <v>0.752411575562701</v>
      </c>
      <c r="U92" s="201">
        <v>0.6452830188679245</v>
      </c>
      <c r="V92" s="201">
        <v>0.69348659003831414</v>
      </c>
      <c r="W92" s="201">
        <v>0.65579710144927539</v>
      </c>
      <c r="X92" s="201">
        <v>0.72773536895674296</v>
      </c>
      <c r="Y92" s="201">
        <v>0.70287539936102239</v>
      </c>
      <c r="Z92" s="201">
        <v>0.61165048543689315</v>
      </c>
      <c r="AA92" s="201">
        <v>0.67218543046357615</v>
      </c>
      <c r="AB92" s="201">
        <v>0.70370370370370372</v>
      </c>
      <c r="AC92" s="201">
        <v>0.66149870801033595</v>
      </c>
      <c r="AD92" s="201">
        <v>0.67791411042944782</v>
      </c>
      <c r="AE92" s="201">
        <v>0.73225806451612907</v>
      </c>
      <c r="AF92" s="201">
        <v>0.74852071005917165</v>
      </c>
      <c r="AG92" s="201">
        <v>0.6681034482758621</v>
      </c>
      <c r="AH92" s="201">
        <v>0.64026402640264024</v>
      </c>
      <c r="AI92" s="201">
        <v>0.62093023255813951</v>
      </c>
      <c r="AJ92" s="201">
        <v>0.68377823408624228</v>
      </c>
      <c r="AK92" s="201">
        <v>0.56913827655310623</v>
      </c>
      <c r="AL92" s="201">
        <v>0.56395348837209303</v>
      </c>
      <c r="AM92" s="201">
        <v>0.59717314487632511</v>
      </c>
      <c r="AN92" s="201">
        <v>0.74730021598272134</v>
      </c>
      <c r="AO92" s="201">
        <v>0.72952853598014888</v>
      </c>
      <c r="AP92" s="201">
        <v>0.754601226993865</v>
      </c>
      <c r="AQ92" s="201">
        <v>0.76254180602006694</v>
      </c>
      <c r="AR92" s="201">
        <v>0.80857142857142861</v>
      </c>
      <c r="AS92" s="201">
        <v>0.82653061224489799</v>
      </c>
      <c r="AT92" s="201">
        <v>0.75627240143369179</v>
      </c>
      <c r="AU92" s="201">
        <v>0.78776978417266186</v>
      </c>
      <c r="AV92" s="201">
        <v>0.79617834394904463</v>
      </c>
      <c r="AW92" s="201">
        <v>0.80707395498392287</v>
      </c>
      <c r="AX92" s="201">
        <v>0.78360655737704921</v>
      </c>
      <c r="AY92" s="201">
        <v>0.79234972677595628</v>
      </c>
      <c r="AZ92" s="201">
        <v>0.82776349614395883</v>
      </c>
      <c r="BA92" s="201">
        <v>0.84693877551020413</v>
      </c>
      <c r="BB92" s="201">
        <v>0.81746031746031744</v>
      </c>
      <c r="BC92" s="201">
        <v>0.78005115089514065</v>
      </c>
      <c r="BD92" s="201">
        <v>0.81794871794871793</v>
      </c>
      <c r="BE92" s="201">
        <v>0.80821917808219179</v>
      </c>
    </row>
    <row r="93" spans="2:59" ht="12" customHeight="1">
      <c r="B93" s="18" t="s">
        <v>115</v>
      </c>
      <c r="O93" s="18" t="s">
        <v>115</v>
      </c>
      <c r="P93" s="108"/>
      <c r="Q93" s="108"/>
      <c r="R93" s="108"/>
      <c r="S93" s="108"/>
      <c r="T93" s="108"/>
      <c r="U93" s="108"/>
      <c r="V93" s="108"/>
      <c r="W93" s="108"/>
      <c r="X93" s="108"/>
      <c r="Y93" s="108"/>
      <c r="Z93" s="108"/>
      <c r="AA93" s="108"/>
      <c r="AB93" s="108"/>
      <c r="AC93" s="108"/>
      <c r="AD93" s="108"/>
      <c r="AE93" s="108"/>
      <c r="AF93" s="108"/>
      <c r="AG93" s="108"/>
      <c r="AH93" s="108"/>
      <c r="AI93" s="108"/>
      <c r="AJ93" s="108"/>
      <c r="AK93" s="108"/>
      <c r="AL93" s="108"/>
      <c r="AM93" s="108"/>
      <c r="AN93" s="108"/>
      <c r="AO93" s="108"/>
      <c r="AP93" s="108"/>
      <c r="AQ93" s="108"/>
      <c r="AR93" s="108"/>
      <c r="AS93" s="108"/>
      <c r="AT93" s="108"/>
      <c r="AU93" s="108"/>
      <c r="AV93" s="108"/>
      <c r="AW93" s="108"/>
      <c r="AX93" s="108"/>
      <c r="AY93" s="108"/>
      <c r="AZ93" s="108"/>
      <c r="BA93" s="108"/>
      <c r="BB93" s="108"/>
      <c r="BC93" s="108"/>
      <c r="BD93" s="108"/>
      <c r="BE93" s="108"/>
      <c r="BF93" s="108"/>
      <c r="BG93" s="108"/>
    </row>
  </sheetData>
  <mergeCells count="44">
    <mergeCell ref="AJ53:AM53"/>
    <mergeCell ref="AN53:AQ53"/>
    <mergeCell ref="AR53:AU53"/>
    <mergeCell ref="AV53:AY53"/>
    <mergeCell ref="AZ53:BC53"/>
    <mergeCell ref="AN7:AQ7"/>
    <mergeCell ref="AR7:AU7"/>
    <mergeCell ref="AV7:AY7"/>
    <mergeCell ref="AZ7:BC7"/>
    <mergeCell ref="BD53:BE53"/>
    <mergeCell ref="BD39:BE39"/>
    <mergeCell ref="BD7:BE7"/>
    <mergeCell ref="P53:S53"/>
    <mergeCell ref="T53:W53"/>
    <mergeCell ref="X53:AA53"/>
    <mergeCell ref="AB53:AE53"/>
    <mergeCell ref="AF53:AI53"/>
    <mergeCell ref="AJ7:AM7"/>
    <mergeCell ref="P7:S7"/>
    <mergeCell ref="T7:W7"/>
    <mergeCell ref="X7:AA7"/>
    <mergeCell ref="AB7:AE7"/>
    <mergeCell ref="AF7:AI7"/>
    <mergeCell ref="P39:S39"/>
    <mergeCell ref="T39:W39"/>
    <mergeCell ref="X39:AA39"/>
    <mergeCell ref="AB39:AE39"/>
    <mergeCell ref="AF39:AI39"/>
    <mergeCell ref="AJ39:AM39"/>
    <mergeCell ref="AN39:AQ39"/>
    <mergeCell ref="AR39:AU39"/>
    <mergeCell ref="AV39:AY39"/>
    <mergeCell ref="AZ39:BC39"/>
    <mergeCell ref="P85:S85"/>
    <mergeCell ref="T85:W85"/>
    <mergeCell ref="X85:AA85"/>
    <mergeCell ref="AB85:AE85"/>
    <mergeCell ref="AF85:AI85"/>
    <mergeCell ref="BD85:BE85"/>
    <mergeCell ref="AJ85:AM85"/>
    <mergeCell ref="AN85:AQ85"/>
    <mergeCell ref="AR85:AU85"/>
    <mergeCell ref="AV85:AY85"/>
    <mergeCell ref="AZ85:BC85"/>
  </mergeCells>
  <pageMargins left="0.7" right="0.7" top="0.75" bottom="0.75" header="0.3" footer="0.3"/>
  <pageSetup orientation="portrait" horizontalDpi="1200" verticalDpi="1200"/>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76E9F-6E01-46ED-A624-7DBE00A76830}">
  <sheetPr>
    <tabColor theme="4"/>
  </sheetPr>
  <dimension ref="A1:AM52"/>
  <sheetViews>
    <sheetView showGridLines="0" zoomScaleNormal="100" workbookViewId="0"/>
  </sheetViews>
  <sheetFormatPr defaultColWidth="5.5" defaultRowHeight="11.25" customHeight="1"/>
  <cols>
    <col min="1" max="1" width="2.5" style="779" customWidth="1"/>
    <col min="2" max="2" width="18.08203125" style="779" customWidth="1"/>
    <col min="3" max="13" width="5.5" style="779"/>
    <col min="14" max="14" width="2.33203125" style="779" customWidth="1"/>
    <col min="15" max="15" width="18.08203125" style="779" customWidth="1"/>
    <col min="16" max="26" width="5.5" style="779"/>
    <col min="27" max="27" width="2.33203125" style="779" customWidth="1"/>
    <col min="28" max="28" width="18.08203125" style="779" customWidth="1"/>
    <col min="29" max="16384" width="5.5" style="779"/>
  </cols>
  <sheetData>
    <row r="1" spans="1:39" ht="11.25" customHeight="1">
      <c r="A1" s="813"/>
    </row>
    <row r="2" spans="1:39" ht="11.25" customHeight="1">
      <c r="A2" s="813"/>
    </row>
    <row r="3" spans="1:39" ht="11.25" customHeight="1">
      <c r="A3" s="813"/>
    </row>
    <row r="4" spans="1:39" ht="11.25" customHeight="1">
      <c r="A4" s="813"/>
    </row>
    <row r="5" spans="1:39" ht="11.25" customHeight="1">
      <c r="A5" s="813"/>
    </row>
    <row r="6" spans="1:39" ht="15.5">
      <c r="C6" s="796" t="s">
        <v>545</v>
      </c>
      <c r="P6" s="796" t="s">
        <v>546</v>
      </c>
      <c r="AC6" s="796" t="s">
        <v>547</v>
      </c>
    </row>
    <row r="7" spans="1:39" ht="11.25" customHeight="1">
      <c r="B7" s="799"/>
      <c r="C7" s="3">
        <v>2016</v>
      </c>
      <c r="D7" s="4">
        <v>2017</v>
      </c>
      <c r="E7" s="4">
        <v>2018</v>
      </c>
      <c r="F7" s="4">
        <v>2019</v>
      </c>
      <c r="G7" s="4">
        <v>2020</v>
      </c>
      <c r="H7" s="4">
        <v>2021</v>
      </c>
      <c r="I7" s="4">
        <v>2022</v>
      </c>
      <c r="J7" s="4">
        <v>2023</v>
      </c>
      <c r="K7" s="4">
        <v>2024</v>
      </c>
      <c r="L7" s="4">
        <v>2025</v>
      </c>
      <c r="M7" s="94">
        <v>2026</v>
      </c>
      <c r="P7" s="3">
        <v>2016</v>
      </c>
      <c r="Q7" s="4">
        <v>2017</v>
      </c>
      <c r="R7" s="4">
        <v>2018</v>
      </c>
      <c r="S7" s="4">
        <v>2019</v>
      </c>
      <c r="T7" s="4">
        <v>2020</v>
      </c>
      <c r="U7" s="4">
        <v>2021</v>
      </c>
      <c r="V7" s="4">
        <v>2022</v>
      </c>
      <c r="W7" s="4">
        <v>2023</v>
      </c>
      <c r="X7" s="4">
        <v>2024</v>
      </c>
      <c r="Y7" s="4">
        <v>2025</v>
      </c>
      <c r="Z7" s="94">
        <v>2026</v>
      </c>
      <c r="AC7" s="3">
        <v>2016</v>
      </c>
      <c r="AD7" s="4">
        <v>2017</v>
      </c>
      <c r="AE7" s="4">
        <v>2018</v>
      </c>
      <c r="AF7" s="4">
        <v>2019</v>
      </c>
      <c r="AG7" s="4">
        <v>2020</v>
      </c>
      <c r="AH7" s="4">
        <v>2021</v>
      </c>
      <c r="AI7" s="4">
        <v>2022</v>
      </c>
      <c r="AJ7" s="4">
        <v>2023</v>
      </c>
      <c r="AK7" s="4">
        <v>2024</v>
      </c>
      <c r="AL7" s="4">
        <v>2025</v>
      </c>
      <c r="AM7" s="94">
        <v>2026</v>
      </c>
    </row>
    <row r="8" spans="1:39" ht="11.25" customHeight="1">
      <c r="A8" s="813"/>
      <c r="B8" s="798" t="s">
        <v>33</v>
      </c>
      <c r="C8" s="414">
        <v>144</v>
      </c>
      <c r="D8" s="415">
        <v>140</v>
      </c>
      <c r="E8" s="415">
        <v>187</v>
      </c>
      <c r="F8" s="415">
        <v>186</v>
      </c>
      <c r="G8" s="415">
        <v>183</v>
      </c>
      <c r="H8" s="415">
        <v>333</v>
      </c>
      <c r="I8" s="415">
        <v>267</v>
      </c>
      <c r="J8" s="415">
        <v>224</v>
      </c>
      <c r="K8" s="415">
        <v>244</v>
      </c>
      <c r="L8" s="415">
        <v>320</v>
      </c>
      <c r="M8" s="416">
        <v>150</v>
      </c>
      <c r="O8" s="798" t="s">
        <v>33</v>
      </c>
      <c r="P8" s="414">
        <v>12</v>
      </c>
      <c r="Q8" s="415">
        <v>21</v>
      </c>
      <c r="R8" s="415">
        <v>34</v>
      </c>
      <c r="S8" s="415">
        <v>29</v>
      </c>
      <c r="T8" s="415">
        <v>41</v>
      </c>
      <c r="U8" s="415">
        <v>58</v>
      </c>
      <c r="V8" s="415">
        <v>53</v>
      </c>
      <c r="W8" s="415">
        <v>52</v>
      </c>
      <c r="X8" s="415">
        <v>63</v>
      </c>
      <c r="Y8" s="415">
        <v>74</v>
      </c>
      <c r="Z8" s="416">
        <v>42</v>
      </c>
      <c r="AB8" s="798" t="s">
        <v>33</v>
      </c>
      <c r="AC8" s="414">
        <v>5</v>
      </c>
      <c r="AD8" s="415">
        <v>4</v>
      </c>
      <c r="AE8" s="415">
        <v>2</v>
      </c>
      <c r="AF8" s="415">
        <v>6</v>
      </c>
      <c r="AG8" s="415">
        <v>2</v>
      </c>
      <c r="AH8" s="415">
        <v>10</v>
      </c>
      <c r="AI8" s="415">
        <v>9</v>
      </c>
      <c r="AJ8" s="415">
        <v>9</v>
      </c>
      <c r="AK8" s="415">
        <v>3</v>
      </c>
      <c r="AL8" s="415">
        <v>2</v>
      </c>
      <c r="AM8" s="416">
        <v>3</v>
      </c>
    </row>
    <row r="9" spans="1:39" ht="11.25" customHeight="1">
      <c r="A9" s="813"/>
      <c r="B9" s="798" t="s">
        <v>159</v>
      </c>
      <c r="C9" s="398">
        <v>397</v>
      </c>
      <c r="D9" s="399">
        <v>353</v>
      </c>
      <c r="E9" s="399">
        <v>404</v>
      </c>
      <c r="F9" s="399">
        <v>425</v>
      </c>
      <c r="G9" s="399">
        <v>339</v>
      </c>
      <c r="H9" s="399">
        <v>438</v>
      </c>
      <c r="I9" s="399">
        <v>354</v>
      </c>
      <c r="J9" s="399">
        <v>305</v>
      </c>
      <c r="K9" s="399">
        <v>310</v>
      </c>
      <c r="L9" s="399">
        <v>395</v>
      </c>
      <c r="M9" s="400">
        <v>172</v>
      </c>
      <c r="O9" s="798" t="s">
        <v>159</v>
      </c>
      <c r="P9" s="398">
        <v>40</v>
      </c>
      <c r="Q9" s="399">
        <v>72</v>
      </c>
      <c r="R9" s="399">
        <v>93</v>
      </c>
      <c r="S9" s="399">
        <v>106</v>
      </c>
      <c r="T9" s="399">
        <v>96</v>
      </c>
      <c r="U9" s="399">
        <v>145</v>
      </c>
      <c r="V9" s="399">
        <v>98</v>
      </c>
      <c r="W9" s="399">
        <v>72</v>
      </c>
      <c r="X9" s="399">
        <v>55</v>
      </c>
      <c r="Y9" s="399">
        <v>80</v>
      </c>
      <c r="Z9" s="400">
        <v>40</v>
      </c>
      <c r="AB9" s="798" t="s">
        <v>159</v>
      </c>
      <c r="AC9" s="398">
        <v>16</v>
      </c>
      <c r="AD9" s="399">
        <v>22</v>
      </c>
      <c r="AE9" s="399">
        <v>38</v>
      </c>
      <c r="AF9" s="399">
        <v>32</v>
      </c>
      <c r="AG9" s="399">
        <v>37</v>
      </c>
      <c r="AH9" s="399">
        <v>85</v>
      </c>
      <c r="AI9" s="399">
        <v>26</v>
      </c>
      <c r="AJ9" s="399">
        <v>27</v>
      </c>
      <c r="AK9" s="399">
        <v>21</v>
      </c>
      <c r="AL9" s="399">
        <v>10</v>
      </c>
      <c r="AM9" s="400">
        <v>15</v>
      </c>
    </row>
    <row r="10" spans="1:39" ht="11.25" customHeight="1">
      <c r="A10" s="813"/>
      <c r="B10" s="798" t="s">
        <v>160</v>
      </c>
      <c r="C10" s="417">
        <v>246</v>
      </c>
      <c r="D10" s="418">
        <v>241</v>
      </c>
      <c r="E10" s="418">
        <v>264</v>
      </c>
      <c r="F10" s="418">
        <v>288</v>
      </c>
      <c r="G10" s="418">
        <v>282</v>
      </c>
      <c r="H10" s="418">
        <v>440</v>
      </c>
      <c r="I10" s="418">
        <v>370</v>
      </c>
      <c r="J10" s="418">
        <v>259</v>
      </c>
      <c r="K10" s="418">
        <v>321</v>
      </c>
      <c r="L10" s="418">
        <v>341</v>
      </c>
      <c r="M10" s="419">
        <v>161</v>
      </c>
      <c r="O10" s="798" t="s">
        <v>160</v>
      </c>
      <c r="P10" s="417">
        <v>62</v>
      </c>
      <c r="Q10" s="418">
        <v>91</v>
      </c>
      <c r="R10" s="418">
        <v>93</v>
      </c>
      <c r="S10" s="418">
        <v>99</v>
      </c>
      <c r="T10" s="418">
        <v>101</v>
      </c>
      <c r="U10" s="418">
        <v>162</v>
      </c>
      <c r="V10" s="418">
        <v>133</v>
      </c>
      <c r="W10" s="418">
        <v>105</v>
      </c>
      <c r="X10" s="418">
        <v>128</v>
      </c>
      <c r="Y10" s="418">
        <v>151</v>
      </c>
      <c r="Z10" s="419">
        <v>67</v>
      </c>
      <c r="AB10" s="798" t="s">
        <v>160</v>
      </c>
      <c r="AC10" s="417">
        <v>19</v>
      </c>
      <c r="AD10" s="418">
        <v>33</v>
      </c>
      <c r="AE10" s="418">
        <v>44</v>
      </c>
      <c r="AF10" s="418">
        <v>44</v>
      </c>
      <c r="AG10" s="418">
        <v>69</v>
      </c>
      <c r="AH10" s="418">
        <v>118</v>
      </c>
      <c r="AI10" s="418">
        <v>30</v>
      </c>
      <c r="AJ10" s="418">
        <v>31</v>
      </c>
      <c r="AK10" s="418">
        <v>27</v>
      </c>
      <c r="AL10" s="418">
        <v>29</v>
      </c>
      <c r="AM10" s="419">
        <v>15</v>
      </c>
    </row>
    <row r="11" spans="1:39" ht="11.25" customHeight="1">
      <c r="A11" s="813"/>
      <c r="B11" s="798" t="s">
        <v>161</v>
      </c>
      <c r="C11" s="404">
        <v>79</v>
      </c>
      <c r="D11" s="405">
        <v>73</v>
      </c>
      <c r="E11" s="405">
        <v>88</v>
      </c>
      <c r="F11" s="405">
        <v>80</v>
      </c>
      <c r="G11" s="405">
        <v>77</v>
      </c>
      <c r="H11" s="405">
        <v>111</v>
      </c>
      <c r="I11" s="405">
        <v>70</v>
      </c>
      <c r="J11" s="405">
        <v>61</v>
      </c>
      <c r="K11" s="405">
        <v>68</v>
      </c>
      <c r="L11" s="405">
        <v>75</v>
      </c>
      <c r="M11" s="406">
        <v>47</v>
      </c>
      <c r="O11" s="798" t="s">
        <v>161</v>
      </c>
      <c r="P11" s="404">
        <v>19</v>
      </c>
      <c r="Q11" s="405">
        <v>21</v>
      </c>
      <c r="R11" s="405">
        <v>22</v>
      </c>
      <c r="S11" s="405">
        <v>27</v>
      </c>
      <c r="T11" s="405">
        <v>26</v>
      </c>
      <c r="U11" s="405">
        <v>39</v>
      </c>
      <c r="V11" s="405">
        <v>34</v>
      </c>
      <c r="W11" s="405">
        <v>22</v>
      </c>
      <c r="X11" s="405">
        <v>25</v>
      </c>
      <c r="Y11" s="405">
        <v>33</v>
      </c>
      <c r="Z11" s="406">
        <v>23</v>
      </c>
      <c r="AB11" s="798" t="s">
        <v>161</v>
      </c>
      <c r="AC11" s="404">
        <v>19</v>
      </c>
      <c r="AD11" s="405">
        <v>23</v>
      </c>
      <c r="AE11" s="405">
        <v>25</v>
      </c>
      <c r="AF11" s="405">
        <v>34</v>
      </c>
      <c r="AG11" s="405">
        <v>39</v>
      </c>
      <c r="AH11" s="405">
        <v>106</v>
      </c>
      <c r="AI11" s="405">
        <v>22</v>
      </c>
      <c r="AJ11" s="405">
        <v>21</v>
      </c>
      <c r="AK11" s="405">
        <v>16</v>
      </c>
      <c r="AL11" s="405">
        <v>27</v>
      </c>
      <c r="AM11" s="406">
        <v>17</v>
      </c>
    </row>
    <row r="12" spans="1:39" ht="11.25" customHeight="1">
      <c r="B12" s="36" t="s">
        <v>115</v>
      </c>
      <c r="C12" s="797"/>
      <c r="D12" s="797"/>
      <c r="E12" s="797"/>
      <c r="F12" s="797"/>
      <c r="G12" s="797"/>
      <c r="H12" s="797"/>
      <c r="I12" s="797"/>
      <c r="J12" s="797"/>
      <c r="K12" s="797"/>
      <c r="L12" s="797"/>
      <c r="M12" s="797"/>
      <c r="O12" s="36" t="s">
        <v>115</v>
      </c>
      <c r="P12" s="797"/>
      <c r="Q12" s="797"/>
      <c r="R12" s="797"/>
      <c r="S12" s="797"/>
      <c r="T12" s="797"/>
      <c r="U12" s="797"/>
      <c r="V12" s="797"/>
      <c r="W12" s="797"/>
      <c r="X12" s="797"/>
      <c r="Y12" s="797"/>
      <c r="Z12" s="797"/>
      <c r="AB12" s="36" t="s">
        <v>115</v>
      </c>
      <c r="AC12" s="797"/>
      <c r="AD12" s="797"/>
      <c r="AE12" s="797"/>
      <c r="AF12" s="797"/>
      <c r="AG12" s="797"/>
      <c r="AH12" s="797"/>
      <c r="AI12" s="797"/>
      <c r="AJ12" s="797"/>
      <c r="AK12" s="797"/>
      <c r="AL12" s="797"/>
      <c r="AM12" s="797"/>
    </row>
    <row r="44" spans="2:39" ht="11.25" customHeight="1">
      <c r="C44" s="796" t="s">
        <v>548</v>
      </c>
      <c r="P44" s="796" t="s">
        <v>549</v>
      </c>
      <c r="AC44" s="796" t="s">
        <v>550</v>
      </c>
    </row>
    <row r="45" spans="2:39" ht="11.25" customHeight="1">
      <c r="B45" s="795"/>
      <c r="C45" s="3">
        <v>2016</v>
      </c>
      <c r="D45" s="4">
        <v>2017</v>
      </c>
      <c r="E45" s="4">
        <v>2018</v>
      </c>
      <c r="F45" s="4">
        <v>2019</v>
      </c>
      <c r="G45" s="4">
        <v>2020</v>
      </c>
      <c r="H45" s="4">
        <v>2021</v>
      </c>
      <c r="I45" s="4">
        <v>2022</v>
      </c>
      <c r="J45" s="4">
        <v>2023</v>
      </c>
      <c r="K45" s="4">
        <v>2024</v>
      </c>
      <c r="L45" s="4">
        <v>2025</v>
      </c>
      <c r="M45" s="94">
        <v>2026</v>
      </c>
      <c r="O45" s="795"/>
      <c r="P45" s="3">
        <v>2016</v>
      </c>
      <c r="Q45" s="4">
        <v>2017</v>
      </c>
      <c r="R45" s="4">
        <v>2018</v>
      </c>
      <c r="S45" s="4">
        <v>2019</v>
      </c>
      <c r="T45" s="4">
        <v>2020</v>
      </c>
      <c r="U45" s="4">
        <v>2021</v>
      </c>
      <c r="V45" s="4">
        <v>2022</v>
      </c>
      <c r="W45" s="4">
        <v>2023</v>
      </c>
      <c r="X45" s="4">
        <v>2024</v>
      </c>
      <c r="Y45" s="4">
        <v>2025</v>
      </c>
      <c r="Z45" s="94">
        <v>2026</v>
      </c>
      <c r="AB45" s="795"/>
      <c r="AC45" s="3">
        <v>2016</v>
      </c>
      <c r="AD45" s="4">
        <v>2017</v>
      </c>
      <c r="AE45" s="4">
        <v>2018</v>
      </c>
      <c r="AF45" s="4">
        <v>2019</v>
      </c>
      <c r="AG45" s="4">
        <v>2020</v>
      </c>
      <c r="AH45" s="4">
        <v>2021</v>
      </c>
      <c r="AI45" s="4">
        <v>2022</v>
      </c>
      <c r="AJ45" s="4">
        <v>2023</v>
      </c>
      <c r="AK45" s="4">
        <v>2024</v>
      </c>
      <c r="AL45" s="4">
        <v>2025</v>
      </c>
      <c r="AM45" s="94">
        <v>2026</v>
      </c>
    </row>
    <row r="46" spans="2:39" ht="11.25" customHeight="1">
      <c r="B46" s="814" t="s">
        <v>166</v>
      </c>
      <c r="C46" s="793">
        <v>3</v>
      </c>
      <c r="D46" s="792">
        <v>2</v>
      </c>
      <c r="E46" s="792">
        <v>6</v>
      </c>
      <c r="F46" s="792">
        <v>2</v>
      </c>
      <c r="G46" s="792">
        <v>7</v>
      </c>
      <c r="H46" s="792">
        <v>10</v>
      </c>
      <c r="I46" s="792">
        <v>16</v>
      </c>
      <c r="J46" s="792">
        <v>12</v>
      </c>
      <c r="K46" s="792">
        <v>29</v>
      </c>
      <c r="L46" s="792">
        <v>19</v>
      </c>
      <c r="M46" s="791">
        <v>10</v>
      </c>
      <c r="O46" s="794" t="s">
        <v>166</v>
      </c>
      <c r="P46" s="793">
        <v>0</v>
      </c>
      <c r="Q46" s="792">
        <v>0</v>
      </c>
      <c r="R46" s="792">
        <v>0</v>
      </c>
      <c r="S46" s="792">
        <v>1</v>
      </c>
      <c r="T46" s="792">
        <v>0</v>
      </c>
      <c r="U46" s="792">
        <v>1</v>
      </c>
      <c r="V46" s="792">
        <v>4</v>
      </c>
      <c r="W46" s="792">
        <v>1</v>
      </c>
      <c r="X46" s="792">
        <v>3</v>
      </c>
      <c r="Y46" s="792">
        <v>2</v>
      </c>
      <c r="Z46" s="791">
        <v>4</v>
      </c>
      <c r="AB46" s="794" t="s">
        <v>166</v>
      </c>
      <c r="AC46" s="793">
        <v>0</v>
      </c>
      <c r="AD46" s="792">
        <v>0</v>
      </c>
      <c r="AE46" s="792">
        <v>0</v>
      </c>
      <c r="AF46" s="792">
        <v>0</v>
      </c>
      <c r="AG46" s="792">
        <v>0</v>
      </c>
      <c r="AH46" s="792">
        <v>0</v>
      </c>
      <c r="AI46" s="792">
        <v>0</v>
      </c>
      <c r="AJ46" s="792">
        <v>0</v>
      </c>
      <c r="AK46" s="792">
        <v>0</v>
      </c>
      <c r="AL46" s="792">
        <v>0</v>
      </c>
      <c r="AM46" s="791">
        <v>0</v>
      </c>
    </row>
    <row r="47" spans="2:39" ht="11.25" customHeight="1">
      <c r="B47" s="815" t="s">
        <v>167</v>
      </c>
      <c r="C47" s="790">
        <v>139</v>
      </c>
      <c r="D47" s="789">
        <v>130</v>
      </c>
      <c r="E47" s="789">
        <v>174</v>
      </c>
      <c r="F47" s="789">
        <v>182</v>
      </c>
      <c r="G47" s="789">
        <v>173</v>
      </c>
      <c r="H47" s="789">
        <v>307</v>
      </c>
      <c r="I47" s="789">
        <v>239</v>
      </c>
      <c r="J47" s="789">
        <v>195</v>
      </c>
      <c r="K47" s="789">
        <v>198</v>
      </c>
      <c r="L47" s="789">
        <v>283</v>
      </c>
      <c r="M47" s="788">
        <v>134</v>
      </c>
      <c r="O47" s="787" t="s">
        <v>167</v>
      </c>
      <c r="P47" s="790">
        <v>13</v>
      </c>
      <c r="Q47" s="789">
        <v>21</v>
      </c>
      <c r="R47" s="789">
        <v>30</v>
      </c>
      <c r="S47" s="789">
        <v>25</v>
      </c>
      <c r="T47" s="789">
        <v>41</v>
      </c>
      <c r="U47" s="789">
        <v>56</v>
      </c>
      <c r="V47" s="789">
        <v>49</v>
      </c>
      <c r="W47" s="789">
        <v>46</v>
      </c>
      <c r="X47" s="789">
        <v>55</v>
      </c>
      <c r="Y47" s="789">
        <v>65</v>
      </c>
      <c r="Z47" s="788">
        <v>35</v>
      </c>
      <c r="AB47" s="787" t="s">
        <v>167</v>
      </c>
      <c r="AC47" s="790">
        <v>5</v>
      </c>
      <c r="AD47" s="789">
        <v>4</v>
      </c>
      <c r="AE47" s="789">
        <v>2</v>
      </c>
      <c r="AF47" s="789">
        <v>6</v>
      </c>
      <c r="AG47" s="789">
        <v>2</v>
      </c>
      <c r="AH47" s="789">
        <v>9</v>
      </c>
      <c r="AI47" s="789">
        <v>9</v>
      </c>
      <c r="AJ47" s="789">
        <v>9</v>
      </c>
      <c r="AK47" s="789">
        <v>3</v>
      </c>
      <c r="AL47" s="789">
        <v>2</v>
      </c>
      <c r="AM47" s="788">
        <v>3</v>
      </c>
    </row>
    <row r="48" spans="2:39" ht="11.25" customHeight="1">
      <c r="B48" s="815" t="s">
        <v>168</v>
      </c>
      <c r="C48" s="786">
        <v>138</v>
      </c>
      <c r="D48" s="785">
        <v>140</v>
      </c>
      <c r="E48" s="785">
        <v>167</v>
      </c>
      <c r="F48" s="785">
        <v>174</v>
      </c>
      <c r="G48" s="785">
        <v>150</v>
      </c>
      <c r="H48" s="785">
        <v>218</v>
      </c>
      <c r="I48" s="785">
        <v>193</v>
      </c>
      <c r="J48" s="785">
        <v>141</v>
      </c>
      <c r="K48" s="785">
        <v>159</v>
      </c>
      <c r="L48" s="785">
        <v>201</v>
      </c>
      <c r="M48" s="784">
        <v>97</v>
      </c>
      <c r="O48" s="787" t="s">
        <v>168</v>
      </c>
      <c r="P48" s="786">
        <v>9</v>
      </c>
      <c r="Q48" s="785">
        <v>24</v>
      </c>
      <c r="R48" s="785">
        <v>38</v>
      </c>
      <c r="S48" s="785">
        <v>51</v>
      </c>
      <c r="T48" s="785">
        <v>49</v>
      </c>
      <c r="U48" s="785">
        <v>73</v>
      </c>
      <c r="V48" s="785">
        <v>48</v>
      </c>
      <c r="W48" s="785">
        <v>47</v>
      </c>
      <c r="X48" s="785">
        <v>41</v>
      </c>
      <c r="Y48" s="785">
        <v>72</v>
      </c>
      <c r="Z48" s="784">
        <v>24</v>
      </c>
      <c r="AB48" s="787" t="s">
        <v>168</v>
      </c>
      <c r="AC48" s="786">
        <v>2</v>
      </c>
      <c r="AD48" s="785">
        <v>6</v>
      </c>
      <c r="AE48" s="785">
        <v>6</v>
      </c>
      <c r="AF48" s="785">
        <v>6</v>
      </c>
      <c r="AG48" s="785">
        <v>6</v>
      </c>
      <c r="AH48" s="785">
        <v>22</v>
      </c>
      <c r="AI48" s="785">
        <v>6</v>
      </c>
      <c r="AJ48" s="785">
        <v>9</v>
      </c>
      <c r="AK48" s="785">
        <v>3</v>
      </c>
      <c r="AL48" s="785">
        <v>4</v>
      </c>
      <c r="AM48" s="784">
        <v>3</v>
      </c>
    </row>
    <row r="49" spans="2:39" ht="11.25" customHeight="1">
      <c r="B49" s="815" t="s">
        <v>169</v>
      </c>
      <c r="C49" s="790">
        <v>83</v>
      </c>
      <c r="D49" s="789">
        <v>85</v>
      </c>
      <c r="E49" s="789">
        <v>88</v>
      </c>
      <c r="F49" s="789">
        <v>86</v>
      </c>
      <c r="G49" s="789">
        <v>90</v>
      </c>
      <c r="H49" s="789">
        <v>122</v>
      </c>
      <c r="I49" s="789">
        <v>83</v>
      </c>
      <c r="J49" s="789">
        <v>68</v>
      </c>
      <c r="K49" s="789">
        <v>81</v>
      </c>
      <c r="L49" s="789">
        <v>93</v>
      </c>
      <c r="M49" s="788">
        <v>47</v>
      </c>
      <c r="O49" s="787" t="s">
        <v>169</v>
      </c>
      <c r="P49" s="790">
        <v>16</v>
      </c>
      <c r="Q49" s="789">
        <v>26</v>
      </c>
      <c r="R49" s="789">
        <v>31</v>
      </c>
      <c r="S49" s="789">
        <v>27</v>
      </c>
      <c r="T49" s="789">
        <v>14</v>
      </c>
      <c r="U49" s="789">
        <v>46</v>
      </c>
      <c r="V49" s="789">
        <v>30</v>
      </c>
      <c r="W49" s="789">
        <v>25</v>
      </c>
      <c r="X49" s="789">
        <v>28</v>
      </c>
      <c r="Y49" s="789">
        <v>31</v>
      </c>
      <c r="Z49" s="788">
        <v>20</v>
      </c>
      <c r="AB49" s="787" t="s">
        <v>169</v>
      </c>
      <c r="AC49" s="790">
        <v>10</v>
      </c>
      <c r="AD49" s="789">
        <v>11</v>
      </c>
      <c r="AE49" s="789">
        <v>18</v>
      </c>
      <c r="AF49" s="789">
        <v>28</v>
      </c>
      <c r="AG49" s="789">
        <v>25</v>
      </c>
      <c r="AH49" s="789">
        <v>49</v>
      </c>
      <c r="AI49" s="789">
        <v>17</v>
      </c>
      <c r="AJ49" s="789">
        <v>16</v>
      </c>
      <c r="AK49" s="789">
        <v>11</v>
      </c>
      <c r="AL49" s="789">
        <v>4</v>
      </c>
      <c r="AM49" s="788">
        <v>7</v>
      </c>
    </row>
    <row r="50" spans="2:39" ht="11.25" customHeight="1">
      <c r="B50" s="815" t="s">
        <v>170</v>
      </c>
      <c r="C50" s="786">
        <v>54</v>
      </c>
      <c r="D50" s="785">
        <v>53</v>
      </c>
      <c r="E50" s="785">
        <v>57</v>
      </c>
      <c r="F50" s="785">
        <v>56</v>
      </c>
      <c r="G50" s="785">
        <v>47</v>
      </c>
      <c r="H50" s="785">
        <v>71</v>
      </c>
      <c r="I50" s="785">
        <v>38</v>
      </c>
      <c r="J50" s="785">
        <v>24</v>
      </c>
      <c r="K50" s="785">
        <v>31</v>
      </c>
      <c r="L50" s="785">
        <v>52</v>
      </c>
      <c r="M50" s="784">
        <v>20</v>
      </c>
      <c r="O50" s="787" t="s">
        <v>170</v>
      </c>
      <c r="P50" s="786">
        <v>12</v>
      </c>
      <c r="Q50" s="785">
        <v>20</v>
      </c>
      <c r="R50" s="785">
        <v>16</v>
      </c>
      <c r="S50" s="785">
        <v>18</v>
      </c>
      <c r="T50" s="785">
        <v>14</v>
      </c>
      <c r="U50" s="785">
        <v>23</v>
      </c>
      <c r="V50" s="785">
        <v>11</v>
      </c>
      <c r="W50" s="785">
        <v>11</v>
      </c>
      <c r="X50" s="785">
        <v>18</v>
      </c>
      <c r="Y50" s="785">
        <v>11</v>
      </c>
      <c r="Z50" s="784">
        <v>4</v>
      </c>
      <c r="AB50" s="787" t="s">
        <v>170</v>
      </c>
      <c r="AC50" s="786">
        <v>6</v>
      </c>
      <c r="AD50" s="785">
        <v>13</v>
      </c>
      <c r="AE50" s="785">
        <v>18</v>
      </c>
      <c r="AF50" s="785">
        <v>19</v>
      </c>
      <c r="AG50" s="785">
        <v>29</v>
      </c>
      <c r="AH50" s="785">
        <v>40</v>
      </c>
      <c r="AI50" s="785">
        <v>7</v>
      </c>
      <c r="AJ50" s="785">
        <v>7</v>
      </c>
      <c r="AK50" s="785">
        <v>7</v>
      </c>
      <c r="AL50" s="785">
        <v>13</v>
      </c>
      <c r="AM50" s="784">
        <v>2</v>
      </c>
    </row>
    <row r="51" spans="2:39" ht="11.25" customHeight="1">
      <c r="B51" s="816" t="s">
        <v>171</v>
      </c>
      <c r="C51" s="782">
        <v>56</v>
      </c>
      <c r="D51" s="781">
        <v>48</v>
      </c>
      <c r="E51" s="781">
        <v>53</v>
      </c>
      <c r="F51" s="781">
        <v>48</v>
      </c>
      <c r="G51" s="781">
        <v>35</v>
      </c>
      <c r="H51" s="781">
        <v>46</v>
      </c>
      <c r="I51" s="781">
        <v>32</v>
      </c>
      <c r="J51" s="781">
        <v>22</v>
      </c>
      <c r="K51" s="781">
        <v>26</v>
      </c>
      <c r="L51" s="781">
        <v>20</v>
      </c>
      <c r="M51" s="780">
        <v>22</v>
      </c>
      <c r="O51" s="783" t="s">
        <v>171</v>
      </c>
      <c r="P51" s="782">
        <v>16</v>
      </c>
      <c r="Q51" s="781">
        <v>13</v>
      </c>
      <c r="R51" s="781">
        <v>17</v>
      </c>
      <c r="S51" s="781">
        <v>21</v>
      </c>
      <c r="T51" s="781">
        <v>14</v>
      </c>
      <c r="U51" s="781">
        <v>13</v>
      </c>
      <c r="V51" s="781">
        <v>10</v>
      </c>
      <c r="W51" s="781">
        <v>5</v>
      </c>
      <c r="X51" s="781">
        <v>10</v>
      </c>
      <c r="Y51" s="781">
        <v>10</v>
      </c>
      <c r="Z51" s="780">
        <v>8</v>
      </c>
      <c r="AB51" s="783" t="s">
        <v>171</v>
      </c>
      <c r="AC51" s="782">
        <v>15</v>
      </c>
      <c r="AD51" s="781">
        <v>17</v>
      </c>
      <c r="AE51" s="781">
        <v>21</v>
      </c>
      <c r="AF51" s="781">
        <v>26</v>
      </c>
      <c r="AG51" s="781">
        <v>36</v>
      </c>
      <c r="AH51" s="781">
        <v>74</v>
      </c>
      <c r="AI51" s="781">
        <v>11</v>
      </c>
      <c r="AJ51" s="781">
        <v>11</v>
      </c>
      <c r="AK51" s="781">
        <v>11</v>
      </c>
      <c r="AL51" s="781">
        <v>13</v>
      </c>
      <c r="AM51" s="780">
        <v>14</v>
      </c>
    </row>
    <row r="52" spans="2:39" ht="11.25" customHeight="1">
      <c r="B52" s="36" t="s">
        <v>115</v>
      </c>
      <c r="O52" s="36" t="s">
        <v>115</v>
      </c>
      <c r="AB52" s="36" t="s">
        <v>115</v>
      </c>
    </row>
  </sheetData>
  <conditionalFormatting sqref="C12:M12 P12:Z12 AC12:AM12 C49:M49">
    <cfRule type="cellIs" dxfId="15" priority="3" operator="equal">
      <formula>FALSE</formula>
    </cfRule>
  </conditionalFormatting>
  <conditionalFormatting sqref="P49:Z49">
    <cfRule type="cellIs" dxfId="14" priority="2" operator="equal">
      <formula>FALSE</formula>
    </cfRule>
  </conditionalFormatting>
  <conditionalFormatting sqref="AC49:AM49">
    <cfRule type="cellIs" dxfId="13" priority="1" operator="equal">
      <formula>FALSE</formula>
    </cfRule>
  </conditionalFormatting>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3089E-E691-4C4A-A987-0FB9F3E6B32C}">
  <sheetPr codeName="Sheet38">
    <tabColor theme="4"/>
  </sheetPr>
  <dimension ref="A1:BG90"/>
  <sheetViews>
    <sheetView showGridLines="0" zoomScaleNormal="100" workbookViewId="0"/>
  </sheetViews>
  <sheetFormatPr defaultColWidth="7.08203125" defaultRowHeight="12" customHeight="1"/>
  <cols>
    <col min="1" max="1" width="2.5" style="8" customWidth="1"/>
    <col min="2" max="2" width="25.58203125" style="2" bestFit="1" customWidth="1"/>
    <col min="3" max="14" width="7.08203125" style="2"/>
    <col min="15" max="15" width="25.58203125" style="2" bestFit="1" customWidth="1"/>
    <col min="16" max="17" width="7.08203125" style="2" customWidth="1"/>
    <col min="18" max="47" width="7.08203125" style="2"/>
    <col min="48" max="48" width="7.08203125" style="2" customWidth="1"/>
    <col min="49" max="54" width="7.08203125" style="2"/>
    <col min="55" max="55" width="7.08203125" style="2" customWidth="1"/>
    <col min="56" max="16384" width="7.08203125" style="2"/>
  </cols>
  <sheetData>
    <row r="1" spans="1:57" ht="12" customHeight="1">
      <c r="A1" s="17"/>
      <c r="B1" s="17"/>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7" ht="12" customHeight="1">
      <c r="A2" s="17"/>
      <c r="B2" s="17"/>
    </row>
    <row r="3" spans="1:57" ht="12" customHeight="1">
      <c r="D3" s="13"/>
      <c r="E3" s="13"/>
      <c r="F3" s="13"/>
      <c r="G3" s="13"/>
      <c r="H3" s="13"/>
      <c r="I3" s="13"/>
      <c r="J3" s="13"/>
      <c r="K3" s="13"/>
      <c r="L3" s="13"/>
      <c r="M3" s="13"/>
      <c r="N3" s="13"/>
    </row>
    <row r="4" spans="1:57" ht="12" customHeight="1">
      <c r="C4" s="14"/>
      <c r="D4" s="15"/>
      <c r="E4" s="15"/>
      <c r="F4" s="15"/>
      <c r="G4" s="15"/>
      <c r="H4" s="15"/>
      <c r="I4" s="15"/>
      <c r="J4" s="15"/>
      <c r="K4" s="15"/>
      <c r="L4" s="15"/>
      <c r="M4" s="15"/>
      <c r="N4" s="15"/>
    </row>
    <row r="5" spans="1:57" ht="12" customHeight="1">
      <c r="C5" s="14"/>
      <c r="D5" s="15"/>
      <c r="E5" s="15"/>
      <c r="F5" s="15"/>
      <c r="G5" s="15"/>
      <c r="H5" s="15"/>
      <c r="I5" s="15"/>
      <c r="J5" s="15"/>
      <c r="K5" s="15"/>
      <c r="L5" s="15"/>
      <c r="M5" s="15"/>
      <c r="N5" s="15"/>
    </row>
    <row r="6" spans="1:57" ht="12" customHeight="1">
      <c r="C6" s="14"/>
      <c r="D6" s="15"/>
      <c r="E6" s="15"/>
      <c r="F6" s="15"/>
      <c r="G6" s="15"/>
      <c r="H6" s="15"/>
      <c r="I6" s="15"/>
      <c r="J6" s="15"/>
      <c r="K6" s="15"/>
      <c r="L6" s="15"/>
      <c r="M6" s="15"/>
      <c r="N6" s="15"/>
      <c r="P6" s="10" t="s">
        <v>710</v>
      </c>
    </row>
    <row r="7" spans="1:57" ht="12" customHeight="1">
      <c r="C7" s="10" t="s">
        <v>709</v>
      </c>
      <c r="D7" s="12"/>
      <c r="E7" s="12"/>
      <c r="F7" s="12"/>
      <c r="G7" s="12"/>
      <c r="H7" s="12"/>
      <c r="I7" s="12"/>
      <c r="J7" s="12"/>
      <c r="K7" s="12"/>
      <c r="L7" s="12"/>
      <c r="M7" s="12"/>
      <c r="N7" s="12"/>
      <c r="P7" s="1057">
        <v>2016</v>
      </c>
      <c r="Q7" s="1059"/>
      <c r="R7" s="1059"/>
      <c r="S7" s="1059"/>
      <c r="T7" s="1057">
        <v>2017</v>
      </c>
      <c r="U7" s="1059"/>
      <c r="V7" s="1059"/>
      <c r="W7" s="1059"/>
      <c r="X7" s="1057">
        <v>2018</v>
      </c>
      <c r="Y7" s="1059"/>
      <c r="Z7" s="1059"/>
      <c r="AA7" s="1059"/>
      <c r="AB7" s="1057">
        <v>2019</v>
      </c>
      <c r="AC7" s="1059"/>
      <c r="AD7" s="1059"/>
      <c r="AE7" s="1059"/>
      <c r="AF7" s="1057">
        <v>2020</v>
      </c>
      <c r="AG7" s="1059"/>
      <c r="AH7" s="1059"/>
      <c r="AI7" s="1059"/>
      <c r="AJ7" s="1057">
        <v>2021</v>
      </c>
      <c r="AK7" s="1059"/>
      <c r="AL7" s="1059"/>
      <c r="AM7" s="1059"/>
      <c r="AN7" s="1057">
        <v>2022</v>
      </c>
      <c r="AO7" s="1059"/>
      <c r="AP7" s="1059"/>
      <c r="AQ7" s="1059"/>
      <c r="AR7" s="1057">
        <v>2023</v>
      </c>
      <c r="AS7" s="1059"/>
      <c r="AT7" s="1059"/>
      <c r="AU7" s="1059"/>
      <c r="AV7" s="1057">
        <v>2024</v>
      </c>
      <c r="AW7" s="1059"/>
      <c r="AX7" s="1059"/>
      <c r="AY7" s="1059"/>
      <c r="AZ7" s="1057">
        <v>2025</v>
      </c>
      <c r="BA7" s="1059"/>
      <c r="BB7" s="1059"/>
      <c r="BC7" s="1059"/>
      <c r="BD7" s="1057">
        <v>2026</v>
      </c>
      <c r="BE7" s="1057"/>
    </row>
    <row r="8" spans="1:57" ht="12" customHeight="1">
      <c r="C8" s="3">
        <v>2016</v>
      </c>
      <c r="D8" s="4">
        <v>2017</v>
      </c>
      <c r="E8" s="4">
        <v>2018</v>
      </c>
      <c r="F8" s="4">
        <v>2019</v>
      </c>
      <c r="G8" s="4">
        <v>2020</v>
      </c>
      <c r="H8" s="4">
        <v>2021</v>
      </c>
      <c r="I8" s="4">
        <v>2022</v>
      </c>
      <c r="J8" s="4">
        <v>2023</v>
      </c>
      <c r="K8" s="4">
        <v>2024</v>
      </c>
      <c r="L8" s="4">
        <v>2025</v>
      </c>
      <c r="M8" s="94">
        <v>2026</v>
      </c>
      <c r="P8" s="6"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2" customHeight="1">
      <c r="B9" s="41" t="s">
        <v>139</v>
      </c>
      <c r="C9" s="361">
        <v>32.053106761117981</v>
      </c>
      <c r="D9" s="362">
        <v>44.737412794578347</v>
      </c>
      <c r="E9" s="362">
        <v>79.047423420302195</v>
      </c>
      <c r="F9" s="362">
        <v>100.3317234686933</v>
      </c>
      <c r="G9" s="362">
        <v>123.424209179288</v>
      </c>
      <c r="H9" s="362">
        <v>291.33244107132361</v>
      </c>
      <c r="I9" s="362">
        <v>50.642295950322087</v>
      </c>
      <c r="J9" s="362">
        <v>43.139034045338612</v>
      </c>
      <c r="K9" s="362">
        <v>64.611492361990187</v>
      </c>
      <c r="L9" s="362">
        <v>151.95250846926211</v>
      </c>
      <c r="M9" s="369">
        <v>343.27160938040851</v>
      </c>
      <c r="O9" s="41" t="s">
        <v>139</v>
      </c>
      <c r="P9" s="361">
        <v>6.9564261725136971</v>
      </c>
      <c r="Q9" s="362">
        <v>7.5994335038430707</v>
      </c>
      <c r="R9" s="362">
        <v>11.19694617939574</v>
      </c>
      <c r="S9" s="362">
        <v>6.3003009053654706</v>
      </c>
      <c r="T9" s="362">
        <v>12.65175693580613</v>
      </c>
      <c r="U9" s="362">
        <v>11.20753640852171</v>
      </c>
      <c r="V9" s="362">
        <v>8.6730006419469081</v>
      </c>
      <c r="W9" s="362">
        <v>12.20511880830359</v>
      </c>
      <c r="X9" s="362">
        <v>16.760398373598381</v>
      </c>
      <c r="Y9" s="362">
        <v>22.037299934995751</v>
      </c>
      <c r="Z9" s="362">
        <v>19.53821589633429</v>
      </c>
      <c r="AA9" s="362">
        <v>20.71150921537377</v>
      </c>
      <c r="AB9" s="362">
        <v>20.794882828995551</v>
      </c>
      <c r="AC9" s="362">
        <v>41.797801767358649</v>
      </c>
      <c r="AD9" s="362">
        <v>21.759477939395651</v>
      </c>
      <c r="AE9" s="362">
        <v>15.979560932943491</v>
      </c>
      <c r="AF9" s="362">
        <v>8.848928790014579</v>
      </c>
      <c r="AG9" s="362">
        <v>8.1064055638381589</v>
      </c>
      <c r="AH9" s="362">
        <v>79.47955277797756</v>
      </c>
      <c r="AI9" s="362">
        <v>26.98932204745768</v>
      </c>
      <c r="AJ9" s="362">
        <v>39.075158557403633</v>
      </c>
      <c r="AK9" s="362">
        <v>100.3690267413695</v>
      </c>
      <c r="AL9" s="362">
        <v>72.573364234229942</v>
      </c>
      <c r="AM9" s="362">
        <v>79.314891538320609</v>
      </c>
      <c r="AN9" s="362">
        <v>14.94357317282274</v>
      </c>
      <c r="AO9" s="362">
        <v>16.37374073806112</v>
      </c>
      <c r="AP9" s="362">
        <v>12.26660720234192</v>
      </c>
      <c r="AQ9" s="362">
        <v>7.0583748370963058</v>
      </c>
      <c r="AR9" s="362">
        <v>8.7521548555149948</v>
      </c>
      <c r="AS9" s="362">
        <v>6.2177638148881602</v>
      </c>
      <c r="AT9" s="362">
        <v>20.43486442596323</v>
      </c>
      <c r="AU9" s="362">
        <v>7.7342509489722282</v>
      </c>
      <c r="AV9" s="362">
        <v>13.59299808960734</v>
      </c>
      <c r="AW9" s="362">
        <v>20.13972318147216</v>
      </c>
      <c r="AX9" s="362">
        <v>11.902369308608611</v>
      </c>
      <c r="AY9" s="362">
        <v>18.97640178230208</v>
      </c>
      <c r="AZ9" s="362">
        <v>31.17812802594052</v>
      </c>
      <c r="BA9" s="362">
        <v>25.566487818574149</v>
      </c>
      <c r="BB9" s="362">
        <v>44.334963362027743</v>
      </c>
      <c r="BC9" s="362">
        <v>50.872929262719637</v>
      </c>
      <c r="BD9" s="362">
        <v>314.83559134847388</v>
      </c>
      <c r="BE9" s="362">
        <v>28.436018031934591</v>
      </c>
    </row>
    <row r="10" spans="1:57" ht="12" customHeight="1">
      <c r="B10" s="5" t="s">
        <v>140</v>
      </c>
      <c r="C10" s="363">
        <v>2.583826628703044</v>
      </c>
      <c r="D10" s="364">
        <v>1.5493526694281661</v>
      </c>
      <c r="E10" s="364">
        <v>2.1766703863587491</v>
      </c>
      <c r="F10" s="364">
        <v>3.6960898392286832</v>
      </c>
      <c r="G10" s="364">
        <v>2.407159558432999</v>
      </c>
      <c r="H10" s="364">
        <v>6.2098979098797162</v>
      </c>
      <c r="I10" s="364">
        <v>2.2721250616144908</v>
      </c>
      <c r="J10" s="364">
        <v>1.3474314399798331</v>
      </c>
      <c r="K10" s="364">
        <v>1.6466223538215541</v>
      </c>
      <c r="L10" s="364">
        <v>2.3678041787258901</v>
      </c>
      <c r="M10" s="370">
        <v>0.64251739325497104</v>
      </c>
      <c r="O10" s="5" t="s">
        <v>140</v>
      </c>
      <c r="P10" s="363">
        <v>0.54441961737883271</v>
      </c>
      <c r="Q10" s="364">
        <v>0.36978009143767859</v>
      </c>
      <c r="R10" s="364">
        <v>1.300749752475697</v>
      </c>
      <c r="S10" s="364">
        <v>0.36887716741083543</v>
      </c>
      <c r="T10" s="364">
        <v>0.4639403898068461</v>
      </c>
      <c r="U10" s="364">
        <v>0.4484631318744402</v>
      </c>
      <c r="V10" s="364">
        <v>0.26651878180977512</v>
      </c>
      <c r="W10" s="364">
        <v>0.3704303659371046</v>
      </c>
      <c r="X10" s="364">
        <v>0.8593106759813508</v>
      </c>
      <c r="Y10" s="364">
        <v>0.51910831989665629</v>
      </c>
      <c r="Z10" s="364">
        <v>0.21829027500931819</v>
      </c>
      <c r="AA10" s="364">
        <v>0.57996111547142348</v>
      </c>
      <c r="AB10" s="364">
        <v>1.1776062911217871</v>
      </c>
      <c r="AC10" s="364">
        <v>0.60168227878761482</v>
      </c>
      <c r="AD10" s="364">
        <v>0.71775832593806699</v>
      </c>
      <c r="AE10" s="364">
        <v>1.199042943381214</v>
      </c>
      <c r="AF10" s="364">
        <v>0.88257451337803128</v>
      </c>
      <c r="AG10" s="364">
        <v>0.88651465354665704</v>
      </c>
      <c r="AH10" s="364">
        <v>0.38004633807252619</v>
      </c>
      <c r="AI10" s="364">
        <v>0.25802405343578488</v>
      </c>
      <c r="AJ10" s="364">
        <v>0.45780330308716771</v>
      </c>
      <c r="AK10" s="364">
        <v>1.1943039765553061</v>
      </c>
      <c r="AL10" s="364">
        <v>2.2070453713322968</v>
      </c>
      <c r="AM10" s="364">
        <v>2.350745258904944</v>
      </c>
      <c r="AN10" s="364">
        <v>1.0085076695084081</v>
      </c>
      <c r="AO10" s="364">
        <v>0.3184980196186501</v>
      </c>
      <c r="AP10" s="364">
        <v>0.68993001427778244</v>
      </c>
      <c r="AQ10" s="364">
        <v>0.2551893582096505</v>
      </c>
      <c r="AR10" s="364">
        <v>0.32466129389167331</v>
      </c>
      <c r="AS10" s="364">
        <v>0.51642448100882643</v>
      </c>
      <c r="AT10" s="364">
        <v>0.2525660764071927</v>
      </c>
      <c r="AU10" s="364">
        <v>0.25377958867214051</v>
      </c>
      <c r="AV10" s="364">
        <v>0.26976776750816261</v>
      </c>
      <c r="AW10" s="364">
        <v>0.74946469048101094</v>
      </c>
      <c r="AX10" s="364">
        <v>0.38342848682559427</v>
      </c>
      <c r="AY10" s="364">
        <v>0.24396140900678581</v>
      </c>
      <c r="AZ10" s="364">
        <v>0.71077460234236045</v>
      </c>
      <c r="BA10" s="364">
        <v>0.68063581299457354</v>
      </c>
      <c r="BB10" s="364">
        <v>0.38083205517363022</v>
      </c>
      <c r="BC10" s="364">
        <v>0.59556170821532572</v>
      </c>
      <c r="BD10" s="364">
        <v>0.38824002479745151</v>
      </c>
      <c r="BE10" s="364">
        <v>0.25427736845751953</v>
      </c>
    </row>
    <row r="11" spans="1:57" ht="12" customHeight="1">
      <c r="B11" s="5" t="s">
        <v>141</v>
      </c>
      <c r="C11" s="365">
        <v>0.95943280988908963</v>
      </c>
      <c r="D11" s="366">
        <v>0.55514814474179075</v>
      </c>
      <c r="E11" s="366">
        <v>2.030222642299381</v>
      </c>
      <c r="F11" s="366">
        <v>0.69332441904303688</v>
      </c>
      <c r="G11" s="366">
        <v>0.65902237471310265</v>
      </c>
      <c r="H11" s="366">
        <v>3.920151193751134</v>
      </c>
      <c r="I11" s="366">
        <v>3.2395473569373552</v>
      </c>
      <c r="J11" s="366">
        <v>0.54808134274073106</v>
      </c>
      <c r="K11" s="366">
        <v>0.42838113777015902</v>
      </c>
      <c r="L11" s="366">
        <v>0.83409053106131892</v>
      </c>
      <c r="M11" s="371">
        <v>15.89721751825968</v>
      </c>
      <c r="O11" s="5" t="s">
        <v>141</v>
      </c>
      <c r="P11" s="365">
        <v>0.64087188493898828</v>
      </c>
      <c r="Q11" s="366">
        <v>0.14542861605109531</v>
      </c>
      <c r="R11" s="366">
        <v>0.15583230889900609</v>
      </c>
      <c r="S11" s="366">
        <v>1.7299999999999999E-2</v>
      </c>
      <c r="T11" s="366">
        <v>0.28062122336015749</v>
      </c>
      <c r="U11" s="366">
        <v>0.2745269213816332</v>
      </c>
      <c r="V11" s="366">
        <v>0</v>
      </c>
      <c r="W11" s="366">
        <v>0</v>
      </c>
      <c r="X11" s="366">
        <v>0.279586033990052</v>
      </c>
      <c r="Y11" s="366">
        <v>0.35372006179976101</v>
      </c>
      <c r="Z11" s="366">
        <v>1.320998055</v>
      </c>
      <c r="AA11" s="366">
        <v>7.5918491509568309E-2</v>
      </c>
      <c r="AB11" s="366">
        <v>0</v>
      </c>
      <c r="AC11" s="366">
        <v>0.34912672707541842</v>
      </c>
      <c r="AD11" s="366">
        <v>0.28506534331128708</v>
      </c>
      <c r="AE11" s="366">
        <v>5.91323486563314E-2</v>
      </c>
      <c r="AF11" s="366">
        <v>0.20816124671343991</v>
      </c>
      <c r="AG11" s="366">
        <v>0.10214905099591159</v>
      </c>
      <c r="AH11" s="366">
        <v>7.5674648435700806E-2</v>
      </c>
      <c r="AI11" s="366">
        <v>0.27303742856805041</v>
      </c>
      <c r="AJ11" s="366">
        <v>0.05</v>
      </c>
      <c r="AK11" s="366">
        <v>0.4</v>
      </c>
      <c r="AL11" s="366">
        <v>0.50123153419906397</v>
      </c>
      <c r="AM11" s="366">
        <v>2.9689196595520699</v>
      </c>
      <c r="AN11" s="366">
        <v>1.1807597549418729</v>
      </c>
      <c r="AO11" s="366">
        <v>0.2685151603282418</v>
      </c>
      <c r="AP11" s="366">
        <v>0.63441834227976601</v>
      </c>
      <c r="AQ11" s="366">
        <v>1.155854099387474</v>
      </c>
      <c r="AR11" s="366">
        <v>0.45368299522519728</v>
      </c>
      <c r="AS11" s="366">
        <v>4.9353827052658901E-2</v>
      </c>
      <c r="AT11" s="366">
        <v>0</v>
      </c>
      <c r="AU11" s="366">
        <v>4.5044520462874903E-2</v>
      </c>
      <c r="AV11" s="366">
        <v>0.03</v>
      </c>
      <c r="AW11" s="366">
        <v>0.34425105707623388</v>
      </c>
      <c r="AX11" s="366">
        <v>0</v>
      </c>
      <c r="AY11" s="366">
        <v>5.4130080693925102E-2</v>
      </c>
      <c r="AZ11" s="366">
        <v>0.4114420793521521</v>
      </c>
      <c r="BA11" s="366">
        <v>0.2308730395923187</v>
      </c>
      <c r="BB11" s="366">
        <v>0</v>
      </c>
      <c r="BC11" s="366">
        <v>0.19177541211684809</v>
      </c>
      <c r="BD11" s="366">
        <v>0.49488344168441728</v>
      </c>
      <c r="BE11" s="366">
        <v>15.40233407657527</v>
      </c>
    </row>
    <row r="12" spans="1:57" ht="12" customHeight="1">
      <c r="B12" s="5" t="s">
        <v>142</v>
      </c>
      <c r="C12" s="363">
        <v>2.7785067325096762</v>
      </c>
      <c r="D12" s="364">
        <v>2.9774107179481808</v>
      </c>
      <c r="E12" s="364">
        <v>4.4626892718372284</v>
      </c>
      <c r="F12" s="364">
        <v>6.6686536990993108</v>
      </c>
      <c r="G12" s="364">
        <v>24.14492968387168</v>
      </c>
      <c r="H12" s="364">
        <v>121.09704330063811</v>
      </c>
      <c r="I12" s="364">
        <v>21.3345348251305</v>
      </c>
      <c r="J12" s="364">
        <v>9.3443933879080738</v>
      </c>
      <c r="K12" s="364">
        <v>5.2096855147673828</v>
      </c>
      <c r="L12" s="364">
        <v>20.971015931983001</v>
      </c>
      <c r="M12" s="370">
        <v>9.7173965911063078</v>
      </c>
      <c r="O12" s="5" t="s">
        <v>142</v>
      </c>
      <c r="P12" s="363">
        <v>0.52715113363129396</v>
      </c>
      <c r="Q12" s="364">
        <v>1.147916804910933</v>
      </c>
      <c r="R12" s="364">
        <v>0.64219391515122526</v>
      </c>
      <c r="S12" s="364">
        <v>0.46124487881622378</v>
      </c>
      <c r="T12" s="364">
        <v>0.62575855375248624</v>
      </c>
      <c r="U12" s="364">
        <v>0.53151796300446064</v>
      </c>
      <c r="V12" s="364">
        <v>0.66846599144476559</v>
      </c>
      <c r="W12" s="364">
        <v>1.1516682097464681</v>
      </c>
      <c r="X12" s="364">
        <v>1.159501425304301</v>
      </c>
      <c r="Y12" s="364">
        <v>1.078386614010421</v>
      </c>
      <c r="Z12" s="364">
        <v>2.0233479387536351</v>
      </c>
      <c r="AA12" s="364">
        <v>0.20145329376887061</v>
      </c>
      <c r="AB12" s="364">
        <v>1.276565256843242</v>
      </c>
      <c r="AC12" s="364">
        <v>1.706624238693631</v>
      </c>
      <c r="AD12" s="364">
        <v>1.050791078133664</v>
      </c>
      <c r="AE12" s="364">
        <v>2.634673125428773</v>
      </c>
      <c r="AF12" s="364">
        <v>0.58739165203527377</v>
      </c>
      <c r="AG12" s="364">
        <v>2.1257466156086902</v>
      </c>
      <c r="AH12" s="364">
        <v>4.1359087089928694</v>
      </c>
      <c r="AI12" s="364">
        <v>17.295882707234849</v>
      </c>
      <c r="AJ12" s="364">
        <v>19.746738380800242</v>
      </c>
      <c r="AK12" s="364">
        <v>50.438488656472501</v>
      </c>
      <c r="AL12" s="364">
        <v>45.787155609649552</v>
      </c>
      <c r="AM12" s="364">
        <v>5.1246606537158463</v>
      </c>
      <c r="AN12" s="364">
        <v>8.4278526734984442</v>
      </c>
      <c r="AO12" s="364">
        <v>10.135307432064071</v>
      </c>
      <c r="AP12" s="364">
        <v>1.297913523584185</v>
      </c>
      <c r="AQ12" s="364">
        <v>1.473461195983804</v>
      </c>
      <c r="AR12" s="364">
        <v>1.516211558640874</v>
      </c>
      <c r="AS12" s="364">
        <v>2.382199387217057</v>
      </c>
      <c r="AT12" s="364">
        <v>3.6949388110679862</v>
      </c>
      <c r="AU12" s="364">
        <v>1.751043630982156</v>
      </c>
      <c r="AV12" s="364">
        <v>2.324356440789201</v>
      </c>
      <c r="AW12" s="364">
        <v>0.9225500980215714</v>
      </c>
      <c r="AX12" s="364">
        <v>1.0353195955875829</v>
      </c>
      <c r="AY12" s="364">
        <v>0.92745938036902664</v>
      </c>
      <c r="AZ12" s="364">
        <v>2.3705570583246209</v>
      </c>
      <c r="BA12" s="364">
        <v>9.6760459544587558</v>
      </c>
      <c r="BB12" s="364">
        <v>4.7374422421436799</v>
      </c>
      <c r="BC12" s="364">
        <v>4.1869706770559407</v>
      </c>
      <c r="BD12" s="364">
        <v>6.5823093149463858</v>
      </c>
      <c r="BE12" s="364">
        <v>3.135087276159922</v>
      </c>
    </row>
    <row r="13" spans="1:57" ht="12" customHeight="1">
      <c r="B13" s="5" t="s">
        <v>143</v>
      </c>
      <c r="C13" s="365">
        <v>0.78113356047401883</v>
      </c>
      <c r="D13" s="366">
        <v>2.5953394929578888</v>
      </c>
      <c r="E13" s="366">
        <v>2.114121738333965</v>
      </c>
      <c r="F13" s="366">
        <v>86.247434020264222</v>
      </c>
      <c r="G13" s="366">
        <v>15.85018143991811</v>
      </c>
      <c r="H13" s="366">
        <v>77.574445961221244</v>
      </c>
      <c r="I13" s="366">
        <v>1.9327285037265129</v>
      </c>
      <c r="J13" s="366">
        <v>1.2772011648158701</v>
      </c>
      <c r="K13" s="366">
        <v>0.51609463064868555</v>
      </c>
      <c r="L13" s="366">
        <v>5.8976674314208806</v>
      </c>
      <c r="M13" s="371">
        <v>0.66939582019175803</v>
      </c>
      <c r="O13" s="5" t="s">
        <v>143</v>
      </c>
      <c r="P13" s="365">
        <v>2.79109745719705E-2</v>
      </c>
      <c r="Q13" s="366">
        <v>0.6234495499717787</v>
      </c>
      <c r="R13" s="366">
        <v>0.12977303593026959</v>
      </c>
      <c r="S13" s="366">
        <v>0</v>
      </c>
      <c r="T13" s="366">
        <v>0.24077716649393349</v>
      </c>
      <c r="U13" s="366">
        <v>0.28101697252269731</v>
      </c>
      <c r="V13" s="366">
        <v>0.2159393288480834</v>
      </c>
      <c r="W13" s="366">
        <v>1.857606025093175</v>
      </c>
      <c r="X13" s="366">
        <v>0.33161814983347732</v>
      </c>
      <c r="Y13" s="366">
        <v>6.8951281544005497E-2</v>
      </c>
      <c r="Z13" s="366">
        <v>1.506180546561579</v>
      </c>
      <c r="AA13" s="366">
        <v>0.2073717603949041</v>
      </c>
      <c r="AB13" s="366">
        <v>18.3501733748917</v>
      </c>
      <c r="AC13" s="366">
        <v>67.818425931801116</v>
      </c>
      <c r="AD13" s="366">
        <v>3.8663652601565499E-2</v>
      </c>
      <c r="AE13" s="366">
        <v>4.0171060969848398E-2</v>
      </c>
      <c r="AF13" s="366">
        <v>6.1061837647520198E-2</v>
      </c>
      <c r="AG13" s="366">
        <v>5.864399326773329</v>
      </c>
      <c r="AH13" s="366">
        <v>4.0757326773328502E-2</v>
      </c>
      <c r="AI13" s="366">
        <v>9.8839629487239336</v>
      </c>
      <c r="AJ13" s="366">
        <v>2.247020028127332</v>
      </c>
      <c r="AK13" s="366">
        <v>0.64587340731650045</v>
      </c>
      <c r="AL13" s="366">
        <v>8.4693944440294295</v>
      </c>
      <c r="AM13" s="366">
        <v>66.212158081747987</v>
      </c>
      <c r="AN13" s="366">
        <v>0.21027036195034121</v>
      </c>
      <c r="AO13" s="366">
        <v>0.19848398706364809</v>
      </c>
      <c r="AP13" s="366">
        <v>0.69042039996561</v>
      </c>
      <c r="AQ13" s="366">
        <v>0.83355375474691351</v>
      </c>
      <c r="AR13" s="366">
        <v>0.8854520043699301</v>
      </c>
      <c r="AS13" s="366">
        <v>9.121191742750781E-2</v>
      </c>
      <c r="AT13" s="366">
        <v>0.14922121927103241</v>
      </c>
      <c r="AU13" s="366">
        <v>0.15131602374739991</v>
      </c>
      <c r="AV13" s="366">
        <v>1.5503565309154799E-2</v>
      </c>
      <c r="AW13" s="366">
        <v>0.32181438629775411</v>
      </c>
      <c r="AX13" s="366">
        <v>5.8969800108976303E-2</v>
      </c>
      <c r="AY13" s="366">
        <v>0.1198068789328004</v>
      </c>
      <c r="AZ13" s="366">
        <v>8.3000000000000001E-3</v>
      </c>
      <c r="BA13" s="366">
        <v>7.5479773415295104E-2</v>
      </c>
      <c r="BB13" s="366">
        <v>5.7179870496321126</v>
      </c>
      <c r="BC13" s="366">
        <v>9.5900608373473903E-2</v>
      </c>
      <c r="BD13" s="366">
        <v>0.43535185774475238</v>
      </c>
      <c r="BE13" s="366">
        <v>0.2340439624470057</v>
      </c>
    </row>
    <row r="14" spans="1:57" ht="12" customHeight="1">
      <c r="B14" s="5" t="s">
        <v>144</v>
      </c>
      <c r="C14" s="363">
        <v>13.29739648167372</v>
      </c>
      <c r="D14" s="364">
        <v>17.79492422904621</v>
      </c>
      <c r="E14" s="364">
        <v>14.955698960512761</v>
      </c>
      <c r="F14" s="364">
        <v>14.182027209565311</v>
      </c>
      <c r="G14" s="364">
        <v>23.018182423522848</v>
      </c>
      <c r="H14" s="364">
        <v>84.910505520058436</v>
      </c>
      <c r="I14" s="364">
        <v>24.74870571649728</v>
      </c>
      <c r="J14" s="364">
        <v>8.1705015635258906</v>
      </c>
      <c r="K14" s="364">
        <v>12.78698438493981</v>
      </c>
      <c r="L14" s="364">
        <v>26.788336728843792</v>
      </c>
      <c r="M14" s="370">
        <v>1704.6642990572061</v>
      </c>
      <c r="O14" s="5" t="s">
        <v>144</v>
      </c>
      <c r="P14" s="363">
        <v>4.9402511917092058</v>
      </c>
      <c r="Q14" s="364">
        <v>2.0753772429187838</v>
      </c>
      <c r="R14" s="364">
        <v>2.7562032734005011</v>
      </c>
      <c r="S14" s="364">
        <v>3.5255647736452338</v>
      </c>
      <c r="T14" s="364">
        <v>3.7197391682861252</v>
      </c>
      <c r="U14" s="364">
        <v>3.939450414269964</v>
      </c>
      <c r="V14" s="364">
        <v>3.4000175298194888</v>
      </c>
      <c r="W14" s="364">
        <v>6.7357171166706369</v>
      </c>
      <c r="X14" s="364">
        <v>5.5595752374914662</v>
      </c>
      <c r="Y14" s="364">
        <v>3.4199251837025488</v>
      </c>
      <c r="Z14" s="364">
        <v>2.8396920269811181</v>
      </c>
      <c r="AA14" s="364">
        <v>3.1365065123376259</v>
      </c>
      <c r="AB14" s="364">
        <v>3.3766745462990251</v>
      </c>
      <c r="AC14" s="364">
        <v>4.4251952829045029</v>
      </c>
      <c r="AD14" s="364">
        <v>4.2002385756178988</v>
      </c>
      <c r="AE14" s="364">
        <v>2.179918804743882</v>
      </c>
      <c r="AF14" s="364">
        <v>2.6354175243143478</v>
      </c>
      <c r="AG14" s="364">
        <v>1.6967789016620729</v>
      </c>
      <c r="AH14" s="364">
        <v>3.5032776505906011</v>
      </c>
      <c r="AI14" s="364">
        <v>15.182708346955829</v>
      </c>
      <c r="AJ14" s="364">
        <v>14.23298022183641</v>
      </c>
      <c r="AK14" s="364">
        <v>14.39384781559678</v>
      </c>
      <c r="AL14" s="364">
        <v>34.232812105491377</v>
      </c>
      <c r="AM14" s="364">
        <v>22.05086537713386</v>
      </c>
      <c r="AN14" s="364">
        <v>10.14422577494739</v>
      </c>
      <c r="AO14" s="364">
        <v>6.7583216543287312</v>
      </c>
      <c r="AP14" s="364">
        <v>5.6979805910478412</v>
      </c>
      <c r="AQ14" s="364">
        <v>2.148177696173319</v>
      </c>
      <c r="AR14" s="364">
        <v>3.57143178832774</v>
      </c>
      <c r="AS14" s="364">
        <v>1.4665705335461681</v>
      </c>
      <c r="AT14" s="364">
        <v>1.497567008329213</v>
      </c>
      <c r="AU14" s="364">
        <v>1.63493223332277</v>
      </c>
      <c r="AV14" s="364">
        <v>2.728150186851396</v>
      </c>
      <c r="AW14" s="364">
        <v>2.2634662172030811</v>
      </c>
      <c r="AX14" s="364">
        <v>3.2974592631730841</v>
      </c>
      <c r="AY14" s="364">
        <v>4.4979087177122521</v>
      </c>
      <c r="AZ14" s="364">
        <v>3.3903403174035951</v>
      </c>
      <c r="BA14" s="364">
        <v>5.6870244692832088</v>
      </c>
      <c r="BB14" s="364">
        <v>8.5811739385433654</v>
      </c>
      <c r="BC14" s="364">
        <v>9.1297980036136224</v>
      </c>
      <c r="BD14" s="364">
        <v>9.4427022979053739</v>
      </c>
      <c r="BE14" s="364">
        <v>1695.2215967592999</v>
      </c>
    </row>
    <row r="15" spans="1:57" ht="12" customHeight="1">
      <c r="B15" s="5" t="s">
        <v>145</v>
      </c>
      <c r="C15" s="365">
        <v>9.6648392407323911</v>
      </c>
      <c r="D15" s="366">
        <v>16.565490062462612</v>
      </c>
      <c r="E15" s="366">
        <v>13.019350725619191</v>
      </c>
      <c r="F15" s="366">
        <v>26.015585667667921</v>
      </c>
      <c r="G15" s="366">
        <v>67.364791999683035</v>
      </c>
      <c r="H15" s="366">
        <v>97.204049961788357</v>
      </c>
      <c r="I15" s="366">
        <v>11.91358531605062</v>
      </c>
      <c r="J15" s="366">
        <v>15.92459844051263</v>
      </c>
      <c r="K15" s="366">
        <v>9.8212997106055049</v>
      </c>
      <c r="L15" s="366">
        <v>15.111801430669381</v>
      </c>
      <c r="M15" s="371">
        <v>5.2678763418695631</v>
      </c>
      <c r="O15" s="5" t="s">
        <v>145</v>
      </c>
      <c r="P15" s="365">
        <v>1.6516303492032891</v>
      </c>
      <c r="Q15" s="366">
        <v>0.70336168141402522</v>
      </c>
      <c r="R15" s="366">
        <v>5.3512441373541391</v>
      </c>
      <c r="S15" s="366">
        <v>1.958603072760938</v>
      </c>
      <c r="T15" s="366">
        <v>2.8988768325303571</v>
      </c>
      <c r="U15" s="366">
        <v>6.4154862391629486</v>
      </c>
      <c r="V15" s="366">
        <v>3.1481071407066841</v>
      </c>
      <c r="W15" s="366">
        <v>4.1030198500626236</v>
      </c>
      <c r="X15" s="366">
        <v>2.1211214905994882</v>
      </c>
      <c r="Y15" s="366">
        <v>6.8441298711839744</v>
      </c>
      <c r="Z15" s="366">
        <v>2.8597114562758619</v>
      </c>
      <c r="AA15" s="366">
        <v>1.1943879075598649</v>
      </c>
      <c r="AB15" s="366">
        <v>9.0451218533539599</v>
      </c>
      <c r="AC15" s="366">
        <v>5.0059628130210072</v>
      </c>
      <c r="AD15" s="366">
        <v>9.6484598745733443</v>
      </c>
      <c r="AE15" s="366">
        <v>2.3160411267196039</v>
      </c>
      <c r="AF15" s="366">
        <v>6.17628961184439</v>
      </c>
      <c r="AG15" s="366">
        <v>2.8730553077623462</v>
      </c>
      <c r="AH15" s="366">
        <v>2.9084161553371648</v>
      </c>
      <c r="AI15" s="366">
        <v>55.407030924739132</v>
      </c>
      <c r="AJ15" s="366">
        <v>71.210401346288009</v>
      </c>
      <c r="AK15" s="366">
        <v>7.0229264821475068</v>
      </c>
      <c r="AL15" s="366">
        <v>7.7614332260395269</v>
      </c>
      <c r="AM15" s="366">
        <v>11.20928890731332</v>
      </c>
      <c r="AN15" s="366">
        <v>6.1563554019504902</v>
      </c>
      <c r="AO15" s="366">
        <v>2.4332946441576428</v>
      </c>
      <c r="AP15" s="366">
        <v>0.67754670405172523</v>
      </c>
      <c r="AQ15" s="366">
        <v>2.6463885658907609</v>
      </c>
      <c r="AR15" s="366">
        <v>1.7517851122984369</v>
      </c>
      <c r="AS15" s="366">
        <v>3.7662590112462229</v>
      </c>
      <c r="AT15" s="366">
        <v>9.3793161440147585</v>
      </c>
      <c r="AU15" s="366">
        <v>1.0272381729532081</v>
      </c>
      <c r="AV15" s="366">
        <v>2.7843439421266072</v>
      </c>
      <c r="AW15" s="366">
        <v>1.741905638539254</v>
      </c>
      <c r="AX15" s="366">
        <v>1.6267399716360471</v>
      </c>
      <c r="AY15" s="366">
        <v>3.668310158303596</v>
      </c>
      <c r="AZ15" s="366">
        <v>5.1704308881917136</v>
      </c>
      <c r="BA15" s="366">
        <v>4.9295150177150528</v>
      </c>
      <c r="BB15" s="366">
        <v>3.7663623563283899</v>
      </c>
      <c r="BC15" s="366">
        <v>1.245493168434219</v>
      </c>
      <c r="BD15" s="366">
        <v>3.0735368996170931</v>
      </c>
      <c r="BE15" s="366">
        <v>2.19433944225247</v>
      </c>
    </row>
    <row r="16" spans="1:57" ht="12" customHeight="1">
      <c r="B16" s="5" t="s">
        <v>146</v>
      </c>
      <c r="C16" s="363">
        <v>4.7973927276561916</v>
      </c>
      <c r="D16" s="364">
        <v>4.3930453177571396</v>
      </c>
      <c r="E16" s="364">
        <v>9.3163918895926354</v>
      </c>
      <c r="F16" s="364">
        <v>15.070421475568789</v>
      </c>
      <c r="G16" s="364">
        <v>7.6360454268573656</v>
      </c>
      <c r="H16" s="364">
        <v>20.979355911551512</v>
      </c>
      <c r="I16" s="364">
        <v>5.3331828648614614</v>
      </c>
      <c r="J16" s="364">
        <v>5.1352866623499276</v>
      </c>
      <c r="K16" s="364">
        <v>3.605422688753003</v>
      </c>
      <c r="L16" s="364">
        <v>9.2055374211722611</v>
      </c>
      <c r="M16" s="370">
        <v>5.4809903292680602</v>
      </c>
      <c r="O16" s="5" t="s">
        <v>146</v>
      </c>
      <c r="P16" s="363">
        <v>2.127617219283426</v>
      </c>
      <c r="Q16" s="364">
        <v>0.59173975031332959</v>
      </c>
      <c r="R16" s="364">
        <v>1.3301215910790329</v>
      </c>
      <c r="S16" s="364">
        <v>0.74791416698040325</v>
      </c>
      <c r="T16" s="364">
        <v>0.79484378731481675</v>
      </c>
      <c r="U16" s="364">
        <v>0.41779625415590288</v>
      </c>
      <c r="V16" s="364">
        <v>1.013613249681268</v>
      </c>
      <c r="W16" s="364">
        <v>2.1667920266051519</v>
      </c>
      <c r="X16" s="364">
        <v>1.1499578896228271</v>
      </c>
      <c r="Y16" s="364">
        <v>1.62474481179788</v>
      </c>
      <c r="Z16" s="364">
        <v>2.0731335545119181</v>
      </c>
      <c r="AA16" s="364">
        <v>4.4685556336600092</v>
      </c>
      <c r="AB16" s="364">
        <v>2.5209489242487639</v>
      </c>
      <c r="AC16" s="364">
        <v>8.0047781278693062</v>
      </c>
      <c r="AD16" s="364">
        <v>3.6772151800318351</v>
      </c>
      <c r="AE16" s="364">
        <v>0.86747924341888183</v>
      </c>
      <c r="AF16" s="364">
        <v>0.46818743866678031</v>
      </c>
      <c r="AG16" s="364">
        <v>1.386682271053028</v>
      </c>
      <c r="AH16" s="364">
        <v>2.4639016970436081</v>
      </c>
      <c r="AI16" s="364">
        <v>3.3172740200939499</v>
      </c>
      <c r="AJ16" s="364">
        <v>5.0075610763949809</v>
      </c>
      <c r="AK16" s="364">
        <v>4.0966881465752474</v>
      </c>
      <c r="AL16" s="364">
        <v>8.6589399732012193</v>
      </c>
      <c r="AM16" s="364">
        <v>3.216166715380059</v>
      </c>
      <c r="AN16" s="364">
        <v>1.452298113098708</v>
      </c>
      <c r="AO16" s="364">
        <v>1.314897296134756</v>
      </c>
      <c r="AP16" s="364">
        <v>1.9115754843122481</v>
      </c>
      <c r="AQ16" s="364">
        <v>0.65441197131574902</v>
      </c>
      <c r="AR16" s="364">
        <v>0.69124211027511584</v>
      </c>
      <c r="AS16" s="364">
        <v>1.243276673580729</v>
      </c>
      <c r="AT16" s="364">
        <v>0.77101416108380327</v>
      </c>
      <c r="AU16" s="364">
        <v>2.4297537174102799</v>
      </c>
      <c r="AV16" s="364">
        <v>0.41625937245858802</v>
      </c>
      <c r="AW16" s="364">
        <v>0.36331761658479489</v>
      </c>
      <c r="AX16" s="364">
        <v>1.572500158214398</v>
      </c>
      <c r="AY16" s="364">
        <v>1.2533455414952219</v>
      </c>
      <c r="AZ16" s="364">
        <v>1.1706348349777711</v>
      </c>
      <c r="BA16" s="364">
        <v>2.0212240629472769</v>
      </c>
      <c r="BB16" s="364">
        <v>1.8185933121554201</v>
      </c>
      <c r="BC16" s="364">
        <v>4.1950852110917944</v>
      </c>
      <c r="BD16" s="364">
        <v>2.0189717109813121</v>
      </c>
      <c r="BE16" s="364">
        <v>3.4620186182867489</v>
      </c>
    </row>
    <row r="17" spans="2:59" ht="12" customHeight="1">
      <c r="B17" s="5" t="s">
        <v>147</v>
      </c>
      <c r="C17" s="365">
        <v>6.4627038423209546</v>
      </c>
      <c r="D17" s="366">
        <v>7.9587726933356011</v>
      </c>
      <c r="E17" s="366">
        <v>9.4155345933334882</v>
      </c>
      <c r="F17" s="366">
        <v>10.66293040282252</v>
      </c>
      <c r="G17" s="366">
        <v>16.977388533202571</v>
      </c>
      <c r="H17" s="366">
        <v>58.381181704307878</v>
      </c>
      <c r="I17" s="366">
        <v>8.132590366451403</v>
      </c>
      <c r="J17" s="366">
        <v>11.55309304722158</v>
      </c>
      <c r="K17" s="366">
        <v>16.865747119309301</v>
      </c>
      <c r="L17" s="366">
        <v>19.18304455740671</v>
      </c>
      <c r="M17" s="371">
        <v>5.107696563126856</v>
      </c>
      <c r="O17" s="5" t="s">
        <v>147</v>
      </c>
      <c r="P17" s="365">
        <v>1.33115586685486</v>
      </c>
      <c r="Q17" s="366">
        <v>2.6064668875670471</v>
      </c>
      <c r="R17" s="366">
        <v>1.6925647053768149</v>
      </c>
      <c r="S17" s="366">
        <v>0.83251638252223248</v>
      </c>
      <c r="T17" s="366">
        <v>0.81875966874587203</v>
      </c>
      <c r="U17" s="366">
        <v>1.058299037155342</v>
      </c>
      <c r="V17" s="366">
        <v>0.98517888520866315</v>
      </c>
      <c r="W17" s="366">
        <v>5.0965351022257233</v>
      </c>
      <c r="X17" s="366">
        <v>1.706901473787013</v>
      </c>
      <c r="Y17" s="366">
        <v>4.3652158998128803</v>
      </c>
      <c r="Z17" s="366">
        <v>1.7334856229559621</v>
      </c>
      <c r="AA17" s="366">
        <v>1.609931596777632</v>
      </c>
      <c r="AB17" s="366">
        <v>1.1963878044701941</v>
      </c>
      <c r="AC17" s="366">
        <v>3.6639490769497729</v>
      </c>
      <c r="AD17" s="366">
        <v>3.1985789519657728</v>
      </c>
      <c r="AE17" s="366">
        <v>2.6040145694367758</v>
      </c>
      <c r="AF17" s="366">
        <v>3.4642646161645079</v>
      </c>
      <c r="AG17" s="366">
        <v>2.208805450649399</v>
      </c>
      <c r="AH17" s="366">
        <v>7.9809320068211704</v>
      </c>
      <c r="AI17" s="366">
        <v>3.3233864595674918</v>
      </c>
      <c r="AJ17" s="366">
        <v>10.63548633910337</v>
      </c>
      <c r="AK17" s="366">
        <v>28.091103186568219</v>
      </c>
      <c r="AL17" s="366">
        <v>6.1332063948369333</v>
      </c>
      <c r="AM17" s="366">
        <v>13.52138578379936</v>
      </c>
      <c r="AN17" s="366">
        <v>2.2477662428406129</v>
      </c>
      <c r="AO17" s="366">
        <v>2.3915603090724908</v>
      </c>
      <c r="AP17" s="366">
        <v>2.3945350291577969</v>
      </c>
      <c r="AQ17" s="366">
        <v>1.098728785380501</v>
      </c>
      <c r="AR17" s="366">
        <v>1.63296344436117</v>
      </c>
      <c r="AS17" s="366">
        <v>0.90762598692161511</v>
      </c>
      <c r="AT17" s="366">
        <v>1.4341309289300881</v>
      </c>
      <c r="AU17" s="366">
        <v>7.578372687008704</v>
      </c>
      <c r="AV17" s="366">
        <v>1.5518847915407401</v>
      </c>
      <c r="AW17" s="366">
        <v>7.4878393118864306</v>
      </c>
      <c r="AX17" s="366">
        <v>3.2133097177743251</v>
      </c>
      <c r="AY17" s="366">
        <v>4.6127132981078027</v>
      </c>
      <c r="AZ17" s="366">
        <v>4.4101939841417988</v>
      </c>
      <c r="BA17" s="366">
        <v>7.2042701451722113</v>
      </c>
      <c r="BB17" s="366">
        <v>4.6386554254753074</v>
      </c>
      <c r="BC17" s="366">
        <v>2.9299250026173991</v>
      </c>
      <c r="BD17" s="366">
        <v>2.6844971679322529</v>
      </c>
      <c r="BE17" s="366">
        <v>2.4231993951946018</v>
      </c>
    </row>
    <row r="18" spans="2:59" ht="12" customHeight="1">
      <c r="B18" s="5" t="s">
        <v>148</v>
      </c>
      <c r="C18" s="363">
        <v>5.663783926232103</v>
      </c>
      <c r="D18" s="364">
        <v>9.0935956135411544</v>
      </c>
      <c r="E18" s="364">
        <v>3.837089605229838</v>
      </c>
      <c r="F18" s="364">
        <v>4.6921375489827879</v>
      </c>
      <c r="G18" s="364">
        <v>7.1152319703279483</v>
      </c>
      <c r="H18" s="364">
        <v>17.47733377686049</v>
      </c>
      <c r="I18" s="364">
        <v>6.4499941319645329</v>
      </c>
      <c r="J18" s="364">
        <v>4.2694137054467109</v>
      </c>
      <c r="K18" s="364">
        <v>11.669294566864901</v>
      </c>
      <c r="L18" s="364">
        <v>11.422819503693489</v>
      </c>
      <c r="M18" s="370">
        <v>55.585690414114389</v>
      </c>
      <c r="O18" s="5" t="s">
        <v>148</v>
      </c>
      <c r="P18" s="363">
        <v>1.1104045473283091</v>
      </c>
      <c r="Q18" s="364">
        <v>1.08439315761652</v>
      </c>
      <c r="R18" s="364">
        <v>1.9083073033342319</v>
      </c>
      <c r="S18" s="364">
        <v>1.560678917953042</v>
      </c>
      <c r="T18" s="364">
        <v>1.0841310023051289</v>
      </c>
      <c r="U18" s="364">
        <v>0.55298889545318008</v>
      </c>
      <c r="V18" s="364">
        <v>1.0035258862389109</v>
      </c>
      <c r="W18" s="364">
        <v>6.4529498295439351</v>
      </c>
      <c r="X18" s="364">
        <v>1.116475005706459</v>
      </c>
      <c r="Y18" s="364">
        <v>0.81330778279505545</v>
      </c>
      <c r="Z18" s="364">
        <v>1.1164039715728871</v>
      </c>
      <c r="AA18" s="364">
        <v>0.79090284515543641</v>
      </c>
      <c r="AB18" s="364">
        <v>1.206934486274774</v>
      </c>
      <c r="AC18" s="364">
        <v>1.3314275028118601</v>
      </c>
      <c r="AD18" s="364">
        <v>1.6663833899753611</v>
      </c>
      <c r="AE18" s="364">
        <v>0.48739216992079321</v>
      </c>
      <c r="AF18" s="364">
        <v>0.67306266088008515</v>
      </c>
      <c r="AG18" s="364">
        <v>1.60282531939048</v>
      </c>
      <c r="AH18" s="364">
        <v>1.816696593539888</v>
      </c>
      <c r="AI18" s="364">
        <v>3.0226473965174949</v>
      </c>
      <c r="AJ18" s="364">
        <v>3.982351609653656</v>
      </c>
      <c r="AK18" s="364">
        <v>2.6486070958705441</v>
      </c>
      <c r="AL18" s="364">
        <v>6.6140325506523654</v>
      </c>
      <c r="AM18" s="364">
        <v>4.2323425206839289</v>
      </c>
      <c r="AN18" s="364">
        <v>2.790372470337791</v>
      </c>
      <c r="AO18" s="364">
        <v>1.672017527703934</v>
      </c>
      <c r="AP18" s="364">
        <v>0.63736985149500958</v>
      </c>
      <c r="AQ18" s="364">
        <v>1.3502342824277991</v>
      </c>
      <c r="AR18" s="364">
        <v>0.56721489765037258</v>
      </c>
      <c r="AS18" s="364">
        <v>0.61102469338195453</v>
      </c>
      <c r="AT18" s="364">
        <v>1.9434700800354781</v>
      </c>
      <c r="AU18" s="364">
        <v>1.147704034378906</v>
      </c>
      <c r="AV18" s="364">
        <v>5.2475059171833429</v>
      </c>
      <c r="AW18" s="364">
        <v>0.375064352371072</v>
      </c>
      <c r="AX18" s="364">
        <v>0.75899240516674937</v>
      </c>
      <c r="AY18" s="364">
        <v>5.2877318921437402</v>
      </c>
      <c r="AZ18" s="364">
        <v>0.66728171420569793</v>
      </c>
      <c r="BA18" s="364">
        <v>8.7489475567924568</v>
      </c>
      <c r="BB18" s="364">
        <v>1.1175009663456581</v>
      </c>
      <c r="BC18" s="364">
        <v>0.889089266349673</v>
      </c>
      <c r="BD18" s="364">
        <v>6.7619156049149103</v>
      </c>
      <c r="BE18" s="364">
        <v>48.823774809199477</v>
      </c>
    </row>
    <row r="19" spans="2:59" ht="12" customHeight="1">
      <c r="B19" s="5" t="s">
        <v>149</v>
      </c>
      <c r="C19" s="367">
        <v>20.286867998849161</v>
      </c>
      <c r="D19" s="368">
        <v>19.041589072687049</v>
      </c>
      <c r="E19" s="368">
        <v>39.141279726357673</v>
      </c>
      <c r="F19" s="368">
        <v>33.533049198338077</v>
      </c>
      <c r="G19" s="368">
        <v>50.117653240792649</v>
      </c>
      <c r="H19" s="368">
        <v>85.875644735901105</v>
      </c>
      <c r="I19" s="368">
        <v>15.57266981515858</v>
      </c>
      <c r="J19" s="368">
        <v>16.36440337313444</v>
      </c>
      <c r="K19" s="368">
        <v>27.632003447236471</v>
      </c>
      <c r="L19" s="368">
        <v>20.386785174836259</v>
      </c>
      <c r="M19" s="372">
        <v>41.308368084168848</v>
      </c>
      <c r="O19" s="5" t="s">
        <v>149</v>
      </c>
      <c r="P19" s="367">
        <v>3.1872915134277942</v>
      </c>
      <c r="Q19" s="368">
        <v>9.4713438164214718</v>
      </c>
      <c r="R19" s="368">
        <v>4.8244407330795083</v>
      </c>
      <c r="S19" s="368">
        <v>2.8037919359203869</v>
      </c>
      <c r="T19" s="368">
        <v>4.0110942043098241</v>
      </c>
      <c r="U19" s="368">
        <v>3.9329713880492378</v>
      </c>
      <c r="V19" s="368">
        <v>6.5467959002970222</v>
      </c>
      <c r="W19" s="368">
        <v>4.5507275800309648</v>
      </c>
      <c r="X19" s="368">
        <v>10.503853545260879</v>
      </c>
      <c r="Y19" s="368">
        <v>8.1540008086734286</v>
      </c>
      <c r="Z19" s="368">
        <v>7.7166232546203766</v>
      </c>
      <c r="AA19" s="368">
        <v>12.76680211780298</v>
      </c>
      <c r="AB19" s="368">
        <v>5.1070283236493479</v>
      </c>
      <c r="AC19" s="368">
        <v>10.490039621173381</v>
      </c>
      <c r="AD19" s="368">
        <v>9.7254675350167137</v>
      </c>
      <c r="AE19" s="368">
        <v>8.2105137184986479</v>
      </c>
      <c r="AF19" s="368">
        <v>5.0955908796436153</v>
      </c>
      <c r="AG19" s="368">
        <v>11.01028632428695</v>
      </c>
      <c r="AH19" s="368">
        <v>12.61467426386749</v>
      </c>
      <c r="AI19" s="368">
        <v>21.397101772994588</v>
      </c>
      <c r="AJ19" s="368">
        <v>19.189034963787439</v>
      </c>
      <c r="AK19" s="368">
        <v>25.844081928720641</v>
      </c>
      <c r="AL19" s="368">
        <v>27.882944913182691</v>
      </c>
      <c r="AM19" s="368">
        <v>12.959582930210329</v>
      </c>
      <c r="AN19" s="368">
        <v>4.9745513762376534</v>
      </c>
      <c r="AO19" s="368">
        <v>1.9006774149440711</v>
      </c>
      <c r="AP19" s="368">
        <v>4.9922509643156561</v>
      </c>
      <c r="AQ19" s="368">
        <v>3.705190059661196</v>
      </c>
      <c r="AR19" s="368">
        <v>3.6050500443532649</v>
      </c>
      <c r="AS19" s="368">
        <v>1.6651481547041771</v>
      </c>
      <c r="AT19" s="368">
        <v>8.55704306174745</v>
      </c>
      <c r="AU19" s="368">
        <v>2.5371621123295491</v>
      </c>
      <c r="AV19" s="368">
        <v>9.8937393080659799</v>
      </c>
      <c r="AW19" s="368">
        <v>6.0995222685181156</v>
      </c>
      <c r="AX19" s="368">
        <v>5.2356006922234721</v>
      </c>
      <c r="AY19" s="368">
        <v>6.4031411784289061</v>
      </c>
      <c r="AZ19" s="368">
        <v>8.0485713330100968</v>
      </c>
      <c r="BA19" s="368">
        <v>0.50823168860484014</v>
      </c>
      <c r="BB19" s="368">
        <v>4.5691689663216897</v>
      </c>
      <c r="BC19" s="368">
        <v>7.2608131868996324</v>
      </c>
      <c r="BD19" s="368">
        <v>12.127549923656471</v>
      </c>
      <c r="BE19" s="368">
        <v>29.180818160512381</v>
      </c>
    </row>
    <row r="20" spans="2:59" ht="12" customHeight="1">
      <c r="B20" s="18" t="s">
        <v>115</v>
      </c>
      <c r="O20" s="18" t="s">
        <v>115</v>
      </c>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8"/>
      <c r="BF20" s="108"/>
      <c r="BG20" s="108"/>
    </row>
    <row r="38" spans="2:57" ht="12" customHeight="1">
      <c r="O38" s="12"/>
      <c r="AX38" s="16"/>
      <c r="AY38" s="16"/>
      <c r="AZ38" s="16"/>
      <c r="BA38" s="16"/>
      <c r="BB38" s="16"/>
      <c r="BC38" s="16"/>
      <c r="BD38" s="16"/>
      <c r="BE38" s="16"/>
    </row>
    <row r="39" spans="2:57" ht="12" customHeight="1">
      <c r="O39" s="12"/>
      <c r="AX39" s="16"/>
      <c r="AY39" s="16"/>
      <c r="AZ39" s="16"/>
      <c r="BA39" s="16"/>
      <c r="BB39" s="16"/>
      <c r="BC39" s="16"/>
      <c r="BD39" s="16"/>
      <c r="BE39" s="16"/>
    </row>
    <row r="40" spans="2:57" ht="12" customHeight="1">
      <c r="O40" s="12"/>
      <c r="AX40" s="16"/>
      <c r="AY40" s="16"/>
      <c r="AZ40" s="16"/>
      <c r="BA40" s="16"/>
      <c r="BB40" s="16"/>
      <c r="BC40" s="16"/>
      <c r="BD40" s="16"/>
      <c r="BE40" s="16"/>
    </row>
    <row r="41" spans="2:57" ht="12" customHeight="1">
      <c r="O41" s="12"/>
      <c r="AX41" s="16"/>
      <c r="AY41" s="16"/>
      <c r="AZ41" s="16"/>
      <c r="BA41" s="16"/>
      <c r="BB41" s="16"/>
      <c r="BC41" s="16"/>
      <c r="BD41" s="16"/>
      <c r="BE41" s="16"/>
    </row>
    <row r="42" spans="2:57" ht="12" customHeight="1">
      <c r="C42" s="14"/>
      <c r="D42" s="15"/>
      <c r="E42" s="15"/>
      <c r="F42" s="15"/>
      <c r="G42" s="15"/>
      <c r="H42" s="15"/>
      <c r="I42" s="15"/>
      <c r="J42" s="15"/>
      <c r="K42" s="15"/>
      <c r="L42" s="15"/>
      <c r="M42" s="15"/>
      <c r="N42" s="15"/>
      <c r="P42" s="10" t="s">
        <v>710</v>
      </c>
    </row>
    <row r="43" spans="2:57" ht="12" customHeight="1">
      <c r="C43" s="10" t="s">
        <v>709</v>
      </c>
      <c r="D43" s="12"/>
      <c r="E43" s="12"/>
      <c r="F43" s="12"/>
      <c r="G43" s="12"/>
      <c r="H43" s="12"/>
      <c r="I43" s="12"/>
      <c r="J43" s="12"/>
      <c r="K43" s="12"/>
      <c r="L43" s="12"/>
      <c r="M43" s="12"/>
      <c r="N43" s="12"/>
      <c r="P43" s="1057">
        <v>2016</v>
      </c>
      <c r="Q43" s="1059"/>
      <c r="R43" s="1059"/>
      <c r="S43" s="1059"/>
      <c r="T43" s="1057">
        <v>2017</v>
      </c>
      <c r="U43" s="1059"/>
      <c r="V43" s="1059"/>
      <c r="W43" s="1059"/>
      <c r="X43" s="1057">
        <v>2018</v>
      </c>
      <c r="Y43" s="1059"/>
      <c r="Z43" s="1059"/>
      <c r="AA43" s="1059"/>
      <c r="AB43" s="1057">
        <v>2019</v>
      </c>
      <c r="AC43" s="1059"/>
      <c r="AD43" s="1059"/>
      <c r="AE43" s="1059"/>
      <c r="AF43" s="1057">
        <v>2020</v>
      </c>
      <c r="AG43" s="1059"/>
      <c r="AH43" s="1059"/>
      <c r="AI43" s="1059"/>
      <c r="AJ43" s="1057">
        <v>2021</v>
      </c>
      <c r="AK43" s="1059"/>
      <c r="AL43" s="1059"/>
      <c r="AM43" s="1059"/>
      <c r="AN43" s="1057">
        <v>2022</v>
      </c>
      <c r="AO43" s="1059"/>
      <c r="AP43" s="1059"/>
      <c r="AQ43" s="1059"/>
      <c r="AR43" s="1057">
        <v>2023</v>
      </c>
      <c r="AS43" s="1059"/>
      <c r="AT43" s="1059"/>
      <c r="AU43" s="1059"/>
      <c r="AV43" s="1057">
        <v>2024</v>
      </c>
      <c r="AW43" s="1059"/>
      <c r="AX43" s="1059"/>
      <c r="AY43" s="1059"/>
      <c r="AZ43" s="1057">
        <v>2025</v>
      </c>
      <c r="BA43" s="1059"/>
      <c r="BB43" s="1059"/>
      <c r="BC43" s="1059"/>
      <c r="BD43" s="1057">
        <v>2026</v>
      </c>
      <c r="BE43" s="1057"/>
    </row>
    <row r="44" spans="2:57" ht="12" customHeight="1">
      <c r="C44" s="3">
        <v>2016</v>
      </c>
      <c r="D44" s="4">
        <v>2017</v>
      </c>
      <c r="E44" s="4">
        <v>2018</v>
      </c>
      <c r="F44" s="4">
        <v>2019</v>
      </c>
      <c r="G44" s="4">
        <v>2020</v>
      </c>
      <c r="H44" s="4">
        <v>2021</v>
      </c>
      <c r="I44" s="4">
        <v>2022</v>
      </c>
      <c r="J44" s="4">
        <v>2023</v>
      </c>
      <c r="K44" s="4">
        <v>2024</v>
      </c>
      <c r="L44" s="4">
        <v>2025</v>
      </c>
      <c r="M44" s="94">
        <v>2026</v>
      </c>
      <c r="P44" s="6" t="s">
        <v>108</v>
      </c>
      <c r="Q44" s="6" t="s">
        <v>109</v>
      </c>
      <c r="R44" s="6" t="s">
        <v>110</v>
      </c>
      <c r="S44" s="6" t="s">
        <v>111</v>
      </c>
      <c r="T44" s="6" t="s">
        <v>108</v>
      </c>
      <c r="U44" s="6" t="s">
        <v>109</v>
      </c>
      <c r="V44" s="6" t="s">
        <v>110</v>
      </c>
      <c r="W44" s="6" t="s">
        <v>111</v>
      </c>
      <c r="X44" s="6" t="s">
        <v>108</v>
      </c>
      <c r="Y44" s="6" t="s">
        <v>109</v>
      </c>
      <c r="Z44" s="6" t="s">
        <v>110</v>
      </c>
      <c r="AA44" s="6" t="s">
        <v>111</v>
      </c>
      <c r="AB44" s="6" t="s">
        <v>108</v>
      </c>
      <c r="AC44" s="6" t="s">
        <v>109</v>
      </c>
      <c r="AD44" s="6" t="s">
        <v>110</v>
      </c>
      <c r="AE44" s="6" t="s">
        <v>111</v>
      </c>
      <c r="AF44" s="6" t="s">
        <v>108</v>
      </c>
      <c r="AG44" s="6" t="s">
        <v>109</v>
      </c>
      <c r="AH44" s="6" t="s">
        <v>110</v>
      </c>
      <c r="AI44" s="6" t="s">
        <v>111</v>
      </c>
      <c r="AJ44" s="6" t="s">
        <v>108</v>
      </c>
      <c r="AK44" s="6" t="s">
        <v>109</v>
      </c>
      <c r="AL44" s="6" t="s">
        <v>110</v>
      </c>
      <c r="AM44" s="6" t="s">
        <v>111</v>
      </c>
      <c r="AN44" s="6" t="s">
        <v>108</v>
      </c>
      <c r="AO44" s="6" t="s">
        <v>109</v>
      </c>
      <c r="AP44" s="6" t="s">
        <v>110</v>
      </c>
      <c r="AQ44" s="6" t="s">
        <v>111</v>
      </c>
      <c r="AR44" s="6" t="s">
        <v>108</v>
      </c>
      <c r="AS44" s="6" t="s">
        <v>109</v>
      </c>
      <c r="AT44" s="6" t="s">
        <v>110</v>
      </c>
      <c r="AU44" s="6" t="s">
        <v>111</v>
      </c>
      <c r="AV44" s="6" t="s">
        <v>108</v>
      </c>
      <c r="AW44" s="6" t="s">
        <v>109</v>
      </c>
      <c r="AX44" s="6" t="s">
        <v>110</v>
      </c>
      <c r="AY44" s="6" t="s">
        <v>111</v>
      </c>
      <c r="AZ44" s="6" t="s">
        <v>108</v>
      </c>
      <c r="BA44" s="6" t="s">
        <v>109</v>
      </c>
      <c r="BB44" s="6" t="s">
        <v>110</v>
      </c>
      <c r="BC44" s="6" t="s">
        <v>111</v>
      </c>
      <c r="BD44" s="6" t="s">
        <v>108</v>
      </c>
      <c r="BE44" s="6" t="s">
        <v>109</v>
      </c>
    </row>
    <row r="45" spans="2:57" ht="12" customHeight="1">
      <c r="B45" s="41" t="s">
        <v>139</v>
      </c>
      <c r="C45" s="176">
        <v>0.32269639036853648</v>
      </c>
      <c r="D45" s="177">
        <v>0.35153764978826157</v>
      </c>
      <c r="E45" s="177">
        <v>0.44033520777791657</v>
      </c>
      <c r="F45" s="177">
        <v>0.33245170746592384</v>
      </c>
      <c r="G45" s="177">
        <v>0.36438977776752285</v>
      </c>
      <c r="H45" s="177">
        <v>0.33681528654185833</v>
      </c>
      <c r="I45" s="177">
        <v>0.33411388215090532</v>
      </c>
      <c r="J45" s="177">
        <v>0.36847840738734705</v>
      </c>
      <c r="K45" s="177">
        <v>0.41740570122290754</v>
      </c>
      <c r="L45" s="177">
        <v>0.53481540775968917</v>
      </c>
      <c r="M45" s="178">
        <v>0.15691605432900507</v>
      </c>
      <c r="O45" s="41" t="s">
        <v>139</v>
      </c>
      <c r="P45" s="176">
        <v>0.30186100188564613</v>
      </c>
      <c r="Q45" s="177">
        <v>0.28765367195401259</v>
      </c>
      <c r="R45" s="177">
        <v>0.35786280005787519</v>
      </c>
      <c r="S45" s="177">
        <v>0.33914902191236335</v>
      </c>
      <c r="T45" s="177">
        <v>0.45855816809603045</v>
      </c>
      <c r="U45" s="177">
        <v>0.3856681254940047</v>
      </c>
      <c r="V45" s="177">
        <v>0.33459148918293685</v>
      </c>
      <c r="W45" s="177">
        <v>0.27310280887544208</v>
      </c>
      <c r="X45" s="177">
        <v>0.40339553376434134</v>
      </c>
      <c r="Y45" s="177">
        <v>0.44719644455553403</v>
      </c>
      <c r="Z45" s="177">
        <v>0.45494756946659676</v>
      </c>
      <c r="AA45" s="177">
        <v>0.45277688740423577</v>
      </c>
      <c r="AB45" s="177">
        <v>0.32465462033181369</v>
      </c>
      <c r="AC45" s="177">
        <v>0.28787353503176255</v>
      </c>
      <c r="AD45" s="177">
        <v>0.38878357491231885</v>
      </c>
      <c r="AE45" s="177">
        <v>0.43686333658127963</v>
      </c>
      <c r="AF45" s="177">
        <v>0.30407717401055817</v>
      </c>
      <c r="AG45" s="177">
        <v>0.21409467454515854</v>
      </c>
      <c r="AH45" s="177">
        <v>0.688731925799134</v>
      </c>
      <c r="AI45" s="177">
        <v>0.17262076609184804</v>
      </c>
      <c r="AJ45" s="177">
        <v>0.21026855091073582</v>
      </c>
      <c r="AK45" s="177">
        <v>0.42683896819929795</v>
      </c>
      <c r="AL45" s="177">
        <v>0.32865162313386631</v>
      </c>
      <c r="AM45" s="177">
        <v>0.35541554706572304</v>
      </c>
      <c r="AN45" s="177">
        <v>0.27912851901402852</v>
      </c>
      <c r="AO45" s="177">
        <v>0.37412597266907482</v>
      </c>
      <c r="AP45" s="177">
        <v>0.38464711115187628</v>
      </c>
      <c r="AQ45" s="177">
        <v>0.31539375145473975</v>
      </c>
      <c r="AR45" s="177">
        <v>0.36848307886997805</v>
      </c>
      <c r="AS45" s="177">
        <v>0.32868902736368427</v>
      </c>
      <c r="AT45" s="177">
        <v>0.42471647334879303</v>
      </c>
      <c r="AU45" s="177">
        <v>0.29418315422045554</v>
      </c>
      <c r="AV45" s="177">
        <v>0.34984351381619189</v>
      </c>
      <c r="AW45" s="177">
        <v>0.49351278506222324</v>
      </c>
      <c r="AX45" s="177">
        <v>0.40923143944206469</v>
      </c>
      <c r="AY45" s="177">
        <v>0.41212810821984458</v>
      </c>
      <c r="AZ45" s="177">
        <v>0.54188287646866118</v>
      </c>
      <c r="BA45" s="177">
        <v>0.39135133545277972</v>
      </c>
      <c r="BB45" s="177">
        <v>0.55653366850545216</v>
      </c>
      <c r="BC45" s="177">
        <v>0.62349363713767236</v>
      </c>
      <c r="BD45" s="177">
        <v>0.8773568230283515</v>
      </c>
      <c r="BE45" s="177">
        <v>1.5549279998190205E-2</v>
      </c>
    </row>
    <row r="46" spans="2:57" ht="12" customHeight="1">
      <c r="B46" s="5" t="s">
        <v>140</v>
      </c>
      <c r="C46" s="179">
        <v>2.6012814690150651E-2</v>
      </c>
      <c r="D46" s="180">
        <v>1.217450366664817E-2</v>
      </c>
      <c r="E46" s="180">
        <v>1.2125184672308369E-2</v>
      </c>
      <c r="F46" s="180">
        <v>1.2247087317128003E-2</v>
      </c>
      <c r="G46" s="180">
        <v>7.1067446360884917E-3</v>
      </c>
      <c r="H46" s="180">
        <v>7.1793876995654045E-3</v>
      </c>
      <c r="I46" s="180">
        <v>1.4990404973208058E-2</v>
      </c>
      <c r="J46" s="180">
        <v>1.1509283924753477E-2</v>
      </c>
      <c r="K46" s="180">
        <v>1.0637574417806399E-2</v>
      </c>
      <c r="L46" s="180">
        <v>8.3337759283950586E-3</v>
      </c>
      <c r="M46" s="181">
        <v>2.9370705712979334E-4</v>
      </c>
      <c r="O46" s="5" t="s">
        <v>140</v>
      </c>
      <c r="P46" s="179">
        <v>2.362406314286964E-2</v>
      </c>
      <c r="Q46" s="180">
        <v>1.3996911883464427E-2</v>
      </c>
      <c r="R46" s="180">
        <v>4.1572937936606373E-2</v>
      </c>
      <c r="S46" s="180">
        <v>1.985688182395327E-2</v>
      </c>
      <c r="T46" s="180">
        <v>1.6815344804285103E-2</v>
      </c>
      <c r="U46" s="180">
        <v>1.5432288517187103E-2</v>
      </c>
      <c r="V46" s="180">
        <v>1.0281898939296857E-2</v>
      </c>
      <c r="W46" s="180">
        <v>8.288782355920574E-3</v>
      </c>
      <c r="X46" s="180">
        <v>2.068221059428622E-2</v>
      </c>
      <c r="Y46" s="180">
        <v>1.0534112422199796E-2</v>
      </c>
      <c r="Z46" s="180">
        <v>5.0828914257374288E-3</v>
      </c>
      <c r="AA46" s="180">
        <v>1.2678602314684135E-2</v>
      </c>
      <c r="AB46" s="180">
        <v>1.8385067446084088E-2</v>
      </c>
      <c r="AC46" s="180">
        <v>4.1439596638266655E-3</v>
      </c>
      <c r="AD46" s="180">
        <v>1.2824418336620876E-2</v>
      </c>
      <c r="AE46" s="180">
        <v>3.2780493979021136E-2</v>
      </c>
      <c r="AF46" s="180">
        <v>3.03280510274389E-2</v>
      </c>
      <c r="AG46" s="180">
        <v>2.341334451328899E-2</v>
      </c>
      <c r="AH46" s="180">
        <v>3.2933004422506795E-3</v>
      </c>
      <c r="AI46" s="180">
        <v>1.6502937604690479E-3</v>
      </c>
      <c r="AJ46" s="180">
        <v>2.4634995914571481E-3</v>
      </c>
      <c r="AK46" s="180">
        <v>5.0790118587357904E-3</v>
      </c>
      <c r="AL46" s="180">
        <v>9.9947005526350961E-3</v>
      </c>
      <c r="AM46" s="180">
        <v>1.0533853050813186E-2</v>
      </c>
      <c r="AN46" s="180">
        <v>1.8837747100280515E-2</v>
      </c>
      <c r="AO46" s="180">
        <v>7.2774073615331693E-3</v>
      </c>
      <c r="AP46" s="180">
        <v>2.1634310328144848E-2</v>
      </c>
      <c r="AQ46" s="180">
        <v>1.1402784759186756E-2</v>
      </c>
      <c r="AR46" s="180">
        <v>1.3668884421958183E-2</v>
      </c>
      <c r="AS46" s="180">
        <v>2.7299695746426451E-2</v>
      </c>
      <c r="AT46" s="180">
        <v>5.2493117166422494E-3</v>
      </c>
      <c r="AU46" s="180">
        <v>9.6528649464446229E-3</v>
      </c>
      <c r="AV46" s="180">
        <v>6.9430233916946997E-3</v>
      </c>
      <c r="AW46" s="180">
        <v>1.8365218000878415E-2</v>
      </c>
      <c r="AX46" s="180">
        <v>1.3183172822006277E-2</v>
      </c>
      <c r="AY46" s="180">
        <v>5.2983360663444593E-3</v>
      </c>
      <c r="AZ46" s="180">
        <v>1.2353422428623454E-2</v>
      </c>
      <c r="BA46" s="180">
        <v>1.041862833341143E-2</v>
      </c>
      <c r="BB46" s="180">
        <v>4.7805579316612173E-3</v>
      </c>
      <c r="BC46" s="180">
        <v>7.2991459500487904E-3</v>
      </c>
      <c r="BD46" s="180">
        <v>1.0819140023839353E-3</v>
      </c>
      <c r="BE46" s="180">
        <v>1.3904302616873668E-4</v>
      </c>
    </row>
    <row r="47" spans="2:57" ht="12" customHeight="1">
      <c r="B47" s="5" t="s">
        <v>141</v>
      </c>
      <c r="C47" s="182">
        <v>9.6591418379424736E-3</v>
      </c>
      <c r="D47" s="183">
        <v>4.3622431852047856E-3</v>
      </c>
      <c r="E47" s="183">
        <v>1.1309394669057907E-2</v>
      </c>
      <c r="F47" s="183">
        <v>2.2973480268242345E-3</v>
      </c>
      <c r="G47" s="183">
        <v>1.9456557045198478E-3</v>
      </c>
      <c r="H47" s="183">
        <v>4.5321655314295934E-3</v>
      </c>
      <c r="I47" s="183">
        <v>2.1372999061887131E-2</v>
      </c>
      <c r="J47" s="183">
        <v>4.6815174414793293E-3</v>
      </c>
      <c r="K47" s="183">
        <v>2.7674446551989914E-3</v>
      </c>
      <c r="L47" s="183">
        <v>2.9356834709200713E-3</v>
      </c>
      <c r="M47" s="184">
        <v>7.2669238574019305E-3</v>
      </c>
      <c r="O47" s="5" t="s">
        <v>141</v>
      </c>
      <c r="P47" s="182">
        <v>2.7809427494882914E-2</v>
      </c>
      <c r="Q47" s="183">
        <v>5.5047623475003278E-3</v>
      </c>
      <c r="R47" s="183">
        <v>4.9805175008076699E-3</v>
      </c>
      <c r="S47" s="183">
        <v>9.312695008086338E-4</v>
      </c>
      <c r="T47" s="183">
        <v>1.0171010616613751E-2</v>
      </c>
      <c r="U47" s="183">
        <v>9.446882821312173E-3</v>
      </c>
      <c r="V47" s="183">
        <v>0</v>
      </c>
      <c r="W47" s="183">
        <v>0</v>
      </c>
      <c r="X47" s="183">
        <v>6.7291811865363288E-3</v>
      </c>
      <c r="Y47" s="183">
        <v>7.1779371552510209E-3</v>
      </c>
      <c r="Z47" s="183">
        <v>3.0759454065870311E-2</v>
      </c>
      <c r="AA47" s="183">
        <v>1.6596636162376787E-3</v>
      </c>
      <c r="AB47" s="183">
        <v>0</v>
      </c>
      <c r="AC47" s="183">
        <v>2.4045366226832865E-3</v>
      </c>
      <c r="AD47" s="183">
        <v>5.0933539657913238E-3</v>
      </c>
      <c r="AE47" s="183">
        <v>1.6166123238490007E-3</v>
      </c>
      <c r="AF47" s="183">
        <v>7.1530786540585454E-3</v>
      </c>
      <c r="AG47" s="183">
        <v>2.6978131868487295E-3</v>
      </c>
      <c r="AH47" s="183">
        <v>6.557604381203072E-4</v>
      </c>
      <c r="AI47" s="183">
        <v>1.746317673644744E-3</v>
      </c>
      <c r="AJ47" s="183">
        <v>2.6905655494889336E-4</v>
      </c>
      <c r="AK47" s="183">
        <v>1.7010784384675758E-3</v>
      </c>
      <c r="AL47" s="183">
        <v>2.2698487112810957E-3</v>
      </c>
      <c r="AM47" s="183">
        <v>1.3303935547640058E-2</v>
      </c>
      <c r="AN47" s="183">
        <v>2.2055215168196356E-2</v>
      </c>
      <c r="AO47" s="183">
        <v>6.1353417732258365E-3</v>
      </c>
      <c r="AP47" s="183">
        <v>1.9893616759252303E-2</v>
      </c>
      <c r="AQ47" s="183">
        <v>5.1647747385731677E-2</v>
      </c>
      <c r="AR47" s="183">
        <v>1.9100953956064041E-2</v>
      </c>
      <c r="AS47" s="183">
        <v>2.6089864288139949E-3</v>
      </c>
      <c r="AT47" s="183">
        <v>0</v>
      </c>
      <c r="AU47" s="183">
        <v>1.713331930595982E-3</v>
      </c>
      <c r="AV47" s="183">
        <v>7.7211115202834068E-4</v>
      </c>
      <c r="AW47" s="183">
        <v>8.4356818813975318E-3</v>
      </c>
      <c r="AX47" s="183">
        <v>0</v>
      </c>
      <c r="AY47" s="183">
        <v>1.1755931398427933E-3</v>
      </c>
      <c r="AZ47" s="183">
        <v>7.1509558647681421E-3</v>
      </c>
      <c r="BA47" s="183">
        <v>3.5340197294856822E-3</v>
      </c>
      <c r="BB47" s="183">
        <v>0</v>
      </c>
      <c r="BC47" s="183">
        <v>2.3503806630991997E-3</v>
      </c>
      <c r="BD47" s="183">
        <v>1.3790987299304319E-3</v>
      </c>
      <c r="BE47" s="183">
        <v>8.4222483230026873E-3</v>
      </c>
    </row>
    <row r="48" spans="2:57" ht="12" customHeight="1">
      <c r="B48" s="5" t="s">
        <v>142</v>
      </c>
      <c r="C48" s="179">
        <v>2.7972767191578034E-2</v>
      </c>
      <c r="D48" s="180">
        <v>2.3395898440705727E-2</v>
      </c>
      <c r="E48" s="180">
        <v>2.4859497283222301E-2</v>
      </c>
      <c r="F48" s="180">
        <v>2.2096752972217124E-2</v>
      </c>
      <c r="G48" s="180">
        <v>7.1283953287787402E-2</v>
      </c>
      <c r="H48" s="180">
        <v>0.14000272399698441</v>
      </c>
      <c r="I48" s="180">
        <v>0.14075515575558542</v>
      </c>
      <c r="J48" s="180">
        <v>7.9816511189343131E-2</v>
      </c>
      <c r="K48" s="180">
        <v>3.3655815025277994E-2</v>
      </c>
      <c r="L48" s="180">
        <v>7.3810051244183258E-2</v>
      </c>
      <c r="M48" s="181">
        <v>4.4420088634150572E-3</v>
      </c>
      <c r="O48" s="5" t="s">
        <v>142</v>
      </c>
      <c r="P48" s="179">
        <v>2.2874729839272682E-2</v>
      </c>
      <c r="Q48" s="180">
        <v>4.3450934054934859E-2</v>
      </c>
      <c r="R48" s="180">
        <v>2.0524999314460349E-2</v>
      </c>
      <c r="S48" s="180">
        <v>2.4829091794550492E-2</v>
      </c>
      <c r="T48" s="180">
        <v>2.2680383249148957E-2</v>
      </c>
      <c r="U48" s="180">
        <v>1.8290329737627013E-2</v>
      </c>
      <c r="V48" s="180">
        <v>2.5788425572564555E-2</v>
      </c>
      <c r="W48" s="180">
        <v>2.5769828865601054E-2</v>
      </c>
      <c r="X48" s="180">
        <v>2.7907313772323059E-2</v>
      </c>
      <c r="Y48" s="180">
        <v>2.1883382313815855E-2</v>
      </c>
      <c r="Z48" s="180">
        <v>4.7113678741461745E-2</v>
      </c>
      <c r="AA48" s="180">
        <v>4.4039955930538534E-3</v>
      </c>
      <c r="AB48" s="180">
        <v>1.9930038182823736E-2</v>
      </c>
      <c r="AC48" s="180">
        <v>1.1754014129692653E-2</v>
      </c>
      <c r="AD48" s="180">
        <v>1.8774821389585333E-2</v>
      </c>
      <c r="AE48" s="180">
        <v>7.2029018644871184E-2</v>
      </c>
      <c r="AF48" s="180">
        <v>2.0184634527721734E-2</v>
      </c>
      <c r="AG48" s="180">
        <v>5.6142149100511109E-2</v>
      </c>
      <c r="AH48" s="180">
        <v>3.58398137698549E-2</v>
      </c>
      <c r="AI48" s="180">
        <v>0.11062258317966399</v>
      </c>
      <c r="AJ48" s="180">
        <v>0.10625978800430402</v>
      </c>
      <c r="AK48" s="180">
        <v>0.21449956380604193</v>
      </c>
      <c r="AL48" s="180">
        <v>0.20734911724950308</v>
      </c>
      <c r="AM48" s="180">
        <v>2.2963960921343635E-2</v>
      </c>
      <c r="AN48" s="180">
        <v>0.15742245900735125</v>
      </c>
      <c r="AO48" s="180">
        <v>0.23158310687714512</v>
      </c>
      <c r="AP48" s="180">
        <v>4.0699003329648931E-2</v>
      </c>
      <c r="AQ48" s="180">
        <v>6.5839582758047091E-2</v>
      </c>
      <c r="AR48" s="180">
        <v>6.3835513947080702E-2</v>
      </c>
      <c r="AS48" s="180">
        <v>0.12592996821395397</v>
      </c>
      <c r="AT48" s="180">
        <v>7.6795292024669531E-2</v>
      </c>
      <c r="AU48" s="180">
        <v>6.6603416664211434E-2</v>
      </c>
      <c r="AV48" s="180">
        <v>5.9822050974074788E-2</v>
      </c>
      <c r="AW48" s="180">
        <v>2.2606580245993841E-2</v>
      </c>
      <c r="AX48" s="180">
        <v>3.5596721745009587E-2</v>
      </c>
      <c r="AY48" s="180">
        <v>2.0142495098239142E-2</v>
      </c>
      <c r="AZ48" s="180">
        <v>4.1200814767623731E-2</v>
      </c>
      <c r="BA48" s="180">
        <v>0.14811316802884533</v>
      </c>
      <c r="BB48" s="180">
        <v>5.9468778373031897E-2</v>
      </c>
      <c r="BC48" s="180">
        <v>5.1315102429917221E-2</v>
      </c>
      <c r="BD48" s="180">
        <v>1.8343015044824534E-2</v>
      </c>
      <c r="BE48" s="180">
        <v>1.7143170264214938E-3</v>
      </c>
    </row>
    <row r="49" spans="2:59" ht="12" customHeight="1">
      <c r="B49" s="5" t="s">
        <v>143</v>
      </c>
      <c r="C49" s="182">
        <v>7.8641044763392808E-3</v>
      </c>
      <c r="D49" s="183">
        <v>2.0393659104659758E-2</v>
      </c>
      <c r="E49" s="183">
        <v>1.1776756213384719E-2</v>
      </c>
      <c r="F49" s="183">
        <v>0.28578305757439099</v>
      </c>
      <c r="G49" s="183">
        <v>4.6795066631351731E-2</v>
      </c>
      <c r="H49" s="183">
        <v>8.9685375060438097E-2</v>
      </c>
      <c r="I49" s="183">
        <v>1.2751227238141614E-2</v>
      </c>
      <c r="J49" s="183">
        <v>1.0909401694762087E-2</v>
      </c>
      <c r="K49" s="183">
        <v>3.3340948077221692E-3</v>
      </c>
      <c r="L49" s="183">
        <v>2.075756066116171E-2</v>
      </c>
      <c r="M49" s="184">
        <v>3.0599370299923696E-4</v>
      </c>
      <c r="O49" s="5" t="s">
        <v>143</v>
      </c>
      <c r="P49" s="182">
        <v>1.2111441333467583E-3</v>
      </c>
      <c r="Q49" s="183">
        <v>2.3598805389476327E-2</v>
      </c>
      <c r="R49" s="183">
        <v>4.147643586559043E-3</v>
      </c>
      <c r="S49" s="183">
        <v>0</v>
      </c>
      <c r="T49" s="183">
        <v>8.726877772551522E-3</v>
      </c>
      <c r="U49" s="183">
        <v>9.6702152082613017E-3</v>
      </c>
      <c r="V49" s="183">
        <v>8.3306187322298164E-3</v>
      </c>
      <c r="W49" s="183">
        <v>4.1565955334391697E-2</v>
      </c>
      <c r="X49" s="183">
        <v>7.9815096023459486E-3</v>
      </c>
      <c r="Y49" s="183">
        <v>1.399208071995269E-3</v>
      </c>
      <c r="Z49" s="183">
        <v>3.5071430394247122E-2</v>
      </c>
      <c r="AA49" s="183">
        <v>4.5333799304903633E-3</v>
      </c>
      <c r="AB49" s="183">
        <v>0.28648723914623681</v>
      </c>
      <c r="AC49" s="183">
        <v>0.46708509031026679</v>
      </c>
      <c r="AD49" s="183">
        <v>6.9081588811418441E-4</v>
      </c>
      <c r="AE49" s="183">
        <v>1.0982319103097753E-3</v>
      </c>
      <c r="AF49" s="183">
        <v>2.0982778223621414E-3</v>
      </c>
      <c r="AG49" s="183">
        <v>0.15488204425265897</v>
      </c>
      <c r="AH49" s="183">
        <v>3.5318356958340997E-4</v>
      </c>
      <c r="AI49" s="183">
        <v>6.3216751174114211E-2</v>
      </c>
      <c r="AJ49" s="183">
        <v>1.2091509353382109E-2</v>
      </c>
      <c r="AK49" s="183">
        <v>2.7467033179142128E-3</v>
      </c>
      <c r="AL49" s="183">
        <v>3.835401955471654E-2</v>
      </c>
      <c r="AM49" s="183">
        <v>0.29670128686561748</v>
      </c>
      <c r="AN49" s="183">
        <v>3.9276051346597632E-3</v>
      </c>
      <c r="AO49" s="183">
        <v>4.5351893563826268E-3</v>
      </c>
      <c r="AP49" s="183">
        <v>2.1649687476451764E-2</v>
      </c>
      <c r="AQ49" s="183">
        <v>3.7246200692986245E-2</v>
      </c>
      <c r="AR49" s="183">
        <v>3.7279285632866754E-2</v>
      </c>
      <c r="AS49" s="183">
        <v>4.8217264784869429E-3</v>
      </c>
      <c r="AT49" s="183">
        <v>3.1014010505045213E-3</v>
      </c>
      <c r="AU49" s="183">
        <v>5.7555185943407774E-3</v>
      </c>
      <c r="AV49" s="183">
        <v>3.9901585571327098E-4</v>
      </c>
      <c r="AW49" s="183">
        <v>7.8858836650249099E-3</v>
      </c>
      <c r="AX49" s="183">
        <v>2.027520366449482E-3</v>
      </c>
      <c r="AY49" s="183">
        <v>2.6019570481664342E-3</v>
      </c>
      <c r="AZ49" s="183">
        <v>1.4425586651475086E-4</v>
      </c>
      <c r="BA49" s="183">
        <v>1.1553839672999076E-3</v>
      </c>
      <c r="BB49" s="183">
        <v>7.1777488191723193E-2</v>
      </c>
      <c r="BC49" s="183">
        <v>1.1753484610588403E-3</v>
      </c>
      <c r="BD49" s="183">
        <v>1.2132012177354429E-3</v>
      </c>
      <c r="BE49" s="183">
        <v>1.2797906865467051E-4</v>
      </c>
    </row>
    <row r="50" spans="2:59" ht="12" customHeight="1">
      <c r="B50" s="5" t="s">
        <v>144</v>
      </c>
      <c r="C50" s="179">
        <v>0.13387226011865438</v>
      </c>
      <c r="D50" s="180">
        <v>0.13982895860256811</v>
      </c>
      <c r="E50" s="180">
        <v>8.3311011596488807E-2</v>
      </c>
      <c r="F50" s="180">
        <v>4.6992506439096096E-2</v>
      </c>
      <c r="G50" s="180">
        <v>6.7957416407147822E-2</v>
      </c>
      <c r="H50" s="180">
        <v>9.816674086134787E-2</v>
      </c>
      <c r="I50" s="180">
        <v>0.1632802381878703</v>
      </c>
      <c r="J50" s="180">
        <v>6.9789541428296437E-2</v>
      </c>
      <c r="K50" s="180">
        <v>8.2606978860962618E-2</v>
      </c>
      <c r="L50" s="180">
        <v>9.42848221142632E-2</v>
      </c>
      <c r="M50" s="181">
        <v>0.77923483461502441</v>
      </c>
      <c r="O50" s="5" t="s">
        <v>144</v>
      </c>
      <c r="P50" s="179">
        <v>0.21437288879574634</v>
      </c>
      <c r="Q50" s="180">
        <v>7.8557156176638998E-2</v>
      </c>
      <c r="R50" s="180">
        <v>8.8090324374588899E-2</v>
      </c>
      <c r="S50" s="180">
        <v>0.18978329172376307</v>
      </c>
      <c r="T50" s="180">
        <v>0.13482054606794852</v>
      </c>
      <c r="U50" s="180">
        <v>0.13556239314046339</v>
      </c>
      <c r="V50" s="180">
        <v>0.13116762877294355</v>
      </c>
      <c r="W50" s="180">
        <v>0.15071899694263</v>
      </c>
      <c r="X50" s="180">
        <v>0.13380993520796522</v>
      </c>
      <c r="Y50" s="180">
        <v>6.9399535664939727E-2</v>
      </c>
      <c r="Z50" s="180">
        <v>6.6122259706993938E-2</v>
      </c>
      <c r="AA50" s="180">
        <v>6.8567560249313153E-2</v>
      </c>
      <c r="AB50" s="180">
        <v>5.2717440238914837E-2</v>
      </c>
      <c r="AC50" s="180">
        <v>3.0477598233178613E-2</v>
      </c>
      <c r="AD50" s="180">
        <v>7.5047010477987022E-2</v>
      </c>
      <c r="AE50" s="180">
        <v>5.9596543766942248E-2</v>
      </c>
      <c r="AF50" s="180">
        <v>9.0561279466470662E-2</v>
      </c>
      <c r="AG50" s="180">
        <v>4.4812873457374135E-2</v>
      </c>
      <c r="AH50" s="180">
        <v>3.0357734518718656E-2</v>
      </c>
      <c r="AI50" s="180">
        <v>9.7106949985336435E-2</v>
      </c>
      <c r="AJ50" s="180">
        <v>7.658953250286081E-2</v>
      </c>
      <c r="AK50" s="180">
        <v>6.1212660414238243E-2</v>
      </c>
      <c r="AL50" s="180">
        <v>0.15502477226486241</v>
      </c>
      <c r="AM50" s="180">
        <v>9.881146187409369E-2</v>
      </c>
      <c r="AN50" s="180">
        <v>0.18948230683238537</v>
      </c>
      <c r="AO50" s="180">
        <v>0.15442186993096441</v>
      </c>
      <c r="AP50" s="180">
        <v>0.17867302161004836</v>
      </c>
      <c r="AQ50" s="180">
        <v>9.5988359647137131E-2</v>
      </c>
      <c r="AR50" s="180">
        <v>0.1503643620414073</v>
      </c>
      <c r="AS50" s="180">
        <v>7.7527171597816663E-2</v>
      </c>
      <c r="AT50" s="180">
        <v>3.1125304534586118E-2</v>
      </c>
      <c r="AU50" s="180">
        <v>6.2186955725751343E-2</v>
      </c>
      <c r="AV50" s="180">
        <v>7.0214506122538808E-2</v>
      </c>
      <c r="AW50" s="180">
        <v>5.5464988603904648E-2</v>
      </c>
      <c r="AX50" s="180">
        <v>0.11337440183391849</v>
      </c>
      <c r="AY50" s="180">
        <v>9.7685253086553167E-2</v>
      </c>
      <c r="AZ50" s="180">
        <v>5.8924877140596507E-2</v>
      </c>
      <c r="BA50" s="180">
        <v>8.7052419424998015E-2</v>
      </c>
      <c r="BB50" s="180">
        <v>0.10771887129134852</v>
      </c>
      <c r="BC50" s="180">
        <v>0.11189390990655541</v>
      </c>
      <c r="BD50" s="180">
        <v>2.6314112878435627E-2</v>
      </c>
      <c r="BE50" s="180">
        <v>0.9269749103895939</v>
      </c>
    </row>
    <row r="51" spans="2:59" ht="12" customHeight="1">
      <c r="B51" s="5" t="s">
        <v>145</v>
      </c>
      <c r="C51" s="182">
        <v>9.7301293123317451E-2</v>
      </c>
      <c r="D51" s="183">
        <v>0.13016831060142656</v>
      </c>
      <c r="E51" s="183">
        <v>7.2524546137536575E-2</v>
      </c>
      <c r="F51" s="183">
        <v>8.6203302175318033E-2</v>
      </c>
      <c r="G51" s="183">
        <v>0.19888352333262654</v>
      </c>
      <c r="H51" s="183">
        <v>0.1123795545065767</v>
      </c>
      <c r="I51" s="183">
        <v>7.8600193091292445E-2</v>
      </c>
      <c r="J51" s="183">
        <v>0.13602230095082943</v>
      </c>
      <c r="K51" s="183">
        <v>6.3447946220744997E-2</v>
      </c>
      <c r="L51" s="183">
        <v>5.3187830365839475E-2</v>
      </c>
      <c r="M51" s="184">
        <v>2.4080475858498482E-3</v>
      </c>
      <c r="O51" s="5" t="s">
        <v>145</v>
      </c>
      <c r="P51" s="182">
        <v>7.166938591617214E-2</v>
      </c>
      <c r="Q51" s="183">
        <v>2.6623638494655714E-2</v>
      </c>
      <c r="R51" s="183">
        <v>0.17102977723611665</v>
      </c>
      <c r="S51" s="183">
        <v>0.10543279224579973</v>
      </c>
      <c r="T51" s="183">
        <v>0.10506869967593514</v>
      </c>
      <c r="U51" s="183">
        <v>0.22076649691802455</v>
      </c>
      <c r="V51" s="183">
        <v>0.12144929993687122</v>
      </c>
      <c r="W51" s="183">
        <v>9.1809532010573208E-2</v>
      </c>
      <c r="X51" s="183">
        <v>5.105194499596441E-2</v>
      </c>
      <c r="Y51" s="183">
        <v>0.13888591404110182</v>
      </c>
      <c r="Z51" s="183">
        <v>6.6588412335671809E-2</v>
      </c>
      <c r="AA51" s="183">
        <v>2.6110663086627912E-2</v>
      </c>
      <c r="AB51" s="183">
        <v>0.14121457789899286</v>
      </c>
      <c r="AC51" s="183">
        <v>3.447751198119936E-2</v>
      </c>
      <c r="AD51" s="183">
        <v>0.17239212874878712</v>
      </c>
      <c r="AE51" s="183">
        <v>6.3317975914612107E-2</v>
      </c>
      <c r="AF51" s="183">
        <v>0.21223684082074246</v>
      </c>
      <c r="AG51" s="183">
        <v>7.5878986835983597E-2</v>
      </c>
      <c r="AH51" s="183">
        <v>2.52029483015122E-2</v>
      </c>
      <c r="AI51" s="183">
        <v>0.35437733887073036</v>
      </c>
      <c r="AJ51" s="183">
        <v>0.38319250525520576</v>
      </c>
      <c r="AK51" s="183">
        <v>2.9866372034310164E-2</v>
      </c>
      <c r="AL51" s="183">
        <v>3.5147986516792858E-2</v>
      </c>
      <c r="AM51" s="183">
        <v>5.0229603444463838E-2</v>
      </c>
      <c r="AN51" s="183">
        <v>0.11499353909516527</v>
      </c>
      <c r="AO51" s="183">
        <v>5.5598701610059059E-2</v>
      </c>
      <c r="AP51" s="183">
        <v>2.124600373069865E-2</v>
      </c>
      <c r="AQ51" s="183">
        <v>0.11825022570586209</v>
      </c>
      <c r="AR51" s="183">
        <v>7.3753627804193547E-2</v>
      </c>
      <c r="AS51" s="183">
        <v>0.19909537384518666</v>
      </c>
      <c r="AT51" s="183">
        <v>0.19493890402561734</v>
      </c>
      <c r="AU51" s="183">
        <v>3.9072454184485725E-2</v>
      </c>
      <c r="AV51" s="183">
        <v>7.1660766959950203E-2</v>
      </c>
      <c r="AW51" s="183">
        <v>4.2684434897394617E-2</v>
      </c>
      <c r="AX51" s="183">
        <v>5.5931144709908606E-2</v>
      </c>
      <c r="AY51" s="183">
        <v>7.9668092151972611E-2</v>
      </c>
      <c r="AZ51" s="183">
        <v>8.9863251569967287E-2</v>
      </c>
      <c r="BA51" s="183">
        <v>7.5457070951911037E-2</v>
      </c>
      <c r="BB51" s="183">
        <v>4.7278881048620956E-2</v>
      </c>
      <c r="BC51" s="183">
        <v>1.5264642254171241E-2</v>
      </c>
      <c r="BD51" s="183">
        <v>8.5650690195434708E-3</v>
      </c>
      <c r="BE51" s="183">
        <v>1.1999007160685383E-3</v>
      </c>
    </row>
    <row r="52" spans="2:59" ht="12" customHeight="1">
      <c r="B52" s="5" t="s">
        <v>146</v>
      </c>
      <c r="C52" s="179">
        <v>4.8298011419998906E-2</v>
      </c>
      <c r="D52" s="180">
        <v>3.4519672237390206E-2</v>
      </c>
      <c r="E52" s="180">
        <v>5.1897142005904319E-2</v>
      </c>
      <c r="F52" s="180">
        <v>4.9936223345623185E-2</v>
      </c>
      <c r="G52" s="180">
        <v>2.2544174393480332E-2</v>
      </c>
      <c r="H52" s="180">
        <v>2.4254654740228268E-2</v>
      </c>
      <c r="I52" s="180">
        <v>3.5185814500738828E-2</v>
      </c>
      <c r="J52" s="180">
        <v>4.3863806705348625E-2</v>
      </c>
      <c r="K52" s="180">
        <v>2.3291893293107845E-2</v>
      </c>
      <c r="L52" s="180">
        <v>3.2400012998450946E-2</v>
      </c>
      <c r="M52" s="181">
        <v>2.5054660880244181E-3</v>
      </c>
      <c r="O52" s="5" t="s">
        <v>146</v>
      </c>
      <c r="P52" s="179">
        <v>9.2323938975977515E-2</v>
      </c>
      <c r="Q52" s="180">
        <v>2.2398526407619822E-2</v>
      </c>
      <c r="R52" s="180">
        <v>4.2511683933687254E-2</v>
      </c>
      <c r="S52" s="180">
        <v>4.0260673579858117E-2</v>
      </c>
      <c r="T52" s="180">
        <v>2.8808813896990155E-2</v>
      </c>
      <c r="U52" s="180">
        <v>1.4376995291865145E-2</v>
      </c>
      <c r="V52" s="180">
        <v>3.9103694403772135E-2</v>
      </c>
      <c r="W52" s="180">
        <v>4.8484328420644672E-2</v>
      </c>
      <c r="X52" s="180">
        <v>2.7677616387785254E-2</v>
      </c>
      <c r="Y52" s="180">
        <v>3.2970468491570329E-2</v>
      </c>
      <c r="Z52" s="180">
        <v>4.8272937345410237E-2</v>
      </c>
      <c r="AA52" s="180">
        <v>9.7687652307800632E-2</v>
      </c>
      <c r="AB52" s="180">
        <v>3.9357649793375124E-2</v>
      </c>
      <c r="AC52" s="180">
        <v>5.5131219331592429E-2</v>
      </c>
      <c r="AD52" s="180">
        <v>6.5701983631980918E-2</v>
      </c>
      <c r="AE52" s="180">
        <v>2.3715912989429627E-2</v>
      </c>
      <c r="AF52" s="180">
        <v>1.6088400826288211E-2</v>
      </c>
      <c r="AG52" s="180">
        <v>3.6623049165341079E-2</v>
      </c>
      <c r="AH52" s="180">
        <v>2.1350997853812784E-2</v>
      </c>
      <c r="AI52" s="180">
        <v>2.1216923555111764E-2</v>
      </c>
      <c r="AJ52" s="180">
        <v>2.6946342638220114E-2</v>
      </c>
      <c r="AK52" s="180">
        <v>1.7421969688162123E-2</v>
      </c>
      <c r="AL52" s="180">
        <v>3.9212384692909968E-2</v>
      </c>
      <c r="AM52" s="180">
        <v>1.441186680623653E-2</v>
      </c>
      <c r="AN52" s="180">
        <v>2.7127235018553287E-2</v>
      </c>
      <c r="AO52" s="180">
        <v>3.0044278686594397E-2</v>
      </c>
      <c r="AP52" s="180">
        <v>5.9941756971648705E-2</v>
      </c>
      <c r="AQ52" s="180">
        <v>2.9241497000898009E-2</v>
      </c>
      <c r="AR52" s="180">
        <v>2.9102663886054821E-2</v>
      </c>
      <c r="AS52" s="180">
        <v>6.5723210586530953E-2</v>
      </c>
      <c r="AT52" s="180">
        <v>1.6024692338131606E-2</v>
      </c>
      <c r="AU52" s="180">
        <v>9.2419113018516588E-2</v>
      </c>
      <c r="AV52" s="180">
        <v>1.0713283453719817E-2</v>
      </c>
      <c r="AW52" s="180">
        <v>8.9028973838072706E-3</v>
      </c>
      <c r="AX52" s="180">
        <v>5.4066252406024515E-2</v>
      </c>
      <c r="AY52" s="180">
        <v>2.7220066948832264E-2</v>
      </c>
      <c r="AZ52" s="180">
        <v>2.0345896685791655E-2</v>
      </c>
      <c r="BA52" s="180">
        <v>3.0939280432138169E-2</v>
      </c>
      <c r="BB52" s="180">
        <v>2.2828673597150035E-2</v>
      </c>
      <c r="BC52" s="180">
        <v>5.1414553364098031E-2</v>
      </c>
      <c r="BD52" s="180">
        <v>5.6262972002109552E-3</v>
      </c>
      <c r="BE52" s="180">
        <v>1.8930884343311793E-3</v>
      </c>
    </row>
    <row r="53" spans="2:59" ht="12" customHeight="1">
      <c r="B53" s="5" t="s">
        <v>147</v>
      </c>
      <c r="C53" s="182">
        <v>6.5063621366888785E-2</v>
      </c>
      <c r="D53" s="183">
        <v>6.2538445409459437E-2</v>
      </c>
      <c r="E53" s="183">
        <v>5.2449418363088918E-2</v>
      </c>
      <c r="F53" s="183">
        <v>3.5331890018960782E-2</v>
      </c>
      <c r="G53" s="183">
        <v>5.0122961093476651E-2</v>
      </c>
      <c r="H53" s="183">
        <v>6.7495656755832148E-2</v>
      </c>
      <c r="I53" s="183">
        <v>5.3654979267598761E-2</v>
      </c>
      <c r="J53" s="183">
        <v>9.8682444348751883E-2</v>
      </c>
      <c r="K53" s="183">
        <v>0.10895676211195143</v>
      </c>
      <c r="L53" s="183">
        <v>6.7517067670633993E-2</v>
      </c>
      <c r="M53" s="184">
        <v>2.3348263284642874E-3</v>
      </c>
      <c r="O53" s="5" t="s">
        <v>147</v>
      </c>
      <c r="P53" s="182">
        <v>5.776299980332647E-2</v>
      </c>
      <c r="Q53" s="183">
        <v>9.865995546326585E-2</v>
      </c>
      <c r="R53" s="183">
        <v>5.4095637778439988E-2</v>
      </c>
      <c r="S53" s="183">
        <v>4.4814862194594747E-2</v>
      </c>
      <c r="T53" s="183">
        <v>2.9675636017670409E-2</v>
      </c>
      <c r="U53" s="183">
        <v>3.6417656030228916E-2</v>
      </c>
      <c r="V53" s="183">
        <v>3.8006738834917987E-2</v>
      </c>
      <c r="W53" s="183">
        <v>0.11404051642686081</v>
      </c>
      <c r="X53" s="183">
        <v>4.1082342779279843E-2</v>
      </c>
      <c r="Y53" s="183">
        <v>8.8582042077378603E-2</v>
      </c>
      <c r="Z53" s="183">
        <v>4.0364231568199016E-2</v>
      </c>
      <c r="AA53" s="183">
        <v>3.5194915529459768E-2</v>
      </c>
      <c r="AB53" s="183">
        <v>1.8678288866734838E-2</v>
      </c>
      <c r="AC53" s="183">
        <v>2.5234675709228049E-2</v>
      </c>
      <c r="AD53" s="183">
        <v>5.715003655180019E-2</v>
      </c>
      <c r="AE53" s="183">
        <v>7.1190847989142117E-2</v>
      </c>
      <c r="AF53" s="183">
        <v>0.11904308640123423</v>
      </c>
      <c r="AG53" s="183">
        <v>5.8335779078200145E-2</v>
      </c>
      <c r="AH53" s="183">
        <v>6.915895319749385E-2</v>
      </c>
      <c r="AI53" s="183">
        <v>2.1256018052659999E-2</v>
      </c>
      <c r="AJ53" s="183">
        <v>5.7230946292103409E-2</v>
      </c>
      <c r="AK53" s="183">
        <v>0.11946292485859751</v>
      </c>
      <c r="AL53" s="183">
        <v>2.7774490792138964E-2</v>
      </c>
      <c r="AM53" s="183">
        <v>6.0590270404819048E-2</v>
      </c>
      <c r="AN53" s="183">
        <v>4.1985651972105471E-2</v>
      </c>
      <c r="AO53" s="183">
        <v>5.4645107745516258E-2</v>
      </c>
      <c r="AP53" s="183">
        <v>7.5086041830839334E-2</v>
      </c>
      <c r="AQ53" s="183">
        <v>4.9095181461774447E-2</v>
      </c>
      <c r="AR53" s="183">
        <v>6.875099990731616E-2</v>
      </c>
      <c r="AS53" s="183">
        <v>4.7979741870693066E-2</v>
      </c>
      <c r="AT53" s="183">
        <v>2.9806854489415318E-2</v>
      </c>
      <c r="AU53" s="183">
        <v>0.28825410445450173</v>
      </c>
      <c r="AV53" s="183">
        <v>3.9940918473726071E-2</v>
      </c>
      <c r="AW53" s="183">
        <v>0.18348536370683888</v>
      </c>
      <c r="AX53" s="183">
        <v>0.110481142626525</v>
      </c>
      <c r="AY53" s="183">
        <v>0.10017857058036371</v>
      </c>
      <c r="AZ53" s="183">
        <v>7.6650163214520062E-2</v>
      </c>
      <c r="BA53" s="183">
        <v>0.11027720202645241</v>
      </c>
      <c r="BB53" s="183">
        <v>5.8228714430010507E-2</v>
      </c>
      <c r="BC53" s="183">
        <v>3.5908873793929971E-2</v>
      </c>
      <c r="BD53" s="183">
        <v>7.4809264625953324E-3</v>
      </c>
      <c r="BE53" s="183">
        <v>1.325045083492747E-3</v>
      </c>
    </row>
    <row r="54" spans="2:59" ht="12" customHeight="1">
      <c r="B54" s="5" t="s">
        <v>148</v>
      </c>
      <c r="C54" s="179">
        <v>5.7020451790947987E-2</v>
      </c>
      <c r="D54" s="180">
        <v>7.145565714288489E-2</v>
      </c>
      <c r="E54" s="180">
        <v>2.1374582187171122E-2</v>
      </c>
      <c r="F54" s="180">
        <v>1.5547516636759899E-2</v>
      </c>
      <c r="G54" s="180">
        <v>2.1006557900370672E-2</v>
      </c>
      <c r="H54" s="180">
        <v>2.0205896612110585E-2</v>
      </c>
      <c r="I54" s="180">
        <v>4.2554006267709964E-2</v>
      </c>
      <c r="J54" s="180">
        <v>3.6467825427136724E-2</v>
      </c>
      <c r="K54" s="180">
        <v>7.5386435189730011E-2</v>
      </c>
      <c r="L54" s="180">
        <v>4.0204008029712454E-2</v>
      </c>
      <c r="M54" s="181">
        <v>2.5409288093121967E-2</v>
      </c>
      <c r="O54" s="5" t="s">
        <v>148</v>
      </c>
      <c r="P54" s="179">
        <v>4.8183912377205748E-2</v>
      </c>
      <c r="Q54" s="180">
        <v>4.1046437668341193E-2</v>
      </c>
      <c r="R54" s="180">
        <v>6.0990933063405646E-2</v>
      </c>
      <c r="S54" s="180">
        <v>8.4012293459230544E-2</v>
      </c>
      <c r="T54" s="180">
        <v>3.9293920118413754E-2</v>
      </c>
      <c r="U54" s="180">
        <v>1.9029176703478472E-2</v>
      </c>
      <c r="V54" s="180">
        <v>3.8714538897454756E-2</v>
      </c>
      <c r="W54" s="180">
        <v>0.14439177132645228</v>
      </c>
      <c r="X54" s="180">
        <v>2.687173782044229E-2</v>
      </c>
      <c r="Y54" s="180">
        <v>1.6504215573964937E-2</v>
      </c>
      <c r="Z54" s="180">
        <v>2.5995478609960106E-2</v>
      </c>
      <c r="AA54" s="180">
        <v>1.7290025789275649E-2</v>
      </c>
      <c r="AB54" s="180">
        <v>1.8842946153105885E-2</v>
      </c>
      <c r="AC54" s="180">
        <v>9.1699258254361333E-3</v>
      </c>
      <c r="AD54" s="180">
        <v>2.9773806767494689E-2</v>
      </c>
      <c r="AE54" s="180">
        <v>1.3324757198817878E-2</v>
      </c>
      <c r="AF54" s="180">
        <v>2.3128561287937065E-2</v>
      </c>
      <c r="AG54" s="180">
        <v>4.2331507152618894E-2</v>
      </c>
      <c r="AH54" s="180">
        <v>1.5742626873564199E-2</v>
      </c>
      <c r="AI54" s="180">
        <v>1.9332523740125937E-2</v>
      </c>
      <c r="AJ54" s="180">
        <v>2.1429556093771854E-2</v>
      </c>
      <c r="AK54" s="180">
        <v>1.1263721056894015E-2</v>
      </c>
      <c r="AL54" s="180">
        <v>2.9951932863639699E-2</v>
      </c>
      <c r="AM54" s="180">
        <v>1.8965421287018131E-2</v>
      </c>
      <c r="AN54" s="180">
        <v>5.2120903490432073E-2</v>
      </c>
      <c r="AO54" s="180">
        <v>3.820417056060272E-2</v>
      </c>
      <c r="AP54" s="180">
        <v>1.9986167981807537E-2</v>
      </c>
      <c r="AQ54" s="180">
        <v>6.0333357962169619E-2</v>
      </c>
      <c r="AR54" s="180">
        <v>2.3880872232902264E-2</v>
      </c>
      <c r="AS54" s="180">
        <v>3.2300537322117719E-2</v>
      </c>
      <c r="AT54" s="180">
        <v>4.0392915815131818E-2</v>
      </c>
      <c r="AU54" s="180">
        <v>4.3654543300019978E-2</v>
      </c>
      <c r="AV54" s="180">
        <v>0.13505526129973217</v>
      </c>
      <c r="AW54" s="180">
        <v>9.1907446516688706E-3</v>
      </c>
      <c r="AX54" s="180">
        <v>2.6095943289823297E-2</v>
      </c>
      <c r="AY54" s="180">
        <v>0.11483857511466387</v>
      </c>
      <c r="AZ54" s="180">
        <v>1.1597506252071239E-2</v>
      </c>
      <c r="BA54" s="180">
        <v>0.13392188768570618</v>
      </c>
      <c r="BB54" s="180">
        <v>1.4027910822441514E-2</v>
      </c>
      <c r="BC54" s="180">
        <v>1.0896590946310051E-2</v>
      </c>
      <c r="BD54" s="180">
        <v>1.8843526449166613E-2</v>
      </c>
      <c r="BE54" s="180">
        <v>2.6697639037373308E-2</v>
      </c>
    </row>
    <row r="55" spans="2:59" ht="12" customHeight="1">
      <c r="B55" s="5" t="s">
        <v>149</v>
      </c>
      <c r="C55" s="185">
        <v>0.20423914361564569</v>
      </c>
      <c r="D55" s="186">
        <v>0.14962500182079067</v>
      </c>
      <c r="E55" s="186">
        <v>0.21803725909392038</v>
      </c>
      <c r="F55" s="186">
        <v>0.11111260802775796</v>
      </c>
      <c r="G55" s="186">
        <v>0.14796416884562741</v>
      </c>
      <c r="H55" s="186">
        <v>9.9282557693628662E-2</v>
      </c>
      <c r="I55" s="186">
        <v>0.10274109950506229</v>
      </c>
      <c r="J55" s="186">
        <v>0.13977895950195188</v>
      </c>
      <c r="K55" s="186">
        <v>0.17850935419458977</v>
      </c>
      <c r="L55" s="186">
        <v>7.1753779756750777E-2</v>
      </c>
      <c r="M55" s="187">
        <v>1.88828494795641E-2</v>
      </c>
      <c r="O55" s="5" t="s">
        <v>149</v>
      </c>
      <c r="P55" s="185">
        <v>0.13830650763555369</v>
      </c>
      <c r="Q55" s="186">
        <v>0.3585092001600898</v>
      </c>
      <c r="R55" s="186">
        <v>0.15419274521745296</v>
      </c>
      <c r="S55" s="186">
        <v>0.15092982176507813</v>
      </c>
      <c r="T55" s="186">
        <v>0.1453805996844123</v>
      </c>
      <c r="U55" s="186">
        <v>0.13533944013754706</v>
      </c>
      <c r="V55" s="186">
        <v>0.25256566672701225</v>
      </c>
      <c r="W55" s="186">
        <v>0.10182747944148368</v>
      </c>
      <c r="X55" s="186">
        <v>0.25281067388873008</v>
      </c>
      <c r="Y55" s="186">
        <v>0.16546673963224839</v>
      </c>
      <c r="Z55" s="186">
        <v>0.17968165633985142</v>
      </c>
      <c r="AA55" s="186">
        <v>0.27909665417882107</v>
      </c>
      <c r="AB55" s="186">
        <v>7.9732131941917986E-2</v>
      </c>
      <c r="AC55" s="186">
        <v>7.2247933161133426E-2</v>
      </c>
      <c r="AD55" s="186">
        <v>0.17376804932951953</v>
      </c>
      <c r="AE55" s="186">
        <v>0.22446626870172548</v>
      </c>
      <c r="AF55" s="186">
        <v>0.17510061515518785</v>
      </c>
      <c r="AG55" s="186">
        <v>0.29078777871201583</v>
      </c>
      <c r="AH55" s="186">
        <v>0.10931275523595502</v>
      </c>
      <c r="AI55" s="186">
        <v>0.13685353391629529</v>
      </c>
      <c r="AJ55" s="186">
        <v>0.10325871280301022</v>
      </c>
      <c r="AK55" s="186">
        <v>0.10990702632734051</v>
      </c>
      <c r="AL55" s="186">
        <v>0.12626912366765392</v>
      </c>
      <c r="AM55" s="186">
        <v>5.8072792732231447E-2</v>
      </c>
      <c r="AN55" s="186">
        <v>9.2918818166841943E-2</v>
      </c>
      <c r="AO55" s="186">
        <v>4.3428853428901709E-2</v>
      </c>
      <c r="AP55" s="186">
        <v>0.15654327882958327</v>
      </c>
      <c r="AQ55" s="186">
        <v>0.16556131117146719</v>
      </c>
      <c r="AR55" s="186">
        <v>0.1517797573001782</v>
      </c>
      <c r="AS55" s="186">
        <v>8.8024560546289321E-2</v>
      </c>
      <c r="AT55" s="186">
        <v>0.1778488506565086</v>
      </c>
      <c r="AU55" s="186">
        <v>9.6504542960676135E-2</v>
      </c>
      <c r="AV55" s="186">
        <v>0.25463554850063008</v>
      </c>
      <c r="AW55" s="186">
        <v>0.14946542190086787</v>
      </c>
      <c r="AX55" s="186">
        <v>0.1800122607582699</v>
      </c>
      <c r="AY55" s="186">
        <v>0.13906295254517725</v>
      </c>
      <c r="AZ55" s="186">
        <v>0.13988597974086203</v>
      </c>
      <c r="BA55" s="186">
        <v>7.7796039669721841E-3</v>
      </c>
      <c r="BB55" s="186">
        <v>5.7356455808560088E-2</v>
      </c>
      <c r="BC55" s="186">
        <v>8.8987815093138828E-2</v>
      </c>
      <c r="BD55" s="186">
        <v>3.3796015966822308E-2</v>
      </c>
      <c r="BE55" s="186">
        <v>1.5956548896702585E-2</v>
      </c>
    </row>
    <row r="56" spans="2:59" ht="12" customHeight="1">
      <c r="B56" s="18" t="s">
        <v>115</v>
      </c>
      <c r="O56" s="18" t="s">
        <v>115</v>
      </c>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row>
    <row r="57" spans="2:59" ht="12" customHeight="1">
      <c r="O57" s="12"/>
      <c r="AX57" s="16"/>
      <c r="AY57" s="16"/>
      <c r="AZ57" s="16"/>
      <c r="BA57" s="16"/>
      <c r="BB57" s="16"/>
      <c r="BC57" s="16"/>
      <c r="BD57" s="16"/>
      <c r="BE57" s="16"/>
    </row>
    <row r="58" spans="2:59" ht="12" customHeight="1">
      <c r="P58" s="10" t="s">
        <v>712</v>
      </c>
    </row>
    <row r="59" spans="2:59" ht="12" customHeight="1">
      <c r="C59" s="10" t="s">
        <v>711</v>
      </c>
      <c r="D59" s="12"/>
      <c r="E59" s="12"/>
      <c r="F59" s="12"/>
      <c r="G59" s="12"/>
      <c r="H59" s="12"/>
      <c r="I59" s="12"/>
      <c r="J59" s="12"/>
      <c r="K59" s="12"/>
      <c r="L59" s="12"/>
      <c r="M59" s="12"/>
      <c r="N59" s="12"/>
      <c r="P59" s="1057">
        <v>2016</v>
      </c>
      <c r="Q59" s="1059"/>
      <c r="R59" s="1059"/>
      <c r="S59" s="1059"/>
      <c r="T59" s="1057">
        <v>2017</v>
      </c>
      <c r="U59" s="1059"/>
      <c r="V59" s="1059"/>
      <c r="W59" s="1059"/>
      <c r="X59" s="1057">
        <v>2018</v>
      </c>
      <c r="Y59" s="1059"/>
      <c r="Z59" s="1059"/>
      <c r="AA59" s="1059"/>
      <c r="AB59" s="1057">
        <v>2019</v>
      </c>
      <c r="AC59" s="1059"/>
      <c r="AD59" s="1059"/>
      <c r="AE59" s="1059"/>
      <c r="AF59" s="1057">
        <v>2020</v>
      </c>
      <c r="AG59" s="1059"/>
      <c r="AH59" s="1059"/>
      <c r="AI59" s="1059"/>
      <c r="AJ59" s="1057">
        <v>2021</v>
      </c>
      <c r="AK59" s="1059"/>
      <c r="AL59" s="1059"/>
      <c r="AM59" s="1059"/>
      <c r="AN59" s="1057">
        <v>2022</v>
      </c>
      <c r="AO59" s="1059"/>
      <c r="AP59" s="1059"/>
      <c r="AQ59" s="1059"/>
      <c r="AR59" s="1057">
        <v>2023</v>
      </c>
      <c r="AS59" s="1059"/>
      <c r="AT59" s="1059"/>
      <c r="AU59" s="1059"/>
      <c r="AV59" s="1057">
        <v>2024</v>
      </c>
      <c r="AW59" s="1059"/>
      <c r="AX59" s="1059"/>
      <c r="AY59" s="1059"/>
      <c r="AZ59" s="1057">
        <v>2025</v>
      </c>
      <c r="BA59" s="1059"/>
      <c r="BB59" s="1059"/>
      <c r="BC59" s="1059"/>
      <c r="BD59" s="1057">
        <v>2026</v>
      </c>
      <c r="BE59" s="1057"/>
    </row>
    <row r="60" spans="2:59" ht="12" customHeight="1">
      <c r="C60" s="3">
        <v>2016</v>
      </c>
      <c r="D60" s="4">
        <v>2017</v>
      </c>
      <c r="E60" s="4">
        <v>2018</v>
      </c>
      <c r="F60" s="4">
        <v>2019</v>
      </c>
      <c r="G60" s="4">
        <v>2020</v>
      </c>
      <c r="H60" s="4">
        <v>2021</v>
      </c>
      <c r="I60" s="4">
        <v>2022</v>
      </c>
      <c r="J60" s="4">
        <v>2023</v>
      </c>
      <c r="K60" s="4">
        <v>2024</v>
      </c>
      <c r="L60" s="4">
        <v>2025</v>
      </c>
      <c r="M60" s="94">
        <v>2026</v>
      </c>
      <c r="P60" s="6" t="s">
        <v>108</v>
      </c>
      <c r="Q60" s="6" t="s">
        <v>109</v>
      </c>
      <c r="R60" s="6" t="s">
        <v>110</v>
      </c>
      <c r="S60" s="6" t="s">
        <v>111</v>
      </c>
      <c r="T60" s="6" t="s">
        <v>108</v>
      </c>
      <c r="U60" s="6" t="s">
        <v>109</v>
      </c>
      <c r="V60" s="6" t="s">
        <v>110</v>
      </c>
      <c r="W60" s="6" t="s">
        <v>111</v>
      </c>
      <c r="X60" s="6" t="s">
        <v>108</v>
      </c>
      <c r="Y60" s="6" t="s">
        <v>109</v>
      </c>
      <c r="Z60" s="6" t="s">
        <v>110</v>
      </c>
      <c r="AA60" s="6" t="s">
        <v>111</v>
      </c>
      <c r="AB60" s="6" t="s">
        <v>108</v>
      </c>
      <c r="AC60" s="6" t="s">
        <v>109</v>
      </c>
      <c r="AD60" s="6" t="s">
        <v>110</v>
      </c>
      <c r="AE60" s="6" t="s">
        <v>111</v>
      </c>
      <c r="AF60" s="6" t="s">
        <v>108</v>
      </c>
      <c r="AG60" s="6" t="s">
        <v>109</v>
      </c>
      <c r="AH60" s="6" t="s">
        <v>110</v>
      </c>
      <c r="AI60" s="6" t="s">
        <v>111</v>
      </c>
      <c r="AJ60" s="6" t="s">
        <v>108</v>
      </c>
      <c r="AK60" s="6" t="s">
        <v>109</v>
      </c>
      <c r="AL60" s="6" t="s">
        <v>110</v>
      </c>
      <c r="AM60" s="6" t="s">
        <v>111</v>
      </c>
      <c r="AN60" s="6" t="s">
        <v>108</v>
      </c>
      <c r="AO60" s="6" t="s">
        <v>109</v>
      </c>
      <c r="AP60" s="6" t="s">
        <v>110</v>
      </c>
      <c r="AQ60" s="6" t="s">
        <v>111</v>
      </c>
      <c r="AR60" s="6" t="s">
        <v>108</v>
      </c>
      <c r="AS60" s="6" t="s">
        <v>109</v>
      </c>
      <c r="AT60" s="6" t="s">
        <v>110</v>
      </c>
      <c r="AU60" s="6" t="s">
        <v>111</v>
      </c>
      <c r="AV60" s="6" t="s">
        <v>108</v>
      </c>
      <c r="AW60" s="6" t="s">
        <v>109</v>
      </c>
      <c r="AX60" s="6" t="s">
        <v>110</v>
      </c>
      <c r="AY60" s="6" t="s">
        <v>111</v>
      </c>
      <c r="AZ60" s="6" t="s">
        <v>108</v>
      </c>
      <c r="BA60" s="6" t="s">
        <v>109</v>
      </c>
      <c r="BB60" s="6" t="s">
        <v>110</v>
      </c>
      <c r="BC60" s="6" t="s">
        <v>111</v>
      </c>
      <c r="BD60" s="6" t="s">
        <v>108</v>
      </c>
      <c r="BE60" s="6" t="s">
        <v>109</v>
      </c>
    </row>
    <row r="61" spans="2:59" ht="12" customHeight="1">
      <c r="B61" s="41" t="s">
        <v>139</v>
      </c>
      <c r="C61" s="21">
        <v>425</v>
      </c>
      <c r="D61" s="22">
        <v>448</v>
      </c>
      <c r="E61" s="22">
        <v>551</v>
      </c>
      <c r="F61" s="22">
        <v>565</v>
      </c>
      <c r="G61" s="22">
        <v>479</v>
      </c>
      <c r="H61" s="22">
        <v>882</v>
      </c>
      <c r="I61" s="22">
        <v>675</v>
      </c>
      <c r="J61" s="22">
        <v>512</v>
      </c>
      <c r="K61" s="22">
        <v>582</v>
      </c>
      <c r="L61" s="22">
        <v>762</v>
      </c>
      <c r="M61" s="23">
        <v>363</v>
      </c>
      <c r="O61" s="41" t="s">
        <v>139</v>
      </c>
      <c r="P61" s="21">
        <v>113</v>
      </c>
      <c r="Q61" s="22">
        <v>109</v>
      </c>
      <c r="R61" s="22">
        <v>109</v>
      </c>
      <c r="S61" s="22">
        <v>94</v>
      </c>
      <c r="T61" s="22">
        <v>122</v>
      </c>
      <c r="U61" s="22">
        <v>112</v>
      </c>
      <c r="V61" s="22">
        <v>110</v>
      </c>
      <c r="W61" s="22">
        <v>104</v>
      </c>
      <c r="X61" s="22">
        <v>160</v>
      </c>
      <c r="Y61" s="22">
        <v>129</v>
      </c>
      <c r="Z61" s="22">
        <v>134</v>
      </c>
      <c r="AA61" s="22">
        <v>128</v>
      </c>
      <c r="AB61" s="22">
        <v>136</v>
      </c>
      <c r="AC61" s="22">
        <v>150</v>
      </c>
      <c r="AD61" s="22">
        <v>132</v>
      </c>
      <c r="AE61" s="22">
        <v>147</v>
      </c>
      <c r="AF61" s="22">
        <v>138</v>
      </c>
      <c r="AG61" s="22">
        <v>74</v>
      </c>
      <c r="AH61" s="22">
        <v>111</v>
      </c>
      <c r="AI61" s="22">
        <v>156</v>
      </c>
      <c r="AJ61" s="22">
        <v>194</v>
      </c>
      <c r="AK61" s="22">
        <v>234</v>
      </c>
      <c r="AL61" s="22">
        <v>215</v>
      </c>
      <c r="AM61" s="22">
        <v>239</v>
      </c>
      <c r="AN61" s="22">
        <v>200</v>
      </c>
      <c r="AO61" s="22">
        <v>182</v>
      </c>
      <c r="AP61" s="22">
        <v>156</v>
      </c>
      <c r="AQ61" s="22">
        <v>137</v>
      </c>
      <c r="AR61" s="22">
        <v>147</v>
      </c>
      <c r="AS61" s="22">
        <v>128</v>
      </c>
      <c r="AT61" s="22">
        <v>120</v>
      </c>
      <c r="AU61" s="22">
        <v>117</v>
      </c>
      <c r="AV61" s="22">
        <v>129</v>
      </c>
      <c r="AW61" s="22">
        <v>142</v>
      </c>
      <c r="AX61" s="22">
        <v>134</v>
      </c>
      <c r="AY61" s="22">
        <v>177</v>
      </c>
      <c r="AZ61" s="22">
        <v>183</v>
      </c>
      <c r="BA61" s="22">
        <v>188</v>
      </c>
      <c r="BB61" s="22">
        <v>184</v>
      </c>
      <c r="BC61" s="22">
        <v>207</v>
      </c>
      <c r="BD61" s="22">
        <v>193</v>
      </c>
      <c r="BE61" s="22">
        <v>170</v>
      </c>
    </row>
    <row r="62" spans="2:59" ht="12" customHeight="1">
      <c r="B62" s="5" t="s">
        <v>140</v>
      </c>
      <c r="C62" s="24">
        <v>54</v>
      </c>
      <c r="D62" s="32">
        <v>36</v>
      </c>
      <c r="E62" s="32">
        <v>46</v>
      </c>
      <c r="F62" s="32">
        <v>53</v>
      </c>
      <c r="G62" s="32">
        <v>35</v>
      </c>
      <c r="H62" s="32">
        <v>41</v>
      </c>
      <c r="I62" s="32">
        <v>28</v>
      </c>
      <c r="J62" s="32">
        <v>34</v>
      </c>
      <c r="K62" s="32">
        <v>32</v>
      </c>
      <c r="L62" s="32">
        <v>45</v>
      </c>
      <c r="M62" s="25">
        <v>12</v>
      </c>
      <c r="O62" s="5" t="s">
        <v>140</v>
      </c>
      <c r="P62" s="24">
        <v>10</v>
      </c>
      <c r="Q62" s="32">
        <v>12</v>
      </c>
      <c r="R62" s="32">
        <v>20</v>
      </c>
      <c r="S62" s="32">
        <v>12</v>
      </c>
      <c r="T62" s="32">
        <v>14</v>
      </c>
      <c r="U62" s="32">
        <v>10</v>
      </c>
      <c r="V62" s="32">
        <v>5</v>
      </c>
      <c r="W62" s="32">
        <v>7</v>
      </c>
      <c r="X62" s="32">
        <v>16</v>
      </c>
      <c r="Y62" s="32">
        <v>11</v>
      </c>
      <c r="Z62" s="32">
        <v>7</v>
      </c>
      <c r="AA62" s="32">
        <v>12</v>
      </c>
      <c r="AB62" s="32">
        <v>18</v>
      </c>
      <c r="AC62" s="32">
        <v>10</v>
      </c>
      <c r="AD62" s="32">
        <v>12</v>
      </c>
      <c r="AE62" s="32">
        <v>13</v>
      </c>
      <c r="AF62" s="32">
        <v>16</v>
      </c>
      <c r="AG62" s="32">
        <v>5</v>
      </c>
      <c r="AH62" s="32">
        <v>7</v>
      </c>
      <c r="AI62" s="32">
        <v>7</v>
      </c>
      <c r="AJ62" s="32">
        <v>10</v>
      </c>
      <c r="AK62" s="32">
        <v>12</v>
      </c>
      <c r="AL62" s="32">
        <v>8</v>
      </c>
      <c r="AM62" s="32">
        <v>11</v>
      </c>
      <c r="AN62" s="32">
        <v>12</v>
      </c>
      <c r="AO62" s="32">
        <v>6</v>
      </c>
      <c r="AP62" s="32">
        <v>5</v>
      </c>
      <c r="AQ62" s="32">
        <v>5</v>
      </c>
      <c r="AR62" s="32">
        <v>8</v>
      </c>
      <c r="AS62" s="32">
        <v>10</v>
      </c>
      <c r="AT62" s="32">
        <v>7</v>
      </c>
      <c r="AU62" s="32">
        <v>9</v>
      </c>
      <c r="AV62" s="32">
        <v>7</v>
      </c>
      <c r="AW62" s="32">
        <v>13</v>
      </c>
      <c r="AX62" s="32">
        <v>7</v>
      </c>
      <c r="AY62" s="32">
        <v>5</v>
      </c>
      <c r="AZ62" s="32">
        <v>15</v>
      </c>
      <c r="BA62" s="32">
        <v>11</v>
      </c>
      <c r="BB62" s="32">
        <v>9</v>
      </c>
      <c r="BC62" s="32">
        <v>10</v>
      </c>
      <c r="BD62" s="32">
        <v>5</v>
      </c>
      <c r="BE62" s="32">
        <v>7</v>
      </c>
    </row>
    <row r="63" spans="2:59" ht="12" customHeight="1">
      <c r="B63" s="5" t="s">
        <v>141</v>
      </c>
      <c r="C63" s="33">
        <v>11</v>
      </c>
      <c r="D63" s="34">
        <v>8</v>
      </c>
      <c r="E63" s="34">
        <v>12</v>
      </c>
      <c r="F63" s="34">
        <v>11</v>
      </c>
      <c r="G63" s="34">
        <v>14</v>
      </c>
      <c r="H63" s="34">
        <v>13</v>
      </c>
      <c r="I63" s="34">
        <v>24</v>
      </c>
      <c r="J63" s="34">
        <v>8</v>
      </c>
      <c r="K63" s="34">
        <v>9</v>
      </c>
      <c r="L63" s="34">
        <v>15</v>
      </c>
      <c r="M63" s="35">
        <v>11</v>
      </c>
      <c r="O63" s="5" t="s">
        <v>141</v>
      </c>
      <c r="P63" s="33">
        <v>5</v>
      </c>
      <c r="Q63" s="34">
        <v>3</v>
      </c>
      <c r="R63" s="34">
        <v>2</v>
      </c>
      <c r="S63" s="34">
        <v>1</v>
      </c>
      <c r="T63" s="34">
        <v>4</v>
      </c>
      <c r="U63" s="34">
        <v>4</v>
      </c>
      <c r="V63" s="34">
        <v>0</v>
      </c>
      <c r="W63" s="34">
        <v>0</v>
      </c>
      <c r="X63" s="34">
        <v>4</v>
      </c>
      <c r="Y63" s="34">
        <v>4</v>
      </c>
      <c r="Z63" s="34">
        <v>1</v>
      </c>
      <c r="AA63" s="34">
        <v>3</v>
      </c>
      <c r="AB63" s="34">
        <v>0</v>
      </c>
      <c r="AC63" s="34">
        <v>6</v>
      </c>
      <c r="AD63" s="34">
        <v>4</v>
      </c>
      <c r="AE63" s="34">
        <v>1</v>
      </c>
      <c r="AF63" s="34">
        <v>6</v>
      </c>
      <c r="AG63" s="34">
        <v>3</v>
      </c>
      <c r="AH63" s="34">
        <v>1</v>
      </c>
      <c r="AI63" s="34">
        <v>4</v>
      </c>
      <c r="AJ63" s="34">
        <v>1</v>
      </c>
      <c r="AK63" s="34">
        <v>1</v>
      </c>
      <c r="AL63" s="34">
        <v>3</v>
      </c>
      <c r="AM63" s="34">
        <v>8</v>
      </c>
      <c r="AN63" s="34">
        <v>4</v>
      </c>
      <c r="AO63" s="34">
        <v>5</v>
      </c>
      <c r="AP63" s="34">
        <v>5</v>
      </c>
      <c r="AQ63" s="34">
        <v>10</v>
      </c>
      <c r="AR63" s="34">
        <v>6</v>
      </c>
      <c r="AS63" s="34">
        <v>1</v>
      </c>
      <c r="AT63" s="34">
        <v>0</v>
      </c>
      <c r="AU63" s="34">
        <v>1</v>
      </c>
      <c r="AV63" s="34">
        <v>3</v>
      </c>
      <c r="AW63" s="34">
        <v>4</v>
      </c>
      <c r="AX63" s="34">
        <v>1</v>
      </c>
      <c r="AY63" s="34">
        <v>1</v>
      </c>
      <c r="AZ63" s="34">
        <v>6</v>
      </c>
      <c r="BA63" s="34">
        <v>4</v>
      </c>
      <c r="BB63" s="34">
        <v>0</v>
      </c>
      <c r="BC63" s="34">
        <v>5</v>
      </c>
      <c r="BD63" s="34">
        <v>6</v>
      </c>
      <c r="BE63" s="34">
        <v>5</v>
      </c>
    </row>
    <row r="64" spans="2:59" ht="12" customHeight="1">
      <c r="B64" s="5" t="s">
        <v>142</v>
      </c>
      <c r="C64" s="24">
        <v>40</v>
      </c>
      <c r="D64" s="32">
        <v>39</v>
      </c>
      <c r="E64" s="32">
        <v>53</v>
      </c>
      <c r="F64" s="32">
        <v>58</v>
      </c>
      <c r="G64" s="32">
        <v>58</v>
      </c>
      <c r="H64" s="32">
        <v>101</v>
      </c>
      <c r="I64" s="32">
        <v>92</v>
      </c>
      <c r="J64" s="32">
        <v>87</v>
      </c>
      <c r="K64" s="32">
        <v>72</v>
      </c>
      <c r="L64" s="32">
        <v>110</v>
      </c>
      <c r="M64" s="25">
        <v>51</v>
      </c>
      <c r="O64" s="5" t="s">
        <v>142</v>
      </c>
      <c r="P64" s="24">
        <v>11</v>
      </c>
      <c r="Q64" s="32">
        <v>12</v>
      </c>
      <c r="R64" s="32">
        <v>9</v>
      </c>
      <c r="S64" s="32">
        <v>8</v>
      </c>
      <c r="T64" s="32">
        <v>11</v>
      </c>
      <c r="U64" s="32">
        <v>6</v>
      </c>
      <c r="V64" s="32">
        <v>7</v>
      </c>
      <c r="W64" s="32">
        <v>15</v>
      </c>
      <c r="X64" s="32">
        <v>20</v>
      </c>
      <c r="Y64" s="32">
        <v>12</v>
      </c>
      <c r="Z64" s="32">
        <v>15</v>
      </c>
      <c r="AA64" s="32">
        <v>6</v>
      </c>
      <c r="AB64" s="32">
        <v>17</v>
      </c>
      <c r="AC64" s="32">
        <v>20</v>
      </c>
      <c r="AD64" s="32">
        <v>14</v>
      </c>
      <c r="AE64" s="32">
        <v>7</v>
      </c>
      <c r="AF64" s="32">
        <v>7</v>
      </c>
      <c r="AG64" s="32">
        <v>12</v>
      </c>
      <c r="AH64" s="32">
        <v>19</v>
      </c>
      <c r="AI64" s="32">
        <v>20</v>
      </c>
      <c r="AJ64" s="32">
        <v>28</v>
      </c>
      <c r="AK64" s="32">
        <v>19</v>
      </c>
      <c r="AL64" s="32">
        <v>24</v>
      </c>
      <c r="AM64" s="32">
        <v>30</v>
      </c>
      <c r="AN64" s="32">
        <v>30</v>
      </c>
      <c r="AO64" s="32">
        <v>25</v>
      </c>
      <c r="AP64" s="32">
        <v>19</v>
      </c>
      <c r="AQ64" s="32">
        <v>18</v>
      </c>
      <c r="AR64" s="32">
        <v>16</v>
      </c>
      <c r="AS64" s="32">
        <v>29</v>
      </c>
      <c r="AT64" s="32">
        <v>18</v>
      </c>
      <c r="AU64" s="32">
        <v>24</v>
      </c>
      <c r="AV64" s="32">
        <v>23</v>
      </c>
      <c r="AW64" s="32">
        <v>17</v>
      </c>
      <c r="AX64" s="32">
        <v>17</v>
      </c>
      <c r="AY64" s="32">
        <v>15</v>
      </c>
      <c r="AZ64" s="32">
        <v>27</v>
      </c>
      <c r="BA64" s="32">
        <v>23</v>
      </c>
      <c r="BB64" s="32">
        <v>32</v>
      </c>
      <c r="BC64" s="32">
        <v>28</v>
      </c>
      <c r="BD64" s="32">
        <v>29</v>
      </c>
      <c r="BE64" s="32">
        <v>22</v>
      </c>
    </row>
    <row r="65" spans="2:59" ht="12" customHeight="1">
      <c r="B65" s="5" t="s">
        <v>143</v>
      </c>
      <c r="C65" s="33">
        <v>5</v>
      </c>
      <c r="D65" s="34">
        <v>16</v>
      </c>
      <c r="E65" s="34">
        <v>15</v>
      </c>
      <c r="F65" s="34">
        <v>9</v>
      </c>
      <c r="G65" s="34">
        <v>14</v>
      </c>
      <c r="H65" s="34">
        <v>35</v>
      </c>
      <c r="I65" s="34">
        <v>18</v>
      </c>
      <c r="J65" s="34">
        <v>12</v>
      </c>
      <c r="K65" s="34">
        <v>7</v>
      </c>
      <c r="L65" s="34">
        <v>8</v>
      </c>
      <c r="M65" s="35">
        <v>10</v>
      </c>
      <c r="O65" s="5" t="s">
        <v>143</v>
      </c>
      <c r="P65" s="33">
        <v>1</v>
      </c>
      <c r="Q65" s="34">
        <v>2</v>
      </c>
      <c r="R65" s="34">
        <v>2</v>
      </c>
      <c r="S65" s="34">
        <v>0</v>
      </c>
      <c r="T65" s="34">
        <v>5</v>
      </c>
      <c r="U65" s="34">
        <v>3</v>
      </c>
      <c r="V65" s="34">
        <v>4</v>
      </c>
      <c r="W65" s="34">
        <v>4</v>
      </c>
      <c r="X65" s="34">
        <v>6</v>
      </c>
      <c r="Y65" s="34">
        <v>1</v>
      </c>
      <c r="Z65" s="34">
        <v>5</v>
      </c>
      <c r="AA65" s="34">
        <v>3</v>
      </c>
      <c r="AB65" s="34">
        <v>3</v>
      </c>
      <c r="AC65" s="34">
        <v>4</v>
      </c>
      <c r="AD65" s="34">
        <v>1</v>
      </c>
      <c r="AE65" s="34">
        <v>1</v>
      </c>
      <c r="AF65" s="34">
        <v>2</v>
      </c>
      <c r="AG65" s="34">
        <v>4</v>
      </c>
      <c r="AH65" s="34">
        <v>1</v>
      </c>
      <c r="AI65" s="34">
        <v>7</v>
      </c>
      <c r="AJ65" s="34">
        <v>8</v>
      </c>
      <c r="AK65" s="34">
        <v>5</v>
      </c>
      <c r="AL65" s="34">
        <v>12</v>
      </c>
      <c r="AM65" s="34">
        <v>10</v>
      </c>
      <c r="AN65" s="34">
        <v>5</v>
      </c>
      <c r="AO65" s="34">
        <v>3</v>
      </c>
      <c r="AP65" s="34">
        <v>7</v>
      </c>
      <c r="AQ65" s="34">
        <v>3</v>
      </c>
      <c r="AR65" s="34">
        <v>3</v>
      </c>
      <c r="AS65" s="34">
        <v>2</v>
      </c>
      <c r="AT65" s="34">
        <v>3</v>
      </c>
      <c r="AU65" s="34">
        <v>4</v>
      </c>
      <c r="AV65" s="34">
        <v>2</v>
      </c>
      <c r="AW65" s="34">
        <v>2</v>
      </c>
      <c r="AX65" s="34">
        <v>1</v>
      </c>
      <c r="AY65" s="34">
        <v>2</v>
      </c>
      <c r="AZ65" s="34">
        <v>1</v>
      </c>
      <c r="BA65" s="34">
        <v>1</v>
      </c>
      <c r="BB65" s="34">
        <v>4</v>
      </c>
      <c r="BC65" s="34">
        <v>2</v>
      </c>
      <c r="BD65" s="34">
        <v>6</v>
      </c>
      <c r="BE65" s="34">
        <v>4</v>
      </c>
    </row>
    <row r="66" spans="2:59" ht="12" customHeight="1">
      <c r="B66" s="5" t="s">
        <v>144</v>
      </c>
      <c r="C66" s="24">
        <v>191</v>
      </c>
      <c r="D66" s="32">
        <v>203</v>
      </c>
      <c r="E66" s="32">
        <v>194</v>
      </c>
      <c r="F66" s="32">
        <v>193</v>
      </c>
      <c r="G66" s="32">
        <v>221</v>
      </c>
      <c r="H66" s="32">
        <v>295</v>
      </c>
      <c r="I66" s="32">
        <v>209</v>
      </c>
      <c r="J66" s="32">
        <v>136</v>
      </c>
      <c r="K66" s="32">
        <v>180</v>
      </c>
      <c r="L66" s="32">
        <v>173</v>
      </c>
      <c r="M66" s="25">
        <v>82</v>
      </c>
      <c r="O66" s="5" t="s">
        <v>144</v>
      </c>
      <c r="P66" s="24">
        <v>67</v>
      </c>
      <c r="Q66" s="32">
        <v>41</v>
      </c>
      <c r="R66" s="32">
        <v>37</v>
      </c>
      <c r="S66" s="32">
        <v>46</v>
      </c>
      <c r="T66" s="32">
        <v>61</v>
      </c>
      <c r="U66" s="32">
        <v>50</v>
      </c>
      <c r="V66" s="32">
        <v>51</v>
      </c>
      <c r="W66" s="32">
        <v>41</v>
      </c>
      <c r="X66" s="32">
        <v>67</v>
      </c>
      <c r="Y66" s="32">
        <v>42</v>
      </c>
      <c r="Z66" s="32">
        <v>39</v>
      </c>
      <c r="AA66" s="32">
        <v>46</v>
      </c>
      <c r="AB66" s="32">
        <v>52</v>
      </c>
      <c r="AC66" s="32">
        <v>52</v>
      </c>
      <c r="AD66" s="32">
        <v>46</v>
      </c>
      <c r="AE66" s="32">
        <v>43</v>
      </c>
      <c r="AF66" s="32">
        <v>62</v>
      </c>
      <c r="AG66" s="32">
        <v>42</v>
      </c>
      <c r="AH66" s="32">
        <v>41</v>
      </c>
      <c r="AI66" s="32">
        <v>76</v>
      </c>
      <c r="AJ66" s="32">
        <v>64</v>
      </c>
      <c r="AK66" s="32">
        <v>65</v>
      </c>
      <c r="AL66" s="32">
        <v>71</v>
      </c>
      <c r="AM66" s="32">
        <v>95</v>
      </c>
      <c r="AN66" s="32">
        <v>78</v>
      </c>
      <c r="AO66" s="32">
        <v>55</v>
      </c>
      <c r="AP66" s="32">
        <v>45</v>
      </c>
      <c r="AQ66" s="32">
        <v>31</v>
      </c>
      <c r="AR66" s="32">
        <v>49</v>
      </c>
      <c r="AS66" s="32">
        <v>29</v>
      </c>
      <c r="AT66" s="32">
        <v>28</v>
      </c>
      <c r="AU66" s="32">
        <v>30</v>
      </c>
      <c r="AV66" s="32">
        <v>44</v>
      </c>
      <c r="AW66" s="32">
        <v>45</v>
      </c>
      <c r="AX66" s="32">
        <v>46</v>
      </c>
      <c r="AY66" s="32">
        <v>45</v>
      </c>
      <c r="AZ66" s="32">
        <v>44</v>
      </c>
      <c r="BA66" s="32">
        <v>49</v>
      </c>
      <c r="BB66" s="32">
        <v>41</v>
      </c>
      <c r="BC66" s="32">
        <v>39</v>
      </c>
      <c r="BD66" s="32">
        <v>46</v>
      </c>
      <c r="BE66" s="32">
        <v>36</v>
      </c>
    </row>
    <row r="67" spans="2:59" ht="12" customHeight="1">
      <c r="B67" s="5" t="s">
        <v>145</v>
      </c>
      <c r="C67" s="33">
        <v>100</v>
      </c>
      <c r="D67" s="34">
        <v>110</v>
      </c>
      <c r="E67" s="34">
        <v>121</v>
      </c>
      <c r="F67" s="34">
        <v>162</v>
      </c>
      <c r="G67" s="34">
        <v>132</v>
      </c>
      <c r="H67" s="34">
        <v>189</v>
      </c>
      <c r="I67" s="34">
        <v>148</v>
      </c>
      <c r="J67" s="34">
        <v>144</v>
      </c>
      <c r="K67" s="34">
        <v>148</v>
      </c>
      <c r="L67" s="34">
        <v>125</v>
      </c>
      <c r="M67" s="35">
        <v>56</v>
      </c>
      <c r="O67" s="5" t="s">
        <v>145</v>
      </c>
      <c r="P67" s="33">
        <v>33</v>
      </c>
      <c r="Q67" s="34">
        <v>18</v>
      </c>
      <c r="R67" s="34">
        <v>25</v>
      </c>
      <c r="S67" s="34">
        <v>24</v>
      </c>
      <c r="T67" s="34">
        <v>25</v>
      </c>
      <c r="U67" s="34">
        <v>22</v>
      </c>
      <c r="V67" s="34">
        <v>24</v>
      </c>
      <c r="W67" s="34">
        <v>39</v>
      </c>
      <c r="X67" s="34">
        <v>36</v>
      </c>
      <c r="Y67" s="34">
        <v>35</v>
      </c>
      <c r="Z67" s="34">
        <v>27</v>
      </c>
      <c r="AA67" s="34">
        <v>23</v>
      </c>
      <c r="AB67" s="34">
        <v>45</v>
      </c>
      <c r="AC67" s="34">
        <v>47</v>
      </c>
      <c r="AD67" s="34">
        <v>40</v>
      </c>
      <c r="AE67" s="34">
        <v>30</v>
      </c>
      <c r="AF67" s="34">
        <v>33</v>
      </c>
      <c r="AG67" s="34">
        <v>20</v>
      </c>
      <c r="AH67" s="34">
        <v>32</v>
      </c>
      <c r="AI67" s="34">
        <v>47</v>
      </c>
      <c r="AJ67" s="34">
        <v>47</v>
      </c>
      <c r="AK67" s="34">
        <v>37</v>
      </c>
      <c r="AL67" s="34">
        <v>52</v>
      </c>
      <c r="AM67" s="34">
        <v>53</v>
      </c>
      <c r="AN67" s="34">
        <v>51</v>
      </c>
      <c r="AO67" s="34">
        <v>43</v>
      </c>
      <c r="AP67" s="34">
        <v>17</v>
      </c>
      <c r="AQ67" s="34">
        <v>37</v>
      </c>
      <c r="AR67" s="34">
        <v>42</v>
      </c>
      <c r="AS67" s="34">
        <v>40</v>
      </c>
      <c r="AT67" s="34">
        <v>34</v>
      </c>
      <c r="AU67" s="34">
        <v>28</v>
      </c>
      <c r="AV67" s="34">
        <v>44</v>
      </c>
      <c r="AW67" s="34">
        <v>36</v>
      </c>
      <c r="AX67" s="34">
        <v>26</v>
      </c>
      <c r="AY67" s="34">
        <v>42</v>
      </c>
      <c r="AZ67" s="34">
        <v>38</v>
      </c>
      <c r="BA67" s="34">
        <v>34</v>
      </c>
      <c r="BB67" s="34">
        <v>29</v>
      </c>
      <c r="BC67" s="34">
        <v>24</v>
      </c>
      <c r="BD67" s="34">
        <v>25</v>
      </c>
      <c r="BE67" s="34">
        <v>31</v>
      </c>
    </row>
    <row r="68" spans="2:59" ht="12" customHeight="1">
      <c r="B68" s="5" t="s">
        <v>146</v>
      </c>
      <c r="C68" s="24">
        <v>53</v>
      </c>
      <c r="D68" s="32">
        <v>55</v>
      </c>
      <c r="E68" s="32">
        <v>64</v>
      </c>
      <c r="F68" s="32">
        <v>67</v>
      </c>
      <c r="G68" s="32">
        <v>63</v>
      </c>
      <c r="H68" s="32">
        <v>94</v>
      </c>
      <c r="I68" s="32">
        <v>52</v>
      </c>
      <c r="J68" s="32">
        <v>54</v>
      </c>
      <c r="K68" s="32">
        <v>40</v>
      </c>
      <c r="L68" s="32">
        <v>44</v>
      </c>
      <c r="M68" s="25">
        <v>29</v>
      </c>
      <c r="O68" s="5" t="s">
        <v>146</v>
      </c>
      <c r="P68" s="24">
        <v>18</v>
      </c>
      <c r="Q68" s="32">
        <v>10</v>
      </c>
      <c r="R68" s="32">
        <v>14</v>
      </c>
      <c r="S68" s="32">
        <v>11</v>
      </c>
      <c r="T68" s="32">
        <v>14</v>
      </c>
      <c r="U68" s="32">
        <v>12</v>
      </c>
      <c r="V68" s="32">
        <v>16</v>
      </c>
      <c r="W68" s="32">
        <v>13</v>
      </c>
      <c r="X68" s="32">
        <v>14</v>
      </c>
      <c r="Y68" s="32">
        <v>14</v>
      </c>
      <c r="Z68" s="32">
        <v>18</v>
      </c>
      <c r="AA68" s="32">
        <v>18</v>
      </c>
      <c r="AB68" s="32">
        <v>17</v>
      </c>
      <c r="AC68" s="32">
        <v>22</v>
      </c>
      <c r="AD68" s="32">
        <v>16</v>
      </c>
      <c r="AE68" s="32">
        <v>12</v>
      </c>
      <c r="AF68" s="32">
        <v>10</v>
      </c>
      <c r="AG68" s="32">
        <v>17</v>
      </c>
      <c r="AH68" s="32">
        <v>16</v>
      </c>
      <c r="AI68" s="32">
        <v>20</v>
      </c>
      <c r="AJ68" s="32">
        <v>22</v>
      </c>
      <c r="AK68" s="32">
        <v>24</v>
      </c>
      <c r="AL68" s="32">
        <v>26</v>
      </c>
      <c r="AM68" s="32">
        <v>22</v>
      </c>
      <c r="AN68" s="32">
        <v>15</v>
      </c>
      <c r="AO68" s="32">
        <v>14</v>
      </c>
      <c r="AP68" s="32">
        <v>13</v>
      </c>
      <c r="AQ68" s="32">
        <v>10</v>
      </c>
      <c r="AR68" s="32">
        <v>15</v>
      </c>
      <c r="AS68" s="32">
        <v>16</v>
      </c>
      <c r="AT68" s="32">
        <v>13</v>
      </c>
      <c r="AU68" s="32">
        <v>10</v>
      </c>
      <c r="AV68" s="32">
        <v>6</v>
      </c>
      <c r="AW68" s="32">
        <v>5</v>
      </c>
      <c r="AX68" s="32">
        <v>16</v>
      </c>
      <c r="AY68" s="32">
        <v>13</v>
      </c>
      <c r="AZ68" s="32">
        <v>7</v>
      </c>
      <c r="BA68" s="32">
        <v>17</v>
      </c>
      <c r="BB68" s="32">
        <v>14</v>
      </c>
      <c r="BC68" s="32">
        <v>6</v>
      </c>
      <c r="BD68" s="32">
        <v>12</v>
      </c>
      <c r="BE68" s="32">
        <v>17</v>
      </c>
    </row>
    <row r="69" spans="2:59" ht="12" customHeight="1">
      <c r="B69" s="5" t="s">
        <v>147</v>
      </c>
      <c r="C69" s="33">
        <v>70</v>
      </c>
      <c r="D69" s="34">
        <v>70</v>
      </c>
      <c r="E69" s="34">
        <v>85</v>
      </c>
      <c r="F69" s="34">
        <v>94</v>
      </c>
      <c r="G69" s="34">
        <v>108</v>
      </c>
      <c r="H69" s="34">
        <v>155</v>
      </c>
      <c r="I69" s="34">
        <v>106</v>
      </c>
      <c r="J69" s="34">
        <v>92</v>
      </c>
      <c r="K69" s="34">
        <v>99</v>
      </c>
      <c r="L69" s="34">
        <v>160</v>
      </c>
      <c r="M69" s="35">
        <v>65</v>
      </c>
      <c r="O69" s="5" t="s">
        <v>147</v>
      </c>
      <c r="P69" s="33">
        <v>22</v>
      </c>
      <c r="Q69" s="34">
        <v>14</v>
      </c>
      <c r="R69" s="34">
        <v>19</v>
      </c>
      <c r="S69" s="34">
        <v>15</v>
      </c>
      <c r="T69" s="34">
        <v>16</v>
      </c>
      <c r="U69" s="34">
        <v>21</v>
      </c>
      <c r="V69" s="34">
        <v>9</v>
      </c>
      <c r="W69" s="34">
        <v>24</v>
      </c>
      <c r="X69" s="34">
        <v>24</v>
      </c>
      <c r="Y69" s="34">
        <v>24</v>
      </c>
      <c r="Z69" s="34">
        <v>20</v>
      </c>
      <c r="AA69" s="34">
        <v>17</v>
      </c>
      <c r="AB69" s="34">
        <v>24</v>
      </c>
      <c r="AC69" s="34">
        <v>24</v>
      </c>
      <c r="AD69" s="34">
        <v>21</v>
      </c>
      <c r="AE69" s="34">
        <v>25</v>
      </c>
      <c r="AF69" s="34">
        <v>34</v>
      </c>
      <c r="AG69" s="34">
        <v>19</v>
      </c>
      <c r="AH69" s="34">
        <v>26</v>
      </c>
      <c r="AI69" s="34">
        <v>29</v>
      </c>
      <c r="AJ69" s="34">
        <v>45</v>
      </c>
      <c r="AK69" s="34">
        <v>43</v>
      </c>
      <c r="AL69" s="34">
        <v>30</v>
      </c>
      <c r="AM69" s="34">
        <v>37</v>
      </c>
      <c r="AN69" s="34">
        <v>29</v>
      </c>
      <c r="AO69" s="34">
        <v>30</v>
      </c>
      <c r="AP69" s="34">
        <v>30</v>
      </c>
      <c r="AQ69" s="34">
        <v>17</v>
      </c>
      <c r="AR69" s="34">
        <v>32</v>
      </c>
      <c r="AS69" s="34">
        <v>16</v>
      </c>
      <c r="AT69" s="34">
        <v>22</v>
      </c>
      <c r="AU69" s="34">
        <v>22</v>
      </c>
      <c r="AV69" s="34">
        <v>22</v>
      </c>
      <c r="AW69" s="34">
        <v>25</v>
      </c>
      <c r="AX69" s="34">
        <v>26</v>
      </c>
      <c r="AY69" s="34">
        <v>26</v>
      </c>
      <c r="AZ69" s="34">
        <v>41</v>
      </c>
      <c r="BA69" s="34">
        <v>36</v>
      </c>
      <c r="BB69" s="34">
        <v>38</v>
      </c>
      <c r="BC69" s="34">
        <v>45</v>
      </c>
      <c r="BD69" s="34">
        <v>34</v>
      </c>
      <c r="BE69" s="34">
        <v>31</v>
      </c>
    </row>
    <row r="70" spans="2:59" ht="12" customHeight="1">
      <c r="B70" s="5" t="s">
        <v>148</v>
      </c>
      <c r="C70" s="24">
        <v>48</v>
      </c>
      <c r="D70" s="32">
        <v>47</v>
      </c>
      <c r="E70" s="32">
        <v>62</v>
      </c>
      <c r="F70" s="32">
        <v>43</v>
      </c>
      <c r="G70" s="32">
        <v>43</v>
      </c>
      <c r="H70" s="32">
        <v>73</v>
      </c>
      <c r="I70" s="32">
        <v>53</v>
      </c>
      <c r="J70" s="32">
        <v>39</v>
      </c>
      <c r="K70" s="32">
        <v>39</v>
      </c>
      <c r="L70" s="32">
        <v>52</v>
      </c>
      <c r="M70" s="25">
        <v>29</v>
      </c>
      <c r="O70" s="5" t="s">
        <v>148</v>
      </c>
      <c r="P70" s="24">
        <v>7</v>
      </c>
      <c r="Q70" s="32">
        <v>11</v>
      </c>
      <c r="R70" s="32">
        <v>13</v>
      </c>
      <c r="S70" s="32">
        <v>17</v>
      </c>
      <c r="T70" s="32">
        <v>13</v>
      </c>
      <c r="U70" s="32">
        <v>8</v>
      </c>
      <c r="V70" s="32">
        <v>12</v>
      </c>
      <c r="W70" s="32">
        <v>14</v>
      </c>
      <c r="X70" s="32">
        <v>21</v>
      </c>
      <c r="Y70" s="32">
        <v>10</v>
      </c>
      <c r="Z70" s="32">
        <v>12</v>
      </c>
      <c r="AA70" s="32">
        <v>19</v>
      </c>
      <c r="AB70" s="32">
        <v>12</v>
      </c>
      <c r="AC70" s="32">
        <v>15</v>
      </c>
      <c r="AD70" s="32">
        <v>11</v>
      </c>
      <c r="AE70" s="32">
        <v>5</v>
      </c>
      <c r="AF70" s="32">
        <v>11</v>
      </c>
      <c r="AG70" s="32">
        <v>8</v>
      </c>
      <c r="AH70" s="32">
        <v>10</v>
      </c>
      <c r="AI70" s="32">
        <v>14</v>
      </c>
      <c r="AJ70" s="32">
        <v>25</v>
      </c>
      <c r="AK70" s="32">
        <v>9</v>
      </c>
      <c r="AL70" s="32">
        <v>21</v>
      </c>
      <c r="AM70" s="32">
        <v>18</v>
      </c>
      <c r="AN70" s="32">
        <v>16</v>
      </c>
      <c r="AO70" s="32">
        <v>16</v>
      </c>
      <c r="AP70" s="32">
        <v>11</v>
      </c>
      <c r="AQ70" s="32">
        <v>1.3502342824277991</v>
      </c>
      <c r="AR70" s="32">
        <v>0.56721489765037258</v>
      </c>
      <c r="AS70" s="32">
        <v>0.61102469338195453</v>
      </c>
      <c r="AT70" s="32">
        <v>1.9434700800354781</v>
      </c>
      <c r="AU70" s="32">
        <v>1.147704034378906</v>
      </c>
      <c r="AV70" s="32">
        <v>5.2475059171833429</v>
      </c>
      <c r="AW70" s="32">
        <v>0.375064352371072</v>
      </c>
      <c r="AX70" s="32">
        <v>0.75899240516674937</v>
      </c>
      <c r="AY70" s="32">
        <v>5.2877318921437402</v>
      </c>
      <c r="AZ70" s="32">
        <v>0.66728171420569793</v>
      </c>
      <c r="BA70" s="32">
        <v>8.7489475567924568</v>
      </c>
      <c r="BB70" s="32">
        <v>1.1175009663456581</v>
      </c>
      <c r="BC70" s="32">
        <v>0.889089266349673</v>
      </c>
      <c r="BD70" s="32">
        <v>6.7619156049149103</v>
      </c>
      <c r="BE70" s="32">
        <v>48.823774809199477</v>
      </c>
    </row>
    <row r="71" spans="2:59" ht="12" customHeight="1">
      <c r="B71" s="5" t="s">
        <v>149</v>
      </c>
      <c r="C71" s="26">
        <v>83</v>
      </c>
      <c r="D71" s="27">
        <v>81</v>
      </c>
      <c r="E71" s="27">
        <v>114</v>
      </c>
      <c r="F71" s="27">
        <v>119</v>
      </c>
      <c r="G71" s="27">
        <v>136</v>
      </c>
      <c r="H71" s="27">
        <v>190</v>
      </c>
      <c r="I71" s="27">
        <v>86</v>
      </c>
      <c r="J71" s="27">
        <v>83</v>
      </c>
      <c r="K71" s="27">
        <v>88</v>
      </c>
      <c r="L71" s="27">
        <v>56</v>
      </c>
      <c r="M71" s="28">
        <v>47</v>
      </c>
      <c r="O71" s="5" t="s">
        <v>149</v>
      </c>
      <c r="P71" s="26">
        <v>3.1872915134277942</v>
      </c>
      <c r="Q71" s="27">
        <v>9.4713438164214718</v>
      </c>
      <c r="R71" s="27">
        <v>4.8244407330795083</v>
      </c>
      <c r="S71" s="27">
        <v>2.8037919359203869</v>
      </c>
      <c r="T71" s="27">
        <v>4.0110942043098241</v>
      </c>
      <c r="U71" s="27">
        <v>3.9329713880492378</v>
      </c>
      <c r="V71" s="27">
        <v>6.5467959002970222</v>
      </c>
      <c r="W71" s="27">
        <v>4.5507275800309648</v>
      </c>
      <c r="X71" s="27">
        <v>10.503853545260879</v>
      </c>
      <c r="Y71" s="27">
        <v>8.1540008086734286</v>
      </c>
      <c r="Z71" s="27">
        <v>7.7166232546203766</v>
      </c>
      <c r="AA71" s="27">
        <v>12.76680211780298</v>
      </c>
      <c r="AB71" s="27">
        <v>5.1070283236493479</v>
      </c>
      <c r="AC71" s="27">
        <v>10.490039621173381</v>
      </c>
      <c r="AD71" s="27">
        <v>9.7254675350167137</v>
      </c>
      <c r="AE71" s="27">
        <v>8.2105137184986479</v>
      </c>
      <c r="AF71" s="27">
        <v>5.0955908796436153</v>
      </c>
      <c r="AG71" s="27">
        <v>11.01028632428695</v>
      </c>
      <c r="AH71" s="27">
        <v>12.61467426386749</v>
      </c>
      <c r="AI71" s="27">
        <v>21.397101772994588</v>
      </c>
      <c r="AJ71" s="27">
        <v>19.189034963787439</v>
      </c>
      <c r="AK71" s="27">
        <v>25.844081928720641</v>
      </c>
      <c r="AL71" s="27">
        <v>27.882944913182691</v>
      </c>
      <c r="AM71" s="27">
        <v>12.959582930210329</v>
      </c>
      <c r="AN71" s="27">
        <v>4.9745513762376534</v>
      </c>
      <c r="AO71" s="27">
        <v>1.9006774149440711</v>
      </c>
      <c r="AP71" s="27">
        <v>4.9922509643156561</v>
      </c>
      <c r="AQ71" s="27">
        <v>3.705190059661196</v>
      </c>
      <c r="AR71" s="27">
        <v>3.6050500443532649</v>
      </c>
      <c r="AS71" s="27">
        <v>1.6651481547041771</v>
      </c>
      <c r="AT71" s="27">
        <v>8.55704306174745</v>
      </c>
      <c r="AU71" s="27">
        <v>2.5371621123295491</v>
      </c>
      <c r="AV71" s="27">
        <v>9.8937393080659799</v>
      </c>
      <c r="AW71" s="27">
        <v>6.0995222685181156</v>
      </c>
      <c r="AX71" s="27">
        <v>5.2356006922234721</v>
      </c>
      <c r="AY71" s="27">
        <v>6.4031411784289061</v>
      </c>
      <c r="AZ71" s="27">
        <v>8.0485713330100968</v>
      </c>
      <c r="BA71" s="27">
        <v>0.50823168860484014</v>
      </c>
      <c r="BB71" s="27">
        <v>4.5691689663216897</v>
      </c>
      <c r="BC71" s="27">
        <v>7.2608131868996324</v>
      </c>
      <c r="BD71" s="27">
        <v>12.127549923656471</v>
      </c>
      <c r="BE71" s="27">
        <v>29.180818160512381</v>
      </c>
    </row>
    <row r="72" spans="2:59" ht="12" customHeight="1">
      <c r="B72" s="18" t="s">
        <v>115</v>
      </c>
      <c r="O72" s="18" t="s">
        <v>115</v>
      </c>
      <c r="P72" s="108"/>
      <c r="Q72" s="108"/>
      <c r="R72" s="108"/>
      <c r="S72" s="108"/>
      <c r="T72" s="108"/>
      <c r="U72" s="108"/>
      <c r="V72" s="108"/>
      <c r="W72" s="108"/>
      <c r="X72" s="108"/>
      <c r="Y72" s="108"/>
      <c r="Z72" s="108"/>
      <c r="AA72" s="108"/>
      <c r="AB72" s="108"/>
      <c r="AC72" s="108"/>
      <c r="AD72" s="108"/>
      <c r="AE72" s="108"/>
      <c r="AF72" s="108"/>
      <c r="AG72" s="108"/>
      <c r="AH72" s="108"/>
      <c r="AI72" s="108"/>
      <c r="AJ72" s="108"/>
      <c r="AK72" s="108"/>
      <c r="AL72" s="108"/>
      <c r="AM72" s="108"/>
      <c r="AN72" s="108"/>
      <c r="AO72" s="108"/>
      <c r="AP72" s="108"/>
      <c r="AQ72" s="108"/>
      <c r="AR72" s="108"/>
      <c r="AS72" s="108"/>
      <c r="AT72" s="108"/>
      <c r="AU72" s="108"/>
      <c r="AV72" s="108"/>
      <c r="AW72" s="108"/>
      <c r="AX72" s="108"/>
      <c r="AY72" s="108"/>
      <c r="AZ72" s="108"/>
      <c r="BA72" s="108"/>
      <c r="BB72" s="108"/>
      <c r="BC72" s="108"/>
      <c r="BD72" s="108"/>
      <c r="BE72" s="108"/>
      <c r="BF72" s="108"/>
      <c r="BG72" s="108"/>
    </row>
    <row r="90" spans="15:57" ht="12" customHeight="1">
      <c r="O90" s="12"/>
      <c r="AX90" s="16"/>
      <c r="AY90" s="16"/>
      <c r="AZ90" s="16"/>
      <c r="BA90" s="16"/>
      <c r="BB90" s="16"/>
      <c r="BC90" s="16"/>
      <c r="BD90" s="16"/>
      <c r="BE90" s="16"/>
    </row>
  </sheetData>
  <mergeCells count="33">
    <mergeCell ref="AJ59:AM59"/>
    <mergeCell ref="AN59:AQ59"/>
    <mergeCell ref="AR59:AU59"/>
    <mergeCell ref="AV59:AY59"/>
    <mergeCell ref="AZ59:BC59"/>
    <mergeCell ref="AN7:AQ7"/>
    <mergeCell ref="AR7:AU7"/>
    <mergeCell ref="AV7:AY7"/>
    <mergeCell ref="AZ7:BC7"/>
    <mergeCell ref="BD59:BE59"/>
    <mergeCell ref="BD43:BE43"/>
    <mergeCell ref="BD7:BE7"/>
    <mergeCell ref="P59:S59"/>
    <mergeCell ref="T59:W59"/>
    <mergeCell ref="X59:AA59"/>
    <mergeCell ref="AB59:AE59"/>
    <mergeCell ref="AF59:AI59"/>
    <mergeCell ref="AJ7:AM7"/>
    <mergeCell ref="P7:S7"/>
    <mergeCell ref="T7:W7"/>
    <mergeCell ref="X7:AA7"/>
    <mergeCell ref="AB7:AE7"/>
    <mergeCell ref="AF7:AI7"/>
    <mergeCell ref="P43:S43"/>
    <mergeCell ref="T43:W43"/>
    <mergeCell ref="X43:AA43"/>
    <mergeCell ref="AB43:AE43"/>
    <mergeCell ref="AF43:AI43"/>
    <mergeCell ref="AJ43:AM43"/>
    <mergeCell ref="AN43:AQ43"/>
    <mergeCell ref="AR43:AU43"/>
    <mergeCell ref="AV43:AY43"/>
    <mergeCell ref="AZ43:BC43"/>
  </mergeCells>
  <pageMargins left="0.7" right="0.7" top="0.75" bottom="0.75" header="0.3" footer="0.3"/>
  <pageSetup orientation="portrait" horizontalDpi="1200" verticalDpi="1200"/>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48CAA-FB21-4B66-9B1D-10A39A42A1FE}">
  <sheetPr codeName="Sheet36">
    <tabColor theme="4"/>
  </sheetPr>
  <dimension ref="A1:BG78"/>
  <sheetViews>
    <sheetView showGridLines="0" zoomScaleNormal="100" workbookViewId="0"/>
  </sheetViews>
  <sheetFormatPr defaultColWidth="7.08203125" defaultRowHeight="12" customHeight="1"/>
  <cols>
    <col min="1" max="1" width="2.5" style="8" customWidth="1"/>
    <col min="2" max="2" width="20.58203125" style="2" customWidth="1"/>
    <col min="3" max="14" width="7.08203125" style="2"/>
    <col min="15" max="15" width="20.58203125" style="2" customWidth="1"/>
    <col min="16" max="16384" width="7.08203125" style="2"/>
  </cols>
  <sheetData>
    <row r="1" spans="1:59" ht="12" customHeight="1">
      <c r="A1" s="911"/>
      <c r="B1" s="8"/>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9" ht="12" customHeight="1">
      <c r="B2" s="8"/>
    </row>
    <row r="3" spans="1:59" ht="12" customHeight="1">
      <c r="D3" s="13"/>
      <c r="E3" s="13"/>
      <c r="F3" s="13"/>
      <c r="G3" s="13"/>
      <c r="H3" s="13"/>
      <c r="I3" s="13"/>
      <c r="J3" s="13"/>
      <c r="K3" s="13"/>
      <c r="L3" s="13"/>
      <c r="M3" s="13"/>
      <c r="N3" s="13"/>
    </row>
    <row r="4" spans="1:59" ht="12" customHeight="1">
      <c r="C4" s="14"/>
      <c r="D4" s="15"/>
      <c r="E4" s="15"/>
      <c r="F4" s="15"/>
      <c r="G4" s="15"/>
      <c r="H4" s="15"/>
      <c r="I4" s="15"/>
      <c r="J4" s="15"/>
      <c r="K4" s="15"/>
      <c r="L4" s="15"/>
      <c r="M4" s="15"/>
      <c r="N4" s="15"/>
    </row>
    <row r="5" spans="1:59" ht="12" customHeight="1">
      <c r="C5" s="14"/>
      <c r="D5" s="15"/>
      <c r="E5" s="15"/>
      <c r="F5" s="15"/>
      <c r="G5" s="15"/>
      <c r="H5" s="15"/>
      <c r="I5" s="15"/>
      <c r="J5" s="15"/>
      <c r="K5" s="15"/>
      <c r="L5" s="15"/>
      <c r="M5" s="15"/>
      <c r="N5" s="15"/>
    </row>
    <row r="6" spans="1:59" ht="12" customHeight="1">
      <c r="C6" s="14"/>
      <c r="D6" s="15"/>
      <c r="E6" s="15"/>
      <c r="F6" s="15"/>
      <c r="G6" s="15"/>
      <c r="H6" s="15"/>
      <c r="I6" s="15"/>
      <c r="J6" s="15"/>
      <c r="K6" s="15"/>
      <c r="L6" s="15"/>
      <c r="M6" s="15"/>
      <c r="N6" s="15"/>
      <c r="P6" s="10" t="s">
        <v>715</v>
      </c>
    </row>
    <row r="7" spans="1:59" ht="12" customHeight="1">
      <c r="C7" s="10" t="s">
        <v>714</v>
      </c>
      <c r="D7" s="12"/>
      <c r="E7" s="12"/>
      <c r="F7" s="12"/>
      <c r="G7" s="12"/>
      <c r="H7" s="12"/>
      <c r="I7" s="12"/>
      <c r="J7" s="12"/>
      <c r="K7" s="12"/>
      <c r="L7" s="12"/>
      <c r="M7" s="12"/>
      <c r="N7" s="12"/>
      <c r="P7" s="1057">
        <v>2016</v>
      </c>
      <c r="Q7" s="1059"/>
      <c r="R7" s="1059"/>
      <c r="S7" s="1059"/>
      <c r="T7" s="1057">
        <v>2017</v>
      </c>
      <c r="U7" s="1059"/>
      <c r="V7" s="1059"/>
      <c r="W7" s="1059"/>
      <c r="X7" s="1057">
        <v>2018</v>
      </c>
      <c r="Y7" s="1059"/>
      <c r="Z7" s="1059"/>
      <c r="AA7" s="1059"/>
      <c r="AB7" s="1057">
        <v>2019</v>
      </c>
      <c r="AC7" s="1059"/>
      <c r="AD7" s="1059"/>
      <c r="AE7" s="1059"/>
      <c r="AF7" s="1057">
        <v>2020</v>
      </c>
      <c r="AG7" s="1059"/>
      <c r="AH7" s="1059"/>
      <c r="AI7" s="1059"/>
      <c r="AJ7" s="1057">
        <v>2021</v>
      </c>
      <c r="AK7" s="1059"/>
      <c r="AL7" s="1059"/>
      <c r="AM7" s="1059"/>
      <c r="AN7" s="1057">
        <v>2022</v>
      </c>
      <c r="AO7" s="1059"/>
      <c r="AP7" s="1059"/>
      <c r="AQ7" s="1059"/>
      <c r="AR7" s="1057">
        <v>2023</v>
      </c>
      <c r="AS7" s="1059"/>
      <c r="AT7" s="1059"/>
      <c r="AU7" s="1059"/>
      <c r="AV7" s="1057">
        <v>2024</v>
      </c>
      <c r="AW7" s="1059"/>
      <c r="AX7" s="1059"/>
      <c r="AY7" s="1059"/>
      <c r="AZ7" s="1057">
        <v>2025</v>
      </c>
      <c r="BA7" s="1059"/>
      <c r="BB7" s="1059"/>
      <c r="BC7" s="1059"/>
      <c r="BD7" s="1057">
        <v>2026</v>
      </c>
      <c r="BE7" s="1057"/>
    </row>
    <row r="8" spans="1:59" ht="12" customHeight="1">
      <c r="C8" s="3">
        <v>2016</v>
      </c>
      <c r="D8" s="4">
        <v>2017</v>
      </c>
      <c r="E8" s="4">
        <v>2018</v>
      </c>
      <c r="F8" s="4">
        <v>2019</v>
      </c>
      <c r="G8" s="4">
        <v>2020</v>
      </c>
      <c r="H8" s="4">
        <v>2021</v>
      </c>
      <c r="I8" s="4">
        <v>2022</v>
      </c>
      <c r="J8" s="4">
        <v>2023</v>
      </c>
      <c r="K8" s="4">
        <v>2024</v>
      </c>
      <c r="L8" s="4">
        <v>2025</v>
      </c>
      <c r="M8" s="94">
        <v>2026</v>
      </c>
      <c r="P8" s="6"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9" ht="12" customHeight="1">
      <c r="B9" s="41" t="s">
        <v>551</v>
      </c>
      <c r="C9" s="361">
        <v>73.559057908110773</v>
      </c>
      <c r="D9" s="362">
        <v>65.418159106144401</v>
      </c>
      <c r="E9" s="362">
        <v>91.077432324459451</v>
      </c>
      <c r="F9" s="362">
        <v>95.169378180691481</v>
      </c>
      <c r="G9" s="362">
        <v>105.16549221350409</v>
      </c>
      <c r="H9" s="362">
        <v>152.69194117760119</v>
      </c>
      <c r="I9" s="362">
        <v>80.126328220446879</v>
      </c>
      <c r="J9" s="362">
        <v>62.76720178191767</v>
      </c>
      <c r="K9" s="362">
        <v>83.426316586029941</v>
      </c>
      <c r="L9" s="362">
        <v>140.7920787027571</v>
      </c>
      <c r="M9" s="369">
        <v>375.39407789653438</v>
      </c>
      <c r="O9" s="41" t="s">
        <v>551</v>
      </c>
      <c r="P9" s="361">
        <v>17.82583621046459</v>
      </c>
      <c r="Q9" s="362">
        <v>18.15124501740797</v>
      </c>
      <c r="R9" s="362">
        <v>23.178011496739479</v>
      </c>
      <c r="S9" s="362">
        <v>14.40396518349873</v>
      </c>
      <c r="T9" s="362">
        <v>18.999075204761638</v>
      </c>
      <c r="U9" s="362">
        <v>12.87986874586662</v>
      </c>
      <c r="V9" s="362">
        <v>17.693708016875021</v>
      </c>
      <c r="W9" s="362">
        <v>15.845507138641119</v>
      </c>
      <c r="X9" s="362">
        <v>24.198663376128589</v>
      </c>
      <c r="Y9" s="362">
        <v>19.116958668758151</v>
      </c>
      <c r="Z9" s="362">
        <v>23.48519466615512</v>
      </c>
      <c r="AA9" s="362">
        <v>24.276615613417579</v>
      </c>
      <c r="AB9" s="362">
        <v>28.036766414073469</v>
      </c>
      <c r="AC9" s="362">
        <v>25.38388787372358</v>
      </c>
      <c r="AD9" s="362">
        <v>19.610107219980861</v>
      </c>
      <c r="AE9" s="362">
        <v>22.13861667291356</v>
      </c>
      <c r="AF9" s="362">
        <v>18.870429201267712</v>
      </c>
      <c r="AG9" s="362">
        <v>17.289343791548269</v>
      </c>
      <c r="AH9" s="362">
        <v>16.78340492663283</v>
      </c>
      <c r="AI9" s="362">
        <v>52.222314294055252</v>
      </c>
      <c r="AJ9" s="362">
        <v>26.577537498050962</v>
      </c>
      <c r="AK9" s="362">
        <v>33.510828779135302</v>
      </c>
      <c r="AL9" s="362">
        <v>44.955621534049151</v>
      </c>
      <c r="AM9" s="362">
        <v>47.647953366365762</v>
      </c>
      <c r="AN9" s="362">
        <v>24.483090513469691</v>
      </c>
      <c r="AO9" s="362">
        <v>24.17650701125056</v>
      </c>
      <c r="AP9" s="362">
        <v>18.79394381511748</v>
      </c>
      <c r="AQ9" s="362">
        <v>12.67278688060915</v>
      </c>
      <c r="AR9" s="362">
        <v>17.779410949606731</v>
      </c>
      <c r="AS9" s="362">
        <v>10.150486113783391</v>
      </c>
      <c r="AT9" s="362">
        <v>15.56233737169765</v>
      </c>
      <c r="AU9" s="362">
        <v>19.2749673468299</v>
      </c>
      <c r="AV9" s="362">
        <v>19.347795358141759</v>
      </c>
      <c r="AW9" s="362">
        <v>21.531906344755441</v>
      </c>
      <c r="AX9" s="362">
        <v>18.440801206177039</v>
      </c>
      <c r="AY9" s="362">
        <v>24.105813676955691</v>
      </c>
      <c r="AZ9" s="362">
        <v>27.559045480746949</v>
      </c>
      <c r="BA9" s="362">
        <v>30.77709031416175</v>
      </c>
      <c r="BB9" s="362">
        <v>27.889523749968539</v>
      </c>
      <c r="BC9" s="362">
        <v>54.566419157879899</v>
      </c>
      <c r="BD9" s="362">
        <v>321.55100936426828</v>
      </c>
      <c r="BE9" s="362">
        <v>53.843068532266159</v>
      </c>
    </row>
    <row r="10" spans="1:59" ht="12" customHeight="1">
      <c r="B10" s="5" t="s">
        <v>552</v>
      </c>
      <c r="C10" s="363">
        <v>12.26920314323622</v>
      </c>
      <c r="D10" s="364">
        <v>26.029764566171099</v>
      </c>
      <c r="E10" s="364">
        <v>25.85543844803404</v>
      </c>
      <c r="F10" s="364">
        <v>25.088200049806389</v>
      </c>
      <c r="G10" s="364">
        <v>26.333268355058859</v>
      </c>
      <c r="H10" s="364">
        <v>51.641261001216442</v>
      </c>
      <c r="I10" s="364">
        <v>28.378650851840192</v>
      </c>
      <c r="J10" s="364">
        <v>24.006647378381739</v>
      </c>
      <c r="K10" s="364">
        <v>27.683574683767549</v>
      </c>
      <c r="L10" s="364">
        <v>35.141251817253902</v>
      </c>
      <c r="M10" s="370">
        <v>23.985866855440399</v>
      </c>
      <c r="O10" s="5" t="s">
        <v>552</v>
      </c>
      <c r="P10" s="363">
        <v>3.8662337894957379</v>
      </c>
      <c r="Q10" s="364">
        <v>3.3151072291674382</v>
      </c>
      <c r="R10" s="364">
        <v>2.7909329839187009</v>
      </c>
      <c r="S10" s="364">
        <v>2.2969291406543451</v>
      </c>
      <c r="T10" s="364">
        <v>4.9094274088793499</v>
      </c>
      <c r="U10" s="364">
        <v>7.1186560474702354</v>
      </c>
      <c r="V10" s="364">
        <v>4.0932831146896183</v>
      </c>
      <c r="W10" s="364">
        <v>9.9083979951318994</v>
      </c>
      <c r="X10" s="364">
        <v>6.3535455770471128</v>
      </c>
      <c r="Y10" s="364">
        <v>5.0299061553111812</v>
      </c>
      <c r="Z10" s="364">
        <v>7.1100241108521498</v>
      </c>
      <c r="AA10" s="364">
        <v>7.3619626048235984</v>
      </c>
      <c r="AB10" s="364">
        <v>6.8324667112062967</v>
      </c>
      <c r="AC10" s="364">
        <v>7.4854438445501454</v>
      </c>
      <c r="AD10" s="364">
        <v>4.7406861196618806</v>
      </c>
      <c r="AE10" s="364">
        <v>6.0296033743880706</v>
      </c>
      <c r="AF10" s="364">
        <v>3.7476649090348628</v>
      </c>
      <c r="AG10" s="364">
        <v>4.1748128880187529</v>
      </c>
      <c r="AH10" s="364">
        <v>4.7929512093832694</v>
      </c>
      <c r="AI10" s="364">
        <v>13.61783934862197</v>
      </c>
      <c r="AJ10" s="364">
        <v>14.142830042023411</v>
      </c>
      <c r="AK10" s="364">
        <v>17.947422695598672</v>
      </c>
      <c r="AL10" s="364">
        <v>9.899823244281718</v>
      </c>
      <c r="AM10" s="364">
        <v>9.6511850193126403</v>
      </c>
      <c r="AN10" s="364">
        <v>8.4585584519820767</v>
      </c>
      <c r="AO10" s="364">
        <v>5.8111870432267922</v>
      </c>
      <c r="AP10" s="364">
        <v>7.6306785537120589</v>
      </c>
      <c r="AQ10" s="364">
        <v>6.478226802919262</v>
      </c>
      <c r="AR10" s="364">
        <v>4.2706983263020373</v>
      </c>
      <c r="AS10" s="364">
        <v>5.1623599968115332</v>
      </c>
      <c r="AT10" s="364">
        <v>9.0916454371525841</v>
      </c>
      <c r="AU10" s="364">
        <v>5.4819436181155812</v>
      </c>
      <c r="AV10" s="364">
        <v>4.7789100162987506</v>
      </c>
      <c r="AW10" s="364">
        <v>4.7705937017865603</v>
      </c>
      <c r="AX10" s="364">
        <v>9.1384124691417981</v>
      </c>
      <c r="AY10" s="364">
        <v>8.9956584965404414</v>
      </c>
      <c r="AZ10" s="364">
        <v>8.771722946718997</v>
      </c>
      <c r="BA10" s="364">
        <v>10.149932569388399</v>
      </c>
      <c r="BB10" s="364">
        <v>7.1559073480542663</v>
      </c>
      <c r="BC10" s="364">
        <v>9.06368895309223</v>
      </c>
      <c r="BD10" s="364">
        <v>17.790617001386011</v>
      </c>
      <c r="BE10" s="364">
        <v>6.1952498540543939</v>
      </c>
    </row>
    <row r="11" spans="1:59" ht="12" customHeight="1">
      <c r="B11" s="37" t="s">
        <v>713</v>
      </c>
      <c r="C11" s="367">
        <v>13.500729658811339</v>
      </c>
      <c r="D11" s="368">
        <v>35.814157136168653</v>
      </c>
      <c r="E11" s="368">
        <v>62.583602187283603</v>
      </c>
      <c r="F11" s="368">
        <v>181.53579871877611</v>
      </c>
      <c r="G11" s="368">
        <v>207.2160352620474</v>
      </c>
      <c r="H11" s="368">
        <v>660.62884886846405</v>
      </c>
      <c r="I11" s="368">
        <v>43.066980836427753</v>
      </c>
      <c r="J11" s="368">
        <v>30.29958901267489</v>
      </c>
      <c r="K11" s="368">
        <v>43.683136646909482</v>
      </c>
      <c r="L11" s="368">
        <v>108.188080839064</v>
      </c>
      <c r="M11" s="372">
        <v>1788.233112741</v>
      </c>
      <c r="O11" s="37" t="s">
        <v>713</v>
      </c>
      <c r="P11" s="367">
        <v>1.353060470881343</v>
      </c>
      <c r="Q11" s="368">
        <v>4.9523388558903241</v>
      </c>
      <c r="R11" s="368">
        <v>5.3194324548179788</v>
      </c>
      <c r="S11" s="368">
        <v>1.875897877221691</v>
      </c>
      <c r="T11" s="368">
        <v>3.681796319070691</v>
      </c>
      <c r="U11" s="368">
        <v>9.0615288322146679</v>
      </c>
      <c r="V11" s="368">
        <v>4.1341722044369282</v>
      </c>
      <c r="W11" s="368">
        <v>18.936659780446359</v>
      </c>
      <c r="X11" s="368">
        <v>10.996090347999999</v>
      </c>
      <c r="Y11" s="368">
        <v>25.131925746143029</v>
      </c>
      <c r="Z11" s="368">
        <v>12.35086382156967</v>
      </c>
      <c r="AA11" s="368">
        <v>14.1047222715709</v>
      </c>
      <c r="AB11" s="368">
        <v>29.183090564868579</v>
      </c>
      <c r="AC11" s="368">
        <v>112.3256816501725</v>
      </c>
      <c r="AD11" s="368">
        <v>31.617306506918421</v>
      </c>
      <c r="AE11" s="368">
        <v>8.4097199968166052</v>
      </c>
      <c r="AF11" s="368">
        <v>6.4828366610000003</v>
      </c>
      <c r="AG11" s="368">
        <v>16.399492106</v>
      </c>
      <c r="AH11" s="368">
        <v>93.823482031435816</v>
      </c>
      <c r="AI11" s="368">
        <v>90.510224463611564</v>
      </c>
      <c r="AJ11" s="368">
        <v>145.1141682864079</v>
      </c>
      <c r="AK11" s="368">
        <v>183.68669596245871</v>
      </c>
      <c r="AL11" s="368">
        <v>165.9661155785135</v>
      </c>
      <c r="AM11" s="368">
        <v>165.86186904108391</v>
      </c>
      <c r="AN11" s="368">
        <v>20.59488404668269</v>
      </c>
      <c r="AO11" s="368">
        <v>13.777620129000001</v>
      </c>
      <c r="AP11" s="368">
        <v>5.4659257379999993</v>
      </c>
      <c r="AQ11" s="368">
        <v>3.2285509227450651</v>
      </c>
      <c r="AR11" s="368">
        <v>1.701740829</v>
      </c>
      <c r="AS11" s="368">
        <v>3.6040123703801559</v>
      </c>
      <c r="AT11" s="368">
        <v>23.460149108</v>
      </c>
      <c r="AU11" s="368">
        <v>1.5336867052947341</v>
      </c>
      <c r="AV11" s="368">
        <v>14.727804007</v>
      </c>
      <c r="AW11" s="368">
        <v>14.50641877190948</v>
      </c>
      <c r="AX11" s="368">
        <v>1.5054757240000001</v>
      </c>
      <c r="AY11" s="368">
        <v>12.943438144</v>
      </c>
      <c r="AZ11" s="368">
        <v>21.20588641042438</v>
      </c>
      <c r="BA11" s="368">
        <v>24.401712455999998</v>
      </c>
      <c r="BB11" s="368">
        <v>44.617248576124197</v>
      </c>
      <c r="BC11" s="368">
        <v>17.963233396515442</v>
      </c>
      <c r="BD11" s="368">
        <v>19.503923227000001</v>
      </c>
      <c r="BE11" s="368">
        <v>1768.7291895139999</v>
      </c>
    </row>
    <row r="12" spans="1:59" ht="12" customHeight="1">
      <c r="B12" s="36" t="s">
        <v>115</v>
      </c>
      <c r="O12" s="36" t="s">
        <v>115</v>
      </c>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row>
    <row r="30" spans="15:57" ht="12" customHeight="1">
      <c r="O30" s="12"/>
      <c r="AX30" s="16"/>
      <c r="AY30" s="16"/>
      <c r="AZ30" s="16"/>
      <c r="BA30" s="16"/>
      <c r="BB30" s="16"/>
      <c r="BC30" s="16"/>
      <c r="BD30" s="16"/>
      <c r="BE30" s="16"/>
    </row>
    <row r="31" spans="15:57" ht="12" customHeight="1">
      <c r="O31" s="12"/>
      <c r="AX31" s="16"/>
      <c r="AY31" s="16"/>
      <c r="AZ31" s="16"/>
      <c r="BA31" s="16"/>
      <c r="BB31" s="16"/>
      <c r="BC31" s="16"/>
      <c r="BD31" s="16"/>
      <c r="BE31" s="16"/>
    </row>
    <row r="32" spans="15:57" ht="12" customHeight="1">
      <c r="O32" s="12"/>
      <c r="AX32" s="16"/>
      <c r="AY32" s="16"/>
      <c r="AZ32" s="16"/>
      <c r="BA32" s="16"/>
      <c r="BB32" s="16"/>
      <c r="BC32" s="16"/>
      <c r="BD32" s="16"/>
      <c r="BE32" s="16"/>
    </row>
    <row r="33" spans="2:59" ht="12" customHeight="1">
      <c r="O33" s="12"/>
      <c r="AX33" s="16"/>
      <c r="AY33" s="16"/>
      <c r="AZ33" s="16"/>
      <c r="BA33" s="16"/>
      <c r="BB33" s="16"/>
      <c r="BC33" s="16"/>
      <c r="BD33" s="16"/>
      <c r="BE33" s="16"/>
    </row>
    <row r="34" spans="2:59" ht="12" customHeight="1">
      <c r="O34" s="12"/>
      <c r="AX34" s="16"/>
      <c r="AY34" s="16"/>
      <c r="AZ34" s="16"/>
      <c r="BA34" s="16"/>
      <c r="BB34" s="16"/>
      <c r="BC34" s="16"/>
      <c r="BD34" s="16"/>
      <c r="BE34" s="16"/>
    </row>
    <row r="35" spans="2:59" ht="12" customHeight="1">
      <c r="O35" s="12"/>
      <c r="P35" s="10" t="s">
        <v>715</v>
      </c>
      <c r="AX35" s="16"/>
      <c r="AY35" s="16"/>
      <c r="AZ35" s="16"/>
      <c r="BA35" s="16"/>
      <c r="BB35" s="16"/>
      <c r="BC35" s="16"/>
      <c r="BD35" s="16"/>
      <c r="BE35" s="16"/>
    </row>
    <row r="36" spans="2:59" ht="12" customHeight="1">
      <c r="C36" s="10" t="s">
        <v>714</v>
      </c>
      <c r="D36" s="12"/>
      <c r="E36" s="12"/>
      <c r="F36" s="12"/>
      <c r="G36" s="12"/>
      <c r="H36" s="12"/>
      <c r="I36" s="12"/>
      <c r="J36" s="12"/>
      <c r="K36" s="12"/>
      <c r="L36" s="12"/>
      <c r="M36" s="12"/>
      <c r="N36" s="12"/>
      <c r="P36" s="1057">
        <v>2016</v>
      </c>
      <c r="Q36" s="1059"/>
      <c r="R36" s="1059"/>
      <c r="S36" s="1059"/>
      <c r="T36" s="1057">
        <v>2017</v>
      </c>
      <c r="U36" s="1059"/>
      <c r="V36" s="1059"/>
      <c r="W36" s="1059"/>
      <c r="X36" s="1057">
        <v>2018</v>
      </c>
      <c r="Y36" s="1059"/>
      <c r="Z36" s="1059"/>
      <c r="AA36" s="1059"/>
      <c r="AB36" s="1057">
        <v>2019</v>
      </c>
      <c r="AC36" s="1059"/>
      <c r="AD36" s="1059"/>
      <c r="AE36" s="1059"/>
      <c r="AF36" s="1057">
        <v>2020</v>
      </c>
      <c r="AG36" s="1059"/>
      <c r="AH36" s="1059"/>
      <c r="AI36" s="1059"/>
      <c r="AJ36" s="1057">
        <v>2021</v>
      </c>
      <c r="AK36" s="1059"/>
      <c r="AL36" s="1059"/>
      <c r="AM36" s="1059"/>
      <c r="AN36" s="1057">
        <v>2022</v>
      </c>
      <c r="AO36" s="1059"/>
      <c r="AP36" s="1059"/>
      <c r="AQ36" s="1059"/>
      <c r="AR36" s="1057">
        <v>2023</v>
      </c>
      <c r="AS36" s="1059"/>
      <c r="AT36" s="1059"/>
      <c r="AU36" s="1059"/>
      <c r="AV36" s="1057">
        <v>2024</v>
      </c>
      <c r="AW36" s="1059"/>
      <c r="AX36" s="1059"/>
      <c r="AY36" s="1059"/>
      <c r="AZ36" s="1057">
        <v>2025</v>
      </c>
      <c r="BA36" s="1059"/>
      <c r="BB36" s="1059"/>
      <c r="BC36" s="1059"/>
      <c r="BD36" s="1057">
        <v>2026</v>
      </c>
      <c r="BE36" s="1057"/>
    </row>
    <row r="37" spans="2:59" ht="12" customHeight="1">
      <c r="C37" s="3">
        <v>2016</v>
      </c>
      <c r="D37" s="4">
        <v>2017</v>
      </c>
      <c r="E37" s="4">
        <v>2018</v>
      </c>
      <c r="F37" s="4">
        <v>2019</v>
      </c>
      <c r="G37" s="4">
        <v>2020</v>
      </c>
      <c r="H37" s="4">
        <v>2021</v>
      </c>
      <c r="I37" s="4">
        <v>2022</v>
      </c>
      <c r="J37" s="4">
        <v>2023</v>
      </c>
      <c r="K37" s="4">
        <v>2024</v>
      </c>
      <c r="L37" s="4">
        <v>2025</v>
      </c>
      <c r="M37" s="94">
        <v>2026</v>
      </c>
      <c r="P37" s="6" t="s">
        <v>108</v>
      </c>
      <c r="Q37" s="6" t="s">
        <v>109</v>
      </c>
      <c r="R37" s="6" t="s">
        <v>110</v>
      </c>
      <c r="S37" s="6" t="s">
        <v>111</v>
      </c>
      <c r="T37" s="6" t="s">
        <v>108</v>
      </c>
      <c r="U37" s="6" t="s">
        <v>109</v>
      </c>
      <c r="V37" s="6" t="s">
        <v>110</v>
      </c>
      <c r="W37" s="6" t="s">
        <v>111</v>
      </c>
      <c r="X37" s="6" t="s">
        <v>108</v>
      </c>
      <c r="Y37" s="6" t="s">
        <v>109</v>
      </c>
      <c r="Z37" s="6" t="s">
        <v>110</v>
      </c>
      <c r="AA37" s="6" t="s">
        <v>111</v>
      </c>
      <c r="AB37" s="6" t="s">
        <v>108</v>
      </c>
      <c r="AC37" s="6" t="s">
        <v>109</v>
      </c>
      <c r="AD37" s="6" t="s">
        <v>110</v>
      </c>
      <c r="AE37" s="6" t="s">
        <v>111</v>
      </c>
      <c r="AF37" s="6" t="s">
        <v>108</v>
      </c>
      <c r="AG37" s="6" t="s">
        <v>109</v>
      </c>
      <c r="AH37" s="6" t="s">
        <v>110</v>
      </c>
      <c r="AI37" s="6" t="s">
        <v>111</v>
      </c>
      <c r="AJ37" s="6" t="s">
        <v>108</v>
      </c>
      <c r="AK37" s="6" t="s">
        <v>109</v>
      </c>
      <c r="AL37" s="6" t="s">
        <v>110</v>
      </c>
      <c r="AM37" s="6" t="s">
        <v>111</v>
      </c>
      <c r="AN37" s="6" t="s">
        <v>108</v>
      </c>
      <c r="AO37" s="6" t="s">
        <v>109</v>
      </c>
      <c r="AP37" s="6" t="s">
        <v>110</v>
      </c>
      <c r="AQ37" s="6" t="s">
        <v>111</v>
      </c>
      <c r="AR37" s="6" t="s">
        <v>108</v>
      </c>
      <c r="AS37" s="6" t="s">
        <v>109</v>
      </c>
      <c r="AT37" s="6" t="s">
        <v>110</v>
      </c>
      <c r="AU37" s="6" t="s">
        <v>111</v>
      </c>
      <c r="AV37" s="6" t="s">
        <v>108</v>
      </c>
      <c r="AW37" s="6" t="s">
        <v>109</v>
      </c>
      <c r="AX37" s="6" t="s">
        <v>110</v>
      </c>
      <c r="AY37" s="6" t="s">
        <v>111</v>
      </c>
      <c r="AZ37" s="6" t="s">
        <v>108</v>
      </c>
      <c r="BA37" s="6" t="s">
        <v>109</v>
      </c>
      <c r="BB37" s="6" t="s">
        <v>110</v>
      </c>
      <c r="BC37" s="6" t="s">
        <v>111</v>
      </c>
      <c r="BD37" s="6" t="s">
        <v>108</v>
      </c>
      <c r="BE37" s="6" t="s">
        <v>109</v>
      </c>
    </row>
    <row r="38" spans="2:59" ht="12" customHeight="1">
      <c r="B38" s="41" t="s">
        <v>551</v>
      </c>
      <c r="C38" s="176">
        <v>0.74055980416388056</v>
      </c>
      <c r="D38" s="177">
        <v>0.51404282163664883</v>
      </c>
      <c r="E38" s="177">
        <v>0.50734860607954613</v>
      </c>
      <c r="F38" s="177">
        <v>0.31534614557392271</v>
      </c>
      <c r="G38" s="177">
        <v>0.31048390418143074</v>
      </c>
      <c r="H38" s="177">
        <v>0.17653022001684854</v>
      </c>
      <c r="I38" s="177">
        <v>0.52863556207034246</v>
      </c>
      <c r="J38" s="177">
        <v>0.53613529047622266</v>
      </c>
      <c r="K38" s="177">
        <v>0.53895396781643845</v>
      </c>
      <c r="L38" s="177">
        <v>0.49553491244918141</v>
      </c>
      <c r="M38" s="178">
        <v>0.17159985245596382</v>
      </c>
      <c r="O38" s="41" t="s">
        <v>551</v>
      </c>
      <c r="P38" s="176">
        <v>0.77351856319577361</v>
      </c>
      <c r="Q38" s="177">
        <v>0.68706072329653989</v>
      </c>
      <c r="R38" s="177">
        <v>0.74078663602582773</v>
      </c>
      <c r="S38" s="177">
        <v>0.77537418879201181</v>
      </c>
      <c r="T38" s="177">
        <v>0.68861432966338421</v>
      </c>
      <c r="U38" s="177">
        <v>0.44321558768707109</v>
      </c>
      <c r="V38" s="177">
        <v>0.68259698793303991</v>
      </c>
      <c r="W38" s="177">
        <v>0.35456045742665226</v>
      </c>
      <c r="X38" s="177">
        <v>0.58242247656678048</v>
      </c>
      <c r="Y38" s="177">
        <v>0.38793481835801813</v>
      </c>
      <c r="Z38" s="177">
        <v>0.54685301301342271</v>
      </c>
      <c r="AA38" s="177">
        <v>0.53071412323700717</v>
      </c>
      <c r="AB38" s="177">
        <v>0.43771661664767525</v>
      </c>
      <c r="AC38" s="177">
        <v>0.17482616850834637</v>
      </c>
      <c r="AD38" s="177">
        <v>0.35038007854014652</v>
      </c>
      <c r="AE38" s="177">
        <v>0.60524503693240284</v>
      </c>
      <c r="AF38" s="177">
        <v>0.64844761666099315</v>
      </c>
      <c r="AG38" s="177">
        <v>0.45662117482292602</v>
      </c>
      <c r="AH38" s="177">
        <v>0.14543698841482885</v>
      </c>
      <c r="AI38" s="177">
        <v>0.334008237949728</v>
      </c>
      <c r="AJ38" s="177">
        <v>0.1430172135650124</v>
      </c>
      <c r="AK38" s="177">
        <v>0.14251137072841447</v>
      </c>
      <c r="AL38" s="177">
        <v>0.20358347917387021</v>
      </c>
      <c r="AM38" s="177">
        <v>0.21351379399021139</v>
      </c>
      <c r="AN38" s="177">
        <v>0.45731557753133573</v>
      </c>
      <c r="AO38" s="177">
        <v>0.5524125089082047</v>
      </c>
      <c r="AP38" s="177">
        <v>0.58932645974474962</v>
      </c>
      <c r="AQ38" s="177">
        <v>0.5662660156067868</v>
      </c>
      <c r="AR38" s="177">
        <v>0.74854846553331367</v>
      </c>
      <c r="AS38" s="177">
        <v>0.53658413335342448</v>
      </c>
      <c r="AT38" s="177">
        <v>0.32344628805923659</v>
      </c>
      <c r="AU38" s="177">
        <v>0.73315059583633213</v>
      </c>
      <c r="AV38" s="177">
        <v>0.49795495210611385</v>
      </c>
      <c r="AW38" s="177">
        <v>0.52762746399985316</v>
      </c>
      <c r="AX38" s="177">
        <v>0.63403810001178562</v>
      </c>
      <c r="AY38" s="177">
        <v>0.52352830118980531</v>
      </c>
      <c r="AZ38" s="177">
        <v>0.47898240796922642</v>
      </c>
      <c r="BA38" s="177">
        <v>0.47111106857029938</v>
      </c>
      <c r="BB38" s="177">
        <v>0.35009522481603833</v>
      </c>
      <c r="BC38" s="177">
        <v>0.66876068744987616</v>
      </c>
      <c r="BD38" s="177">
        <v>0.89607077398418034</v>
      </c>
      <c r="BE38" s="177">
        <v>2.9442270982868397E-2</v>
      </c>
    </row>
    <row r="39" spans="2:59" ht="12" customHeight="1">
      <c r="B39" s="5" t="s">
        <v>552</v>
      </c>
      <c r="C39" s="179">
        <v>0.12352086793107275</v>
      </c>
      <c r="D39" s="180">
        <v>0.20453668838986783</v>
      </c>
      <c r="E39" s="180">
        <v>0.1440282221555638</v>
      </c>
      <c r="F39" s="180">
        <v>8.3130386436622378E-2</v>
      </c>
      <c r="G39" s="180">
        <v>7.7744665066913701E-2</v>
      </c>
      <c r="H39" s="180">
        <v>5.9703499059513727E-2</v>
      </c>
      <c r="I39" s="180">
        <v>0.18722889688126626</v>
      </c>
      <c r="J39" s="180">
        <v>0.20505631126090504</v>
      </c>
      <c r="K39" s="180">
        <v>0.17884251672280671</v>
      </c>
      <c r="L39" s="180">
        <v>0.12368392670287737</v>
      </c>
      <c r="M39" s="181">
        <v>1.0964401027542059E-2</v>
      </c>
      <c r="O39" s="5" t="s">
        <v>552</v>
      </c>
      <c r="P39" s="179">
        <v>0.16776792799622334</v>
      </c>
      <c r="Q39" s="180">
        <v>0.12548340174423062</v>
      </c>
      <c r="R39" s="180">
        <v>8.9200311977647412E-2</v>
      </c>
      <c r="S39" s="180">
        <v>0.12364508983872695</v>
      </c>
      <c r="T39" s="180">
        <v>0.17794034855702931</v>
      </c>
      <c r="U39" s="180">
        <v>0.24496362392156915</v>
      </c>
      <c r="V39" s="180">
        <v>0.15791278584339269</v>
      </c>
      <c r="W39" s="180">
        <v>0.22171118253149008</v>
      </c>
      <c r="X39" s="180">
        <v>0.15291951015832134</v>
      </c>
      <c r="Y39" s="180">
        <v>0.1020704058908381</v>
      </c>
      <c r="Z39" s="180">
        <v>0.165556988685337</v>
      </c>
      <c r="AA39" s="180">
        <v>0.16094078315278651</v>
      </c>
      <c r="AB39" s="180">
        <v>0.10667008341895914</v>
      </c>
      <c r="AC39" s="180">
        <v>5.1554414100676564E-2</v>
      </c>
      <c r="AD39" s="180">
        <v>8.4703360175862066E-2</v>
      </c>
      <c r="AE39" s="180">
        <v>0.16484261735667741</v>
      </c>
      <c r="AF39" s="180">
        <v>0.12878161659112855</v>
      </c>
      <c r="AG39" s="180">
        <v>0.11025912773652498</v>
      </c>
      <c r="AH39" s="180">
        <v>4.1533430943190897E-2</v>
      </c>
      <c r="AI39" s="180">
        <v>8.7098218204271993E-2</v>
      </c>
      <c r="AJ39" s="180">
        <v>7.6104422566690602E-2</v>
      </c>
      <c r="AK39" s="180">
        <v>7.6324934433866315E-2</v>
      </c>
      <c r="AL39" s="180">
        <v>4.4831778329451843E-2</v>
      </c>
      <c r="AM39" s="180">
        <v>4.3247631522186948E-2</v>
      </c>
      <c r="AN39" s="180">
        <v>0.15799600713899201</v>
      </c>
      <c r="AO39" s="180">
        <v>0.13278065407835415</v>
      </c>
      <c r="AP39" s="180">
        <v>0.23927712148910688</v>
      </c>
      <c r="AQ39" s="180">
        <v>0.28947063613128893</v>
      </c>
      <c r="AR39" s="180">
        <v>0.17980487024964079</v>
      </c>
      <c r="AS39" s="180">
        <v>0.27289732076831802</v>
      </c>
      <c r="AT39" s="180">
        <v>0.18895998067396419</v>
      </c>
      <c r="AU39" s="180">
        <v>0.20851346503700433</v>
      </c>
      <c r="AV39" s="180">
        <v>0.12299499060414015</v>
      </c>
      <c r="AW39" s="180">
        <v>0.11690076189005939</v>
      </c>
      <c r="AX39" s="180">
        <v>0.3142001052057245</v>
      </c>
      <c r="AY39" s="180">
        <v>0.19536705435002821</v>
      </c>
      <c r="AZ39" s="180">
        <v>0.15245451741039429</v>
      </c>
      <c r="BA39" s="180">
        <v>0.15536704509330382</v>
      </c>
      <c r="BB39" s="180">
        <v>8.9827600293197002E-2</v>
      </c>
      <c r="BC39" s="180">
        <v>0.11108368385991992</v>
      </c>
      <c r="BD39" s="180">
        <v>4.9577365586897036E-2</v>
      </c>
      <c r="BE39" s="180">
        <v>3.3876640017338252E-3</v>
      </c>
    </row>
    <row r="40" spans="2:59" ht="12" customHeight="1">
      <c r="B40" s="37" t="s">
        <v>713</v>
      </c>
      <c r="C40" s="185">
        <v>0.1359193279050466</v>
      </c>
      <c r="D40" s="186">
        <v>0.28142048997348346</v>
      </c>
      <c r="E40" s="186">
        <v>0.34862317176488999</v>
      </c>
      <c r="F40" s="186">
        <v>0.60152346798945489</v>
      </c>
      <c r="G40" s="186">
        <v>0.61177143075165563</v>
      </c>
      <c r="H40" s="186">
        <v>0.76376628092363774</v>
      </c>
      <c r="I40" s="186">
        <v>0.28413554104839123</v>
      </c>
      <c r="J40" s="186">
        <v>0.25880839826287233</v>
      </c>
      <c r="K40" s="186">
        <v>0.28220351546075495</v>
      </c>
      <c r="L40" s="186">
        <v>0.38078116084794117</v>
      </c>
      <c r="M40" s="187">
        <v>0.81743574651649409</v>
      </c>
      <c r="O40" s="37" t="s">
        <v>713</v>
      </c>
      <c r="P40" s="185">
        <v>5.87135088080031E-2</v>
      </c>
      <c r="Q40" s="186">
        <v>0.18745587495922944</v>
      </c>
      <c r="R40" s="186">
        <v>0.17001305199652492</v>
      </c>
      <c r="S40" s="186">
        <v>0.10098072136926128</v>
      </c>
      <c r="T40" s="186">
        <v>0.13344532177958646</v>
      </c>
      <c r="U40" s="186">
        <v>0.31182078839135974</v>
      </c>
      <c r="V40" s="186">
        <v>0.15949022622356729</v>
      </c>
      <c r="W40" s="186">
        <v>0.4237283600418576</v>
      </c>
      <c r="X40" s="186">
        <v>0.26465801327489813</v>
      </c>
      <c r="Y40" s="186">
        <v>0.50999477575114371</v>
      </c>
      <c r="Z40" s="186">
        <v>0.28758999830124038</v>
      </c>
      <c r="AA40" s="186">
        <v>0.30834509361020629</v>
      </c>
      <c r="AB40" s="186">
        <v>0.45561329993336563</v>
      </c>
      <c r="AC40" s="186">
        <v>0.77361941739097717</v>
      </c>
      <c r="AD40" s="186">
        <v>0.56491656128399148</v>
      </c>
      <c r="AE40" s="186">
        <v>0.2299123457109197</v>
      </c>
      <c r="AF40" s="186">
        <v>0.2227707667478783</v>
      </c>
      <c r="AG40" s="186">
        <v>0.43311969744054901</v>
      </c>
      <c r="AH40" s="186">
        <v>0.81302958064198017</v>
      </c>
      <c r="AI40" s="186">
        <v>0.578893543846</v>
      </c>
      <c r="AJ40" s="186">
        <v>0.78087836386829701</v>
      </c>
      <c r="AK40" s="186">
        <v>0.78116369483771919</v>
      </c>
      <c r="AL40" s="186">
        <v>0.75158474249667795</v>
      </c>
      <c r="AM40" s="186">
        <v>0.74323857448760167</v>
      </c>
      <c r="AN40" s="186">
        <v>0.3846884153296723</v>
      </c>
      <c r="AO40" s="186">
        <v>0.3148068370134412</v>
      </c>
      <c r="AP40" s="186">
        <v>0.17139641876614348</v>
      </c>
      <c r="AQ40" s="186">
        <v>0.1442633482619243</v>
      </c>
      <c r="AR40" s="186">
        <v>7.16466642170457E-2</v>
      </c>
      <c r="AS40" s="186">
        <v>0.19051854587825753</v>
      </c>
      <c r="AT40" s="186">
        <v>0.48759373126679922</v>
      </c>
      <c r="AU40" s="186">
        <v>5.8335939126663482E-2</v>
      </c>
      <c r="AV40" s="186">
        <v>0.37905005728974606</v>
      </c>
      <c r="AW40" s="186">
        <v>0.3554717741100874</v>
      </c>
      <c r="AX40" s="186">
        <v>5.1761794782489864E-2</v>
      </c>
      <c r="AY40" s="186">
        <v>0.28110464446016642</v>
      </c>
      <c r="AZ40" s="186">
        <v>0.36856307462037929</v>
      </c>
      <c r="BA40" s="186">
        <v>0.37352188633639677</v>
      </c>
      <c r="BB40" s="186">
        <v>0.5600771748907647</v>
      </c>
      <c r="BC40" s="186">
        <v>0.220155628690204</v>
      </c>
      <c r="BD40" s="186">
        <v>5.4351860428922691E-2</v>
      </c>
      <c r="BE40" s="186">
        <v>0.96717006501539782</v>
      </c>
    </row>
    <row r="41" spans="2:59" ht="12" customHeight="1">
      <c r="B41" s="36" t="s">
        <v>115</v>
      </c>
      <c r="O41" s="36" t="s">
        <v>115</v>
      </c>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8"/>
      <c r="AM41" s="108"/>
      <c r="AN41" s="108"/>
      <c r="AO41" s="108"/>
      <c r="AP41" s="108"/>
      <c r="AQ41" s="108"/>
      <c r="AR41" s="108"/>
      <c r="AS41" s="108"/>
      <c r="AT41" s="108"/>
      <c r="AU41" s="108"/>
      <c r="AV41" s="108"/>
      <c r="AW41" s="108"/>
      <c r="AX41" s="108"/>
      <c r="AY41" s="108"/>
      <c r="AZ41" s="108"/>
      <c r="BA41" s="108"/>
      <c r="BB41" s="108"/>
      <c r="BC41" s="108"/>
      <c r="BD41" s="108"/>
      <c r="BE41" s="108"/>
      <c r="BF41" s="108"/>
      <c r="BG41" s="108"/>
    </row>
    <row r="42" spans="2:59" ht="12" customHeight="1">
      <c r="O42" s="12"/>
      <c r="AX42" s="16"/>
      <c r="AY42" s="16"/>
      <c r="AZ42" s="16"/>
      <c r="BA42" s="16"/>
      <c r="BB42" s="16"/>
      <c r="BC42" s="16"/>
      <c r="BD42" s="16"/>
      <c r="BE42" s="16"/>
    </row>
    <row r="43" spans="2:59" ht="12" customHeight="1">
      <c r="O43" s="12"/>
      <c r="AX43" s="16"/>
      <c r="AY43" s="16"/>
      <c r="AZ43" s="16"/>
      <c r="BA43" s="16"/>
      <c r="BB43" s="16"/>
      <c r="BC43" s="16"/>
      <c r="BD43" s="16"/>
      <c r="BE43" s="16"/>
    </row>
    <row r="44" spans="2:59" ht="12" customHeight="1">
      <c r="P44" s="10" t="s">
        <v>717</v>
      </c>
    </row>
    <row r="45" spans="2:59" ht="12" customHeight="1">
      <c r="C45" s="10" t="s">
        <v>716</v>
      </c>
      <c r="D45" s="12"/>
      <c r="E45" s="12"/>
      <c r="F45" s="12"/>
      <c r="G45" s="12"/>
      <c r="H45" s="12"/>
      <c r="I45" s="12"/>
      <c r="J45" s="12"/>
      <c r="K45" s="12"/>
      <c r="L45" s="12"/>
      <c r="M45" s="12"/>
      <c r="N45" s="12"/>
      <c r="P45" s="1057">
        <v>2016</v>
      </c>
      <c r="Q45" s="1059"/>
      <c r="R45" s="1059"/>
      <c r="S45" s="1059"/>
      <c r="T45" s="1057">
        <v>2017</v>
      </c>
      <c r="U45" s="1059"/>
      <c r="V45" s="1059"/>
      <c r="W45" s="1059"/>
      <c r="X45" s="1057">
        <v>2018</v>
      </c>
      <c r="Y45" s="1059"/>
      <c r="Z45" s="1059"/>
      <c r="AA45" s="1059"/>
      <c r="AB45" s="1057">
        <v>2019</v>
      </c>
      <c r="AC45" s="1059"/>
      <c r="AD45" s="1059"/>
      <c r="AE45" s="1059"/>
      <c r="AF45" s="1057">
        <v>2020</v>
      </c>
      <c r="AG45" s="1059"/>
      <c r="AH45" s="1059"/>
      <c r="AI45" s="1059"/>
      <c r="AJ45" s="1057">
        <v>2021</v>
      </c>
      <c r="AK45" s="1059"/>
      <c r="AL45" s="1059"/>
      <c r="AM45" s="1059"/>
      <c r="AN45" s="1057">
        <v>2022</v>
      </c>
      <c r="AO45" s="1059"/>
      <c r="AP45" s="1059"/>
      <c r="AQ45" s="1059"/>
      <c r="AR45" s="1057">
        <v>2023</v>
      </c>
      <c r="AS45" s="1059"/>
      <c r="AT45" s="1059"/>
      <c r="AU45" s="1059"/>
      <c r="AV45" s="1057">
        <v>2024</v>
      </c>
      <c r="AW45" s="1059"/>
      <c r="AX45" s="1059"/>
      <c r="AY45" s="1059"/>
      <c r="AZ45" s="1057">
        <v>2025</v>
      </c>
      <c r="BA45" s="1059"/>
      <c r="BB45" s="1059"/>
      <c r="BC45" s="1059"/>
      <c r="BD45" s="1057">
        <v>2026</v>
      </c>
      <c r="BE45" s="1057"/>
    </row>
    <row r="46" spans="2:59" ht="12" customHeight="1">
      <c r="C46" s="3">
        <v>2016</v>
      </c>
      <c r="D46" s="4">
        <v>2017</v>
      </c>
      <c r="E46" s="4">
        <v>2018</v>
      </c>
      <c r="F46" s="4">
        <v>2019</v>
      </c>
      <c r="G46" s="4">
        <v>2020</v>
      </c>
      <c r="H46" s="4">
        <v>2021</v>
      </c>
      <c r="I46" s="4">
        <v>2022</v>
      </c>
      <c r="J46" s="4">
        <v>2023</v>
      </c>
      <c r="K46" s="4">
        <v>2024</v>
      </c>
      <c r="L46" s="4">
        <v>2025</v>
      </c>
      <c r="M46" s="94">
        <v>2026</v>
      </c>
      <c r="P46" s="6" t="s">
        <v>108</v>
      </c>
      <c r="Q46" s="6" t="s">
        <v>109</v>
      </c>
      <c r="R46" s="6" t="s">
        <v>110</v>
      </c>
      <c r="S46" s="6" t="s">
        <v>111</v>
      </c>
      <c r="T46" s="6" t="s">
        <v>108</v>
      </c>
      <c r="U46" s="6" t="s">
        <v>109</v>
      </c>
      <c r="V46" s="6" t="s">
        <v>110</v>
      </c>
      <c r="W46" s="6" t="s">
        <v>111</v>
      </c>
      <c r="X46" s="6" t="s">
        <v>108</v>
      </c>
      <c r="Y46" s="6" t="s">
        <v>109</v>
      </c>
      <c r="Z46" s="6" t="s">
        <v>110</v>
      </c>
      <c r="AA46" s="6" t="s">
        <v>111</v>
      </c>
      <c r="AB46" s="6" t="s">
        <v>108</v>
      </c>
      <c r="AC46" s="6" t="s">
        <v>109</v>
      </c>
      <c r="AD46" s="6" t="s">
        <v>110</v>
      </c>
      <c r="AE46" s="6" t="s">
        <v>111</v>
      </c>
      <c r="AF46" s="6" t="s">
        <v>108</v>
      </c>
      <c r="AG46" s="6" t="s">
        <v>109</v>
      </c>
      <c r="AH46" s="6" t="s">
        <v>110</v>
      </c>
      <c r="AI46" s="6" t="s">
        <v>111</v>
      </c>
      <c r="AJ46" s="6" t="s">
        <v>108</v>
      </c>
      <c r="AK46" s="6" t="s">
        <v>109</v>
      </c>
      <c r="AL46" s="6" t="s">
        <v>110</v>
      </c>
      <c r="AM46" s="6" t="s">
        <v>111</v>
      </c>
      <c r="AN46" s="6" t="s">
        <v>108</v>
      </c>
      <c r="AO46" s="6" t="s">
        <v>109</v>
      </c>
      <c r="AP46" s="6" t="s">
        <v>110</v>
      </c>
      <c r="AQ46" s="6" t="s">
        <v>111</v>
      </c>
      <c r="AR46" s="6" t="s">
        <v>108</v>
      </c>
      <c r="AS46" s="6" t="s">
        <v>109</v>
      </c>
      <c r="AT46" s="6" t="s">
        <v>110</v>
      </c>
      <c r="AU46" s="6" t="s">
        <v>111</v>
      </c>
      <c r="AV46" s="6" t="s">
        <v>108</v>
      </c>
      <c r="AW46" s="6" t="s">
        <v>109</v>
      </c>
      <c r="AX46" s="6" t="s">
        <v>110</v>
      </c>
      <c r="AY46" s="6" t="s">
        <v>111</v>
      </c>
      <c r="AZ46" s="6" t="s">
        <v>108</v>
      </c>
      <c r="BA46" s="6" t="s">
        <v>109</v>
      </c>
      <c r="BB46" s="6" t="s">
        <v>110</v>
      </c>
      <c r="BC46" s="6" t="s">
        <v>111</v>
      </c>
      <c r="BD46" s="6" t="s">
        <v>108</v>
      </c>
      <c r="BE46" s="6" t="s">
        <v>109</v>
      </c>
    </row>
    <row r="47" spans="2:59" ht="12" customHeight="1">
      <c r="B47" s="41" t="s">
        <v>551</v>
      </c>
      <c r="C47" s="21">
        <v>884</v>
      </c>
      <c r="D47" s="22">
        <v>822</v>
      </c>
      <c r="E47" s="22">
        <v>964</v>
      </c>
      <c r="F47" s="22">
        <v>989</v>
      </c>
      <c r="G47" s="22">
        <v>886</v>
      </c>
      <c r="H47" s="22">
        <v>1338</v>
      </c>
      <c r="I47" s="22">
        <v>1072</v>
      </c>
      <c r="J47" s="22">
        <v>855</v>
      </c>
      <c r="K47" s="22">
        <v>950</v>
      </c>
      <c r="L47" s="22">
        <v>1138</v>
      </c>
      <c r="M47" s="23">
        <v>533</v>
      </c>
      <c r="O47" s="41" t="s">
        <v>551</v>
      </c>
      <c r="P47" s="21">
        <v>248</v>
      </c>
      <c r="Q47" s="22">
        <v>214</v>
      </c>
      <c r="R47" s="22">
        <v>211</v>
      </c>
      <c r="S47" s="22">
        <v>211</v>
      </c>
      <c r="T47" s="22">
        <v>243</v>
      </c>
      <c r="U47" s="22">
        <v>183</v>
      </c>
      <c r="V47" s="22">
        <v>200</v>
      </c>
      <c r="W47" s="22">
        <v>196</v>
      </c>
      <c r="X47" s="22">
        <v>305</v>
      </c>
      <c r="Y47" s="22">
        <v>220</v>
      </c>
      <c r="Z47" s="22">
        <v>222</v>
      </c>
      <c r="AA47" s="22">
        <v>217</v>
      </c>
      <c r="AB47" s="22">
        <v>270</v>
      </c>
      <c r="AC47" s="22">
        <v>266</v>
      </c>
      <c r="AD47" s="22">
        <v>229</v>
      </c>
      <c r="AE47" s="22">
        <v>224</v>
      </c>
      <c r="AF47" s="22">
        <v>263</v>
      </c>
      <c r="AG47" s="22">
        <v>166</v>
      </c>
      <c r="AH47" s="22">
        <v>192</v>
      </c>
      <c r="AI47" s="22">
        <v>265</v>
      </c>
      <c r="AJ47" s="22">
        <v>323</v>
      </c>
      <c r="AK47" s="22">
        <v>312</v>
      </c>
      <c r="AL47" s="22">
        <v>327</v>
      </c>
      <c r="AM47" s="22">
        <v>376</v>
      </c>
      <c r="AN47" s="22">
        <v>340</v>
      </c>
      <c r="AO47" s="22">
        <v>306</v>
      </c>
      <c r="AP47" s="22">
        <v>218</v>
      </c>
      <c r="AQ47" s="22">
        <v>208</v>
      </c>
      <c r="AR47" s="22">
        <v>265</v>
      </c>
      <c r="AS47" s="22">
        <v>210</v>
      </c>
      <c r="AT47" s="22">
        <v>196</v>
      </c>
      <c r="AU47" s="22">
        <v>184</v>
      </c>
      <c r="AV47" s="22">
        <v>226</v>
      </c>
      <c r="AW47" s="22">
        <v>237</v>
      </c>
      <c r="AX47" s="22">
        <v>226</v>
      </c>
      <c r="AY47" s="22">
        <v>261</v>
      </c>
      <c r="AZ47" s="22">
        <v>291</v>
      </c>
      <c r="BA47" s="22">
        <v>286</v>
      </c>
      <c r="BB47" s="22">
        <v>270</v>
      </c>
      <c r="BC47" s="22">
        <v>291</v>
      </c>
      <c r="BD47" s="22">
        <v>276</v>
      </c>
      <c r="BE47" s="22">
        <v>257</v>
      </c>
    </row>
    <row r="48" spans="2:59" ht="12" customHeight="1">
      <c r="B48" s="5" t="s">
        <v>552</v>
      </c>
      <c r="C48" s="24">
        <v>137</v>
      </c>
      <c r="D48" s="32">
        <v>208</v>
      </c>
      <c r="E48" s="32">
        <v>243</v>
      </c>
      <c r="F48" s="32">
        <v>268</v>
      </c>
      <c r="G48" s="32">
        <v>270</v>
      </c>
      <c r="H48" s="32">
        <v>411</v>
      </c>
      <c r="I48" s="32">
        <v>332</v>
      </c>
      <c r="J48" s="32">
        <v>257</v>
      </c>
      <c r="K48" s="32">
        <v>279</v>
      </c>
      <c r="L48" s="32">
        <v>343</v>
      </c>
      <c r="M48" s="25">
        <v>172</v>
      </c>
      <c r="O48" s="5" t="s">
        <v>552</v>
      </c>
      <c r="P48" s="24">
        <v>50</v>
      </c>
      <c r="Q48" s="32">
        <v>24</v>
      </c>
      <c r="R48" s="32">
        <v>35</v>
      </c>
      <c r="S48" s="32">
        <v>28</v>
      </c>
      <c r="T48" s="32">
        <v>59</v>
      </c>
      <c r="U48" s="32">
        <v>52</v>
      </c>
      <c r="V48" s="32">
        <v>42</v>
      </c>
      <c r="W48" s="32">
        <v>55</v>
      </c>
      <c r="X48" s="32">
        <v>64</v>
      </c>
      <c r="Y48" s="32">
        <v>61</v>
      </c>
      <c r="Z48" s="32">
        <v>54</v>
      </c>
      <c r="AA48" s="32">
        <v>64</v>
      </c>
      <c r="AB48" s="32">
        <v>59</v>
      </c>
      <c r="AC48" s="32">
        <v>76</v>
      </c>
      <c r="AD48" s="32">
        <v>68</v>
      </c>
      <c r="AE48" s="32">
        <v>65</v>
      </c>
      <c r="AF48" s="32">
        <v>60</v>
      </c>
      <c r="AG48" s="32">
        <v>37</v>
      </c>
      <c r="AH48" s="32">
        <v>67</v>
      </c>
      <c r="AI48" s="32">
        <v>106</v>
      </c>
      <c r="AJ48" s="32">
        <v>105</v>
      </c>
      <c r="AK48" s="32">
        <v>110</v>
      </c>
      <c r="AL48" s="32">
        <v>91</v>
      </c>
      <c r="AM48" s="32">
        <v>105</v>
      </c>
      <c r="AN48" s="32">
        <v>92</v>
      </c>
      <c r="AO48" s="32">
        <v>78</v>
      </c>
      <c r="AP48" s="32">
        <v>88</v>
      </c>
      <c r="AQ48" s="32">
        <v>74</v>
      </c>
      <c r="AR48" s="32">
        <v>61</v>
      </c>
      <c r="AS48" s="32">
        <v>74</v>
      </c>
      <c r="AT48" s="32">
        <v>53</v>
      </c>
      <c r="AU48" s="32">
        <v>69</v>
      </c>
      <c r="AV48" s="32">
        <v>63</v>
      </c>
      <c r="AW48" s="32">
        <v>61</v>
      </c>
      <c r="AX48" s="32">
        <v>66</v>
      </c>
      <c r="AY48" s="32">
        <v>89</v>
      </c>
      <c r="AZ48" s="32">
        <v>83</v>
      </c>
      <c r="BA48" s="32">
        <v>91</v>
      </c>
      <c r="BB48" s="32">
        <v>86</v>
      </c>
      <c r="BC48" s="32">
        <v>83</v>
      </c>
      <c r="BD48" s="32">
        <v>93</v>
      </c>
      <c r="BE48" s="32">
        <v>79</v>
      </c>
    </row>
    <row r="49" spans="2:59" ht="12" customHeight="1">
      <c r="B49" s="37" t="s">
        <v>713</v>
      </c>
      <c r="C49" s="26">
        <v>59</v>
      </c>
      <c r="D49" s="27">
        <v>83</v>
      </c>
      <c r="E49" s="27">
        <v>110</v>
      </c>
      <c r="F49" s="27">
        <v>117</v>
      </c>
      <c r="G49" s="27">
        <v>147</v>
      </c>
      <c r="H49" s="27">
        <v>319</v>
      </c>
      <c r="I49" s="27">
        <v>87</v>
      </c>
      <c r="J49" s="27">
        <v>89</v>
      </c>
      <c r="K49" s="27">
        <v>67</v>
      </c>
      <c r="L49" s="27">
        <v>69</v>
      </c>
      <c r="M49" s="28">
        <v>50</v>
      </c>
      <c r="O49" s="37" t="s">
        <v>713</v>
      </c>
      <c r="P49" s="26">
        <v>13</v>
      </c>
      <c r="Q49" s="27">
        <v>16</v>
      </c>
      <c r="R49" s="27">
        <v>19</v>
      </c>
      <c r="S49" s="27">
        <v>11</v>
      </c>
      <c r="T49" s="27">
        <v>9</v>
      </c>
      <c r="U49" s="27">
        <v>30</v>
      </c>
      <c r="V49" s="27">
        <v>19</v>
      </c>
      <c r="W49" s="27">
        <v>25</v>
      </c>
      <c r="X49" s="27">
        <v>24</v>
      </c>
      <c r="Y49" s="27">
        <v>32</v>
      </c>
      <c r="Z49" s="27">
        <v>33</v>
      </c>
      <c r="AA49" s="27">
        <v>21</v>
      </c>
      <c r="AB49" s="27">
        <v>22</v>
      </c>
      <c r="AC49" s="27">
        <v>45</v>
      </c>
      <c r="AD49" s="27">
        <v>29</v>
      </c>
      <c r="AE49" s="27">
        <v>21</v>
      </c>
      <c r="AF49" s="27">
        <v>15</v>
      </c>
      <c r="AG49" s="27">
        <v>29</v>
      </c>
      <c r="AH49" s="27">
        <v>44</v>
      </c>
      <c r="AI49" s="27">
        <v>59</v>
      </c>
      <c r="AJ49" s="27">
        <v>59</v>
      </c>
      <c r="AK49" s="27">
        <v>77</v>
      </c>
      <c r="AL49" s="27">
        <v>98</v>
      </c>
      <c r="AM49" s="27">
        <v>85</v>
      </c>
      <c r="AN49" s="27">
        <v>31</v>
      </c>
      <c r="AO49" s="27">
        <v>19</v>
      </c>
      <c r="AP49" s="27">
        <v>20</v>
      </c>
      <c r="AQ49" s="27">
        <v>17</v>
      </c>
      <c r="AR49" s="27">
        <v>24</v>
      </c>
      <c r="AS49" s="27">
        <v>10</v>
      </c>
      <c r="AT49" s="27">
        <v>30</v>
      </c>
      <c r="AU49" s="27">
        <v>25</v>
      </c>
      <c r="AV49" s="27">
        <v>25</v>
      </c>
      <c r="AW49" s="27">
        <v>13</v>
      </c>
      <c r="AX49" s="27">
        <v>13</v>
      </c>
      <c r="AY49" s="27">
        <v>16</v>
      </c>
      <c r="AZ49" s="27">
        <v>15</v>
      </c>
      <c r="BA49" s="27">
        <v>15</v>
      </c>
      <c r="BB49" s="27">
        <v>22</v>
      </c>
      <c r="BC49" s="27">
        <v>17</v>
      </c>
      <c r="BD49" s="27">
        <v>21</v>
      </c>
      <c r="BE49" s="27">
        <v>29</v>
      </c>
    </row>
    <row r="50" spans="2:59" ht="12" customHeight="1">
      <c r="B50" s="36" t="s">
        <v>115</v>
      </c>
      <c r="O50" s="36" t="s">
        <v>115</v>
      </c>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c r="AS50" s="108"/>
      <c r="AT50" s="108"/>
      <c r="AU50" s="108"/>
      <c r="AV50" s="108"/>
      <c r="AW50" s="108"/>
      <c r="AX50" s="108"/>
      <c r="AY50" s="108"/>
      <c r="AZ50" s="108"/>
      <c r="BA50" s="108"/>
      <c r="BB50" s="108"/>
      <c r="BC50" s="108"/>
      <c r="BD50" s="108"/>
      <c r="BE50" s="108"/>
      <c r="BF50" s="108"/>
      <c r="BG50" s="108"/>
    </row>
    <row r="68" spans="2:59" ht="12" customHeight="1">
      <c r="O68" s="12"/>
      <c r="AX68" s="16"/>
      <c r="AY68" s="16"/>
      <c r="AZ68" s="16"/>
      <c r="BA68" s="16"/>
      <c r="BB68" s="16"/>
      <c r="BC68" s="16"/>
      <c r="BD68" s="16"/>
      <c r="BE68" s="16"/>
    </row>
    <row r="72" spans="2:59" ht="12" customHeight="1">
      <c r="P72" s="10" t="s">
        <v>717</v>
      </c>
    </row>
    <row r="73" spans="2:59" ht="12" customHeight="1">
      <c r="C73" s="10" t="s">
        <v>716</v>
      </c>
      <c r="D73" s="12"/>
      <c r="E73" s="12"/>
      <c r="F73" s="12"/>
      <c r="G73" s="12"/>
      <c r="H73" s="12"/>
      <c r="I73" s="12"/>
      <c r="J73" s="12"/>
      <c r="K73" s="12"/>
      <c r="L73" s="12"/>
      <c r="M73" s="12"/>
      <c r="N73" s="12"/>
      <c r="P73" s="1057">
        <v>2016</v>
      </c>
      <c r="Q73" s="1059"/>
      <c r="R73" s="1059"/>
      <c r="S73" s="1059"/>
      <c r="T73" s="1057">
        <v>2017</v>
      </c>
      <c r="U73" s="1059"/>
      <c r="V73" s="1059"/>
      <c r="W73" s="1059"/>
      <c r="X73" s="1057">
        <v>2018</v>
      </c>
      <c r="Y73" s="1059"/>
      <c r="Z73" s="1059"/>
      <c r="AA73" s="1059"/>
      <c r="AB73" s="1057">
        <v>2019</v>
      </c>
      <c r="AC73" s="1059"/>
      <c r="AD73" s="1059"/>
      <c r="AE73" s="1059"/>
      <c r="AF73" s="1057">
        <v>2020</v>
      </c>
      <c r="AG73" s="1059"/>
      <c r="AH73" s="1059"/>
      <c r="AI73" s="1059"/>
      <c r="AJ73" s="1057">
        <v>2021</v>
      </c>
      <c r="AK73" s="1059"/>
      <c r="AL73" s="1059"/>
      <c r="AM73" s="1059"/>
      <c r="AN73" s="1057">
        <v>2022</v>
      </c>
      <c r="AO73" s="1059"/>
      <c r="AP73" s="1059"/>
      <c r="AQ73" s="1059"/>
      <c r="AR73" s="1057">
        <v>2023</v>
      </c>
      <c r="AS73" s="1059"/>
      <c r="AT73" s="1059"/>
      <c r="AU73" s="1059"/>
      <c r="AV73" s="1057">
        <v>2024</v>
      </c>
      <c r="AW73" s="1059"/>
      <c r="AX73" s="1059"/>
      <c r="AY73" s="1059"/>
      <c r="AZ73" s="1057">
        <v>2025</v>
      </c>
      <c r="BA73" s="1059"/>
      <c r="BB73" s="1059"/>
      <c r="BC73" s="1059"/>
      <c r="BD73" s="1057">
        <v>2026</v>
      </c>
      <c r="BE73" s="1057"/>
    </row>
    <row r="74" spans="2:59" ht="12" customHeight="1">
      <c r="C74" s="3">
        <v>2016</v>
      </c>
      <c r="D74" s="4">
        <v>2017</v>
      </c>
      <c r="E74" s="4">
        <v>2018</v>
      </c>
      <c r="F74" s="4">
        <v>2019</v>
      </c>
      <c r="G74" s="4">
        <v>2020</v>
      </c>
      <c r="H74" s="4">
        <v>2021</v>
      </c>
      <c r="I74" s="4">
        <v>2022</v>
      </c>
      <c r="J74" s="4">
        <v>2023</v>
      </c>
      <c r="K74" s="4">
        <v>2024</v>
      </c>
      <c r="L74" s="4">
        <v>2025</v>
      </c>
      <c r="M74" s="94">
        <v>2026</v>
      </c>
      <c r="P74" s="6" t="s">
        <v>108</v>
      </c>
      <c r="Q74" s="6" t="s">
        <v>109</v>
      </c>
      <c r="R74" s="6" t="s">
        <v>110</v>
      </c>
      <c r="S74" s="6" t="s">
        <v>111</v>
      </c>
      <c r="T74" s="6" t="s">
        <v>108</v>
      </c>
      <c r="U74" s="6" t="s">
        <v>109</v>
      </c>
      <c r="V74" s="6" t="s">
        <v>110</v>
      </c>
      <c r="W74" s="6" t="s">
        <v>111</v>
      </c>
      <c r="X74" s="6" t="s">
        <v>108</v>
      </c>
      <c r="Y74" s="6" t="s">
        <v>109</v>
      </c>
      <c r="Z74" s="6" t="s">
        <v>110</v>
      </c>
      <c r="AA74" s="6" t="s">
        <v>111</v>
      </c>
      <c r="AB74" s="6" t="s">
        <v>108</v>
      </c>
      <c r="AC74" s="6" t="s">
        <v>109</v>
      </c>
      <c r="AD74" s="6" t="s">
        <v>110</v>
      </c>
      <c r="AE74" s="6" t="s">
        <v>111</v>
      </c>
      <c r="AF74" s="6" t="s">
        <v>108</v>
      </c>
      <c r="AG74" s="6" t="s">
        <v>109</v>
      </c>
      <c r="AH74" s="6" t="s">
        <v>110</v>
      </c>
      <c r="AI74" s="6" t="s">
        <v>111</v>
      </c>
      <c r="AJ74" s="6" t="s">
        <v>108</v>
      </c>
      <c r="AK74" s="6" t="s">
        <v>109</v>
      </c>
      <c r="AL74" s="6" t="s">
        <v>110</v>
      </c>
      <c r="AM74" s="6" t="s">
        <v>111</v>
      </c>
      <c r="AN74" s="6" t="s">
        <v>108</v>
      </c>
      <c r="AO74" s="6" t="s">
        <v>109</v>
      </c>
      <c r="AP74" s="6" t="s">
        <v>110</v>
      </c>
      <c r="AQ74" s="6" t="s">
        <v>111</v>
      </c>
      <c r="AR74" s="6" t="s">
        <v>108</v>
      </c>
      <c r="AS74" s="6" t="s">
        <v>109</v>
      </c>
      <c r="AT74" s="6" t="s">
        <v>110</v>
      </c>
      <c r="AU74" s="6" t="s">
        <v>111</v>
      </c>
      <c r="AV74" s="6" t="s">
        <v>108</v>
      </c>
      <c r="AW74" s="6" t="s">
        <v>109</v>
      </c>
      <c r="AX74" s="6" t="s">
        <v>110</v>
      </c>
      <c r="AY74" s="6" t="s">
        <v>111</v>
      </c>
      <c r="AZ74" s="6" t="s">
        <v>108</v>
      </c>
      <c r="BA74" s="6" t="s">
        <v>109</v>
      </c>
      <c r="BB74" s="6" t="s">
        <v>110</v>
      </c>
      <c r="BC74" s="6" t="s">
        <v>111</v>
      </c>
      <c r="BD74" s="6" t="s">
        <v>108</v>
      </c>
      <c r="BE74" s="6" t="s">
        <v>109</v>
      </c>
    </row>
    <row r="75" spans="2:59" ht="12" customHeight="1">
      <c r="B75" s="41" t="s">
        <v>551</v>
      </c>
      <c r="C75" s="176">
        <v>0.81851851851851853</v>
      </c>
      <c r="D75" s="177">
        <v>0.73854447439353099</v>
      </c>
      <c r="E75" s="177">
        <v>0.73196659073652237</v>
      </c>
      <c r="F75" s="177">
        <v>0.7197962154294032</v>
      </c>
      <c r="G75" s="177">
        <v>0.67996930161166536</v>
      </c>
      <c r="H75" s="177">
        <v>0.64700193423597674</v>
      </c>
      <c r="I75" s="177">
        <v>0.71898054996646543</v>
      </c>
      <c r="J75" s="177">
        <v>0.7119067443796836</v>
      </c>
      <c r="K75" s="177">
        <v>0.73302469135802473</v>
      </c>
      <c r="L75" s="177">
        <v>0.73419354838709683</v>
      </c>
      <c r="M75" s="178">
        <v>0.70596026490066222</v>
      </c>
      <c r="O75" s="41" t="s">
        <v>551</v>
      </c>
      <c r="P75" s="176">
        <v>0.797427652733119</v>
      </c>
      <c r="Q75" s="177">
        <v>0.84251968503937003</v>
      </c>
      <c r="R75" s="177">
        <v>0.79622641509433967</v>
      </c>
      <c r="S75" s="177">
        <v>0.84399999999999997</v>
      </c>
      <c r="T75" s="177">
        <v>0.7813504823151125</v>
      </c>
      <c r="U75" s="177">
        <v>0.69056603773584901</v>
      </c>
      <c r="V75" s="177">
        <v>0.76628352490421459</v>
      </c>
      <c r="W75" s="177">
        <v>0.71014492753623193</v>
      </c>
      <c r="X75" s="177">
        <v>0.77608142493638677</v>
      </c>
      <c r="Y75" s="177">
        <v>0.70287539936102239</v>
      </c>
      <c r="Z75" s="177">
        <v>0.71844660194174759</v>
      </c>
      <c r="AA75" s="177">
        <v>0.7185430463576159</v>
      </c>
      <c r="AB75" s="177">
        <v>0.76923076923076927</v>
      </c>
      <c r="AC75" s="177">
        <v>0.6873385012919897</v>
      </c>
      <c r="AD75" s="177">
        <v>0.7024539877300614</v>
      </c>
      <c r="AE75" s="177">
        <v>0.72258064516129028</v>
      </c>
      <c r="AF75" s="177">
        <v>0.77810650887573962</v>
      </c>
      <c r="AG75" s="177">
        <v>0.71551724137931039</v>
      </c>
      <c r="AH75" s="177">
        <v>0.63366336633663367</v>
      </c>
      <c r="AI75" s="177">
        <v>0.61627906976744184</v>
      </c>
      <c r="AJ75" s="177">
        <v>0.66324435318275154</v>
      </c>
      <c r="AK75" s="177">
        <v>0.62525050100200397</v>
      </c>
      <c r="AL75" s="177">
        <v>0.63372093023255816</v>
      </c>
      <c r="AM75" s="177">
        <v>0.66431095406360419</v>
      </c>
      <c r="AN75" s="177">
        <v>0.73434125269978401</v>
      </c>
      <c r="AO75" s="177">
        <v>0.75930521091811409</v>
      </c>
      <c r="AP75" s="177">
        <v>0.66871165644171782</v>
      </c>
      <c r="AQ75" s="177">
        <v>0.69565217391304346</v>
      </c>
      <c r="AR75" s="177">
        <v>0.75714285714285712</v>
      </c>
      <c r="AS75" s="177">
        <v>0.7142857142857143</v>
      </c>
      <c r="AT75" s="177">
        <v>0.70250896057347667</v>
      </c>
      <c r="AU75" s="177">
        <v>0.66187050359712229</v>
      </c>
      <c r="AV75" s="177">
        <v>0.71974522292993626</v>
      </c>
      <c r="AW75" s="177">
        <v>0.76205787781350487</v>
      </c>
      <c r="AX75" s="177">
        <v>0.74098360655737705</v>
      </c>
      <c r="AY75" s="177">
        <v>0.71311475409836067</v>
      </c>
      <c r="AZ75" s="177">
        <v>0.74807197943444725</v>
      </c>
      <c r="BA75" s="177">
        <v>0.72959183673469385</v>
      </c>
      <c r="BB75" s="177">
        <v>0.7142857142857143</v>
      </c>
      <c r="BC75" s="177">
        <v>0.74424552429667523</v>
      </c>
      <c r="BD75" s="177">
        <v>0.70769230769230773</v>
      </c>
      <c r="BE75" s="177">
        <v>0.70410958904109588</v>
      </c>
    </row>
    <row r="76" spans="2:59" ht="12" customHeight="1">
      <c r="B76" s="5" t="s">
        <v>552</v>
      </c>
      <c r="C76" s="179">
        <v>0.12685185185185185</v>
      </c>
      <c r="D76" s="180">
        <v>0.18688230008984727</v>
      </c>
      <c r="E76" s="180">
        <v>0.18451025056947609</v>
      </c>
      <c r="F76" s="180">
        <v>0.1950509461426492</v>
      </c>
      <c r="G76" s="180">
        <v>0.20721412125863392</v>
      </c>
      <c r="H76" s="180">
        <v>0.19874274661508703</v>
      </c>
      <c r="I76" s="180">
        <v>0.22266934942991282</v>
      </c>
      <c r="J76" s="180">
        <v>0.21398834304746045</v>
      </c>
      <c r="K76" s="180">
        <v>0.21527777777777779</v>
      </c>
      <c r="L76" s="180">
        <v>0.22129032258064515</v>
      </c>
      <c r="M76" s="181">
        <v>0.22781456953642384</v>
      </c>
      <c r="O76" s="5" t="s">
        <v>552</v>
      </c>
      <c r="P76" s="179">
        <v>0.16077170418006431</v>
      </c>
      <c r="Q76" s="180">
        <v>9.4488188976377951E-2</v>
      </c>
      <c r="R76" s="180">
        <v>0.13207547169811321</v>
      </c>
      <c r="S76" s="180">
        <v>0.112</v>
      </c>
      <c r="T76" s="180">
        <v>0.18971061093247588</v>
      </c>
      <c r="U76" s="180">
        <v>0.19622641509433963</v>
      </c>
      <c r="V76" s="180">
        <v>0.16091954022988506</v>
      </c>
      <c r="W76" s="180">
        <v>0.19927536231884058</v>
      </c>
      <c r="X76" s="180">
        <v>0.16284987277353691</v>
      </c>
      <c r="Y76" s="180">
        <v>0.19488817891373802</v>
      </c>
      <c r="Z76" s="180">
        <v>0.17475728155339806</v>
      </c>
      <c r="AA76" s="180">
        <v>0.2119205298013245</v>
      </c>
      <c r="AB76" s="180">
        <v>0.16809116809116809</v>
      </c>
      <c r="AC76" s="180">
        <v>0.19638242894056848</v>
      </c>
      <c r="AD76" s="180">
        <v>0.20858895705521471</v>
      </c>
      <c r="AE76" s="180">
        <v>0.20967741935483872</v>
      </c>
      <c r="AF76" s="180">
        <v>0.17751479289940827</v>
      </c>
      <c r="AG76" s="180">
        <v>0.15948275862068967</v>
      </c>
      <c r="AH76" s="180">
        <v>0.22112211221122113</v>
      </c>
      <c r="AI76" s="180">
        <v>0.24651162790697675</v>
      </c>
      <c r="AJ76" s="180">
        <v>0.21560574948665298</v>
      </c>
      <c r="AK76" s="180">
        <v>0.22044088176352705</v>
      </c>
      <c r="AL76" s="180">
        <v>0.17635658914728683</v>
      </c>
      <c r="AM76" s="180">
        <v>0.18551236749116609</v>
      </c>
      <c r="AN76" s="180">
        <v>0.19870410367170627</v>
      </c>
      <c r="AO76" s="180">
        <v>0.19354838709677419</v>
      </c>
      <c r="AP76" s="180">
        <v>0.26993865030674846</v>
      </c>
      <c r="AQ76" s="180">
        <v>0.24749163879598662</v>
      </c>
      <c r="AR76" s="180">
        <v>0.17428571428571429</v>
      </c>
      <c r="AS76" s="180">
        <v>0.25170068027210885</v>
      </c>
      <c r="AT76" s="180">
        <v>0.18996415770609318</v>
      </c>
      <c r="AU76" s="180">
        <v>0.24820143884892087</v>
      </c>
      <c r="AV76" s="180">
        <v>0.20063694267515925</v>
      </c>
      <c r="AW76" s="180">
        <v>0.19614147909967847</v>
      </c>
      <c r="AX76" s="180">
        <v>0.21639344262295082</v>
      </c>
      <c r="AY76" s="180">
        <v>0.24316939890710382</v>
      </c>
      <c r="AZ76" s="180">
        <v>0.21336760925449871</v>
      </c>
      <c r="BA76" s="180">
        <v>0.23214285714285715</v>
      </c>
      <c r="BB76" s="180">
        <v>0.2275132275132275</v>
      </c>
      <c r="BC76" s="180">
        <v>0.21227621483375958</v>
      </c>
      <c r="BD76" s="180">
        <v>0.23846153846153847</v>
      </c>
      <c r="BE76" s="180">
        <v>0.21643835616438356</v>
      </c>
    </row>
    <row r="77" spans="2:59" ht="12" customHeight="1">
      <c r="B77" s="37" t="s">
        <v>713</v>
      </c>
      <c r="C77" s="185">
        <v>5.4629629629629632E-2</v>
      </c>
      <c r="D77" s="186">
        <v>7.4573225516621738E-2</v>
      </c>
      <c r="E77" s="186">
        <v>8.3523158694001523E-2</v>
      </c>
      <c r="F77" s="186">
        <v>8.5152838427947602E-2</v>
      </c>
      <c r="G77" s="186">
        <v>0.1128165771297007</v>
      </c>
      <c r="H77" s="186">
        <v>0.15425531914893617</v>
      </c>
      <c r="I77" s="186">
        <v>5.8350100603621731E-2</v>
      </c>
      <c r="J77" s="186">
        <v>7.4104912572855952E-2</v>
      </c>
      <c r="K77" s="186">
        <v>5.1697530864197531E-2</v>
      </c>
      <c r="L77" s="186">
        <v>4.4516129032258066E-2</v>
      </c>
      <c r="M77" s="187">
        <v>6.6225165562913912E-2</v>
      </c>
      <c r="O77" s="37" t="s">
        <v>713</v>
      </c>
      <c r="P77" s="185">
        <v>4.1800643086816719E-2</v>
      </c>
      <c r="Q77" s="186">
        <v>6.2992125984251968E-2</v>
      </c>
      <c r="R77" s="186">
        <v>7.1698113207547168E-2</v>
      </c>
      <c r="S77" s="186">
        <v>4.3999999999999997E-2</v>
      </c>
      <c r="T77" s="186">
        <v>2.8938906752411574E-2</v>
      </c>
      <c r="U77" s="186">
        <v>0.11320754716981132</v>
      </c>
      <c r="V77" s="186">
        <v>7.2796934865900387E-2</v>
      </c>
      <c r="W77" s="186">
        <v>9.0579710144927536E-2</v>
      </c>
      <c r="X77" s="186">
        <v>6.1068702290076333E-2</v>
      </c>
      <c r="Y77" s="186">
        <v>0.10223642172523961</v>
      </c>
      <c r="Z77" s="186">
        <v>0.10679611650485436</v>
      </c>
      <c r="AA77" s="186">
        <v>6.9536423841059597E-2</v>
      </c>
      <c r="AB77" s="186">
        <v>6.2678062678062682E-2</v>
      </c>
      <c r="AC77" s="186">
        <v>0.11627906976744186</v>
      </c>
      <c r="AD77" s="186">
        <v>8.8957055214723926E-2</v>
      </c>
      <c r="AE77" s="186">
        <v>6.7741935483870974E-2</v>
      </c>
      <c r="AF77" s="186">
        <v>4.4378698224852069E-2</v>
      </c>
      <c r="AG77" s="186">
        <v>0.125</v>
      </c>
      <c r="AH77" s="186">
        <v>0.14521452145214522</v>
      </c>
      <c r="AI77" s="186">
        <v>0.1372093023255814</v>
      </c>
      <c r="AJ77" s="186">
        <v>0.12114989733059549</v>
      </c>
      <c r="AK77" s="186">
        <v>0.15430861723446893</v>
      </c>
      <c r="AL77" s="186">
        <v>0.18992248062015504</v>
      </c>
      <c r="AM77" s="186">
        <v>0.15017667844522969</v>
      </c>
      <c r="AN77" s="186">
        <v>6.6954643628509725E-2</v>
      </c>
      <c r="AO77" s="186">
        <v>4.7146401985111663E-2</v>
      </c>
      <c r="AP77" s="186">
        <v>6.1349693251533742E-2</v>
      </c>
      <c r="AQ77" s="186">
        <v>5.6856187290969896E-2</v>
      </c>
      <c r="AR77" s="186">
        <v>6.8571428571428575E-2</v>
      </c>
      <c r="AS77" s="186">
        <v>3.4013605442176874E-2</v>
      </c>
      <c r="AT77" s="186">
        <v>0.10752688172043011</v>
      </c>
      <c r="AU77" s="186">
        <v>8.9928057553956831E-2</v>
      </c>
      <c r="AV77" s="186">
        <v>7.9617834394904455E-2</v>
      </c>
      <c r="AW77" s="186">
        <v>4.1800643086816719E-2</v>
      </c>
      <c r="AX77" s="186">
        <v>4.2622950819672129E-2</v>
      </c>
      <c r="AY77" s="186">
        <v>4.3715846994535519E-2</v>
      </c>
      <c r="AZ77" s="186">
        <v>3.8560411311053984E-2</v>
      </c>
      <c r="BA77" s="186">
        <v>3.826530612244898E-2</v>
      </c>
      <c r="BB77" s="186">
        <v>5.8201058201058198E-2</v>
      </c>
      <c r="BC77" s="186">
        <v>4.3478260869565216E-2</v>
      </c>
      <c r="BD77" s="186">
        <v>5.3846153846153849E-2</v>
      </c>
      <c r="BE77" s="186">
        <v>7.9452054794520555E-2</v>
      </c>
    </row>
    <row r="78" spans="2:59" ht="12" customHeight="1">
      <c r="B78" s="36" t="s">
        <v>115</v>
      </c>
      <c r="O78" s="36" t="s">
        <v>115</v>
      </c>
      <c r="P78" s="108"/>
      <c r="Q78" s="108"/>
      <c r="R78" s="108"/>
      <c r="S78" s="108"/>
      <c r="T78" s="108"/>
      <c r="U78" s="108"/>
      <c r="V78" s="108"/>
      <c r="W78" s="108"/>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8"/>
      <c r="AV78" s="108"/>
      <c r="AW78" s="108"/>
      <c r="AX78" s="108"/>
      <c r="AY78" s="108"/>
      <c r="AZ78" s="108"/>
      <c r="BA78" s="108"/>
      <c r="BB78" s="108"/>
      <c r="BC78" s="108"/>
      <c r="BD78" s="108"/>
      <c r="BE78" s="108"/>
      <c r="BF78" s="108"/>
      <c r="BG78" s="108"/>
    </row>
  </sheetData>
  <mergeCells count="44">
    <mergeCell ref="BD73:BE73"/>
    <mergeCell ref="P73:S73"/>
    <mergeCell ref="T73:W73"/>
    <mergeCell ref="X73:AA73"/>
    <mergeCell ref="AB73:AE73"/>
    <mergeCell ref="AF73:AI73"/>
    <mergeCell ref="AJ73:AM73"/>
    <mergeCell ref="AN73:AQ73"/>
    <mergeCell ref="AR73:AU73"/>
    <mergeCell ref="AV73:AY73"/>
    <mergeCell ref="AZ73:BC73"/>
    <mergeCell ref="AV36:AY36"/>
    <mergeCell ref="AN7:AQ7"/>
    <mergeCell ref="AR7:AU7"/>
    <mergeCell ref="AV7:AY7"/>
    <mergeCell ref="AZ7:BC7"/>
    <mergeCell ref="AZ36:BC36"/>
    <mergeCell ref="AN36:AQ36"/>
    <mergeCell ref="AR36:AU36"/>
    <mergeCell ref="BD7:BE7"/>
    <mergeCell ref="BD36:BE36"/>
    <mergeCell ref="BD45:BE45"/>
    <mergeCell ref="P45:S45"/>
    <mergeCell ref="T45:W45"/>
    <mergeCell ref="X45:AA45"/>
    <mergeCell ref="AB45:AE45"/>
    <mergeCell ref="AF45:AI45"/>
    <mergeCell ref="AJ45:AM45"/>
    <mergeCell ref="AN45:AQ45"/>
    <mergeCell ref="AR45:AU45"/>
    <mergeCell ref="AV45:AY45"/>
    <mergeCell ref="AZ45:BC45"/>
    <mergeCell ref="P36:S36"/>
    <mergeCell ref="T36:W36"/>
    <mergeCell ref="X36:AA36"/>
    <mergeCell ref="AB36:AE36"/>
    <mergeCell ref="AJ7:AM7"/>
    <mergeCell ref="P7:S7"/>
    <mergeCell ref="T7:W7"/>
    <mergeCell ref="X7:AA7"/>
    <mergeCell ref="AB7:AE7"/>
    <mergeCell ref="AF7:AI7"/>
    <mergeCell ref="AF36:AI36"/>
    <mergeCell ref="AJ36:AM36"/>
  </mergeCells>
  <pageMargins left="0.7" right="0.7" top="0.75" bottom="0.75" header="0.3" footer="0.3"/>
  <pageSetup orientation="portrait" horizontalDpi="1200" verticalDpi="120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DCFD1-63C6-4926-BDFF-2B2F5EC43F03}">
  <sheetPr codeName="Sheet37">
    <tabColor theme="4"/>
  </sheetPr>
  <dimension ref="A1:BI94"/>
  <sheetViews>
    <sheetView showGridLines="0" zoomScaleNormal="100" workbookViewId="0"/>
  </sheetViews>
  <sheetFormatPr defaultColWidth="7.08203125" defaultRowHeight="12" customHeight="1"/>
  <cols>
    <col min="1" max="1" width="2.5" style="8" customWidth="1"/>
    <col min="2" max="2" width="25.58203125" style="2" bestFit="1" customWidth="1"/>
    <col min="3" max="14" width="7.08203125" style="2"/>
    <col min="15" max="15" width="25.58203125" style="2" bestFit="1" customWidth="1"/>
    <col min="16" max="17" width="7.08203125" style="2" customWidth="1"/>
    <col min="18" max="47" width="7.08203125" style="2"/>
    <col min="48" max="48" width="7.08203125" style="2" customWidth="1"/>
    <col min="49" max="54" width="7.08203125" style="2"/>
    <col min="55" max="55" width="7.08203125" style="2" customWidth="1"/>
    <col min="56" max="16384" width="7.08203125" style="2"/>
  </cols>
  <sheetData>
    <row r="1" spans="1:61" ht="12" customHeight="1">
      <c r="A1" s="17" t="s">
        <v>553</v>
      </c>
      <c r="B1" s="17" t="str">
        <f>A1&amp;"_Quarterly"</f>
        <v>VC_Exits_by_Sector_Quarterly</v>
      </c>
      <c r="P1" s="1" t="e">
        <f t="shared" ref="P1:BC1" ca="1" si="0">T1-1</f>
        <v>#REF!</v>
      </c>
      <c r="Q1" s="1" t="e">
        <f t="shared" ca="1" si="0"/>
        <v>#REF!</v>
      </c>
      <c r="R1" s="1" t="e">
        <f t="shared" ca="1" si="0"/>
        <v>#REF!</v>
      </c>
      <c r="S1" s="1" t="e">
        <f t="shared" ca="1" si="0"/>
        <v>#REF!</v>
      </c>
      <c r="T1" s="1" t="e">
        <f t="shared" ca="1" si="0"/>
        <v>#REF!</v>
      </c>
      <c r="U1" s="1" t="e">
        <f t="shared" ca="1" si="0"/>
        <v>#REF!</v>
      </c>
      <c r="V1" s="1" t="e">
        <f t="shared" ca="1" si="0"/>
        <v>#REF!</v>
      </c>
      <c r="W1" s="1" t="e">
        <f t="shared" ca="1" si="0"/>
        <v>#REF!</v>
      </c>
      <c r="X1" s="1" t="e">
        <f t="shared" ca="1" si="0"/>
        <v>#REF!</v>
      </c>
      <c r="Y1" s="1" t="e">
        <f t="shared" ca="1" si="0"/>
        <v>#REF!</v>
      </c>
      <c r="Z1" s="1" t="e">
        <f t="shared" ca="1" si="0"/>
        <v>#REF!</v>
      </c>
      <c r="AA1" s="1" t="e">
        <f t="shared" ca="1" si="0"/>
        <v>#REF!</v>
      </c>
      <c r="AB1" s="1" t="e">
        <f t="shared" ca="1" si="0"/>
        <v>#REF!</v>
      </c>
      <c r="AC1" s="1" t="e">
        <f t="shared" ca="1" si="0"/>
        <v>#REF!</v>
      </c>
      <c r="AD1" s="1" t="e">
        <f t="shared" ca="1" si="0"/>
        <v>#REF!</v>
      </c>
      <c r="AE1" s="1" t="e">
        <f t="shared" ca="1" si="0"/>
        <v>#REF!</v>
      </c>
      <c r="AF1" s="1" t="e">
        <f t="shared" ca="1" si="0"/>
        <v>#REF!</v>
      </c>
      <c r="AG1" s="1" t="e">
        <f t="shared" ca="1" si="0"/>
        <v>#REF!</v>
      </c>
      <c r="AH1" s="1" t="e">
        <f t="shared" ca="1" si="0"/>
        <v>#REF!</v>
      </c>
      <c r="AI1" s="1" t="e">
        <f t="shared" ca="1" si="0"/>
        <v>#REF!</v>
      </c>
      <c r="AJ1" s="1" t="e">
        <f t="shared" ca="1" si="0"/>
        <v>#REF!</v>
      </c>
      <c r="AK1" s="1" t="e">
        <f t="shared" ca="1" si="0"/>
        <v>#REF!</v>
      </c>
      <c r="AL1" s="1" t="e">
        <f t="shared" ca="1" si="0"/>
        <v>#REF!</v>
      </c>
      <c r="AM1" s="1" t="e">
        <f t="shared" ca="1" si="0"/>
        <v>#REF!</v>
      </c>
      <c r="AN1" s="1" t="e">
        <f t="shared" ca="1" si="0"/>
        <v>#REF!</v>
      </c>
      <c r="AO1" s="1" t="e">
        <f t="shared" ca="1" si="0"/>
        <v>#REF!</v>
      </c>
      <c r="AP1" s="1" t="e">
        <f t="shared" ca="1" si="0"/>
        <v>#REF!</v>
      </c>
      <c r="AQ1" s="1" t="e">
        <f t="shared" ca="1" si="0"/>
        <v>#REF!</v>
      </c>
      <c r="AR1" s="1" t="e">
        <f t="shared" ca="1" si="0"/>
        <v>#REF!</v>
      </c>
      <c r="AS1" s="1" t="e">
        <f t="shared" ca="1" si="0"/>
        <v>#REF!</v>
      </c>
      <c r="AT1" s="1" t="e">
        <f t="shared" ca="1" si="0"/>
        <v>#REF!</v>
      </c>
      <c r="AU1" s="1" t="e">
        <f t="shared" ca="1" si="0"/>
        <v>#REF!</v>
      </c>
      <c r="AV1" s="1" t="e">
        <f t="shared" ca="1" si="0"/>
        <v>#REF!</v>
      </c>
      <c r="AW1" s="1" t="e">
        <f t="shared" ca="1" si="0"/>
        <v>#REF!</v>
      </c>
      <c r="AX1" s="1" t="e">
        <f t="shared" ca="1" si="0"/>
        <v>#REF!</v>
      </c>
      <c r="AY1" s="1" t="e">
        <f t="shared" ca="1" si="0"/>
        <v>#REF!</v>
      </c>
      <c r="AZ1" s="1" t="e">
        <f t="shared" ca="1" si="0"/>
        <v>#REF!</v>
      </c>
      <c r="BA1" s="1" t="e">
        <f t="shared" ca="1" si="0"/>
        <v>#REF!</v>
      </c>
      <c r="BB1" s="1" t="e">
        <f t="shared" ca="1" si="0"/>
        <v>#REF!</v>
      </c>
      <c r="BC1" s="1" t="e">
        <f t="shared" ca="1" si="0"/>
        <v>#REF!</v>
      </c>
      <c r="BD1" s="1" t="e">
        <f t="array" aca="1" ref="BD1" ca="1">YEAR(INDIRECT("Inputs!B2"))</f>
        <v>#REF!</v>
      </c>
      <c r="BE1" s="1" t="e">
        <f t="array" aca="1" ref="BE1" ca="1">YEAR(INDIRECT("Inputs!B2"))</f>
        <v>#REF!</v>
      </c>
      <c r="BF1" s="1" t="e">
        <f t="array" aca="1" ref="BF1" ca="1">YEAR(INDIRECT("Inputs!B2"))</f>
        <v>#REF!</v>
      </c>
      <c r="BG1" s="1" t="e">
        <f t="array" aca="1" ref="BG1" ca="1">YEAR(INDIRECT("Inputs!B2"))</f>
        <v>#REF!</v>
      </c>
    </row>
    <row r="2" spans="1:61" ht="12" customHeight="1">
      <c r="A2" s="17"/>
      <c r="B2" s="17"/>
    </row>
    <row r="3" spans="1:61" ht="12" customHeight="1">
      <c r="D3" s="13"/>
      <c r="E3" s="13"/>
      <c r="F3" s="13"/>
      <c r="G3" s="13"/>
      <c r="H3" s="13"/>
      <c r="I3" s="13"/>
      <c r="J3" s="13"/>
      <c r="K3" s="13"/>
      <c r="L3" s="13"/>
      <c r="M3" s="13"/>
      <c r="N3" s="13"/>
    </row>
    <row r="4" spans="1:61" ht="12" customHeight="1">
      <c r="C4" s="14"/>
      <c r="D4" s="15"/>
      <c r="E4" s="15"/>
      <c r="F4" s="15"/>
      <c r="G4" s="15"/>
      <c r="H4" s="15"/>
      <c r="I4" s="15"/>
      <c r="J4" s="15"/>
      <c r="K4" s="15"/>
      <c r="L4" s="15"/>
      <c r="M4" s="15"/>
      <c r="N4" s="15"/>
    </row>
    <row r="5" spans="1:61" ht="12" customHeight="1">
      <c r="C5" s="14"/>
      <c r="D5" s="15"/>
      <c r="E5" s="15"/>
      <c r="F5" s="15"/>
      <c r="G5" s="15"/>
      <c r="H5" s="15"/>
      <c r="I5" s="15"/>
      <c r="J5" s="15"/>
      <c r="K5" s="15"/>
      <c r="L5" s="15"/>
      <c r="M5" s="15"/>
      <c r="N5" s="15"/>
      <c r="P5" s="10" t="e">
        <f>#REF!&amp;" "&amp;LEFT($B$1, FIND("_", $B$1) - 1)&amp;" exit value (€B) by "&amp;LOWER(SUBSTITUTE(MID($B$1,FIND("by_",$B$1)+3,LEN($B$1)),"_"," "))</f>
        <v>#REF!</v>
      </c>
    </row>
    <row r="6" spans="1:61" ht="12" customHeight="1">
      <c r="C6" s="10" t="e">
        <f>#REF!&amp;" "&amp;LEFT($A$1, FIND("_", $A$1) - 1)&amp;" exit value (€B) by "&amp;LOWER(SUBSTITUTE(MID($A$1,FIND("by_",$A$1)+3,LEN($A$1)),"_"," "))</f>
        <v>#REF!</v>
      </c>
      <c r="D6" s="12"/>
      <c r="E6" s="12"/>
      <c r="F6" s="12"/>
      <c r="G6" s="12"/>
      <c r="H6" s="12"/>
      <c r="I6" s="12"/>
      <c r="J6" s="12"/>
      <c r="K6" s="12"/>
      <c r="L6" s="12"/>
      <c r="M6" s="12"/>
      <c r="N6" s="12"/>
      <c r="P6" s="1057" t="e">
        <f ca="1">T6-1</f>
        <v>#REF!</v>
      </c>
      <c r="Q6" s="1059"/>
      <c r="R6" s="1059"/>
      <c r="S6" s="1059"/>
      <c r="T6" s="1057" t="e">
        <f ca="1">X6-1</f>
        <v>#REF!</v>
      </c>
      <c r="U6" s="1059"/>
      <c r="V6" s="1059"/>
      <c r="W6" s="1059"/>
      <c r="X6" s="1057" t="e">
        <f ca="1">AB6-1</f>
        <v>#REF!</v>
      </c>
      <c r="Y6" s="1059"/>
      <c r="Z6" s="1059"/>
      <c r="AA6" s="1059"/>
      <c r="AB6" s="1057" t="e">
        <f ca="1">AF6-1</f>
        <v>#REF!</v>
      </c>
      <c r="AC6" s="1059"/>
      <c r="AD6" s="1059"/>
      <c r="AE6" s="1059"/>
      <c r="AF6" s="1057" t="e">
        <f ca="1">AJ6-1</f>
        <v>#REF!</v>
      </c>
      <c r="AG6" s="1059"/>
      <c r="AH6" s="1059"/>
      <c r="AI6" s="1059"/>
      <c r="AJ6" s="1057" t="e">
        <f ca="1">AN6-1</f>
        <v>#REF!</v>
      </c>
      <c r="AK6" s="1059"/>
      <c r="AL6" s="1059"/>
      <c r="AM6" s="1059"/>
      <c r="AN6" s="1057" t="e">
        <f ca="1">AR6-1</f>
        <v>#REF!</v>
      </c>
      <c r="AO6" s="1059"/>
      <c r="AP6" s="1059"/>
      <c r="AQ6" s="1059"/>
      <c r="AR6" s="1057" t="e">
        <f ca="1">AV6-1</f>
        <v>#REF!</v>
      </c>
      <c r="AS6" s="1059"/>
      <c r="AT6" s="1059"/>
      <c r="AU6" s="1059"/>
      <c r="AV6" s="1057" t="e">
        <f ca="1">AZ6-1</f>
        <v>#REF!</v>
      </c>
      <c r="AW6" s="1059"/>
      <c r="AX6" s="1059"/>
      <c r="AY6" s="1059"/>
      <c r="AZ6" s="1057" t="e">
        <f ca="1">BD6-1</f>
        <v>#REF!</v>
      </c>
      <c r="BA6" s="1059"/>
      <c r="BB6" s="1059"/>
      <c r="BC6" s="1059"/>
      <c r="BD6" s="1065" t="e">
        <f t="array" aca="1" ref="BD6" ca="1">YEAR(INDIRECT("Inputs!B2"))</f>
        <v>#REF!</v>
      </c>
      <c r="BE6" s="1059"/>
      <c r="BF6" s="1059"/>
      <c r="BG6" s="1066"/>
    </row>
    <row r="7" spans="1:61" ht="12" customHeight="1">
      <c r="C7" s="3" t="e">
        <f t="shared" ref="C7:L7" ca="1" si="1">D7-1</f>
        <v>#REF!</v>
      </c>
      <c r="D7" s="4" t="e">
        <f t="shared" ca="1" si="1"/>
        <v>#REF!</v>
      </c>
      <c r="E7" s="4" t="e">
        <f t="shared" ca="1" si="1"/>
        <v>#REF!</v>
      </c>
      <c r="F7" s="4" t="e">
        <f t="shared" ca="1" si="1"/>
        <v>#REF!</v>
      </c>
      <c r="G7" s="4" t="e">
        <f t="shared" ca="1" si="1"/>
        <v>#REF!</v>
      </c>
      <c r="H7" s="4" t="e">
        <f t="shared" ca="1" si="1"/>
        <v>#REF!</v>
      </c>
      <c r="I7" s="4" t="e">
        <f t="shared" ca="1" si="1"/>
        <v>#REF!</v>
      </c>
      <c r="J7" s="4" t="e">
        <f t="shared" ca="1" si="1"/>
        <v>#REF!</v>
      </c>
      <c r="K7" s="4" t="e">
        <f t="shared" ca="1" si="1"/>
        <v>#REF!</v>
      </c>
      <c r="L7" s="4" t="e">
        <f t="shared" ca="1" si="1"/>
        <v>#REF!</v>
      </c>
      <c r="M7" s="94" t="e">
        <f t="array" aca="1" ref="M7" ca="1">YEAR(INDIRECT("Inputs!B2"))</f>
        <v>#REF!</v>
      </c>
      <c r="P7" s="6" t="s">
        <v>108</v>
      </c>
      <c r="Q7" s="6" t="s">
        <v>109</v>
      </c>
      <c r="R7" s="6" t="s">
        <v>110</v>
      </c>
      <c r="S7" s="6" t="s">
        <v>111</v>
      </c>
      <c r="T7" s="6" t="s">
        <v>108</v>
      </c>
      <c r="U7" s="6" t="s">
        <v>109</v>
      </c>
      <c r="V7" s="6" t="s">
        <v>110</v>
      </c>
      <c r="W7" s="6" t="s">
        <v>111</v>
      </c>
      <c r="X7" s="6" t="s">
        <v>108</v>
      </c>
      <c r="Y7" s="6" t="s">
        <v>109</v>
      </c>
      <c r="Z7" s="6" t="s">
        <v>110</v>
      </c>
      <c r="AA7" s="6" t="s">
        <v>111</v>
      </c>
      <c r="AB7" s="6" t="s">
        <v>108</v>
      </c>
      <c r="AC7" s="6" t="s">
        <v>109</v>
      </c>
      <c r="AD7" s="6" t="s">
        <v>110</v>
      </c>
      <c r="AE7" s="6" t="s">
        <v>111</v>
      </c>
      <c r="AF7" s="6" t="s">
        <v>108</v>
      </c>
      <c r="AG7" s="6" t="s">
        <v>109</v>
      </c>
      <c r="AH7" s="6" t="s">
        <v>110</v>
      </c>
      <c r="AI7" s="6" t="s">
        <v>111</v>
      </c>
      <c r="AJ7" s="6" t="s">
        <v>108</v>
      </c>
      <c r="AK7" s="6" t="s">
        <v>109</v>
      </c>
      <c r="AL7" s="6" t="s">
        <v>110</v>
      </c>
      <c r="AM7" s="6" t="s">
        <v>111</v>
      </c>
      <c r="AN7" s="6" t="s">
        <v>108</v>
      </c>
      <c r="AO7" s="6" t="s">
        <v>109</v>
      </c>
      <c r="AP7" s="6" t="s">
        <v>110</v>
      </c>
      <c r="AQ7" s="6" t="s">
        <v>111</v>
      </c>
      <c r="AR7" s="6" t="s">
        <v>108</v>
      </c>
      <c r="AS7" s="6" t="s">
        <v>109</v>
      </c>
      <c r="AT7" s="6" t="s">
        <v>110</v>
      </c>
      <c r="AU7" s="6" t="s">
        <v>111</v>
      </c>
      <c r="AV7" s="6" t="s">
        <v>108</v>
      </c>
      <c r="AW7" s="6" t="s">
        <v>109</v>
      </c>
      <c r="AX7" s="6" t="s">
        <v>110</v>
      </c>
      <c r="AY7" s="6" t="s">
        <v>111</v>
      </c>
      <c r="AZ7" s="6" t="s">
        <v>108</v>
      </c>
      <c r="BA7" s="6" t="s">
        <v>109</v>
      </c>
      <c r="BB7" s="6" t="s">
        <v>110</v>
      </c>
      <c r="BC7" s="6" t="s">
        <v>111</v>
      </c>
      <c r="BD7" s="6" t="s">
        <v>108</v>
      </c>
      <c r="BE7" s="6" t="s">
        <v>109</v>
      </c>
      <c r="BF7" s="6" t="s">
        <v>110</v>
      </c>
      <c r="BG7" s="7" t="s">
        <v>111</v>
      </c>
    </row>
    <row r="8" spans="1:61" ht="12" customHeight="1">
      <c r="B8" s="41" t="s">
        <v>467</v>
      </c>
      <c r="C8" s="188" cm="1">
        <f t="array" aca="1" ref="C8" ca="1">IFERROR(
   INDEX(
      _xlfn._xlws.FILTER(
         INDIRECT($A$1 &amp; "[" &amp; C$7 &amp; "]"),
         (INDIRECT($A$1 &amp; "[Metric]")="Deal Value ($B)")*
         (INDIRECT($A$1 &amp; "[Industry Sector]")=$B8)
      ),
   1),
0)</f>
        <v>0</v>
      </c>
      <c r="D8" s="189" cm="1">
        <f t="array" aca="1" ref="D8" ca="1">IFERROR(
   INDEX(
      _xlfn._xlws.FILTER(
         INDIRECT($A$1 &amp; "[" &amp; D$7 &amp; "]"),
         (INDIRECT($A$1 &amp; "[Metric]")="Deal Value ($B)")*
         (INDIRECT($A$1 &amp; "[Industry Sector]")=$B8)
      ),
   1),
0)</f>
        <v>0</v>
      </c>
      <c r="E8" s="189" cm="1">
        <f t="array" aca="1" ref="E8" ca="1">IFERROR(
   INDEX(
      _xlfn._xlws.FILTER(
         INDIRECT($A$1 &amp; "[" &amp; E$7 &amp; "]"),
         (INDIRECT($A$1 &amp; "[Metric]")="Deal Value ($B)")*
         (INDIRECT($A$1 &amp; "[Industry Sector]")=$B8)
      ),
   1),
0)</f>
        <v>0</v>
      </c>
      <c r="F8" s="189" cm="1">
        <f t="array" aca="1" ref="F8" ca="1">IFERROR(
   INDEX(
      _xlfn._xlws.FILTER(
         INDIRECT($A$1 &amp; "[" &amp; F$7 &amp; "]"),
         (INDIRECT($A$1 &amp; "[Metric]")="Deal Value ($B)")*
         (INDIRECT($A$1 &amp; "[Industry Sector]")=$B8)
      ),
   1),
0)</f>
        <v>0</v>
      </c>
      <c r="G8" s="189" cm="1">
        <f t="array" aca="1" ref="G8" ca="1">IFERROR(
   INDEX(
      _xlfn._xlws.FILTER(
         INDIRECT($A$1 &amp; "[" &amp; G$7 &amp; "]"),
         (INDIRECT($A$1 &amp; "[Metric]")="Deal Value ($B)")*
         (INDIRECT($A$1 &amp; "[Industry Sector]")=$B8)
      ),
   1),
0)</f>
        <v>0</v>
      </c>
      <c r="H8" s="189" cm="1">
        <f t="array" aca="1" ref="H8" ca="1">IFERROR(
   INDEX(
      _xlfn._xlws.FILTER(
         INDIRECT($A$1 &amp; "[" &amp; H$7 &amp; "]"),
         (INDIRECT($A$1 &amp; "[Metric]")="Deal Value ($B)")*
         (INDIRECT($A$1 &amp; "[Industry Sector]")=$B8)
      ),
   1),
0)</f>
        <v>0</v>
      </c>
      <c r="I8" s="189" cm="1">
        <f t="array" aca="1" ref="I8" ca="1">IFERROR(
   INDEX(
      _xlfn._xlws.FILTER(
         INDIRECT($A$1 &amp; "[" &amp; I$7 &amp; "]"),
         (INDIRECT($A$1 &amp; "[Metric]")="Deal Value ($B)")*
         (INDIRECT($A$1 &amp; "[Industry Sector]")=$B8)
      ),
   1),
0)</f>
        <v>0</v>
      </c>
      <c r="J8" s="189" cm="1">
        <f t="array" aca="1" ref="J8" ca="1">IFERROR(
   INDEX(
      _xlfn._xlws.FILTER(
         INDIRECT($A$1 &amp; "[" &amp; J$7 &amp; "]"),
         (INDIRECT($A$1 &amp; "[Metric]")="Deal Value ($B)")*
         (INDIRECT($A$1 &amp; "[Industry Sector]")=$B8)
      ),
   1),
0)</f>
        <v>0</v>
      </c>
      <c r="K8" s="189" cm="1">
        <f t="array" aca="1" ref="K8" ca="1">IFERROR(
   INDEX(
      _xlfn._xlws.FILTER(
         INDIRECT($A$1 &amp; "[" &amp; K$7 &amp; "]"),
         (INDIRECT($A$1 &amp; "[Metric]")="Deal Value ($B)")*
         (INDIRECT($A$1 &amp; "[Industry Sector]")=$B8)
      ),
   1),
0)</f>
        <v>0</v>
      </c>
      <c r="L8" s="189" cm="1">
        <f t="array" aca="1" ref="L8" ca="1">IFERROR(
   INDEX(
      _xlfn._xlws.FILTER(
         INDIRECT($A$1 &amp; "[" &amp; L$7 &amp; "]"),
         (INDIRECT($A$1 &amp; "[Metric]")="Deal Value ($B)")*
         (INDIRECT($A$1 &amp; "[Industry Sector]")=$B8)
      ),
   1),
0)</f>
        <v>0</v>
      </c>
      <c r="M8" s="190" cm="1">
        <f t="array" aca="1" ref="M8" ca="1">IFERROR(
   INDEX(
      _xlfn._xlws.FILTER(
         INDIRECT($A$1 &amp; "[" &amp; M$7 &amp; "]"),
         (INDIRECT($A$1 &amp; "[Metric]")="Deal Value ($B)")*
         (INDIRECT($A$1 &amp; "[Industry Sector]")=$B8)
      ),
   1),
0)</f>
        <v>0</v>
      </c>
      <c r="O8" s="41" t="s">
        <v>467</v>
      </c>
      <c r="P8" s="188" cm="1">
        <f t="array" aca="1" ref="P8" ca="1">IFERROR(
   INDEX(
      _xlfn._xlws.FILTER(
         INDIRECT($B$1 &amp; "[" &amp; P$7 &amp; " " &amp; P$1 &amp; "]"),
         (INDIRECT($B$1 &amp; "[Metric]")="Deal Value ($B)")*
         (INDIRECT($B$1 &amp; "[Industry Sector]")=$O8)
      ),
   1),
0)</f>
        <v>0</v>
      </c>
      <c r="Q8" s="189" cm="1">
        <f t="array" aca="1" ref="Q8" ca="1">IFERROR(
   INDEX(
      _xlfn._xlws.FILTER(
         INDIRECT($B$1 &amp; "[" &amp; Q$7 &amp; " " &amp; Q$1 &amp; "]"),
         (INDIRECT($B$1 &amp; "[Metric]")="Deal Value ($B)")*
         (INDIRECT($B$1 &amp; "[Industry Sector]")=$O8)
      ),
   1),
0)</f>
        <v>0</v>
      </c>
      <c r="R8" s="189" cm="1">
        <f t="array" aca="1" ref="R8" ca="1">IFERROR(
   INDEX(
      _xlfn._xlws.FILTER(
         INDIRECT($B$1 &amp; "[" &amp; R$7 &amp; " " &amp; R$1 &amp; "]"),
         (INDIRECT($B$1 &amp; "[Metric]")="Deal Value ($B)")*
         (INDIRECT($B$1 &amp; "[Industry Sector]")=$O8)
      ),
   1),
0)</f>
        <v>0</v>
      </c>
      <c r="S8" s="189" cm="1">
        <f t="array" aca="1" ref="S8" ca="1">IFERROR(
   INDEX(
      _xlfn._xlws.FILTER(
         INDIRECT($B$1 &amp; "[" &amp; S$7 &amp; " " &amp; S$1 &amp; "]"),
         (INDIRECT($B$1 &amp; "[Metric]")="Deal Value ($B)")*
         (INDIRECT($B$1 &amp; "[Industry Sector]")=$O8)
      ),
   1),
0)</f>
        <v>0</v>
      </c>
      <c r="T8" s="189" cm="1">
        <f t="array" aca="1" ref="T8" ca="1">IFERROR(
   INDEX(
      _xlfn._xlws.FILTER(
         INDIRECT($B$1 &amp; "[" &amp; T$7 &amp; " " &amp; T$1 &amp; "]"),
         (INDIRECT($B$1 &amp; "[Metric]")="Deal Value ($B)")*
         (INDIRECT($B$1 &amp; "[Industry Sector]")=$O8)
      ),
   1),
0)</f>
        <v>0</v>
      </c>
      <c r="U8" s="189" cm="1">
        <f t="array" aca="1" ref="U8" ca="1">IFERROR(
   INDEX(
      _xlfn._xlws.FILTER(
         INDIRECT($B$1 &amp; "[" &amp; U$7 &amp; " " &amp; U$1 &amp; "]"),
         (INDIRECT($B$1 &amp; "[Metric]")="Deal Value ($B)")*
         (INDIRECT($B$1 &amp; "[Industry Sector]")=$O8)
      ),
   1),
0)</f>
        <v>0</v>
      </c>
      <c r="V8" s="189" cm="1">
        <f t="array" aca="1" ref="V8" ca="1">IFERROR(
   INDEX(
      _xlfn._xlws.FILTER(
         INDIRECT($B$1 &amp; "[" &amp; V$7 &amp; " " &amp; V$1 &amp; "]"),
         (INDIRECT($B$1 &amp; "[Metric]")="Deal Value ($B)")*
         (INDIRECT($B$1 &amp; "[Industry Sector]")=$O8)
      ),
   1),
0)</f>
        <v>0</v>
      </c>
      <c r="W8" s="189" cm="1">
        <f t="array" aca="1" ref="W8" ca="1">IFERROR(
   INDEX(
      _xlfn._xlws.FILTER(
         INDIRECT($B$1 &amp; "[" &amp; W$7 &amp; " " &amp; W$1 &amp; "]"),
         (INDIRECT($B$1 &amp; "[Metric]")="Deal Value ($B)")*
         (INDIRECT($B$1 &amp; "[Industry Sector]")=$O8)
      ),
   1),
0)</f>
        <v>0</v>
      </c>
      <c r="X8" s="189" cm="1">
        <f t="array" aca="1" ref="X8" ca="1">IFERROR(
   INDEX(
      _xlfn._xlws.FILTER(
         INDIRECT($B$1 &amp; "[" &amp; X$7 &amp; " " &amp; X$1 &amp; "]"),
         (INDIRECT($B$1 &amp; "[Metric]")="Deal Value ($B)")*
         (INDIRECT($B$1 &amp; "[Industry Sector]")=$O8)
      ),
   1),
0)</f>
        <v>0</v>
      </c>
      <c r="Y8" s="189" cm="1">
        <f t="array" aca="1" ref="Y8" ca="1">IFERROR(
   INDEX(
      _xlfn._xlws.FILTER(
         INDIRECT($B$1 &amp; "[" &amp; Y$7 &amp; " " &amp; Y$1 &amp; "]"),
         (INDIRECT($B$1 &amp; "[Metric]")="Deal Value ($B)")*
         (INDIRECT($B$1 &amp; "[Industry Sector]")=$O8)
      ),
   1),
0)</f>
        <v>0</v>
      </c>
      <c r="Z8" s="189" cm="1">
        <f t="array" aca="1" ref="Z8" ca="1">IFERROR(
   INDEX(
      _xlfn._xlws.FILTER(
         INDIRECT($B$1 &amp; "[" &amp; Z$7 &amp; " " &amp; Z$1 &amp; "]"),
         (INDIRECT($B$1 &amp; "[Metric]")="Deal Value ($B)")*
         (INDIRECT($B$1 &amp; "[Industry Sector]")=$O8)
      ),
   1),
0)</f>
        <v>0</v>
      </c>
      <c r="AA8" s="189" cm="1">
        <f t="array" aca="1" ref="AA8" ca="1">IFERROR(
   INDEX(
      _xlfn._xlws.FILTER(
         INDIRECT($B$1 &amp; "[" &amp; AA$7 &amp; " " &amp; AA$1 &amp; "]"),
         (INDIRECT($B$1 &amp; "[Metric]")="Deal Value ($B)")*
         (INDIRECT($B$1 &amp; "[Industry Sector]")=$O8)
      ),
   1),
0)</f>
        <v>0</v>
      </c>
      <c r="AB8" s="189" cm="1">
        <f t="array" aca="1" ref="AB8" ca="1">IFERROR(
   INDEX(
      _xlfn._xlws.FILTER(
         INDIRECT($B$1 &amp; "[" &amp; AB$7 &amp; " " &amp; AB$1 &amp; "]"),
         (INDIRECT($B$1 &amp; "[Metric]")="Deal Value ($B)")*
         (INDIRECT($B$1 &amp; "[Industry Sector]")=$O8)
      ),
   1),
0)</f>
        <v>0</v>
      </c>
      <c r="AC8" s="189" cm="1">
        <f t="array" aca="1" ref="AC8" ca="1">IFERROR(
   INDEX(
      _xlfn._xlws.FILTER(
         INDIRECT($B$1 &amp; "[" &amp; AC$7 &amp; " " &amp; AC$1 &amp; "]"),
         (INDIRECT($B$1 &amp; "[Metric]")="Deal Value ($B)")*
         (INDIRECT($B$1 &amp; "[Industry Sector]")=$O8)
      ),
   1),
0)</f>
        <v>0</v>
      </c>
      <c r="AD8" s="189" cm="1">
        <f t="array" aca="1" ref="AD8" ca="1">IFERROR(
   INDEX(
      _xlfn._xlws.FILTER(
         INDIRECT($B$1 &amp; "[" &amp; AD$7 &amp; " " &amp; AD$1 &amp; "]"),
         (INDIRECT($B$1 &amp; "[Metric]")="Deal Value ($B)")*
         (INDIRECT($B$1 &amp; "[Industry Sector]")=$O8)
      ),
   1),
0)</f>
        <v>0</v>
      </c>
      <c r="AE8" s="189" cm="1">
        <f t="array" aca="1" ref="AE8" ca="1">IFERROR(
   INDEX(
      _xlfn._xlws.FILTER(
         INDIRECT($B$1 &amp; "[" &amp; AE$7 &amp; " " &amp; AE$1 &amp; "]"),
         (INDIRECT($B$1 &amp; "[Metric]")="Deal Value ($B)")*
         (INDIRECT($B$1 &amp; "[Industry Sector]")=$O8)
      ),
   1),
0)</f>
        <v>0</v>
      </c>
      <c r="AF8" s="189" cm="1">
        <f t="array" aca="1" ref="AF8" ca="1">IFERROR(
   INDEX(
      _xlfn._xlws.FILTER(
         INDIRECT($B$1 &amp; "[" &amp; AF$7 &amp; " " &amp; AF$1 &amp; "]"),
         (INDIRECT($B$1 &amp; "[Metric]")="Deal Value ($B)")*
         (INDIRECT($B$1 &amp; "[Industry Sector]")=$O8)
      ),
   1),
0)</f>
        <v>0</v>
      </c>
      <c r="AG8" s="189" cm="1">
        <f t="array" aca="1" ref="AG8" ca="1">IFERROR(
   INDEX(
      _xlfn._xlws.FILTER(
         INDIRECT($B$1 &amp; "[" &amp; AG$7 &amp; " " &amp; AG$1 &amp; "]"),
         (INDIRECT($B$1 &amp; "[Metric]")="Deal Value ($B)")*
         (INDIRECT($B$1 &amp; "[Industry Sector]")=$O8)
      ),
   1),
0)</f>
        <v>0</v>
      </c>
      <c r="AH8" s="189" cm="1">
        <f t="array" aca="1" ref="AH8" ca="1">IFERROR(
   INDEX(
      _xlfn._xlws.FILTER(
         INDIRECT($B$1 &amp; "[" &amp; AH$7 &amp; " " &amp; AH$1 &amp; "]"),
         (INDIRECT($B$1 &amp; "[Metric]")="Deal Value ($B)")*
         (INDIRECT($B$1 &amp; "[Industry Sector]")=$O8)
      ),
   1),
0)</f>
        <v>0</v>
      </c>
      <c r="AI8" s="189" cm="1">
        <f t="array" aca="1" ref="AI8" ca="1">IFERROR(
   INDEX(
      _xlfn._xlws.FILTER(
         INDIRECT($B$1 &amp; "[" &amp; AI$7 &amp; " " &amp; AI$1 &amp; "]"),
         (INDIRECT($B$1 &amp; "[Metric]")="Deal Value ($B)")*
         (INDIRECT($B$1 &amp; "[Industry Sector]")=$O8)
      ),
   1),
0)</f>
        <v>0</v>
      </c>
      <c r="AJ8" s="189" cm="1">
        <f t="array" aca="1" ref="AJ8" ca="1">IFERROR(
   INDEX(
      _xlfn._xlws.FILTER(
         INDIRECT($B$1 &amp; "[" &amp; AJ$7 &amp; " " &amp; AJ$1 &amp; "]"),
         (INDIRECT($B$1 &amp; "[Metric]")="Deal Value ($B)")*
         (INDIRECT($B$1 &amp; "[Industry Sector]")=$O8)
      ),
   1),
0)</f>
        <v>0</v>
      </c>
      <c r="AK8" s="189" cm="1">
        <f t="array" aca="1" ref="AK8" ca="1">IFERROR(
   INDEX(
      _xlfn._xlws.FILTER(
         INDIRECT($B$1 &amp; "[" &amp; AK$7 &amp; " " &amp; AK$1 &amp; "]"),
         (INDIRECT($B$1 &amp; "[Metric]")="Deal Value ($B)")*
         (INDIRECT($B$1 &amp; "[Industry Sector]")=$O8)
      ),
   1),
0)</f>
        <v>0</v>
      </c>
      <c r="AL8" s="189" cm="1">
        <f t="array" aca="1" ref="AL8" ca="1">IFERROR(
   INDEX(
      _xlfn._xlws.FILTER(
         INDIRECT($B$1 &amp; "[" &amp; AL$7 &amp; " " &amp; AL$1 &amp; "]"),
         (INDIRECT($B$1 &amp; "[Metric]")="Deal Value ($B)")*
         (INDIRECT($B$1 &amp; "[Industry Sector]")=$O8)
      ),
   1),
0)</f>
        <v>0</v>
      </c>
      <c r="AM8" s="189" cm="1">
        <f t="array" aca="1" ref="AM8" ca="1">IFERROR(
   INDEX(
      _xlfn._xlws.FILTER(
         INDIRECT($B$1 &amp; "[" &amp; AM$7 &amp; " " &amp; AM$1 &amp; "]"),
         (INDIRECT($B$1 &amp; "[Metric]")="Deal Value ($B)")*
         (INDIRECT($B$1 &amp; "[Industry Sector]")=$O8)
      ),
   1),
0)</f>
        <v>0</v>
      </c>
      <c r="AN8" s="189" cm="1">
        <f t="array" aca="1" ref="AN8" ca="1">IFERROR(
   INDEX(
      _xlfn._xlws.FILTER(
         INDIRECT($B$1 &amp; "[" &amp; AN$7 &amp; " " &amp; AN$1 &amp; "]"),
         (INDIRECT($B$1 &amp; "[Metric]")="Deal Value ($B)")*
         (INDIRECT($B$1 &amp; "[Industry Sector]")=$O8)
      ),
   1),
0)</f>
        <v>0</v>
      </c>
      <c r="AO8" s="189" cm="1">
        <f t="array" aca="1" ref="AO8" ca="1">IFERROR(
   INDEX(
      _xlfn._xlws.FILTER(
         INDIRECT($B$1 &amp; "[" &amp; AO$7 &amp; " " &amp; AO$1 &amp; "]"),
         (INDIRECT($B$1 &amp; "[Metric]")="Deal Value ($B)")*
         (INDIRECT($B$1 &amp; "[Industry Sector]")=$O8)
      ),
   1),
0)</f>
        <v>0</v>
      </c>
      <c r="AP8" s="189" cm="1">
        <f t="array" aca="1" ref="AP8" ca="1">IFERROR(
   INDEX(
      _xlfn._xlws.FILTER(
         INDIRECT($B$1 &amp; "[" &amp; AP$7 &amp; " " &amp; AP$1 &amp; "]"),
         (INDIRECT($B$1 &amp; "[Metric]")="Deal Value ($B)")*
         (INDIRECT($B$1 &amp; "[Industry Sector]")=$O8)
      ),
   1),
0)</f>
        <v>0</v>
      </c>
      <c r="AQ8" s="189" cm="1">
        <f t="array" aca="1" ref="AQ8" ca="1">IFERROR(
   INDEX(
      _xlfn._xlws.FILTER(
         INDIRECT($B$1 &amp; "[" &amp; AQ$7 &amp; " " &amp; AQ$1 &amp; "]"),
         (INDIRECT($B$1 &amp; "[Metric]")="Deal Value ($B)")*
         (INDIRECT($B$1 &amp; "[Industry Sector]")=$O8)
      ),
   1),
0)</f>
        <v>0</v>
      </c>
      <c r="AR8" s="189" cm="1">
        <f t="array" aca="1" ref="AR8" ca="1">IFERROR(
   INDEX(
      _xlfn._xlws.FILTER(
         INDIRECT($B$1 &amp; "[" &amp; AR$7 &amp; " " &amp; AR$1 &amp; "]"),
         (INDIRECT($B$1 &amp; "[Metric]")="Deal Value ($B)")*
         (INDIRECT($B$1 &amp; "[Industry Sector]")=$O8)
      ),
   1),
0)</f>
        <v>0</v>
      </c>
      <c r="AS8" s="189" cm="1">
        <f t="array" aca="1" ref="AS8" ca="1">IFERROR(
   INDEX(
      _xlfn._xlws.FILTER(
         INDIRECT($B$1 &amp; "[" &amp; AS$7 &amp; " " &amp; AS$1 &amp; "]"),
         (INDIRECT($B$1 &amp; "[Metric]")="Deal Value ($B)")*
         (INDIRECT($B$1 &amp; "[Industry Sector]")=$O8)
      ),
   1),
0)</f>
        <v>0</v>
      </c>
      <c r="AT8" s="189" cm="1">
        <f t="array" aca="1" ref="AT8" ca="1">IFERROR(
   INDEX(
      _xlfn._xlws.FILTER(
         INDIRECT($B$1 &amp; "[" &amp; AT$7 &amp; " " &amp; AT$1 &amp; "]"),
         (INDIRECT($B$1 &amp; "[Metric]")="Deal Value ($B)")*
         (INDIRECT($B$1 &amp; "[Industry Sector]")=$O8)
      ),
   1),
0)</f>
        <v>0</v>
      </c>
      <c r="AU8" s="189" cm="1">
        <f t="array" aca="1" ref="AU8" ca="1">IFERROR(
   INDEX(
      _xlfn._xlws.FILTER(
         INDIRECT($B$1 &amp; "[" &amp; AU$7 &amp; " " &amp; AU$1 &amp; "]"),
         (INDIRECT($B$1 &amp; "[Metric]")="Deal Value ($B)")*
         (INDIRECT($B$1 &amp; "[Industry Sector]")=$O8)
      ),
   1),
0)</f>
        <v>0</v>
      </c>
      <c r="AV8" s="189" cm="1">
        <f t="array" aca="1" ref="AV8" ca="1">IFERROR(
   INDEX(
      _xlfn._xlws.FILTER(
         INDIRECT($B$1 &amp; "[" &amp; AV$7 &amp; " " &amp; AV$1 &amp; "]"),
         (INDIRECT($B$1 &amp; "[Metric]")="Deal Value ($B)")*
         (INDIRECT($B$1 &amp; "[Industry Sector]")=$O8)
      ),
   1),
0)</f>
        <v>0</v>
      </c>
      <c r="AW8" s="189" cm="1">
        <f t="array" aca="1" ref="AW8" ca="1">IFERROR(
   INDEX(
      _xlfn._xlws.FILTER(
         INDIRECT($B$1 &amp; "[" &amp; AW$7 &amp; " " &amp; AW$1 &amp; "]"),
         (INDIRECT($B$1 &amp; "[Metric]")="Deal Value ($B)")*
         (INDIRECT($B$1 &amp; "[Industry Sector]")=$O8)
      ),
   1),
0)</f>
        <v>0</v>
      </c>
      <c r="AX8" s="189" cm="1">
        <f t="array" aca="1" ref="AX8" ca="1">IFERROR(
   INDEX(
      _xlfn._xlws.FILTER(
         INDIRECT($B$1 &amp; "[" &amp; AX$7 &amp; " " &amp; AX$1 &amp; "]"),
         (INDIRECT($B$1 &amp; "[Metric]")="Deal Value ($B)")*
         (INDIRECT($B$1 &amp; "[Industry Sector]")=$O8)
      ),
   1),
0)</f>
        <v>0</v>
      </c>
      <c r="AY8" s="189" cm="1">
        <f t="array" aca="1" ref="AY8" ca="1">IFERROR(
   INDEX(
      _xlfn._xlws.FILTER(
         INDIRECT($B$1 &amp; "[" &amp; AY$7 &amp; " " &amp; AY$1 &amp; "]"),
         (INDIRECT($B$1 &amp; "[Metric]")="Deal Value ($B)")*
         (INDIRECT($B$1 &amp; "[Industry Sector]")=$O8)
      ),
   1),
0)</f>
        <v>0</v>
      </c>
      <c r="AZ8" s="189" cm="1">
        <f t="array" aca="1" ref="AZ8" ca="1">IFERROR(
   INDEX(
      _xlfn._xlws.FILTER(
         INDIRECT($B$1 &amp; "[" &amp; AZ$7 &amp; " " &amp; AZ$1 &amp; "]"),
         (INDIRECT($B$1 &amp; "[Metric]")="Deal Value ($B)")*
         (INDIRECT($B$1 &amp; "[Industry Sector]")=$O8)
      ),
   1),
0)</f>
        <v>0</v>
      </c>
      <c r="BA8" s="189" cm="1">
        <f t="array" aca="1" ref="BA8" ca="1">IFERROR(
   INDEX(
      _xlfn._xlws.FILTER(
         INDIRECT($B$1 &amp; "[" &amp; BA$7 &amp; " " &amp; BA$1 &amp; "]"),
         (INDIRECT($B$1 &amp; "[Metric]")="Deal Value ($B)")*
         (INDIRECT($B$1 &amp; "[Industry Sector]")=$O8)
      ),
   1),
0)</f>
        <v>0</v>
      </c>
      <c r="BB8" s="189" cm="1">
        <f t="array" aca="1" ref="BB8" ca="1">IFERROR(
   INDEX(
      _xlfn._xlws.FILTER(
         INDIRECT($B$1 &amp; "[" &amp; BB$7 &amp; " " &amp; BB$1 &amp; "]"),
         (INDIRECT($B$1 &amp; "[Metric]")="Deal Value ($B)")*
         (INDIRECT($B$1 &amp; "[Industry Sector]")=$O8)
      ),
   1),
0)</f>
        <v>0</v>
      </c>
      <c r="BC8" s="189" cm="1">
        <f t="array" aca="1" ref="BC8" ca="1">IFERROR(
   INDEX(
      _xlfn._xlws.FILTER(
         INDIRECT($B$1 &amp; "[" &amp; BC$7 &amp; " " &amp; BC$1 &amp; "]"),
         (INDIRECT($B$1 &amp; "[Metric]")="Deal Value ($B)")*
         (INDIRECT($B$1 &amp; "[Industry Sector]")=$O8)
      ),
   1),
0)</f>
        <v>0</v>
      </c>
      <c r="BD8" s="189" cm="1">
        <f t="array" aca="1" ref="BD8" ca="1">IFERROR(
   INDEX(
      _xlfn._xlws.FILTER(
         INDIRECT($B$1 &amp; "[" &amp; BD$7 &amp; " " &amp; BD$1 &amp; "]"),
         (INDIRECT($B$1 &amp; "[Metric]")="Deal Value ($B)")*
         (INDIRECT($B$1 &amp; "[Industry Sector]")=$O8)
      ),
   1),
0)</f>
        <v>0</v>
      </c>
      <c r="BE8" s="189" cm="1">
        <f t="array" aca="1" ref="BE8" ca="1">IFERROR(
   INDEX(
      _xlfn._xlws.FILTER(
         INDIRECT($B$1 &amp; "[" &amp; BE$7 &amp; " " &amp; BE$1 &amp; "]"),
         (INDIRECT($B$1 &amp; "[Metric]")="Deal Value ($B)")*
         (INDIRECT($B$1 &amp; "[Industry Sector]")=$O8)
      ),
   1),
0)</f>
        <v>0</v>
      </c>
      <c r="BF8" s="189" cm="1">
        <f t="array" aca="1" ref="BF8" ca="1">IFERROR(
   INDEX(
      _xlfn._xlws.FILTER(
         INDIRECT($B$1 &amp; "[" &amp; BF$7 &amp; " " &amp; BF$1 &amp; "]"),
         (INDIRECT($B$1 &amp; "[Metric]")="Deal Value ($B)")*
         (INDIRECT($B$1 &amp; "[Industry Sector]")=$O8)
      ),
   1),
0)</f>
        <v>0</v>
      </c>
      <c r="BG8" s="190" cm="1">
        <f t="array" aca="1" ref="BG8" ca="1">IFERROR(
   INDEX(
      _xlfn._xlws.FILTER(
         INDIRECT($B$1 &amp; "[" &amp; BG$7 &amp; " " &amp; BG$1 &amp; "]"),
         (INDIRECT($B$1 &amp; "[Metric]")="Deal Value ($B)")*
         (INDIRECT($B$1 &amp; "[Industry Sector]")=$O8)
      ),
   1),
0)</f>
        <v>0</v>
      </c>
    </row>
    <row r="9" spans="1:61" ht="12" customHeight="1">
      <c r="B9" s="5" t="s">
        <v>462</v>
      </c>
      <c r="C9" s="191" cm="1">
        <f t="array" aca="1" ref="C9" ca="1">IFERROR(
   INDEX(
      _xlfn._xlws.FILTER(
         INDIRECT($A$1 &amp; "[" &amp; C$7 &amp; "]"),
         (INDIRECT($A$1 &amp; "[Metric]")="Deal Value ($B)")*
         (INDIRECT($A$1 &amp; "[Industry Sector]")=$B9)
      ),
   1),
0)</f>
        <v>0</v>
      </c>
      <c r="D9" s="192" cm="1">
        <f t="array" aca="1" ref="D9" ca="1">IFERROR(
   INDEX(
      _xlfn._xlws.FILTER(
         INDIRECT($A$1 &amp; "[" &amp; D$7 &amp; "]"),
         (INDIRECT($A$1 &amp; "[Metric]")="Deal Value ($B)")*
         (INDIRECT($A$1 &amp; "[Industry Sector]")=$B9)
      ),
   1),
0)</f>
        <v>0</v>
      </c>
      <c r="E9" s="192" cm="1">
        <f t="array" aca="1" ref="E9" ca="1">IFERROR(
   INDEX(
      _xlfn._xlws.FILTER(
         INDIRECT($A$1 &amp; "[" &amp; E$7 &amp; "]"),
         (INDIRECT($A$1 &amp; "[Metric]")="Deal Value ($B)")*
         (INDIRECT($A$1 &amp; "[Industry Sector]")=$B9)
      ),
   1),
0)</f>
        <v>0</v>
      </c>
      <c r="F9" s="192" cm="1">
        <f t="array" aca="1" ref="F9" ca="1">IFERROR(
   INDEX(
      _xlfn._xlws.FILTER(
         INDIRECT($A$1 &amp; "[" &amp; F$7 &amp; "]"),
         (INDIRECT($A$1 &amp; "[Metric]")="Deal Value ($B)")*
         (INDIRECT($A$1 &amp; "[Industry Sector]")=$B9)
      ),
   1),
0)</f>
        <v>0</v>
      </c>
      <c r="G9" s="192" cm="1">
        <f t="array" aca="1" ref="G9" ca="1">IFERROR(
   INDEX(
      _xlfn._xlws.FILTER(
         INDIRECT($A$1 &amp; "[" &amp; G$7 &amp; "]"),
         (INDIRECT($A$1 &amp; "[Metric]")="Deal Value ($B)")*
         (INDIRECT($A$1 &amp; "[Industry Sector]")=$B9)
      ),
   1),
0)</f>
        <v>0</v>
      </c>
      <c r="H9" s="192" cm="1">
        <f t="array" aca="1" ref="H9" ca="1">IFERROR(
   INDEX(
      _xlfn._xlws.FILTER(
         INDIRECT($A$1 &amp; "[" &amp; H$7 &amp; "]"),
         (INDIRECT($A$1 &amp; "[Metric]")="Deal Value ($B)")*
         (INDIRECT($A$1 &amp; "[Industry Sector]")=$B9)
      ),
   1),
0)</f>
        <v>0</v>
      </c>
      <c r="I9" s="192" cm="1">
        <f t="array" aca="1" ref="I9" ca="1">IFERROR(
   INDEX(
      _xlfn._xlws.FILTER(
         INDIRECT($A$1 &amp; "[" &amp; I$7 &amp; "]"),
         (INDIRECT($A$1 &amp; "[Metric]")="Deal Value ($B)")*
         (INDIRECT($A$1 &amp; "[Industry Sector]")=$B9)
      ),
   1),
0)</f>
        <v>0</v>
      </c>
      <c r="J9" s="192" cm="1">
        <f t="array" aca="1" ref="J9" ca="1">IFERROR(
   INDEX(
      _xlfn._xlws.FILTER(
         INDIRECT($A$1 &amp; "[" &amp; J$7 &amp; "]"),
         (INDIRECT($A$1 &amp; "[Metric]")="Deal Value ($B)")*
         (INDIRECT($A$1 &amp; "[Industry Sector]")=$B9)
      ),
   1),
0)</f>
        <v>0</v>
      </c>
      <c r="K9" s="192" cm="1">
        <f t="array" aca="1" ref="K9" ca="1">IFERROR(
   INDEX(
      _xlfn._xlws.FILTER(
         INDIRECT($A$1 &amp; "[" &amp; K$7 &amp; "]"),
         (INDIRECT($A$1 &amp; "[Metric]")="Deal Value ($B)")*
         (INDIRECT($A$1 &amp; "[Industry Sector]")=$B9)
      ),
   1),
0)</f>
        <v>0</v>
      </c>
      <c r="L9" s="192" cm="1">
        <f t="array" aca="1" ref="L9" ca="1">IFERROR(
   INDEX(
      _xlfn._xlws.FILTER(
         INDIRECT($A$1 &amp; "[" &amp; L$7 &amp; "]"),
         (INDIRECT($A$1 &amp; "[Metric]")="Deal Value ($B)")*
         (INDIRECT($A$1 &amp; "[Industry Sector]")=$B9)
      ),
   1),
0)</f>
        <v>0</v>
      </c>
      <c r="M9" s="193" cm="1">
        <f t="array" aca="1" ref="M9" ca="1">IFERROR(
   INDEX(
      _xlfn._xlws.FILTER(
         INDIRECT($A$1 &amp; "[" &amp; M$7 &amp; "]"),
         (INDIRECT($A$1 &amp; "[Metric]")="Deal Value ($B)")*
         (INDIRECT($A$1 &amp; "[Industry Sector]")=$B9)
      ),
   1),
0)</f>
        <v>0</v>
      </c>
      <c r="O9" s="5" t="s">
        <v>462</v>
      </c>
      <c r="P9" s="191" cm="1">
        <f t="array" aca="1" ref="P9" ca="1">IFERROR(
   INDEX(
      _xlfn._xlws.FILTER(
         INDIRECT($B$1 &amp; "[" &amp; P$7 &amp; " " &amp; P$1 &amp; "]"),
         (INDIRECT($B$1 &amp; "[Metric]")="Deal Value ($B)")*
         (INDIRECT($B$1 &amp; "[Industry Sector]")=$O9)
      ),
   1),
0)</f>
        <v>0</v>
      </c>
      <c r="Q9" s="192" cm="1">
        <f t="array" aca="1" ref="Q9" ca="1">IFERROR(
   INDEX(
      _xlfn._xlws.FILTER(
         INDIRECT($B$1 &amp; "[" &amp; Q$7 &amp; " " &amp; Q$1 &amp; "]"),
         (INDIRECT($B$1 &amp; "[Metric]")="Deal Value ($B)")*
         (INDIRECT($B$1 &amp; "[Industry Sector]")=$O9)
      ),
   1),
0)</f>
        <v>0</v>
      </c>
      <c r="R9" s="192" cm="1">
        <f t="array" aca="1" ref="R9" ca="1">IFERROR(
   INDEX(
      _xlfn._xlws.FILTER(
         INDIRECT($B$1 &amp; "[" &amp; R$7 &amp; " " &amp; R$1 &amp; "]"),
         (INDIRECT($B$1 &amp; "[Metric]")="Deal Value ($B)")*
         (INDIRECT($B$1 &amp; "[Industry Sector]")=$O9)
      ),
   1),
0)</f>
        <v>0</v>
      </c>
      <c r="S9" s="192" cm="1">
        <f t="array" aca="1" ref="S9" ca="1">IFERROR(
   INDEX(
      _xlfn._xlws.FILTER(
         INDIRECT($B$1 &amp; "[" &amp; S$7 &amp; " " &amp; S$1 &amp; "]"),
         (INDIRECT($B$1 &amp; "[Metric]")="Deal Value ($B)")*
         (INDIRECT($B$1 &amp; "[Industry Sector]")=$O9)
      ),
   1),
0)</f>
        <v>0</v>
      </c>
      <c r="T9" s="192" cm="1">
        <f t="array" aca="1" ref="T9" ca="1">IFERROR(
   INDEX(
      _xlfn._xlws.FILTER(
         INDIRECT($B$1 &amp; "[" &amp; T$7 &amp; " " &amp; T$1 &amp; "]"),
         (INDIRECT($B$1 &amp; "[Metric]")="Deal Value ($B)")*
         (INDIRECT($B$1 &amp; "[Industry Sector]")=$O9)
      ),
   1),
0)</f>
        <v>0</v>
      </c>
      <c r="U9" s="192" cm="1">
        <f t="array" aca="1" ref="U9" ca="1">IFERROR(
   INDEX(
      _xlfn._xlws.FILTER(
         INDIRECT($B$1 &amp; "[" &amp; U$7 &amp; " " &amp; U$1 &amp; "]"),
         (INDIRECT($B$1 &amp; "[Metric]")="Deal Value ($B)")*
         (INDIRECT($B$1 &amp; "[Industry Sector]")=$O9)
      ),
   1),
0)</f>
        <v>0</v>
      </c>
      <c r="V9" s="192" cm="1">
        <f t="array" aca="1" ref="V9" ca="1">IFERROR(
   INDEX(
      _xlfn._xlws.FILTER(
         INDIRECT($B$1 &amp; "[" &amp; V$7 &amp; " " &amp; V$1 &amp; "]"),
         (INDIRECT($B$1 &amp; "[Metric]")="Deal Value ($B)")*
         (INDIRECT($B$1 &amp; "[Industry Sector]")=$O9)
      ),
   1),
0)</f>
        <v>0</v>
      </c>
      <c r="W9" s="192" cm="1">
        <f t="array" aca="1" ref="W9" ca="1">IFERROR(
   INDEX(
      _xlfn._xlws.FILTER(
         INDIRECT($B$1 &amp; "[" &amp; W$7 &amp; " " &amp; W$1 &amp; "]"),
         (INDIRECT($B$1 &amp; "[Metric]")="Deal Value ($B)")*
         (INDIRECT($B$1 &amp; "[Industry Sector]")=$O9)
      ),
   1),
0)</f>
        <v>0</v>
      </c>
      <c r="X9" s="192" cm="1">
        <f t="array" aca="1" ref="X9" ca="1">IFERROR(
   INDEX(
      _xlfn._xlws.FILTER(
         INDIRECT($B$1 &amp; "[" &amp; X$7 &amp; " " &amp; X$1 &amp; "]"),
         (INDIRECT($B$1 &amp; "[Metric]")="Deal Value ($B)")*
         (INDIRECT($B$1 &amp; "[Industry Sector]")=$O9)
      ),
   1),
0)</f>
        <v>0</v>
      </c>
      <c r="Y9" s="192" cm="1">
        <f t="array" aca="1" ref="Y9" ca="1">IFERROR(
   INDEX(
      _xlfn._xlws.FILTER(
         INDIRECT($B$1 &amp; "[" &amp; Y$7 &amp; " " &amp; Y$1 &amp; "]"),
         (INDIRECT($B$1 &amp; "[Metric]")="Deal Value ($B)")*
         (INDIRECT($B$1 &amp; "[Industry Sector]")=$O9)
      ),
   1),
0)</f>
        <v>0</v>
      </c>
      <c r="Z9" s="192" cm="1">
        <f t="array" aca="1" ref="Z9" ca="1">IFERROR(
   INDEX(
      _xlfn._xlws.FILTER(
         INDIRECT($B$1 &amp; "[" &amp; Z$7 &amp; " " &amp; Z$1 &amp; "]"),
         (INDIRECT($B$1 &amp; "[Metric]")="Deal Value ($B)")*
         (INDIRECT($B$1 &amp; "[Industry Sector]")=$O9)
      ),
   1),
0)</f>
        <v>0</v>
      </c>
      <c r="AA9" s="192" cm="1">
        <f t="array" aca="1" ref="AA9" ca="1">IFERROR(
   INDEX(
      _xlfn._xlws.FILTER(
         INDIRECT($B$1 &amp; "[" &amp; AA$7 &amp; " " &amp; AA$1 &amp; "]"),
         (INDIRECT($B$1 &amp; "[Metric]")="Deal Value ($B)")*
         (INDIRECT($B$1 &amp; "[Industry Sector]")=$O9)
      ),
   1),
0)</f>
        <v>0</v>
      </c>
      <c r="AB9" s="192" cm="1">
        <f t="array" aca="1" ref="AB9" ca="1">IFERROR(
   INDEX(
      _xlfn._xlws.FILTER(
         INDIRECT($B$1 &amp; "[" &amp; AB$7 &amp; " " &amp; AB$1 &amp; "]"),
         (INDIRECT($B$1 &amp; "[Metric]")="Deal Value ($B)")*
         (INDIRECT($B$1 &amp; "[Industry Sector]")=$O9)
      ),
   1),
0)</f>
        <v>0</v>
      </c>
      <c r="AC9" s="192" cm="1">
        <f t="array" aca="1" ref="AC9" ca="1">IFERROR(
   INDEX(
      _xlfn._xlws.FILTER(
         INDIRECT($B$1 &amp; "[" &amp; AC$7 &amp; " " &amp; AC$1 &amp; "]"),
         (INDIRECT($B$1 &amp; "[Metric]")="Deal Value ($B)")*
         (INDIRECT($B$1 &amp; "[Industry Sector]")=$O9)
      ),
   1),
0)</f>
        <v>0</v>
      </c>
      <c r="AD9" s="192" cm="1">
        <f t="array" aca="1" ref="AD9" ca="1">IFERROR(
   INDEX(
      _xlfn._xlws.FILTER(
         INDIRECT($B$1 &amp; "[" &amp; AD$7 &amp; " " &amp; AD$1 &amp; "]"),
         (INDIRECT($B$1 &amp; "[Metric]")="Deal Value ($B)")*
         (INDIRECT($B$1 &amp; "[Industry Sector]")=$O9)
      ),
   1),
0)</f>
        <v>0</v>
      </c>
      <c r="AE9" s="192" cm="1">
        <f t="array" aca="1" ref="AE9" ca="1">IFERROR(
   INDEX(
      _xlfn._xlws.FILTER(
         INDIRECT($B$1 &amp; "[" &amp; AE$7 &amp; " " &amp; AE$1 &amp; "]"),
         (INDIRECT($B$1 &amp; "[Metric]")="Deal Value ($B)")*
         (INDIRECT($B$1 &amp; "[Industry Sector]")=$O9)
      ),
   1),
0)</f>
        <v>0</v>
      </c>
      <c r="AF9" s="192" cm="1">
        <f t="array" aca="1" ref="AF9" ca="1">IFERROR(
   INDEX(
      _xlfn._xlws.FILTER(
         INDIRECT($B$1 &amp; "[" &amp; AF$7 &amp; " " &amp; AF$1 &amp; "]"),
         (INDIRECT($B$1 &amp; "[Metric]")="Deal Value ($B)")*
         (INDIRECT($B$1 &amp; "[Industry Sector]")=$O9)
      ),
   1),
0)</f>
        <v>0</v>
      </c>
      <c r="AG9" s="192" cm="1">
        <f t="array" aca="1" ref="AG9" ca="1">IFERROR(
   INDEX(
      _xlfn._xlws.FILTER(
         INDIRECT($B$1 &amp; "[" &amp; AG$7 &amp; " " &amp; AG$1 &amp; "]"),
         (INDIRECT($B$1 &amp; "[Metric]")="Deal Value ($B)")*
         (INDIRECT($B$1 &amp; "[Industry Sector]")=$O9)
      ),
   1),
0)</f>
        <v>0</v>
      </c>
      <c r="AH9" s="192" cm="1">
        <f t="array" aca="1" ref="AH9" ca="1">IFERROR(
   INDEX(
      _xlfn._xlws.FILTER(
         INDIRECT($B$1 &amp; "[" &amp; AH$7 &amp; " " &amp; AH$1 &amp; "]"),
         (INDIRECT($B$1 &amp; "[Metric]")="Deal Value ($B)")*
         (INDIRECT($B$1 &amp; "[Industry Sector]")=$O9)
      ),
   1),
0)</f>
        <v>0</v>
      </c>
      <c r="AI9" s="192" cm="1">
        <f t="array" aca="1" ref="AI9" ca="1">IFERROR(
   INDEX(
      _xlfn._xlws.FILTER(
         INDIRECT($B$1 &amp; "[" &amp; AI$7 &amp; " " &amp; AI$1 &amp; "]"),
         (INDIRECT($B$1 &amp; "[Metric]")="Deal Value ($B)")*
         (INDIRECT($B$1 &amp; "[Industry Sector]")=$O9)
      ),
   1),
0)</f>
        <v>0</v>
      </c>
      <c r="AJ9" s="192" cm="1">
        <f t="array" aca="1" ref="AJ9" ca="1">IFERROR(
   INDEX(
      _xlfn._xlws.FILTER(
         INDIRECT($B$1 &amp; "[" &amp; AJ$7 &amp; " " &amp; AJ$1 &amp; "]"),
         (INDIRECT($B$1 &amp; "[Metric]")="Deal Value ($B)")*
         (INDIRECT($B$1 &amp; "[Industry Sector]")=$O9)
      ),
   1),
0)</f>
        <v>0</v>
      </c>
      <c r="AK9" s="192" cm="1">
        <f t="array" aca="1" ref="AK9" ca="1">IFERROR(
   INDEX(
      _xlfn._xlws.FILTER(
         INDIRECT($B$1 &amp; "[" &amp; AK$7 &amp; " " &amp; AK$1 &amp; "]"),
         (INDIRECT($B$1 &amp; "[Metric]")="Deal Value ($B)")*
         (INDIRECT($B$1 &amp; "[Industry Sector]")=$O9)
      ),
   1),
0)</f>
        <v>0</v>
      </c>
      <c r="AL9" s="192" cm="1">
        <f t="array" aca="1" ref="AL9" ca="1">IFERROR(
   INDEX(
      _xlfn._xlws.FILTER(
         INDIRECT($B$1 &amp; "[" &amp; AL$7 &amp; " " &amp; AL$1 &amp; "]"),
         (INDIRECT($B$1 &amp; "[Metric]")="Deal Value ($B)")*
         (INDIRECT($B$1 &amp; "[Industry Sector]")=$O9)
      ),
   1),
0)</f>
        <v>0</v>
      </c>
      <c r="AM9" s="192" cm="1">
        <f t="array" aca="1" ref="AM9" ca="1">IFERROR(
   INDEX(
      _xlfn._xlws.FILTER(
         INDIRECT($B$1 &amp; "[" &amp; AM$7 &amp; " " &amp; AM$1 &amp; "]"),
         (INDIRECT($B$1 &amp; "[Metric]")="Deal Value ($B)")*
         (INDIRECT($B$1 &amp; "[Industry Sector]")=$O9)
      ),
   1),
0)</f>
        <v>0</v>
      </c>
      <c r="AN9" s="192" cm="1">
        <f t="array" aca="1" ref="AN9" ca="1">IFERROR(
   INDEX(
      _xlfn._xlws.FILTER(
         INDIRECT($B$1 &amp; "[" &amp; AN$7 &amp; " " &amp; AN$1 &amp; "]"),
         (INDIRECT($B$1 &amp; "[Metric]")="Deal Value ($B)")*
         (INDIRECT($B$1 &amp; "[Industry Sector]")=$O9)
      ),
   1),
0)</f>
        <v>0</v>
      </c>
      <c r="AO9" s="192" cm="1">
        <f t="array" aca="1" ref="AO9" ca="1">IFERROR(
   INDEX(
      _xlfn._xlws.FILTER(
         INDIRECT($B$1 &amp; "[" &amp; AO$7 &amp; " " &amp; AO$1 &amp; "]"),
         (INDIRECT($B$1 &amp; "[Metric]")="Deal Value ($B)")*
         (INDIRECT($B$1 &amp; "[Industry Sector]")=$O9)
      ),
   1),
0)</f>
        <v>0</v>
      </c>
      <c r="AP9" s="192" cm="1">
        <f t="array" aca="1" ref="AP9" ca="1">IFERROR(
   INDEX(
      _xlfn._xlws.FILTER(
         INDIRECT($B$1 &amp; "[" &amp; AP$7 &amp; " " &amp; AP$1 &amp; "]"),
         (INDIRECT($B$1 &amp; "[Metric]")="Deal Value ($B)")*
         (INDIRECT($B$1 &amp; "[Industry Sector]")=$O9)
      ),
   1),
0)</f>
        <v>0</v>
      </c>
      <c r="AQ9" s="192" cm="1">
        <f t="array" aca="1" ref="AQ9" ca="1">IFERROR(
   INDEX(
      _xlfn._xlws.FILTER(
         INDIRECT($B$1 &amp; "[" &amp; AQ$7 &amp; " " &amp; AQ$1 &amp; "]"),
         (INDIRECT($B$1 &amp; "[Metric]")="Deal Value ($B)")*
         (INDIRECT($B$1 &amp; "[Industry Sector]")=$O9)
      ),
   1),
0)</f>
        <v>0</v>
      </c>
      <c r="AR9" s="192" cm="1">
        <f t="array" aca="1" ref="AR9" ca="1">IFERROR(
   INDEX(
      _xlfn._xlws.FILTER(
         INDIRECT($B$1 &amp; "[" &amp; AR$7 &amp; " " &amp; AR$1 &amp; "]"),
         (INDIRECT($B$1 &amp; "[Metric]")="Deal Value ($B)")*
         (INDIRECT($B$1 &amp; "[Industry Sector]")=$O9)
      ),
   1),
0)</f>
        <v>0</v>
      </c>
      <c r="AS9" s="192" cm="1">
        <f t="array" aca="1" ref="AS9" ca="1">IFERROR(
   INDEX(
      _xlfn._xlws.FILTER(
         INDIRECT($B$1 &amp; "[" &amp; AS$7 &amp; " " &amp; AS$1 &amp; "]"),
         (INDIRECT($B$1 &amp; "[Metric]")="Deal Value ($B)")*
         (INDIRECT($B$1 &amp; "[Industry Sector]")=$O9)
      ),
   1),
0)</f>
        <v>0</v>
      </c>
      <c r="AT9" s="192" cm="1">
        <f t="array" aca="1" ref="AT9" ca="1">IFERROR(
   INDEX(
      _xlfn._xlws.FILTER(
         INDIRECT($B$1 &amp; "[" &amp; AT$7 &amp; " " &amp; AT$1 &amp; "]"),
         (INDIRECT($B$1 &amp; "[Metric]")="Deal Value ($B)")*
         (INDIRECT($B$1 &amp; "[Industry Sector]")=$O9)
      ),
   1),
0)</f>
        <v>0</v>
      </c>
      <c r="AU9" s="192" cm="1">
        <f t="array" aca="1" ref="AU9" ca="1">IFERROR(
   INDEX(
      _xlfn._xlws.FILTER(
         INDIRECT($B$1 &amp; "[" &amp; AU$7 &amp; " " &amp; AU$1 &amp; "]"),
         (INDIRECT($B$1 &amp; "[Metric]")="Deal Value ($B)")*
         (INDIRECT($B$1 &amp; "[Industry Sector]")=$O9)
      ),
   1),
0)</f>
        <v>0</v>
      </c>
      <c r="AV9" s="192" cm="1">
        <f t="array" aca="1" ref="AV9" ca="1">IFERROR(
   INDEX(
      _xlfn._xlws.FILTER(
         INDIRECT($B$1 &amp; "[" &amp; AV$7 &amp; " " &amp; AV$1 &amp; "]"),
         (INDIRECT($B$1 &amp; "[Metric]")="Deal Value ($B)")*
         (INDIRECT($B$1 &amp; "[Industry Sector]")=$O9)
      ),
   1),
0)</f>
        <v>0</v>
      </c>
      <c r="AW9" s="192" cm="1">
        <f t="array" aca="1" ref="AW9" ca="1">IFERROR(
   INDEX(
      _xlfn._xlws.FILTER(
         INDIRECT($B$1 &amp; "[" &amp; AW$7 &amp; " " &amp; AW$1 &amp; "]"),
         (INDIRECT($B$1 &amp; "[Metric]")="Deal Value ($B)")*
         (INDIRECT($B$1 &amp; "[Industry Sector]")=$O9)
      ),
   1),
0)</f>
        <v>0</v>
      </c>
      <c r="AX9" s="192" cm="1">
        <f t="array" aca="1" ref="AX9" ca="1">IFERROR(
   INDEX(
      _xlfn._xlws.FILTER(
         INDIRECT($B$1 &amp; "[" &amp; AX$7 &amp; " " &amp; AX$1 &amp; "]"),
         (INDIRECT($B$1 &amp; "[Metric]")="Deal Value ($B)")*
         (INDIRECT($B$1 &amp; "[Industry Sector]")=$O9)
      ),
   1),
0)</f>
        <v>0</v>
      </c>
      <c r="AY9" s="192" cm="1">
        <f t="array" aca="1" ref="AY9" ca="1">IFERROR(
   INDEX(
      _xlfn._xlws.FILTER(
         INDIRECT($B$1 &amp; "[" &amp; AY$7 &amp; " " &amp; AY$1 &amp; "]"),
         (INDIRECT($B$1 &amp; "[Metric]")="Deal Value ($B)")*
         (INDIRECT($B$1 &amp; "[Industry Sector]")=$O9)
      ),
   1),
0)</f>
        <v>0</v>
      </c>
      <c r="AZ9" s="192" cm="1">
        <f t="array" aca="1" ref="AZ9" ca="1">IFERROR(
   INDEX(
      _xlfn._xlws.FILTER(
         INDIRECT($B$1 &amp; "[" &amp; AZ$7 &amp; " " &amp; AZ$1 &amp; "]"),
         (INDIRECT($B$1 &amp; "[Metric]")="Deal Value ($B)")*
         (INDIRECT($B$1 &amp; "[Industry Sector]")=$O9)
      ),
   1),
0)</f>
        <v>0</v>
      </c>
      <c r="BA9" s="192" cm="1">
        <f t="array" aca="1" ref="BA9" ca="1">IFERROR(
   INDEX(
      _xlfn._xlws.FILTER(
         INDIRECT($B$1 &amp; "[" &amp; BA$7 &amp; " " &amp; BA$1 &amp; "]"),
         (INDIRECT($B$1 &amp; "[Metric]")="Deal Value ($B)")*
         (INDIRECT($B$1 &amp; "[Industry Sector]")=$O9)
      ),
   1),
0)</f>
        <v>0</v>
      </c>
      <c r="BB9" s="192" cm="1">
        <f t="array" aca="1" ref="BB9" ca="1">IFERROR(
   INDEX(
      _xlfn._xlws.FILTER(
         INDIRECT($B$1 &amp; "[" &amp; BB$7 &amp; " " &amp; BB$1 &amp; "]"),
         (INDIRECT($B$1 &amp; "[Metric]")="Deal Value ($B)")*
         (INDIRECT($B$1 &amp; "[Industry Sector]")=$O9)
      ),
   1),
0)</f>
        <v>0</v>
      </c>
      <c r="BC9" s="192" cm="1">
        <f t="array" aca="1" ref="BC9" ca="1">IFERROR(
   INDEX(
      _xlfn._xlws.FILTER(
         INDIRECT($B$1 &amp; "[" &amp; BC$7 &amp; " " &amp; BC$1 &amp; "]"),
         (INDIRECT($B$1 &amp; "[Metric]")="Deal Value ($B)")*
         (INDIRECT($B$1 &amp; "[Industry Sector]")=$O9)
      ),
   1),
0)</f>
        <v>0</v>
      </c>
      <c r="BD9" s="192" cm="1">
        <f t="array" aca="1" ref="BD9" ca="1">IFERROR(
   INDEX(
      _xlfn._xlws.FILTER(
         INDIRECT($B$1 &amp; "[" &amp; BD$7 &amp; " " &amp; BD$1 &amp; "]"),
         (INDIRECT($B$1 &amp; "[Metric]")="Deal Value ($B)")*
         (INDIRECT($B$1 &amp; "[Industry Sector]")=$O9)
      ),
   1),
0)</f>
        <v>0</v>
      </c>
      <c r="BE9" s="192" cm="1">
        <f t="array" aca="1" ref="BE9" ca="1">IFERROR(
   INDEX(
      _xlfn._xlws.FILTER(
         INDIRECT($B$1 &amp; "[" &amp; BE$7 &amp; " " &amp; BE$1 &amp; "]"),
         (INDIRECT($B$1 &amp; "[Metric]")="Deal Value ($B)")*
         (INDIRECT($B$1 &amp; "[Industry Sector]")=$O9)
      ),
   1),
0)</f>
        <v>0</v>
      </c>
      <c r="BF9" s="192" cm="1">
        <f t="array" aca="1" ref="BF9" ca="1">IFERROR(
   INDEX(
      _xlfn._xlws.FILTER(
         INDIRECT($B$1 &amp; "[" &amp; BF$7 &amp; " " &amp; BF$1 &amp; "]"),
         (INDIRECT($B$1 &amp; "[Metric]")="Deal Value ($B)")*
         (INDIRECT($B$1 &amp; "[Industry Sector]")=$O9)
      ),
   1),
0)</f>
        <v>0</v>
      </c>
      <c r="BG9" s="193" cm="1">
        <f t="array" aca="1" ref="BG9" ca="1">IFERROR(
   INDEX(
      _xlfn._xlws.FILTER(
         INDIRECT($B$1 &amp; "[" &amp; BG$7 &amp; " " &amp; BG$1 &amp; "]"),
         (INDIRECT($B$1 &amp; "[Metric]")="Deal Value ($B)")*
         (INDIRECT($B$1 &amp; "[Industry Sector]")=$O9)
      ),
   1),
0)</f>
        <v>0</v>
      </c>
    </row>
    <row r="10" spans="1:61" ht="12" customHeight="1">
      <c r="B10" s="5" t="s">
        <v>141</v>
      </c>
      <c r="C10" s="194" cm="1">
        <f t="array" aca="1" ref="C10" ca="1">IFERROR(
   INDEX(
      _xlfn._xlws.FILTER(
         INDIRECT($A$1 &amp; "[" &amp; C$7 &amp; "]"),
         (INDIRECT($A$1 &amp; "[Metric]")="Deal Value ($B)")*
         (INDIRECT($A$1 &amp; "[Industry Sector]")=$B10)
      ),
   1),
0)</f>
        <v>0</v>
      </c>
      <c r="D10" s="195" cm="1">
        <f t="array" aca="1" ref="D10" ca="1">IFERROR(
   INDEX(
      _xlfn._xlws.FILTER(
         INDIRECT($A$1 &amp; "[" &amp; D$7 &amp; "]"),
         (INDIRECT($A$1 &amp; "[Metric]")="Deal Value ($B)")*
         (INDIRECT($A$1 &amp; "[Industry Sector]")=$B10)
      ),
   1),
0)</f>
        <v>0</v>
      </c>
      <c r="E10" s="195" cm="1">
        <f t="array" aca="1" ref="E10" ca="1">IFERROR(
   INDEX(
      _xlfn._xlws.FILTER(
         INDIRECT($A$1 &amp; "[" &amp; E$7 &amp; "]"),
         (INDIRECT($A$1 &amp; "[Metric]")="Deal Value ($B)")*
         (INDIRECT($A$1 &amp; "[Industry Sector]")=$B10)
      ),
   1),
0)</f>
        <v>0</v>
      </c>
      <c r="F10" s="195" cm="1">
        <f t="array" aca="1" ref="F10" ca="1">IFERROR(
   INDEX(
      _xlfn._xlws.FILTER(
         INDIRECT($A$1 &amp; "[" &amp; F$7 &amp; "]"),
         (INDIRECT($A$1 &amp; "[Metric]")="Deal Value ($B)")*
         (INDIRECT($A$1 &amp; "[Industry Sector]")=$B10)
      ),
   1),
0)</f>
        <v>0</v>
      </c>
      <c r="G10" s="195" cm="1">
        <f t="array" aca="1" ref="G10" ca="1">IFERROR(
   INDEX(
      _xlfn._xlws.FILTER(
         INDIRECT($A$1 &amp; "[" &amp; G$7 &amp; "]"),
         (INDIRECT($A$1 &amp; "[Metric]")="Deal Value ($B)")*
         (INDIRECT($A$1 &amp; "[Industry Sector]")=$B10)
      ),
   1),
0)</f>
        <v>0</v>
      </c>
      <c r="H10" s="195" cm="1">
        <f t="array" aca="1" ref="H10" ca="1">IFERROR(
   INDEX(
      _xlfn._xlws.FILTER(
         INDIRECT($A$1 &amp; "[" &amp; H$7 &amp; "]"),
         (INDIRECT($A$1 &amp; "[Metric]")="Deal Value ($B)")*
         (INDIRECT($A$1 &amp; "[Industry Sector]")=$B10)
      ),
   1),
0)</f>
        <v>0</v>
      </c>
      <c r="I10" s="195" cm="1">
        <f t="array" aca="1" ref="I10" ca="1">IFERROR(
   INDEX(
      _xlfn._xlws.FILTER(
         INDIRECT($A$1 &amp; "[" &amp; I$7 &amp; "]"),
         (INDIRECT($A$1 &amp; "[Metric]")="Deal Value ($B)")*
         (INDIRECT($A$1 &amp; "[Industry Sector]")=$B10)
      ),
   1),
0)</f>
        <v>0</v>
      </c>
      <c r="J10" s="195" cm="1">
        <f t="array" aca="1" ref="J10" ca="1">IFERROR(
   INDEX(
      _xlfn._xlws.FILTER(
         INDIRECT($A$1 &amp; "[" &amp; J$7 &amp; "]"),
         (INDIRECT($A$1 &amp; "[Metric]")="Deal Value ($B)")*
         (INDIRECT($A$1 &amp; "[Industry Sector]")=$B10)
      ),
   1),
0)</f>
        <v>0</v>
      </c>
      <c r="K10" s="195" cm="1">
        <f t="array" aca="1" ref="K10" ca="1">IFERROR(
   INDEX(
      _xlfn._xlws.FILTER(
         INDIRECT($A$1 &amp; "[" &amp; K$7 &amp; "]"),
         (INDIRECT($A$1 &amp; "[Metric]")="Deal Value ($B)")*
         (INDIRECT($A$1 &amp; "[Industry Sector]")=$B10)
      ),
   1),
0)</f>
        <v>0</v>
      </c>
      <c r="L10" s="195" cm="1">
        <f t="array" aca="1" ref="L10" ca="1">IFERROR(
   INDEX(
      _xlfn._xlws.FILTER(
         INDIRECT($A$1 &amp; "[" &amp; L$7 &amp; "]"),
         (INDIRECT($A$1 &amp; "[Metric]")="Deal Value ($B)")*
         (INDIRECT($A$1 &amp; "[Industry Sector]")=$B10)
      ),
   1),
0)</f>
        <v>0</v>
      </c>
      <c r="M10" s="196" cm="1">
        <f t="array" aca="1" ref="M10" ca="1">IFERROR(
   INDEX(
      _xlfn._xlws.FILTER(
         INDIRECT($A$1 &amp; "[" &amp; M$7 &amp; "]"),
         (INDIRECT($A$1 &amp; "[Metric]")="Deal Value ($B)")*
         (INDIRECT($A$1 &amp; "[Industry Sector]")=$B10)
      ),
   1),
0)</f>
        <v>0</v>
      </c>
      <c r="O10" s="5" t="s">
        <v>141</v>
      </c>
      <c r="P10" s="194" cm="1">
        <f t="array" aca="1" ref="P10" ca="1">IFERROR(
   INDEX(
      _xlfn._xlws.FILTER(
         INDIRECT($B$1 &amp; "[" &amp; P$7 &amp; " " &amp; P$1 &amp; "]"),
         (INDIRECT($B$1 &amp; "[Metric]")="Deal Value ($B)")*
         (INDIRECT($B$1 &amp; "[Industry Sector]")=$O10)
      ),
   1),
0)</f>
        <v>0</v>
      </c>
      <c r="Q10" s="195" cm="1">
        <f t="array" aca="1" ref="Q10" ca="1">IFERROR(
   INDEX(
      _xlfn._xlws.FILTER(
         INDIRECT($B$1 &amp; "[" &amp; Q$7 &amp; " " &amp; Q$1 &amp; "]"),
         (INDIRECT($B$1 &amp; "[Metric]")="Deal Value ($B)")*
         (INDIRECT($B$1 &amp; "[Industry Sector]")=$O10)
      ),
   1),
0)</f>
        <v>0</v>
      </c>
      <c r="R10" s="195" cm="1">
        <f t="array" aca="1" ref="R10" ca="1">IFERROR(
   INDEX(
      _xlfn._xlws.FILTER(
         INDIRECT($B$1 &amp; "[" &amp; R$7 &amp; " " &amp; R$1 &amp; "]"),
         (INDIRECT($B$1 &amp; "[Metric]")="Deal Value ($B)")*
         (INDIRECT($B$1 &amp; "[Industry Sector]")=$O10)
      ),
   1),
0)</f>
        <v>0</v>
      </c>
      <c r="S10" s="195" cm="1">
        <f t="array" aca="1" ref="S10" ca="1">IFERROR(
   INDEX(
      _xlfn._xlws.FILTER(
         INDIRECT($B$1 &amp; "[" &amp; S$7 &amp; " " &amp; S$1 &amp; "]"),
         (INDIRECT($B$1 &amp; "[Metric]")="Deal Value ($B)")*
         (INDIRECT($B$1 &amp; "[Industry Sector]")=$O10)
      ),
   1),
0)</f>
        <v>0</v>
      </c>
      <c r="T10" s="195" cm="1">
        <f t="array" aca="1" ref="T10" ca="1">IFERROR(
   INDEX(
      _xlfn._xlws.FILTER(
         INDIRECT($B$1 &amp; "[" &amp; T$7 &amp; " " &amp; T$1 &amp; "]"),
         (INDIRECT($B$1 &amp; "[Metric]")="Deal Value ($B)")*
         (INDIRECT($B$1 &amp; "[Industry Sector]")=$O10)
      ),
   1),
0)</f>
        <v>0</v>
      </c>
      <c r="U10" s="195" cm="1">
        <f t="array" aca="1" ref="U10" ca="1">IFERROR(
   INDEX(
      _xlfn._xlws.FILTER(
         INDIRECT($B$1 &amp; "[" &amp; U$7 &amp; " " &amp; U$1 &amp; "]"),
         (INDIRECT($B$1 &amp; "[Metric]")="Deal Value ($B)")*
         (INDIRECT($B$1 &amp; "[Industry Sector]")=$O10)
      ),
   1),
0)</f>
        <v>0</v>
      </c>
      <c r="V10" s="195" cm="1">
        <f t="array" aca="1" ref="V10" ca="1">IFERROR(
   INDEX(
      _xlfn._xlws.FILTER(
         INDIRECT($B$1 &amp; "[" &amp; V$7 &amp; " " &amp; V$1 &amp; "]"),
         (INDIRECT($B$1 &amp; "[Metric]")="Deal Value ($B)")*
         (INDIRECT($B$1 &amp; "[Industry Sector]")=$O10)
      ),
   1),
0)</f>
        <v>0</v>
      </c>
      <c r="W10" s="195" cm="1">
        <f t="array" aca="1" ref="W10" ca="1">IFERROR(
   INDEX(
      _xlfn._xlws.FILTER(
         INDIRECT($B$1 &amp; "[" &amp; W$7 &amp; " " &amp; W$1 &amp; "]"),
         (INDIRECT($B$1 &amp; "[Metric]")="Deal Value ($B)")*
         (INDIRECT($B$1 &amp; "[Industry Sector]")=$O10)
      ),
   1),
0)</f>
        <v>0</v>
      </c>
      <c r="X10" s="195" cm="1">
        <f t="array" aca="1" ref="X10" ca="1">IFERROR(
   INDEX(
      _xlfn._xlws.FILTER(
         INDIRECT($B$1 &amp; "[" &amp; X$7 &amp; " " &amp; X$1 &amp; "]"),
         (INDIRECT($B$1 &amp; "[Metric]")="Deal Value ($B)")*
         (INDIRECT($B$1 &amp; "[Industry Sector]")=$O10)
      ),
   1),
0)</f>
        <v>0</v>
      </c>
      <c r="Y10" s="195" cm="1">
        <f t="array" aca="1" ref="Y10" ca="1">IFERROR(
   INDEX(
      _xlfn._xlws.FILTER(
         INDIRECT($B$1 &amp; "[" &amp; Y$7 &amp; " " &amp; Y$1 &amp; "]"),
         (INDIRECT($B$1 &amp; "[Metric]")="Deal Value ($B)")*
         (INDIRECT($B$1 &amp; "[Industry Sector]")=$O10)
      ),
   1),
0)</f>
        <v>0</v>
      </c>
      <c r="Z10" s="195" cm="1">
        <f t="array" aca="1" ref="Z10" ca="1">IFERROR(
   INDEX(
      _xlfn._xlws.FILTER(
         INDIRECT($B$1 &amp; "[" &amp; Z$7 &amp; " " &amp; Z$1 &amp; "]"),
         (INDIRECT($B$1 &amp; "[Metric]")="Deal Value ($B)")*
         (INDIRECT($B$1 &amp; "[Industry Sector]")=$O10)
      ),
   1),
0)</f>
        <v>0</v>
      </c>
      <c r="AA10" s="195" cm="1">
        <f t="array" aca="1" ref="AA10" ca="1">IFERROR(
   INDEX(
      _xlfn._xlws.FILTER(
         INDIRECT($B$1 &amp; "[" &amp; AA$7 &amp; " " &amp; AA$1 &amp; "]"),
         (INDIRECT($B$1 &amp; "[Metric]")="Deal Value ($B)")*
         (INDIRECT($B$1 &amp; "[Industry Sector]")=$O10)
      ),
   1),
0)</f>
        <v>0</v>
      </c>
      <c r="AB10" s="195" cm="1">
        <f t="array" aca="1" ref="AB10" ca="1">IFERROR(
   INDEX(
      _xlfn._xlws.FILTER(
         INDIRECT($B$1 &amp; "[" &amp; AB$7 &amp; " " &amp; AB$1 &amp; "]"),
         (INDIRECT($B$1 &amp; "[Metric]")="Deal Value ($B)")*
         (INDIRECT($B$1 &amp; "[Industry Sector]")=$O10)
      ),
   1),
0)</f>
        <v>0</v>
      </c>
      <c r="AC10" s="195" cm="1">
        <f t="array" aca="1" ref="AC10" ca="1">IFERROR(
   INDEX(
      _xlfn._xlws.FILTER(
         INDIRECT($B$1 &amp; "[" &amp; AC$7 &amp; " " &amp; AC$1 &amp; "]"),
         (INDIRECT($B$1 &amp; "[Metric]")="Deal Value ($B)")*
         (INDIRECT($B$1 &amp; "[Industry Sector]")=$O10)
      ),
   1),
0)</f>
        <v>0</v>
      </c>
      <c r="AD10" s="195" cm="1">
        <f t="array" aca="1" ref="AD10" ca="1">IFERROR(
   INDEX(
      _xlfn._xlws.FILTER(
         INDIRECT($B$1 &amp; "[" &amp; AD$7 &amp; " " &amp; AD$1 &amp; "]"),
         (INDIRECT($B$1 &amp; "[Metric]")="Deal Value ($B)")*
         (INDIRECT($B$1 &amp; "[Industry Sector]")=$O10)
      ),
   1),
0)</f>
        <v>0</v>
      </c>
      <c r="AE10" s="195" cm="1">
        <f t="array" aca="1" ref="AE10" ca="1">IFERROR(
   INDEX(
      _xlfn._xlws.FILTER(
         INDIRECT($B$1 &amp; "[" &amp; AE$7 &amp; " " &amp; AE$1 &amp; "]"),
         (INDIRECT($B$1 &amp; "[Metric]")="Deal Value ($B)")*
         (INDIRECT($B$1 &amp; "[Industry Sector]")=$O10)
      ),
   1),
0)</f>
        <v>0</v>
      </c>
      <c r="AF10" s="195" cm="1">
        <f t="array" aca="1" ref="AF10" ca="1">IFERROR(
   INDEX(
      _xlfn._xlws.FILTER(
         INDIRECT($B$1 &amp; "[" &amp; AF$7 &amp; " " &amp; AF$1 &amp; "]"),
         (INDIRECT($B$1 &amp; "[Metric]")="Deal Value ($B)")*
         (INDIRECT($B$1 &amp; "[Industry Sector]")=$O10)
      ),
   1),
0)</f>
        <v>0</v>
      </c>
      <c r="AG10" s="195" cm="1">
        <f t="array" aca="1" ref="AG10" ca="1">IFERROR(
   INDEX(
      _xlfn._xlws.FILTER(
         INDIRECT($B$1 &amp; "[" &amp; AG$7 &amp; " " &amp; AG$1 &amp; "]"),
         (INDIRECT($B$1 &amp; "[Metric]")="Deal Value ($B)")*
         (INDIRECT($B$1 &amp; "[Industry Sector]")=$O10)
      ),
   1),
0)</f>
        <v>0</v>
      </c>
      <c r="AH10" s="195" cm="1">
        <f t="array" aca="1" ref="AH10" ca="1">IFERROR(
   INDEX(
      _xlfn._xlws.FILTER(
         INDIRECT($B$1 &amp; "[" &amp; AH$7 &amp; " " &amp; AH$1 &amp; "]"),
         (INDIRECT($B$1 &amp; "[Metric]")="Deal Value ($B)")*
         (INDIRECT($B$1 &amp; "[Industry Sector]")=$O10)
      ),
   1),
0)</f>
        <v>0</v>
      </c>
      <c r="AI10" s="195" cm="1">
        <f t="array" aca="1" ref="AI10" ca="1">IFERROR(
   INDEX(
      _xlfn._xlws.FILTER(
         INDIRECT($B$1 &amp; "[" &amp; AI$7 &amp; " " &amp; AI$1 &amp; "]"),
         (INDIRECT($B$1 &amp; "[Metric]")="Deal Value ($B)")*
         (INDIRECT($B$1 &amp; "[Industry Sector]")=$O10)
      ),
   1),
0)</f>
        <v>0</v>
      </c>
      <c r="AJ10" s="195" cm="1">
        <f t="array" aca="1" ref="AJ10" ca="1">IFERROR(
   INDEX(
      _xlfn._xlws.FILTER(
         INDIRECT($B$1 &amp; "[" &amp; AJ$7 &amp; " " &amp; AJ$1 &amp; "]"),
         (INDIRECT($B$1 &amp; "[Metric]")="Deal Value ($B)")*
         (INDIRECT($B$1 &amp; "[Industry Sector]")=$O10)
      ),
   1),
0)</f>
        <v>0</v>
      </c>
      <c r="AK10" s="195" cm="1">
        <f t="array" aca="1" ref="AK10" ca="1">IFERROR(
   INDEX(
      _xlfn._xlws.FILTER(
         INDIRECT($B$1 &amp; "[" &amp; AK$7 &amp; " " &amp; AK$1 &amp; "]"),
         (INDIRECT($B$1 &amp; "[Metric]")="Deal Value ($B)")*
         (INDIRECT($B$1 &amp; "[Industry Sector]")=$O10)
      ),
   1),
0)</f>
        <v>0</v>
      </c>
      <c r="AL10" s="195" cm="1">
        <f t="array" aca="1" ref="AL10" ca="1">IFERROR(
   INDEX(
      _xlfn._xlws.FILTER(
         INDIRECT($B$1 &amp; "[" &amp; AL$7 &amp; " " &amp; AL$1 &amp; "]"),
         (INDIRECT($B$1 &amp; "[Metric]")="Deal Value ($B)")*
         (INDIRECT($B$1 &amp; "[Industry Sector]")=$O10)
      ),
   1),
0)</f>
        <v>0</v>
      </c>
      <c r="AM10" s="195" cm="1">
        <f t="array" aca="1" ref="AM10" ca="1">IFERROR(
   INDEX(
      _xlfn._xlws.FILTER(
         INDIRECT($B$1 &amp; "[" &amp; AM$7 &amp; " " &amp; AM$1 &amp; "]"),
         (INDIRECT($B$1 &amp; "[Metric]")="Deal Value ($B)")*
         (INDIRECT($B$1 &amp; "[Industry Sector]")=$O10)
      ),
   1),
0)</f>
        <v>0</v>
      </c>
      <c r="AN10" s="195" cm="1">
        <f t="array" aca="1" ref="AN10" ca="1">IFERROR(
   INDEX(
      _xlfn._xlws.FILTER(
         INDIRECT($B$1 &amp; "[" &amp; AN$7 &amp; " " &amp; AN$1 &amp; "]"),
         (INDIRECT($B$1 &amp; "[Metric]")="Deal Value ($B)")*
         (INDIRECT($B$1 &amp; "[Industry Sector]")=$O10)
      ),
   1),
0)</f>
        <v>0</v>
      </c>
      <c r="AO10" s="195" cm="1">
        <f t="array" aca="1" ref="AO10" ca="1">IFERROR(
   INDEX(
      _xlfn._xlws.FILTER(
         INDIRECT($B$1 &amp; "[" &amp; AO$7 &amp; " " &amp; AO$1 &amp; "]"),
         (INDIRECT($B$1 &amp; "[Metric]")="Deal Value ($B)")*
         (INDIRECT($B$1 &amp; "[Industry Sector]")=$O10)
      ),
   1),
0)</f>
        <v>0</v>
      </c>
      <c r="AP10" s="195" cm="1">
        <f t="array" aca="1" ref="AP10" ca="1">IFERROR(
   INDEX(
      _xlfn._xlws.FILTER(
         INDIRECT($B$1 &amp; "[" &amp; AP$7 &amp; " " &amp; AP$1 &amp; "]"),
         (INDIRECT($B$1 &amp; "[Metric]")="Deal Value ($B)")*
         (INDIRECT($B$1 &amp; "[Industry Sector]")=$O10)
      ),
   1),
0)</f>
        <v>0</v>
      </c>
      <c r="AQ10" s="195" cm="1">
        <f t="array" aca="1" ref="AQ10" ca="1">IFERROR(
   INDEX(
      _xlfn._xlws.FILTER(
         INDIRECT($B$1 &amp; "[" &amp; AQ$7 &amp; " " &amp; AQ$1 &amp; "]"),
         (INDIRECT($B$1 &amp; "[Metric]")="Deal Value ($B)")*
         (INDIRECT($B$1 &amp; "[Industry Sector]")=$O10)
      ),
   1),
0)</f>
        <v>0</v>
      </c>
      <c r="AR10" s="195" cm="1">
        <f t="array" aca="1" ref="AR10" ca="1">IFERROR(
   INDEX(
      _xlfn._xlws.FILTER(
         INDIRECT($B$1 &amp; "[" &amp; AR$7 &amp; " " &amp; AR$1 &amp; "]"),
         (INDIRECT($B$1 &amp; "[Metric]")="Deal Value ($B)")*
         (INDIRECT($B$1 &amp; "[Industry Sector]")=$O10)
      ),
   1),
0)</f>
        <v>0</v>
      </c>
      <c r="AS10" s="195" cm="1">
        <f t="array" aca="1" ref="AS10" ca="1">IFERROR(
   INDEX(
      _xlfn._xlws.FILTER(
         INDIRECT($B$1 &amp; "[" &amp; AS$7 &amp; " " &amp; AS$1 &amp; "]"),
         (INDIRECT($B$1 &amp; "[Metric]")="Deal Value ($B)")*
         (INDIRECT($B$1 &amp; "[Industry Sector]")=$O10)
      ),
   1),
0)</f>
        <v>0</v>
      </c>
      <c r="AT10" s="195" cm="1">
        <f t="array" aca="1" ref="AT10" ca="1">IFERROR(
   INDEX(
      _xlfn._xlws.FILTER(
         INDIRECT($B$1 &amp; "[" &amp; AT$7 &amp; " " &amp; AT$1 &amp; "]"),
         (INDIRECT($B$1 &amp; "[Metric]")="Deal Value ($B)")*
         (INDIRECT($B$1 &amp; "[Industry Sector]")=$O10)
      ),
   1),
0)</f>
        <v>0</v>
      </c>
      <c r="AU10" s="195" cm="1">
        <f t="array" aca="1" ref="AU10" ca="1">IFERROR(
   INDEX(
      _xlfn._xlws.FILTER(
         INDIRECT($B$1 &amp; "[" &amp; AU$7 &amp; " " &amp; AU$1 &amp; "]"),
         (INDIRECT($B$1 &amp; "[Metric]")="Deal Value ($B)")*
         (INDIRECT($B$1 &amp; "[Industry Sector]")=$O10)
      ),
   1),
0)</f>
        <v>0</v>
      </c>
      <c r="AV10" s="195" cm="1">
        <f t="array" aca="1" ref="AV10" ca="1">IFERROR(
   INDEX(
      _xlfn._xlws.FILTER(
         INDIRECT($B$1 &amp; "[" &amp; AV$7 &amp; " " &amp; AV$1 &amp; "]"),
         (INDIRECT($B$1 &amp; "[Metric]")="Deal Value ($B)")*
         (INDIRECT($B$1 &amp; "[Industry Sector]")=$O10)
      ),
   1),
0)</f>
        <v>0</v>
      </c>
      <c r="AW10" s="195" cm="1">
        <f t="array" aca="1" ref="AW10" ca="1">IFERROR(
   INDEX(
      _xlfn._xlws.FILTER(
         INDIRECT($B$1 &amp; "[" &amp; AW$7 &amp; " " &amp; AW$1 &amp; "]"),
         (INDIRECT($B$1 &amp; "[Metric]")="Deal Value ($B)")*
         (INDIRECT($B$1 &amp; "[Industry Sector]")=$O10)
      ),
   1),
0)</f>
        <v>0</v>
      </c>
      <c r="AX10" s="195" cm="1">
        <f t="array" aca="1" ref="AX10" ca="1">IFERROR(
   INDEX(
      _xlfn._xlws.FILTER(
         INDIRECT($B$1 &amp; "[" &amp; AX$7 &amp; " " &amp; AX$1 &amp; "]"),
         (INDIRECT($B$1 &amp; "[Metric]")="Deal Value ($B)")*
         (INDIRECT($B$1 &amp; "[Industry Sector]")=$O10)
      ),
   1),
0)</f>
        <v>0</v>
      </c>
      <c r="AY10" s="195" cm="1">
        <f t="array" aca="1" ref="AY10" ca="1">IFERROR(
   INDEX(
      _xlfn._xlws.FILTER(
         INDIRECT($B$1 &amp; "[" &amp; AY$7 &amp; " " &amp; AY$1 &amp; "]"),
         (INDIRECT($B$1 &amp; "[Metric]")="Deal Value ($B)")*
         (INDIRECT($B$1 &amp; "[Industry Sector]")=$O10)
      ),
   1),
0)</f>
        <v>0</v>
      </c>
      <c r="AZ10" s="195" cm="1">
        <f t="array" aca="1" ref="AZ10" ca="1">IFERROR(
   INDEX(
      _xlfn._xlws.FILTER(
         INDIRECT($B$1 &amp; "[" &amp; AZ$7 &amp; " " &amp; AZ$1 &amp; "]"),
         (INDIRECT($B$1 &amp; "[Metric]")="Deal Value ($B)")*
         (INDIRECT($B$1 &amp; "[Industry Sector]")=$O10)
      ),
   1),
0)</f>
        <v>0</v>
      </c>
      <c r="BA10" s="195" cm="1">
        <f t="array" aca="1" ref="BA10" ca="1">IFERROR(
   INDEX(
      _xlfn._xlws.FILTER(
         INDIRECT($B$1 &amp; "[" &amp; BA$7 &amp; " " &amp; BA$1 &amp; "]"),
         (INDIRECT($B$1 &amp; "[Metric]")="Deal Value ($B)")*
         (INDIRECT($B$1 &amp; "[Industry Sector]")=$O10)
      ),
   1),
0)</f>
        <v>0</v>
      </c>
      <c r="BB10" s="195" cm="1">
        <f t="array" aca="1" ref="BB10" ca="1">IFERROR(
   INDEX(
      _xlfn._xlws.FILTER(
         INDIRECT($B$1 &amp; "[" &amp; BB$7 &amp; " " &amp; BB$1 &amp; "]"),
         (INDIRECT($B$1 &amp; "[Metric]")="Deal Value ($B)")*
         (INDIRECT($B$1 &amp; "[Industry Sector]")=$O10)
      ),
   1),
0)</f>
        <v>0</v>
      </c>
      <c r="BC10" s="195" cm="1">
        <f t="array" aca="1" ref="BC10" ca="1">IFERROR(
   INDEX(
      _xlfn._xlws.FILTER(
         INDIRECT($B$1 &amp; "[" &amp; BC$7 &amp; " " &amp; BC$1 &amp; "]"),
         (INDIRECT($B$1 &amp; "[Metric]")="Deal Value ($B)")*
         (INDIRECT($B$1 &amp; "[Industry Sector]")=$O10)
      ),
   1),
0)</f>
        <v>0</v>
      </c>
      <c r="BD10" s="195" cm="1">
        <f t="array" aca="1" ref="BD10" ca="1">IFERROR(
   INDEX(
      _xlfn._xlws.FILTER(
         INDIRECT($B$1 &amp; "[" &amp; BD$7 &amp; " " &amp; BD$1 &amp; "]"),
         (INDIRECT($B$1 &amp; "[Metric]")="Deal Value ($B)")*
         (INDIRECT($B$1 &amp; "[Industry Sector]")=$O10)
      ),
   1),
0)</f>
        <v>0</v>
      </c>
      <c r="BE10" s="195" cm="1">
        <f t="array" aca="1" ref="BE10" ca="1">IFERROR(
   INDEX(
      _xlfn._xlws.FILTER(
         INDIRECT($B$1 &amp; "[" &amp; BE$7 &amp; " " &amp; BE$1 &amp; "]"),
         (INDIRECT($B$1 &amp; "[Metric]")="Deal Value ($B)")*
         (INDIRECT($B$1 &amp; "[Industry Sector]")=$O10)
      ),
   1),
0)</f>
        <v>0</v>
      </c>
      <c r="BF10" s="195" cm="1">
        <f t="array" aca="1" ref="BF10" ca="1">IFERROR(
   INDEX(
      _xlfn._xlws.FILTER(
         INDIRECT($B$1 &amp; "[" &amp; BF$7 &amp; " " &amp; BF$1 &amp; "]"),
         (INDIRECT($B$1 &amp; "[Metric]")="Deal Value ($B)")*
         (INDIRECT($B$1 &amp; "[Industry Sector]")=$O10)
      ),
   1),
0)</f>
        <v>0</v>
      </c>
      <c r="BG10" s="196" cm="1">
        <f t="array" aca="1" ref="BG10" ca="1">IFERROR(
   INDEX(
      _xlfn._xlws.FILTER(
         INDIRECT($B$1 &amp; "[" &amp; BG$7 &amp; " " &amp; BG$1 &amp; "]"),
         (INDIRECT($B$1 &amp; "[Metric]")="Deal Value ($B)")*
         (INDIRECT($B$1 &amp; "[Industry Sector]")=$O10)
      ),
   1),
0)</f>
        <v>0</v>
      </c>
    </row>
    <row r="11" spans="1:61" ht="12" customHeight="1">
      <c r="B11" s="5" t="s">
        <v>475</v>
      </c>
      <c r="C11" s="191" cm="1">
        <f t="array" aca="1" ref="C11" ca="1">IFERROR(
   INDEX(
      _xlfn._xlws.FILTER(
         INDIRECT($A$1 &amp; "[" &amp; C$7 &amp; "]"),
         (INDIRECT($A$1 &amp; "[Metric]")="Deal Value ($B)")*
         (INDIRECT($A$1 &amp; "[Industry Sector]")=$B11)
      ),
   1),
0)</f>
        <v>0</v>
      </c>
      <c r="D11" s="192" cm="1">
        <f t="array" aca="1" ref="D11" ca="1">IFERROR(
   INDEX(
      _xlfn._xlws.FILTER(
         INDIRECT($A$1 &amp; "[" &amp; D$7 &amp; "]"),
         (INDIRECT($A$1 &amp; "[Metric]")="Deal Value ($B)")*
         (INDIRECT($A$1 &amp; "[Industry Sector]")=$B11)
      ),
   1),
0)</f>
        <v>0</v>
      </c>
      <c r="E11" s="192" cm="1">
        <f t="array" aca="1" ref="E11" ca="1">IFERROR(
   INDEX(
      _xlfn._xlws.FILTER(
         INDIRECT($A$1 &amp; "[" &amp; E$7 &amp; "]"),
         (INDIRECT($A$1 &amp; "[Metric]")="Deal Value ($B)")*
         (INDIRECT($A$1 &amp; "[Industry Sector]")=$B11)
      ),
   1),
0)</f>
        <v>0</v>
      </c>
      <c r="F11" s="192" cm="1">
        <f t="array" aca="1" ref="F11" ca="1">IFERROR(
   INDEX(
      _xlfn._xlws.FILTER(
         INDIRECT($A$1 &amp; "[" &amp; F$7 &amp; "]"),
         (INDIRECT($A$1 &amp; "[Metric]")="Deal Value ($B)")*
         (INDIRECT($A$1 &amp; "[Industry Sector]")=$B11)
      ),
   1),
0)</f>
        <v>0</v>
      </c>
      <c r="G11" s="192" cm="1">
        <f t="array" aca="1" ref="G11" ca="1">IFERROR(
   INDEX(
      _xlfn._xlws.FILTER(
         INDIRECT($A$1 &amp; "[" &amp; G$7 &amp; "]"),
         (INDIRECT($A$1 &amp; "[Metric]")="Deal Value ($B)")*
         (INDIRECT($A$1 &amp; "[Industry Sector]")=$B11)
      ),
   1),
0)</f>
        <v>0</v>
      </c>
      <c r="H11" s="192" cm="1">
        <f t="array" aca="1" ref="H11" ca="1">IFERROR(
   INDEX(
      _xlfn._xlws.FILTER(
         INDIRECT($A$1 &amp; "[" &amp; H$7 &amp; "]"),
         (INDIRECT($A$1 &amp; "[Metric]")="Deal Value ($B)")*
         (INDIRECT($A$1 &amp; "[Industry Sector]")=$B11)
      ),
   1),
0)</f>
        <v>0</v>
      </c>
      <c r="I11" s="192" cm="1">
        <f t="array" aca="1" ref="I11" ca="1">IFERROR(
   INDEX(
      _xlfn._xlws.FILTER(
         INDIRECT($A$1 &amp; "[" &amp; I$7 &amp; "]"),
         (INDIRECT($A$1 &amp; "[Metric]")="Deal Value ($B)")*
         (INDIRECT($A$1 &amp; "[Industry Sector]")=$B11)
      ),
   1),
0)</f>
        <v>0</v>
      </c>
      <c r="J11" s="192" cm="1">
        <f t="array" aca="1" ref="J11" ca="1">IFERROR(
   INDEX(
      _xlfn._xlws.FILTER(
         INDIRECT($A$1 &amp; "[" &amp; J$7 &amp; "]"),
         (INDIRECT($A$1 &amp; "[Metric]")="Deal Value ($B)")*
         (INDIRECT($A$1 &amp; "[Industry Sector]")=$B11)
      ),
   1),
0)</f>
        <v>0</v>
      </c>
      <c r="K11" s="192" cm="1">
        <f t="array" aca="1" ref="K11" ca="1">IFERROR(
   INDEX(
      _xlfn._xlws.FILTER(
         INDIRECT($A$1 &amp; "[" &amp; K$7 &amp; "]"),
         (INDIRECT($A$1 &amp; "[Metric]")="Deal Value ($B)")*
         (INDIRECT($A$1 &amp; "[Industry Sector]")=$B11)
      ),
   1),
0)</f>
        <v>0</v>
      </c>
      <c r="L11" s="192" cm="1">
        <f t="array" aca="1" ref="L11" ca="1">IFERROR(
   INDEX(
      _xlfn._xlws.FILTER(
         INDIRECT($A$1 &amp; "[" &amp; L$7 &amp; "]"),
         (INDIRECT($A$1 &amp; "[Metric]")="Deal Value ($B)")*
         (INDIRECT($A$1 &amp; "[Industry Sector]")=$B11)
      ),
   1),
0)</f>
        <v>0</v>
      </c>
      <c r="M11" s="193" cm="1">
        <f t="array" aca="1" ref="M11" ca="1">IFERROR(
   INDEX(
      _xlfn._xlws.FILTER(
         INDIRECT($A$1 &amp; "[" &amp; M$7 &amp; "]"),
         (INDIRECT($A$1 &amp; "[Metric]")="Deal Value ($B)")*
         (INDIRECT($A$1 &amp; "[Industry Sector]")=$B11)
      ),
   1),
0)</f>
        <v>0</v>
      </c>
      <c r="O11" s="5" t="s">
        <v>475</v>
      </c>
      <c r="P11" s="191" cm="1">
        <f t="array" aca="1" ref="P11" ca="1">IFERROR(
   INDEX(
      _xlfn._xlws.FILTER(
         INDIRECT($B$1 &amp; "[" &amp; P$7 &amp; " " &amp; P$1 &amp; "]"),
         (INDIRECT($B$1 &amp; "[Metric]")="Deal Value ($B)")*
         (INDIRECT($B$1 &amp; "[Industry Sector]")=$O11)
      ),
   1),
0)</f>
        <v>0</v>
      </c>
      <c r="Q11" s="192" cm="1">
        <f t="array" aca="1" ref="Q11" ca="1">IFERROR(
   INDEX(
      _xlfn._xlws.FILTER(
         INDIRECT($B$1 &amp; "[" &amp; Q$7 &amp; " " &amp; Q$1 &amp; "]"),
         (INDIRECT($B$1 &amp; "[Metric]")="Deal Value ($B)")*
         (INDIRECT($B$1 &amp; "[Industry Sector]")=$O11)
      ),
   1),
0)</f>
        <v>0</v>
      </c>
      <c r="R11" s="192" cm="1">
        <f t="array" aca="1" ref="R11" ca="1">IFERROR(
   INDEX(
      _xlfn._xlws.FILTER(
         INDIRECT($B$1 &amp; "[" &amp; R$7 &amp; " " &amp; R$1 &amp; "]"),
         (INDIRECT($B$1 &amp; "[Metric]")="Deal Value ($B)")*
         (INDIRECT($B$1 &amp; "[Industry Sector]")=$O11)
      ),
   1),
0)</f>
        <v>0</v>
      </c>
      <c r="S11" s="192" cm="1">
        <f t="array" aca="1" ref="S11" ca="1">IFERROR(
   INDEX(
      _xlfn._xlws.FILTER(
         INDIRECT($B$1 &amp; "[" &amp; S$7 &amp; " " &amp; S$1 &amp; "]"),
         (INDIRECT($B$1 &amp; "[Metric]")="Deal Value ($B)")*
         (INDIRECT($B$1 &amp; "[Industry Sector]")=$O11)
      ),
   1),
0)</f>
        <v>0</v>
      </c>
      <c r="T11" s="192" cm="1">
        <f t="array" aca="1" ref="T11" ca="1">IFERROR(
   INDEX(
      _xlfn._xlws.FILTER(
         INDIRECT($B$1 &amp; "[" &amp; T$7 &amp; " " &amp; T$1 &amp; "]"),
         (INDIRECT($B$1 &amp; "[Metric]")="Deal Value ($B)")*
         (INDIRECT($B$1 &amp; "[Industry Sector]")=$O11)
      ),
   1),
0)</f>
        <v>0</v>
      </c>
      <c r="U11" s="192" cm="1">
        <f t="array" aca="1" ref="U11" ca="1">IFERROR(
   INDEX(
      _xlfn._xlws.FILTER(
         INDIRECT($B$1 &amp; "[" &amp; U$7 &amp; " " &amp; U$1 &amp; "]"),
         (INDIRECT($B$1 &amp; "[Metric]")="Deal Value ($B)")*
         (INDIRECT($B$1 &amp; "[Industry Sector]")=$O11)
      ),
   1),
0)</f>
        <v>0</v>
      </c>
      <c r="V11" s="192" cm="1">
        <f t="array" aca="1" ref="V11" ca="1">IFERROR(
   INDEX(
      _xlfn._xlws.FILTER(
         INDIRECT($B$1 &amp; "[" &amp; V$7 &amp; " " &amp; V$1 &amp; "]"),
         (INDIRECT($B$1 &amp; "[Metric]")="Deal Value ($B)")*
         (INDIRECT($B$1 &amp; "[Industry Sector]")=$O11)
      ),
   1),
0)</f>
        <v>0</v>
      </c>
      <c r="W11" s="192" cm="1">
        <f t="array" aca="1" ref="W11" ca="1">IFERROR(
   INDEX(
      _xlfn._xlws.FILTER(
         INDIRECT($B$1 &amp; "[" &amp; W$7 &amp; " " &amp; W$1 &amp; "]"),
         (INDIRECT($B$1 &amp; "[Metric]")="Deal Value ($B)")*
         (INDIRECT($B$1 &amp; "[Industry Sector]")=$O11)
      ),
   1),
0)</f>
        <v>0</v>
      </c>
      <c r="X11" s="192" cm="1">
        <f t="array" aca="1" ref="X11" ca="1">IFERROR(
   INDEX(
      _xlfn._xlws.FILTER(
         INDIRECT($B$1 &amp; "[" &amp; X$7 &amp; " " &amp; X$1 &amp; "]"),
         (INDIRECT($B$1 &amp; "[Metric]")="Deal Value ($B)")*
         (INDIRECT($B$1 &amp; "[Industry Sector]")=$O11)
      ),
   1),
0)</f>
        <v>0</v>
      </c>
      <c r="Y11" s="192" cm="1">
        <f t="array" aca="1" ref="Y11" ca="1">IFERROR(
   INDEX(
      _xlfn._xlws.FILTER(
         INDIRECT($B$1 &amp; "[" &amp; Y$7 &amp; " " &amp; Y$1 &amp; "]"),
         (INDIRECT($B$1 &amp; "[Metric]")="Deal Value ($B)")*
         (INDIRECT($B$1 &amp; "[Industry Sector]")=$O11)
      ),
   1),
0)</f>
        <v>0</v>
      </c>
      <c r="Z11" s="192" cm="1">
        <f t="array" aca="1" ref="Z11" ca="1">IFERROR(
   INDEX(
      _xlfn._xlws.FILTER(
         INDIRECT($B$1 &amp; "[" &amp; Z$7 &amp; " " &amp; Z$1 &amp; "]"),
         (INDIRECT($B$1 &amp; "[Metric]")="Deal Value ($B)")*
         (INDIRECT($B$1 &amp; "[Industry Sector]")=$O11)
      ),
   1),
0)</f>
        <v>0</v>
      </c>
      <c r="AA11" s="192" cm="1">
        <f t="array" aca="1" ref="AA11" ca="1">IFERROR(
   INDEX(
      _xlfn._xlws.FILTER(
         INDIRECT($B$1 &amp; "[" &amp; AA$7 &amp; " " &amp; AA$1 &amp; "]"),
         (INDIRECT($B$1 &amp; "[Metric]")="Deal Value ($B)")*
         (INDIRECT($B$1 &amp; "[Industry Sector]")=$O11)
      ),
   1),
0)</f>
        <v>0</v>
      </c>
      <c r="AB11" s="192" cm="1">
        <f t="array" aca="1" ref="AB11" ca="1">IFERROR(
   INDEX(
      _xlfn._xlws.FILTER(
         INDIRECT($B$1 &amp; "[" &amp; AB$7 &amp; " " &amp; AB$1 &amp; "]"),
         (INDIRECT($B$1 &amp; "[Metric]")="Deal Value ($B)")*
         (INDIRECT($B$1 &amp; "[Industry Sector]")=$O11)
      ),
   1),
0)</f>
        <v>0</v>
      </c>
      <c r="AC11" s="192" cm="1">
        <f t="array" aca="1" ref="AC11" ca="1">IFERROR(
   INDEX(
      _xlfn._xlws.FILTER(
         INDIRECT($B$1 &amp; "[" &amp; AC$7 &amp; " " &amp; AC$1 &amp; "]"),
         (INDIRECT($B$1 &amp; "[Metric]")="Deal Value ($B)")*
         (INDIRECT($B$1 &amp; "[Industry Sector]")=$O11)
      ),
   1),
0)</f>
        <v>0</v>
      </c>
      <c r="AD11" s="192" cm="1">
        <f t="array" aca="1" ref="AD11" ca="1">IFERROR(
   INDEX(
      _xlfn._xlws.FILTER(
         INDIRECT($B$1 &amp; "[" &amp; AD$7 &amp; " " &amp; AD$1 &amp; "]"),
         (INDIRECT($B$1 &amp; "[Metric]")="Deal Value ($B)")*
         (INDIRECT($B$1 &amp; "[Industry Sector]")=$O11)
      ),
   1),
0)</f>
        <v>0</v>
      </c>
      <c r="AE11" s="192" cm="1">
        <f t="array" aca="1" ref="AE11" ca="1">IFERROR(
   INDEX(
      _xlfn._xlws.FILTER(
         INDIRECT($B$1 &amp; "[" &amp; AE$7 &amp; " " &amp; AE$1 &amp; "]"),
         (INDIRECT($B$1 &amp; "[Metric]")="Deal Value ($B)")*
         (INDIRECT($B$1 &amp; "[Industry Sector]")=$O11)
      ),
   1),
0)</f>
        <v>0</v>
      </c>
      <c r="AF11" s="192" cm="1">
        <f t="array" aca="1" ref="AF11" ca="1">IFERROR(
   INDEX(
      _xlfn._xlws.FILTER(
         INDIRECT($B$1 &amp; "[" &amp; AF$7 &amp; " " &amp; AF$1 &amp; "]"),
         (INDIRECT($B$1 &amp; "[Metric]")="Deal Value ($B)")*
         (INDIRECT($B$1 &amp; "[Industry Sector]")=$O11)
      ),
   1),
0)</f>
        <v>0</v>
      </c>
      <c r="AG11" s="192" cm="1">
        <f t="array" aca="1" ref="AG11" ca="1">IFERROR(
   INDEX(
      _xlfn._xlws.FILTER(
         INDIRECT($B$1 &amp; "[" &amp; AG$7 &amp; " " &amp; AG$1 &amp; "]"),
         (INDIRECT($B$1 &amp; "[Metric]")="Deal Value ($B)")*
         (INDIRECT($B$1 &amp; "[Industry Sector]")=$O11)
      ),
   1),
0)</f>
        <v>0</v>
      </c>
      <c r="AH11" s="192" cm="1">
        <f t="array" aca="1" ref="AH11" ca="1">IFERROR(
   INDEX(
      _xlfn._xlws.FILTER(
         INDIRECT($B$1 &amp; "[" &amp; AH$7 &amp; " " &amp; AH$1 &amp; "]"),
         (INDIRECT($B$1 &amp; "[Metric]")="Deal Value ($B)")*
         (INDIRECT($B$1 &amp; "[Industry Sector]")=$O11)
      ),
   1),
0)</f>
        <v>0</v>
      </c>
      <c r="AI11" s="192" cm="1">
        <f t="array" aca="1" ref="AI11" ca="1">IFERROR(
   INDEX(
      _xlfn._xlws.FILTER(
         INDIRECT($B$1 &amp; "[" &amp; AI$7 &amp; " " &amp; AI$1 &amp; "]"),
         (INDIRECT($B$1 &amp; "[Metric]")="Deal Value ($B)")*
         (INDIRECT($B$1 &amp; "[Industry Sector]")=$O11)
      ),
   1),
0)</f>
        <v>0</v>
      </c>
      <c r="AJ11" s="192" cm="1">
        <f t="array" aca="1" ref="AJ11" ca="1">IFERROR(
   INDEX(
      _xlfn._xlws.FILTER(
         INDIRECT($B$1 &amp; "[" &amp; AJ$7 &amp; " " &amp; AJ$1 &amp; "]"),
         (INDIRECT($B$1 &amp; "[Metric]")="Deal Value ($B)")*
         (INDIRECT($B$1 &amp; "[Industry Sector]")=$O11)
      ),
   1),
0)</f>
        <v>0</v>
      </c>
      <c r="AK11" s="192" cm="1">
        <f t="array" aca="1" ref="AK11" ca="1">IFERROR(
   INDEX(
      _xlfn._xlws.FILTER(
         INDIRECT($B$1 &amp; "[" &amp; AK$7 &amp; " " &amp; AK$1 &amp; "]"),
         (INDIRECT($B$1 &amp; "[Metric]")="Deal Value ($B)")*
         (INDIRECT($B$1 &amp; "[Industry Sector]")=$O11)
      ),
   1),
0)</f>
        <v>0</v>
      </c>
      <c r="AL11" s="192" cm="1">
        <f t="array" aca="1" ref="AL11" ca="1">IFERROR(
   INDEX(
      _xlfn._xlws.FILTER(
         INDIRECT($B$1 &amp; "[" &amp; AL$7 &amp; " " &amp; AL$1 &amp; "]"),
         (INDIRECT($B$1 &amp; "[Metric]")="Deal Value ($B)")*
         (INDIRECT($B$1 &amp; "[Industry Sector]")=$O11)
      ),
   1),
0)</f>
        <v>0</v>
      </c>
      <c r="AM11" s="192" cm="1">
        <f t="array" aca="1" ref="AM11" ca="1">IFERROR(
   INDEX(
      _xlfn._xlws.FILTER(
         INDIRECT($B$1 &amp; "[" &amp; AM$7 &amp; " " &amp; AM$1 &amp; "]"),
         (INDIRECT($B$1 &amp; "[Metric]")="Deal Value ($B)")*
         (INDIRECT($B$1 &amp; "[Industry Sector]")=$O11)
      ),
   1),
0)</f>
        <v>0</v>
      </c>
      <c r="AN11" s="192" cm="1">
        <f t="array" aca="1" ref="AN11" ca="1">IFERROR(
   INDEX(
      _xlfn._xlws.FILTER(
         INDIRECT($B$1 &amp; "[" &amp; AN$7 &amp; " " &amp; AN$1 &amp; "]"),
         (INDIRECT($B$1 &amp; "[Metric]")="Deal Value ($B)")*
         (INDIRECT($B$1 &amp; "[Industry Sector]")=$O11)
      ),
   1),
0)</f>
        <v>0</v>
      </c>
      <c r="AO11" s="192" cm="1">
        <f t="array" aca="1" ref="AO11" ca="1">IFERROR(
   INDEX(
      _xlfn._xlws.FILTER(
         INDIRECT($B$1 &amp; "[" &amp; AO$7 &amp; " " &amp; AO$1 &amp; "]"),
         (INDIRECT($B$1 &amp; "[Metric]")="Deal Value ($B)")*
         (INDIRECT($B$1 &amp; "[Industry Sector]")=$O11)
      ),
   1),
0)</f>
        <v>0</v>
      </c>
      <c r="AP11" s="192" cm="1">
        <f t="array" aca="1" ref="AP11" ca="1">IFERROR(
   INDEX(
      _xlfn._xlws.FILTER(
         INDIRECT($B$1 &amp; "[" &amp; AP$7 &amp; " " &amp; AP$1 &amp; "]"),
         (INDIRECT($B$1 &amp; "[Metric]")="Deal Value ($B)")*
         (INDIRECT($B$1 &amp; "[Industry Sector]")=$O11)
      ),
   1),
0)</f>
        <v>0</v>
      </c>
      <c r="AQ11" s="192" cm="1">
        <f t="array" aca="1" ref="AQ11" ca="1">IFERROR(
   INDEX(
      _xlfn._xlws.FILTER(
         INDIRECT($B$1 &amp; "[" &amp; AQ$7 &amp; " " &amp; AQ$1 &amp; "]"),
         (INDIRECT($B$1 &amp; "[Metric]")="Deal Value ($B)")*
         (INDIRECT($B$1 &amp; "[Industry Sector]")=$O11)
      ),
   1),
0)</f>
        <v>0</v>
      </c>
      <c r="AR11" s="192" cm="1">
        <f t="array" aca="1" ref="AR11" ca="1">IFERROR(
   INDEX(
      _xlfn._xlws.FILTER(
         INDIRECT($B$1 &amp; "[" &amp; AR$7 &amp; " " &amp; AR$1 &amp; "]"),
         (INDIRECT($B$1 &amp; "[Metric]")="Deal Value ($B)")*
         (INDIRECT($B$1 &amp; "[Industry Sector]")=$O11)
      ),
   1),
0)</f>
        <v>0</v>
      </c>
      <c r="AS11" s="192" cm="1">
        <f t="array" aca="1" ref="AS11" ca="1">IFERROR(
   INDEX(
      _xlfn._xlws.FILTER(
         INDIRECT($B$1 &amp; "[" &amp; AS$7 &amp; " " &amp; AS$1 &amp; "]"),
         (INDIRECT($B$1 &amp; "[Metric]")="Deal Value ($B)")*
         (INDIRECT($B$1 &amp; "[Industry Sector]")=$O11)
      ),
   1),
0)</f>
        <v>0</v>
      </c>
      <c r="AT11" s="192" cm="1">
        <f t="array" aca="1" ref="AT11" ca="1">IFERROR(
   INDEX(
      _xlfn._xlws.FILTER(
         INDIRECT($B$1 &amp; "[" &amp; AT$7 &amp; " " &amp; AT$1 &amp; "]"),
         (INDIRECT($B$1 &amp; "[Metric]")="Deal Value ($B)")*
         (INDIRECT($B$1 &amp; "[Industry Sector]")=$O11)
      ),
   1),
0)</f>
        <v>0</v>
      </c>
      <c r="AU11" s="192" cm="1">
        <f t="array" aca="1" ref="AU11" ca="1">IFERROR(
   INDEX(
      _xlfn._xlws.FILTER(
         INDIRECT($B$1 &amp; "[" &amp; AU$7 &amp; " " &amp; AU$1 &amp; "]"),
         (INDIRECT($B$1 &amp; "[Metric]")="Deal Value ($B)")*
         (INDIRECT($B$1 &amp; "[Industry Sector]")=$O11)
      ),
   1),
0)</f>
        <v>0</v>
      </c>
      <c r="AV11" s="192" cm="1">
        <f t="array" aca="1" ref="AV11" ca="1">IFERROR(
   INDEX(
      _xlfn._xlws.FILTER(
         INDIRECT($B$1 &amp; "[" &amp; AV$7 &amp; " " &amp; AV$1 &amp; "]"),
         (INDIRECT($B$1 &amp; "[Metric]")="Deal Value ($B)")*
         (INDIRECT($B$1 &amp; "[Industry Sector]")=$O11)
      ),
   1),
0)</f>
        <v>0</v>
      </c>
      <c r="AW11" s="192" cm="1">
        <f t="array" aca="1" ref="AW11" ca="1">IFERROR(
   INDEX(
      _xlfn._xlws.FILTER(
         INDIRECT($B$1 &amp; "[" &amp; AW$7 &amp; " " &amp; AW$1 &amp; "]"),
         (INDIRECT($B$1 &amp; "[Metric]")="Deal Value ($B)")*
         (INDIRECT($B$1 &amp; "[Industry Sector]")=$O11)
      ),
   1),
0)</f>
        <v>0</v>
      </c>
      <c r="AX11" s="192" cm="1">
        <f t="array" aca="1" ref="AX11" ca="1">IFERROR(
   INDEX(
      _xlfn._xlws.FILTER(
         INDIRECT($B$1 &amp; "[" &amp; AX$7 &amp; " " &amp; AX$1 &amp; "]"),
         (INDIRECT($B$1 &amp; "[Metric]")="Deal Value ($B)")*
         (INDIRECT($B$1 &amp; "[Industry Sector]")=$O11)
      ),
   1),
0)</f>
        <v>0</v>
      </c>
      <c r="AY11" s="192" cm="1">
        <f t="array" aca="1" ref="AY11" ca="1">IFERROR(
   INDEX(
      _xlfn._xlws.FILTER(
         INDIRECT($B$1 &amp; "[" &amp; AY$7 &amp; " " &amp; AY$1 &amp; "]"),
         (INDIRECT($B$1 &amp; "[Metric]")="Deal Value ($B)")*
         (INDIRECT($B$1 &amp; "[Industry Sector]")=$O11)
      ),
   1),
0)</f>
        <v>0</v>
      </c>
      <c r="AZ11" s="192" cm="1">
        <f t="array" aca="1" ref="AZ11" ca="1">IFERROR(
   INDEX(
      _xlfn._xlws.FILTER(
         INDIRECT($B$1 &amp; "[" &amp; AZ$7 &amp; " " &amp; AZ$1 &amp; "]"),
         (INDIRECT($B$1 &amp; "[Metric]")="Deal Value ($B)")*
         (INDIRECT($B$1 &amp; "[Industry Sector]")=$O11)
      ),
   1),
0)</f>
        <v>0</v>
      </c>
      <c r="BA11" s="192" cm="1">
        <f t="array" aca="1" ref="BA11" ca="1">IFERROR(
   INDEX(
      _xlfn._xlws.FILTER(
         INDIRECT($B$1 &amp; "[" &amp; BA$7 &amp; " " &amp; BA$1 &amp; "]"),
         (INDIRECT($B$1 &amp; "[Metric]")="Deal Value ($B)")*
         (INDIRECT($B$1 &amp; "[Industry Sector]")=$O11)
      ),
   1),
0)</f>
        <v>0</v>
      </c>
      <c r="BB11" s="192" cm="1">
        <f t="array" aca="1" ref="BB11" ca="1">IFERROR(
   INDEX(
      _xlfn._xlws.FILTER(
         INDIRECT($B$1 &amp; "[" &amp; BB$7 &amp; " " &amp; BB$1 &amp; "]"),
         (INDIRECT($B$1 &amp; "[Metric]")="Deal Value ($B)")*
         (INDIRECT($B$1 &amp; "[Industry Sector]")=$O11)
      ),
   1),
0)</f>
        <v>0</v>
      </c>
      <c r="BC11" s="192" cm="1">
        <f t="array" aca="1" ref="BC11" ca="1">IFERROR(
   INDEX(
      _xlfn._xlws.FILTER(
         INDIRECT($B$1 &amp; "[" &amp; BC$7 &amp; " " &amp; BC$1 &amp; "]"),
         (INDIRECT($B$1 &amp; "[Metric]")="Deal Value ($B)")*
         (INDIRECT($B$1 &amp; "[Industry Sector]")=$O11)
      ),
   1),
0)</f>
        <v>0</v>
      </c>
      <c r="BD11" s="192" cm="1">
        <f t="array" aca="1" ref="BD11" ca="1">IFERROR(
   INDEX(
      _xlfn._xlws.FILTER(
         INDIRECT($B$1 &amp; "[" &amp; BD$7 &amp; " " &amp; BD$1 &amp; "]"),
         (INDIRECT($B$1 &amp; "[Metric]")="Deal Value ($B)")*
         (INDIRECT($B$1 &amp; "[Industry Sector]")=$O11)
      ),
   1),
0)</f>
        <v>0</v>
      </c>
      <c r="BE11" s="192" cm="1">
        <f t="array" aca="1" ref="BE11" ca="1">IFERROR(
   INDEX(
      _xlfn._xlws.FILTER(
         INDIRECT($B$1 &amp; "[" &amp; BE$7 &amp; " " &amp; BE$1 &amp; "]"),
         (INDIRECT($B$1 &amp; "[Metric]")="Deal Value ($B)")*
         (INDIRECT($B$1 &amp; "[Industry Sector]")=$O11)
      ),
   1),
0)</f>
        <v>0</v>
      </c>
      <c r="BF11" s="192" cm="1">
        <f t="array" aca="1" ref="BF11" ca="1">IFERROR(
   INDEX(
      _xlfn._xlws.FILTER(
         INDIRECT($B$1 &amp; "[" &amp; BF$7 &amp; " " &amp; BF$1 &amp; "]"),
         (INDIRECT($B$1 &amp; "[Metric]")="Deal Value ($B)")*
         (INDIRECT($B$1 &amp; "[Industry Sector]")=$O11)
      ),
   1),
0)</f>
        <v>0</v>
      </c>
      <c r="BG11" s="193" cm="1">
        <f t="array" aca="1" ref="BG11" ca="1">IFERROR(
   INDEX(
      _xlfn._xlws.FILTER(
         INDIRECT($B$1 &amp; "[" &amp; BG$7 &amp; " " &amp; BG$1 &amp; "]"),
         (INDIRECT($B$1 &amp; "[Metric]")="Deal Value ($B)")*
         (INDIRECT($B$1 &amp; "[Industry Sector]")=$O11)
      ),
   1),
0)</f>
        <v>0</v>
      </c>
    </row>
    <row r="12" spans="1:61" ht="12" customHeight="1">
      <c r="B12" s="5" t="s">
        <v>554</v>
      </c>
      <c r="C12" s="194" cm="1">
        <f t="array" aca="1" ref="C12" ca="1">IFERROR(
   INDEX(
      _xlfn._xlws.FILTER(
         INDIRECT($A$1 &amp; "[" &amp; C$7 &amp; "]"),
         (INDIRECT($A$1 &amp; "[Metric]")="Deal Value ($B)")*
         (INDIRECT($A$1 &amp; "[Industry Sector]")=$B12)
      ),
   1),
0)</f>
        <v>0</v>
      </c>
      <c r="D12" s="195" cm="1">
        <f t="array" aca="1" ref="D12" ca="1">IFERROR(
   INDEX(
      _xlfn._xlws.FILTER(
         INDIRECT($A$1 &amp; "[" &amp; D$7 &amp; "]"),
         (INDIRECT($A$1 &amp; "[Metric]")="Deal Value ($B)")*
         (INDIRECT($A$1 &amp; "[Industry Sector]")=$B12)
      ),
   1),
0)</f>
        <v>0</v>
      </c>
      <c r="E12" s="195" cm="1">
        <f t="array" aca="1" ref="E12" ca="1">IFERROR(
   INDEX(
      _xlfn._xlws.FILTER(
         INDIRECT($A$1 &amp; "[" &amp; E$7 &amp; "]"),
         (INDIRECT($A$1 &amp; "[Metric]")="Deal Value ($B)")*
         (INDIRECT($A$1 &amp; "[Industry Sector]")=$B12)
      ),
   1),
0)</f>
        <v>0</v>
      </c>
      <c r="F12" s="195" cm="1">
        <f t="array" aca="1" ref="F12" ca="1">IFERROR(
   INDEX(
      _xlfn._xlws.FILTER(
         INDIRECT($A$1 &amp; "[" &amp; F$7 &amp; "]"),
         (INDIRECT($A$1 &amp; "[Metric]")="Deal Value ($B)")*
         (INDIRECT($A$1 &amp; "[Industry Sector]")=$B12)
      ),
   1),
0)</f>
        <v>0</v>
      </c>
      <c r="G12" s="195" cm="1">
        <f t="array" aca="1" ref="G12" ca="1">IFERROR(
   INDEX(
      _xlfn._xlws.FILTER(
         INDIRECT($A$1 &amp; "[" &amp; G$7 &amp; "]"),
         (INDIRECT($A$1 &amp; "[Metric]")="Deal Value ($B)")*
         (INDIRECT($A$1 &amp; "[Industry Sector]")=$B12)
      ),
   1),
0)</f>
        <v>0</v>
      </c>
      <c r="H12" s="195" cm="1">
        <f t="array" aca="1" ref="H12" ca="1">IFERROR(
   INDEX(
      _xlfn._xlws.FILTER(
         INDIRECT($A$1 &amp; "[" &amp; H$7 &amp; "]"),
         (INDIRECT($A$1 &amp; "[Metric]")="Deal Value ($B)")*
         (INDIRECT($A$1 &amp; "[Industry Sector]")=$B12)
      ),
   1),
0)</f>
        <v>0</v>
      </c>
      <c r="I12" s="195" cm="1">
        <f t="array" aca="1" ref="I12" ca="1">IFERROR(
   INDEX(
      _xlfn._xlws.FILTER(
         INDIRECT($A$1 &amp; "[" &amp; I$7 &amp; "]"),
         (INDIRECT($A$1 &amp; "[Metric]")="Deal Value ($B)")*
         (INDIRECT($A$1 &amp; "[Industry Sector]")=$B12)
      ),
   1),
0)</f>
        <v>0</v>
      </c>
      <c r="J12" s="195" cm="1">
        <f t="array" aca="1" ref="J12" ca="1">IFERROR(
   INDEX(
      _xlfn._xlws.FILTER(
         INDIRECT($A$1 &amp; "[" &amp; J$7 &amp; "]"),
         (INDIRECT($A$1 &amp; "[Metric]")="Deal Value ($B)")*
         (INDIRECT($A$1 &amp; "[Industry Sector]")=$B12)
      ),
   1),
0)</f>
        <v>0</v>
      </c>
      <c r="K12" s="195" cm="1">
        <f t="array" aca="1" ref="K12" ca="1">IFERROR(
   INDEX(
      _xlfn._xlws.FILTER(
         INDIRECT($A$1 &amp; "[" &amp; K$7 &amp; "]"),
         (INDIRECT($A$1 &amp; "[Metric]")="Deal Value ($B)")*
         (INDIRECT($A$1 &amp; "[Industry Sector]")=$B12)
      ),
   1),
0)</f>
        <v>0</v>
      </c>
      <c r="L12" s="195" cm="1">
        <f t="array" aca="1" ref="L12" ca="1">IFERROR(
   INDEX(
      _xlfn._xlws.FILTER(
         INDIRECT($A$1 &amp; "[" &amp; L$7 &amp; "]"),
         (INDIRECT($A$1 &amp; "[Metric]")="Deal Value ($B)")*
         (INDIRECT($A$1 &amp; "[Industry Sector]")=$B12)
      ),
   1),
0)</f>
        <v>0</v>
      </c>
      <c r="M12" s="196" cm="1">
        <f t="array" aca="1" ref="M12" ca="1">IFERROR(
   INDEX(
      _xlfn._xlws.FILTER(
         INDIRECT($A$1 &amp; "[" &amp; M$7 &amp; "]"),
         (INDIRECT($A$1 &amp; "[Metric]")="Deal Value ($B)")*
         (INDIRECT($A$1 &amp; "[Industry Sector]")=$B12)
      ),
   1),
0)</f>
        <v>0</v>
      </c>
      <c r="O12" s="5" t="s">
        <v>554</v>
      </c>
      <c r="P12" s="194" cm="1">
        <f t="array" aca="1" ref="P12" ca="1">IFERROR(
   INDEX(
      _xlfn._xlws.FILTER(
         INDIRECT($B$1 &amp; "[" &amp; P$7 &amp; " " &amp; P$1 &amp; "]"),
         (INDIRECT($B$1 &amp; "[Metric]")="Deal Value ($B)")*
         (INDIRECT($B$1 &amp; "[Industry Sector]")=$O12)
      ),
   1),
0)</f>
        <v>0</v>
      </c>
      <c r="Q12" s="195" cm="1">
        <f t="array" aca="1" ref="Q12" ca="1">IFERROR(
   INDEX(
      _xlfn._xlws.FILTER(
         INDIRECT($B$1 &amp; "[" &amp; Q$7 &amp; " " &amp; Q$1 &amp; "]"),
         (INDIRECT($B$1 &amp; "[Metric]")="Deal Value ($B)")*
         (INDIRECT($B$1 &amp; "[Industry Sector]")=$O12)
      ),
   1),
0)</f>
        <v>0</v>
      </c>
      <c r="R12" s="195" cm="1">
        <f t="array" aca="1" ref="R12" ca="1">IFERROR(
   INDEX(
      _xlfn._xlws.FILTER(
         INDIRECT($B$1 &amp; "[" &amp; R$7 &amp; " " &amp; R$1 &amp; "]"),
         (INDIRECT($B$1 &amp; "[Metric]")="Deal Value ($B)")*
         (INDIRECT($B$1 &amp; "[Industry Sector]")=$O12)
      ),
   1),
0)</f>
        <v>0</v>
      </c>
      <c r="S12" s="195" cm="1">
        <f t="array" aca="1" ref="S12" ca="1">IFERROR(
   INDEX(
      _xlfn._xlws.FILTER(
         INDIRECT($B$1 &amp; "[" &amp; S$7 &amp; " " &amp; S$1 &amp; "]"),
         (INDIRECT($B$1 &amp; "[Metric]")="Deal Value ($B)")*
         (INDIRECT($B$1 &amp; "[Industry Sector]")=$O12)
      ),
   1),
0)</f>
        <v>0</v>
      </c>
      <c r="T12" s="195" cm="1">
        <f t="array" aca="1" ref="T12" ca="1">IFERROR(
   INDEX(
      _xlfn._xlws.FILTER(
         INDIRECT($B$1 &amp; "[" &amp; T$7 &amp; " " &amp; T$1 &amp; "]"),
         (INDIRECT($B$1 &amp; "[Metric]")="Deal Value ($B)")*
         (INDIRECT($B$1 &amp; "[Industry Sector]")=$O12)
      ),
   1),
0)</f>
        <v>0</v>
      </c>
      <c r="U12" s="195" cm="1">
        <f t="array" aca="1" ref="U12" ca="1">IFERROR(
   INDEX(
      _xlfn._xlws.FILTER(
         INDIRECT($B$1 &amp; "[" &amp; U$7 &amp; " " &amp; U$1 &amp; "]"),
         (INDIRECT($B$1 &amp; "[Metric]")="Deal Value ($B)")*
         (INDIRECT($B$1 &amp; "[Industry Sector]")=$O12)
      ),
   1),
0)</f>
        <v>0</v>
      </c>
      <c r="V12" s="195" cm="1">
        <f t="array" aca="1" ref="V12" ca="1">IFERROR(
   INDEX(
      _xlfn._xlws.FILTER(
         INDIRECT($B$1 &amp; "[" &amp; V$7 &amp; " " &amp; V$1 &amp; "]"),
         (INDIRECT($B$1 &amp; "[Metric]")="Deal Value ($B)")*
         (INDIRECT($B$1 &amp; "[Industry Sector]")=$O12)
      ),
   1),
0)</f>
        <v>0</v>
      </c>
      <c r="W12" s="195" cm="1">
        <f t="array" aca="1" ref="W12" ca="1">IFERROR(
   INDEX(
      _xlfn._xlws.FILTER(
         INDIRECT($B$1 &amp; "[" &amp; W$7 &amp; " " &amp; W$1 &amp; "]"),
         (INDIRECT($B$1 &amp; "[Metric]")="Deal Value ($B)")*
         (INDIRECT($B$1 &amp; "[Industry Sector]")=$O12)
      ),
   1),
0)</f>
        <v>0</v>
      </c>
      <c r="X12" s="195" cm="1">
        <f t="array" aca="1" ref="X12" ca="1">IFERROR(
   INDEX(
      _xlfn._xlws.FILTER(
         INDIRECT($B$1 &amp; "[" &amp; X$7 &amp; " " &amp; X$1 &amp; "]"),
         (INDIRECT($B$1 &amp; "[Metric]")="Deal Value ($B)")*
         (INDIRECT($B$1 &amp; "[Industry Sector]")=$O12)
      ),
   1),
0)</f>
        <v>0</v>
      </c>
      <c r="Y12" s="195" cm="1">
        <f t="array" aca="1" ref="Y12" ca="1">IFERROR(
   INDEX(
      _xlfn._xlws.FILTER(
         INDIRECT($B$1 &amp; "[" &amp; Y$7 &amp; " " &amp; Y$1 &amp; "]"),
         (INDIRECT($B$1 &amp; "[Metric]")="Deal Value ($B)")*
         (INDIRECT($B$1 &amp; "[Industry Sector]")=$O12)
      ),
   1),
0)</f>
        <v>0</v>
      </c>
      <c r="Z12" s="195" cm="1">
        <f t="array" aca="1" ref="Z12" ca="1">IFERROR(
   INDEX(
      _xlfn._xlws.FILTER(
         INDIRECT($B$1 &amp; "[" &amp; Z$7 &amp; " " &amp; Z$1 &amp; "]"),
         (INDIRECT($B$1 &amp; "[Metric]")="Deal Value ($B)")*
         (INDIRECT($B$1 &amp; "[Industry Sector]")=$O12)
      ),
   1),
0)</f>
        <v>0</v>
      </c>
      <c r="AA12" s="195" cm="1">
        <f t="array" aca="1" ref="AA12" ca="1">IFERROR(
   INDEX(
      _xlfn._xlws.FILTER(
         INDIRECT($B$1 &amp; "[" &amp; AA$7 &amp; " " &amp; AA$1 &amp; "]"),
         (INDIRECT($B$1 &amp; "[Metric]")="Deal Value ($B)")*
         (INDIRECT($B$1 &amp; "[Industry Sector]")=$O12)
      ),
   1),
0)</f>
        <v>0</v>
      </c>
      <c r="AB12" s="195" cm="1">
        <f t="array" aca="1" ref="AB12" ca="1">IFERROR(
   INDEX(
      _xlfn._xlws.FILTER(
         INDIRECT($B$1 &amp; "[" &amp; AB$7 &amp; " " &amp; AB$1 &amp; "]"),
         (INDIRECT($B$1 &amp; "[Metric]")="Deal Value ($B)")*
         (INDIRECT($B$1 &amp; "[Industry Sector]")=$O12)
      ),
   1),
0)</f>
        <v>0</v>
      </c>
      <c r="AC12" s="195" cm="1">
        <f t="array" aca="1" ref="AC12" ca="1">IFERROR(
   INDEX(
      _xlfn._xlws.FILTER(
         INDIRECT($B$1 &amp; "[" &amp; AC$7 &amp; " " &amp; AC$1 &amp; "]"),
         (INDIRECT($B$1 &amp; "[Metric]")="Deal Value ($B)")*
         (INDIRECT($B$1 &amp; "[Industry Sector]")=$O12)
      ),
   1),
0)</f>
        <v>0</v>
      </c>
      <c r="AD12" s="195" cm="1">
        <f t="array" aca="1" ref="AD12" ca="1">IFERROR(
   INDEX(
      _xlfn._xlws.FILTER(
         INDIRECT($B$1 &amp; "[" &amp; AD$7 &amp; " " &amp; AD$1 &amp; "]"),
         (INDIRECT($B$1 &amp; "[Metric]")="Deal Value ($B)")*
         (INDIRECT($B$1 &amp; "[Industry Sector]")=$O12)
      ),
   1),
0)</f>
        <v>0</v>
      </c>
      <c r="AE12" s="195" cm="1">
        <f t="array" aca="1" ref="AE12" ca="1">IFERROR(
   INDEX(
      _xlfn._xlws.FILTER(
         INDIRECT($B$1 &amp; "[" &amp; AE$7 &amp; " " &amp; AE$1 &amp; "]"),
         (INDIRECT($B$1 &amp; "[Metric]")="Deal Value ($B)")*
         (INDIRECT($B$1 &amp; "[Industry Sector]")=$O12)
      ),
   1),
0)</f>
        <v>0</v>
      </c>
      <c r="AF12" s="195" cm="1">
        <f t="array" aca="1" ref="AF12" ca="1">IFERROR(
   INDEX(
      _xlfn._xlws.FILTER(
         INDIRECT($B$1 &amp; "[" &amp; AF$7 &amp; " " &amp; AF$1 &amp; "]"),
         (INDIRECT($B$1 &amp; "[Metric]")="Deal Value ($B)")*
         (INDIRECT($B$1 &amp; "[Industry Sector]")=$O12)
      ),
   1),
0)</f>
        <v>0</v>
      </c>
      <c r="AG12" s="195" cm="1">
        <f t="array" aca="1" ref="AG12" ca="1">IFERROR(
   INDEX(
      _xlfn._xlws.FILTER(
         INDIRECT($B$1 &amp; "[" &amp; AG$7 &amp; " " &amp; AG$1 &amp; "]"),
         (INDIRECT($B$1 &amp; "[Metric]")="Deal Value ($B)")*
         (INDIRECT($B$1 &amp; "[Industry Sector]")=$O12)
      ),
   1),
0)</f>
        <v>0</v>
      </c>
      <c r="AH12" s="195" cm="1">
        <f t="array" aca="1" ref="AH12" ca="1">IFERROR(
   INDEX(
      _xlfn._xlws.FILTER(
         INDIRECT($B$1 &amp; "[" &amp; AH$7 &amp; " " &amp; AH$1 &amp; "]"),
         (INDIRECT($B$1 &amp; "[Metric]")="Deal Value ($B)")*
         (INDIRECT($B$1 &amp; "[Industry Sector]")=$O12)
      ),
   1),
0)</f>
        <v>0</v>
      </c>
      <c r="AI12" s="195" cm="1">
        <f t="array" aca="1" ref="AI12" ca="1">IFERROR(
   INDEX(
      _xlfn._xlws.FILTER(
         INDIRECT($B$1 &amp; "[" &amp; AI$7 &amp; " " &amp; AI$1 &amp; "]"),
         (INDIRECT($B$1 &amp; "[Metric]")="Deal Value ($B)")*
         (INDIRECT($B$1 &amp; "[Industry Sector]")=$O12)
      ),
   1),
0)</f>
        <v>0</v>
      </c>
      <c r="AJ12" s="195" cm="1">
        <f t="array" aca="1" ref="AJ12" ca="1">IFERROR(
   INDEX(
      _xlfn._xlws.FILTER(
         INDIRECT($B$1 &amp; "[" &amp; AJ$7 &amp; " " &amp; AJ$1 &amp; "]"),
         (INDIRECT($B$1 &amp; "[Metric]")="Deal Value ($B)")*
         (INDIRECT($B$1 &amp; "[Industry Sector]")=$O12)
      ),
   1),
0)</f>
        <v>0</v>
      </c>
      <c r="AK12" s="195" cm="1">
        <f t="array" aca="1" ref="AK12" ca="1">IFERROR(
   INDEX(
      _xlfn._xlws.FILTER(
         INDIRECT($B$1 &amp; "[" &amp; AK$7 &amp; " " &amp; AK$1 &amp; "]"),
         (INDIRECT($B$1 &amp; "[Metric]")="Deal Value ($B)")*
         (INDIRECT($B$1 &amp; "[Industry Sector]")=$O12)
      ),
   1),
0)</f>
        <v>0</v>
      </c>
      <c r="AL12" s="195" cm="1">
        <f t="array" aca="1" ref="AL12" ca="1">IFERROR(
   INDEX(
      _xlfn._xlws.FILTER(
         INDIRECT($B$1 &amp; "[" &amp; AL$7 &amp; " " &amp; AL$1 &amp; "]"),
         (INDIRECT($B$1 &amp; "[Metric]")="Deal Value ($B)")*
         (INDIRECT($B$1 &amp; "[Industry Sector]")=$O12)
      ),
   1),
0)</f>
        <v>0</v>
      </c>
      <c r="AM12" s="195" cm="1">
        <f t="array" aca="1" ref="AM12" ca="1">IFERROR(
   INDEX(
      _xlfn._xlws.FILTER(
         INDIRECT($B$1 &amp; "[" &amp; AM$7 &amp; " " &amp; AM$1 &amp; "]"),
         (INDIRECT($B$1 &amp; "[Metric]")="Deal Value ($B)")*
         (INDIRECT($B$1 &amp; "[Industry Sector]")=$O12)
      ),
   1),
0)</f>
        <v>0</v>
      </c>
      <c r="AN12" s="195" cm="1">
        <f t="array" aca="1" ref="AN12" ca="1">IFERROR(
   INDEX(
      _xlfn._xlws.FILTER(
         INDIRECT($B$1 &amp; "[" &amp; AN$7 &amp; " " &amp; AN$1 &amp; "]"),
         (INDIRECT($B$1 &amp; "[Metric]")="Deal Value ($B)")*
         (INDIRECT($B$1 &amp; "[Industry Sector]")=$O12)
      ),
   1),
0)</f>
        <v>0</v>
      </c>
      <c r="AO12" s="195" cm="1">
        <f t="array" aca="1" ref="AO12" ca="1">IFERROR(
   INDEX(
      _xlfn._xlws.FILTER(
         INDIRECT($B$1 &amp; "[" &amp; AO$7 &amp; " " &amp; AO$1 &amp; "]"),
         (INDIRECT($B$1 &amp; "[Metric]")="Deal Value ($B)")*
         (INDIRECT($B$1 &amp; "[Industry Sector]")=$O12)
      ),
   1),
0)</f>
        <v>0</v>
      </c>
      <c r="AP12" s="195" cm="1">
        <f t="array" aca="1" ref="AP12" ca="1">IFERROR(
   INDEX(
      _xlfn._xlws.FILTER(
         INDIRECT($B$1 &amp; "[" &amp; AP$7 &amp; " " &amp; AP$1 &amp; "]"),
         (INDIRECT($B$1 &amp; "[Metric]")="Deal Value ($B)")*
         (INDIRECT($B$1 &amp; "[Industry Sector]")=$O12)
      ),
   1),
0)</f>
        <v>0</v>
      </c>
      <c r="AQ12" s="195" cm="1">
        <f t="array" aca="1" ref="AQ12" ca="1">IFERROR(
   INDEX(
      _xlfn._xlws.FILTER(
         INDIRECT($B$1 &amp; "[" &amp; AQ$7 &amp; " " &amp; AQ$1 &amp; "]"),
         (INDIRECT($B$1 &amp; "[Metric]")="Deal Value ($B)")*
         (INDIRECT($B$1 &amp; "[Industry Sector]")=$O12)
      ),
   1),
0)</f>
        <v>0</v>
      </c>
      <c r="AR12" s="195" cm="1">
        <f t="array" aca="1" ref="AR12" ca="1">IFERROR(
   INDEX(
      _xlfn._xlws.FILTER(
         INDIRECT($B$1 &amp; "[" &amp; AR$7 &amp; " " &amp; AR$1 &amp; "]"),
         (INDIRECT($B$1 &amp; "[Metric]")="Deal Value ($B)")*
         (INDIRECT($B$1 &amp; "[Industry Sector]")=$O12)
      ),
   1),
0)</f>
        <v>0</v>
      </c>
      <c r="AS12" s="195" cm="1">
        <f t="array" aca="1" ref="AS12" ca="1">IFERROR(
   INDEX(
      _xlfn._xlws.FILTER(
         INDIRECT($B$1 &amp; "[" &amp; AS$7 &amp; " " &amp; AS$1 &amp; "]"),
         (INDIRECT($B$1 &amp; "[Metric]")="Deal Value ($B)")*
         (INDIRECT($B$1 &amp; "[Industry Sector]")=$O12)
      ),
   1),
0)</f>
        <v>0</v>
      </c>
      <c r="AT12" s="195" cm="1">
        <f t="array" aca="1" ref="AT12" ca="1">IFERROR(
   INDEX(
      _xlfn._xlws.FILTER(
         INDIRECT($B$1 &amp; "[" &amp; AT$7 &amp; " " &amp; AT$1 &amp; "]"),
         (INDIRECT($B$1 &amp; "[Metric]")="Deal Value ($B)")*
         (INDIRECT($B$1 &amp; "[Industry Sector]")=$O12)
      ),
   1),
0)</f>
        <v>0</v>
      </c>
      <c r="AU12" s="195" cm="1">
        <f t="array" aca="1" ref="AU12" ca="1">IFERROR(
   INDEX(
      _xlfn._xlws.FILTER(
         INDIRECT($B$1 &amp; "[" &amp; AU$7 &amp; " " &amp; AU$1 &amp; "]"),
         (INDIRECT($B$1 &amp; "[Metric]")="Deal Value ($B)")*
         (INDIRECT($B$1 &amp; "[Industry Sector]")=$O12)
      ),
   1),
0)</f>
        <v>0</v>
      </c>
      <c r="AV12" s="195" cm="1">
        <f t="array" aca="1" ref="AV12" ca="1">IFERROR(
   INDEX(
      _xlfn._xlws.FILTER(
         INDIRECT($B$1 &amp; "[" &amp; AV$7 &amp; " " &amp; AV$1 &amp; "]"),
         (INDIRECT($B$1 &amp; "[Metric]")="Deal Value ($B)")*
         (INDIRECT($B$1 &amp; "[Industry Sector]")=$O12)
      ),
   1),
0)</f>
        <v>0</v>
      </c>
      <c r="AW12" s="195" cm="1">
        <f t="array" aca="1" ref="AW12" ca="1">IFERROR(
   INDEX(
      _xlfn._xlws.FILTER(
         INDIRECT($B$1 &amp; "[" &amp; AW$7 &amp; " " &amp; AW$1 &amp; "]"),
         (INDIRECT($B$1 &amp; "[Metric]")="Deal Value ($B)")*
         (INDIRECT($B$1 &amp; "[Industry Sector]")=$O12)
      ),
   1),
0)</f>
        <v>0</v>
      </c>
      <c r="AX12" s="195" cm="1">
        <f t="array" aca="1" ref="AX12" ca="1">IFERROR(
   INDEX(
      _xlfn._xlws.FILTER(
         INDIRECT($B$1 &amp; "[" &amp; AX$7 &amp; " " &amp; AX$1 &amp; "]"),
         (INDIRECT($B$1 &amp; "[Metric]")="Deal Value ($B)")*
         (INDIRECT($B$1 &amp; "[Industry Sector]")=$O12)
      ),
   1),
0)</f>
        <v>0</v>
      </c>
      <c r="AY12" s="195" cm="1">
        <f t="array" aca="1" ref="AY12" ca="1">IFERROR(
   INDEX(
      _xlfn._xlws.FILTER(
         INDIRECT($B$1 &amp; "[" &amp; AY$7 &amp; " " &amp; AY$1 &amp; "]"),
         (INDIRECT($B$1 &amp; "[Metric]")="Deal Value ($B)")*
         (INDIRECT($B$1 &amp; "[Industry Sector]")=$O12)
      ),
   1),
0)</f>
        <v>0</v>
      </c>
      <c r="AZ12" s="195" cm="1">
        <f t="array" aca="1" ref="AZ12" ca="1">IFERROR(
   INDEX(
      _xlfn._xlws.FILTER(
         INDIRECT($B$1 &amp; "[" &amp; AZ$7 &amp; " " &amp; AZ$1 &amp; "]"),
         (INDIRECT($B$1 &amp; "[Metric]")="Deal Value ($B)")*
         (INDIRECT($B$1 &amp; "[Industry Sector]")=$O12)
      ),
   1),
0)</f>
        <v>0</v>
      </c>
      <c r="BA12" s="195" cm="1">
        <f t="array" aca="1" ref="BA12" ca="1">IFERROR(
   INDEX(
      _xlfn._xlws.FILTER(
         INDIRECT($B$1 &amp; "[" &amp; BA$7 &amp; " " &amp; BA$1 &amp; "]"),
         (INDIRECT($B$1 &amp; "[Metric]")="Deal Value ($B)")*
         (INDIRECT($B$1 &amp; "[Industry Sector]")=$O12)
      ),
   1),
0)</f>
        <v>0</v>
      </c>
      <c r="BB12" s="195" cm="1">
        <f t="array" aca="1" ref="BB12" ca="1">IFERROR(
   INDEX(
      _xlfn._xlws.FILTER(
         INDIRECT($B$1 &amp; "[" &amp; BB$7 &amp; " " &amp; BB$1 &amp; "]"),
         (INDIRECT($B$1 &amp; "[Metric]")="Deal Value ($B)")*
         (INDIRECT($B$1 &amp; "[Industry Sector]")=$O12)
      ),
   1),
0)</f>
        <v>0</v>
      </c>
      <c r="BC12" s="195" cm="1">
        <f t="array" aca="1" ref="BC12" ca="1">IFERROR(
   INDEX(
      _xlfn._xlws.FILTER(
         INDIRECT($B$1 &amp; "[" &amp; BC$7 &amp; " " &amp; BC$1 &amp; "]"),
         (INDIRECT($B$1 &amp; "[Metric]")="Deal Value ($B)")*
         (INDIRECT($B$1 &amp; "[Industry Sector]")=$O12)
      ),
   1),
0)</f>
        <v>0</v>
      </c>
      <c r="BD12" s="195" cm="1">
        <f t="array" aca="1" ref="BD12" ca="1">IFERROR(
   INDEX(
      _xlfn._xlws.FILTER(
         INDIRECT($B$1 &amp; "[" &amp; BD$7 &amp; " " &amp; BD$1 &amp; "]"),
         (INDIRECT($B$1 &amp; "[Metric]")="Deal Value ($B)")*
         (INDIRECT($B$1 &amp; "[Industry Sector]")=$O12)
      ),
   1),
0)</f>
        <v>0</v>
      </c>
      <c r="BE12" s="195" cm="1">
        <f t="array" aca="1" ref="BE12" ca="1">IFERROR(
   INDEX(
      _xlfn._xlws.FILTER(
         INDIRECT($B$1 &amp; "[" &amp; BE$7 &amp; " " &amp; BE$1 &amp; "]"),
         (INDIRECT($B$1 &amp; "[Metric]")="Deal Value ($B)")*
         (INDIRECT($B$1 &amp; "[Industry Sector]")=$O12)
      ),
   1),
0)</f>
        <v>0</v>
      </c>
      <c r="BF12" s="195" cm="1">
        <f t="array" aca="1" ref="BF12" ca="1">IFERROR(
   INDEX(
      _xlfn._xlws.FILTER(
         INDIRECT($B$1 &amp; "[" &amp; BF$7 &amp; " " &amp; BF$1 &amp; "]"),
         (INDIRECT($B$1 &amp; "[Metric]")="Deal Value ($B)")*
         (INDIRECT($B$1 &amp; "[Industry Sector]")=$O12)
      ),
   1),
0)</f>
        <v>0</v>
      </c>
      <c r="BG12" s="196" cm="1">
        <f t="array" aca="1" ref="BG12" ca="1">IFERROR(
   INDEX(
      _xlfn._xlws.FILTER(
         INDIRECT($B$1 &amp; "[" &amp; BG$7 &amp; " " &amp; BG$1 &amp; "]"),
         (INDIRECT($B$1 &amp; "[Metric]")="Deal Value ($B)")*
         (INDIRECT($B$1 &amp; "[Industry Sector]")=$O12)
      ),
   1),
0)</f>
        <v>0</v>
      </c>
    </row>
    <row r="13" spans="1:61" ht="12" customHeight="1">
      <c r="B13" s="5" t="s">
        <v>454</v>
      </c>
      <c r="C13" s="191" cm="1">
        <f t="array" aca="1" ref="C13" ca="1">IFERROR(
   INDEX(
      _xlfn._xlws.FILTER(
         INDIRECT($A$1 &amp; "[" &amp; C$7 &amp; "]"),
         (INDIRECT($A$1 &amp; "[Metric]")="Deal Value ($B)")*
         (INDIRECT($A$1 &amp; "[Industry Sector]")=$B13)
      ),
   1),
0)</f>
        <v>0</v>
      </c>
      <c r="D13" s="192" cm="1">
        <f t="array" aca="1" ref="D13" ca="1">IFERROR(
   INDEX(
      _xlfn._xlws.FILTER(
         INDIRECT($A$1 &amp; "[" &amp; D$7 &amp; "]"),
         (INDIRECT($A$1 &amp; "[Metric]")="Deal Value ($B)")*
         (INDIRECT($A$1 &amp; "[Industry Sector]")=$B13)
      ),
   1),
0)</f>
        <v>0</v>
      </c>
      <c r="E13" s="192" cm="1">
        <f t="array" aca="1" ref="E13" ca="1">IFERROR(
   INDEX(
      _xlfn._xlws.FILTER(
         INDIRECT($A$1 &amp; "[" &amp; E$7 &amp; "]"),
         (INDIRECT($A$1 &amp; "[Metric]")="Deal Value ($B)")*
         (INDIRECT($A$1 &amp; "[Industry Sector]")=$B13)
      ),
   1),
0)</f>
        <v>0</v>
      </c>
      <c r="F13" s="192" cm="1">
        <f t="array" aca="1" ref="F13" ca="1">IFERROR(
   INDEX(
      _xlfn._xlws.FILTER(
         INDIRECT($A$1 &amp; "[" &amp; F$7 &amp; "]"),
         (INDIRECT($A$1 &amp; "[Metric]")="Deal Value ($B)")*
         (INDIRECT($A$1 &amp; "[Industry Sector]")=$B13)
      ),
   1),
0)</f>
        <v>0</v>
      </c>
      <c r="G13" s="192" cm="1">
        <f t="array" aca="1" ref="G13" ca="1">IFERROR(
   INDEX(
      _xlfn._xlws.FILTER(
         INDIRECT($A$1 &amp; "[" &amp; G$7 &amp; "]"),
         (INDIRECT($A$1 &amp; "[Metric]")="Deal Value ($B)")*
         (INDIRECT($A$1 &amp; "[Industry Sector]")=$B13)
      ),
   1),
0)</f>
        <v>0</v>
      </c>
      <c r="H13" s="192" cm="1">
        <f t="array" aca="1" ref="H13" ca="1">IFERROR(
   INDEX(
      _xlfn._xlws.FILTER(
         INDIRECT($A$1 &amp; "[" &amp; H$7 &amp; "]"),
         (INDIRECT($A$1 &amp; "[Metric]")="Deal Value ($B)")*
         (INDIRECT($A$1 &amp; "[Industry Sector]")=$B13)
      ),
   1),
0)</f>
        <v>0</v>
      </c>
      <c r="I13" s="192" cm="1">
        <f t="array" aca="1" ref="I13" ca="1">IFERROR(
   INDEX(
      _xlfn._xlws.FILTER(
         INDIRECT($A$1 &amp; "[" &amp; I$7 &amp; "]"),
         (INDIRECT($A$1 &amp; "[Metric]")="Deal Value ($B)")*
         (INDIRECT($A$1 &amp; "[Industry Sector]")=$B13)
      ),
   1),
0)</f>
        <v>0</v>
      </c>
      <c r="J13" s="192" cm="1">
        <f t="array" aca="1" ref="J13" ca="1">IFERROR(
   INDEX(
      _xlfn._xlws.FILTER(
         INDIRECT($A$1 &amp; "[" &amp; J$7 &amp; "]"),
         (INDIRECT($A$1 &amp; "[Metric]")="Deal Value ($B)")*
         (INDIRECT($A$1 &amp; "[Industry Sector]")=$B13)
      ),
   1),
0)</f>
        <v>0</v>
      </c>
      <c r="K13" s="192" cm="1">
        <f t="array" aca="1" ref="K13" ca="1">IFERROR(
   INDEX(
      _xlfn._xlws.FILTER(
         INDIRECT($A$1 &amp; "[" &amp; K$7 &amp; "]"),
         (INDIRECT($A$1 &amp; "[Metric]")="Deal Value ($B)")*
         (INDIRECT($A$1 &amp; "[Industry Sector]")=$B13)
      ),
   1),
0)</f>
        <v>0</v>
      </c>
      <c r="L13" s="192" cm="1">
        <f t="array" aca="1" ref="L13" ca="1">IFERROR(
   INDEX(
      _xlfn._xlws.FILTER(
         INDIRECT($A$1 &amp; "[" &amp; L$7 &amp; "]"),
         (INDIRECT($A$1 &amp; "[Metric]")="Deal Value ($B)")*
         (INDIRECT($A$1 &amp; "[Industry Sector]")=$B13)
      ),
   1),
0)</f>
        <v>0</v>
      </c>
      <c r="M13" s="193" cm="1">
        <f t="array" aca="1" ref="M13" ca="1">IFERROR(
   INDEX(
      _xlfn._xlws.FILTER(
         INDIRECT($A$1 &amp; "[" &amp; M$7 &amp; "]"),
         (INDIRECT($A$1 &amp; "[Metric]")="Deal Value ($B)")*
         (INDIRECT($A$1 &amp; "[Industry Sector]")=$B13)
      ),
   1),
0)</f>
        <v>0</v>
      </c>
      <c r="O13" s="5" t="s">
        <v>454</v>
      </c>
      <c r="P13" s="191" cm="1">
        <f t="array" aca="1" ref="P13" ca="1">IFERROR(
   INDEX(
      _xlfn._xlws.FILTER(
         INDIRECT($B$1 &amp; "[" &amp; P$7 &amp; " " &amp; P$1 &amp; "]"),
         (INDIRECT($B$1 &amp; "[Metric]")="Deal Value ($B)")*
         (INDIRECT($B$1 &amp; "[Industry Sector]")=$O13)
      ),
   1),
0)</f>
        <v>0</v>
      </c>
      <c r="Q13" s="192" cm="1">
        <f t="array" aca="1" ref="Q13" ca="1">IFERROR(
   INDEX(
      _xlfn._xlws.FILTER(
         INDIRECT($B$1 &amp; "[" &amp; Q$7 &amp; " " &amp; Q$1 &amp; "]"),
         (INDIRECT($B$1 &amp; "[Metric]")="Deal Value ($B)")*
         (INDIRECT($B$1 &amp; "[Industry Sector]")=$O13)
      ),
   1),
0)</f>
        <v>0</v>
      </c>
      <c r="R13" s="192" cm="1">
        <f t="array" aca="1" ref="R13" ca="1">IFERROR(
   INDEX(
      _xlfn._xlws.FILTER(
         INDIRECT($B$1 &amp; "[" &amp; R$7 &amp; " " &amp; R$1 &amp; "]"),
         (INDIRECT($B$1 &amp; "[Metric]")="Deal Value ($B)")*
         (INDIRECT($B$1 &amp; "[Industry Sector]")=$O13)
      ),
   1),
0)</f>
        <v>0</v>
      </c>
      <c r="S13" s="192" cm="1">
        <f t="array" aca="1" ref="S13" ca="1">IFERROR(
   INDEX(
      _xlfn._xlws.FILTER(
         INDIRECT($B$1 &amp; "[" &amp; S$7 &amp; " " &amp; S$1 &amp; "]"),
         (INDIRECT($B$1 &amp; "[Metric]")="Deal Value ($B)")*
         (INDIRECT($B$1 &amp; "[Industry Sector]")=$O13)
      ),
   1),
0)</f>
        <v>0</v>
      </c>
      <c r="T13" s="192" cm="1">
        <f t="array" aca="1" ref="T13" ca="1">IFERROR(
   INDEX(
      _xlfn._xlws.FILTER(
         INDIRECT($B$1 &amp; "[" &amp; T$7 &amp; " " &amp; T$1 &amp; "]"),
         (INDIRECT($B$1 &amp; "[Metric]")="Deal Value ($B)")*
         (INDIRECT($B$1 &amp; "[Industry Sector]")=$O13)
      ),
   1),
0)</f>
        <v>0</v>
      </c>
      <c r="U13" s="192" cm="1">
        <f t="array" aca="1" ref="U13" ca="1">IFERROR(
   INDEX(
      _xlfn._xlws.FILTER(
         INDIRECT($B$1 &amp; "[" &amp; U$7 &amp; " " &amp; U$1 &amp; "]"),
         (INDIRECT($B$1 &amp; "[Metric]")="Deal Value ($B)")*
         (INDIRECT($B$1 &amp; "[Industry Sector]")=$O13)
      ),
   1),
0)</f>
        <v>0</v>
      </c>
      <c r="V13" s="192" cm="1">
        <f t="array" aca="1" ref="V13" ca="1">IFERROR(
   INDEX(
      _xlfn._xlws.FILTER(
         INDIRECT($B$1 &amp; "[" &amp; V$7 &amp; " " &amp; V$1 &amp; "]"),
         (INDIRECT($B$1 &amp; "[Metric]")="Deal Value ($B)")*
         (INDIRECT($B$1 &amp; "[Industry Sector]")=$O13)
      ),
   1),
0)</f>
        <v>0</v>
      </c>
      <c r="W13" s="192" cm="1">
        <f t="array" aca="1" ref="W13" ca="1">IFERROR(
   INDEX(
      _xlfn._xlws.FILTER(
         INDIRECT($B$1 &amp; "[" &amp; W$7 &amp; " " &amp; W$1 &amp; "]"),
         (INDIRECT($B$1 &amp; "[Metric]")="Deal Value ($B)")*
         (INDIRECT($B$1 &amp; "[Industry Sector]")=$O13)
      ),
   1),
0)</f>
        <v>0</v>
      </c>
      <c r="X13" s="192" cm="1">
        <f t="array" aca="1" ref="X13" ca="1">IFERROR(
   INDEX(
      _xlfn._xlws.FILTER(
         INDIRECT($B$1 &amp; "[" &amp; X$7 &amp; " " &amp; X$1 &amp; "]"),
         (INDIRECT($B$1 &amp; "[Metric]")="Deal Value ($B)")*
         (INDIRECT($B$1 &amp; "[Industry Sector]")=$O13)
      ),
   1),
0)</f>
        <v>0</v>
      </c>
      <c r="Y13" s="192" cm="1">
        <f t="array" aca="1" ref="Y13" ca="1">IFERROR(
   INDEX(
      _xlfn._xlws.FILTER(
         INDIRECT($B$1 &amp; "[" &amp; Y$7 &amp; " " &amp; Y$1 &amp; "]"),
         (INDIRECT($B$1 &amp; "[Metric]")="Deal Value ($B)")*
         (INDIRECT($B$1 &amp; "[Industry Sector]")=$O13)
      ),
   1),
0)</f>
        <v>0</v>
      </c>
      <c r="Z13" s="192" cm="1">
        <f t="array" aca="1" ref="Z13" ca="1">IFERROR(
   INDEX(
      _xlfn._xlws.FILTER(
         INDIRECT($B$1 &amp; "[" &amp; Z$7 &amp; " " &amp; Z$1 &amp; "]"),
         (INDIRECT($B$1 &amp; "[Metric]")="Deal Value ($B)")*
         (INDIRECT($B$1 &amp; "[Industry Sector]")=$O13)
      ),
   1),
0)</f>
        <v>0</v>
      </c>
      <c r="AA13" s="192" cm="1">
        <f t="array" aca="1" ref="AA13" ca="1">IFERROR(
   INDEX(
      _xlfn._xlws.FILTER(
         INDIRECT($B$1 &amp; "[" &amp; AA$7 &amp; " " &amp; AA$1 &amp; "]"),
         (INDIRECT($B$1 &amp; "[Metric]")="Deal Value ($B)")*
         (INDIRECT($B$1 &amp; "[Industry Sector]")=$O13)
      ),
   1),
0)</f>
        <v>0</v>
      </c>
      <c r="AB13" s="192" cm="1">
        <f t="array" aca="1" ref="AB13" ca="1">IFERROR(
   INDEX(
      _xlfn._xlws.FILTER(
         INDIRECT($B$1 &amp; "[" &amp; AB$7 &amp; " " &amp; AB$1 &amp; "]"),
         (INDIRECT($B$1 &amp; "[Metric]")="Deal Value ($B)")*
         (INDIRECT($B$1 &amp; "[Industry Sector]")=$O13)
      ),
   1),
0)</f>
        <v>0</v>
      </c>
      <c r="AC13" s="192" cm="1">
        <f t="array" aca="1" ref="AC13" ca="1">IFERROR(
   INDEX(
      _xlfn._xlws.FILTER(
         INDIRECT($B$1 &amp; "[" &amp; AC$7 &amp; " " &amp; AC$1 &amp; "]"),
         (INDIRECT($B$1 &amp; "[Metric]")="Deal Value ($B)")*
         (INDIRECT($B$1 &amp; "[Industry Sector]")=$O13)
      ),
   1),
0)</f>
        <v>0</v>
      </c>
      <c r="AD13" s="192" cm="1">
        <f t="array" aca="1" ref="AD13" ca="1">IFERROR(
   INDEX(
      _xlfn._xlws.FILTER(
         INDIRECT($B$1 &amp; "[" &amp; AD$7 &amp; " " &amp; AD$1 &amp; "]"),
         (INDIRECT($B$1 &amp; "[Metric]")="Deal Value ($B)")*
         (INDIRECT($B$1 &amp; "[Industry Sector]")=$O13)
      ),
   1),
0)</f>
        <v>0</v>
      </c>
      <c r="AE13" s="192" cm="1">
        <f t="array" aca="1" ref="AE13" ca="1">IFERROR(
   INDEX(
      _xlfn._xlws.FILTER(
         INDIRECT($B$1 &amp; "[" &amp; AE$7 &amp; " " &amp; AE$1 &amp; "]"),
         (INDIRECT($B$1 &amp; "[Metric]")="Deal Value ($B)")*
         (INDIRECT($B$1 &amp; "[Industry Sector]")=$O13)
      ),
   1),
0)</f>
        <v>0</v>
      </c>
      <c r="AF13" s="192" cm="1">
        <f t="array" aca="1" ref="AF13" ca="1">IFERROR(
   INDEX(
      _xlfn._xlws.FILTER(
         INDIRECT($B$1 &amp; "[" &amp; AF$7 &amp; " " &amp; AF$1 &amp; "]"),
         (INDIRECT($B$1 &amp; "[Metric]")="Deal Value ($B)")*
         (INDIRECT($B$1 &amp; "[Industry Sector]")=$O13)
      ),
   1),
0)</f>
        <v>0</v>
      </c>
      <c r="AG13" s="192" cm="1">
        <f t="array" aca="1" ref="AG13" ca="1">IFERROR(
   INDEX(
      _xlfn._xlws.FILTER(
         INDIRECT($B$1 &amp; "[" &amp; AG$7 &amp; " " &amp; AG$1 &amp; "]"),
         (INDIRECT($B$1 &amp; "[Metric]")="Deal Value ($B)")*
         (INDIRECT($B$1 &amp; "[Industry Sector]")=$O13)
      ),
   1),
0)</f>
        <v>0</v>
      </c>
      <c r="AH13" s="192" cm="1">
        <f t="array" aca="1" ref="AH13" ca="1">IFERROR(
   INDEX(
      _xlfn._xlws.FILTER(
         INDIRECT($B$1 &amp; "[" &amp; AH$7 &amp; " " &amp; AH$1 &amp; "]"),
         (INDIRECT($B$1 &amp; "[Metric]")="Deal Value ($B)")*
         (INDIRECT($B$1 &amp; "[Industry Sector]")=$O13)
      ),
   1),
0)</f>
        <v>0</v>
      </c>
      <c r="AI13" s="192" cm="1">
        <f t="array" aca="1" ref="AI13" ca="1">IFERROR(
   INDEX(
      _xlfn._xlws.FILTER(
         INDIRECT($B$1 &amp; "[" &amp; AI$7 &amp; " " &amp; AI$1 &amp; "]"),
         (INDIRECT($B$1 &amp; "[Metric]")="Deal Value ($B)")*
         (INDIRECT($B$1 &amp; "[Industry Sector]")=$O13)
      ),
   1),
0)</f>
        <v>0</v>
      </c>
      <c r="AJ13" s="192" cm="1">
        <f t="array" aca="1" ref="AJ13" ca="1">IFERROR(
   INDEX(
      _xlfn._xlws.FILTER(
         INDIRECT($B$1 &amp; "[" &amp; AJ$7 &amp; " " &amp; AJ$1 &amp; "]"),
         (INDIRECT($B$1 &amp; "[Metric]")="Deal Value ($B)")*
         (INDIRECT($B$1 &amp; "[Industry Sector]")=$O13)
      ),
   1),
0)</f>
        <v>0</v>
      </c>
      <c r="AK13" s="192" cm="1">
        <f t="array" aca="1" ref="AK13" ca="1">IFERROR(
   INDEX(
      _xlfn._xlws.FILTER(
         INDIRECT($B$1 &amp; "[" &amp; AK$7 &amp; " " &amp; AK$1 &amp; "]"),
         (INDIRECT($B$1 &amp; "[Metric]")="Deal Value ($B)")*
         (INDIRECT($B$1 &amp; "[Industry Sector]")=$O13)
      ),
   1),
0)</f>
        <v>0</v>
      </c>
      <c r="AL13" s="192" cm="1">
        <f t="array" aca="1" ref="AL13" ca="1">IFERROR(
   INDEX(
      _xlfn._xlws.FILTER(
         INDIRECT($B$1 &amp; "[" &amp; AL$7 &amp; " " &amp; AL$1 &amp; "]"),
         (INDIRECT($B$1 &amp; "[Metric]")="Deal Value ($B)")*
         (INDIRECT($B$1 &amp; "[Industry Sector]")=$O13)
      ),
   1),
0)</f>
        <v>0</v>
      </c>
      <c r="AM13" s="192" cm="1">
        <f t="array" aca="1" ref="AM13" ca="1">IFERROR(
   INDEX(
      _xlfn._xlws.FILTER(
         INDIRECT($B$1 &amp; "[" &amp; AM$7 &amp; " " &amp; AM$1 &amp; "]"),
         (INDIRECT($B$1 &amp; "[Metric]")="Deal Value ($B)")*
         (INDIRECT($B$1 &amp; "[Industry Sector]")=$O13)
      ),
   1),
0)</f>
        <v>0</v>
      </c>
      <c r="AN13" s="192" cm="1">
        <f t="array" aca="1" ref="AN13" ca="1">IFERROR(
   INDEX(
      _xlfn._xlws.FILTER(
         INDIRECT($B$1 &amp; "[" &amp; AN$7 &amp; " " &amp; AN$1 &amp; "]"),
         (INDIRECT($B$1 &amp; "[Metric]")="Deal Value ($B)")*
         (INDIRECT($B$1 &amp; "[Industry Sector]")=$O13)
      ),
   1),
0)</f>
        <v>0</v>
      </c>
      <c r="AO13" s="192" cm="1">
        <f t="array" aca="1" ref="AO13" ca="1">IFERROR(
   INDEX(
      _xlfn._xlws.FILTER(
         INDIRECT($B$1 &amp; "[" &amp; AO$7 &amp; " " &amp; AO$1 &amp; "]"),
         (INDIRECT($B$1 &amp; "[Metric]")="Deal Value ($B)")*
         (INDIRECT($B$1 &amp; "[Industry Sector]")=$O13)
      ),
   1),
0)</f>
        <v>0</v>
      </c>
      <c r="AP13" s="192" cm="1">
        <f t="array" aca="1" ref="AP13" ca="1">IFERROR(
   INDEX(
      _xlfn._xlws.FILTER(
         INDIRECT($B$1 &amp; "[" &amp; AP$7 &amp; " " &amp; AP$1 &amp; "]"),
         (INDIRECT($B$1 &amp; "[Metric]")="Deal Value ($B)")*
         (INDIRECT($B$1 &amp; "[Industry Sector]")=$O13)
      ),
   1),
0)</f>
        <v>0</v>
      </c>
      <c r="AQ13" s="192" cm="1">
        <f t="array" aca="1" ref="AQ13" ca="1">IFERROR(
   INDEX(
      _xlfn._xlws.FILTER(
         INDIRECT($B$1 &amp; "[" &amp; AQ$7 &amp; " " &amp; AQ$1 &amp; "]"),
         (INDIRECT($B$1 &amp; "[Metric]")="Deal Value ($B)")*
         (INDIRECT($B$1 &amp; "[Industry Sector]")=$O13)
      ),
   1),
0)</f>
        <v>0</v>
      </c>
      <c r="AR13" s="192" cm="1">
        <f t="array" aca="1" ref="AR13" ca="1">IFERROR(
   INDEX(
      _xlfn._xlws.FILTER(
         INDIRECT($B$1 &amp; "[" &amp; AR$7 &amp; " " &amp; AR$1 &amp; "]"),
         (INDIRECT($B$1 &amp; "[Metric]")="Deal Value ($B)")*
         (INDIRECT($B$1 &amp; "[Industry Sector]")=$O13)
      ),
   1),
0)</f>
        <v>0</v>
      </c>
      <c r="AS13" s="192" cm="1">
        <f t="array" aca="1" ref="AS13" ca="1">IFERROR(
   INDEX(
      _xlfn._xlws.FILTER(
         INDIRECT($B$1 &amp; "[" &amp; AS$7 &amp; " " &amp; AS$1 &amp; "]"),
         (INDIRECT($B$1 &amp; "[Metric]")="Deal Value ($B)")*
         (INDIRECT($B$1 &amp; "[Industry Sector]")=$O13)
      ),
   1),
0)</f>
        <v>0</v>
      </c>
      <c r="AT13" s="192" cm="1">
        <f t="array" aca="1" ref="AT13" ca="1">IFERROR(
   INDEX(
      _xlfn._xlws.FILTER(
         INDIRECT($B$1 &amp; "[" &amp; AT$7 &amp; " " &amp; AT$1 &amp; "]"),
         (INDIRECT($B$1 &amp; "[Metric]")="Deal Value ($B)")*
         (INDIRECT($B$1 &amp; "[Industry Sector]")=$O13)
      ),
   1),
0)</f>
        <v>0</v>
      </c>
      <c r="AU13" s="192" cm="1">
        <f t="array" aca="1" ref="AU13" ca="1">IFERROR(
   INDEX(
      _xlfn._xlws.FILTER(
         INDIRECT($B$1 &amp; "[" &amp; AU$7 &amp; " " &amp; AU$1 &amp; "]"),
         (INDIRECT($B$1 &amp; "[Metric]")="Deal Value ($B)")*
         (INDIRECT($B$1 &amp; "[Industry Sector]")=$O13)
      ),
   1),
0)</f>
        <v>0</v>
      </c>
      <c r="AV13" s="192" cm="1">
        <f t="array" aca="1" ref="AV13" ca="1">IFERROR(
   INDEX(
      _xlfn._xlws.FILTER(
         INDIRECT($B$1 &amp; "[" &amp; AV$7 &amp; " " &amp; AV$1 &amp; "]"),
         (INDIRECT($B$1 &amp; "[Metric]")="Deal Value ($B)")*
         (INDIRECT($B$1 &amp; "[Industry Sector]")=$O13)
      ),
   1),
0)</f>
        <v>0</v>
      </c>
      <c r="AW13" s="192" cm="1">
        <f t="array" aca="1" ref="AW13" ca="1">IFERROR(
   INDEX(
      _xlfn._xlws.FILTER(
         INDIRECT($B$1 &amp; "[" &amp; AW$7 &amp; " " &amp; AW$1 &amp; "]"),
         (INDIRECT($B$1 &amp; "[Metric]")="Deal Value ($B)")*
         (INDIRECT($B$1 &amp; "[Industry Sector]")=$O13)
      ),
   1),
0)</f>
        <v>0</v>
      </c>
      <c r="AX13" s="192" cm="1">
        <f t="array" aca="1" ref="AX13" ca="1">IFERROR(
   INDEX(
      _xlfn._xlws.FILTER(
         INDIRECT($B$1 &amp; "[" &amp; AX$7 &amp; " " &amp; AX$1 &amp; "]"),
         (INDIRECT($B$1 &amp; "[Metric]")="Deal Value ($B)")*
         (INDIRECT($B$1 &amp; "[Industry Sector]")=$O13)
      ),
   1),
0)</f>
        <v>0</v>
      </c>
      <c r="AY13" s="192" cm="1">
        <f t="array" aca="1" ref="AY13" ca="1">IFERROR(
   INDEX(
      _xlfn._xlws.FILTER(
         INDIRECT($B$1 &amp; "[" &amp; AY$7 &amp; " " &amp; AY$1 &amp; "]"),
         (INDIRECT($B$1 &amp; "[Metric]")="Deal Value ($B)")*
         (INDIRECT($B$1 &amp; "[Industry Sector]")=$O13)
      ),
   1),
0)</f>
        <v>0</v>
      </c>
      <c r="AZ13" s="192" cm="1">
        <f t="array" aca="1" ref="AZ13" ca="1">IFERROR(
   INDEX(
      _xlfn._xlws.FILTER(
         INDIRECT($B$1 &amp; "[" &amp; AZ$7 &amp; " " &amp; AZ$1 &amp; "]"),
         (INDIRECT($B$1 &amp; "[Metric]")="Deal Value ($B)")*
         (INDIRECT($B$1 &amp; "[Industry Sector]")=$O13)
      ),
   1),
0)</f>
        <v>0</v>
      </c>
      <c r="BA13" s="192" cm="1">
        <f t="array" aca="1" ref="BA13" ca="1">IFERROR(
   INDEX(
      _xlfn._xlws.FILTER(
         INDIRECT($B$1 &amp; "[" &amp; BA$7 &amp; " " &amp; BA$1 &amp; "]"),
         (INDIRECT($B$1 &amp; "[Metric]")="Deal Value ($B)")*
         (INDIRECT($B$1 &amp; "[Industry Sector]")=$O13)
      ),
   1),
0)</f>
        <v>0</v>
      </c>
      <c r="BB13" s="192" cm="1">
        <f t="array" aca="1" ref="BB13" ca="1">IFERROR(
   INDEX(
      _xlfn._xlws.FILTER(
         INDIRECT($B$1 &amp; "[" &amp; BB$7 &amp; " " &amp; BB$1 &amp; "]"),
         (INDIRECT($B$1 &amp; "[Metric]")="Deal Value ($B)")*
         (INDIRECT($B$1 &amp; "[Industry Sector]")=$O13)
      ),
   1),
0)</f>
        <v>0</v>
      </c>
      <c r="BC13" s="192" cm="1">
        <f t="array" aca="1" ref="BC13" ca="1">IFERROR(
   INDEX(
      _xlfn._xlws.FILTER(
         INDIRECT($B$1 &amp; "[" &amp; BC$7 &amp; " " &amp; BC$1 &amp; "]"),
         (INDIRECT($B$1 &amp; "[Metric]")="Deal Value ($B)")*
         (INDIRECT($B$1 &amp; "[Industry Sector]")=$O13)
      ),
   1),
0)</f>
        <v>0</v>
      </c>
      <c r="BD13" s="192" cm="1">
        <f t="array" aca="1" ref="BD13" ca="1">IFERROR(
   INDEX(
      _xlfn._xlws.FILTER(
         INDIRECT($B$1 &amp; "[" &amp; BD$7 &amp; " " &amp; BD$1 &amp; "]"),
         (INDIRECT($B$1 &amp; "[Metric]")="Deal Value ($B)")*
         (INDIRECT($B$1 &amp; "[Industry Sector]")=$O13)
      ),
   1),
0)</f>
        <v>0</v>
      </c>
      <c r="BE13" s="192" cm="1">
        <f t="array" aca="1" ref="BE13" ca="1">IFERROR(
   INDEX(
      _xlfn._xlws.FILTER(
         INDIRECT($B$1 &amp; "[" &amp; BE$7 &amp; " " &amp; BE$1 &amp; "]"),
         (INDIRECT($B$1 &amp; "[Metric]")="Deal Value ($B)")*
         (INDIRECT($B$1 &amp; "[Industry Sector]")=$O13)
      ),
   1),
0)</f>
        <v>0</v>
      </c>
      <c r="BF13" s="192" cm="1">
        <f t="array" aca="1" ref="BF13" ca="1">IFERROR(
   INDEX(
      _xlfn._xlws.FILTER(
         INDIRECT($B$1 &amp; "[" &amp; BF$7 &amp; " " &amp; BF$1 &amp; "]"),
         (INDIRECT($B$1 &amp; "[Metric]")="Deal Value ($B)")*
         (INDIRECT($B$1 &amp; "[Industry Sector]")=$O13)
      ),
   1),
0)</f>
        <v>0</v>
      </c>
      <c r="BG13" s="193" cm="1">
        <f t="array" aca="1" ref="BG13" ca="1">IFERROR(
   INDEX(
      _xlfn._xlws.FILTER(
         INDIRECT($B$1 &amp; "[" &amp; BG$7 &amp; " " &amp; BG$1 &amp; "]"),
         (INDIRECT($B$1 &amp; "[Metric]")="Deal Value ($B)")*
         (INDIRECT($B$1 &amp; "[Industry Sector]")=$O13)
      ),
   1),
0)</f>
        <v>0</v>
      </c>
    </row>
    <row r="14" spans="1:61" ht="12" customHeight="1">
      <c r="B14" s="5" t="s">
        <v>555</v>
      </c>
      <c r="C14" s="197" cm="1">
        <f t="array" aca="1" ref="C14" ca="1">IFERROR(
   INDEX(
      _xlfn._xlws.FILTER(
         INDIRECT($A$1 &amp; "[" &amp; C$7 &amp; "]"),
         (INDIRECT($A$1 &amp; "[Metric]")="Deal Value ($B)")*
         (INDIRECT($A$1 &amp; "[Industry Sector]")=$B14)
      ),
   1),
0)</f>
        <v>0</v>
      </c>
      <c r="D14" s="198" cm="1">
        <f t="array" aca="1" ref="D14" ca="1">IFERROR(
   INDEX(
      _xlfn._xlws.FILTER(
         INDIRECT($A$1 &amp; "[" &amp; D$7 &amp; "]"),
         (INDIRECT($A$1 &amp; "[Metric]")="Deal Value ($B)")*
         (INDIRECT($A$1 &amp; "[Industry Sector]")=$B14)
      ),
   1),
0)</f>
        <v>0</v>
      </c>
      <c r="E14" s="198" cm="1">
        <f t="array" aca="1" ref="E14" ca="1">IFERROR(
   INDEX(
      _xlfn._xlws.FILTER(
         INDIRECT($A$1 &amp; "[" &amp; E$7 &amp; "]"),
         (INDIRECT($A$1 &amp; "[Metric]")="Deal Value ($B)")*
         (INDIRECT($A$1 &amp; "[Industry Sector]")=$B14)
      ),
   1),
0)</f>
        <v>0</v>
      </c>
      <c r="F14" s="198" cm="1">
        <f t="array" aca="1" ref="F14" ca="1">IFERROR(
   INDEX(
      _xlfn._xlws.FILTER(
         INDIRECT($A$1 &amp; "[" &amp; F$7 &amp; "]"),
         (INDIRECT($A$1 &amp; "[Metric]")="Deal Value ($B)")*
         (INDIRECT($A$1 &amp; "[Industry Sector]")=$B14)
      ),
   1),
0)</f>
        <v>0</v>
      </c>
      <c r="G14" s="198" cm="1">
        <f t="array" aca="1" ref="G14" ca="1">IFERROR(
   INDEX(
      _xlfn._xlws.FILTER(
         INDIRECT($A$1 &amp; "[" &amp; G$7 &amp; "]"),
         (INDIRECT($A$1 &amp; "[Metric]")="Deal Value ($B)")*
         (INDIRECT($A$1 &amp; "[Industry Sector]")=$B14)
      ),
   1),
0)</f>
        <v>0</v>
      </c>
      <c r="H14" s="198" cm="1">
        <f t="array" aca="1" ref="H14" ca="1">IFERROR(
   INDEX(
      _xlfn._xlws.FILTER(
         INDIRECT($A$1 &amp; "[" &amp; H$7 &amp; "]"),
         (INDIRECT($A$1 &amp; "[Metric]")="Deal Value ($B)")*
         (INDIRECT($A$1 &amp; "[Industry Sector]")=$B14)
      ),
   1),
0)</f>
        <v>0</v>
      </c>
      <c r="I14" s="198" cm="1">
        <f t="array" aca="1" ref="I14" ca="1">IFERROR(
   INDEX(
      _xlfn._xlws.FILTER(
         INDIRECT($A$1 &amp; "[" &amp; I$7 &amp; "]"),
         (INDIRECT($A$1 &amp; "[Metric]")="Deal Value ($B)")*
         (INDIRECT($A$1 &amp; "[Industry Sector]")=$B14)
      ),
   1),
0)</f>
        <v>0</v>
      </c>
      <c r="J14" s="198" cm="1">
        <f t="array" aca="1" ref="J14" ca="1">IFERROR(
   INDEX(
      _xlfn._xlws.FILTER(
         INDIRECT($A$1 &amp; "[" &amp; J$7 &amp; "]"),
         (INDIRECT($A$1 &amp; "[Metric]")="Deal Value ($B)")*
         (INDIRECT($A$1 &amp; "[Industry Sector]")=$B14)
      ),
   1),
0)</f>
        <v>0</v>
      </c>
      <c r="K14" s="198" cm="1">
        <f t="array" aca="1" ref="K14" ca="1">IFERROR(
   INDEX(
      _xlfn._xlws.FILTER(
         INDIRECT($A$1 &amp; "[" &amp; K$7 &amp; "]"),
         (INDIRECT($A$1 &amp; "[Metric]")="Deal Value ($B)")*
         (INDIRECT($A$1 &amp; "[Industry Sector]")=$B14)
      ),
   1),
0)</f>
        <v>0</v>
      </c>
      <c r="L14" s="198" cm="1">
        <f t="array" aca="1" ref="L14" ca="1">IFERROR(
   INDEX(
      _xlfn._xlws.FILTER(
         INDIRECT($A$1 &amp; "[" &amp; L$7 &amp; "]"),
         (INDIRECT($A$1 &amp; "[Metric]")="Deal Value ($B)")*
         (INDIRECT($A$1 &amp; "[Industry Sector]")=$B14)
      ),
   1),
0)</f>
        <v>0</v>
      </c>
      <c r="M14" s="199" cm="1">
        <f t="array" aca="1" ref="M14" ca="1">IFERROR(
   INDEX(
      _xlfn._xlws.FILTER(
         INDIRECT($A$1 &amp; "[" &amp; M$7 &amp; "]"),
         (INDIRECT($A$1 &amp; "[Metric]")="Deal Value ($B)")*
         (INDIRECT($A$1 &amp; "[Industry Sector]")=$B14)
      ),
   1),
0)</f>
        <v>0</v>
      </c>
      <c r="O14" s="5" t="s">
        <v>555</v>
      </c>
      <c r="P14" s="197" cm="1">
        <f t="array" aca="1" ref="P14" ca="1">IFERROR(
   INDEX(
      _xlfn._xlws.FILTER(
         INDIRECT($B$1 &amp; "[" &amp; P$7 &amp; " " &amp; P$1 &amp; "]"),
         (INDIRECT($B$1 &amp; "[Metric]")="Deal Value ($B)")*
         (INDIRECT($B$1 &amp; "[Industry Sector]")=$O14)
      ),
   1),
0)</f>
        <v>0</v>
      </c>
      <c r="Q14" s="198" cm="1">
        <f t="array" aca="1" ref="Q14" ca="1">IFERROR(
   INDEX(
      _xlfn._xlws.FILTER(
         INDIRECT($B$1 &amp; "[" &amp; Q$7 &amp; " " &amp; Q$1 &amp; "]"),
         (INDIRECT($B$1 &amp; "[Metric]")="Deal Value ($B)")*
         (INDIRECT($B$1 &amp; "[Industry Sector]")=$O14)
      ),
   1),
0)</f>
        <v>0</v>
      </c>
      <c r="R14" s="198" cm="1">
        <f t="array" aca="1" ref="R14" ca="1">IFERROR(
   INDEX(
      _xlfn._xlws.FILTER(
         INDIRECT($B$1 &amp; "[" &amp; R$7 &amp; " " &amp; R$1 &amp; "]"),
         (INDIRECT($B$1 &amp; "[Metric]")="Deal Value ($B)")*
         (INDIRECT($B$1 &amp; "[Industry Sector]")=$O14)
      ),
   1),
0)</f>
        <v>0</v>
      </c>
      <c r="S14" s="198" cm="1">
        <f t="array" aca="1" ref="S14" ca="1">IFERROR(
   INDEX(
      _xlfn._xlws.FILTER(
         INDIRECT($B$1 &amp; "[" &amp; S$7 &amp; " " &amp; S$1 &amp; "]"),
         (INDIRECT($B$1 &amp; "[Metric]")="Deal Value ($B)")*
         (INDIRECT($B$1 &amp; "[Industry Sector]")=$O14)
      ),
   1),
0)</f>
        <v>0</v>
      </c>
      <c r="T14" s="198" cm="1">
        <f t="array" aca="1" ref="T14" ca="1">IFERROR(
   INDEX(
      _xlfn._xlws.FILTER(
         INDIRECT($B$1 &amp; "[" &amp; T$7 &amp; " " &amp; T$1 &amp; "]"),
         (INDIRECT($B$1 &amp; "[Metric]")="Deal Value ($B)")*
         (INDIRECT($B$1 &amp; "[Industry Sector]")=$O14)
      ),
   1),
0)</f>
        <v>0</v>
      </c>
      <c r="U14" s="198" cm="1">
        <f t="array" aca="1" ref="U14" ca="1">IFERROR(
   INDEX(
      _xlfn._xlws.FILTER(
         INDIRECT($B$1 &amp; "[" &amp; U$7 &amp; " " &amp; U$1 &amp; "]"),
         (INDIRECT($B$1 &amp; "[Metric]")="Deal Value ($B)")*
         (INDIRECT($B$1 &amp; "[Industry Sector]")=$O14)
      ),
   1),
0)</f>
        <v>0</v>
      </c>
      <c r="V14" s="198" cm="1">
        <f t="array" aca="1" ref="V14" ca="1">IFERROR(
   INDEX(
      _xlfn._xlws.FILTER(
         INDIRECT($B$1 &amp; "[" &amp; V$7 &amp; " " &amp; V$1 &amp; "]"),
         (INDIRECT($B$1 &amp; "[Metric]")="Deal Value ($B)")*
         (INDIRECT($B$1 &amp; "[Industry Sector]")=$O14)
      ),
   1),
0)</f>
        <v>0</v>
      </c>
      <c r="W14" s="198" cm="1">
        <f t="array" aca="1" ref="W14" ca="1">IFERROR(
   INDEX(
      _xlfn._xlws.FILTER(
         INDIRECT($B$1 &amp; "[" &amp; W$7 &amp; " " &amp; W$1 &amp; "]"),
         (INDIRECT($B$1 &amp; "[Metric]")="Deal Value ($B)")*
         (INDIRECT($B$1 &amp; "[Industry Sector]")=$O14)
      ),
   1),
0)</f>
        <v>0</v>
      </c>
      <c r="X14" s="198" cm="1">
        <f t="array" aca="1" ref="X14" ca="1">IFERROR(
   INDEX(
      _xlfn._xlws.FILTER(
         INDIRECT($B$1 &amp; "[" &amp; X$7 &amp; " " &amp; X$1 &amp; "]"),
         (INDIRECT($B$1 &amp; "[Metric]")="Deal Value ($B)")*
         (INDIRECT($B$1 &amp; "[Industry Sector]")=$O14)
      ),
   1),
0)</f>
        <v>0</v>
      </c>
      <c r="Y14" s="198" cm="1">
        <f t="array" aca="1" ref="Y14" ca="1">IFERROR(
   INDEX(
      _xlfn._xlws.FILTER(
         INDIRECT($B$1 &amp; "[" &amp; Y$7 &amp; " " &amp; Y$1 &amp; "]"),
         (INDIRECT($B$1 &amp; "[Metric]")="Deal Value ($B)")*
         (INDIRECT($B$1 &amp; "[Industry Sector]")=$O14)
      ),
   1),
0)</f>
        <v>0</v>
      </c>
      <c r="Z14" s="198" cm="1">
        <f t="array" aca="1" ref="Z14" ca="1">IFERROR(
   INDEX(
      _xlfn._xlws.FILTER(
         INDIRECT($B$1 &amp; "[" &amp; Z$7 &amp; " " &amp; Z$1 &amp; "]"),
         (INDIRECT($B$1 &amp; "[Metric]")="Deal Value ($B)")*
         (INDIRECT($B$1 &amp; "[Industry Sector]")=$O14)
      ),
   1),
0)</f>
        <v>0</v>
      </c>
      <c r="AA14" s="198" cm="1">
        <f t="array" aca="1" ref="AA14" ca="1">IFERROR(
   INDEX(
      _xlfn._xlws.FILTER(
         INDIRECT($B$1 &amp; "[" &amp; AA$7 &amp; " " &amp; AA$1 &amp; "]"),
         (INDIRECT($B$1 &amp; "[Metric]")="Deal Value ($B)")*
         (INDIRECT($B$1 &amp; "[Industry Sector]")=$O14)
      ),
   1),
0)</f>
        <v>0</v>
      </c>
      <c r="AB14" s="198" cm="1">
        <f t="array" aca="1" ref="AB14" ca="1">IFERROR(
   INDEX(
      _xlfn._xlws.FILTER(
         INDIRECT($B$1 &amp; "[" &amp; AB$7 &amp; " " &amp; AB$1 &amp; "]"),
         (INDIRECT($B$1 &amp; "[Metric]")="Deal Value ($B)")*
         (INDIRECT($B$1 &amp; "[Industry Sector]")=$O14)
      ),
   1),
0)</f>
        <v>0</v>
      </c>
      <c r="AC14" s="198" cm="1">
        <f t="array" aca="1" ref="AC14" ca="1">IFERROR(
   INDEX(
      _xlfn._xlws.FILTER(
         INDIRECT($B$1 &amp; "[" &amp; AC$7 &amp; " " &amp; AC$1 &amp; "]"),
         (INDIRECT($B$1 &amp; "[Metric]")="Deal Value ($B)")*
         (INDIRECT($B$1 &amp; "[Industry Sector]")=$O14)
      ),
   1),
0)</f>
        <v>0</v>
      </c>
      <c r="AD14" s="198" cm="1">
        <f t="array" aca="1" ref="AD14" ca="1">IFERROR(
   INDEX(
      _xlfn._xlws.FILTER(
         INDIRECT($B$1 &amp; "[" &amp; AD$7 &amp; " " &amp; AD$1 &amp; "]"),
         (INDIRECT($B$1 &amp; "[Metric]")="Deal Value ($B)")*
         (INDIRECT($B$1 &amp; "[Industry Sector]")=$O14)
      ),
   1),
0)</f>
        <v>0</v>
      </c>
      <c r="AE14" s="198" cm="1">
        <f t="array" aca="1" ref="AE14" ca="1">IFERROR(
   INDEX(
      _xlfn._xlws.FILTER(
         INDIRECT($B$1 &amp; "[" &amp; AE$7 &amp; " " &amp; AE$1 &amp; "]"),
         (INDIRECT($B$1 &amp; "[Metric]")="Deal Value ($B)")*
         (INDIRECT($B$1 &amp; "[Industry Sector]")=$O14)
      ),
   1),
0)</f>
        <v>0</v>
      </c>
      <c r="AF14" s="198" cm="1">
        <f t="array" aca="1" ref="AF14" ca="1">IFERROR(
   INDEX(
      _xlfn._xlws.FILTER(
         INDIRECT($B$1 &amp; "[" &amp; AF$7 &amp; " " &amp; AF$1 &amp; "]"),
         (INDIRECT($B$1 &amp; "[Metric]")="Deal Value ($B)")*
         (INDIRECT($B$1 &amp; "[Industry Sector]")=$O14)
      ),
   1),
0)</f>
        <v>0</v>
      </c>
      <c r="AG14" s="198" cm="1">
        <f t="array" aca="1" ref="AG14" ca="1">IFERROR(
   INDEX(
      _xlfn._xlws.FILTER(
         INDIRECT($B$1 &amp; "[" &amp; AG$7 &amp; " " &amp; AG$1 &amp; "]"),
         (INDIRECT($B$1 &amp; "[Metric]")="Deal Value ($B)")*
         (INDIRECT($B$1 &amp; "[Industry Sector]")=$O14)
      ),
   1),
0)</f>
        <v>0</v>
      </c>
      <c r="AH14" s="198" cm="1">
        <f t="array" aca="1" ref="AH14" ca="1">IFERROR(
   INDEX(
      _xlfn._xlws.FILTER(
         INDIRECT($B$1 &amp; "[" &amp; AH$7 &amp; " " &amp; AH$1 &amp; "]"),
         (INDIRECT($B$1 &amp; "[Metric]")="Deal Value ($B)")*
         (INDIRECT($B$1 &amp; "[Industry Sector]")=$O14)
      ),
   1),
0)</f>
        <v>0</v>
      </c>
      <c r="AI14" s="198" cm="1">
        <f t="array" aca="1" ref="AI14" ca="1">IFERROR(
   INDEX(
      _xlfn._xlws.FILTER(
         INDIRECT($B$1 &amp; "[" &amp; AI$7 &amp; " " &amp; AI$1 &amp; "]"),
         (INDIRECT($B$1 &amp; "[Metric]")="Deal Value ($B)")*
         (INDIRECT($B$1 &amp; "[Industry Sector]")=$O14)
      ),
   1),
0)</f>
        <v>0</v>
      </c>
      <c r="AJ14" s="198" cm="1">
        <f t="array" aca="1" ref="AJ14" ca="1">IFERROR(
   INDEX(
      _xlfn._xlws.FILTER(
         INDIRECT($B$1 &amp; "[" &amp; AJ$7 &amp; " " &amp; AJ$1 &amp; "]"),
         (INDIRECT($B$1 &amp; "[Metric]")="Deal Value ($B)")*
         (INDIRECT($B$1 &amp; "[Industry Sector]")=$O14)
      ),
   1),
0)</f>
        <v>0</v>
      </c>
      <c r="AK14" s="198" cm="1">
        <f t="array" aca="1" ref="AK14" ca="1">IFERROR(
   INDEX(
      _xlfn._xlws.FILTER(
         INDIRECT($B$1 &amp; "[" &amp; AK$7 &amp; " " &amp; AK$1 &amp; "]"),
         (INDIRECT($B$1 &amp; "[Metric]")="Deal Value ($B)")*
         (INDIRECT($B$1 &amp; "[Industry Sector]")=$O14)
      ),
   1),
0)</f>
        <v>0</v>
      </c>
      <c r="AL14" s="198" cm="1">
        <f t="array" aca="1" ref="AL14" ca="1">IFERROR(
   INDEX(
      _xlfn._xlws.FILTER(
         INDIRECT($B$1 &amp; "[" &amp; AL$7 &amp; " " &amp; AL$1 &amp; "]"),
         (INDIRECT($B$1 &amp; "[Metric]")="Deal Value ($B)")*
         (INDIRECT($B$1 &amp; "[Industry Sector]")=$O14)
      ),
   1),
0)</f>
        <v>0</v>
      </c>
      <c r="AM14" s="198" cm="1">
        <f t="array" aca="1" ref="AM14" ca="1">IFERROR(
   INDEX(
      _xlfn._xlws.FILTER(
         INDIRECT($B$1 &amp; "[" &amp; AM$7 &amp; " " &amp; AM$1 &amp; "]"),
         (INDIRECT($B$1 &amp; "[Metric]")="Deal Value ($B)")*
         (INDIRECT($B$1 &amp; "[Industry Sector]")=$O14)
      ),
   1),
0)</f>
        <v>0</v>
      </c>
      <c r="AN14" s="198" cm="1">
        <f t="array" aca="1" ref="AN14" ca="1">IFERROR(
   INDEX(
      _xlfn._xlws.FILTER(
         INDIRECT($B$1 &amp; "[" &amp; AN$7 &amp; " " &amp; AN$1 &amp; "]"),
         (INDIRECT($B$1 &amp; "[Metric]")="Deal Value ($B)")*
         (INDIRECT($B$1 &amp; "[Industry Sector]")=$O14)
      ),
   1),
0)</f>
        <v>0</v>
      </c>
      <c r="AO14" s="198" cm="1">
        <f t="array" aca="1" ref="AO14" ca="1">IFERROR(
   INDEX(
      _xlfn._xlws.FILTER(
         INDIRECT($B$1 &amp; "[" &amp; AO$7 &amp; " " &amp; AO$1 &amp; "]"),
         (INDIRECT($B$1 &amp; "[Metric]")="Deal Value ($B)")*
         (INDIRECT($B$1 &amp; "[Industry Sector]")=$O14)
      ),
   1),
0)</f>
        <v>0</v>
      </c>
      <c r="AP14" s="198" cm="1">
        <f t="array" aca="1" ref="AP14" ca="1">IFERROR(
   INDEX(
      _xlfn._xlws.FILTER(
         INDIRECT($B$1 &amp; "[" &amp; AP$7 &amp; " " &amp; AP$1 &amp; "]"),
         (INDIRECT($B$1 &amp; "[Metric]")="Deal Value ($B)")*
         (INDIRECT($B$1 &amp; "[Industry Sector]")=$O14)
      ),
   1),
0)</f>
        <v>0</v>
      </c>
      <c r="AQ14" s="198" cm="1">
        <f t="array" aca="1" ref="AQ14" ca="1">IFERROR(
   INDEX(
      _xlfn._xlws.FILTER(
         INDIRECT($B$1 &amp; "[" &amp; AQ$7 &amp; " " &amp; AQ$1 &amp; "]"),
         (INDIRECT($B$1 &amp; "[Metric]")="Deal Value ($B)")*
         (INDIRECT($B$1 &amp; "[Industry Sector]")=$O14)
      ),
   1),
0)</f>
        <v>0</v>
      </c>
      <c r="AR14" s="198" cm="1">
        <f t="array" aca="1" ref="AR14" ca="1">IFERROR(
   INDEX(
      _xlfn._xlws.FILTER(
         INDIRECT($B$1 &amp; "[" &amp; AR$7 &amp; " " &amp; AR$1 &amp; "]"),
         (INDIRECT($B$1 &amp; "[Metric]")="Deal Value ($B)")*
         (INDIRECT($B$1 &amp; "[Industry Sector]")=$O14)
      ),
   1),
0)</f>
        <v>0</v>
      </c>
      <c r="AS14" s="198" cm="1">
        <f t="array" aca="1" ref="AS14" ca="1">IFERROR(
   INDEX(
      _xlfn._xlws.FILTER(
         INDIRECT($B$1 &amp; "[" &amp; AS$7 &amp; " " &amp; AS$1 &amp; "]"),
         (INDIRECT($B$1 &amp; "[Metric]")="Deal Value ($B)")*
         (INDIRECT($B$1 &amp; "[Industry Sector]")=$O14)
      ),
   1),
0)</f>
        <v>0</v>
      </c>
      <c r="AT14" s="198" cm="1">
        <f t="array" aca="1" ref="AT14" ca="1">IFERROR(
   INDEX(
      _xlfn._xlws.FILTER(
         INDIRECT($B$1 &amp; "[" &amp; AT$7 &amp; " " &amp; AT$1 &amp; "]"),
         (INDIRECT($B$1 &amp; "[Metric]")="Deal Value ($B)")*
         (INDIRECT($B$1 &amp; "[Industry Sector]")=$O14)
      ),
   1),
0)</f>
        <v>0</v>
      </c>
      <c r="AU14" s="198" cm="1">
        <f t="array" aca="1" ref="AU14" ca="1">IFERROR(
   INDEX(
      _xlfn._xlws.FILTER(
         INDIRECT($B$1 &amp; "[" &amp; AU$7 &amp; " " &amp; AU$1 &amp; "]"),
         (INDIRECT($B$1 &amp; "[Metric]")="Deal Value ($B)")*
         (INDIRECT($B$1 &amp; "[Industry Sector]")=$O14)
      ),
   1),
0)</f>
        <v>0</v>
      </c>
      <c r="AV14" s="198" cm="1">
        <f t="array" aca="1" ref="AV14" ca="1">IFERROR(
   INDEX(
      _xlfn._xlws.FILTER(
         INDIRECT($B$1 &amp; "[" &amp; AV$7 &amp; " " &amp; AV$1 &amp; "]"),
         (INDIRECT($B$1 &amp; "[Metric]")="Deal Value ($B)")*
         (INDIRECT($B$1 &amp; "[Industry Sector]")=$O14)
      ),
   1),
0)</f>
        <v>0</v>
      </c>
      <c r="AW14" s="198" cm="1">
        <f t="array" aca="1" ref="AW14" ca="1">IFERROR(
   INDEX(
      _xlfn._xlws.FILTER(
         INDIRECT($B$1 &amp; "[" &amp; AW$7 &amp; " " &amp; AW$1 &amp; "]"),
         (INDIRECT($B$1 &amp; "[Metric]")="Deal Value ($B)")*
         (INDIRECT($B$1 &amp; "[Industry Sector]")=$O14)
      ),
   1),
0)</f>
        <v>0</v>
      </c>
      <c r="AX14" s="198" cm="1">
        <f t="array" aca="1" ref="AX14" ca="1">IFERROR(
   INDEX(
      _xlfn._xlws.FILTER(
         INDIRECT($B$1 &amp; "[" &amp; AX$7 &amp; " " &amp; AX$1 &amp; "]"),
         (INDIRECT($B$1 &amp; "[Metric]")="Deal Value ($B)")*
         (INDIRECT($B$1 &amp; "[Industry Sector]")=$O14)
      ),
   1),
0)</f>
        <v>0</v>
      </c>
      <c r="AY14" s="198" cm="1">
        <f t="array" aca="1" ref="AY14" ca="1">IFERROR(
   INDEX(
      _xlfn._xlws.FILTER(
         INDIRECT($B$1 &amp; "[" &amp; AY$7 &amp; " " &amp; AY$1 &amp; "]"),
         (INDIRECT($B$1 &amp; "[Metric]")="Deal Value ($B)")*
         (INDIRECT($B$1 &amp; "[Industry Sector]")=$O14)
      ),
   1),
0)</f>
        <v>0</v>
      </c>
      <c r="AZ14" s="198" cm="1">
        <f t="array" aca="1" ref="AZ14" ca="1">IFERROR(
   INDEX(
      _xlfn._xlws.FILTER(
         INDIRECT($B$1 &amp; "[" &amp; AZ$7 &amp; " " &amp; AZ$1 &amp; "]"),
         (INDIRECT($B$1 &amp; "[Metric]")="Deal Value ($B)")*
         (INDIRECT($B$1 &amp; "[Industry Sector]")=$O14)
      ),
   1),
0)</f>
        <v>0</v>
      </c>
      <c r="BA14" s="198" cm="1">
        <f t="array" aca="1" ref="BA14" ca="1">IFERROR(
   INDEX(
      _xlfn._xlws.FILTER(
         INDIRECT($B$1 &amp; "[" &amp; BA$7 &amp; " " &amp; BA$1 &amp; "]"),
         (INDIRECT($B$1 &amp; "[Metric]")="Deal Value ($B)")*
         (INDIRECT($B$1 &amp; "[Industry Sector]")=$O14)
      ),
   1),
0)</f>
        <v>0</v>
      </c>
      <c r="BB14" s="198" cm="1">
        <f t="array" aca="1" ref="BB14" ca="1">IFERROR(
   INDEX(
      _xlfn._xlws.FILTER(
         INDIRECT($B$1 &amp; "[" &amp; BB$7 &amp; " " &amp; BB$1 &amp; "]"),
         (INDIRECT($B$1 &amp; "[Metric]")="Deal Value ($B)")*
         (INDIRECT($B$1 &amp; "[Industry Sector]")=$O14)
      ),
   1),
0)</f>
        <v>0</v>
      </c>
      <c r="BC14" s="198" cm="1">
        <f t="array" aca="1" ref="BC14" ca="1">IFERROR(
   INDEX(
      _xlfn._xlws.FILTER(
         INDIRECT($B$1 &amp; "[" &amp; BC$7 &amp; " " &amp; BC$1 &amp; "]"),
         (INDIRECT($B$1 &amp; "[Metric]")="Deal Value ($B)")*
         (INDIRECT($B$1 &amp; "[Industry Sector]")=$O14)
      ),
   1),
0)</f>
        <v>0</v>
      </c>
      <c r="BD14" s="198" cm="1">
        <f t="array" aca="1" ref="BD14" ca="1">IFERROR(
   INDEX(
      _xlfn._xlws.FILTER(
         INDIRECT($B$1 &amp; "[" &amp; BD$7 &amp; " " &amp; BD$1 &amp; "]"),
         (INDIRECT($B$1 &amp; "[Metric]")="Deal Value ($B)")*
         (INDIRECT($B$1 &amp; "[Industry Sector]")=$O14)
      ),
   1),
0)</f>
        <v>0</v>
      </c>
      <c r="BE14" s="198" cm="1">
        <f t="array" aca="1" ref="BE14" ca="1">IFERROR(
   INDEX(
      _xlfn._xlws.FILTER(
         INDIRECT($B$1 &amp; "[" &amp; BE$7 &amp; " " &amp; BE$1 &amp; "]"),
         (INDIRECT($B$1 &amp; "[Metric]")="Deal Value ($B)")*
         (INDIRECT($B$1 &amp; "[Industry Sector]")=$O14)
      ),
   1),
0)</f>
        <v>0</v>
      </c>
      <c r="BF14" s="198" cm="1">
        <f t="array" aca="1" ref="BF14" ca="1">IFERROR(
   INDEX(
      _xlfn._xlws.FILTER(
         INDIRECT($B$1 &amp; "[" &amp; BF$7 &amp; " " &amp; BF$1 &amp; "]"),
         (INDIRECT($B$1 &amp; "[Metric]")="Deal Value ($B)")*
         (INDIRECT($B$1 &amp; "[Industry Sector]")=$O14)
      ),
   1),
0)</f>
        <v>0</v>
      </c>
      <c r="BG14" s="199" cm="1">
        <f t="array" aca="1" ref="BG14" ca="1">IFERROR(
   INDEX(
      _xlfn._xlws.FILTER(
         INDIRECT($B$1 &amp; "[" &amp; BG$7 &amp; " " &amp; BG$1 &amp; "]"),
         (INDIRECT($B$1 &amp; "[Metric]")="Deal Value ($B)")*
         (INDIRECT($B$1 &amp; "[Industry Sector]")=$O14)
      ),
   1),
0)</f>
        <v>0</v>
      </c>
    </row>
    <row r="15" spans="1:61" ht="12" customHeight="1">
      <c r="B15" s="18" t="e">
        <f t="array" aca="1" ref="B15" ca="1">CONCATENATE("As of ", TEXT(INDIRECT("Inputs!$B$2"), "mm/dd/yyyy"))</f>
        <v>#REF!</v>
      </c>
      <c r="O15" s="18" t="e">
        <f t="array" aca="1" ref="O15" ca="1">CONCATENATE("As of ", TEXT(INDIRECT("Inputs!$B$2"), "mm/dd/yyyy"))</f>
        <v>#REF!</v>
      </c>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row>
    <row r="33" spans="2:61" ht="12" customHeight="1">
      <c r="O33" s="12"/>
      <c r="AX33" s="16"/>
      <c r="AY33" s="16"/>
      <c r="AZ33" s="16"/>
      <c r="BA33" s="16"/>
      <c r="BB33" s="16"/>
      <c r="BC33" s="16"/>
      <c r="BD33" s="16"/>
      <c r="BE33" s="16"/>
    </row>
    <row r="34" spans="2:61" ht="12" customHeight="1">
      <c r="O34" s="12"/>
      <c r="AX34" s="16"/>
      <c r="AY34" s="16"/>
      <c r="AZ34" s="16"/>
      <c r="BA34" s="16"/>
      <c r="BB34" s="16"/>
      <c r="BC34" s="16"/>
      <c r="BD34" s="16"/>
      <c r="BE34" s="16"/>
    </row>
    <row r="35" spans="2:61" ht="12" customHeight="1">
      <c r="O35" s="12"/>
      <c r="AX35" s="16"/>
      <c r="AY35" s="16"/>
      <c r="AZ35" s="16"/>
      <c r="BA35" s="16"/>
      <c r="BB35" s="16"/>
      <c r="BC35" s="16"/>
      <c r="BD35" s="16"/>
      <c r="BE35" s="16"/>
    </row>
    <row r="36" spans="2:61" ht="12" customHeight="1">
      <c r="O36" s="12"/>
      <c r="AX36" s="16"/>
      <c r="AY36" s="16"/>
      <c r="AZ36" s="16"/>
      <c r="BA36" s="16"/>
      <c r="BB36" s="16"/>
      <c r="BC36" s="16"/>
      <c r="BD36" s="16"/>
      <c r="BE36" s="16"/>
    </row>
    <row r="37" spans="2:61" ht="12" customHeight="1">
      <c r="O37" s="12"/>
      <c r="AX37" s="16"/>
      <c r="AY37" s="16"/>
      <c r="AZ37" s="16"/>
      <c r="BA37" s="16"/>
      <c r="BB37" s="16"/>
      <c r="BC37" s="16"/>
      <c r="BD37" s="16"/>
      <c r="BE37" s="16"/>
    </row>
    <row r="38" spans="2:61" ht="12" customHeight="1">
      <c r="C38" s="14"/>
      <c r="D38" s="15"/>
      <c r="E38" s="15"/>
      <c r="F38" s="15"/>
      <c r="G38" s="15"/>
      <c r="H38" s="15"/>
      <c r="I38" s="15"/>
      <c r="J38" s="15"/>
      <c r="K38" s="15"/>
      <c r="L38" s="15"/>
      <c r="M38" s="15"/>
      <c r="N38" s="15"/>
      <c r="P38" s="10" t="s">
        <v>543</v>
      </c>
    </row>
    <row r="39" spans="2:61" ht="12" customHeight="1">
      <c r="C39" s="10" t="s">
        <v>544</v>
      </c>
      <c r="D39" s="12"/>
      <c r="E39" s="12"/>
      <c r="F39" s="12"/>
      <c r="G39" s="12"/>
      <c r="H39" s="12"/>
      <c r="I39" s="12"/>
      <c r="J39" s="12"/>
      <c r="K39" s="12"/>
      <c r="L39" s="12"/>
      <c r="M39" s="12"/>
      <c r="N39" s="12"/>
      <c r="P39" s="1057" t="e">
        <f ca="1">T39-1</f>
        <v>#REF!</v>
      </c>
      <c r="Q39" s="1059"/>
      <c r="R39" s="1059"/>
      <c r="S39" s="1059"/>
      <c r="T39" s="1057" t="e">
        <f ca="1">X39-1</f>
        <v>#REF!</v>
      </c>
      <c r="U39" s="1059"/>
      <c r="V39" s="1059"/>
      <c r="W39" s="1059"/>
      <c r="X39" s="1057" t="e">
        <f ca="1">AB39-1</f>
        <v>#REF!</v>
      </c>
      <c r="Y39" s="1059"/>
      <c r="Z39" s="1059"/>
      <c r="AA39" s="1059"/>
      <c r="AB39" s="1057" t="e">
        <f ca="1">AF39-1</f>
        <v>#REF!</v>
      </c>
      <c r="AC39" s="1059"/>
      <c r="AD39" s="1059"/>
      <c r="AE39" s="1059"/>
      <c r="AF39" s="1057" t="e">
        <f ca="1">AJ39-1</f>
        <v>#REF!</v>
      </c>
      <c r="AG39" s="1059"/>
      <c r="AH39" s="1059"/>
      <c r="AI39" s="1059"/>
      <c r="AJ39" s="1057" t="e">
        <f ca="1">AN39-1</f>
        <v>#REF!</v>
      </c>
      <c r="AK39" s="1059"/>
      <c r="AL39" s="1059"/>
      <c r="AM39" s="1059"/>
      <c r="AN39" s="1057" t="e">
        <f ca="1">AR39-1</f>
        <v>#REF!</v>
      </c>
      <c r="AO39" s="1059"/>
      <c r="AP39" s="1059"/>
      <c r="AQ39" s="1059"/>
      <c r="AR39" s="1057" t="e">
        <f ca="1">AV39-1</f>
        <v>#REF!</v>
      </c>
      <c r="AS39" s="1059"/>
      <c r="AT39" s="1059"/>
      <c r="AU39" s="1059"/>
      <c r="AV39" s="1057" t="e">
        <f ca="1">AZ39-1</f>
        <v>#REF!</v>
      </c>
      <c r="AW39" s="1059"/>
      <c r="AX39" s="1059"/>
      <c r="AY39" s="1059"/>
      <c r="AZ39" s="1057" t="e">
        <f ca="1">BD39-1</f>
        <v>#REF!</v>
      </c>
      <c r="BA39" s="1059"/>
      <c r="BB39" s="1059"/>
      <c r="BC39" s="1059"/>
      <c r="BD39" s="1065" t="e">
        <f t="array" aca="1" ref="BD39" ca="1">YEAR(INDIRECT("Inputs!B2"))</f>
        <v>#REF!</v>
      </c>
      <c r="BE39" s="1059"/>
      <c r="BF39" s="1059"/>
      <c r="BG39" s="1066"/>
    </row>
    <row r="40" spans="2:61" ht="12" customHeight="1">
      <c r="C40" s="3" t="e">
        <f t="shared" ref="C40:L40" ca="1" si="2">D40-1</f>
        <v>#REF!</v>
      </c>
      <c r="D40" s="4" t="e">
        <f t="shared" ca="1" si="2"/>
        <v>#REF!</v>
      </c>
      <c r="E40" s="4" t="e">
        <f t="shared" ca="1" si="2"/>
        <v>#REF!</v>
      </c>
      <c r="F40" s="4" t="e">
        <f t="shared" ca="1" si="2"/>
        <v>#REF!</v>
      </c>
      <c r="G40" s="4" t="e">
        <f t="shared" ca="1" si="2"/>
        <v>#REF!</v>
      </c>
      <c r="H40" s="4" t="e">
        <f t="shared" ca="1" si="2"/>
        <v>#REF!</v>
      </c>
      <c r="I40" s="4" t="e">
        <f t="shared" ca="1" si="2"/>
        <v>#REF!</v>
      </c>
      <c r="J40" s="4" t="e">
        <f t="shared" ca="1" si="2"/>
        <v>#REF!</v>
      </c>
      <c r="K40" s="4" t="e">
        <f t="shared" ca="1" si="2"/>
        <v>#REF!</v>
      </c>
      <c r="L40" s="4" t="e">
        <f t="shared" ca="1" si="2"/>
        <v>#REF!</v>
      </c>
      <c r="M40" s="94" t="e">
        <f t="array" aca="1" ref="M40" ca="1">YEAR(INDIRECT("Inputs!B2"))</f>
        <v>#REF!</v>
      </c>
      <c r="P40" s="6" t="s">
        <v>108</v>
      </c>
      <c r="Q40" s="6" t="s">
        <v>109</v>
      </c>
      <c r="R40" s="6" t="s">
        <v>110</v>
      </c>
      <c r="S40" s="6" t="s">
        <v>111</v>
      </c>
      <c r="T40" s="6" t="s">
        <v>108</v>
      </c>
      <c r="U40" s="6" t="s">
        <v>109</v>
      </c>
      <c r="V40" s="6" t="s">
        <v>110</v>
      </c>
      <c r="W40" s="6" t="s">
        <v>111</v>
      </c>
      <c r="X40" s="6" t="s">
        <v>108</v>
      </c>
      <c r="Y40" s="6" t="s">
        <v>109</v>
      </c>
      <c r="Z40" s="6" t="s">
        <v>110</v>
      </c>
      <c r="AA40" s="6" t="s">
        <v>111</v>
      </c>
      <c r="AB40" s="6" t="s">
        <v>108</v>
      </c>
      <c r="AC40" s="6" t="s">
        <v>109</v>
      </c>
      <c r="AD40" s="6" t="s">
        <v>110</v>
      </c>
      <c r="AE40" s="6" t="s">
        <v>111</v>
      </c>
      <c r="AF40" s="6" t="s">
        <v>108</v>
      </c>
      <c r="AG40" s="6" t="s">
        <v>109</v>
      </c>
      <c r="AH40" s="6" t="s">
        <v>110</v>
      </c>
      <c r="AI40" s="6" t="s">
        <v>111</v>
      </c>
      <c r="AJ40" s="6" t="s">
        <v>108</v>
      </c>
      <c r="AK40" s="6" t="s">
        <v>109</v>
      </c>
      <c r="AL40" s="6" t="s">
        <v>110</v>
      </c>
      <c r="AM40" s="6" t="s">
        <v>111</v>
      </c>
      <c r="AN40" s="6" t="s">
        <v>108</v>
      </c>
      <c r="AO40" s="6" t="s">
        <v>109</v>
      </c>
      <c r="AP40" s="6" t="s">
        <v>110</v>
      </c>
      <c r="AQ40" s="6" t="s">
        <v>111</v>
      </c>
      <c r="AR40" s="6" t="s">
        <v>108</v>
      </c>
      <c r="AS40" s="6" t="s">
        <v>109</v>
      </c>
      <c r="AT40" s="6" t="s">
        <v>110</v>
      </c>
      <c r="AU40" s="6" t="s">
        <v>111</v>
      </c>
      <c r="AV40" s="6" t="s">
        <v>108</v>
      </c>
      <c r="AW40" s="6" t="s">
        <v>109</v>
      </c>
      <c r="AX40" s="6" t="s">
        <v>110</v>
      </c>
      <c r="AY40" s="6" t="s">
        <v>111</v>
      </c>
      <c r="AZ40" s="6" t="s">
        <v>108</v>
      </c>
      <c r="BA40" s="6" t="s">
        <v>109</v>
      </c>
      <c r="BB40" s="6" t="s">
        <v>110</v>
      </c>
      <c r="BC40" s="6" t="s">
        <v>111</v>
      </c>
      <c r="BD40" s="6" t="s">
        <v>108</v>
      </c>
      <c r="BE40" s="6" t="s">
        <v>109</v>
      </c>
      <c r="BF40" s="6" t="s">
        <v>110</v>
      </c>
      <c r="BG40" s="7" t="s">
        <v>111</v>
      </c>
    </row>
    <row r="41" spans="2:61" ht="12" customHeight="1">
      <c r="B41" s="41" t="s">
        <v>467</v>
      </c>
      <c r="C41" s="176" t="e">
        <f ca="1">C8/SUM(C$8:C$14)</f>
        <v>#DIV/0!</v>
      </c>
      <c r="D41" s="177" t="e">
        <f t="shared" ref="D41:M41" ca="1" si="3">D8/SUM(D$8:D$14)</f>
        <v>#DIV/0!</v>
      </c>
      <c r="E41" s="177" t="e">
        <f t="shared" ca="1" si="3"/>
        <v>#DIV/0!</v>
      </c>
      <c r="F41" s="177" t="e">
        <f t="shared" ca="1" si="3"/>
        <v>#DIV/0!</v>
      </c>
      <c r="G41" s="177" t="e">
        <f t="shared" ca="1" si="3"/>
        <v>#DIV/0!</v>
      </c>
      <c r="H41" s="177" t="e">
        <f t="shared" ca="1" si="3"/>
        <v>#DIV/0!</v>
      </c>
      <c r="I41" s="177" t="e">
        <f t="shared" ca="1" si="3"/>
        <v>#DIV/0!</v>
      </c>
      <c r="J41" s="177" t="e">
        <f t="shared" ca="1" si="3"/>
        <v>#DIV/0!</v>
      </c>
      <c r="K41" s="177" t="e">
        <f t="shared" ca="1" si="3"/>
        <v>#DIV/0!</v>
      </c>
      <c r="L41" s="177" t="e">
        <f t="shared" ca="1" si="3"/>
        <v>#DIV/0!</v>
      </c>
      <c r="M41" s="178" t="e">
        <f t="shared" ca="1" si="3"/>
        <v>#DIV/0!</v>
      </c>
      <c r="O41" s="41" t="s">
        <v>467</v>
      </c>
      <c r="P41" s="176" t="e">
        <f t="shared" ref="P41:BG41" ca="1" si="4">P8/SUM(P$8:P$14)</f>
        <v>#DIV/0!</v>
      </c>
      <c r="Q41" s="177" t="e">
        <f t="shared" ca="1" si="4"/>
        <v>#DIV/0!</v>
      </c>
      <c r="R41" s="177" t="e">
        <f t="shared" ca="1" si="4"/>
        <v>#DIV/0!</v>
      </c>
      <c r="S41" s="177" t="e">
        <f t="shared" ca="1" si="4"/>
        <v>#DIV/0!</v>
      </c>
      <c r="T41" s="177" t="e">
        <f t="shared" ca="1" si="4"/>
        <v>#DIV/0!</v>
      </c>
      <c r="U41" s="177" t="e">
        <f t="shared" ca="1" si="4"/>
        <v>#DIV/0!</v>
      </c>
      <c r="V41" s="177" t="e">
        <f t="shared" ca="1" si="4"/>
        <v>#DIV/0!</v>
      </c>
      <c r="W41" s="177" t="e">
        <f t="shared" ca="1" si="4"/>
        <v>#DIV/0!</v>
      </c>
      <c r="X41" s="177" t="e">
        <f t="shared" ca="1" si="4"/>
        <v>#DIV/0!</v>
      </c>
      <c r="Y41" s="177" t="e">
        <f t="shared" ca="1" si="4"/>
        <v>#DIV/0!</v>
      </c>
      <c r="Z41" s="177" t="e">
        <f t="shared" ca="1" si="4"/>
        <v>#DIV/0!</v>
      </c>
      <c r="AA41" s="177" t="e">
        <f t="shared" ca="1" si="4"/>
        <v>#DIV/0!</v>
      </c>
      <c r="AB41" s="177" t="e">
        <f t="shared" ca="1" si="4"/>
        <v>#DIV/0!</v>
      </c>
      <c r="AC41" s="177" t="e">
        <f t="shared" ca="1" si="4"/>
        <v>#DIV/0!</v>
      </c>
      <c r="AD41" s="177" t="e">
        <f t="shared" ca="1" si="4"/>
        <v>#DIV/0!</v>
      </c>
      <c r="AE41" s="177" t="e">
        <f t="shared" ca="1" si="4"/>
        <v>#DIV/0!</v>
      </c>
      <c r="AF41" s="177" t="e">
        <f t="shared" ca="1" si="4"/>
        <v>#DIV/0!</v>
      </c>
      <c r="AG41" s="177" t="e">
        <f t="shared" ca="1" si="4"/>
        <v>#DIV/0!</v>
      </c>
      <c r="AH41" s="177" t="e">
        <f t="shared" ca="1" si="4"/>
        <v>#DIV/0!</v>
      </c>
      <c r="AI41" s="177" t="e">
        <f t="shared" ca="1" si="4"/>
        <v>#DIV/0!</v>
      </c>
      <c r="AJ41" s="177" t="e">
        <f t="shared" ca="1" si="4"/>
        <v>#DIV/0!</v>
      </c>
      <c r="AK41" s="177" t="e">
        <f t="shared" ca="1" si="4"/>
        <v>#DIV/0!</v>
      </c>
      <c r="AL41" s="177" t="e">
        <f t="shared" ca="1" si="4"/>
        <v>#DIV/0!</v>
      </c>
      <c r="AM41" s="177" t="e">
        <f t="shared" ca="1" si="4"/>
        <v>#DIV/0!</v>
      </c>
      <c r="AN41" s="177" t="e">
        <f t="shared" ca="1" si="4"/>
        <v>#DIV/0!</v>
      </c>
      <c r="AO41" s="177" t="e">
        <f t="shared" ca="1" si="4"/>
        <v>#DIV/0!</v>
      </c>
      <c r="AP41" s="177" t="e">
        <f t="shared" ca="1" si="4"/>
        <v>#DIV/0!</v>
      </c>
      <c r="AQ41" s="177" t="e">
        <f t="shared" ca="1" si="4"/>
        <v>#DIV/0!</v>
      </c>
      <c r="AR41" s="177" t="e">
        <f t="shared" ca="1" si="4"/>
        <v>#DIV/0!</v>
      </c>
      <c r="AS41" s="177" t="e">
        <f t="shared" ca="1" si="4"/>
        <v>#DIV/0!</v>
      </c>
      <c r="AT41" s="177" t="e">
        <f t="shared" ca="1" si="4"/>
        <v>#DIV/0!</v>
      </c>
      <c r="AU41" s="177" t="e">
        <f t="shared" ca="1" si="4"/>
        <v>#DIV/0!</v>
      </c>
      <c r="AV41" s="177" t="e">
        <f t="shared" ca="1" si="4"/>
        <v>#DIV/0!</v>
      </c>
      <c r="AW41" s="177" t="e">
        <f t="shared" ca="1" si="4"/>
        <v>#DIV/0!</v>
      </c>
      <c r="AX41" s="177" t="e">
        <f t="shared" ca="1" si="4"/>
        <v>#DIV/0!</v>
      </c>
      <c r="AY41" s="177" t="e">
        <f t="shared" ca="1" si="4"/>
        <v>#DIV/0!</v>
      </c>
      <c r="AZ41" s="177" t="e">
        <f t="shared" ca="1" si="4"/>
        <v>#DIV/0!</v>
      </c>
      <c r="BA41" s="177" t="e">
        <f t="shared" ca="1" si="4"/>
        <v>#DIV/0!</v>
      </c>
      <c r="BB41" s="177" t="e">
        <f t="shared" ca="1" si="4"/>
        <v>#DIV/0!</v>
      </c>
      <c r="BC41" s="177" t="e">
        <f t="shared" ca="1" si="4"/>
        <v>#DIV/0!</v>
      </c>
      <c r="BD41" s="177" t="e">
        <f t="shared" ca="1" si="4"/>
        <v>#DIV/0!</v>
      </c>
      <c r="BE41" s="177" t="e">
        <f t="shared" ca="1" si="4"/>
        <v>#DIV/0!</v>
      </c>
      <c r="BF41" s="177" t="e">
        <f t="shared" ca="1" si="4"/>
        <v>#DIV/0!</v>
      </c>
      <c r="BG41" s="178" t="e">
        <f t="shared" ca="1" si="4"/>
        <v>#DIV/0!</v>
      </c>
    </row>
    <row r="42" spans="2:61" ht="12" customHeight="1">
      <c r="B42" s="5" t="s">
        <v>462</v>
      </c>
      <c r="C42" s="179" t="e">
        <f t="shared" ref="C42:M42" ca="1" si="5">C9/SUM(C$8:C$14)</f>
        <v>#DIV/0!</v>
      </c>
      <c r="D42" s="180" t="e">
        <f t="shared" ca="1" si="5"/>
        <v>#DIV/0!</v>
      </c>
      <c r="E42" s="180" t="e">
        <f t="shared" ca="1" si="5"/>
        <v>#DIV/0!</v>
      </c>
      <c r="F42" s="180" t="e">
        <f t="shared" ca="1" si="5"/>
        <v>#DIV/0!</v>
      </c>
      <c r="G42" s="180" t="e">
        <f t="shared" ca="1" si="5"/>
        <v>#DIV/0!</v>
      </c>
      <c r="H42" s="180" t="e">
        <f t="shared" ca="1" si="5"/>
        <v>#DIV/0!</v>
      </c>
      <c r="I42" s="180" t="e">
        <f t="shared" ca="1" si="5"/>
        <v>#DIV/0!</v>
      </c>
      <c r="J42" s="180" t="e">
        <f t="shared" ca="1" si="5"/>
        <v>#DIV/0!</v>
      </c>
      <c r="K42" s="180" t="e">
        <f t="shared" ca="1" si="5"/>
        <v>#DIV/0!</v>
      </c>
      <c r="L42" s="180" t="e">
        <f t="shared" ca="1" si="5"/>
        <v>#DIV/0!</v>
      </c>
      <c r="M42" s="181" t="e">
        <f t="shared" ca="1" si="5"/>
        <v>#DIV/0!</v>
      </c>
      <c r="O42" s="5" t="s">
        <v>462</v>
      </c>
      <c r="P42" s="179" t="e">
        <f t="shared" ref="P42:BG42" ca="1" si="6">P9/SUM(P$8:P$14)</f>
        <v>#DIV/0!</v>
      </c>
      <c r="Q42" s="180" t="e">
        <f t="shared" ca="1" si="6"/>
        <v>#DIV/0!</v>
      </c>
      <c r="R42" s="180" t="e">
        <f t="shared" ca="1" si="6"/>
        <v>#DIV/0!</v>
      </c>
      <c r="S42" s="180" t="e">
        <f t="shared" ca="1" si="6"/>
        <v>#DIV/0!</v>
      </c>
      <c r="T42" s="180" t="e">
        <f t="shared" ca="1" si="6"/>
        <v>#DIV/0!</v>
      </c>
      <c r="U42" s="180" t="e">
        <f t="shared" ca="1" si="6"/>
        <v>#DIV/0!</v>
      </c>
      <c r="V42" s="180" t="e">
        <f t="shared" ca="1" si="6"/>
        <v>#DIV/0!</v>
      </c>
      <c r="W42" s="180" t="e">
        <f t="shared" ca="1" si="6"/>
        <v>#DIV/0!</v>
      </c>
      <c r="X42" s="180" t="e">
        <f t="shared" ca="1" si="6"/>
        <v>#DIV/0!</v>
      </c>
      <c r="Y42" s="180" t="e">
        <f t="shared" ca="1" si="6"/>
        <v>#DIV/0!</v>
      </c>
      <c r="Z42" s="180" t="e">
        <f t="shared" ca="1" si="6"/>
        <v>#DIV/0!</v>
      </c>
      <c r="AA42" s="180" t="e">
        <f t="shared" ca="1" si="6"/>
        <v>#DIV/0!</v>
      </c>
      <c r="AB42" s="180" t="e">
        <f t="shared" ca="1" si="6"/>
        <v>#DIV/0!</v>
      </c>
      <c r="AC42" s="180" t="e">
        <f t="shared" ca="1" si="6"/>
        <v>#DIV/0!</v>
      </c>
      <c r="AD42" s="180" t="e">
        <f t="shared" ca="1" si="6"/>
        <v>#DIV/0!</v>
      </c>
      <c r="AE42" s="180" t="e">
        <f t="shared" ca="1" si="6"/>
        <v>#DIV/0!</v>
      </c>
      <c r="AF42" s="180" t="e">
        <f t="shared" ca="1" si="6"/>
        <v>#DIV/0!</v>
      </c>
      <c r="AG42" s="180" t="e">
        <f t="shared" ca="1" si="6"/>
        <v>#DIV/0!</v>
      </c>
      <c r="AH42" s="180" t="e">
        <f t="shared" ca="1" si="6"/>
        <v>#DIV/0!</v>
      </c>
      <c r="AI42" s="180" t="e">
        <f t="shared" ca="1" si="6"/>
        <v>#DIV/0!</v>
      </c>
      <c r="AJ42" s="180" t="e">
        <f t="shared" ca="1" si="6"/>
        <v>#DIV/0!</v>
      </c>
      <c r="AK42" s="180" t="e">
        <f t="shared" ca="1" si="6"/>
        <v>#DIV/0!</v>
      </c>
      <c r="AL42" s="180" t="e">
        <f t="shared" ca="1" si="6"/>
        <v>#DIV/0!</v>
      </c>
      <c r="AM42" s="180" t="e">
        <f t="shared" ca="1" si="6"/>
        <v>#DIV/0!</v>
      </c>
      <c r="AN42" s="180" t="e">
        <f t="shared" ca="1" si="6"/>
        <v>#DIV/0!</v>
      </c>
      <c r="AO42" s="180" t="e">
        <f t="shared" ca="1" si="6"/>
        <v>#DIV/0!</v>
      </c>
      <c r="AP42" s="180" t="e">
        <f t="shared" ca="1" si="6"/>
        <v>#DIV/0!</v>
      </c>
      <c r="AQ42" s="180" t="e">
        <f t="shared" ca="1" si="6"/>
        <v>#DIV/0!</v>
      </c>
      <c r="AR42" s="180" t="e">
        <f t="shared" ca="1" si="6"/>
        <v>#DIV/0!</v>
      </c>
      <c r="AS42" s="180" t="e">
        <f t="shared" ca="1" si="6"/>
        <v>#DIV/0!</v>
      </c>
      <c r="AT42" s="180" t="e">
        <f t="shared" ca="1" si="6"/>
        <v>#DIV/0!</v>
      </c>
      <c r="AU42" s="180" t="e">
        <f t="shared" ca="1" si="6"/>
        <v>#DIV/0!</v>
      </c>
      <c r="AV42" s="180" t="e">
        <f t="shared" ca="1" si="6"/>
        <v>#DIV/0!</v>
      </c>
      <c r="AW42" s="180" t="e">
        <f t="shared" ca="1" si="6"/>
        <v>#DIV/0!</v>
      </c>
      <c r="AX42" s="180" t="e">
        <f t="shared" ca="1" si="6"/>
        <v>#DIV/0!</v>
      </c>
      <c r="AY42" s="180" t="e">
        <f t="shared" ca="1" si="6"/>
        <v>#DIV/0!</v>
      </c>
      <c r="AZ42" s="180" t="e">
        <f t="shared" ca="1" si="6"/>
        <v>#DIV/0!</v>
      </c>
      <c r="BA42" s="180" t="e">
        <f t="shared" ca="1" si="6"/>
        <v>#DIV/0!</v>
      </c>
      <c r="BB42" s="180" t="e">
        <f t="shared" ca="1" si="6"/>
        <v>#DIV/0!</v>
      </c>
      <c r="BC42" s="180" t="e">
        <f t="shared" ca="1" si="6"/>
        <v>#DIV/0!</v>
      </c>
      <c r="BD42" s="180" t="e">
        <f t="shared" ca="1" si="6"/>
        <v>#DIV/0!</v>
      </c>
      <c r="BE42" s="180" t="e">
        <f t="shared" ca="1" si="6"/>
        <v>#DIV/0!</v>
      </c>
      <c r="BF42" s="180" t="e">
        <f t="shared" ca="1" si="6"/>
        <v>#DIV/0!</v>
      </c>
      <c r="BG42" s="181" t="e">
        <f t="shared" ca="1" si="6"/>
        <v>#DIV/0!</v>
      </c>
    </row>
    <row r="43" spans="2:61" ht="12" customHeight="1">
      <c r="B43" s="5" t="s">
        <v>141</v>
      </c>
      <c r="C43" s="182" t="e">
        <f t="shared" ref="C43:M43" ca="1" si="7">C10/SUM(C$8:C$14)</f>
        <v>#DIV/0!</v>
      </c>
      <c r="D43" s="183" t="e">
        <f t="shared" ca="1" si="7"/>
        <v>#DIV/0!</v>
      </c>
      <c r="E43" s="183" t="e">
        <f t="shared" ca="1" si="7"/>
        <v>#DIV/0!</v>
      </c>
      <c r="F43" s="183" t="e">
        <f t="shared" ca="1" si="7"/>
        <v>#DIV/0!</v>
      </c>
      <c r="G43" s="183" t="e">
        <f t="shared" ca="1" si="7"/>
        <v>#DIV/0!</v>
      </c>
      <c r="H43" s="183" t="e">
        <f t="shared" ca="1" si="7"/>
        <v>#DIV/0!</v>
      </c>
      <c r="I43" s="183" t="e">
        <f t="shared" ca="1" si="7"/>
        <v>#DIV/0!</v>
      </c>
      <c r="J43" s="183" t="e">
        <f t="shared" ca="1" si="7"/>
        <v>#DIV/0!</v>
      </c>
      <c r="K43" s="183" t="e">
        <f t="shared" ca="1" si="7"/>
        <v>#DIV/0!</v>
      </c>
      <c r="L43" s="183" t="e">
        <f t="shared" ca="1" si="7"/>
        <v>#DIV/0!</v>
      </c>
      <c r="M43" s="184" t="e">
        <f t="shared" ca="1" si="7"/>
        <v>#DIV/0!</v>
      </c>
      <c r="O43" s="5" t="s">
        <v>141</v>
      </c>
      <c r="P43" s="182" t="e">
        <f t="shared" ref="P43:BG43" ca="1" si="8">P10/SUM(P$8:P$14)</f>
        <v>#DIV/0!</v>
      </c>
      <c r="Q43" s="183" t="e">
        <f t="shared" ca="1" si="8"/>
        <v>#DIV/0!</v>
      </c>
      <c r="R43" s="183" t="e">
        <f t="shared" ca="1" si="8"/>
        <v>#DIV/0!</v>
      </c>
      <c r="S43" s="183" t="e">
        <f t="shared" ca="1" si="8"/>
        <v>#DIV/0!</v>
      </c>
      <c r="T43" s="183" t="e">
        <f t="shared" ca="1" si="8"/>
        <v>#DIV/0!</v>
      </c>
      <c r="U43" s="183" t="e">
        <f t="shared" ca="1" si="8"/>
        <v>#DIV/0!</v>
      </c>
      <c r="V43" s="183" t="e">
        <f t="shared" ca="1" si="8"/>
        <v>#DIV/0!</v>
      </c>
      <c r="W43" s="183" t="e">
        <f t="shared" ca="1" si="8"/>
        <v>#DIV/0!</v>
      </c>
      <c r="X43" s="183" t="e">
        <f t="shared" ca="1" si="8"/>
        <v>#DIV/0!</v>
      </c>
      <c r="Y43" s="183" t="e">
        <f t="shared" ca="1" si="8"/>
        <v>#DIV/0!</v>
      </c>
      <c r="Z43" s="183" t="e">
        <f t="shared" ca="1" si="8"/>
        <v>#DIV/0!</v>
      </c>
      <c r="AA43" s="183" t="e">
        <f t="shared" ca="1" si="8"/>
        <v>#DIV/0!</v>
      </c>
      <c r="AB43" s="183" t="e">
        <f t="shared" ca="1" si="8"/>
        <v>#DIV/0!</v>
      </c>
      <c r="AC43" s="183" t="e">
        <f t="shared" ca="1" si="8"/>
        <v>#DIV/0!</v>
      </c>
      <c r="AD43" s="183" t="e">
        <f t="shared" ca="1" si="8"/>
        <v>#DIV/0!</v>
      </c>
      <c r="AE43" s="183" t="e">
        <f t="shared" ca="1" si="8"/>
        <v>#DIV/0!</v>
      </c>
      <c r="AF43" s="183" t="e">
        <f t="shared" ca="1" si="8"/>
        <v>#DIV/0!</v>
      </c>
      <c r="AG43" s="183" t="e">
        <f t="shared" ca="1" si="8"/>
        <v>#DIV/0!</v>
      </c>
      <c r="AH43" s="183" t="e">
        <f t="shared" ca="1" si="8"/>
        <v>#DIV/0!</v>
      </c>
      <c r="AI43" s="183" t="e">
        <f t="shared" ca="1" si="8"/>
        <v>#DIV/0!</v>
      </c>
      <c r="AJ43" s="183" t="e">
        <f t="shared" ca="1" si="8"/>
        <v>#DIV/0!</v>
      </c>
      <c r="AK43" s="183" t="e">
        <f t="shared" ca="1" si="8"/>
        <v>#DIV/0!</v>
      </c>
      <c r="AL43" s="183" t="e">
        <f t="shared" ca="1" si="8"/>
        <v>#DIV/0!</v>
      </c>
      <c r="AM43" s="183" t="e">
        <f t="shared" ca="1" si="8"/>
        <v>#DIV/0!</v>
      </c>
      <c r="AN43" s="183" t="e">
        <f t="shared" ca="1" si="8"/>
        <v>#DIV/0!</v>
      </c>
      <c r="AO43" s="183" t="e">
        <f t="shared" ca="1" si="8"/>
        <v>#DIV/0!</v>
      </c>
      <c r="AP43" s="183" t="e">
        <f t="shared" ca="1" si="8"/>
        <v>#DIV/0!</v>
      </c>
      <c r="AQ43" s="183" t="e">
        <f t="shared" ca="1" si="8"/>
        <v>#DIV/0!</v>
      </c>
      <c r="AR43" s="183" t="e">
        <f t="shared" ca="1" si="8"/>
        <v>#DIV/0!</v>
      </c>
      <c r="AS43" s="183" t="e">
        <f t="shared" ca="1" si="8"/>
        <v>#DIV/0!</v>
      </c>
      <c r="AT43" s="183" t="e">
        <f t="shared" ca="1" si="8"/>
        <v>#DIV/0!</v>
      </c>
      <c r="AU43" s="183" t="e">
        <f t="shared" ca="1" si="8"/>
        <v>#DIV/0!</v>
      </c>
      <c r="AV43" s="183" t="e">
        <f t="shared" ca="1" si="8"/>
        <v>#DIV/0!</v>
      </c>
      <c r="AW43" s="183" t="e">
        <f t="shared" ca="1" si="8"/>
        <v>#DIV/0!</v>
      </c>
      <c r="AX43" s="183" t="e">
        <f t="shared" ca="1" si="8"/>
        <v>#DIV/0!</v>
      </c>
      <c r="AY43" s="183" t="e">
        <f t="shared" ca="1" si="8"/>
        <v>#DIV/0!</v>
      </c>
      <c r="AZ43" s="183" t="e">
        <f t="shared" ca="1" si="8"/>
        <v>#DIV/0!</v>
      </c>
      <c r="BA43" s="183" t="e">
        <f t="shared" ca="1" si="8"/>
        <v>#DIV/0!</v>
      </c>
      <c r="BB43" s="183" t="e">
        <f t="shared" ca="1" si="8"/>
        <v>#DIV/0!</v>
      </c>
      <c r="BC43" s="183" t="e">
        <f t="shared" ca="1" si="8"/>
        <v>#DIV/0!</v>
      </c>
      <c r="BD43" s="183" t="e">
        <f t="shared" ca="1" si="8"/>
        <v>#DIV/0!</v>
      </c>
      <c r="BE43" s="183" t="e">
        <f t="shared" ca="1" si="8"/>
        <v>#DIV/0!</v>
      </c>
      <c r="BF43" s="183" t="e">
        <f t="shared" ca="1" si="8"/>
        <v>#DIV/0!</v>
      </c>
      <c r="BG43" s="184" t="e">
        <f t="shared" ca="1" si="8"/>
        <v>#DIV/0!</v>
      </c>
    </row>
    <row r="44" spans="2:61" ht="12" customHeight="1">
      <c r="B44" s="5" t="s">
        <v>475</v>
      </c>
      <c r="C44" s="179" t="e">
        <f t="shared" ref="C44:M44" ca="1" si="9">C11/SUM(C$8:C$14)</f>
        <v>#DIV/0!</v>
      </c>
      <c r="D44" s="180" t="e">
        <f t="shared" ca="1" si="9"/>
        <v>#DIV/0!</v>
      </c>
      <c r="E44" s="180" t="e">
        <f t="shared" ca="1" si="9"/>
        <v>#DIV/0!</v>
      </c>
      <c r="F44" s="180" t="e">
        <f t="shared" ca="1" si="9"/>
        <v>#DIV/0!</v>
      </c>
      <c r="G44" s="180" t="e">
        <f t="shared" ca="1" si="9"/>
        <v>#DIV/0!</v>
      </c>
      <c r="H44" s="180" t="e">
        <f t="shared" ca="1" si="9"/>
        <v>#DIV/0!</v>
      </c>
      <c r="I44" s="180" t="e">
        <f t="shared" ca="1" si="9"/>
        <v>#DIV/0!</v>
      </c>
      <c r="J44" s="180" t="e">
        <f t="shared" ca="1" si="9"/>
        <v>#DIV/0!</v>
      </c>
      <c r="K44" s="180" t="e">
        <f t="shared" ca="1" si="9"/>
        <v>#DIV/0!</v>
      </c>
      <c r="L44" s="180" t="e">
        <f t="shared" ca="1" si="9"/>
        <v>#DIV/0!</v>
      </c>
      <c r="M44" s="181" t="e">
        <f t="shared" ca="1" si="9"/>
        <v>#DIV/0!</v>
      </c>
      <c r="O44" s="5" t="s">
        <v>475</v>
      </c>
      <c r="P44" s="179" t="e">
        <f t="shared" ref="P44:BG44" ca="1" si="10">P11/SUM(P$8:P$14)</f>
        <v>#DIV/0!</v>
      </c>
      <c r="Q44" s="180" t="e">
        <f t="shared" ca="1" si="10"/>
        <v>#DIV/0!</v>
      </c>
      <c r="R44" s="180" t="e">
        <f t="shared" ca="1" si="10"/>
        <v>#DIV/0!</v>
      </c>
      <c r="S44" s="180" t="e">
        <f t="shared" ca="1" si="10"/>
        <v>#DIV/0!</v>
      </c>
      <c r="T44" s="180" t="e">
        <f t="shared" ca="1" si="10"/>
        <v>#DIV/0!</v>
      </c>
      <c r="U44" s="180" t="e">
        <f t="shared" ca="1" si="10"/>
        <v>#DIV/0!</v>
      </c>
      <c r="V44" s="180" t="e">
        <f t="shared" ca="1" si="10"/>
        <v>#DIV/0!</v>
      </c>
      <c r="W44" s="180" t="e">
        <f t="shared" ca="1" si="10"/>
        <v>#DIV/0!</v>
      </c>
      <c r="X44" s="180" t="e">
        <f t="shared" ca="1" si="10"/>
        <v>#DIV/0!</v>
      </c>
      <c r="Y44" s="180" t="e">
        <f t="shared" ca="1" si="10"/>
        <v>#DIV/0!</v>
      </c>
      <c r="Z44" s="180" t="e">
        <f t="shared" ca="1" si="10"/>
        <v>#DIV/0!</v>
      </c>
      <c r="AA44" s="180" t="e">
        <f t="shared" ca="1" si="10"/>
        <v>#DIV/0!</v>
      </c>
      <c r="AB44" s="180" t="e">
        <f t="shared" ca="1" si="10"/>
        <v>#DIV/0!</v>
      </c>
      <c r="AC44" s="180" t="e">
        <f t="shared" ca="1" si="10"/>
        <v>#DIV/0!</v>
      </c>
      <c r="AD44" s="180" t="e">
        <f t="shared" ca="1" si="10"/>
        <v>#DIV/0!</v>
      </c>
      <c r="AE44" s="180" t="e">
        <f t="shared" ca="1" si="10"/>
        <v>#DIV/0!</v>
      </c>
      <c r="AF44" s="180" t="e">
        <f t="shared" ca="1" si="10"/>
        <v>#DIV/0!</v>
      </c>
      <c r="AG44" s="180" t="e">
        <f t="shared" ca="1" si="10"/>
        <v>#DIV/0!</v>
      </c>
      <c r="AH44" s="180" t="e">
        <f t="shared" ca="1" si="10"/>
        <v>#DIV/0!</v>
      </c>
      <c r="AI44" s="180" t="e">
        <f t="shared" ca="1" si="10"/>
        <v>#DIV/0!</v>
      </c>
      <c r="AJ44" s="180" t="e">
        <f t="shared" ca="1" si="10"/>
        <v>#DIV/0!</v>
      </c>
      <c r="AK44" s="180" t="e">
        <f t="shared" ca="1" si="10"/>
        <v>#DIV/0!</v>
      </c>
      <c r="AL44" s="180" t="e">
        <f t="shared" ca="1" si="10"/>
        <v>#DIV/0!</v>
      </c>
      <c r="AM44" s="180" t="e">
        <f t="shared" ca="1" si="10"/>
        <v>#DIV/0!</v>
      </c>
      <c r="AN44" s="180" t="e">
        <f t="shared" ca="1" si="10"/>
        <v>#DIV/0!</v>
      </c>
      <c r="AO44" s="180" t="e">
        <f t="shared" ca="1" si="10"/>
        <v>#DIV/0!</v>
      </c>
      <c r="AP44" s="180" t="e">
        <f t="shared" ca="1" si="10"/>
        <v>#DIV/0!</v>
      </c>
      <c r="AQ44" s="180" t="e">
        <f t="shared" ca="1" si="10"/>
        <v>#DIV/0!</v>
      </c>
      <c r="AR44" s="180" t="e">
        <f t="shared" ca="1" si="10"/>
        <v>#DIV/0!</v>
      </c>
      <c r="AS44" s="180" t="e">
        <f t="shared" ca="1" si="10"/>
        <v>#DIV/0!</v>
      </c>
      <c r="AT44" s="180" t="e">
        <f t="shared" ca="1" si="10"/>
        <v>#DIV/0!</v>
      </c>
      <c r="AU44" s="180" t="e">
        <f t="shared" ca="1" si="10"/>
        <v>#DIV/0!</v>
      </c>
      <c r="AV44" s="180" t="e">
        <f t="shared" ca="1" si="10"/>
        <v>#DIV/0!</v>
      </c>
      <c r="AW44" s="180" t="e">
        <f t="shared" ca="1" si="10"/>
        <v>#DIV/0!</v>
      </c>
      <c r="AX44" s="180" t="e">
        <f t="shared" ca="1" si="10"/>
        <v>#DIV/0!</v>
      </c>
      <c r="AY44" s="180" t="e">
        <f t="shared" ca="1" si="10"/>
        <v>#DIV/0!</v>
      </c>
      <c r="AZ44" s="180" t="e">
        <f t="shared" ca="1" si="10"/>
        <v>#DIV/0!</v>
      </c>
      <c r="BA44" s="180" t="e">
        <f t="shared" ca="1" si="10"/>
        <v>#DIV/0!</v>
      </c>
      <c r="BB44" s="180" t="e">
        <f t="shared" ca="1" si="10"/>
        <v>#DIV/0!</v>
      </c>
      <c r="BC44" s="180" t="e">
        <f t="shared" ca="1" si="10"/>
        <v>#DIV/0!</v>
      </c>
      <c r="BD44" s="180" t="e">
        <f t="shared" ca="1" si="10"/>
        <v>#DIV/0!</v>
      </c>
      <c r="BE44" s="180" t="e">
        <f t="shared" ca="1" si="10"/>
        <v>#DIV/0!</v>
      </c>
      <c r="BF44" s="180" t="e">
        <f t="shared" ca="1" si="10"/>
        <v>#DIV/0!</v>
      </c>
      <c r="BG44" s="181" t="e">
        <f t="shared" ca="1" si="10"/>
        <v>#DIV/0!</v>
      </c>
    </row>
    <row r="45" spans="2:61" ht="12" customHeight="1">
      <c r="B45" s="5" t="s">
        <v>554</v>
      </c>
      <c r="C45" s="182" t="e">
        <f t="shared" ref="C45:M45" ca="1" si="11">C12/SUM(C$8:C$14)</f>
        <v>#DIV/0!</v>
      </c>
      <c r="D45" s="183" t="e">
        <f t="shared" ca="1" si="11"/>
        <v>#DIV/0!</v>
      </c>
      <c r="E45" s="183" t="e">
        <f t="shared" ca="1" si="11"/>
        <v>#DIV/0!</v>
      </c>
      <c r="F45" s="183" t="e">
        <f t="shared" ca="1" si="11"/>
        <v>#DIV/0!</v>
      </c>
      <c r="G45" s="183" t="e">
        <f t="shared" ca="1" si="11"/>
        <v>#DIV/0!</v>
      </c>
      <c r="H45" s="183" t="e">
        <f t="shared" ca="1" si="11"/>
        <v>#DIV/0!</v>
      </c>
      <c r="I45" s="183" t="e">
        <f t="shared" ca="1" si="11"/>
        <v>#DIV/0!</v>
      </c>
      <c r="J45" s="183" t="e">
        <f t="shared" ca="1" si="11"/>
        <v>#DIV/0!</v>
      </c>
      <c r="K45" s="183" t="e">
        <f t="shared" ca="1" si="11"/>
        <v>#DIV/0!</v>
      </c>
      <c r="L45" s="183" t="e">
        <f t="shared" ca="1" si="11"/>
        <v>#DIV/0!</v>
      </c>
      <c r="M45" s="184" t="e">
        <f t="shared" ca="1" si="11"/>
        <v>#DIV/0!</v>
      </c>
      <c r="O45" s="5" t="s">
        <v>554</v>
      </c>
      <c r="P45" s="182" t="e">
        <f t="shared" ref="P45:BG45" ca="1" si="12">P12/SUM(P$8:P$14)</f>
        <v>#DIV/0!</v>
      </c>
      <c r="Q45" s="183" t="e">
        <f t="shared" ca="1" si="12"/>
        <v>#DIV/0!</v>
      </c>
      <c r="R45" s="183" t="e">
        <f t="shared" ca="1" si="12"/>
        <v>#DIV/0!</v>
      </c>
      <c r="S45" s="183" t="e">
        <f t="shared" ca="1" si="12"/>
        <v>#DIV/0!</v>
      </c>
      <c r="T45" s="183" t="e">
        <f t="shared" ca="1" si="12"/>
        <v>#DIV/0!</v>
      </c>
      <c r="U45" s="183" t="e">
        <f t="shared" ca="1" si="12"/>
        <v>#DIV/0!</v>
      </c>
      <c r="V45" s="183" t="e">
        <f t="shared" ca="1" si="12"/>
        <v>#DIV/0!</v>
      </c>
      <c r="W45" s="183" t="e">
        <f t="shared" ca="1" si="12"/>
        <v>#DIV/0!</v>
      </c>
      <c r="X45" s="183" t="e">
        <f t="shared" ca="1" si="12"/>
        <v>#DIV/0!</v>
      </c>
      <c r="Y45" s="183" t="e">
        <f t="shared" ca="1" si="12"/>
        <v>#DIV/0!</v>
      </c>
      <c r="Z45" s="183" t="e">
        <f t="shared" ca="1" si="12"/>
        <v>#DIV/0!</v>
      </c>
      <c r="AA45" s="183" t="e">
        <f t="shared" ca="1" si="12"/>
        <v>#DIV/0!</v>
      </c>
      <c r="AB45" s="183" t="e">
        <f t="shared" ca="1" si="12"/>
        <v>#DIV/0!</v>
      </c>
      <c r="AC45" s="183" t="e">
        <f t="shared" ca="1" si="12"/>
        <v>#DIV/0!</v>
      </c>
      <c r="AD45" s="183" t="e">
        <f t="shared" ca="1" si="12"/>
        <v>#DIV/0!</v>
      </c>
      <c r="AE45" s="183" t="e">
        <f t="shared" ca="1" si="12"/>
        <v>#DIV/0!</v>
      </c>
      <c r="AF45" s="183" t="e">
        <f t="shared" ca="1" si="12"/>
        <v>#DIV/0!</v>
      </c>
      <c r="AG45" s="183" t="e">
        <f t="shared" ca="1" si="12"/>
        <v>#DIV/0!</v>
      </c>
      <c r="AH45" s="183" t="e">
        <f t="shared" ca="1" si="12"/>
        <v>#DIV/0!</v>
      </c>
      <c r="AI45" s="183" t="e">
        <f t="shared" ca="1" si="12"/>
        <v>#DIV/0!</v>
      </c>
      <c r="AJ45" s="183" t="e">
        <f t="shared" ca="1" si="12"/>
        <v>#DIV/0!</v>
      </c>
      <c r="AK45" s="183" t="e">
        <f t="shared" ca="1" si="12"/>
        <v>#DIV/0!</v>
      </c>
      <c r="AL45" s="183" t="e">
        <f t="shared" ca="1" si="12"/>
        <v>#DIV/0!</v>
      </c>
      <c r="AM45" s="183" t="e">
        <f t="shared" ca="1" si="12"/>
        <v>#DIV/0!</v>
      </c>
      <c r="AN45" s="183" t="e">
        <f t="shared" ca="1" si="12"/>
        <v>#DIV/0!</v>
      </c>
      <c r="AO45" s="183" t="e">
        <f t="shared" ca="1" si="12"/>
        <v>#DIV/0!</v>
      </c>
      <c r="AP45" s="183" t="e">
        <f t="shared" ca="1" si="12"/>
        <v>#DIV/0!</v>
      </c>
      <c r="AQ45" s="183" t="e">
        <f t="shared" ca="1" si="12"/>
        <v>#DIV/0!</v>
      </c>
      <c r="AR45" s="183" t="e">
        <f t="shared" ca="1" si="12"/>
        <v>#DIV/0!</v>
      </c>
      <c r="AS45" s="183" t="e">
        <f t="shared" ca="1" si="12"/>
        <v>#DIV/0!</v>
      </c>
      <c r="AT45" s="183" t="e">
        <f t="shared" ca="1" si="12"/>
        <v>#DIV/0!</v>
      </c>
      <c r="AU45" s="183" t="e">
        <f t="shared" ca="1" si="12"/>
        <v>#DIV/0!</v>
      </c>
      <c r="AV45" s="183" t="e">
        <f t="shared" ca="1" si="12"/>
        <v>#DIV/0!</v>
      </c>
      <c r="AW45" s="183" t="e">
        <f t="shared" ca="1" si="12"/>
        <v>#DIV/0!</v>
      </c>
      <c r="AX45" s="183" t="e">
        <f t="shared" ca="1" si="12"/>
        <v>#DIV/0!</v>
      </c>
      <c r="AY45" s="183" t="e">
        <f t="shared" ca="1" si="12"/>
        <v>#DIV/0!</v>
      </c>
      <c r="AZ45" s="183" t="e">
        <f t="shared" ca="1" si="12"/>
        <v>#DIV/0!</v>
      </c>
      <c r="BA45" s="183" t="e">
        <f t="shared" ca="1" si="12"/>
        <v>#DIV/0!</v>
      </c>
      <c r="BB45" s="183" t="e">
        <f t="shared" ca="1" si="12"/>
        <v>#DIV/0!</v>
      </c>
      <c r="BC45" s="183" t="e">
        <f t="shared" ca="1" si="12"/>
        <v>#DIV/0!</v>
      </c>
      <c r="BD45" s="183" t="e">
        <f t="shared" ca="1" si="12"/>
        <v>#DIV/0!</v>
      </c>
      <c r="BE45" s="183" t="e">
        <f t="shared" ca="1" si="12"/>
        <v>#DIV/0!</v>
      </c>
      <c r="BF45" s="183" t="e">
        <f t="shared" ca="1" si="12"/>
        <v>#DIV/0!</v>
      </c>
      <c r="BG45" s="184" t="e">
        <f t="shared" ca="1" si="12"/>
        <v>#DIV/0!</v>
      </c>
    </row>
    <row r="46" spans="2:61" ht="12" customHeight="1">
      <c r="B46" s="5" t="s">
        <v>454</v>
      </c>
      <c r="C46" s="179" t="e">
        <f t="shared" ref="C46:M46" ca="1" si="13">C13/SUM(C$8:C$14)</f>
        <v>#DIV/0!</v>
      </c>
      <c r="D46" s="180" t="e">
        <f t="shared" ca="1" si="13"/>
        <v>#DIV/0!</v>
      </c>
      <c r="E46" s="180" t="e">
        <f t="shared" ca="1" si="13"/>
        <v>#DIV/0!</v>
      </c>
      <c r="F46" s="180" t="e">
        <f t="shared" ca="1" si="13"/>
        <v>#DIV/0!</v>
      </c>
      <c r="G46" s="180" t="e">
        <f t="shared" ca="1" si="13"/>
        <v>#DIV/0!</v>
      </c>
      <c r="H46" s="180" t="e">
        <f t="shared" ca="1" si="13"/>
        <v>#DIV/0!</v>
      </c>
      <c r="I46" s="180" t="e">
        <f t="shared" ca="1" si="13"/>
        <v>#DIV/0!</v>
      </c>
      <c r="J46" s="180" t="e">
        <f t="shared" ca="1" si="13"/>
        <v>#DIV/0!</v>
      </c>
      <c r="K46" s="180" t="e">
        <f t="shared" ca="1" si="13"/>
        <v>#DIV/0!</v>
      </c>
      <c r="L46" s="180" t="e">
        <f t="shared" ca="1" si="13"/>
        <v>#DIV/0!</v>
      </c>
      <c r="M46" s="181" t="e">
        <f t="shared" ca="1" si="13"/>
        <v>#DIV/0!</v>
      </c>
      <c r="O46" s="5" t="s">
        <v>454</v>
      </c>
      <c r="P46" s="179" t="e">
        <f t="shared" ref="P46:BG46" ca="1" si="14">P13/SUM(P$8:P$14)</f>
        <v>#DIV/0!</v>
      </c>
      <c r="Q46" s="180" t="e">
        <f t="shared" ca="1" si="14"/>
        <v>#DIV/0!</v>
      </c>
      <c r="R46" s="180" t="e">
        <f t="shared" ca="1" si="14"/>
        <v>#DIV/0!</v>
      </c>
      <c r="S46" s="180" t="e">
        <f t="shared" ca="1" si="14"/>
        <v>#DIV/0!</v>
      </c>
      <c r="T46" s="180" t="e">
        <f t="shared" ca="1" si="14"/>
        <v>#DIV/0!</v>
      </c>
      <c r="U46" s="180" t="e">
        <f t="shared" ca="1" si="14"/>
        <v>#DIV/0!</v>
      </c>
      <c r="V46" s="180" t="e">
        <f t="shared" ca="1" si="14"/>
        <v>#DIV/0!</v>
      </c>
      <c r="W46" s="180" t="e">
        <f t="shared" ca="1" si="14"/>
        <v>#DIV/0!</v>
      </c>
      <c r="X46" s="180" t="e">
        <f t="shared" ca="1" si="14"/>
        <v>#DIV/0!</v>
      </c>
      <c r="Y46" s="180" t="e">
        <f t="shared" ca="1" si="14"/>
        <v>#DIV/0!</v>
      </c>
      <c r="Z46" s="180" t="e">
        <f t="shared" ca="1" si="14"/>
        <v>#DIV/0!</v>
      </c>
      <c r="AA46" s="180" t="e">
        <f t="shared" ca="1" si="14"/>
        <v>#DIV/0!</v>
      </c>
      <c r="AB46" s="180" t="e">
        <f t="shared" ca="1" si="14"/>
        <v>#DIV/0!</v>
      </c>
      <c r="AC46" s="180" t="e">
        <f t="shared" ca="1" si="14"/>
        <v>#DIV/0!</v>
      </c>
      <c r="AD46" s="180" t="e">
        <f t="shared" ca="1" si="14"/>
        <v>#DIV/0!</v>
      </c>
      <c r="AE46" s="180" t="e">
        <f t="shared" ca="1" si="14"/>
        <v>#DIV/0!</v>
      </c>
      <c r="AF46" s="180" t="e">
        <f t="shared" ca="1" si="14"/>
        <v>#DIV/0!</v>
      </c>
      <c r="AG46" s="180" t="e">
        <f t="shared" ca="1" si="14"/>
        <v>#DIV/0!</v>
      </c>
      <c r="AH46" s="180" t="e">
        <f t="shared" ca="1" si="14"/>
        <v>#DIV/0!</v>
      </c>
      <c r="AI46" s="180" t="e">
        <f t="shared" ca="1" si="14"/>
        <v>#DIV/0!</v>
      </c>
      <c r="AJ46" s="180" t="e">
        <f t="shared" ca="1" si="14"/>
        <v>#DIV/0!</v>
      </c>
      <c r="AK46" s="180" t="e">
        <f t="shared" ca="1" si="14"/>
        <v>#DIV/0!</v>
      </c>
      <c r="AL46" s="180" t="e">
        <f t="shared" ca="1" si="14"/>
        <v>#DIV/0!</v>
      </c>
      <c r="AM46" s="180" t="e">
        <f t="shared" ca="1" si="14"/>
        <v>#DIV/0!</v>
      </c>
      <c r="AN46" s="180" t="e">
        <f t="shared" ca="1" si="14"/>
        <v>#DIV/0!</v>
      </c>
      <c r="AO46" s="180" t="e">
        <f t="shared" ca="1" si="14"/>
        <v>#DIV/0!</v>
      </c>
      <c r="AP46" s="180" t="e">
        <f t="shared" ca="1" si="14"/>
        <v>#DIV/0!</v>
      </c>
      <c r="AQ46" s="180" t="e">
        <f t="shared" ca="1" si="14"/>
        <v>#DIV/0!</v>
      </c>
      <c r="AR46" s="180" t="e">
        <f t="shared" ca="1" si="14"/>
        <v>#DIV/0!</v>
      </c>
      <c r="AS46" s="180" t="e">
        <f t="shared" ca="1" si="14"/>
        <v>#DIV/0!</v>
      </c>
      <c r="AT46" s="180" t="e">
        <f t="shared" ca="1" si="14"/>
        <v>#DIV/0!</v>
      </c>
      <c r="AU46" s="180" t="e">
        <f t="shared" ca="1" si="14"/>
        <v>#DIV/0!</v>
      </c>
      <c r="AV46" s="180" t="e">
        <f t="shared" ca="1" si="14"/>
        <v>#DIV/0!</v>
      </c>
      <c r="AW46" s="180" t="e">
        <f t="shared" ca="1" si="14"/>
        <v>#DIV/0!</v>
      </c>
      <c r="AX46" s="180" t="e">
        <f t="shared" ca="1" si="14"/>
        <v>#DIV/0!</v>
      </c>
      <c r="AY46" s="180" t="e">
        <f t="shared" ca="1" si="14"/>
        <v>#DIV/0!</v>
      </c>
      <c r="AZ46" s="180" t="e">
        <f t="shared" ca="1" si="14"/>
        <v>#DIV/0!</v>
      </c>
      <c r="BA46" s="180" t="e">
        <f t="shared" ca="1" si="14"/>
        <v>#DIV/0!</v>
      </c>
      <c r="BB46" s="180" t="e">
        <f t="shared" ca="1" si="14"/>
        <v>#DIV/0!</v>
      </c>
      <c r="BC46" s="180" t="e">
        <f t="shared" ca="1" si="14"/>
        <v>#DIV/0!</v>
      </c>
      <c r="BD46" s="180" t="e">
        <f t="shared" ca="1" si="14"/>
        <v>#DIV/0!</v>
      </c>
      <c r="BE46" s="180" t="e">
        <f t="shared" ca="1" si="14"/>
        <v>#DIV/0!</v>
      </c>
      <c r="BF46" s="180" t="e">
        <f t="shared" ca="1" si="14"/>
        <v>#DIV/0!</v>
      </c>
      <c r="BG46" s="181" t="e">
        <f t="shared" ca="1" si="14"/>
        <v>#DIV/0!</v>
      </c>
    </row>
    <row r="47" spans="2:61" ht="12" customHeight="1">
      <c r="B47" s="5" t="s">
        <v>555</v>
      </c>
      <c r="C47" s="185" t="e">
        <f t="shared" ref="C47:M47" ca="1" si="15">C14/SUM(C$8:C$14)</f>
        <v>#DIV/0!</v>
      </c>
      <c r="D47" s="186" t="e">
        <f t="shared" ca="1" si="15"/>
        <v>#DIV/0!</v>
      </c>
      <c r="E47" s="186" t="e">
        <f t="shared" ca="1" si="15"/>
        <v>#DIV/0!</v>
      </c>
      <c r="F47" s="186" t="e">
        <f t="shared" ca="1" si="15"/>
        <v>#DIV/0!</v>
      </c>
      <c r="G47" s="186" t="e">
        <f t="shared" ca="1" si="15"/>
        <v>#DIV/0!</v>
      </c>
      <c r="H47" s="186" t="e">
        <f t="shared" ca="1" si="15"/>
        <v>#DIV/0!</v>
      </c>
      <c r="I47" s="186" t="e">
        <f t="shared" ca="1" si="15"/>
        <v>#DIV/0!</v>
      </c>
      <c r="J47" s="186" t="e">
        <f t="shared" ca="1" si="15"/>
        <v>#DIV/0!</v>
      </c>
      <c r="K47" s="186" t="e">
        <f t="shared" ca="1" si="15"/>
        <v>#DIV/0!</v>
      </c>
      <c r="L47" s="186" t="e">
        <f t="shared" ca="1" si="15"/>
        <v>#DIV/0!</v>
      </c>
      <c r="M47" s="187" t="e">
        <f t="shared" ca="1" si="15"/>
        <v>#DIV/0!</v>
      </c>
      <c r="O47" s="5" t="s">
        <v>555</v>
      </c>
      <c r="P47" s="185" t="e">
        <f t="shared" ref="P47:BG47" ca="1" si="16">P14/SUM(P$8:P$14)</f>
        <v>#DIV/0!</v>
      </c>
      <c r="Q47" s="186" t="e">
        <f t="shared" ca="1" si="16"/>
        <v>#DIV/0!</v>
      </c>
      <c r="R47" s="186" t="e">
        <f t="shared" ca="1" si="16"/>
        <v>#DIV/0!</v>
      </c>
      <c r="S47" s="186" t="e">
        <f t="shared" ca="1" si="16"/>
        <v>#DIV/0!</v>
      </c>
      <c r="T47" s="186" t="e">
        <f t="shared" ca="1" si="16"/>
        <v>#DIV/0!</v>
      </c>
      <c r="U47" s="186" t="e">
        <f t="shared" ca="1" si="16"/>
        <v>#DIV/0!</v>
      </c>
      <c r="V47" s="186" t="e">
        <f t="shared" ca="1" si="16"/>
        <v>#DIV/0!</v>
      </c>
      <c r="W47" s="186" t="e">
        <f t="shared" ca="1" si="16"/>
        <v>#DIV/0!</v>
      </c>
      <c r="X47" s="186" t="e">
        <f t="shared" ca="1" si="16"/>
        <v>#DIV/0!</v>
      </c>
      <c r="Y47" s="186" t="e">
        <f t="shared" ca="1" si="16"/>
        <v>#DIV/0!</v>
      </c>
      <c r="Z47" s="186" t="e">
        <f t="shared" ca="1" si="16"/>
        <v>#DIV/0!</v>
      </c>
      <c r="AA47" s="186" t="e">
        <f t="shared" ca="1" si="16"/>
        <v>#DIV/0!</v>
      </c>
      <c r="AB47" s="186" t="e">
        <f t="shared" ca="1" si="16"/>
        <v>#DIV/0!</v>
      </c>
      <c r="AC47" s="186" t="e">
        <f t="shared" ca="1" si="16"/>
        <v>#DIV/0!</v>
      </c>
      <c r="AD47" s="186" t="e">
        <f t="shared" ca="1" si="16"/>
        <v>#DIV/0!</v>
      </c>
      <c r="AE47" s="186" t="e">
        <f t="shared" ca="1" si="16"/>
        <v>#DIV/0!</v>
      </c>
      <c r="AF47" s="186" t="e">
        <f t="shared" ca="1" si="16"/>
        <v>#DIV/0!</v>
      </c>
      <c r="AG47" s="186" t="e">
        <f t="shared" ca="1" si="16"/>
        <v>#DIV/0!</v>
      </c>
      <c r="AH47" s="186" t="e">
        <f t="shared" ca="1" si="16"/>
        <v>#DIV/0!</v>
      </c>
      <c r="AI47" s="186" t="e">
        <f t="shared" ca="1" si="16"/>
        <v>#DIV/0!</v>
      </c>
      <c r="AJ47" s="186" t="e">
        <f t="shared" ca="1" si="16"/>
        <v>#DIV/0!</v>
      </c>
      <c r="AK47" s="186" t="e">
        <f t="shared" ca="1" si="16"/>
        <v>#DIV/0!</v>
      </c>
      <c r="AL47" s="186" t="e">
        <f t="shared" ca="1" si="16"/>
        <v>#DIV/0!</v>
      </c>
      <c r="AM47" s="186" t="e">
        <f t="shared" ca="1" si="16"/>
        <v>#DIV/0!</v>
      </c>
      <c r="AN47" s="186" t="e">
        <f t="shared" ca="1" si="16"/>
        <v>#DIV/0!</v>
      </c>
      <c r="AO47" s="186" t="e">
        <f t="shared" ca="1" si="16"/>
        <v>#DIV/0!</v>
      </c>
      <c r="AP47" s="186" t="e">
        <f t="shared" ca="1" si="16"/>
        <v>#DIV/0!</v>
      </c>
      <c r="AQ47" s="186" t="e">
        <f t="shared" ca="1" si="16"/>
        <v>#DIV/0!</v>
      </c>
      <c r="AR47" s="186" t="e">
        <f t="shared" ca="1" si="16"/>
        <v>#DIV/0!</v>
      </c>
      <c r="AS47" s="186" t="e">
        <f t="shared" ca="1" si="16"/>
        <v>#DIV/0!</v>
      </c>
      <c r="AT47" s="186" t="e">
        <f t="shared" ca="1" si="16"/>
        <v>#DIV/0!</v>
      </c>
      <c r="AU47" s="186" t="e">
        <f t="shared" ca="1" si="16"/>
        <v>#DIV/0!</v>
      </c>
      <c r="AV47" s="186" t="e">
        <f t="shared" ca="1" si="16"/>
        <v>#DIV/0!</v>
      </c>
      <c r="AW47" s="186" t="e">
        <f t="shared" ca="1" si="16"/>
        <v>#DIV/0!</v>
      </c>
      <c r="AX47" s="186" t="e">
        <f t="shared" ca="1" si="16"/>
        <v>#DIV/0!</v>
      </c>
      <c r="AY47" s="186" t="e">
        <f t="shared" ca="1" si="16"/>
        <v>#DIV/0!</v>
      </c>
      <c r="AZ47" s="186" t="e">
        <f t="shared" ca="1" si="16"/>
        <v>#DIV/0!</v>
      </c>
      <c r="BA47" s="186" t="e">
        <f t="shared" ca="1" si="16"/>
        <v>#DIV/0!</v>
      </c>
      <c r="BB47" s="186" t="e">
        <f t="shared" ca="1" si="16"/>
        <v>#DIV/0!</v>
      </c>
      <c r="BC47" s="186" t="e">
        <f t="shared" ca="1" si="16"/>
        <v>#DIV/0!</v>
      </c>
      <c r="BD47" s="186" t="e">
        <f t="shared" ca="1" si="16"/>
        <v>#DIV/0!</v>
      </c>
      <c r="BE47" s="186" t="e">
        <f t="shared" ca="1" si="16"/>
        <v>#DIV/0!</v>
      </c>
      <c r="BF47" s="186" t="e">
        <f t="shared" ca="1" si="16"/>
        <v>#DIV/0!</v>
      </c>
      <c r="BG47" s="187" t="e">
        <f t="shared" ca="1" si="16"/>
        <v>#DIV/0!</v>
      </c>
    </row>
    <row r="48" spans="2:61" ht="12" customHeight="1">
      <c r="B48" s="18" t="e">
        <f t="array" aca="1" ref="B48" ca="1">CONCATENATE("As of ", TEXT(INDIRECT("Inputs!$B$2"), "mm/dd/yyyy"))</f>
        <v>#REF!</v>
      </c>
      <c r="O48" s="18" t="e">
        <f t="array" aca="1" ref="O48" ca="1">CONCATENATE("As of ", TEXT(INDIRECT("Inputs!$B$2"), "mm/dd/yyyy"))</f>
        <v>#REF!</v>
      </c>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row>
    <row r="49" spans="2:61" ht="12" customHeight="1">
      <c r="O49" s="12"/>
      <c r="AX49" s="16"/>
      <c r="AY49" s="16"/>
      <c r="AZ49" s="16"/>
      <c r="BA49" s="16"/>
      <c r="BB49" s="16"/>
      <c r="BC49" s="16"/>
      <c r="BD49" s="16"/>
      <c r="BE49" s="16"/>
    </row>
    <row r="50" spans="2:61" ht="12" customHeight="1">
      <c r="O50" s="12"/>
      <c r="AX50" s="16"/>
      <c r="AY50" s="16"/>
      <c r="AZ50" s="16"/>
      <c r="BA50" s="16"/>
      <c r="BB50" s="16"/>
      <c r="BC50" s="16"/>
      <c r="BD50" s="16"/>
      <c r="BE50" s="16"/>
    </row>
    <row r="51" spans="2:61" ht="12" customHeight="1">
      <c r="P51" s="10" t="e">
        <f>#REF!&amp;" "&amp;LEFT($B$1, FIND("_", $B$1) - 1)&amp;" exit count (#) by "&amp;LOWER(SUBSTITUTE(MID($B$1,FIND("by_",$B$1)+3,LEN($B$1)),"_"," "))</f>
        <v>#REF!</v>
      </c>
    </row>
    <row r="52" spans="2:61" ht="12" customHeight="1">
      <c r="C52" s="10" t="e">
        <f>#REF!&amp;" "&amp;LEFT($A$1, FIND("_", $A$1) - 1)&amp;" exit count (#) by "&amp;LOWER(SUBSTITUTE(MID($A$1,FIND("by_",$A$1)+3,LEN($A$1)),"_"," "))</f>
        <v>#REF!</v>
      </c>
      <c r="D52" s="12"/>
      <c r="E52" s="12"/>
      <c r="F52" s="12"/>
      <c r="G52" s="12"/>
      <c r="H52" s="12"/>
      <c r="I52" s="12"/>
      <c r="J52" s="12"/>
      <c r="K52" s="12"/>
      <c r="L52" s="12"/>
      <c r="M52" s="12"/>
      <c r="N52" s="12"/>
      <c r="P52" s="1057" t="e">
        <f ca="1">T52-1</f>
        <v>#REF!</v>
      </c>
      <c r="Q52" s="1059"/>
      <c r="R52" s="1059"/>
      <c r="S52" s="1059"/>
      <c r="T52" s="1057" t="e">
        <f ca="1">X52-1</f>
        <v>#REF!</v>
      </c>
      <c r="U52" s="1059"/>
      <c r="V52" s="1059"/>
      <c r="W52" s="1059"/>
      <c r="X52" s="1057" t="e">
        <f ca="1">AB52-1</f>
        <v>#REF!</v>
      </c>
      <c r="Y52" s="1059"/>
      <c r="Z52" s="1059"/>
      <c r="AA52" s="1059"/>
      <c r="AB52" s="1057" t="e">
        <f ca="1">AF52-1</f>
        <v>#REF!</v>
      </c>
      <c r="AC52" s="1059"/>
      <c r="AD52" s="1059"/>
      <c r="AE52" s="1059"/>
      <c r="AF52" s="1057" t="e">
        <f ca="1">AJ52-1</f>
        <v>#REF!</v>
      </c>
      <c r="AG52" s="1059"/>
      <c r="AH52" s="1059"/>
      <c r="AI52" s="1059"/>
      <c r="AJ52" s="1057" t="e">
        <f ca="1">AN52-1</f>
        <v>#REF!</v>
      </c>
      <c r="AK52" s="1059"/>
      <c r="AL52" s="1059"/>
      <c r="AM52" s="1059"/>
      <c r="AN52" s="1057" t="e">
        <f ca="1">AR52-1</f>
        <v>#REF!</v>
      </c>
      <c r="AO52" s="1059"/>
      <c r="AP52" s="1059"/>
      <c r="AQ52" s="1059"/>
      <c r="AR52" s="1057" t="e">
        <f ca="1">AV52-1</f>
        <v>#REF!</v>
      </c>
      <c r="AS52" s="1059"/>
      <c r="AT52" s="1059"/>
      <c r="AU52" s="1059"/>
      <c r="AV52" s="1057" t="e">
        <f ca="1">AZ52-1</f>
        <v>#REF!</v>
      </c>
      <c r="AW52" s="1059"/>
      <c r="AX52" s="1059"/>
      <c r="AY52" s="1059"/>
      <c r="AZ52" s="1057" t="e">
        <f ca="1">BD52-1</f>
        <v>#REF!</v>
      </c>
      <c r="BA52" s="1059"/>
      <c r="BB52" s="1059"/>
      <c r="BC52" s="1059"/>
      <c r="BD52" s="1065" t="e">
        <f t="array" aca="1" ref="BD52" ca="1">YEAR(INDIRECT("Inputs!B2"))</f>
        <v>#REF!</v>
      </c>
      <c r="BE52" s="1059"/>
      <c r="BF52" s="1059"/>
      <c r="BG52" s="1066"/>
    </row>
    <row r="53" spans="2:61" ht="12" customHeight="1">
      <c r="C53" s="3" t="e">
        <f t="shared" ref="C53:L53" ca="1" si="17">D53-1</f>
        <v>#REF!</v>
      </c>
      <c r="D53" s="4" t="e">
        <f t="shared" ca="1" si="17"/>
        <v>#REF!</v>
      </c>
      <c r="E53" s="4" t="e">
        <f t="shared" ca="1" si="17"/>
        <v>#REF!</v>
      </c>
      <c r="F53" s="4" t="e">
        <f t="shared" ca="1" si="17"/>
        <v>#REF!</v>
      </c>
      <c r="G53" s="4" t="e">
        <f t="shared" ca="1" si="17"/>
        <v>#REF!</v>
      </c>
      <c r="H53" s="4" t="e">
        <f t="shared" ca="1" si="17"/>
        <v>#REF!</v>
      </c>
      <c r="I53" s="4" t="e">
        <f t="shared" ca="1" si="17"/>
        <v>#REF!</v>
      </c>
      <c r="J53" s="4" t="e">
        <f t="shared" ca="1" si="17"/>
        <v>#REF!</v>
      </c>
      <c r="K53" s="4" t="e">
        <f t="shared" ca="1" si="17"/>
        <v>#REF!</v>
      </c>
      <c r="L53" s="4" t="e">
        <f t="shared" ca="1" si="17"/>
        <v>#REF!</v>
      </c>
      <c r="M53" s="94" t="e">
        <f t="array" aca="1" ref="M53" ca="1">YEAR(INDIRECT("Inputs!B2"))</f>
        <v>#REF!</v>
      </c>
      <c r="P53" s="6" t="s">
        <v>108</v>
      </c>
      <c r="Q53" s="6" t="s">
        <v>109</v>
      </c>
      <c r="R53" s="6" t="s">
        <v>110</v>
      </c>
      <c r="S53" s="6" t="s">
        <v>111</v>
      </c>
      <c r="T53" s="6" t="s">
        <v>108</v>
      </c>
      <c r="U53" s="6" t="s">
        <v>109</v>
      </c>
      <c r="V53" s="6" t="s">
        <v>110</v>
      </c>
      <c r="W53" s="6" t="s">
        <v>111</v>
      </c>
      <c r="X53" s="6" t="s">
        <v>108</v>
      </c>
      <c r="Y53" s="6" t="s">
        <v>109</v>
      </c>
      <c r="Z53" s="6" t="s">
        <v>110</v>
      </c>
      <c r="AA53" s="6" t="s">
        <v>111</v>
      </c>
      <c r="AB53" s="6" t="s">
        <v>108</v>
      </c>
      <c r="AC53" s="6" t="s">
        <v>109</v>
      </c>
      <c r="AD53" s="6" t="s">
        <v>110</v>
      </c>
      <c r="AE53" s="6" t="s">
        <v>111</v>
      </c>
      <c r="AF53" s="6" t="s">
        <v>108</v>
      </c>
      <c r="AG53" s="6" t="s">
        <v>109</v>
      </c>
      <c r="AH53" s="6" t="s">
        <v>110</v>
      </c>
      <c r="AI53" s="6" t="s">
        <v>111</v>
      </c>
      <c r="AJ53" s="6" t="s">
        <v>108</v>
      </c>
      <c r="AK53" s="6" t="s">
        <v>109</v>
      </c>
      <c r="AL53" s="6" t="s">
        <v>110</v>
      </c>
      <c r="AM53" s="6" t="s">
        <v>111</v>
      </c>
      <c r="AN53" s="6" t="s">
        <v>108</v>
      </c>
      <c r="AO53" s="6" t="s">
        <v>109</v>
      </c>
      <c r="AP53" s="6" t="s">
        <v>110</v>
      </c>
      <c r="AQ53" s="6" t="s">
        <v>111</v>
      </c>
      <c r="AR53" s="6" t="s">
        <v>108</v>
      </c>
      <c r="AS53" s="6" t="s">
        <v>109</v>
      </c>
      <c r="AT53" s="6" t="s">
        <v>110</v>
      </c>
      <c r="AU53" s="6" t="s">
        <v>111</v>
      </c>
      <c r="AV53" s="6" t="s">
        <v>108</v>
      </c>
      <c r="AW53" s="6" t="s">
        <v>109</v>
      </c>
      <c r="AX53" s="6" t="s">
        <v>110</v>
      </c>
      <c r="AY53" s="6" t="s">
        <v>111</v>
      </c>
      <c r="AZ53" s="6" t="s">
        <v>108</v>
      </c>
      <c r="BA53" s="6" t="s">
        <v>109</v>
      </c>
      <c r="BB53" s="6" t="s">
        <v>110</v>
      </c>
      <c r="BC53" s="6" t="s">
        <v>111</v>
      </c>
      <c r="BD53" s="6" t="s">
        <v>108</v>
      </c>
      <c r="BE53" s="6" t="s">
        <v>109</v>
      </c>
      <c r="BF53" s="6" t="s">
        <v>110</v>
      </c>
      <c r="BG53" s="7" t="s">
        <v>111</v>
      </c>
    </row>
    <row r="54" spans="2:61" ht="12" customHeight="1">
      <c r="B54" s="41" t="s">
        <v>467</v>
      </c>
      <c r="C54" s="21" cm="1">
        <f t="array" aca="1" ref="C54" ca="1">IFERROR(
   INDEX(
      _xlfn._xlws.FILTER(
         INDIRECT($A$1 &amp; "[" &amp; C$7 &amp; "]"),
         (INDIRECT($A$1 &amp; "[Metric]")="Deal Count")*
         (INDIRECT($A$1 &amp; "[Industry Sector]")=$B54)
      ),
   1),
0)</f>
        <v>0</v>
      </c>
      <c r="D54" s="22" cm="1">
        <f t="array" aca="1" ref="D54" ca="1">IFERROR(
   INDEX(
      _xlfn._xlws.FILTER(
         INDIRECT($A$1 &amp; "[" &amp; D$7 &amp; "]"),
         (INDIRECT($A$1 &amp; "[Metric]")="Deal Count")*
         (INDIRECT($A$1 &amp; "[Industry Sector]")=$B54)
      ),
   1),
0)</f>
        <v>0</v>
      </c>
      <c r="E54" s="22" cm="1">
        <f t="array" aca="1" ref="E54" ca="1">IFERROR(
   INDEX(
      _xlfn._xlws.FILTER(
         INDIRECT($A$1 &amp; "[" &amp; E$7 &amp; "]"),
         (INDIRECT($A$1 &amp; "[Metric]")="Deal Count")*
         (INDIRECT($A$1 &amp; "[Industry Sector]")=$B54)
      ),
   1),
0)</f>
        <v>0</v>
      </c>
      <c r="F54" s="22" cm="1">
        <f t="array" aca="1" ref="F54" ca="1">IFERROR(
   INDEX(
      _xlfn._xlws.FILTER(
         INDIRECT($A$1 &amp; "[" &amp; F$7 &amp; "]"),
         (INDIRECT($A$1 &amp; "[Metric]")="Deal Count")*
         (INDIRECT($A$1 &amp; "[Industry Sector]")=$B54)
      ),
   1),
0)</f>
        <v>0</v>
      </c>
      <c r="G54" s="22" cm="1">
        <f t="array" aca="1" ref="G54" ca="1">IFERROR(
   INDEX(
      _xlfn._xlws.FILTER(
         INDIRECT($A$1 &amp; "[" &amp; G$7 &amp; "]"),
         (INDIRECT($A$1 &amp; "[Metric]")="Deal Count")*
         (INDIRECT($A$1 &amp; "[Industry Sector]")=$B54)
      ),
   1),
0)</f>
        <v>0</v>
      </c>
      <c r="H54" s="22" cm="1">
        <f t="array" aca="1" ref="H54" ca="1">IFERROR(
   INDEX(
      _xlfn._xlws.FILTER(
         INDIRECT($A$1 &amp; "[" &amp; H$7 &amp; "]"),
         (INDIRECT($A$1 &amp; "[Metric]")="Deal Count")*
         (INDIRECT($A$1 &amp; "[Industry Sector]")=$B54)
      ),
   1),
0)</f>
        <v>0</v>
      </c>
      <c r="I54" s="22" cm="1">
        <f t="array" aca="1" ref="I54" ca="1">IFERROR(
   INDEX(
      _xlfn._xlws.FILTER(
         INDIRECT($A$1 &amp; "[" &amp; I$7 &amp; "]"),
         (INDIRECT($A$1 &amp; "[Metric]")="Deal Count")*
         (INDIRECT($A$1 &amp; "[Industry Sector]")=$B54)
      ),
   1),
0)</f>
        <v>0</v>
      </c>
      <c r="J54" s="22" cm="1">
        <f t="array" aca="1" ref="J54" ca="1">IFERROR(
   INDEX(
      _xlfn._xlws.FILTER(
         INDIRECT($A$1 &amp; "[" &amp; J$7 &amp; "]"),
         (INDIRECT($A$1 &amp; "[Metric]")="Deal Count")*
         (INDIRECT($A$1 &amp; "[Industry Sector]")=$B54)
      ),
   1),
0)</f>
        <v>0</v>
      </c>
      <c r="K54" s="22" cm="1">
        <f t="array" aca="1" ref="K54" ca="1">IFERROR(
   INDEX(
      _xlfn._xlws.FILTER(
         INDIRECT($A$1 &amp; "[" &amp; K$7 &amp; "]"),
         (INDIRECT($A$1 &amp; "[Metric]")="Deal Count")*
         (INDIRECT($A$1 &amp; "[Industry Sector]")=$B54)
      ),
   1),
0)</f>
        <v>0</v>
      </c>
      <c r="L54" s="22" cm="1">
        <f t="array" aca="1" ref="L54" ca="1">IFERROR(
   INDEX(
      _xlfn._xlws.FILTER(
         INDIRECT($A$1 &amp; "[" &amp; L$7 &amp; "]"),
         (INDIRECT($A$1 &amp; "[Metric]")="Deal Count")*
         (INDIRECT($A$1 &amp; "[Industry Sector]")=$B54)
      ),
   1),
0)</f>
        <v>0</v>
      </c>
      <c r="M54" s="23" cm="1">
        <f t="array" aca="1" ref="M54" ca="1">IFERROR(
   INDEX(
      _xlfn._xlws.FILTER(
         INDIRECT($A$1 &amp; "[" &amp; M$7 &amp; "]"),
         (INDIRECT($A$1 &amp; "[Metric]")="Deal Count")*
         (INDIRECT($A$1 &amp; "[Industry Sector]")=$B54)
      ),
   1),
0)</f>
        <v>0</v>
      </c>
      <c r="O54" s="41" t="s">
        <v>467</v>
      </c>
      <c r="P54" s="21" cm="1">
        <f t="array" aca="1" ref="P54" ca="1">IFERROR(
   INDEX(
      _xlfn._xlws.FILTER(
         INDIRECT($B$1 &amp; "[" &amp; P$7 &amp; " " &amp; P$1 &amp; "]"),
         (INDIRECT($B$1 &amp; "[Metric]")="Deal Count")*
         (INDIRECT($B$1 &amp; "[Industry Sector]")=$O54)
      ),
   1),
0)</f>
        <v>0</v>
      </c>
      <c r="Q54" s="22" cm="1">
        <f t="array" aca="1" ref="Q54" ca="1">IFERROR(
   INDEX(
      _xlfn._xlws.FILTER(
         INDIRECT($B$1 &amp; "[" &amp; Q$7 &amp; " " &amp; Q$1 &amp; "]"),
         (INDIRECT($B$1 &amp; "[Metric]")="Deal Count")*
         (INDIRECT($B$1 &amp; "[Industry Sector]")=$O54)
      ),
   1),
0)</f>
        <v>0</v>
      </c>
      <c r="R54" s="22" cm="1">
        <f t="array" aca="1" ref="R54" ca="1">IFERROR(
   INDEX(
      _xlfn._xlws.FILTER(
         INDIRECT($B$1 &amp; "[" &amp; R$7 &amp; " " &amp; R$1 &amp; "]"),
         (INDIRECT($B$1 &amp; "[Metric]")="Deal Count")*
         (INDIRECT($B$1 &amp; "[Industry Sector]")=$O54)
      ),
   1),
0)</f>
        <v>0</v>
      </c>
      <c r="S54" s="22" cm="1">
        <f t="array" aca="1" ref="S54" ca="1">IFERROR(
   INDEX(
      _xlfn._xlws.FILTER(
         INDIRECT($B$1 &amp; "[" &amp; S$7 &amp; " " &amp; S$1 &amp; "]"),
         (INDIRECT($B$1 &amp; "[Metric]")="Deal Count")*
         (INDIRECT($B$1 &amp; "[Industry Sector]")=$O54)
      ),
   1),
0)</f>
        <v>0</v>
      </c>
      <c r="T54" s="22" cm="1">
        <f t="array" aca="1" ref="T54" ca="1">IFERROR(
   INDEX(
      _xlfn._xlws.FILTER(
         INDIRECT($B$1 &amp; "[" &amp; T$7 &amp; " " &amp; T$1 &amp; "]"),
         (INDIRECT($B$1 &amp; "[Metric]")="Deal Count")*
         (INDIRECT($B$1 &amp; "[Industry Sector]")=$O54)
      ),
   1),
0)</f>
        <v>0</v>
      </c>
      <c r="U54" s="22" cm="1">
        <f t="array" aca="1" ref="U54" ca="1">IFERROR(
   INDEX(
      _xlfn._xlws.FILTER(
         INDIRECT($B$1 &amp; "[" &amp; U$7 &amp; " " &amp; U$1 &amp; "]"),
         (INDIRECT($B$1 &amp; "[Metric]")="Deal Count")*
         (INDIRECT($B$1 &amp; "[Industry Sector]")=$O54)
      ),
   1),
0)</f>
        <v>0</v>
      </c>
      <c r="V54" s="22" cm="1">
        <f t="array" aca="1" ref="V54" ca="1">IFERROR(
   INDEX(
      _xlfn._xlws.FILTER(
         INDIRECT($B$1 &amp; "[" &amp; V$7 &amp; " " &amp; V$1 &amp; "]"),
         (INDIRECT($B$1 &amp; "[Metric]")="Deal Count")*
         (INDIRECT($B$1 &amp; "[Industry Sector]")=$O54)
      ),
   1),
0)</f>
        <v>0</v>
      </c>
      <c r="W54" s="22" cm="1">
        <f t="array" aca="1" ref="W54" ca="1">IFERROR(
   INDEX(
      _xlfn._xlws.FILTER(
         INDIRECT($B$1 &amp; "[" &amp; W$7 &amp; " " &amp; W$1 &amp; "]"),
         (INDIRECT($B$1 &amp; "[Metric]")="Deal Count")*
         (INDIRECT($B$1 &amp; "[Industry Sector]")=$O54)
      ),
   1),
0)</f>
        <v>0</v>
      </c>
      <c r="X54" s="22" cm="1">
        <f t="array" aca="1" ref="X54" ca="1">IFERROR(
   INDEX(
      _xlfn._xlws.FILTER(
         INDIRECT($B$1 &amp; "[" &amp; X$7 &amp; " " &amp; X$1 &amp; "]"),
         (INDIRECT($B$1 &amp; "[Metric]")="Deal Count")*
         (INDIRECT($B$1 &amp; "[Industry Sector]")=$O54)
      ),
   1),
0)</f>
        <v>0</v>
      </c>
      <c r="Y54" s="22" cm="1">
        <f t="array" aca="1" ref="Y54" ca="1">IFERROR(
   INDEX(
      _xlfn._xlws.FILTER(
         INDIRECT($B$1 &amp; "[" &amp; Y$7 &amp; " " &amp; Y$1 &amp; "]"),
         (INDIRECT($B$1 &amp; "[Metric]")="Deal Count")*
         (INDIRECT($B$1 &amp; "[Industry Sector]")=$O54)
      ),
   1),
0)</f>
        <v>0</v>
      </c>
      <c r="Z54" s="22" cm="1">
        <f t="array" aca="1" ref="Z54" ca="1">IFERROR(
   INDEX(
      _xlfn._xlws.FILTER(
         INDIRECT($B$1 &amp; "[" &amp; Z$7 &amp; " " &amp; Z$1 &amp; "]"),
         (INDIRECT($B$1 &amp; "[Metric]")="Deal Count")*
         (INDIRECT($B$1 &amp; "[Industry Sector]")=$O54)
      ),
   1),
0)</f>
        <v>0</v>
      </c>
      <c r="AA54" s="22" cm="1">
        <f t="array" aca="1" ref="AA54" ca="1">IFERROR(
   INDEX(
      _xlfn._xlws.FILTER(
         INDIRECT($B$1 &amp; "[" &amp; AA$7 &amp; " " &amp; AA$1 &amp; "]"),
         (INDIRECT($B$1 &amp; "[Metric]")="Deal Count")*
         (INDIRECT($B$1 &amp; "[Industry Sector]")=$O54)
      ),
   1),
0)</f>
        <v>0</v>
      </c>
      <c r="AB54" s="22" cm="1">
        <f t="array" aca="1" ref="AB54" ca="1">IFERROR(
   INDEX(
      _xlfn._xlws.FILTER(
         INDIRECT($B$1 &amp; "[" &amp; AB$7 &amp; " " &amp; AB$1 &amp; "]"),
         (INDIRECT($B$1 &amp; "[Metric]")="Deal Count")*
         (INDIRECT($B$1 &amp; "[Industry Sector]")=$O54)
      ),
   1),
0)</f>
        <v>0</v>
      </c>
      <c r="AC54" s="22" cm="1">
        <f t="array" aca="1" ref="AC54" ca="1">IFERROR(
   INDEX(
      _xlfn._xlws.FILTER(
         INDIRECT($B$1 &amp; "[" &amp; AC$7 &amp; " " &amp; AC$1 &amp; "]"),
         (INDIRECT($B$1 &amp; "[Metric]")="Deal Count")*
         (INDIRECT($B$1 &amp; "[Industry Sector]")=$O54)
      ),
   1),
0)</f>
        <v>0</v>
      </c>
      <c r="AD54" s="22" cm="1">
        <f t="array" aca="1" ref="AD54" ca="1">IFERROR(
   INDEX(
      _xlfn._xlws.FILTER(
         INDIRECT($B$1 &amp; "[" &amp; AD$7 &amp; " " &amp; AD$1 &amp; "]"),
         (INDIRECT($B$1 &amp; "[Metric]")="Deal Count")*
         (INDIRECT($B$1 &amp; "[Industry Sector]")=$O54)
      ),
   1),
0)</f>
        <v>0</v>
      </c>
      <c r="AE54" s="22" cm="1">
        <f t="array" aca="1" ref="AE54" ca="1">IFERROR(
   INDEX(
      _xlfn._xlws.FILTER(
         INDIRECT($B$1 &amp; "[" &amp; AE$7 &amp; " " &amp; AE$1 &amp; "]"),
         (INDIRECT($B$1 &amp; "[Metric]")="Deal Count")*
         (INDIRECT($B$1 &amp; "[Industry Sector]")=$O54)
      ),
   1),
0)</f>
        <v>0</v>
      </c>
      <c r="AF54" s="22" cm="1">
        <f t="array" aca="1" ref="AF54" ca="1">IFERROR(
   INDEX(
      _xlfn._xlws.FILTER(
         INDIRECT($B$1 &amp; "[" &amp; AF$7 &amp; " " &amp; AF$1 &amp; "]"),
         (INDIRECT($B$1 &amp; "[Metric]")="Deal Count")*
         (INDIRECT($B$1 &amp; "[Industry Sector]")=$O54)
      ),
   1),
0)</f>
        <v>0</v>
      </c>
      <c r="AG54" s="22" cm="1">
        <f t="array" aca="1" ref="AG54" ca="1">IFERROR(
   INDEX(
      _xlfn._xlws.FILTER(
         INDIRECT($B$1 &amp; "[" &amp; AG$7 &amp; " " &amp; AG$1 &amp; "]"),
         (INDIRECT($B$1 &amp; "[Metric]")="Deal Count")*
         (INDIRECT($B$1 &amp; "[Industry Sector]")=$O54)
      ),
   1),
0)</f>
        <v>0</v>
      </c>
      <c r="AH54" s="22" cm="1">
        <f t="array" aca="1" ref="AH54" ca="1">IFERROR(
   INDEX(
      _xlfn._xlws.FILTER(
         INDIRECT($B$1 &amp; "[" &amp; AH$7 &amp; " " &amp; AH$1 &amp; "]"),
         (INDIRECT($B$1 &amp; "[Metric]")="Deal Count")*
         (INDIRECT($B$1 &amp; "[Industry Sector]")=$O54)
      ),
   1),
0)</f>
        <v>0</v>
      </c>
      <c r="AI54" s="22" cm="1">
        <f t="array" aca="1" ref="AI54" ca="1">IFERROR(
   INDEX(
      _xlfn._xlws.FILTER(
         INDIRECT($B$1 &amp; "[" &amp; AI$7 &amp; " " &amp; AI$1 &amp; "]"),
         (INDIRECT($B$1 &amp; "[Metric]")="Deal Count")*
         (INDIRECT($B$1 &amp; "[Industry Sector]")=$O54)
      ),
   1),
0)</f>
        <v>0</v>
      </c>
      <c r="AJ54" s="22" cm="1">
        <f t="array" aca="1" ref="AJ54" ca="1">IFERROR(
   INDEX(
      _xlfn._xlws.FILTER(
         INDIRECT($B$1 &amp; "[" &amp; AJ$7 &amp; " " &amp; AJ$1 &amp; "]"),
         (INDIRECT($B$1 &amp; "[Metric]")="Deal Count")*
         (INDIRECT($B$1 &amp; "[Industry Sector]")=$O54)
      ),
   1),
0)</f>
        <v>0</v>
      </c>
      <c r="AK54" s="22" cm="1">
        <f t="array" aca="1" ref="AK54" ca="1">IFERROR(
   INDEX(
      _xlfn._xlws.FILTER(
         INDIRECT($B$1 &amp; "[" &amp; AK$7 &amp; " " &amp; AK$1 &amp; "]"),
         (INDIRECT($B$1 &amp; "[Metric]")="Deal Count")*
         (INDIRECT($B$1 &amp; "[Industry Sector]")=$O54)
      ),
   1),
0)</f>
        <v>0</v>
      </c>
      <c r="AL54" s="22" cm="1">
        <f t="array" aca="1" ref="AL54" ca="1">IFERROR(
   INDEX(
      _xlfn._xlws.FILTER(
         INDIRECT($B$1 &amp; "[" &amp; AL$7 &amp; " " &amp; AL$1 &amp; "]"),
         (INDIRECT($B$1 &amp; "[Metric]")="Deal Count")*
         (INDIRECT($B$1 &amp; "[Industry Sector]")=$O54)
      ),
   1),
0)</f>
        <v>0</v>
      </c>
      <c r="AM54" s="22" cm="1">
        <f t="array" aca="1" ref="AM54" ca="1">IFERROR(
   INDEX(
      _xlfn._xlws.FILTER(
         INDIRECT($B$1 &amp; "[" &amp; AM$7 &amp; " " &amp; AM$1 &amp; "]"),
         (INDIRECT($B$1 &amp; "[Metric]")="Deal Count")*
         (INDIRECT($B$1 &amp; "[Industry Sector]")=$O54)
      ),
   1),
0)</f>
        <v>0</v>
      </c>
      <c r="AN54" s="22" cm="1">
        <f t="array" aca="1" ref="AN54" ca="1">IFERROR(
   INDEX(
      _xlfn._xlws.FILTER(
         INDIRECT($B$1 &amp; "[" &amp; AN$7 &amp; " " &amp; AN$1 &amp; "]"),
         (INDIRECT($B$1 &amp; "[Metric]")="Deal Count")*
         (INDIRECT($B$1 &amp; "[Industry Sector]")=$O54)
      ),
   1),
0)</f>
        <v>0</v>
      </c>
      <c r="AO54" s="22" cm="1">
        <f t="array" aca="1" ref="AO54" ca="1">IFERROR(
   INDEX(
      _xlfn._xlws.FILTER(
         INDIRECT($B$1 &amp; "[" &amp; AO$7 &amp; " " &amp; AO$1 &amp; "]"),
         (INDIRECT($B$1 &amp; "[Metric]")="Deal Count")*
         (INDIRECT($B$1 &amp; "[Industry Sector]")=$O54)
      ),
   1),
0)</f>
        <v>0</v>
      </c>
      <c r="AP54" s="22" cm="1">
        <f t="array" aca="1" ref="AP54" ca="1">IFERROR(
   INDEX(
      _xlfn._xlws.FILTER(
         INDIRECT($B$1 &amp; "[" &amp; AP$7 &amp; " " &amp; AP$1 &amp; "]"),
         (INDIRECT($B$1 &amp; "[Metric]")="Deal Count")*
         (INDIRECT($B$1 &amp; "[Industry Sector]")=$O54)
      ),
   1),
0)</f>
        <v>0</v>
      </c>
      <c r="AQ54" s="22" cm="1">
        <f t="array" aca="1" ref="AQ54" ca="1">IFERROR(
   INDEX(
      _xlfn._xlws.FILTER(
         INDIRECT($B$1 &amp; "[" &amp; AQ$7 &amp; " " &amp; AQ$1 &amp; "]"),
         (INDIRECT($B$1 &amp; "[Metric]")="Deal Count")*
         (INDIRECT($B$1 &amp; "[Industry Sector]")=$O54)
      ),
   1),
0)</f>
        <v>0</v>
      </c>
      <c r="AR54" s="22" cm="1">
        <f t="array" aca="1" ref="AR54" ca="1">IFERROR(
   INDEX(
      _xlfn._xlws.FILTER(
         INDIRECT($B$1 &amp; "[" &amp; AR$7 &amp; " " &amp; AR$1 &amp; "]"),
         (INDIRECT($B$1 &amp; "[Metric]")="Deal Count")*
         (INDIRECT($B$1 &amp; "[Industry Sector]")=$O54)
      ),
   1),
0)</f>
        <v>0</v>
      </c>
      <c r="AS54" s="22" cm="1">
        <f t="array" aca="1" ref="AS54" ca="1">IFERROR(
   INDEX(
      _xlfn._xlws.FILTER(
         INDIRECT($B$1 &amp; "[" &amp; AS$7 &amp; " " &amp; AS$1 &amp; "]"),
         (INDIRECT($B$1 &amp; "[Metric]")="Deal Count")*
         (INDIRECT($B$1 &amp; "[Industry Sector]")=$O54)
      ),
   1),
0)</f>
        <v>0</v>
      </c>
      <c r="AT54" s="22" cm="1">
        <f t="array" aca="1" ref="AT54" ca="1">IFERROR(
   INDEX(
      _xlfn._xlws.FILTER(
         INDIRECT($B$1 &amp; "[" &amp; AT$7 &amp; " " &amp; AT$1 &amp; "]"),
         (INDIRECT($B$1 &amp; "[Metric]")="Deal Count")*
         (INDIRECT($B$1 &amp; "[Industry Sector]")=$O54)
      ),
   1),
0)</f>
        <v>0</v>
      </c>
      <c r="AU54" s="22" cm="1">
        <f t="array" aca="1" ref="AU54" ca="1">IFERROR(
   INDEX(
      _xlfn._xlws.FILTER(
         INDIRECT($B$1 &amp; "[" &amp; AU$7 &amp; " " &amp; AU$1 &amp; "]"),
         (INDIRECT($B$1 &amp; "[Metric]")="Deal Count")*
         (INDIRECT($B$1 &amp; "[Industry Sector]")=$O54)
      ),
   1),
0)</f>
        <v>0</v>
      </c>
      <c r="AV54" s="22" cm="1">
        <f t="array" aca="1" ref="AV54" ca="1">IFERROR(
   INDEX(
      _xlfn._xlws.FILTER(
         INDIRECT($B$1 &amp; "[" &amp; AV$7 &amp; " " &amp; AV$1 &amp; "]"),
         (INDIRECT($B$1 &amp; "[Metric]")="Deal Count")*
         (INDIRECT($B$1 &amp; "[Industry Sector]")=$O54)
      ),
   1),
0)</f>
        <v>0</v>
      </c>
      <c r="AW54" s="22" cm="1">
        <f t="array" aca="1" ref="AW54" ca="1">IFERROR(
   INDEX(
      _xlfn._xlws.FILTER(
         INDIRECT($B$1 &amp; "[" &amp; AW$7 &amp; " " &amp; AW$1 &amp; "]"),
         (INDIRECT($B$1 &amp; "[Metric]")="Deal Count")*
         (INDIRECT($B$1 &amp; "[Industry Sector]")=$O54)
      ),
   1),
0)</f>
        <v>0</v>
      </c>
      <c r="AX54" s="22" cm="1">
        <f t="array" aca="1" ref="AX54" ca="1">IFERROR(
   INDEX(
      _xlfn._xlws.FILTER(
         INDIRECT($B$1 &amp; "[" &amp; AX$7 &amp; " " &amp; AX$1 &amp; "]"),
         (INDIRECT($B$1 &amp; "[Metric]")="Deal Count")*
         (INDIRECT($B$1 &amp; "[Industry Sector]")=$O54)
      ),
   1),
0)</f>
        <v>0</v>
      </c>
      <c r="AY54" s="22" cm="1">
        <f t="array" aca="1" ref="AY54" ca="1">IFERROR(
   INDEX(
      _xlfn._xlws.FILTER(
         INDIRECT($B$1 &amp; "[" &amp; AY$7 &amp; " " &amp; AY$1 &amp; "]"),
         (INDIRECT($B$1 &amp; "[Metric]")="Deal Count")*
         (INDIRECT($B$1 &amp; "[Industry Sector]")=$O54)
      ),
   1),
0)</f>
        <v>0</v>
      </c>
      <c r="AZ54" s="22" cm="1">
        <f t="array" aca="1" ref="AZ54" ca="1">IFERROR(
   INDEX(
      _xlfn._xlws.FILTER(
         INDIRECT($B$1 &amp; "[" &amp; AZ$7 &amp; " " &amp; AZ$1 &amp; "]"),
         (INDIRECT($B$1 &amp; "[Metric]")="Deal Count")*
         (INDIRECT($B$1 &amp; "[Industry Sector]")=$O54)
      ),
   1),
0)</f>
        <v>0</v>
      </c>
      <c r="BA54" s="22" cm="1">
        <f t="array" aca="1" ref="BA54" ca="1">IFERROR(
   INDEX(
      _xlfn._xlws.FILTER(
         INDIRECT($B$1 &amp; "[" &amp; BA$7 &amp; " " &amp; BA$1 &amp; "]"),
         (INDIRECT($B$1 &amp; "[Metric]")="Deal Count")*
         (INDIRECT($B$1 &amp; "[Industry Sector]")=$O54)
      ),
   1),
0)</f>
        <v>0</v>
      </c>
      <c r="BB54" s="22" cm="1">
        <f t="array" aca="1" ref="BB54" ca="1">IFERROR(
   INDEX(
      _xlfn._xlws.FILTER(
         INDIRECT($B$1 &amp; "[" &amp; BB$7 &amp; " " &amp; BB$1 &amp; "]"),
         (INDIRECT($B$1 &amp; "[Metric]")="Deal Count")*
         (INDIRECT($B$1 &amp; "[Industry Sector]")=$O54)
      ),
   1),
0)</f>
        <v>0</v>
      </c>
      <c r="BC54" s="22" cm="1">
        <f t="array" aca="1" ref="BC54" ca="1">IFERROR(
   INDEX(
      _xlfn._xlws.FILTER(
         INDIRECT($B$1 &amp; "[" &amp; BC$7 &amp; " " &amp; BC$1 &amp; "]"),
         (INDIRECT($B$1 &amp; "[Metric]")="Deal Count")*
         (INDIRECT($B$1 &amp; "[Industry Sector]")=$O54)
      ),
   1),
0)</f>
        <v>0</v>
      </c>
      <c r="BD54" s="22" cm="1">
        <f t="array" aca="1" ref="BD54" ca="1">IFERROR(
   INDEX(
      _xlfn._xlws.FILTER(
         INDIRECT($B$1 &amp; "[" &amp; BD$7 &amp; " " &amp; BD$1 &amp; "]"),
         (INDIRECT($B$1 &amp; "[Metric]")="Deal Count")*
         (INDIRECT($B$1 &amp; "[Industry Sector]")=$O54)
      ),
   1),
0)</f>
        <v>0</v>
      </c>
      <c r="BE54" s="22" cm="1">
        <f t="array" aca="1" ref="BE54" ca="1">IFERROR(
   INDEX(
      _xlfn._xlws.FILTER(
         INDIRECT($B$1 &amp; "[" &amp; BE$7 &amp; " " &amp; BE$1 &amp; "]"),
         (INDIRECT($B$1 &amp; "[Metric]")="Deal Count")*
         (INDIRECT($B$1 &amp; "[Industry Sector]")=$O54)
      ),
   1),
0)</f>
        <v>0</v>
      </c>
      <c r="BF54" s="22" cm="1">
        <f t="array" aca="1" ref="BF54" ca="1">IFERROR(
   INDEX(
      _xlfn._xlws.FILTER(
         INDIRECT($B$1 &amp; "[" &amp; BF$7 &amp; " " &amp; BF$1 &amp; "]"),
         (INDIRECT($B$1 &amp; "[Metric]")="Deal Count")*
         (INDIRECT($B$1 &amp; "[Industry Sector]")=$O54)
      ),
   1),
0)</f>
        <v>0</v>
      </c>
      <c r="BG54" s="23" cm="1">
        <f t="array" aca="1" ref="BG54" ca="1">IFERROR(
   INDEX(
      _xlfn._xlws.FILTER(
         INDIRECT($B$1 &amp; "[" &amp; BG$7 &amp; " " &amp; BG$1 &amp; "]"),
         (INDIRECT($B$1 &amp; "[Metric]")="Deal Count")*
         (INDIRECT($B$1 &amp; "[Industry Sector]")=$O54)
      ),
   1),
0)</f>
        <v>0</v>
      </c>
    </row>
    <row r="55" spans="2:61" ht="12" customHeight="1">
      <c r="B55" s="5" t="s">
        <v>462</v>
      </c>
      <c r="C55" s="24" cm="1">
        <f t="array" aca="1" ref="C55" ca="1">IFERROR(
   INDEX(
      _xlfn._xlws.FILTER(
         INDIRECT($A$1 &amp; "[" &amp; C$7 &amp; "]"),
         (INDIRECT($A$1 &amp; "[Metric]")="Deal Count")*
         (INDIRECT($A$1 &amp; "[Industry Sector]")=$B55)
      ),
   1),
0)</f>
        <v>0</v>
      </c>
      <c r="D55" s="32" cm="1">
        <f t="array" aca="1" ref="D55" ca="1">IFERROR(
   INDEX(
      _xlfn._xlws.FILTER(
         INDIRECT($A$1 &amp; "[" &amp; D$7 &amp; "]"),
         (INDIRECT($A$1 &amp; "[Metric]")="Deal Count")*
         (INDIRECT($A$1 &amp; "[Industry Sector]")=$B55)
      ),
   1),
0)</f>
        <v>0</v>
      </c>
      <c r="E55" s="32" cm="1">
        <f t="array" aca="1" ref="E55" ca="1">IFERROR(
   INDEX(
      _xlfn._xlws.FILTER(
         INDIRECT($A$1 &amp; "[" &amp; E$7 &amp; "]"),
         (INDIRECT($A$1 &amp; "[Metric]")="Deal Count")*
         (INDIRECT($A$1 &amp; "[Industry Sector]")=$B55)
      ),
   1),
0)</f>
        <v>0</v>
      </c>
      <c r="F55" s="32" cm="1">
        <f t="array" aca="1" ref="F55" ca="1">IFERROR(
   INDEX(
      _xlfn._xlws.FILTER(
         INDIRECT($A$1 &amp; "[" &amp; F$7 &amp; "]"),
         (INDIRECT($A$1 &amp; "[Metric]")="Deal Count")*
         (INDIRECT($A$1 &amp; "[Industry Sector]")=$B55)
      ),
   1),
0)</f>
        <v>0</v>
      </c>
      <c r="G55" s="32" cm="1">
        <f t="array" aca="1" ref="G55" ca="1">IFERROR(
   INDEX(
      _xlfn._xlws.FILTER(
         INDIRECT($A$1 &amp; "[" &amp; G$7 &amp; "]"),
         (INDIRECT($A$1 &amp; "[Metric]")="Deal Count")*
         (INDIRECT($A$1 &amp; "[Industry Sector]")=$B55)
      ),
   1),
0)</f>
        <v>0</v>
      </c>
      <c r="H55" s="32" cm="1">
        <f t="array" aca="1" ref="H55" ca="1">IFERROR(
   INDEX(
      _xlfn._xlws.FILTER(
         INDIRECT($A$1 &amp; "[" &amp; H$7 &amp; "]"),
         (INDIRECT($A$1 &amp; "[Metric]")="Deal Count")*
         (INDIRECT($A$1 &amp; "[Industry Sector]")=$B55)
      ),
   1),
0)</f>
        <v>0</v>
      </c>
      <c r="I55" s="32" cm="1">
        <f t="array" aca="1" ref="I55" ca="1">IFERROR(
   INDEX(
      _xlfn._xlws.FILTER(
         INDIRECT($A$1 &amp; "[" &amp; I$7 &amp; "]"),
         (INDIRECT($A$1 &amp; "[Metric]")="Deal Count")*
         (INDIRECT($A$1 &amp; "[Industry Sector]")=$B55)
      ),
   1),
0)</f>
        <v>0</v>
      </c>
      <c r="J55" s="32" cm="1">
        <f t="array" aca="1" ref="J55" ca="1">IFERROR(
   INDEX(
      _xlfn._xlws.FILTER(
         INDIRECT($A$1 &amp; "[" &amp; J$7 &amp; "]"),
         (INDIRECT($A$1 &amp; "[Metric]")="Deal Count")*
         (INDIRECT($A$1 &amp; "[Industry Sector]")=$B55)
      ),
   1),
0)</f>
        <v>0</v>
      </c>
      <c r="K55" s="32" cm="1">
        <f t="array" aca="1" ref="K55" ca="1">IFERROR(
   INDEX(
      _xlfn._xlws.FILTER(
         INDIRECT($A$1 &amp; "[" &amp; K$7 &amp; "]"),
         (INDIRECT($A$1 &amp; "[Metric]")="Deal Count")*
         (INDIRECT($A$1 &amp; "[Industry Sector]")=$B55)
      ),
   1),
0)</f>
        <v>0</v>
      </c>
      <c r="L55" s="32" cm="1">
        <f t="array" aca="1" ref="L55" ca="1">IFERROR(
   INDEX(
      _xlfn._xlws.FILTER(
         INDIRECT($A$1 &amp; "[" &amp; L$7 &amp; "]"),
         (INDIRECT($A$1 &amp; "[Metric]")="Deal Count")*
         (INDIRECT($A$1 &amp; "[Industry Sector]")=$B55)
      ),
   1),
0)</f>
        <v>0</v>
      </c>
      <c r="M55" s="25" cm="1">
        <f t="array" aca="1" ref="M55" ca="1">IFERROR(
   INDEX(
      _xlfn._xlws.FILTER(
         INDIRECT($A$1 &amp; "[" &amp; M$7 &amp; "]"),
         (INDIRECT($A$1 &amp; "[Metric]")="Deal Count")*
         (INDIRECT($A$1 &amp; "[Industry Sector]")=$B55)
      ),
   1),
0)</f>
        <v>0</v>
      </c>
      <c r="O55" s="5" t="s">
        <v>462</v>
      </c>
      <c r="P55" s="24" cm="1">
        <f t="array" aca="1" ref="P55" ca="1">IFERROR(
   INDEX(
      _xlfn._xlws.FILTER(
         INDIRECT($B$1 &amp; "[" &amp; P$7 &amp; " " &amp; P$1 &amp; "]"),
         (INDIRECT($B$1 &amp; "[Metric]")="Deal Count")*
         (INDIRECT($B$1 &amp; "[Industry Sector]")=$O55)
      ),
   1),
0)</f>
        <v>0</v>
      </c>
      <c r="Q55" s="32" cm="1">
        <f t="array" aca="1" ref="Q55" ca="1">IFERROR(
   INDEX(
      _xlfn._xlws.FILTER(
         INDIRECT($B$1 &amp; "[" &amp; Q$7 &amp; " " &amp; Q$1 &amp; "]"),
         (INDIRECT($B$1 &amp; "[Metric]")="Deal Count")*
         (INDIRECT($B$1 &amp; "[Industry Sector]")=$O55)
      ),
   1),
0)</f>
        <v>0</v>
      </c>
      <c r="R55" s="32" cm="1">
        <f t="array" aca="1" ref="R55" ca="1">IFERROR(
   INDEX(
      _xlfn._xlws.FILTER(
         INDIRECT($B$1 &amp; "[" &amp; R$7 &amp; " " &amp; R$1 &amp; "]"),
         (INDIRECT($B$1 &amp; "[Metric]")="Deal Count")*
         (INDIRECT($B$1 &amp; "[Industry Sector]")=$O55)
      ),
   1),
0)</f>
        <v>0</v>
      </c>
      <c r="S55" s="32" cm="1">
        <f t="array" aca="1" ref="S55" ca="1">IFERROR(
   INDEX(
      _xlfn._xlws.FILTER(
         INDIRECT($B$1 &amp; "[" &amp; S$7 &amp; " " &amp; S$1 &amp; "]"),
         (INDIRECT($B$1 &amp; "[Metric]")="Deal Count")*
         (INDIRECT($B$1 &amp; "[Industry Sector]")=$O55)
      ),
   1),
0)</f>
        <v>0</v>
      </c>
      <c r="T55" s="32" cm="1">
        <f t="array" aca="1" ref="T55" ca="1">IFERROR(
   INDEX(
      _xlfn._xlws.FILTER(
         INDIRECT($B$1 &amp; "[" &amp; T$7 &amp; " " &amp; T$1 &amp; "]"),
         (INDIRECT($B$1 &amp; "[Metric]")="Deal Count")*
         (INDIRECT($B$1 &amp; "[Industry Sector]")=$O55)
      ),
   1),
0)</f>
        <v>0</v>
      </c>
      <c r="U55" s="32" cm="1">
        <f t="array" aca="1" ref="U55" ca="1">IFERROR(
   INDEX(
      _xlfn._xlws.FILTER(
         INDIRECT($B$1 &amp; "[" &amp; U$7 &amp; " " &amp; U$1 &amp; "]"),
         (INDIRECT($B$1 &amp; "[Metric]")="Deal Count")*
         (INDIRECT($B$1 &amp; "[Industry Sector]")=$O55)
      ),
   1),
0)</f>
        <v>0</v>
      </c>
      <c r="V55" s="32" cm="1">
        <f t="array" aca="1" ref="V55" ca="1">IFERROR(
   INDEX(
      _xlfn._xlws.FILTER(
         INDIRECT($B$1 &amp; "[" &amp; V$7 &amp; " " &amp; V$1 &amp; "]"),
         (INDIRECT($B$1 &amp; "[Metric]")="Deal Count")*
         (INDIRECT($B$1 &amp; "[Industry Sector]")=$O55)
      ),
   1),
0)</f>
        <v>0</v>
      </c>
      <c r="W55" s="32" cm="1">
        <f t="array" aca="1" ref="W55" ca="1">IFERROR(
   INDEX(
      _xlfn._xlws.FILTER(
         INDIRECT($B$1 &amp; "[" &amp; W$7 &amp; " " &amp; W$1 &amp; "]"),
         (INDIRECT($B$1 &amp; "[Metric]")="Deal Count")*
         (INDIRECT($B$1 &amp; "[Industry Sector]")=$O55)
      ),
   1),
0)</f>
        <v>0</v>
      </c>
      <c r="X55" s="32" cm="1">
        <f t="array" aca="1" ref="X55" ca="1">IFERROR(
   INDEX(
      _xlfn._xlws.FILTER(
         INDIRECT($B$1 &amp; "[" &amp; X$7 &amp; " " &amp; X$1 &amp; "]"),
         (INDIRECT($B$1 &amp; "[Metric]")="Deal Count")*
         (INDIRECT($B$1 &amp; "[Industry Sector]")=$O55)
      ),
   1),
0)</f>
        <v>0</v>
      </c>
      <c r="Y55" s="32" cm="1">
        <f t="array" aca="1" ref="Y55" ca="1">IFERROR(
   INDEX(
      _xlfn._xlws.FILTER(
         INDIRECT($B$1 &amp; "[" &amp; Y$7 &amp; " " &amp; Y$1 &amp; "]"),
         (INDIRECT($B$1 &amp; "[Metric]")="Deal Count")*
         (INDIRECT($B$1 &amp; "[Industry Sector]")=$O55)
      ),
   1),
0)</f>
        <v>0</v>
      </c>
      <c r="Z55" s="32" cm="1">
        <f t="array" aca="1" ref="Z55" ca="1">IFERROR(
   INDEX(
      _xlfn._xlws.FILTER(
         INDIRECT($B$1 &amp; "[" &amp; Z$7 &amp; " " &amp; Z$1 &amp; "]"),
         (INDIRECT($B$1 &amp; "[Metric]")="Deal Count")*
         (INDIRECT($B$1 &amp; "[Industry Sector]")=$O55)
      ),
   1),
0)</f>
        <v>0</v>
      </c>
      <c r="AA55" s="32" cm="1">
        <f t="array" aca="1" ref="AA55" ca="1">IFERROR(
   INDEX(
      _xlfn._xlws.FILTER(
         INDIRECT($B$1 &amp; "[" &amp; AA$7 &amp; " " &amp; AA$1 &amp; "]"),
         (INDIRECT($B$1 &amp; "[Metric]")="Deal Count")*
         (INDIRECT($B$1 &amp; "[Industry Sector]")=$O55)
      ),
   1),
0)</f>
        <v>0</v>
      </c>
      <c r="AB55" s="32" cm="1">
        <f t="array" aca="1" ref="AB55" ca="1">IFERROR(
   INDEX(
      _xlfn._xlws.FILTER(
         INDIRECT($B$1 &amp; "[" &amp; AB$7 &amp; " " &amp; AB$1 &amp; "]"),
         (INDIRECT($B$1 &amp; "[Metric]")="Deal Count")*
         (INDIRECT($B$1 &amp; "[Industry Sector]")=$O55)
      ),
   1),
0)</f>
        <v>0</v>
      </c>
      <c r="AC55" s="32" cm="1">
        <f t="array" aca="1" ref="AC55" ca="1">IFERROR(
   INDEX(
      _xlfn._xlws.FILTER(
         INDIRECT($B$1 &amp; "[" &amp; AC$7 &amp; " " &amp; AC$1 &amp; "]"),
         (INDIRECT($B$1 &amp; "[Metric]")="Deal Count")*
         (INDIRECT($B$1 &amp; "[Industry Sector]")=$O55)
      ),
   1),
0)</f>
        <v>0</v>
      </c>
      <c r="AD55" s="32" cm="1">
        <f t="array" aca="1" ref="AD55" ca="1">IFERROR(
   INDEX(
      _xlfn._xlws.FILTER(
         INDIRECT($B$1 &amp; "[" &amp; AD$7 &amp; " " &amp; AD$1 &amp; "]"),
         (INDIRECT($B$1 &amp; "[Metric]")="Deal Count")*
         (INDIRECT($B$1 &amp; "[Industry Sector]")=$O55)
      ),
   1),
0)</f>
        <v>0</v>
      </c>
      <c r="AE55" s="32" cm="1">
        <f t="array" aca="1" ref="AE55" ca="1">IFERROR(
   INDEX(
      _xlfn._xlws.FILTER(
         INDIRECT($B$1 &amp; "[" &amp; AE$7 &amp; " " &amp; AE$1 &amp; "]"),
         (INDIRECT($B$1 &amp; "[Metric]")="Deal Count")*
         (INDIRECT($B$1 &amp; "[Industry Sector]")=$O55)
      ),
   1),
0)</f>
        <v>0</v>
      </c>
      <c r="AF55" s="32" cm="1">
        <f t="array" aca="1" ref="AF55" ca="1">IFERROR(
   INDEX(
      _xlfn._xlws.FILTER(
         INDIRECT($B$1 &amp; "[" &amp; AF$7 &amp; " " &amp; AF$1 &amp; "]"),
         (INDIRECT($B$1 &amp; "[Metric]")="Deal Count")*
         (INDIRECT($B$1 &amp; "[Industry Sector]")=$O55)
      ),
   1),
0)</f>
        <v>0</v>
      </c>
      <c r="AG55" s="32" cm="1">
        <f t="array" aca="1" ref="AG55" ca="1">IFERROR(
   INDEX(
      _xlfn._xlws.FILTER(
         INDIRECT($B$1 &amp; "[" &amp; AG$7 &amp; " " &amp; AG$1 &amp; "]"),
         (INDIRECT($B$1 &amp; "[Metric]")="Deal Count")*
         (INDIRECT($B$1 &amp; "[Industry Sector]")=$O55)
      ),
   1),
0)</f>
        <v>0</v>
      </c>
      <c r="AH55" s="32" cm="1">
        <f t="array" aca="1" ref="AH55" ca="1">IFERROR(
   INDEX(
      _xlfn._xlws.FILTER(
         INDIRECT($B$1 &amp; "[" &amp; AH$7 &amp; " " &amp; AH$1 &amp; "]"),
         (INDIRECT($B$1 &amp; "[Metric]")="Deal Count")*
         (INDIRECT($B$1 &amp; "[Industry Sector]")=$O55)
      ),
   1),
0)</f>
        <v>0</v>
      </c>
      <c r="AI55" s="32" cm="1">
        <f t="array" aca="1" ref="AI55" ca="1">IFERROR(
   INDEX(
      _xlfn._xlws.FILTER(
         INDIRECT($B$1 &amp; "[" &amp; AI$7 &amp; " " &amp; AI$1 &amp; "]"),
         (INDIRECT($B$1 &amp; "[Metric]")="Deal Count")*
         (INDIRECT($B$1 &amp; "[Industry Sector]")=$O55)
      ),
   1),
0)</f>
        <v>0</v>
      </c>
      <c r="AJ55" s="32" cm="1">
        <f t="array" aca="1" ref="AJ55" ca="1">IFERROR(
   INDEX(
      _xlfn._xlws.FILTER(
         INDIRECT($B$1 &amp; "[" &amp; AJ$7 &amp; " " &amp; AJ$1 &amp; "]"),
         (INDIRECT($B$1 &amp; "[Metric]")="Deal Count")*
         (INDIRECT($B$1 &amp; "[Industry Sector]")=$O55)
      ),
   1),
0)</f>
        <v>0</v>
      </c>
      <c r="AK55" s="32" cm="1">
        <f t="array" aca="1" ref="AK55" ca="1">IFERROR(
   INDEX(
      _xlfn._xlws.FILTER(
         INDIRECT($B$1 &amp; "[" &amp; AK$7 &amp; " " &amp; AK$1 &amp; "]"),
         (INDIRECT($B$1 &amp; "[Metric]")="Deal Count")*
         (INDIRECT($B$1 &amp; "[Industry Sector]")=$O55)
      ),
   1),
0)</f>
        <v>0</v>
      </c>
      <c r="AL55" s="32" cm="1">
        <f t="array" aca="1" ref="AL55" ca="1">IFERROR(
   INDEX(
      _xlfn._xlws.FILTER(
         INDIRECT($B$1 &amp; "[" &amp; AL$7 &amp; " " &amp; AL$1 &amp; "]"),
         (INDIRECT($B$1 &amp; "[Metric]")="Deal Count")*
         (INDIRECT($B$1 &amp; "[Industry Sector]")=$O55)
      ),
   1),
0)</f>
        <v>0</v>
      </c>
      <c r="AM55" s="32" cm="1">
        <f t="array" aca="1" ref="AM55" ca="1">IFERROR(
   INDEX(
      _xlfn._xlws.FILTER(
         INDIRECT($B$1 &amp; "[" &amp; AM$7 &amp; " " &amp; AM$1 &amp; "]"),
         (INDIRECT($B$1 &amp; "[Metric]")="Deal Count")*
         (INDIRECT($B$1 &amp; "[Industry Sector]")=$O55)
      ),
   1),
0)</f>
        <v>0</v>
      </c>
      <c r="AN55" s="32" cm="1">
        <f t="array" aca="1" ref="AN55" ca="1">IFERROR(
   INDEX(
      _xlfn._xlws.FILTER(
         INDIRECT($B$1 &amp; "[" &amp; AN$7 &amp; " " &amp; AN$1 &amp; "]"),
         (INDIRECT($B$1 &amp; "[Metric]")="Deal Count")*
         (INDIRECT($B$1 &amp; "[Industry Sector]")=$O55)
      ),
   1),
0)</f>
        <v>0</v>
      </c>
      <c r="AO55" s="32" cm="1">
        <f t="array" aca="1" ref="AO55" ca="1">IFERROR(
   INDEX(
      _xlfn._xlws.FILTER(
         INDIRECT($B$1 &amp; "[" &amp; AO$7 &amp; " " &amp; AO$1 &amp; "]"),
         (INDIRECT($B$1 &amp; "[Metric]")="Deal Count")*
         (INDIRECT($B$1 &amp; "[Industry Sector]")=$O55)
      ),
   1),
0)</f>
        <v>0</v>
      </c>
      <c r="AP55" s="32" cm="1">
        <f t="array" aca="1" ref="AP55" ca="1">IFERROR(
   INDEX(
      _xlfn._xlws.FILTER(
         INDIRECT($B$1 &amp; "[" &amp; AP$7 &amp; " " &amp; AP$1 &amp; "]"),
         (INDIRECT($B$1 &amp; "[Metric]")="Deal Count")*
         (INDIRECT($B$1 &amp; "[Industry Sector]")=$O55)
      ),
   1),
0)</f>
        <v>0</v>
      </c>
      <c r="AQ55" s="32" cm="1">
        <f t="array" aca="1" ref="AQ55" ca="1">IFERROR(
   INDEX(
      _xlfn._xlws.FILTER(
         INDIRECT($B$1 &amp; "[" &amp; AQ$7 &amp; " " &amp; AQ$1 &amp; "]"),
         (INDIRECT($B$1 &amp; "[Metric]")="Deal Count")*
         (INDIRECT($B$1 &amp; "[Industry Sector]")=$O55)
      ),
   1),
0)</f>
        <v>0</v>
      </c>
      <c r="AR55" s="32" cm="1">
        <f t="array" aca="1" ref="AR55" ca="1">IFERROR(
   INDEX(
      _xlfn._xlws.FILTER(
         INDIRECT($B$1 &amp; "[" &amp; AR$7 &amp; " " &amp; AR$1 &amp; "]"),
         (INDIRECT($B$1 &amp; "[Metric]")="Deal Count")*
         (INDIRECT($B$1 &amp; "[Industry Sector]")=$O55)
      ),
   1),
0)</f>
        <v>0</v>
      </c>
      <c r="AS55" s="32" cm="1">
        <f t="array" aca="1" ref="AS55" ca="1">IFERROR(
   INDEX(
      _xlfn._xlws.FILTER(
         INDIRECT($B$1 &amp; "[" &amp; AS$7 &amp; " " &amp; AS$1 &amp; "]"),
         (INDIRECT($B$1 &amp; "[Metric]")="Deal Count")*
         (INDIRECT($B$1 &amp; "[Industry Sector]")=$O55)
      ),
   1),
0)</f>
        <v>0</v>
      </c>
      <c r="AT55" s="32" cm="1">
        <f t="array" aca="1" ref="AT55" ca="1">IFERROR(
   INDEX(
      _xlfn._xlws.FILTER(
         INDIRECT($B$1 &amp; "[" &amp; AT$7 &amp; " " &amp; AT$1 &amp; "]"),
         (INDIRECT($B$1 &amp; "[Metric]")="Deal Count")*
         (INDIRECT($B$1 &amp; "[Industry Sector]")=$O55)
      ),
   1),
0)</f>
        <v>0</v>
      </c>
      <c r="AU55" s="32" cm="1">
        <f t="array" aca="1" ref="AU55" ca="1">IFERROR(
   INDEX(
      _xlfn._xlws.FILTER(
         INDIRECT($B$1 &amp; "[" &amp; AU$7 &amp; " " &amp; AU$1 &amp; "]"),
         (INDIRECT($B$1 &amp; "[Metric]")="Deal Count")*
         (INDIRECT($B$1 &amp; "[Industry Sector]")=$O55)
      ),
   1),
0)</f>
        <v>0</v>
      </c>
      <c r="AV55" s="32" cm="1">
        <f t="array" aca="1" ref="AV55" ca="1">IFERROR(
   INDEX(
      _xlfn._xlws.FILTER(
         INDIRECT($B$1 &amp; "[" &amp; AV$7 &amp; " " &amp; AV$1 &amp; "]"),
         (INDIRECT($B$1 &amp; "[Metric]")="Deal Count")*
         (INDIRECT($B$1 &amp; "[Industry Sector]")=$O55)
      ),
   1),
0)</f>
        <v>0</v>
      </c>
      <c r="AW55" s="32" cm="1">
        <f t="array" aca="1" ref="AW55" ca="1">IFERROR(
   INDEX(
      _xlfn._xlws.FILTER(
         INDIRECT($B$1 &amp; "[" &amp; AW$7 &amp; " " &amp; AW$1 &amp; "]"),
         (INDIRECT($B$1 &amp; "[Metric]")="Deal Count")*
         (INDIRECT($B$1 &amp; "[Industry Sector]")=$O55)
      ),
   1),
0)</f>
        <v>0</v>
      </c>
      <c r="AX55" s="32" cm="1">
        <f t="array" aca="1" ref="AX55" ca="1">IFERROR(
   INDEX(
      _xlfn._xlws.FILTER(
         INDIRECT($B$1 &amp; "[" &amp; AX$7 &amp; " " &amp; AX$1 &amp; "]"),
         (INDIRECT($B$1 &amp; "[Metric]")="Deal Count")*
         (INDIRECT($B$1 &amp; "[Industry Sector]")=$O55)
      ),
   1),
0)</f>
        <v>0</v>
      </c>
      <c r="AY55" s="32" cm="1">
        <f t="array" aca="1" ref="AY55" ca="1">IFERROR(
   INDEX(
      _xlfn._xlws.FILTER(
         INDIRECT($B$1 &amp; "[" &amp; AY$7 &amp; " " &amp; AY$1 &amp; "]"),
         (INDIRECT($B$1 &amp; "[Metric]")="Deal Count")*
         (INDIRECT($B$1 &amp; "[Industry Sector]")=$O55)
      ),
   1),
0)</f>
        <v>0</v>
      </c>
      <c r="AZ55" s="32" cm="1">
        <f t="array" aca="1" ref="AZ55" ca="1">IFERROR(
   INDEX(
      _xlfn._xlws.FILTER(
         INDIRECT($B$1 &amp; "[" &amp; AZ$7 &amp; " " &amp; AZ$1 &amp; "]"),
         (INDIRECT($B$1 &amp; "[Metric]")="Deal Count")*
         (INDIRECT($B$1 &amp; "[Industry Sector]")=$O55)
      ),
   1),
0)</f>
        <v>0</v>
      </c>
      <c r="BA55" s="32" cm="1">
        <f t="array" aca="1" ref="BA55" ca="1">IFERROR(
   INDEX(
      _xlfn._xlws.FILTER(
         INDIRECT($B$1 &amp; "[" &amp; BA$7 &amp; " " &amp; BA$1 &amp; "]"),
         (INDIRECT($B$1 &amp; "[Metric]")="Deal Count")*
         (INDIRECT($B$1 &amp; "[Industry Sector]")=$O55)
      ),
   1),
0)</f>
        <v>0</v>
      </c>
      <c r="BB55" s="32" cm="1">
        <f t="array" aca="1" ref="BB55" ca="1">IFERROR(
   INDEX(
      _xlfn._xlws.FILTER(
         INDIRECT($B$1 &amp; "[" &amp; BB$7 &amp; " " &amp; BB$1 &amp; "]"),
         (INDIRECT($B$1 &amp; "[Metric]")="Deal Count")*
         (INDIRECT($B$1 &amp; "[Industry Sector]")=$O55)
      ),
   1),
0)</f>
        <v>0</v>
      </c>
      <c r="BC55" s="32" cm="1">
        <f t="array" aca="1" ref="BC55" ca="1">IFERROR(
   INDEX(
      _xlfn._xlws.FILTER(
         INDIRECT($B$1 &amp; "[" &amp; BC$7 &amp; " " &amp; BC$1 &amp; "]"),
         (INDIRECT($B$1 &amp; "[Metric]")="Deal Count")*
         (INDIRECT($B$1 &amp; "[Industry Sector]")=$O55)
      ),
   1),
0)</f>
        <v>0</v>
      </c>
      <c r="BD55" s="32" cm="1">
        <f t="array" aca="1" ref="BD55" ca="1">IFERROR(
   INDEX(
      _xlfn._xlws.FILTER(
         INDIRECT($B$1 &amp; "[" &amp; BD$7 &amp; " " &amp; BD$1 &amp; "]"),
         (INDIRECT($B$1 &amp; "[Metric]")="Deal Count")*
         (INDIRECT($B$1 &amp; "[Industry Sector]")=$O55)
      ),
   1),
0)</f>
        <v>0</v>
      </c>
      <c r="BE55" s="32" cm="1">
        <f t="array" aca="1" ref="BE55" ca="1">IFERROR(
   INDEX(
      _xlfn._xlws.FILTER(
         INDIRECT($B$1 &amp; "[" &amp; BE$7 &amp; " " &amp; BE$1 &amp; "]"),
         (INDIRECT($B$1 &amp; "[Metric]")="Deal Count")*
         (INDIRECT($B$1 &amp; "[Industry Sector]")=$O55)
      ),
   1),
0)</f>
        <v>0</v>
      </c>
      <c r="BF55" s="32" cm="1">
        <f t="array" aca="1" ref="BF55" ca="1">IFERROR(
   INDEX(
      _xlfn._xlws.FILTER(
         INDIRECT($B$1 &amp; "[" &amp; BF$7 &amp; " " &amp; BF$1 &amp; "]"),
         (INDIRECT($B$1 &amp; "[Metric]")="Deal Count")*
         (INDIRECT($B$1 &amp; "[Industry Sector]")=$O55)
      ),
   1),
0)</f>
        <v>0</v>
      </c>
      <c r="BG55" s="25" cm="1">
        <f t="array" aca="1" ref="BG55" ca="1">IFERROR(
   INDEX(
      _xlfn._xlws.FILTER(
         INDIRECT($B$1 &amp; "[" &amp; BG$7 &amp; " " &amp; BG$1 &amp; "]"),
         (INDIRECT($B$1 &amp; "[Metric]")="Deal Count")*
         (INDIRECT($B$1 &amp; "[Industry Sector]")=$O55)
      ),
   1),
0)</f>
        <v>0</v>
      </c>
    </row>
    <row r="56" spans="2:61" ht="12" customHeight="1">
      <c r="B56" s="5" t="s">
        <v>141</v>
      </c>
      <c r="C56" s="33" cm="1">
        <f t="array" aca="1" ref="C56" ca="1">IFERROR(
   INDEX(
      _xlfn._xlws.FILTER(
         INDIRECT($A$1 &amp; "[" &amp; C$7 &amp; "]"),
         (INDIRECT($A$1 &amp; "[Metric]")="Deal Count")*
         (INDIRECT($A$1 &amp; "[Industry Sector]")=$B56)
      ),
   1),
0)</f>
        <v>0</v>
      </c>
      <c r="D56" s="34" cm="1">
        <f t="array" aca="1" ref="D56" ca="1">IFERROR(
   INDEX(
      _xlfn._xlws.FILTER(
         INDIRECT($A$1 &amp; "[" &amp; D$7 &amp; "]"),
         (INDIRECT($A$1 &amp; "[Metric]")="Deal Count")*
         (INDIRECT($A$1 &amp; "[Industry Sector]")=$B56)
      ),
   1),
0)</f>
        <v>0</v>
      </c>
      <c r="E56" s="34" cm="1">
        <f t="array" aca="1" ref="E56" ca="1">IFERROR(
   INDEX(
      _xlfn._xlws.FILTER(
         INDIRECT($A$1 &amp; "[" &amp; E$7 &amp; "]"),
         (INDIRECT($A$1 &amp; "[Metric]")="Deal Count")*
         (INDIRECT($A$1 &amp; "[Industry Sector]")=$B56)
      ),
   1),
0)</f>
        <v>0</v>
      </c>
      <c r="F56" s="34" cm="1">
        <f t="array" aca="1" ref="F56" ca="1">IFERROR(
   INDEX(
      _xlfn._xlws.FILTER(
         INDIRECT($A$1 &amp; "[" &amp; F$7 &amp; "]"),
         (INDIRECT($A$1 &amp; "[Metric]")="Deal Count")*
         (INDIRECT($A$1 &amp; "[Industry Sector]")=$B56)
      ),
   1),
0)</f>
        <v>0</v>
      </c>
      <c r="G56" s="34" cm="1">
        <f t="array" aca="1" ref="G56" ca="1">IFERROR(
   INDEX(
      _xlfn._xlws.FILTER(
         INDIRECT($A$1 &amp; "[" &amp; G$7 &amp; "]"),
         (INDIRECT($A$1 &amp; "[Metric]")="Deal Count")*
         (INDIRECT($A$1 &amp; "[Industry Sector]")=$B56)
      ),
   1),
0)</f>
        <v>0</v>
      </c>
      <c r="H56" s="34" cm="1">
        <f t="array" aca="1" ref="H56" ca="1">IFERROR(
   INDEX(
      _xlfn._xlws.FILTER(
         INDIRECT($A$1 &amp; "[" &amp; H$7 &amp; "]"),
         (INDIRECT($A$1 &amp; "[Metric]")="Deal Count")*
         (INDIRECT($A$1 &amp; "[Industry Sector]")=$B56)
      ),
   1),
0)</f>
        <v>0</v>
      </c>
      <c r="I56" s="34" cm="1">
        <f t="array" aca="1" ref="I56" ca="1">IFERROR(
   INDEX(
      _xlfn._xlws.FILTER(
         INDIRECT($A$1 &amp; "[" &amp; I$7 &amp; "]"),
         (INDIRECT($A$1 &amp; "[Metric]")="Deal Count")*
         (INDIRECT($A$1 &amp; "[Industry Sector]")=$B56)
      ),
   1),
0)</f>
        <v>0</v>
      </c>
      <c r="J56" s="34" cm="1">
        <f t="array" aca="1" ref="J56" ca="1">IFERROR(
   INDEX(
      _xlfn._xlws.FILTER(
         INDIRECT($A$1 &amp; "[" &amp; J$7 &amp; "]"),
         (INDIRECT($A$1 &amp; "[Metric]")="Deal Count")*
         (INDIRECT($A$1 &amp; "[Industry Sector]")=$B56)
      ),
   1),
0)</f>
        <v>0</v>
      </c>
      <c r="K56" s="34" cm="1">
        <f t="array" aca="1" ref="K56" ca="1">IFERROR(
   INDEX(
      _xlfn._xlws.FILTER(
         INDIRECT($A$1 &amp; "[" &amp; K$7 &amp; "]"),
         (INDIRECT($A$1 &amp; "[Metric]")="Deal Count")*
         (INDIRECT($A$1 &amp; "[Industry Sector]")=$B56)
      ),
   1),
0)</f>
        <v>0</v>
      </c>
      <c r="L56" s="34" cm="1">
        <f t="array" aca="1" ref="L56" ca="1">IFERROR(
   INDEX(
      _xlfn._xlws.FILTER(
         INDIRECT($A$1 &amp; "[" &amp; L$7 &amp; "]"),
         (INDIRECT($A$1 &amp; "[Metric]")="Deal Count")*
         (INDIRECT($A$1 &amp; "[Industry Sector]")=$B56)
      ),
   1),
0)</f>
        <v>0</v>
      </c>
      <c r="M56" s="35" cm="1">
        <f t="array" aca="1" ref="M56" ca="1">IFERROR(
   INDEX(
      _xlfn._xlws.FILTER(
         INDIRECT($A$1 &amp; "[" &amp; M$7 &amp; "]"),
         (INDIRECT($A$1 &amp; "[Metric]")="Deal Count")*
         (INDIRECT($A$1 &amp; "[Industry Sector]")=$B56)
      ),
   1),
0)</f>
        <v>0</v>
      </c>
      <c r="O56" s="5" t="s">
        <v>141</v>
      </c>
      <c r="P56" s="33" cm="1">
        <f t="array" aca="1" ref="P56" ca="1">IFERROR(
   INDEX(
      _xlfn._xlws.FILTER(
         INDIRECT($B$1 &amp; "[" &amp; P$7 &amp; " " &amp; P$1 &amp; "]"),
         (INDIRECT($B$1 &amp; "[Metric]")="Deal Count")*
         (INDIRECT($B$1 &amp; "[Industry Sector]")=$O56)
      ),
   1),
0)</f>
        <v>0</v>
      </c>
      <c r="Q56" s="34" cm="1">
        <f t="array" aca="1" ref="Q56" ca="1">IFERROR(
   INDEX(
      _xlfn._xlws.FILTER(
         INDIRECT($B$1 &amp; "[" &amp; Q$7 &amp; " " &amp; Q$1 &amp; "]"),
         (INDIRECT($B$1 &amp; "[Metric]")="Deal Count")*
         (INDIRECT($B$1 &amp; "[Industry Sector]")=$O56)
      ),
   1),
0)</f>
        <v>0</v>
      </c>
      <c r="R56" s="34" cm="1">
        <f t="array" aca="1" ref="R56" ca="1">IFERROR(
   INDEX(
      _xlfn._xlws.FILTER(
         INDIRECT($B$1 &amp; "[" &amp; R$7 &amp; " " &amp; R$1 &amp; "]"),
         (INDIRECT($B$1 &amp; "[Metric]")="Deal Count")*
         (INDIRECT($B$1 &amp; "[Industry Sector]")=$O56)
      ),
   1),
0)</f>
        <v>0</v>
      </c>
      <c r="S56" s="34" cm="1">
        <f t="array" aca="1" ref="S56" ca="1">IFERROR(
   INDEX(
      _xlfn._xlws.FILTER(
         INDIRECT($B$1 &amp; "[" &amp; S$7 &amp; " " &amp; S$1 &amp; "]"),
         (INDIRECT($B$1 &amp; "[Metric]")="Deal Count")*
         (INDIRECT($B$1 &amp; "[Industry Sector]")=$O56)
      ),
   1),
0)</f>
        <v>0</v>
      </c>
      <c r="T56" s="34" cm="1">
        <f t="array" aca="1" ref="T56" ca="1">IFERROR(
   INDEX(
      _xlfn._xlws.FILTER(
         INDIRECT($B$1 &amp; "[" &amp; T$7 &amp; " " &amp; T$1 &amp; "]"),
         (INDIRECT($B$1 &amp; "[Metric]")="Deal Count")*
         (INDIRECT($B$1 &amp; "[Industry Sector]")=$O56)
      ),
   1),
0)</f>
        <v>0</v>
      </c>
      <c r="U56" s="34" cm="1">
        <f t="array" aca="1" ref="U56" ca="1">IFERROR(
   INDEX(
      _xlfn._xlws.FILTER(
         INDIRECT($B$1 &amp; "[" &amp; U$7 &amp; " " &amp; U$1 &amp; "]"),
         (INDIRECT($B$1 &amp; "[Metric]")="Deal Count")*
         (INDIRECT($B$1 &amp; "[Industry Sector]")=$O56)
      ),
   1),
0)</f>
        <v>0</v>
      </c>
      <c r="V56" s="34" cm="1">
        <f t="array" aca="1" ref="V56" ca="1">IFERROR(
   INDEX(
      _xlfn._xlws.FILTER(
         INDIRECT($B$1 &amp; "[" &amp; V$7 &amp; " " &amp; V$1 &amp; "]"),
         (INDIRECT($B$1 &amp; "[Metric]")="Deal Count")*
         (INDIRECT($B$1 &amp; "[Industry Sector]")=$O56)
      ),
   1),
0)</f>
        <v>0</v>
      </c>
      <c r="W56" s="34" cm="1">
        <f t="array" aca="1" ref="W56" ca="1">IFERROR(
   INDEX(
      _xlfn._xlws.FILTER(
         INDIRECT($B$1 &amp; "[" &amp; W$7 &amp; " " &amp; W$1 &amp; "]"),
         (INDIRECT($B$1 &amp; "[Metric]")="Deal Count")*
         (INDIRECT($B$1 &amp; "[Industry Sector]")=$O56)
      ),
   1),
0)</f>
        <v>0</v>
      </c>
      <c r="X56" s="34" cm="1">
        <f t="array" aca="1" ref="X56" ca="1">IFERROR(
   INDEX(
      _xlfn._xlws.FILTER(
         INDIRECT($B$1 &amp; "[" &amp; X$7 &amp; " " &amp; X$1 &amp; "]"),
         (INDIRECT($B$1 &amp; "[Metric]")="Deal Count")*
         (INDIRECT($B$1 &amp; "[Industry Sector]")=$O56)
      ),
   1),
0)</f>
        <v>0</v>
      </c>
      <c r="Y56" s="34" cm="1">
        <f t="array" aca="1" ref="Y56" ca="1">IFERROR(
   INDEX(
      _xlfn._xlws.FILTER(
         INDIRECT($B$1 &amp; "[" &amp; Y$7 &amp; " " &amp; Y$1 &amp; "]"),
         (INDIRECT($B$1 &amp; "[Metric]")="Deal Count")*
         (INDIRECT($B$1 &amp; "[Industry Sector]")=$O56)
      ),
   1),
0)</f>
        <v>0</v>
      </c>
      <c r="Z56" s="34" cm="1">
        <f t="array" aca="1" ref="Z56" ca="1">IFERROR(
   INDEX(
      _xlfn._xlws.FILTER(
         INDIRECT($B$1 &amp; "[" &amp; Z$7 &amp; " " &amp; Z$1 &amp; "]"),
         (INDIRECT($B$1 &amp; "[Metric]")="Deal Count")*
         (INDIRECT($B$1 &amp; "[Industry Sector]")=$O56)
      ),
   1),
0)</f>
        <v>0</v>
      </c>
      <c r="AA56" s="34" cm="1">
        <f t="array" aca="1" ref="AA56" ca="1">IFERROR(
   INDEX(
      _xlfn._xlws.FILTER(
         INDIRECT($B$1 &amp; "[" &amp; AA$7 &amp; " " &amp; AA$1 &amp; "]"),
         (INDIRECT($B$1 &amp; "[Metric]")="Deal Count")*
         (INDIRECT($B$1 &amp; "[Industry Sector]")=$O56)
      ),
   1),
0)</f>
        <v>0</v>
      </c>
      <c r="AB56" s="34" cm="1">
        <f t="array" aca="1" ref="AB56" ca="1">IFERROR(
   INDEX(
      _xlfn._xlws.FILTER(
         INDIRECT($B$1 &amp; "[" &amp; AB$7 &amp; " " &amp; AB$1 &amp; "]"),
         (INDIRECT($B$1 &amp; "[Metric]")="Deal Count")*
         (INDIRECT($B$1 &amp; "[Industry Sector]")=$O56)
      ),
   1),
0)</f>
        <v>0</v>
      </c>
      <c r="AC56" s="34" cm="1">
        <f t="array" aca="1" ref="AC56" ca="1">IFERROR(
   INDEX(
      _xlfn._xlws.FILTER(
         INDIRECT($B$1 &amp; "[" &amp; AC$7 &amp; " " &amp; AC$1 &amp; "]"),
         (INDIRECT($B$1 &amp; "[Metric]")="Deal Count")*
         (INDIRECT($B$1 &amp; "[Industry Sector]")=$O56)
      ),
   1),
0)</f>
        <v>0</v>
      </c>
      <c r="AD56" s="34" cm="1">
        <f t="array" aca="1" ref="AD56" ca="1">IFERROR(
   INDEX(
      _xlfn._xlws.FILTER(
         INDIRECT($B$1 &amp; "[" &amp; AD$7 &amp; " " &amp; AD$1 &amp; "]"),
         (INDIRECT($B$1 &amp; "[Metric]")="Deal Count")*
         (INDIRECT($B$1 &amp; "[Industry Sector]")=$O56)
      ),
   1),
0)</f>
        <v>0</v>
      </c>
      <c r="AE56" s="34" cm="1">
        <f t="array" aca="1" ref="AE56" ca="1">IFERROR(
   INDEX(
      _xlfn._xlws.FILTER(
         INDIRECT($B$1 &amp; "[" &amp; AE$7 &amp; " " &amp; AE$1 &amp; "]"),
         (INDIRECT($B$1 &amp; "[Metric]")="Deal Count")*
         (INDIRECT($B$1 &amp; "[Industry Sector]")=$O56)
      ),
   1),
0)</f>
        <v>0</v>
      </c>
      <c r="AF56" s="34" cm="1">
        <f t="array" aca="1" ref="AF56" ca="1">IFERROR(
   INDEX(
      _xlfn._xlws.FILTER(
         INDIRECT($B$1 &amp; "[" &amp; AF$7 &amp; " " &amp; AF$1 &amp; "]"),
         (INDIRECT($B$1 &amp; "[Metric]")="Deal Count")*
         (INDIRECT($B$1 &amp; "[Industry Sector]")=$O56)
      ),
   1),
0)</f>
        <v>0</v>
      </c>
      <c r="AG56" s="34" cm="1">
        <f t="array" aca="1" ref="AG56" ca="1">IFERROR(
   INDEX(
      _xlfn._xlws.FILTER(
         INDIRECT($B$1 &amp; "[" &amp; AG$7 &amp; " " &amp; AG$1 &amp; "]"),
         (INDIRECT($B$1 &amp; "[Metric]")="Deal Count")*
         (INDIRECT($B$1 &amp; "[Industry Sector]")=$O56)
      ),
   1),
0)</f>
        <v>0</v>
      </c>
      <c r="AH56" s="34" cm="1">
        <f t="array" aca="1" ref="AH56" ca="1">IFERROR(
   INDEX(
      _xlfn._xlws.FILTER(
         INDIRECT($B$1 &amp; "[" &amp; AH$7 &amp; " " &amp; AH$1 &amp; "]"),
         (INDIRECT($B$1 &amp; "[Metric]")="Deal Count")*
         (INDIRECT($B$1 &amp; "[Industry Sector]")=$O56)
      ),
   1),
0)</f>
        <v>0</v>
      </c>
      <c r="AI56" s="34" cm="1">
        <f t="array" aca="1" ref="AI56" ca="1">IFERROR(
   INDEX(
      _xlfn._xlws.FILTER(
         INDIRECT($B$1 &amp; "[" &amp; AI$7 &amp; " " &amp; AI$1 &amp; "]"),
         (INDIRECT($B$1 &amp; "[Metric]")="Deal Count")*
         (INDIRECT($B$1 &amp; "[Industry Sector]")=$O56)
      ),
   1),
0)</f>
        <v>0</v>
      </c>
      <c r="AJ56" s="34" cm="1">
        <f t="array" aca="1" ref="AJ56" ca="1">IFERROR(
   INDEX(
      _xlfn._xlws.FILTER(
         INDIRECT($B$1 &amp; "[" &amp; AJ$7 &amp; " " &amp; AJ$1 &amp; "]"),
         (INDIRECT($B$1 &amp; "[Metric]")="Deal Count")*
         (INDIRECT($B$1 &amp; "[Industry Sector]")=$O56)
      ),
   1),
0)</f>
        <v>0</v>
      </c>
      <c r="AK56" s="34" cm="1">
        <f t="array" aca="1" ref="AK56" ca="1">IFERROR(
   INDEX(
      _xlfn._xlws.FILTER(
         INDIRECT($B$1 &amp; "[" &amp; AK$7 &amp; " " &amp; AK$1 &amp; "]"),
         (INDIRECT($B$1 &amp; "[Metric]")="Deal Count")*
         (INDIRECT($B$1 &amp; "[Industry Sector]")=$O56)
      ),
   1),
0)</f>
        <v>0</v>
      </c>
      <c r="AL56" s="34" cm="1">
        <f t="array" aca="1" ref="AL56" ca="1">IFERROR(
   INDEX(
      _xlfn._xlws.FILTER(
         INDIRECT($B$1 &amp; "[" &amp; AL$7 &amp; " " &amp; AL$1 &amp; "]"),
         (INDIRECT($B$1 &amp; "[Metric]")="Deal Count")*
         (INDIRECT($B$1 &amp; "[Industry Sector]")=$O56)
      ),
   1),
0)</f>
        <v>0</v>
      </c>
      <c r="AM56" s="34" cm="1">
        <f t="array" aca="1" ref="AM56" ca="1">IFERROR(
   INDEX(
      _xlfn._xlws.FILTER(
         INDIRECT($B$1 &amp; "[" &amp; AM$7 &amp; " " &amp; AM$1 &amp; "]"),
         (INDIRECT($B$1 &amp; "[Metric]")="Deal Count")*
         (INDIRECT($B$1 &amp; "[Industry Sector]")=$O56)
      ),
   1),
0)</f>
        <v>0</v>
      </c>
      <c r="AN56" s="34" cm="1">
        <f t="array" aca="1" ref="AN56" ca="1">IFERROR(
   INDEX(
      _xlfn._xlws.FILTER(
         INDIRECT($B$1 &amp; "[" &amp; AN$7 &amp; " " &amp; AN$1 &amp; "]"),
         (INDIRECT($B$1 &amp; "[Metric]")="Deal Count")*
         (INDIRECT($B$1 &amp; "[Industry Sector]")=$O56)
      ),
   1),
0)</f>
        <v>0</v>
      </c>
      <c r="AO56" s="34" cm="1">
        <f t="array" aca="1" ref="AO56" ca="1">IFERROR(
   INDEX(
      _xlfn._xlws.FILTER(
         INDIRECT($B$1 &amp; "[" &amp; AO$7 &amp; " " &amp; AO$1 &amp; "]"),
         (INDIRECT($B$1 &amp; "[Metric]")="Deal Count")*
         (INDIRECT($B$1 &amp; "[Industry Sector]")=$O56)
      ),
   1),
0)</f>
        <v>0</v>
      </c>
      <c r="AP56" s="34" cm="1">
        <f t="array" aca="1" ref="AP56" ca="1">IFERROR(
   INDEX(
      _xlfn._xlws.FILTER(
         INDIRECT($B$1 &amp; "[" &amp; AP$7 &amp; " " &amp; AP$1 &amp; "]"),
         (INDIRECT($B$1 &amp; "[Metric]")="Deal Count")*
         (INDIRECT($B$1 &amp; "[Industry Sector]")=$O56)
      ),
   1),
0)</f>
        <v>0</v>
      </c>
      <c r="AQ56" s="34" cm="1">
        <f t="array" aca="1" ref="AQ56" ca="1">IFERROR(
   INDEX(
      _xlfn._xlws.FILTER(
         INDIRECT($B$1 &amp; "[" &amp; AQ$7 &amp; " " &amp; AQ$1 &amp; "]"),
         (INDIRECT($B$1 &amp; "[Metric]")="Deal Count")*
         (INDIRECT($B$1 &amp; "[Industry Sector]")=$O56)
      ),
   1),
0)</f>
        <v>0</v>
      </c>
      <c r="AR56" s="34" cm="1">
        <f t="array" aca="1" ref="AR56" ca="1">IFERROR(
   INDEX(
      _xlfn._xlws.FILTER(
         INDIRECT($B$1 &amp; "[" &amp; AR$7 &amp; " " &amp; AR$1 &amp; "]"),
         (INDIRECT($B$1 &amp; "[Metric]")="Deal Count")*
         (INDIRECT($B$1 &amp; "[Industry Sector]")=$O56)
      ),
   1),
0)</f>
        <v>0</v>
      </c>
      <c r="AS56" s="34" cm="1">
        <f t="array" aca="1" ref="AS56" ca="1">IFERROR(
   INDEX(
      _xlfn._xlws.FILTER(
         INDIRECT($B$1 &amp; "[" &amp; AS$7 &amp; " " &amp; AS$1 &amp; "]"),
         (INDIRECT($B$1 &amp; "[Metric]")="Deal Count")*
         (INDIRECT($B$1 &amp; "[Industry Sector]")=$O56)
      ),
   1),
0)</f>
        <v>0</v>
      </c>
      <c r="AT56" s="34" cm="1">
        <f t="array" aca="1" ref="AT56" ca="1">IFERROR(
   INDEX(
      _xlfn._xlws.FILTER(
         INDIRECT($B$1 &amp; "[" &amp; AT$7 &amp; " " &amp; AT$1 &amp; "]"),
         (INDIRECT($B$1 &amp; "[Metric]")="Deal Count")*
         (INDIRECT($B$1 &amp; "[Industry Sector]")=$O56)
      ),
   1),
0)</f>
        <v>0</v>
      </c>
      <c r="AU56" s="34" cm="1">
        <f t="array" aca="1" ref="AU56" ca="1">IFERROR(
   INDEX(
      _xlfn._xlws.FILTER(
         INDIRECT($B$1 &amp; "[" &amp; AU$7 &amp; " " &amp; AU$1 &amp; "]"),
         (INDIRECT($B$1 &amp; "[Metric]")="Deal Count")*
         (INDIRECT($B$1 &amp; "[Industry Sector]")=$O56)
      ),
   1),
0)</f>
        <v>0</v>
      </c>
      <c r="AV56" s="34" cm="1">
        <f t="array" aca="1" ref="AV56" ca="1">IFERROR(
   INDEX(
      _xlfn._xlws.FILTER(
         INDIRECT($B$1 &amp; "[" &amp; AV$7 &amp; " " &amp; AV$1 &amp; "]"),
         (INDIRECT($B$1 &amp; "[Metric]")="Deal Count")*
         (INDIRECT($B$1 &amp; "[Industry Sector]")=$O56)
      ),
   1),
0)</f>
        <v>0</v>
      </c>
      <c r="AW56" s="34" cm="1">
        <f t="array" aca="1" ref="AW56" ca="1">IFERROR(
   INDEX(
      _xlfn._xlws.FILTER(
         INDIRECT($B$1 &amp; "[" &amp; AW$7 &amp; " " &amp; AW$1 &amp; "]"),
         (INDIRECT($B$1 &amp; "[Metric]")="Deal Count")*
         (INDIRECT($B$1 &amp; "[Industry Sector]")=$O56)
      ),
   1),
0)</f>
        <v>0</v>
      </c>
      <c r="AX56" s="34" cm="1">
        <f t="array" aca="1" ref="AX56" ca="1">IFERROR(
   INDEX(
      _xlfn._xlws.FILTER(
         INDIRECT($B$1 &amp; "[" &amp; AX$7 &amp; " " &amp; AX$1 &amp; "]"),
         (INDIRECT($B$1 &amp; "[Metric]")="Deal Count")*
         (INDIRECT($B$1 &amp; "[Industry Sector]")=$O56)
      ),
   1),
0)</f>
        <v>0</v>
      </c>
      <c r="AY56" s="34" cm="1">
        <f t="array" aca="1" ref="AY56" ca="1">IFERROR(
   INDEX(
      _xlfn._xlws.FILTER(
         INDIRECT($B$1 &amp; "[" &amp; AY$7 &amp; " " &amp; AY$1 &amp; "]"),
         (INDIRECT($B$1 &amp; "[Metric]")="Deal Count")*
         (INDIRECT($B$1 &amp; "[Industry Sector]")=$O56)
      ),
   1),
0)</f>
        <v>0</v>
      </c>
      <c r="AZ56" s="34" cm="1">
        <f t="array" aca="1" ref="AZ56" ca="1">IFERROR(
   INDEX(
      _xlfn._xlws.FILTER(
         INDIRECT($B$1 &amp; "[" &amp; AZ$7 &amp; " " &amp; AZ$1 &amp; "]"),
         (INDIRECT($B$1 &amp; "[Metric]")="Deal Count")*
         (INDIRECT($B$1 &amp; "[Industry Sector]")=$O56)
      ),
   1),
0)</f>
        <v>0</v>
      </c>
      <c r="BA56" s="34" cm="1">
        <f t="array" aca="1" ref="BA56" ca="1">IFERROR(
   INDEX(
      _xlfn._xlws.FILTER(
         INDIRECT($B$1 &amp; "[" &amp; BA$7 &amp; " " &amp; BA$1 &amp; "]"),
         (INDIRECT($B$1 &amp; "[Metric]")="Deal Count")*
         (INDIRECT($B$1 &amp; "[Industry Sector]")=$O56)
      ),
   1),
0)</f>
        <v>0</v>
      </c>
      <c r="BB56" s="34" cm="1">
        <f t="array" aca="1" ref="BB56" ca="1">IFERROR(
   INDEX(
      _xlfn._xlws.FILTER(
         INDIRECT($B$1 &amp; "[" &amp; BB$7 &amp; " " &amp; BB$1 &amp; "]"),
         (INDIRECT($B$1 &amp; "[Metric]")="Deal Count")*
         (INDIRECT($B$1 &amp; "[Industry Sector]")=$O56)
      ),
   1),
0)</f>
        <v>0</v>
      </c>
      <c r="BC56" s="34" cm="1">
        <f t="array" aca="1" ref="BC56" ca="1">IFERROR(
   INDEX(
      _xlfn._xlws.FILTER(
         INDIRECT($B$1 &amp; "[" &amp; BC$7 &amp; " " &amp; BC$1 &amp; "]"),
         (INDIRECT($B$1 &amp; "[Metric]")="Deal Count")*
         (INDIRECT($B$1 &amp; "[Industry Sector]")=$O56)
      ),
   1),
0)</f>
        <v>0</v>
      </c>
      <c r="BD56" s="34" cm="1">
        <f t="array" aca="1" ref="BD56" ca="1">IFERROR(
   INDEX(
      _xlfn._xlws.FILTER(
         INDIRECT($B$1 &amp; "[" &amp; BD$7 &amp; " " &amp; BD$1 &amp; "]"),
         (INDIRECT($B$1 &amp; "[Metric]")="Deal Count")*
         (INDIRECT($B$1 &amp; "[Industry Sector]")=$O56)
      ),
   1),
0)</f>
        <v>0</v>
      </c>
      <c r="BE56" s="34" cm="1">
        <f t="array" aca="1" ref="BE56" ca="1">IFERROR(
   INDEX(
      _xlfn._xlws.FILTER(
         INDIRECT($B$1 &amp; "[" &amp; BE$7 &amp; " " &amp; BE$1 &amp; "]"),
         (INDIRECT($B$1 &amp; "[Metric]")="Deal Count")*
         (INDIRECT($B$1 &amp; "[Industry Sector]")=$O56)
      ),
   1),
0)</f>
        <v>0</v>
      </c>
      <c r="BF56" s="34" cm="1">
        <f t="array" aca="1" ref="BF56" ca="1">IFERROR(
   INDEX(
      _xlfn._xlws.FILTER(
         INDIRECT($B$1 &amp; "[" &amp; BF$7 &amp; " " &amp; BF$1 &amp; "]"),
         (INDIRECT($B$1 &amp; "[Metric]")="Deal Count")*
         (INDIRECT($B$1 &amp; "[Industry Sector]")=$O56)
      ),
   1),
0)</f>
        <v>0</v>
      </c>
      <c r="BG56" s="35" cm="1">
        <f t="array" aca="1" ref="BG56" ca="1">IFERROR(
   INDEX(
      _xlfn._xlws.FILTER(
         INDIRECT($B$1 &amp; "[" &amp; BG$7 &amp; " " &amp; BG$1 &amp; "]"),
         (INDIRECT($B$1 &amp; "[Metric]")="Deal Count")*
         (INDIRECT($B$1 &amp; "[Industry Sector]")=$O56)
      ),
   1),
0)</f>
        <v>0</v>
      </c>
    </row>
    <row r="57" spans="2:61" ht="12" customHeight="1">
      <c r="B57" s="5" t="s">
        <v>475</v>
      </c>
      <c r="C57" s="24" cm="1">
        <f t="array" aca="1" ref="C57" ca="1">IFERROR(
   INDEX(
      _xlfn._xlws.FILTER(
         INDIRECT($A$1 &amp; "[" &amp; C$7 &amp; "]"),
         (INDIRECT($A$1 &amp; "[Metric]")="Deal Count")*
         (INDIRECT($A$1 &amp; "[Industry Sector]")=$B57)
      ),
   1),
0)</f>
        <v>0</v>
      </c>
      <c r="D57" s="32" cm="1">
        <f t="array" aca="1" ref="D57" ca="1">IFERROR(
   INDEX(
      _xlfn._xlws.FILTER(
         INDIRECT($A$1 &amp; "[" &amp; D$7 &amp; "]"),
         (INDIRECT($A$1 &amp; "[Metric]")="Deal Count")*
         (INDIRECT($A$1 &amp; "[Industry Sector]")=$B57)
      ),
   1),
0)</f>
        <v>0</v>
      </c>
      <c r="E57" s="32" cm="1">
        <f t="array" aca="1" ref="E57" ca="1">IFERROR(
   INDEX(
      _xlfn._xlws.FILTER(
         INDIRECT($A$1 &amp; "[" &amp; E$7 &amp; "]"),
         (INDIRECT($A$1 &amp; "[Metric]")="Deal Count")*
         (INDIRECT($A$1 &amp; "[Industry Sector]")=$B57)
      ),
   1),
0)</f>
        <v>0</v>
      </c>
      <c r="F57" s="32" cm="1">
        <f t="array" aca="1" ref="F57" ca="1">IFERROR(
   INDEX(
      _xlfn._xlws.FILTER(
         INDIRECT($A$1 &amp; "[" &amp; F$7 &amp; "]"),
         (INDIRECT($A$1 &amp; "[Metric]")="Deal Count")*
         (INDIRECT($A$1 &amp; "[Industry Sector]")=$B57)
      ),
   1),
0)</f>
        <v>0</v>
      </c>
      <c r="G57" s="32" cm="1">
        <f t="array" aca="1" ref="G57" ca="1">IFERROR(
   INDEX(
      _xlfn._xlws.FILTER(
         INDIRECT($A$1 &amp; "[" &amp; G$7 &amp; "]"),
         (INDIRECT($A$1 &amp; "[Metric]")="Deal Count")*
         (INDIRECT($A$1 &amp; "[Industry Sector]")=$B57)
      ),
   1),
0)</f>
        <v>0</v>
      </c>
      <c r="H57" s="32" cm="1">
        <f t="array" aca="1" ref="H57" ca="1">IFERROR(
   INDEX(
      _xlfn._xlws.FILTER(
         INDIRECT($A$1 &amp; "[" &amp; H$7 &amp; "]"),
         (INDIRECT($A$1 &amp; "[Metric]")="Deal Count")*
         (INDIRECT($A$1 &amp; "[Industry Sector]")=$B57)
      ),
   1),
0)</f>
        <v>0</v>
      </c>
      <c r="I57" s="32" cm="1">
        <f t="array" aca="1" ref="I57" ca="1">IFERROR(
   INDEX(
      _xlfn._xlws.FILTER(
         INDIRECT($A$1 &amp; "[" &amp; I$7 &amp; "]"),
         (INDIRECT($A$1 &amp; "[Metric]")="Deal Count")*
         (INDIRECT($A$1 &amp; "[Industry Sector]")=$B57)
      ),
   1),
0)</f>
        <v>0</v>
      </c>
      <c r="J57" s="32" cm="1">
        <f t="array" aca="1" ref="J57" ca="1">IFERROR(
   INDEX(
      _xlfn._xlws.FILTER(
         INDIRECT($A$1 &amp; "[" &amp; J$7 &amp; "]"),
         (INDIRECT($A$1 &amp; "[Metric]")="Deal Count")*
         (INDIRECT($A$1 &amp; "[Industry Sector]")=$B57)
      ),
   1),
0)</f>
        <v>0</v>
      </c>
      <c r="K57" s="32" cm="1">
        <f t="array" aca="1" ref="K57" ca="1">IFERROR(
   INDEX(
      _xlfn._xlws.FILTER(
         INDIRECT($A$1 &amp; "[" &amp; K$7 &amp; "]"),
         (INDIRECT($A$1 &amp; "[Metric]")="Deal Count")*
         (INDIRECT($A$1 &amp; "[Industry Sector]")=$B57)
      ),
   1),
0)</f>
        <v>0</v>
      </c>
      <c r="L57" s="32" cm="1">
        <f t="array" aca="1" ref="L57" ca="1">IFERROR(
   INDEX(
      _xlfn._xlws.FILTER(
         INDIRECT($A$1 &amp; "[" &amp; L$7 &amp; "]"),
         (INDIRECT($A$1 &amp; "[Metric]")="Deal Count")*
         (INDIRECT($A$1 &amp; "[Industry Sector]")=$B57)
      ),
   1),
0)</f>
        <v>0</v>
      </c>
      <c r="M57" s="25" cm="1">
        <f t="array" aca="1" ref="M57" ca="1">IFERROR(
   INDEX(
      _xlfn._xlws.FILTER(
         INDIRECT($A$1 &amp; "[" &amp; M$7 &amp; "]"),
         (INDIRECT($A$1 &amp; "[Metric]")="Deal Count")*
         (INDIRECT($A$1 &amp; "[Industry Sector]")=$B57)
      ),
   1),
0)</f>
        <v>0</v>
      </c>
      <c r="O57" s="5" t="s">
        <v>475</v>
      </c>
      <c r="P57" s="24" cm="1">
        <f t="array" aca="1" ref="P57" ca="1">IFERROR(
   INDEX(
      _xlfn._xlws.FILTER(
         INDIRECT($B$1 &amp; "[" &amp; P$7 &amp; " " &amp; P$1 &amp; "]"),
         (INDIRECT($B$1 &amp; "[Metric]")="Deal Count")*
         (INDIRECT($B$1 &amp; "[Industry Sector]")=$O57)
      ),
   1),
0)</f>
        <v>0</v>
      </c>
      <c r="Q57" s="32" cm="1">
        <f t="array" aca="1" ref="Q57" ca="1">IFERROR(
   INDEX(
      _xlfn._xlws.FILTER(
         INDIRECT($B$1 &amp; "[" &amp; Q$7 &amp; " " &amp; Q$1 &amp; "]"),
         (INDIRECT($B$1 &amp; "[Metric]")="Deal Count")*
         (INDIRECT($B$1 &amp; "[Industry Sector]")=$O57)
      ),
   1),
0)</f>
        <v>0</v>
      </c>
      <c r="R57" s="32" cm="1">
        <f t="array" aca="1" ref="R57" ca="1">IFERROR(
   INDEX(
      _xlfn._xlws.FILTER(
         INDIRECT($B$1 &amp; "[" &amp; R$7 &amp; " " &amp; R$1 &amp; "]"),
         (INDIRECT($B$1 &amp; "[Metric]")="Deal Count")*
         (INDIRECT($B$1 &amp; "[Industry Sector]")=$O57)
      ),
   1),
0)</f>
        <v>0</v>
      </c>
      <c r="S57" s="32" cm="1">
        <f t="array" aca="1" ref="S57" ca="1">IFERROR(
   INDEX(
      _xlfn._xlws.FILTER(
         INDIRECT($B$1 &amp; "[" &amp; S$7 &amp; " " &amp; S$1 &amp; "]"),
         (INDIRECT($B$1 &amp; "[Metric]")="Deal Count")*
         (INDIRECT($B$1 &amp; "[Industry Sector]")=$O57)
      ),
   1),
0)</f>
        <v>0</v>
      </c>
      <c r="T57" s="32" cm="1">
        <f t="array" aca="1" ref="T57" ca="1">IFERROR(
   INDEX(
      _xlfn._xlws.FILTER(
         INDIRECT($B$1 &amp; "[" &amp; T$7 &amp; " " &amp; T$1 &amp; "]"),
         (INDIRECT($B$1 &amp; "[Metric]")="Deal Count")*
         (INDIRECT($B$1 &amp; "[Industry Sector]")=$O57)
      ),
   1),
0)</f>
        <v>0</v>
      </c>
      <c r="U57" s="32" cm="1">
        <f t="array" aca="1" ref="U57" ca="1">IFERROR(
   INDEX(
      _xlfn._xlws.FILTER(
         INDIRECT($B$1 &amp; "[" &amp; U$7 &amp; " " &amp; U$1 &amp; "]"),
         (INDIRECT($B$1 &amp; "[Metric]")="Deal Count")*
         (INDIRECT($B$1 &amp; "[Industry Sector]")=$O57)
      ),
   1),
0)</f>
        <v>0</v>
      </c>
      <c r="V57" s="32" cm="1">
        <f t="array" aca="1" ref="V57" ca="1">IFERROR(
   INDEX(
      _xlfn._xlws.FILTER(
         INDIRECT($B$1 &amp; "[" &amp; V$7 &amp; " " &amp; V$1 &amp; "]"),
         (INDIRECT($B$1 &amp; "[Metric]")="Deal Count")*
         (INDIRECT($B$1 &amp; "[Industry Sector]")=$O57)
      ),
   1),
0)</f>
        <v>0</v>
      </c>
      <c r="W57" s="32" cm="1">
        <f t="array" aca="1" ref="W57" ca="1">IFERROR(
   INDEX(
      _xlfn._xlws.FILTER(
         INDIRECT($B$1 &amp; "[" &amp; W$7 &amp; " " &amp; W$1 &amp; "]"),
         (INDIRECT($B$1 &amp; "[Metric]")="Deal Count")*
         (INDIRECT($B$1 &amp; "[Industry Sector]")=$O57)
      ),
   1),
0)</f>
        <v>0</v>
      </c>
      <c r="X57" s="32" cm="1">
        <f t="array" aca="1" ref="X57" ca="1">IFERROR(
   INDEX(
      _xlfn._xlws.FILTER(
         INDIRECT($B$1 &amp; "[" &amp; X$7 &amp; " " &amp; X$1 &amp; "]"),
         (INDIRECT($B$1 &amp; "[Metric]")="Deal Count")*
         (INDIRECT($B$1 &amp; "[Industry Sector]")=$O57)
      ),
   1),
0)</f>
        <v>0</v>
      </c>
      <c r="Y57" s="32" cm="1">
        <f t="array" aca="1" ref="Y57" ca="1">IFERROR(
   INDEX(
      _xlfn._xlws.FILTER(
         INDIRECT($B$1 &amp; "[" &amp; Y$7 &amp; " " &amp; Y$1 &amp; "]"),
         (INDIRECT($B$1 &amp; "[Metric]")="Deal Count")*
         (INDIRECT($B$1 &amp; "[Industry Sector]")=$O57)
      ),
   1),
0)</f>
        <v>0</v>
      </c>
      <c r="Z57" s="32" cm="1">
        <f t="array" aca="1" ref="Z57" ca="1">IFERROR(
   INDEX(
      _xlfn._xlws.FILTER(
         INDIRECT($B$1 &amp; "[" &amp; Z$7 &amp; " " &amp; Z$1 &amp; "]"),
         (INDIRECT($B$1 &amp; "[Metric]")="Deal Count")*
         (INDIRECT($B$1 &amp; "[Industry Sector]")=$O57)
      ),
   1),
0)</f>
        <v>0</v>
      </c>
      <c r="AA57" s="32" cm="1">
        <f t="array" aca="1" ref="AA57" ca="1">IFERROR(
   INDEX(
      _xlfn._xlws.FILTER(
         INDIRECT($B$1 &amp; "[" &amp; AA$7 &amp; " " &amp; AA$1 &amp; "]"),
         (INDIRECT($B$1 &amp; "[Metric]")="Deal Count")*
         (INDIRECT($B$1 &amp; "[Industry Sector]")=$O57)
      ),
   1),
0)</f>
        <v>0</v>
      </c>
      <c r="AB57" s="32" cm="1">
        <f t="array" aca="1" ref="AB57" ca="1">IFERROR(
   INDEX(
      _xlfn._xlws.FILTER(
         INDIRECT($B$1 &amp; "[" &amp; AB$7 &amp; " " &amp; AB$1 &amp; "]"),
         (INDIRECT($B$1 &amp; "[Metric]")="Deal Count")*
         (INDIRECT($B$1 &amp; "[Industry Sector]")=$O57)
      ),
   1),
0)</f>
        <v>0</v>
      </c>
      <c r="AC57" s="32" cm="1">
        <f t="array" aca="1" ref="AC57" ca="1">IFERROR(
   INDEX(
      _xlfn._xlws.FILTER(
         INDIRECT($B$1 &amp; "[" &amp; AC$7 &amp; " " &amp; AC$1 &amp; "]"),
         (INDIRECT($B$1 &amp; "[Metric]")="Deal Count")*
         (INDIRECT($B$1 &amp; "[Industry Sector]")=$O57)
      ),
   1),
0)</f>
        <v>0</v>
      </c>
      <c r="AD57" s="32" cm="1">
        <f t="array" aca="1" ref="AD57" ca="1">IFERROR(
   INDEX(
      _xlfn._xlws.FILTER(
         INDIRECT($B$1 &amp; "[" &amp; AD$7 &amp; " " &amp; AD$1 &amp; "]"),
         (INDIRECT($B$1 &amp; "[Metric]")="Deal Count")*
         (INDIRECT($B$1 &amp; "[Industry Sector]")=$O57)
      ),
   1),
0)</f>
        <v>0</v>
      </c>
      <c r="AE57" s="32" cm="1">
        <f t="array" aca="1" ref="AE57" ca="1">IFERROR(
   INDEX(
      _xlfn._xlws.FILTER(
         INDIRECT($B$1 &amp; "[" &amp; AE$7 &amp; " " &amp; AE$1 &amp; "]"),
         (INDIRECT($B$1 &amp; "[Metric]")="Deal Count")*
         (INDIRECT($B$1 &amp; "[Industry Sector]")=$O57)
      ),
   1),
0)</f>
        <v>0</v>
      </c>
      <c r="AF57" s="32" cm="1">
        <f t="array" aca="1" ref="AF57" ca="1">IFERROR(
   INDEX(
      _xlfn._xlws.FILTER(
         INDIRECT($B$1 &amp; "[" &amp; AF$7 &amp; " " &amp; AF$1 &amp; "]"),
         (INDIRECT($B$1 &amp; "[Metric]")="Deal Count")*
         (INDIRECT($B$1 &amp; "[Industry Sector]")=$O57)
      ),
   1),
0)</f>
        <v>0</v>
      </c>
      <c r="AG57" s="32" cm="1">
        <f t="array" aca="1" ref="AG57" ca="1">IFERROR(
   INDEX(
      _xlfn._xlws.FILTER(
         INDIRECT($B$1 &amp; "[" &amp; AG$7 &amp; " " &amp; AG$1 &amp; "]"),
         (INDIRECT($B$1 &amp; "[Metric]")="Deal Count")*
         (INDIRECT($B$1 &amp; "[Industry Sector]")=$O57)
      ),
   1),
0)</f>
        <v>0</v>
      </c>
      <c r="AH57" s="32" cm="1">
        <f t="array" aca="1" ref="AH57" ca="1">IFERROR(
   INDEX(
      _xlfn._xlws.FILTER(
         INDIRECT($B$1 &amp; "[" &amp; AH$7 &amp; " " &amp; AH$1 &amp; "]"),
         (INDIRECT($B$1 &amp; "[Metric]")="Deal Count")*
         (INDIRECT($B$1 &amp; "[Industry Sector]")=$O57)
      ),
   1),
0)</f>
        <v>0</v>
      </c>
      <c r="AI57" s="32" cm="1">
        <f t="array" aca="1" ref="AI57" ca="1">IFERROR(
   INDEX(
      _xlfn._xlws.FILTER(
         INDIRECT($B$1 &amp; "[" &amp; AI$7 &amp; " " &amp; AI$1 &amp; "]"),
         (INDIRECT($B$1 &amp; "[Metric]")="Deal Count")*
         (INDIRECT($B$1 &amp; "[Industry Sector]")=$O57)
      ),
   1),
0)</f>
        <v>0</v>
      </c>
      <c r="AJ57" s="32" cm="1">
        <f t="array" aca="1" ref="AJ57" ca="1">IFERROR(
   INDEX(
      _xlfn._xlws.FILTER(
         INDIRECT($B$1 &amp; "[" &amp; AJ$7 &amp; " " &amp; AJ$1 &amp; "]"),
         (INDIRECT($B$1 &amp; "[Metric]")="Deal Count")*
         (INDIRECT($B$1 &amp; "[Industry Sector]")=$O57)
      ),
   1),
0)</f>
        <v>0</v>
      </c>
      <c r="AK57" s="32" cm="1">
        <f t="array" aca="1" ref="AK57" ca="1">IFERROR(
   INDEX(
      _xlfn._xlws.FILTER(
         INDIRECT($B$1 &amp; "[" &amp; AK$7 &amp; " " &amp; AK$1 &amp; "]"),
         (INDIRECT($B$1 &amp; "[Metric]")="Deal Count")*
         (INDIRECT($B$1 &amp; "[Industry Sector]")=$O57)
      ),
   1),
0)</f>
        <v>0</v>
      </c>
      <c r="AL57" s="32" cm="1">
        <f t="array" aca="1" ref="AL57" ca="1">IFERROR(
   INDEX(
      _xlfn._xlws.FILTER(
         INDIRECT($B$1 &amp; "[" &amp; AL$7 &amp; " " &amp; AL$1 &amp; "]"),
         (INDIRECT($B$1 &amp; "[Metric]")="Deal Count")*
         (INDIRECT($B$1 &amp; "[Industry Sector]")=$O57)
      ),
   1),
0)</f>
        <v>0</v>
      </c>
      <c r="AM57" s="32" cm="1">
        <f t="array" aca="1" ref="AM57" ca="1">IFERROR(
   INDEX(
      _xlfn._xlws.FILTER(
         INDIRECT($B$1 &amp; "[" &amp; AM$7 &amp; " " &amp; AM$1 &amp; "]"),
         (INDIRECT($B$1 &amp; "[Metric]")="Deal Count")*
         (INDIRECT($B$1 &amp; "[Industry Sector]")=$O57)
      ),
   1),
0)</f>
        <v>0</v>
      </c>
      <c r="AN57" s="32" cm="1">
        <f t="array" aca="1" ref="AN57" ca="1">IFERROR(
   INDEX(
      _xlfn._xlws.FILTER(
         INDIRECT($B$1 &amp; "[" &amp; AN$7 &amp; " " &amp; AN$1 &amp; "]"),
         (INDIRECT($B$1 &amp; "[Metric]")="Deal Count")*
         (INDIRECT($B$1 &amp; "[Industry Sector]")=$O57)
      ),
   1),
0)</f>
        <v>0</v>
      </c>
      <c r="AO57" s="32" cm="1">
        <f t="array" aca="1" ref="AO57" ca="1">IFERROR(
   INDEX(
      _xlfn._xlws.FILTER(
         INDIRECT($B$1 &amp; "[" &amp; AO$7 &amp; " " &amp; AO$1 &amp; "]"),
         (INDIRECT($B$1 &amp; "[Metric]")="Deal Count")*
         (INDIRECT($B$1 &amp; "[Industry Sector]")=$O57)
      ),
   1),
0)</f>
        <v>0</v>
      </c>
      <c r="AP57" s="32" cm="1">
        <f t="array" aca="1" ref="AP57" ca="1">IFERROR(
   INDEX(
      _xlfn._xlws.FILTER(
         INDIRECT($B$1 &amp; "[" &amp; AP$7 &amp; " " &amp; AP$1 &amp; "]"),
         (INDIRECT($B$1 &amp; "[Metric]")="Deal Count")*
         (INDIRECT($B$1 &amp; "[Industry Sector]")=$O57)
      ),
   1),
0)</f>
        <v>0</v>
      </c>
      <c r="AQ57" s="32" cm="1">
        <f t="array" aca="1" ref="AQ57" ca="1">IFERROR(
   INDEX(
      _xlfn._xlws.FILTER(
         INDIRECT($B$1 &amp; "[" &amp; AQ$7 &amp; " " &amp; AQ$1 &amp; "]"),
         (INDIRECT($B$1 &amp; "[Metric]")="Deal Count")*
         (INDIRECT($B$1 &amp; "[Industry Sector]")=$O57)
      ),
   1),
0)</f>
        <v>0</v>
      </c>
      <c r="AR57" s="32" cm="1">
        <f t="array" aca="1" ref="AR57" ca="1">IFERROR(
   INDEX(
      _xlfn._xlws.FILTER(
         INDIRECT($B$1 &amp; "[" &amp; AR$7 &amp; " " &amp; AR$1 &amp; "]"),
         (INDIRECT($B$1 &amp; "[Metric]")="Deal Count")*
         (INDIRECT($B$1 &amp; "[Industry Sector]")=$O57)
      ),
   1),
0)</f>
        <v>0</v>
      </c>
      <c r="AS57" s="32" cm="1">
        <f t="array" aca="1" ref="AS57" ca="1">IFERROR(
   INDEX(
      _xlfn._xlws.FILTER(
         INDIRECT($B$1 &amp; "[" &amp; AS$7 &amp; " " &amp; AS$1 &amp; "]"),
         (INDIRECT($B$1 &amp; "[Metric]")="Deal Count")*
         (INDIRECT($B$1 &amp; "[Industry Sector]")=$O57)
      ),
   1),
0)</f>
        <v>0</v>
      </c>
      <c r="AT57" s="32" cm="1">
        <f t="array" aca="1" ref="AT57" ca="1">IFERROR(
   INDEX(
      _xlfn._xlws.FILTER(
         INDIRECT($B$1 &amp; "[" &amp; AT$7 &amp; " " &amp; AT$1 &amp; "]"),
         (INDIRECT($B$1 &amp; "[Metric]")="Deal Count")*
         (INDIRECT($B$1 &amp; "[Industry Sector]")=$O57)
      ),
   1),
0)</f>
        <v>0</v>
      </c>
      <c r="AU57" s="32" cm="1">
        <f t="array" aca="1" ref="AU57" ca="1">IFERROR(
   INDEX(
      _xlfn._xlws.FILTER(
         INDIRECT($B$1 &amp; "[" &amp; AU$7 &amp; " " &amp; AU$1 &amp; "]"),
         (INDIRECT($B$1 &amp; "[Metric]")="Deal Count")*
         (INDIRECT($B$1 &amp; "[Industry Sector]")=$O57)
      ),
   1),
0)</f>
        <v>0</v>
      </c>
      <c r="AV57" s="32" cm="1">
        <f t="array" aca="1" ref="AV57" ca="1">IFERROR(
   INDEX(
      _xlfn._xlws.FILTER(
         INDIRECT($B$1 &amp; "[" &amp; AV$7 &amp; " " &amp; AV$1 &amp; "]"),
         (INDIRECT($B$1 &amp; "[Metric]")="Deal Count")*
         (INDIRECT($B$1 &amp; "[Industry Sector]")=$O57)
      ),
   1),
0)</f>
        <v>0</v>
      </c>
      <c r="AW57" s="32" cm="1">
        <f t="array" aca="1" ref="AW57" ca="1">IFERROR(
   INDEX(
      _xlfn._xlws.FILTER(
         INDIRECT($B$1 &amp; "[" &amp; AW$7 &amp; " " &amp; AW$1 &amp; "]"),
         (INDIRECT($B$1 &amp; "[Metric]")="Deal Count")*
         (INDIRECT($B$1 &amp; "[Industry Sector]")=$O57)
      ),
   1),
0)</f>
        <v>0</v>
      </c>
      <c r="AX57" s="32" cm="1">
        <f t="array" aca="1" ref="AX57" ca="1">IFERROR(
   INDEX(
      _xlfn._xlws.FILTER(
         INDIRECT($B$1 &amp; "[" &amp; AX$7 &amp; " " &amp; AX$1 &amp; "]"),
         (INDIRECT($B$1 &amp; "[Metric]")="Deal Count")*
         (INDIRECT($B$1 &amp; "[Industry Sector]")=$O57)
      ),
   1),
0)</f>
        <v>0</v>
      </c>
      <c r="AY57" s="32" cm="1">
        <f t="array" aca="1" ref="AY57" ca="1">IFERROR(
   INDEX(
      _xlfn._xlws.FILTER(
         INDIRECT($B$1 &amp; "[" &amp; AY$7 &amp; " " &amp; AY$1 &amp; "]"),
         (INDIRECT($B$1 &amp; "[Metric]")="Deal Count")*
         (INDIRECT($B$1 &amp; "[Industry Sector]")=$O57)
      ),
   1),
0)</f>
        <v>0</v>
      </c>
      <c r="AZ57" s="32" cm="1">
        <f t="array" aca="1" ref="AZ57" ca="1">IFERROR(
   INDEX(
      _xlfn._xlws.FILTER(
         INDIRECT($B$1 &amp; "[" &amp; AZ$7 &amp; " " &amp; AZ$1 &amp; "]"),
         (INDIRECT($B$1 &amp; "[Metric]")="Deal Count")*
         (INDIRECT($B$1 &amp; "[Industry Sector]")=$O57)
      ),
   1),
0)</f>
        <v>0</v>
      </c>
      <c r="BA57" s="32" cm="1">
        <f t="array" aca="1" ref="BA57" ca="1">IFERROR(
   INDEX(
      _xlfn._xlws.FILTER(
         INDIRECT($B$1 &amp; "[" &amp; BA$7 &amp; " " &amp; BA$1 &amp; "]"),
         (INDIRECT($B$1 &amp; "[Metric]")="Deal Count")*
         (INDIRECT($B$1 &amp; "[Industry Sector]")=$O57)
      ),
   1),
0)</f>
        <v>0</v>
      </c>
      <c r="BB57" s="32" cm="1">
        <f t="array" aca="1" ref="BB57" ca="1">IFERROR(
   INDEX(
      _xlfn._xlws.FILTER(
         INDIRECT($B$1 &amp; "[" &amp; BB$7 &amp; " " &amp; BB$1 &amp; "]"),
         (INDIRECT($B$1 &amp; "[Metric]")="Deal Count")*
         (INDIRECT($B$1 &amp; "[Industry Sector]")=$O57)
      ),
   1),
0)</f>
        <v>0</v>
      </c>
      <c r="BC57" s="32" cm="1">
        <f t="array" aca="1" ref="BC57" ca="1">IFERROR(
   INDEX(
      _xlfn._xlws.FILTER(
         INDIRECT($B$1 &amp; "[" &amp; BC$7 &amp; " " &amp; BC$1 &amp; "]"),
         (INDIRECT($B$1 &amp; "[Metric]")="Deal Count")*
         (INDIRECT($B$1 &amp; "[Industry Sector]")=$O57)
      ),
   1),
0)</f>
        <v>0</v>
      </c>
      <c r="BD57" s="32" cm="1">
        <f t="array" aca="1" ref="BD57" ca="1">IFERROR(
   INDEX(
      _xlfn._xlws.FILTER(
         INDIRECT($B$1 &amp; "[" &amp; BD$7 &amp; " " &amp; BD$1 &amp; "]"),
         (INDIRECT($B$1 &amp; "[Metric]")="Deal Count")*
         (INDIRECT($B$1 &amp; "[Industry Sector]")=$O57)
      ),
   1),
0)</f>
        <v>0</v>
      </c>
      <c r="BE57" s="32" cm="1">
        <f t="array" aca="1" ref="BE57" ca="1">IFERROR(
   INDEX(
      _xlfn._xlws.FILTER(
         INDIRECT($B$1 &amp; "[" &amp; BE$7 &amp; " " &amp; BE$1 &amp; "]"),
         (INDIRECT($B$1 &amp; "[Metric]")="Deal Count")*
         (INDIRECT($B$1 &amp; "[Industry Sector]")=$O57)
      ),
   1),
0)</f>
        <v>0</v>
      </c>
      <c r="BF57" s="32" cm="1">
        <f t="array" aca="1" ref="BF57" ca="1">IFERROR(
   INDEX(
      _xlfn._xlws.FILTER(
         INDIRECT($B$1 &amp; "[" &amp; BF$7 &amp; " " &amp; BF$1 &amp; "]"),
         (INDIRECT($B$1 &amp; "[Metric]")="Deal Count")*
         (INDIRECT($B$1 &amp; "[Industry Sector]")=$O57)
      ),
   1),
0)</f>
        <v>0</v>
      </c>
      <c r="BG57" s="25" cm="1">
        <f t="array" aca="1" ref="BG57" ca="1">IFERROR(
   INDEX(
      _xlfn._xlws.FILTER(
         INDIRECT($B$1 &amp; "[" &amp; BG$7 &amp; " " &amp; BG$1 &amp; "]"),
         (INDIRECT($B$1 &amp; "[Metric]")="Deal Count")*
         (INDIRECT($B$1 &amp; "[Industry Sector]")=$O57)
      ),
   1),
0)</f>
        <v>0</v>
      </c>
    </row>
    <row r="58" spans="2:61" ht="12" customHeight="1">
      <c r="B58" s="5" t="s">
        <v>554</v>
      </c>
      <c r="C58" s="33" cm="1">
        <f t="array" aca="1" ref="C58" ca="1">IFERROR(
   INDEX(
      _xlfn._xlws.FILTER(
         INDIRECT($A$1 &amp; "[" &amp; C$7 &amp; "]"),
         (INDIRECT($A$1 &amp; "[Metric]")="Deal Count")*
         (INDIRECT($A$1 &amp; "[Industry Sector]")=$B58)
      ),
   1),
0)</f>
        <v>0</v>
      </c>
      <c r="D58" s="34" cm="1">
        <f t="array" aca="1" ref="D58" ca="1">IFERROR(
   INDEX(
      _xlfn._xlws.FILTER(
         INDIRECT($A$1 &amp; "[" &amp; D$7 &amp; "]"),
         (INDIRECT($A$1 &amp; "[Metric]")="Deal Count")*
         (INDIRECT($A$1 &amp; "[Industry Sector]")=$B58)
      ),
   1),
0)</f>
        <v>0</v>
      </c>
      <c r="E58" s="34" cm="1">
        <f t="array" aca="1" ref="E58" ca="1">IFERROR(
   INDEX(
      _xlfn._xlws.FILTER(
         INDIRECT($A$1 &amp; "[" &amp; E$7 &amp; "]"),
         (INDIRECT($A$1 &amp; "[Metric]")="Deal Count")*
         (INDIRECT($A$1 &amp; "[Industry Sector]")=$B58)
      ),
   1),
0)</f>
        <v>0</v>
      </c>
      <c r="F58" s="34" cm="1">
        <f t="array" aca="1" ref="F58" ca="1">IFERROR(
   INDEX(
      _xlfn._xlws.FILTER(
         INDIRECT($A$1 &amp; "[" &amp; F$7 &amp; "]"),
         (INDIRECT($A$1 &amp; "[Metric]")="Deal Count")*
         (INDIRECT($A$1 &amp; "[Industry Sector]")=$B58)
      ),
   1),
0)</f>
        <v>0</v>
      </c>
      <c r="G58" s="34" cm="1">
        <f t="array" aca="1" ref="G58" ca="1">IFERROR(
   INDEX(
      _xlfn._xlws.FILTER(
         INDIRECT($A$1 &amp; "[" &amp; G$7 &amp; "]"),
         (INDIRECT($A$1 &amp; "[Metric]")="Deal Count")*
         (INDIRECT($A$1 &amp; "[Industry Sector]")=$B58)
      ),
   1),
0)</f>
        <v>0</v>
      </c>
      <c r="H58" s="34" cm="1">
        <f t="array" aca="1" ref="H58" ca="1">IFERROR(
   INDEX(
      _xlfn._xlws.FILTER(
         INDIRECT($A$1 &amp; "[" &amp; H$7 &amp; "]"),
         (INDIRECT($A$1 &amp; "[Metric]")="Deal Count")*
         (INDIRECT($A$1 &amp; "[Industry Sector]")=$B58)
      ),
   1),
0)</f>
        <v>0</v>
      </c>
      <c r="I58" s="34" cm="1">
        <f t="array" aca="1" ref="I58" ca="1">IFERROR(
   INDEX(
      _xlfn._xlws.FILTER(
         INDIRECT($A$1 &amp; "[" &amp; I$7 &amp; "]"),
         (INDIRECT($A$1 &amp; "[Metric]")="Deal Count")*
         (INDIRECT($A$1 &amp; "[Industry Sector]")=$B58)
      ),
   1),
0)</f>
        <v>0</v>
      </c>
      <c r="J58" s="34" cm="1">
        <f t="array" aca="1" ref="J58" ca="1">IFERROR(
   INDEX(
      _xlfn._xlws.FILTER(
         INDIRECT($A$1 &amp; "[" &amp; J$7 &amp; "]"),
         (INDIRECT($A$1 &amp; "[Metric]")="Deal Count")*
         (INDIRECT($A$1 &amp; "[Industry Sector]")=$B58)
      ),
   1),
0)</f>
        <v>0</v>
      </c>
      <c r="K58" s="34" cm="1">
        <f t="array" aca="1" ref="K58" ca="1">IFERROR(
   INDEX(
      _xlfn._xlws.FILTER(
         INDIRECT($A$1 &amp; "[" &amp; K$7 &amp; "]"),
         (INDIRECT($A$1 &amp; "[Metric]")="Deal Count")*
         (INDIRECT($A$1 &amp; "[Industry Sector]")=$B58)
      ),
   1),
0)</f>
        <v>0</v>
      </c>
      <c r="L58" s="34" cm="1">
        <f t="array" aca="1" ref="L58" ca="1">IFERROR(
   INDEX(
      _xlfn._xlws.FILTER(
         INDIRECT($A$1 &amp; "[" &amp; L$7 &amp; "]"),
         (INDIRECT($A$1 &amp; "[Metric]")="Deal Count")*
         (INDIRECT($A$1 &amp; "[Industry Sector]")=$B58)
      ),
   1),
0)</f>
        <v>0</v>
      </c>
      <c r="M58" s="35" cm="1">
        <f t="array" aca="1" ref="M58" ca="1">IFERROR(
   INDEX(
      _xlfn._xlws.FILTER(
         INDIRECT($A$1 &amp; "[" &amp; M$7 &amp; "]"),
         (INDIRECT($A$1 &amp; "[Metric]")="Deal Count")*
         (INDIRECT($A$1 &amp; "[Industry Sector]")=$B58)
      ),
   1),
0)</f>
        <v>0</v>
      </c>
      <c r="O58" s="5" t="s">
        <v>554</v>
      </c>
      <c r="P58" s="33" cm="1">
        <f t="array" aca="1" ref="P58" ca="1">IFERROR(
   INDEX(
      _xlfn._xlws.FILTER(
         INDIRECT($B$1 &amp; "[" &amp; P$7 &amp; " " &amp; P$1 &amp; "]"),
         (INDIRECT($B$1 &amp; "[Metric]")="Deal Count")*
         (INDIRECT($B$1 &amp; "[Industry Sector]")=$O58)
      ),
   1),
0)</f>
        <v>0</v>
      </c>
      <c r="Q58" s="34" cm="1">
        <f t="array" aca="1" ref="Q58" ca="1">IFERROR(
   INDEX(
      _xlfn._xlws.FILTER(
         INDIRECT($B$1 &amp; "[" &amp; Q$7 &amp; " " &amp; Q$1 &amp; "]"),
         (INDIRECT($B$1 &amp; "[Metric]")="Deal Count")*
         (INDIRECT($B$1 &amp; "[Industry Sector]")=$O58)
      ),
   1),
0)</f>
        <v>0</v>
      </c>
      <c r="R58" s="34" cm="1">
        <f t="array" aca="1" ref="R58" ca="1">IFERROR(
   INDEX(
      _xlfn._xlws.FILTER(
         INDIRECT($B$1 &amp; "[" &amp; R$7 &amp; " " &amp; R$1 &amp; "]"),
         (INDIRECT($B$1 &amp; "[Metric]")="Deal Count")*
         (INDIRECT($B$1 &amp; "[Industry Sector]")=$O58)
      ),
   1),
0)</f>
        <v>0</v>
      </c>
      <c r="S58" s="34" cm="1">
        <f t="array" aca="1" ref="S58" ca="1">IFERROR(
   INDEX(
      _xlfn._xlws.FILTER(
         INDIRECT($B$1 &amp; "[" &amp; S$7 &amp; " " &amp; S$1 &amp; "]"),
         (INDIRECT($B$1 &amp; "[Metric]")="Deal Count")*
         (INDIRECT($B$1 &amp; "[Industry Sector]")=$O58)
      ),
   1),
0)</f>
        <v>0</v>
      </c>
      <c r="T58" s="34" cm="1">
        <f t="array" aca="1" ref="T58" ca="1">IFERROR(
   INDEX(
      _xlfn._xlws.FILTER(
         INDIRECT($B$1 &amp; "[" &amp; T$7 &amp; " " &amp; T$1 &amp; "]"),
         (INDIRECT($B$1 &amp; "[Metric]")="Deal Count")*
         (INDIRECT($B$1 &amp; "[Industry Sector]")=$O58)
      ),
   1),
0)</f>
        <v>0</v>
      </c>
      <c r="U58" s="34" cm="1">
        <f t="array" aca="1" ref="U58" ca="1">IFERROR(
   INDEX(
      _xlfn._xlws.FILTER(
         INDIRECT($B$1 &amp; "[" &amp; U$7 &amp; " " &amp; U$1 &amp; "]"),
         (INDIRECT($B$1 &amp; "[Metric]")="Deal Count")*
         (INDIRECT($B$1 &amp; "[Industry Sector]")=$O58)
      ),
   1),
0)</f>
        <v>0</v>
      </c>
      <c r="V58" s="34" cm="1">
        <f t="array" aca="1" ref="V58" ca="1">IFERROR(
   INDEX(
      _xlfn._xlws.FILTER(
         INDIRECT($B$1 &amp; "[" &amp; V$7 &amp; " " &amp; V$1 &amp; "]"),
         (INDIRECT($B$1 &amp; "[Metric]")="Deal Count")*
         (INDIRECT($B$1 &amp; "[Industry Sector]")=$O58)
      ),
   1),
0)</f>
        <v>0</v>
      </c>
      <c r="W58" s="34" cm="1">
        <f t="array" aca="1" ref="W58" ca="1">IFERROR(
   INDEX(
      _xlfn._xlws.FILTER(
         INDIRECT($B$1 &amp; "[" &amp; W$7 &amp; " " &amp; W$1 &amp; "]"),
         (INDIRECT($B$1 &amp; "[Metric]")="Deal Count")*
         (INDIRECT($B$1 &amp; "[Industry Sector]")=$O58)
      ),
   1),
0)</f>
        <v>0</v>
      </c>
      <c r="X58" s="34" cm="1">
        <f t="array" aca="1" ref="X58" ca="1">IFERROR(
   INDEX(
      _xlfn._xlws.FILTER(
         INDIRECT($B$1 &amp; "[" &amp; X$7 &amp; " " &amp; X$1 &amp; "]"),
         (INDIRECT($B$1 &amp; "[Metric]")="Deal Count")*
         (INDIRECT($B$1 &amp; "[Industry Sector]")=$O58)
      ),
   1),
0)</f>
        <v>0</v>
      </c>
      <c r="Y58" s="34" cm="1">
        <f t="array" aca="1" ref="Y58" ca="1">IFERROR(
   INDEX(
      _xlfn._xlws.FILTER(
         INDIRECT($B$1 &amp; "[" &amp; Y$7 &amp; " " &amp; Y$1 &amp; "]"),
         (INDIRECT($B$1 &amp; "[Metric]")="Deal Count")*
         (INDIRECT($B$1 &amp; "[Industry Sector]")=$O58)
      ),
   1),
0)</f>
        <v>0</v>
      </c>
      <c r="Z58" s="34" cm="1">
        <f t="array" aca="1" ref="Z58" ca="1">IFERROR(
   INDEX(
      _xlfn._xlws.FILTER(
         INDIRECT($B$1 &amp; "[" &amp; Z$7 &amp; " " &amp; Z$1 &amp; "]"),
         (INDIRECT($B$1 &amp; "[Metric]")="Deal Count")*
         (INDIRECT($B$1 &amp; "[Industry Sector]")=$O58)
      ),
   1),
0)</f>
        <v>0</v>
      </c>
      <c r="AA58" s="34" cm="1">
        <f t="array" aca="1" ref="AA58" ca="1">IFERROR(
   INDEX(
      _xlfn._xlws.FILTER(
         INDIRECT($B$1 &amp; "[" &amp; AA$7 &amp; " " &amp; AA$1 &amp; "]"),
         (INDIRECT($B$1 &amp; "[Metric]")="Deal Count")*
         (INDIRECT($B$1 &amp; "[Industry Sector]")=$O58)
      ),
   1),
0)</f>
        <v>0</v>
      </c>
      <c r="AB58" s="34" cm="1">
        <f t="array" aca="1" ref="AB58" ca="1">IFERROR(
   INDEX(
      _xlfn._xlws.FILTER(
         INDIRECT($B$1 &amp; "[" &amp; AB$7 &amp; " " &amp; AB$1 &amp; "]"),
         (INDIRECT($B$1 &amp; "[Metric]")="Deal Count")*
         (INDIRECT($B$1 &amp; "[Industry Sector]")=$O58)
      ),
   1),
0)</f>
        <v>0</v>
      </c>
      <c r="AC58" s="34" cm="1">
        <f t="array" aca="1" ref="AC58" ca="1">IFERROR(
   INDEX(
      _xlfn._xlws.FILTER(
         INDIRECT($B$1 &amp; "[" &amp; AC$7 &amp; " " &amp; AC$1 &amp; "]"),
         (INDIRECT($B$1 &amp; "[Metric]")="Deal Count")*
         (INDIRECT($B$1 &amp; "[Industry Sector]")=$O58)
      ),
   1),
0)</f>
        <v>0</v>
      </c>
      <c r="AD58" s="34" cm="1">
        <f t="array" aca="1" ref="AD58" ca="1">IFERROR(
   INDEX(
      _xlfn._xlws.FILTER(
         INDIRECT($B$1 &amp; "[" &amp; AD$7 &amp; " " &amp; AD$1 &amp; "]"),
         (INDIRECT($B$1 &amp; "[Metric]")="Deal Count")*
         (INDIRECT($B$1 &amp; "[Industry Sector]")=$O58)
      ),
   1),
0)</f>
        <v>0</v>
      </c>
      <c r="AE58" s="34" cm="1">
        <f t="array" aca="1" ref="AE58" ca="1">IFERROR(
   INDEX(
      _xlfn._xlws.FILTER(
         INDIRECT($B$1 &amp; "[" &amp; AE$7 &amp; " " &amp; AE$1 &amp; "]"),
         (INDIRECT($B$1 &amp; "[Metric]")="Deal Count")*
         (INDIRECT($B$1 &amp; "[Industry Sector]")=$O58)
      ),
   1),
0)</f>
        <v>0</v>
      </c>
      <c r="AF58" s="34" cm="1">
        <f t="array" aca="1" ref="AF58" ca="1">IFERROR(
   INDEX(
      _xlfn._xlws.FILTER(
         INDIRECT($B$1 &amp; "[" &amp; AF$7 &amp; " " &amp; AF$1 &amp; "]"),
         (INDIRECT($B$1 &amp; "[Metric]")="Deal Count")*
         (INDIRECT($B$1 &amp; "[Industry Sector]")=$O58)
      ),
   1),
0)</f>
        <v>0</v>
      </c>
      <c r="AG58" s="34" cm="1">
        <f t="array" aca="1" ref="AG58" ca="1">IFERROR(
   INDEX(
      _xlfn._xlws.FILTER(
         INDIRECT($B$1 &amp; "[" &amp; AG$7 &amp; " " &amp; AG$1 &amp; "]"),
         (INDIRECT($B$1 &amp; "[Metric]")="Deal Count")*
         (INDIRECT($B$1 &amp; "[Industry Sector]")=$O58)
      ),
   1),
0)</f>
        <v>0</v>
      </c>
      <c r="AH58" s="34" cm="1">
        <f t="array" aca="1" ref="AH58" ca="1">IFERROR(
   INDEX(
      _xlfn._xlws.FILTER(
         INDIRECT($B$1 &amp; "[" &amp; AH$7 &amp; " " &amp; AH$1 &amp; "]"),
         (INDIRECT($B$1 &amp; "[Metric]")="Deal Count")*
         (INDIRECT($B$1 &amp; "[Industry Sector]")=$O58)
      ),
   1),
0)</f>
        <v>0</v>
      </c>
      <c r="AI58" s="34" cm="1">
        <f t="array" aca="1" ref="AI58" ca="1">IFERROR(
   INDEX(
      _xlfn._xlws.FILTER(
         INDIRECT($B$1 &amp; "[" &amp; AI$7 &amp; " " &amp; AI$1 &amp; "]"),
         (INDIRECT($B$1 &amp; "[Metric]")="Deal Count")*
         (INDIRECT($B$1 &amp; "[Industry Sector]")=$O58)
      ),
   1),
0)</f>
        <v>0</v>
      </c>
      <c r="AJ58" s="34" cm="1">
        <f t="array" aca="1" ref="AJ58" ca="1">IFERROR(
   INDEX(
      _xlfn._xlws.FILTER(
         INDIRECT($B$1 &amp; "[" &amp; AJ$7 &amp; " " &amp; AJ$1 &amp; "]"),
         (INDIRECT($B$1 &amp; "[Metric]")="Deal Count")*
         (INDIRECT($B$1 &amp; "[Industry Sector]")=$O58)
      ),
   1),
0)</f>
        <v>0</v>
      </c>
      <c r="AK58" s="34" cm="1">
        <f t="array" aca="1" ref="AK58" ca="1">IFERROR(
   INDEX(
      _xlfn._xlws.FILTER(
         INDIRECT($B$1 &amp; "[" &amp; AK$7 &amp; " " &amp; AK$1 &amp; "]"),
         (INDIRECT($B$1 &amp; "[Metric]")="Deal Count")*
         (INDIRECT($B$1 &amp; "[Industry Sector]")=$O58)
      ),
   1),
0)</f>
        <v>0</v>
      </c>
      <c r="AL58" s="34" cm="1">
        <f t="array" aca="1" ref="AL58" ca="1">IFERROR(
   INDEX(
      _xlfn._xlws.FILTER(
         INDIRECT($B$1 &amp; "[" &amp; AL$7 &amp; " " &amp; AL$1 &amp; "]"),
         (INDIRECT($B$1 &amp; "[Metric]")="Deal Count")*
         (INDIRECT($B$1 &amp; "[Industry Sector]")=$O58)
      ),
   1),
0)</f>
        <v>0</v>
      </c>
      <c r="AM58" s="34" cm="1">
        <f t="array" aca="1" ref="AM58" ca="1">IFERROR(
   INDEX(
      _xlfn._xlws.FILTER(
         INDIRECT($B$1 &amp; "[" &amp; AM$7 &amp; " " &amp; AM$1 &amp; "]"),
         (INDIRECT($B$1 &amp; "[Metric]")="Deal Count")*
         (INDIRECT($B$1 &amp; "[Industry Sector]")=$O58)
      ),
   1),
0)</f>
        <v>0</v>
      </c>
      <c r="AN58" s="34" cm="1">
        <f t="array" aca="1" ref="AN58" ca="1">IFERROR(
   INDEX(
      _xlfn._xlws.FILTER(
         INDIRECT($B$1 &amp; "[" &amp; AN$7 &amp; " " &amp; AN$1 &amp; "]"),
         (INDIRECT($B$1 &amp; "[Metric]")="Deal Count")*
         (INDIRECT($B$1 &amp; "[Industry Sector]")=$O58)
      ),
   1),
0)</f>
        <v>0</v>
      </c>
      <c r="AO58" s="34" cm="1">
        <f t="array" aca="1" ref="AO58" ca="1">IFERROR(
   INDEX(
      _xlfn._xlws.FILTER(
         INDIRECT($B$1 &amp; "[" &amp; AO$7 &amp; " " &amp; AO$1 &amp; "]"),
         (INDIRECT($B$1 &amp; "[Metric]")="Deal Count")*
         (INDIRECT($B$1 &amp; "[Industry Sector]")=$O58)
      ),
   1),
0)</f>
        <v>0</v>
      </c>
      <c r="AP58" s="34" cm="1">
        <f t="array" aca="1" ref="AP58" ca="1">IFERROR(
   INDEX(
      _xlfn._xlws.FILTER(
         INDIRECT($B$1 &amp; "[" &amp; AP$7 &amp; " " &amp; AP$1 &amp; "]"),
         (INDIRECT($B$1 &amp; "[Metric]")="Deal Count")*
         (INDIRECT($B$1 &amp; "[Industry Sector]")=$O58)
      ),
   1),
0)</f>
        <v>0</v>
      </c>
      <c r="AQ58" s="34" cm="1">
        <f t="array" aca="1" ref="AQ58" ca="1">IFERROR(
   INDEX(
      _xlfn._xlws.FILTER(
         INDIRECT($B$1 &amp; "[" &amp; AQ$7 &amp; " " &amp; AQ$1 &amp; "]"),
         (INDIRECT($B$1 &amp; "[Metric]")="Deal Count")*
         (INDIRECT($B$1 &amp; "[Industry Sector]")=$O58)
      ),
   1),
0)</f>
        <v>0</v>
      </c>
      <c r="AR58" s="34" cm="1">
        <f t="array" aca="1" ref="AR58" ca="1">IFERROR(
   INDEX(
      _xlfn._xlws.FILTER(
         INDIRECT($B$1 &amp; "[" &amp; AR$7 &amp; " " &amp; AR$1 &amp; "]"),
         (INDIRECT($B$1 &amp; "[Metric]")="Deal Count")*
         (INDIRECT($B$1 &amp; "[Industry Sector]")=$O58)
      ),
   1),
0)</f>
        <v>0</v>
      </c>
      <c r="AS58" s="34" cm="1">
        <f t="array" aca="1" ref="AS58" ca="1">IFERROR(
   INDEX(
      _xlfn._xlws.FILTER(
         INDIRECT($B$1 &amp; "[" &amp; AS$7 &amp; " " &amp; AS$1 &amp; "]"),
         (INDIRECT($B$1 &amp; "[Metric]")="Deal Count")*
         (INDIRECT($B$1 &amp; "[Industry Sector]")=$O58)
      ),
   1),
0)</f>
        <v>0</v>
      </c>
      <c r="AT58" s="34" cm="1">
        <f t="array" aca="1" ref="AT58" ca="1">IFERROR(
   INDEX(
      _xlfn._xlws.FILTER(
         INDIRECT($B$1 &amp; "[" &amp; AT$7 &amp; " " &amp; AT$1 &amp; "]"),
         (INDIRECT($B$1 &amp; "[Metric]")="Deal Count")*
         (INDIRECT($B$1 &amp; "[Industry Sector]")=$O58)
      ),
   1),
0)</f>
        <v>0</v>
      </c>
      <c r="AU58" s="34" cm="1">
        <f t="array" aca="1" ref="AU58" ca="1">IFERROR(
   INDEX(
      _xlfn._xlws.FILTER(
         INDIRECT($B$1 &amp; "[" &amp; AU$7 &amp; " " &amp; AU$1 &amp; "]"),
         (INDIRECT($B$1 &amp; "[Metric]")="Deal Count")*
         (INDIRECT($B$1 &amp; "[Industry Sector]")=$O58)
      ),
   1),
0)</f>
        <v>0</v>
      </c>
      <c r="AV58" s="34" cm="1">
        <f t="array" aca="1" ref="AV58" ca="1">IFERROR(
   INDEX(
      _xlfn._xlws.FILTER(
         INDIRECT($B$1 &amp; "[" &amp; AV$7 &amp; " " &amp; AV$1 &amp; "]"),
         (INDIRECT($B$1 &amp; "[Metric]")="Deal Count")*
         (INDIRECT($B$1 &amp; "[Industry Sector]")=$O58)
      ),
   1),
0)</f>
        <v>0</v>
      </c>
      <c r="AW58" s="34" cm="1">
        <f t="array" aca="1" ref="AW58" ca="1">IFERROR(
   INDEX(
      _xlfn._xlws.FILTER(
         INDIRECT($B$1 &amp; "[" &amp; AW$7 &amp; " " &amp; AW$1 &amp; "]"),
         (INDIRECT($B$1 &amp; "[Metric]")="Deal Count")*
         (INDIRECT($B$1 &amp; "[Industry Sector]")=$O58)
      ),
   1),
0)</f>
        <v>0</v>
      </c>
      <c r="AX58" s="34" cm="1">
        <f t="array" aca="1" ref="AX58" ca="1">IFERROR(
   INDEX(
      _xlfn._xlws.FILTER(
         INDIRECT($B$1 &amp; "[" &amp; AX$7 &amp; " " &amp; AX$1 &amp; "]"),
         (INDIRECT($B$1 &amp; "[Metric]")="Deal Count")*
         (INDIRECT($B$1 &amp; "[Industry Sector]")=$O58)
      ),
   1),
0)</f>
        <v>0</v>
      </c>
      <c r="AY58" s="34" cm="1">
        <f t="array" aca="1" ref="AY58" ca="1">IFERROR(
   INDEX(
      _xlfn._xlws.FILTER(
         INDIRECT($B$1 &amp; "[" &amp; AY$7 &amp; " " &amp; AY$1 &amp; "]"),
         (INDIRECT($B$1 &amp; "[Metric]")="Deal Count")*
         (INDIRECT($B$1 &amp; "[Industry Sector]")=$O58)
      ),
   1),
0)</f>
        <v>0</v>
      </c>
      <c r="AZ58" s="34" cm="1">
        <f t="array" aca="1" ref="AZ58" ca="1">IFERROR(
   INDEX(
      _xlfn._xlws.FILTER(
         INDIRECT($B$1 &amp; "[" &amp; AZ$7 &amp; " " &amp; AZ$1 &amp; "]"),
         (INDIRECT($B$1 &amp; "[Metric]")="Deal Count")*
         (INDIRECT($B$1 &amp; "[Industry Sector]")=$O58)
      ),
   1),
0)</f>
        <v>0</v>
      </c>
      <c r="BA58" s="34" cm="1">
        <f t="array" aca="1" ref="BA58" ca="1">IFERROR(
   INDEX(
      _xlfn._xlws.FILTER(
         INDIRECT($B$1 &amp; "[" &amp; BA$7 &amp; " " &amp; BA$1 &amp; "]"),
         (INDIRECT($B$1 &amp; "[Metric]")="Deal Count")*
         (INDIRECT($B$1 &amp; "[Industry Sector]")=$O58)
      ),
   1),
0)</f>
        <v>0</v>
      </c>
      <c r="BB58" s="34" cm="1">
        <f t="array" aca="1" ref="BB58" ca="1">IFERROR(
   INDEX(
      _xlfn._xlws.FILTER(
         INDIRECT($B$1 &amp; "[" &amp; BB$7 &amp; " " &amp; BB$1 &amp; "]"),
         (INDIRECT($B$1 &amp; "[Metric]")="Deal Count")*
         (INDIRECT($B$1 &amp; "[Industry Sector]")=$O58)
      ),
   1),
0)</f>
        <v>0</v>
      </c>
      <c r="BC58" s="34" cm="1">
        <f t="array" aca="1" ref="BC58" ca="1">IFERROR(
   INDEX(
      _xlfn._xlws.FILTER(
         INDIRECT($B$1 &amp; "[" &amp; BC$7 &amp; " " &amp; BC$1 &amp; "]"),
         (INDIRECT($B$1 &amp; "[Metric]")="Deal Count")*
         (INDIRECT($B$1 &amp; "[Industry Sector]")=$O58)
      ),
   1),
0)</f>
        <v>0</v>
      </c>
      <c r="BD58" s="34" cm="1">
        <f t="array" aca="1" ref="BD58" ca="1">IFERROR(
   INDEX(
      _xlfn._xlws.FILTER(
         INDIRECT($B$1 &amp; "[" &amp; BD$7 &amp; " " &amp; BD$1 &amp; "]"),
         (INDIRECT($B$1 &amp; "[Metric]")="Deal Count")*
         (INDIRECT($B$1 &amp; "[Industry Sector]")=$O58)
      ),
   1),
0)</f>
        <v>0</v>
      </c>
      <c r="BE58" s="34" cm="1">
        <f t="array" aca="1" ref="BE58" ca="1">IFERROR(
   INDEX(
      _xlfn._xlws.FILTER(
         INDIRECT($B$1 &amp; "[" &amp; BE$7 &amp; " " &amp; BE$1 &amp; "]"),
         (INDIRECT($B$1 &amp; "[Metric]")="Deal Count")*
         (INDIRECT($B$1 &amp; "[Industry Sector]")=$O58)
      ),
   1),
0)</f>
        <v>0</v>
      </c>
      <c r="BF58" s="34" cm="1">
        <f t="array" aca="1" ref="BF58" ca="1">IFERROR(
   INDEX(
      _xlfn._xlws.FILTER(
         INDIRECT($B$1 &amp; "[" &amp; BF$7 &amp; " " &amp; BF$1 &amp; "]"),
         (INDIRECT($B$1 &amp; "[Metric]")="Deal Count")*
         (INDIRECT($B$1 &amp; "[Industry Sector]")=$O58)
      ),
   1),
0)</f>
        <v>0</v>
      </c>
      <c r="BG58" s="35" cm="1">
        <f t="array" aca="1" ref="BG58" ca="1">IFERROR(
   INDEX(
      _xlfn._xlws.FILTER(
         INDIRECT($B$1 &amp; "[" &amp; BG$7 &amp; " " &amp; BG$1 &amp; "]"),
         (INDIRECT($B$1 &amp; "[Metric]")="Deal Count")*
         (INDIRECT($B$1 &amp; "[Industry Sector]")=$O58)
      ),
   1),
0)</f>
        <v>0</v>
      </c>
    </row>
    <row r="59" spans="2:61" ht="12" customHeight="1">
      <c r="B59" s="5" t="s">
        <v>454</v>
      </c>
      <c r="C59" s="24" cm="1">
        <f t="array" aca="1" ref="C59" ca="1">IFERROR(
   INDEX(
      _xlfn._xlws.FILTER(
         INDIRECT($A$1 &amp; "[" &amp; C$7 &amp; "]"),
         (INDIRECT($A$1 &amp; "[Metric]")="Deal Count")*
         (INDIRECT($A$1 &amp; "[Industry Sector]")=$B59)
      ),
   1),
0)</f>
        <v>0</v>
      </c>
      <c r="D59" s="32" cm="1">
        <f t="array" aca="1" ref="D59" ca="1">IFERROR(
   INDEX(
      _xlfn._xlws.FILTER(
         INDIRECT($A$1 &amp; "[" &amp; D$7 &amp; "]"),
         (INDIRECT($A$1 &amp; "[Metric]")="Deal Count")*
         (INDIRECT($A$1 &amp; "[Industry Sector]")=$B59)
      ),
   1),
0)</f>
        <v>0</v>
      </c>
      <c r="E59" s="32" cm="1">
        <f t="array" aca="1" ref="E59" ca="1">IFERROR(
   INDEX(
      _xlfn._xlws.FILTER(
         INDIRECT($A$1 &amp; "[" &amp; E$7 &amp; "]"),
         (INDIRECT($A$1 &amp; "[Metric]")="Deal Count")*
         (INDIRECT($A$1 &amp; "[Industry Sector]")=$B59)
      ),
   1),
0)</f>
        <v>0</v>
      </c>
      <c r="F59" s="32" cm="1">
        <f t="array" aca="1" ref="F59" ca="1">IFERROR(
   INDEX(
      _xlfn._xlws.FILTER(
         INDIRECT($A$1 &amp; "[" &amp; F$7 &amp; "]"),
         (INDIRECT($A$1 &amp; "[Metric]")="Deal Count")*
         (INDIRECT($A$1 &amp; "[Industry Sector]")=$B59)
      ),
   1),
0)</f>
        <v>0</v>
      </c>
      <c r="G59" s="32" cm="1">
        <f t="array" aca="1" ref="G59" ca="1">IFERROR(
   INDEX(
      _xlfn._xlws.FILTER(
         INDIRECT($A$1 &amp; "[" &amp; G$7 &amp; "]"),
         (INDIRECT($A$1 &amp; "[Metric]")="Deal Count")*
         (INDIRECT($A$1 &amp; "[Industry Sector]")=$B59)
      ),
   1),
0)</f>
        <v>0</v>
      </c>
      <c r="H59" s="32" cm="1">
        <f t="array" aca="1" ref="H59" ca="1">IFERROR(
   INDEX(
      _xlfn._xlws.FILTER(
         INDIRECT($A$1 &amp; "[" &amp; H$7 &amp; "]"),
         (INDIRECT($A$1 &amp; "[Metric]")="Deal Count")*
         (INDIRECT($A$1 &amp; "[Industry Sector]")=$B59)
      ),
   1),
0)</f>
        <v>0</v>
      </c>
      <c r="I59" s="32" cm="1">
        <f t="array" aca="1" ref="I59" ca="1">IFERROR(
   INDEX(
      _xlfn._xlws.FILTER(
         INDIRECT($A$1 &amp; "[" &amp; I$7 &amp; "]"),
         (INDIRECT($A$1 &amp; "[Metric]")="Deal Count")*
         (INDIRECT($A$1 &amp; "[Industry Sector]")=$B59)
      ),
   1),
0)</f>
        <v>0</v>
      </c>
      <c r="J59" s="32" cm="1">
        <f t="array" aca="1" ref="J59" ca="1">IFERROR(
   INDEX(
      _xlfn._xlws.FILTER(
         INDIRECT($A$1 &amp; "[" &amp; J$7 &amp; "]"),
         (INDIRECT($A$1 &amp; "[Metric]")="Deal Count")*
         (INDIRECT($A$1 &amp; "[Industry Sector]")=$B59)
      ),
   1),
0)</f>
        <v>0</v>
      </c>
      <c r="K59" s="32" cm="1">
        <f t="array" aca="1" ref="K59" ca="1">IFERROR(
   INDEX(
      _xlfn._xlws.FILTER(
         INDIRECT($A$1 &amp; "[" &amp; K$7 &amp; "]"),
         (INDIRECT($A$1 &amp; "[Metric]")="Deal Count")*
         (INDIRECT($A$1 &amp; "[Industry Sector]")=$B59)
      ),
   1),
0)</f>
        <v>0</v>
      </c>
      <c r="L59" s="32" cm="1">
        <f t="array" aca="1" ref="L59" ca="1">IFERROR(
   INDEX(
      _xlfn._xlws.FILTER(
         INDIRECT($A$1 &amp; "[" &amp; L$7 &amp; "]"),
         (INDIRECT($A$1 &amp; "[Metric]")="Deal Count")*
         (INDIRECT($A$1 &amp; "[Industry Sector]")=$B59)
      ),
   1),
0)</f>
        <v>0</v>
      </c>
      <c r="M59" s="25" cm="1">
        <f t="array" aca="1" ref="M59" ca="1">IFERROR(
   INDEX(
      _xlfn._xlws.FILTER(
         INDIRECT($A$1 &amp; "[" &amp; M$7 &amp; "]"),
         (INDIRECT($A$1 &amp; "[Metric]")="Deal Count")*
         (INDIRECT($A$1 &amp; "[Industry Sector]")=$B59)
      ),
   1),
0)</f>
        <v>0</v>
      </c>
      <c r="O59" s="5" t="s">
        <v>454</v>
      </c>
      <c r="P59" s="24" cm="1">
        <f t="array" aca="1" ref="P59" ca="1">IFERROR(
   INDEX(
      _xlfn._xlws.FILTER(
         INDIRECT($B$1 &amp; "[" &amp; P$7 &amp; " " &amp; P$1 &amp; "]"),
         (INDIRECT($B$1 &amp; "[Metric]")="Deal Count")*
         (INDIRECT($B$1 &amp; "[Industry Sector]")=$O59)
      ),
   1),
0)</f>
        <v>0</v>
      </c>
      <c r="Q59" s="32" cm="1">
        <f t="array" aca="1" ref="Q59" ca="1">IFERROR(
   INDEX(
      _xlfn._xlws.FILTER(
         INDIRECT($B$1 &amp; "[" &amp; Q$7 &amp; " " &amp; Q$1 &amp; "]"),
         (INDIRECT($B$1 &amp; "[Metric]")="Deal Count")*
         (INDIRECT($B$1 &amp; "[Industry Sector]")=$O59)
      ),
   1),
0)</f>
        <v>0</v>
      </c>
      <c r="R59" s="32" cm="1">
        <f t="array" aca="1" ref="R59" ca="1">IFERROR(
   INDEX(
      _xlfn._xlws.FILTER(
         INDIRECT($B$1 &amp; "[" &amp; R$7 &amp; " " &amp; R$1 &amp; "]"),
         (INDIRECT($B$1 &amp; "[Metric]")="Deal Count")*
         (INDIRECT($B$1 &amp; "[Industry Sector]")=$O59)
      ),
   1),
0)</f>
        <v>0</v>
      </c>
      <c r="S59" s="32" cm="1">
        <f t="array" aca="1" ref="S59" ca="1">IFERROR(
   INDEX(
      _xlfn._xlws.FILTER(
         INDIRECT($B$1 &amp; "[" &amp; S$7 &amp; " " &amp; S$1 &amp; "]"),
         (INDIRECT($B$1 &amp; "[Metric]")="Deal Count")*
         (INDIRECT($B$1 &amp; "[Industry Sector]")=$O59)
      ),
   1),
0)</f>
        <v>0</v>
      </c>
      <c r="T59" s="32" cm="1">
        <f t="array" aca="1" ref="T59" ca="1">IFERROR(
   INDEX(
      _xlfn._xlws.FILTER(
         INDIRECT($B$1 &amp; "[" &amp; T$7 &amp; " " &amp; T$1 &amp; "]"),
         (INDIRECT($B$1 &amp; "[Metric]")="Deal Count")*
         (INDIRECT($B$1 &amp; "[Industry Sector]")=$O59)
      ),
   1),
0)</f>
        <v>0</v>
      </c>
      <c r="U59" s="32" cm="1">
        <f t="array" aca="1" ref="U59" ca="1">IFERROR(
   INDEX(
      _xlfn._xlws.FILTER(
         INDIRECT($B$1 &amp; "[" &amp; U$7 &amp; " " &amp; U$1 &amp; "]"),
         (INDIRECT($B$1 &amp; "[Metric]")="Deal Count")*
         (INDIRECT($B$1 &amp; "[Industry Sector]")=$O59)
      ),
   1),
0)</f>
        <v>0</v>
      </c>
      <c r="V59" s="32" cm="1">
        <f t="array" aca="1" ref="V59" ca="1">IFERROR(
   INDEX(
      _xlfn._xlws.FILTER(
         INDIRECT($B$1 &amp; "[" &amp; V$7 &amp; " " &amp; V$1 &amp; "]"),
         (INDIRECT($B$1 &amp; "[Metric]")="Deal Count")*
         (INDIRECT($B$1 &amp; "[Industry Sector]")=$O59)
      ),
   1),
0)</f>
        <v>0</v>
      </c>
      <c r="W59" s="32" cm="1">
        <f t="array" aca="1" ref="W59" ca="1">IFERROR(
   INDEX(
      _xlfn._xlws.FILTER(
         INDIRECT($B$1 &amp; "[" &amp; W$7 &amp; " " &amp; W$1 &amp; "]"),
         (INDIRECT($B$1 &amp; "[Metric]")="Deal Count")*
         (INDIRECT($B$1 &amp; "[Industry Sector]")=$O59)
      ),
   1),
0)</f>
        <v>0</v>
      </c>
      <c r="X59" s="32" cm="1">
        <f t="array" aca="1" ref="X59" ca="1">IFERROR(
   INDEX(
      _xlfn._xlws.FILTER(
         INDIRECT($B$1 &amp; "[" &amp; X$7 &amp; " " &amp; X$1 &amp; "]"),
         (INDIRECT($B$1 &amp; "[Metric]")="Deal Count")*
         (INDIRECT($B$1 &amp; "[Industry Sector]")=$O59)
      ),
   1),
0)</f>
        <v>0</v>
      </c>
      <c r="Y59" s="32" cm="1">
        <f t="array" aca="1" ref="Y59" ca="1">IFERROR(
   INDEX(
      _xlfn._xlws.FILTER(
         INDIRECT($B$1 &amp; "[" &amp; Y$7 &amp; " " &amp; Y$1 &amp; "]"),
         (INDIRECT($B$1 &amp; "[Metric]")="Deal Count")*
         (INDIRECT($B$1 &amp; "[Industry Sector]")=$O59)
      ),
   1),
0)</f>
        <v>0</v>
      </c>
      <c r="Z59" s="32" cm="1">
        <f t="array" aca="1" ref="Z59" ca="1">IFERROR(
   INDEX(
      _xlfn._xlws.FILTER(
         INDIRECT($B$1 &amp; "[" &amp; Z$7 &amp; " " &amp; Z$1 &amp; "]"),
         (INDIRECT($B$1 &amp; "[Metric]")="Deal Count")*
         (INDIRECT($B$1 &amp; "[Industry Sector]")=$O59)
      ),
   1),
0)</f>
        <v>0</v>
      </c>
      <c r="AA59" s="32" cm="1">
        <f t="array" aca="1" ref="AA59" ca="1">IFERROR(
   INDEX(
      _xlfn._xlws.FILTER(
         INDIRECT($B$1 &amp; "[" &amp; AA$7 &amp; " " &amp; AA$1 &amp; "]"),
         (INDIRECT($B$1 &amp; "[Metric]")="Deal Count")*
         (INDIRECT($B$1 &amp; "[Industry Sector]")=$O59)
      ),
   1),
0)</f>
        <v>0</v>
      </c>
      <c r="AB59" s="32" cm="1">
        <f t="array" aca="1" ref="AB59" ca="1">IFERROR(
   INDEX(
      _xlfn._xlws.FILTER(
         INDIRECT($B$1 &amp; "[" &amp; AB$7 &amp; " " &amp; AB$1 &amp; "]"),
         (INDIRECT($B$1 &amp; "[Metric]")="Deal Count")*
         (INDIRECT($B$1 &amp; "[Industry Sector]")=$O59)
      ),
   1),
0)</f>
        <v>0</v>
      </c>
      <c r="AC59" s="32" cm="1">
        <f t="array" aca="1" ref="AC59" ca="1">IFERROR(
   INDEX(
      _xlfn._xlws.FILTER(
         INDIRECT($B$1 &amp; "[" &amp; AC$7 &amp; " " &amp; AC$1 &amp; "]"),
         (INDIRECT($B$1 &amp; "[Metric]")="Deal Count")*
         (INDIRECT($B$1 &amp; "[Industry Sector]")=$O59)
      ),
   1),
0)</f>
        <v>0</v>
      </c>
      <c r="AD59" s="32" cm="1">
        <f t="array" aca="1" ref="AD59" ca="1">IFERROR(
   INDEX(
      _xlfn._xlws.FILTER(
         INDIRECT($B$1 &amp; "[" &amp; AD$7 &amp; " " &amp; AD$1 &amp; "]"),
         (INDIRECT($B$1 &amp; "[Metric]")="Deal Count")*
         (INDIRECT($B$1 &amp; "[Industry Sector]")=$O59)
      ),
   1),
0)</f>
        <v>0</v>
      </c>
      <c r="AE59" s="32" cm="1">
        <f t="array" aca="1" ref="AE59" ca="1">IFERROR(
   INDEX(
      _xlfn._xlws.FILTER(
         INDIRECT($B$1 &amp; "[" &amp; AE$7 &amp; " " &amp; AE$1 &amp; "]"),
         (INDIRECT($B$1 &amp; "[Metric]")="Deal Count")*
         (INDIRECT($B$1 &amp; "[Industry Sector]")=$O59)
      ),
   1),
0)</f>
        <v>0</v>
      </c>
      <c r="AF59" s="32" cm="1">
        <f t="array" aca="1" ref="AF59" ca="1">IFERROR(
   INDEX(
      _xlfn._xlws.FILTER(
         INDIRECT($B$1 &amp; "[" &amp; AF$7 &amp; " " &amp; AF$1 &amp; "]"),
         (INDIRECT($B$1 &amp; "[Metric]")="Deal Count")*
         (INDIRECT($B$1 &amp; "[Industry Sector]")=$O59)
      ),
   1),
0)</f>
        <v>0</v>
      </c>
      <c r="AG59" s="32" cm="1">
        <f t="array" aca="1" ref="AG59" ca="1">IFERROR(
   INDEX(
      _xlfn._xlws.FILTER(
         INDIRECT($B$1 &amp; "[" &amp; AG$7 &amp; " " &amp; AG$1 &amp; "]"),
         (INDIRECT($B$1 &amp; "[Metric]")="Deal Count")*
         (INDIRECT($B$1 &amp; "[Industry Sector]")=$O59)
      ),
   1),
0)</f>
        <v>0</v>
      </c>
      <c r="AH59" s="32" cm="1">
        <f t="array" aca="1" ref="AH59" ca="1">IFERROR(
   INDEX(
      _xlfn._xlws.FILTER(
         INDIRECT($B$1 &amp; "[" &amp; AH$7 &amp; " " &amp; AH$1 &amp; "]"),
         (INDIRECT($B$1 &amp; "[Metric]")="Deal Count")*
         (INDIRECT($B$1 &amp; "[Industry Sector]")=$O59)
      ),
   1),
0)</f>
        <v>0</v>
      </c>
      <c r="AI59" s="32" cm="1">
        <f t="array" aca="1" ref="AI59" ca="1">IFERROR(
   INDEX(
      _xlfn._xlws.FILTER(
         INDIRECT($B$1 &amp; "[" &amp; AI$7 &amp; " " &amp; AI$1 &amp; "]"),
         (INDIRECT($B$1 &amp; "[Metric]")="Deal Count")*
         (INDIRECT($B$1 &amp; "[Industry Sector]")=$O59)
      ),
   1),
0)</f>
        <v>0</v>
      </c>
      <c r="AJ59" s="32" cm="1">
        <f t="array" aca="1" ref="AJ59" ca="1">IFERROR(
   INDEX(
      _xlfn._xlws.FILTER(
         INDIRECT($B$1 &amp; "[" &amp; AJ$7 &amp; " " &amp; AJ$1 &amp; "]"),
         (INDIRECT($B$1 &amp; "[Metric]")="Deal Count")*
         (INDIRECT($B$1 &amp; "[Industry Sector]")=$O59)
      ),
   1),
0)</f>
        <v>0</v>
      </c>
      <c r="AK59" s="32" cm="1">
        <f t="array" aca="1" ref="AK59" ca="1">IFERROR(
   INDEX(
      _xlfn._xlws.FILTER(
         INDIRECT($B$1 &amp; "[" &amp; AK$7 &amp; " " &amp; AK$1 &amp; "]"),
         (INDIRECT($B$1 &amp; "[Metric]")="Deal Count")*
         (INDIRECT($B$1 &amp; "[Industry Sector]")=$O59)
      ),
   1),
0)</f>
        <v>0</v>
      </c>
      <c r="AL59" s="32" cm="1">
        <f t="array" aca="1" ref="AL59" ca="1">IFERROR(
   INDEX(
      _xlfn._xlws.FILTER(
         INDIRECT($B$1 &amp; "[" &amp; AL$7 &amp; " " &amp; AL$1 &amp; "]"),
         (INDIRECT($B$1 &amp; "[Metric]")="Deal Count")*
         (INDIRECT($B$1 &amp; "[Industry Sector]")=$O59)
      ),
   1),
0)</f>
        <v>0</v>
      </c>
      <c r="AM59" s="32" cm="1">
        <f t="array" aca="1" ref="AM59" ca="1">IFERROR(
   INDEX(
      _xlfn._xlws.FILTER(
         INDIRECT($B$1 &amp; "[" &amp; AM$7 &amp; " " &amp; AM$1 &amp; "]"),
         (INDIRECT($B$1 &amp; "[Metric]")="Deal Count")*
         (INDIRECT($B$1 &amp; "[Industry Sector]")=$O59)
      ),
   1),
0)</f>
        <v>0</v>
      </c>
      <c r="AN59" s="32" cm="1">
        <f t="array" aca="1" ref="AN59" ca="1">IFERROR(
   INDEX(
      _xlfn._xlws.FILTER(
         INDIRECT($B$1 &amp; "[" &amp; AN$7 &amp; " " &amp; AN$1 &amp; "]"),
         (INDIRECT($B$1 &amp; "[Metric]")="Deal Count")*
         (INDIRECT($B$1 &amp; "[Industry Sector]")=$O59)
      ),
   1),
0)</f>
        <v>0</v>
      </c>
      <c r="AO59" s="32" cm="1">
        <f t="array" aca="1" ref="AO59" ca="1">IFERROR(
   INDEX(
      _xlfn._xlws.FILTER(
         INDIRECT($B$1 &amp; "[" &amp; AO$7 &amp; " " &amp; AO$1 &amp; "]"),
         (INDIRECT($B$1 &amp; "[Metric]")="Deal Count")*
         (INDIRECT($B$1 &amp; "[Industry Sector]")=$O59)
      ),
   1),
0)</f>
        <v>0</v>
      </c>
      <c r="AP59" s="32" cm="1">
        <f t="array" aca="1" ref="AP59" ca="1">IFERROR(
   INDEX(
      _xlfn._xlws.FILTER(
         INDIRECT($B$1 &amp; "[" &amp; AP$7 &amp; " " &amp; AP$1 &amp; "]"),
         (INDIRECT($B$1 &amp; "[Metric]")="Deal Count")*
         (INDIRECT($B$1 &amp; "[Industry Sector]")=$O59)
      ),
   1),
0)</f>
        <v>0</v>
      </c>
      <c r="AQ59" s="32" cm="1">
        <f t="array" aca="1" ref="AQ59" ca="1">IFERROR(
   INDEX(
      _xlfn._xlws.FILTER(
         INDIRECT($B$1 &amp; "[" &amp; AQ$7 &amp; " " &amp; AQ$1 &amp; "]"),
         (INDIRECT($B$1 &amp; "[Metric]")="Deal Count")*
         (INDIRECT($B$1 &amp; "[Industry Sector]")=$O59)
      ),
   1),
0)</f>
        <v>0</v>
      </c>
      <c r="AR59" s="32" cm="1">
        <f t="array" aca="1" ref="AR59" ca="1">IFERROR(
   INDEX(
      _xlfn._xlws.FILTER(
         INDIRECT($B$1 &amp; "[" &amp; AR$7 &amp; " " &amp; AR$1 &amp; "]"),
         (INDIRECT($B$1 &amp; "[Metric]")="Deal Count")*
         (INDIRECT($B$1 &amp; "[Industry Sector]")=$O59)
      ),
   1),
0)</f>
        <v>0</v>
      </c>
      <c r="AS59" s="32" cm="1">
        <f t="array" aca="1" ref="AS59" ca="1">IFERROR(
   INDEX(
      _xlfn._xlws.FILTER(
         INDIRECT($B$1 &amp; "[" &amp; AS$7 &amp; " " &amp; AS$1 &amp; "]"),
         (INDIRECT($B$1 &amp; "[Metric]")="Deal Count")*
         (INDIRECT($B$1 &amp; "[Industry Sector]")=$O59)
      ),
   1),
0)</f>
        <v>0</v>
      </c>
      <c r="AT59" s="32" cm="1">
        <f t="array" aca="1" ref="AT59" ca="1">IFERROR(
   INDEX(
      _xlfn._xlws.FILTER(
         INDIRECT($B$1 &amp; "[" &amp; AT$7 &amp; " " &amp; AT$1 &amp; "]"),
         (INDIRECT($B$1 &amp; "[Metric]")="Deal Count")*
         (INDIRECT($B$1 &amp; "[Industry Sector]")=$O59)
      ),
   1),
0)</f>
        <v>0</v>
      </c>
      <c r="AU59" s="32" cm="1">
        <f t="array" aca="1" ref="AU59" ca="1">IFERROR(
   INDEX(
      _xlfn._xlws.FILTER(
         INDIRECT($B$1 &amp; "[" &amp; AU$7 &amp; " " &amp; AU$1 &amp; "]"),
         (INDIRECT($B$1 &amp; "[Metric]")="Deal Count")*
         (INDIRECT($B$1 &amp; "[Industry Sector]")=$O59)
      ),
   1),
0)</f>
        <v>0</v>
      </c>
      <c r="AV59" s="32" cm="1">
        <f t="array" aca="1" ref="AV59" ca="1">IFERROR(
   INDEX(
      _xlfn._xlws.FILTER(
         INDIRECT($B$1 &amp; "[" &amp; AV$7 &amp; " " &amp; AV$1 &amp; "]"),
         (INDIRECT($B$1 &amp; "[Metric]")="Deal Count")*
         (INDIRECT($B$1 &amp; "[Industry Sector]")=$O59)
      ),
   1),
0)</f>
        <v>0</v>
      </c>
      <c r="AW59" s="32" cm="1">
        <f t="array" aca="1" ref="AW59" ca="1">IFERROR(
   INDEX(
      _xlfn._xlws.FILTER(
         INDIRECT($B$1 &amp; "[" &amp; AW$7 &amp; " " &amp; AW$1 &amp; "]"),
         (INDIRECT($B$1 &amp; "[Metric]")="Deal Count")*
         (INDIRECT($B$1 &amp; "[Industry Sector]")=$O59)
      ),
   1),
0)</f>
        <v>0</v>
      </c>
      <c r="AX59" s="32" cm="1">
        <f t="array" aca="1" ref="AX59" ca="1">IFERROR(
   INDEX(
      _xlfn._xlws.FILTER(
         INDIRECT($B$1 &amp; "[" &amp; AX$7 &amp; " " &amp; AX$1 &amp; "]"),
         (INDIRECT($B$1 &amp; "[Metric]")="Deal Count")*
         (INDIRECT($B$1 &amp; "[Industry Sector]")=$O59)
      ),
   1),
0)</f>
        <v>0</v>
      </c>
      <c r="AY59" s="32" cm="1">
        <f t="array" aca="1" ref="AY59" ca="1">IFERROR(
   INDEX(
      _xlfn._xlws.FILTER(
         INDIRECT($B$1 &amp; "[" &amp; AY$7 &amp; " " &amp; AY$1 &amp; "]"),
         (INDIRECT($B$1 &amp; "[Metric]")="Deal Count")*
         (INDIRECT($B$1 &amp; "[Industry Sector]")=$O59)
      ),
   1),
0)</f>
        <v>0</v>
      </c>
      <c r="AZ59" s="32" cm="1">
        <f t="array" aca="1" ref="AZ59" ca="1">IFERROR(
   INDEX(
      _xlfn._xlws.FILTER(
         INDIRECT($B$1 &amp; "[" &amp; AZ$7 &amp; " " &amp; AZ$1 &amp; "]"),
         (INDIRECT($B$1 &amp; "[Metric]")="Deal Count")*
         (INDIRECT($B$1 &amp; "[Industry Sector]")=$O59)
      ),
   1),
0)</f>
        <v>0</v>
      </c>
      <c r="BA59" s="32" cm="1">
        <f t="array" aca="1" ref="BA59" ca="1">IFERROR(
   INDEX(
      _xlfn._xlws.FILTER(
         INDIRECT($B$1 &amp; "[" &amp; BA$7 &amp; " " &amp; BA$1 &amp; "]"),
         (INDIRECT($B$1 &amp; "[Metric]")="Deal Count")*
         (INDIRECT($B$1 &amp; "[Industry Sector]")=$O59)
      ),
   1),
0)</f>
        <v>0</v>
      </c>
      <c r="BB59" s="32" cm="1">
        <f t="array" aca="1" ref="BB59" ca="1">IFERROR(
   INDEX(
      _xlfn._xlws.FILTER(
         INDIRECT($B$1 &amp; "[" &amp; BB$7 &amp; " " &amp; BB$1 &amp; "]"),
         (INDIRECT($B$1 &amp; "[Metric]")="Deal Count")*
         (INDIRECT($B$1 &amp; "[Industry Sector]")=$O59)
      ),
   1),
0)</f>
        <v>0</v>
      </c>
      <c r="BC59" s="32" cm="1">
        <f t="array" aca="1" ref="BC59" ca="1">IFERROR(
   INDEX(
      _xlfn._xlws.FILTER(
         INDIRECT($B$1 &amp; "[" &amp; BC$7 &amp; " " &amp; BC$1 &amp; "]"),
         (INDIRECT($B$1 &amp; "[Metric]")="Deal Count")*
         (INDIRECT($B$1 &amp; "[Industry Sector]")=$O59)
      ),
   1),
0)</f>
        <v>0</v>
      </c>
      <c r="BD59" s="32" cm="1">
        <f t="array" aca="1" ref="BD59" ca="1">IFERROR(
   INDEX(
      _xlfn._xlws.FILTER(
         INDIRECT($B$1 &amp; "[" &amp; BD$7 &amp; " " &amp; BD$1 &amp; "]"),
         (INDIRECT($B$1 &amp; "[Metric]")="Deal Count")*
         (INDIRECT($B$1 &amp; "[Industry Sector]")=$O59)
      ),
   1),
0)</f>
        <v>0</v>
      </c>
      <c r="BE59" s="32" cm="1">
        <f t="array" aca="1" ref="BE59" ca="1">IFERROR(
   INDEX(
      _xlfn._xlws.FILTER(
         INDIRECT($B$1 &amp; "[" &amp; BE$7 &amp; " " &amp; BE$1 &amp; "]"),
         (INDIRECT($B$1 &amp; "[Metric]")="Deal Count")*
         (INDIRECT($B$1 &amp; "[Industry Sector]")=$O59)
      ),
   1),
0)</f>
        <v>0</v>
      </c>
      <c r="BF59" s="32" cm="1">
        <f t="array" aca="1" ref="BF59" ca="1">IFERROR(
   INDEX(
      _xlfn._xlws.FILTER(
         INDIRECT($B$1 &amp; "[" &amp; BF$7 &amp; " " &amp; BF$1 &amp; "]"),
         (INDIRECT($B$1 &amp; "[Metric]")="Deal Count")*
         (INDIRECT($B$1 &amp; "[Industry Sector]")=$O59)
      ),
   1),
0)</f>
        <v>0</v>
      </c>
      <c r="BG59" s="25" cm="1">
        <f t="array" aca="1" ref="BG59" ca="1">IFERROR(
   INDEX(
      _xlfn._xlws.FILTER(
         INDIRECT($B$1 &amp; "[" &amp; BG$7 &amp; " " &amp; BG$1 &amp; "]"),
         (INDIRECT($B$1 &amp; "[Metric]")="Deal Count")*
         (INDIRECT($B$1 &amp; "[Industry Sector]")=$O59)
      ),
   1),
0)</f>
        <v>0</v>
      </c>
    </row>
    <row r="60" spans="2:61" ht="12" customHeight="1">
      <c r="B60" s="5" t="s">
        <v>555</v>
      </c>
      <c r="C60" s="26" cm="1">
        <f t="array" aca="1" ref="C60" ca="1">IFERROR(
   INDEX(
      _xlfn._xlws.FILTER(
         INDIRECT($A$1 &amp; "[" &amp; C$7 &amp; "]"),
         (INDIRECT($A$1 &amp; "[Metric]")="Deal Count")*
         (INDIRECT($A$1 &amp; "[Industry Sector]")=$B60)
      ),
   1),
0)</f>
        <v>0</v>
      </c>
      <c r="D60" s="27" cm="1">
        <f t="array" aca="1" ref="D60" ca="1">IFERROR(
   INDEX(
      _xlfn._xlws.FILTER(
         INDIRECT($A$1 &amp; "[" &amp; D$7 &amp; "]"),
         (INDIRECT($A$1 &amp; "[Metric]")="Deal Count")*
         (INDIRECT($A$1 &amp; "[Industry Sector]")=$B60)
      ),
   1),
0)</f>
        <v>0</v>
      </c>
      <c r="E60" s="27" cm="1">
        <f t="array" aca="1" ref="E60" ca="1">IFERROR(
   INDEX(
      _xlfn._xlws.FILTER(
         INDIRECT($A$1 &amp; "[" &amp; E$7 &amp; "]"),
         (INDIRECT($A$1 &amp; "[Metric]")="Deal Count")*
         (INDIRECT($A$1 &amp; "[Industry Sector]")=$B60)
      ),
   1),
0)</f>
        <v>0</v>
      </c>
      <c r="F60" s="27" cm="1">
        <f t="array" aca="1" ref="F60" ca="1">IFERROR(
   INDEX(
      _xlfn._xlws.FILTER(
         INDIRECT($A$1 &amp; "[" &amp; F$7 &amp; "]"),
         (INDIRECT($A$1 &amp; "[Metric]")="Deal Count")*
         (INDIRECT($A$1 &amp; "[Industry Sector]")=$B60)
      ),
   1),
0)</f>
        <v>0</v>
      </c>
      <c r="G60" s="27" cm="1">
        <f t="array" aca="1" ref="G60" ca="1">IFERROR(
   INDEX(
      _xlfn._xlws.FILTER(
         INDIRECT($A$1 &amp; "[" &amp; G$7 &amp; "]"),
         (INDIRECT($A$1 &amp; "[Metric]")="Deal Count")*
         (INDIRECT($A$1 &amp; "[Industry Sector]")=$B60)
      ),
   1),
0)</f>
        <v>0</v>
      </c>
      <c r="H60" s="27" cm="1">
        <f t="array" aca="1" ref="H60" ca="1">IFERROR(
   INDEX(
      _xlfn._xlws.FILTER(
         INDIRECT($A$1 &amp; "[" &amp; H$7 &amp; "]"),
         (INDIRECT($A$1 &amp; "[Metric]")="Deal Count")*
         (INDIRECT($A$1 &amp; "[Industry Sector]")=$B60)
      ),
   1),
0)</f>
        <v>0</v>
      </c>
      <c r="I60" s="27" cm="1">
        <f t="array" aca="1" ref="I60" ca="1">IFERROR(
   INDEX(
      _xlfn._xlws.FILTER(
         INDIRECT($A$1 &amp; "[" &amp; I$7 &amp; "]"),
         (INDIRECT($A$1 &amp; "[Metric]")="Deal Count")*
         (INDIRECT($A$1 &amp; "[Industry Sector]")=$B60)
      ),
   1),
0)</f>
        <v>0</v>
      </c>
      <c r="J60" s="27" cm="1">
        <f t="array" aca="1" ref="J60" ca="1">IFERROR(
   INDEX(
      _xlfn._xlws.FILTER(
         INDIRECT($A$1 &amp; "[" &amp; J$7 &amp; "]"),
         (INDIRECT($A$1 &amp; "[Metric]")="Deal Count")*
         (INDIRECT($A$1 &amp; "[Industry Sector]")=$B60)
      ),
   1),
0)</f>
        <v>0</v>
      </c>
      <c r="K60" s="27" cm="1">
        <f t="array" aca="1" ref="K60" ca="1">IFERROR(
   INDEX(
      _xlfn._xlws.FILTER(
         INDIRECT($A$1 &amp; "[" &amp; K$7 &amp; "]"),
         (INDIRECT($A$1 &amp; "[Metric]")="Deal Count")*
         (INDIRECT($A$1 &amp; "[Industry Sector]")=$B60)
      ),
   1),
0)</f>
        <v>0</v>
      </c>
      <c r="L60" s="27" cm="1">
        <f t="array" aca="1" ref="L60" ca="1">IFERROR(
   INDEX(
      _xlfn._xlws.FILTER(
         INDIRECT($A$1 &amp; "[" &amp; L$7 &amp; "]"),
         (INDIRECT($A$1 &amp; "[Metric]")="Deal Count")*
         (INDIRECT($A$1 &amp; "[Industry Sector]")=$B60)
      ),
   1),
0)</f>
        <v>0</v>
      </c>
      <c r="M60" s="28" cm="1">
        <f t="array" aca="1" ref="M60" ca="1">IFERROR(
   INDEX(
      _xlfn._xlws.FILTER(
         INDIRECT($A$1 &amp; "[" &amp; M$7 &amp; "]"),
         (INDIRECT($A$1 &amp; "[Metric]")="Deal Count")*
         (INDIRECT($A$1 &amp; "[Industry Sector]")=$B60)
      ),
   1),
0)</f>
        <v>0</v>
      </c>
      <c r="O60" s="5" t="s">
        <v>555</v>
      </c>
      <c r="P60" s="26" cm="1">
        <f t="array" aca="1" ref="P60" ca="1">IFERROR(
   INDEX(
      _xlfn._xlws.FILTER(
         INDIRECT($B$1 &amp; "[" &amp; P$7 &amp; " " &amp; P$1 &amp; "]"),
         (INDIRECT($B$1 &amp; "[Metric]")="Deal Count")*
         (INDIRECT($B$1 &amp; "[Industry Sector]")=$O60)
      ),
   1),
0)</f>
        <v>0</v>
      </c>
      <c r="Q60" s="27" cm="1">
        <f t="array" aca="1" ref="Q60" ca="1">IFERROR(
   INDEX(
      _xlfn._xlws.FILTER(
         INDIRECT($B$1 &amp; "[" &amp; Q$7 &amp; " " &amp; Q$1 &amp; "]"),
         (INDIRECT($B$1 &amp; "[Metric]")="Deal Count")*
         (INDIRECT($B$1 &amp; "[Industry Sector]")=$O60)
      ),
   1),
0)</f>
        <v>0</v>
      </c>
      <c r="R60" s="27" cm="1">
        <f t="array" aca="1" ref="R60" ca="1">IFERROR(
   INDEX(
      _xlfn._xlws.FILTER(
         INDIRECT($B$1 &amp; "[" &amp; R$7 &amp; " " &amp; R$1 &amp; "]"),
         (INDIRECT($B$1 &amp; "[Metric]")="Deal Count")*
         (INDIRECT($B$1 &amp; "[Industry Sector]")=$O60)
      ),
   1),
0)</f>
        <v>0</v>
      </c>
      <c r="S60" s="27" cm="1">
        <f t="array" aca="1" ref="S60" ca="1">IFERROR(
   INDEX(
      _xlfn._xlws.FILTER(
         INDIRECT($B$1 &amp; "[" &amp; S$7 &amp; " " &amp; S$1 &amp; "]"),
         (INDIRECT($B$1 &amp; "[Metric]")="Deal Count")*
         (INDIRECT($B$1 &amp; "[Industry Sector]")=$O60)
      ),
   1),
0)</f>
        <v>0</v>
      </c>
      <c r="T60" s="27" cm="1">
        <f t="array" aca="1" ref="T60" ca="1">IFERROR(
   INDEX(
      _xlfn._xlws.FILTER(
         INDIRECT($B$1 &amp; "[" &amp; T$7 &amp; " " &amp; T$1 &amp; "]"),
         (INDIRECT($B$1 &amp; "[Metric]")="Deal Count")*
         (INDIRECT($B$1 &amp; "[Industry Sector]")=$O60)
      ),
   1),
0)</f>
        <v>0</v>
      </c>
      <c r="U60" s="27" cm="1">
        <f t="array" aca="1" ref="U60" ca="1">IFERROR(
   INDEX(
      _xlfn._xlws.FILTER(
         INDIRECT($B$1 &amp; "[" &amp; U$7 &amp; " " &amp; U$1 &amp; "]"),
         (INDIRECT($B$1 &amp; "[Metric]")="Deal Count")*
         (INDIRECT($B$1 &amp; "[Industry Sector]")=$O60)
      ),
   1),
0)</f>
        <v>0</v>
      </c>
      <c r="V60" s="27" cm="1">
        <f t="array" aca="1" ref="V60" ca="1">IFERROR(
   INDEX(
      _xlfn._xlws.FILTER(
         INDIRECT($B$1 &amp; "[" &amp; V$7 &amp; " " &amp; V$1 &amp; "]"),
         (INDIRECT($B$1 &amp; "[Metric]")="Deal Count")*
         (INDIRECT($B$1 &amp; "[Industry Sector]")=$O60)
      ),
   1),
0)</f>
        <v>0</v>
      </c>
      <c r="W60" s="27" cm="1">
        <f t="array" aca="1" ref="W60" ca="1">IFERROR(
   INDEX(
      _xlfn._xlws.FILTER(
         INDIRECT($B$1 &amp; "[" &amp; W$7 &amp; " " &amp; W$1 &amp; "]"),
         (INDIRECT($B$1 &amp; "[Metric]")="Deal Count")*
         (INDIRECT($B$1 &amp; "[Industry Sector]")=$O60)
      ),
   1),
0)</f>
        <v>0</v>
      </c>
      <c r="X60" s="27" cm="1">
        <f t="array" aca="1" ref="X60" ca="1">IFERROR(
   INDEX(
      _xlfn._xlws.FILTER(
         INDIRECT($B$1 &amp; "[" &amp; X$7 &amp; " " &amp; X$1 &amp; "]"),
         (INDIRECT($B$1 &amp; "[Metric]")="Deal Count")*
         (INDIRECT($B$1 &amp; "[Industry Sector]")=$O60)
      ),
   1),
0)</f>
        <v>0</v>
      </c>
      <c r="Y60" s="27" cm="1">
        <f t="array" aca="1" ref="Y60" ca="1">IFERROR(
   INDEX(
      _xlfn._xlws.FILTER(
         INDIRECT($B$1 &amp; "[" &amp; Y$7 &amp; " " &amp; Y$1 &amp; "]"),
         (INDIRECT($B$1 &amp; "[Metric]")="Deal Count")*
         (INDIRECT($B$1 &amp; "[Industry Sector]")=$O60)
      ),
   1),
0)</f>
        <v>0</v>
      </c>
      <c r="Z60" s="27" cm="1">
        <f t="array" aca="1" ref="Z60" ca="1">IFERROR(
   INDEX(
      _xlfn._xlws.FILTER(
         INDIRECT($B$1 &amp; "[" &amp; Z$7 &amp; " " &amp; Z$1 &amp; "]"),
         (INDIRECT($B$1 &amp; "[Metric]")="Deal Count")*
         (INDIRECT($B$1 &amp; "[Industry Sector]")=$O60)
      ),
   1),
0)</f>
        <v>0</v>
      </c>
      <c r="AA60" s="27" cm="1">
        <f t="array" aca="1" ref="AA60" ca="1">IFERROR(
   INDEX(
      _xlfn._xlws.FILTER(
         INDIRECT($B$1 &amp; "[" &amp; AA$7 &amp; " " &amp; AA$1 &amp; "]"),
         (INDIRECT($B$1 &amp; "[Metric]")="Deal Count")*
         (INDIRECT($B$1 &amp; "[Industry Sector]")=$O60)
      ),
   1),
0)</f>
        <v>0</v>
      </c>
      <c r="AB60" s="27" cm="1">
        <f t="array" aca="1" ref="AB60" ca="1">IFERROR(
   INDEX(
      _xlfn._xlws.FILTER(
         INDIRECT($B$1 &amp; "[" &amp; AB$7 &amp; " " &amp; AB$1 &amp; "]"),
         (INDIRECT($B$1 &amp; "[Metric]")="Deal Count")*
         (INDIRECT($B$1 &amp; "[Industry Sector]")=$O60)
      ),
   1),
0)</f>
        <v>0</v>
      </c>
      <c r="AC60" s="27" cm="1">
        <f t="array" aca="1" ref="AC60" ca="1">IFERROR(
   INDEX(
      _xlfn._xlws.FILTER(
         INDIRECT($B$1 &amp; "[" &amp; AC$7 &amp; " " &amp; AC$1 &amp; "]"),
         (INDIRECT($B$1 &amp; "[Metric]")="Deal Count")*
         (INDIRECT($B$1 &amp; "[Industry Sector]")=$O60)
      ),
   1),
0)</f>
        <v>0</v>
      </c>
      <c r="AD60" s="27" cm="1">
        <f t="array" aca="1" ref="AD60" ca="1">IFERROR(
   INDEX(
      _xlfn._xlws.FILTER(
         INDIRECT($B$1 &amp; "[" &amp; AD$7 &amp; " " &amp; AD$1 &amp; "]"),
         (INDIRECT($B$1 &amp; "[Metric]")="Deal Count")*
         (INDIRECT($B$1 &amp; "[Industry Sector]")=$O60)
      ),
   1),
0)</f>
        <v>0</v>
      </c>
      <c r="AE60" s="27" cm="1">
        <f t="array" aca="1" ref="AE60" ca="1">IFERROR(
   INDEX(
      _xlfn._xlws.FILTER(
         INDIRECT($B$1 &amp; "[" &amp; AE$7 &amp; " " &amp; AE$1 &amp; "]"),
         (INDIRECT($B$1 &amp; "[Metric]")="Deal Count")*
         (INDIRECT($B$1 &amp; "[Industry Sector]")=$O60)
      ),
   1),
0)</f>
        <v>0</v>
      </c>
      <c r="AF60" s="27" cm="1">
        <f t="array" aca="1" ref="AF60" ca="1">IFERROR(
   INDEX(
      _xlfn._xlws.FILTER(
         INDIRECT($B$1 &amp; "[" &amp; AF$7 &amp; " " &amp; AF$1 &amp; "]"),
         (INDIRECT($B$1 &amp; "[Metric]")="Deal Count")*
         (INDIRECT($B$1 &amp; "[Industry Sector]")=$O60)
      ),
   1),
0)</f>
        <v>0</v>
      </c>
      <c r="AG60" s="27" cm="1">
        <f t="array" aca="1" ref="AG60" ca="1">IFERROR(
   INDEX(
      _xlfn._xlws.FILTER(
         INDIRECT($B$1 &amp; "[" &amp; AG$7 &amp; " " &amp; AG$1 &amp; "]"),
         (INDIRECT($B$1 &amp; "[Metric]")="Deal Count")*
         (INDIRECT($B$1 &amp; "[Industry Sector]")=$O60)
      ),
   1),
0)</f>
        <v>0</v>
      </c>
      <c r="AH60" s="27" cm="1">
        <f t="array" aca="1" ref="AH60" ca="1">IFERROR(
   INDEX(
      _xlfn._xlws.FILTER(
         INDIRECT($B$1 &amp; "[" &amp; AH$7 &amp; " " &amp; AH$1 &amp; "]"),
         (INDIRECT($B$1 &amp; "[Metric]")="Deal Count")*
         (INDIRECT($B$1 &amp; "[Industry Sector]")=$O60)
      ),
   1),
0)</f>
        <v>0</v>
      </c>
      <c r="AI60" s="27" cm="1">
        <f t="array" aca="1" ref="AI60" ca="1">IFERROR(
   INDEX(
      _xlfn._xlws.FILTER(
         INDIRECT($B$1 &amp; "[" &amp; AI$7 &amp; " " &amp; AI$1 &amp; "]"),
         (INDIRECT($B$1 &amp; "[Metric]")="Deal Count")*
         (INDIRECT($B$1 &amp; "[Industry Sector]")=$O60)
      ),
   1),
0)</f>
        <v>0</v>
      </c>
      <c r="AJ60" s="27" cm="1">
        <f t="array" aca="1" ref="AJ60" ca="1">IFERROR(
   INDEX(
      _xlfn._xlws.FILTER(
         INDIRECT($B$1 &amp; "[" &amp; AJ$7 &amp; " " &amp; AJ$1 &amp; "]"),
         (INDIRECT($B$1 &amp; "[Metric]")="Deal Count")*
         (INDIRECT($B$1 &amp; "[Industry Sector]")=$O60)
      ),
   1),
0)</f>
        <v>0</v>
      </c>
      <c r="AK60" s="27" cm="1">
        <f t="array" aca="1" ref="AK60" ca="1">IFERROR(
   INDEX(
      _xlfn._xlws.FILTER(
         INDIRECT($B$1 &amp; "[" &amp; AK$7 &amp; " " &amp; AK$1 &amp; "]"),
         (INDIRECT($B$1 &amp; "[Metric]")="Deal Count")*
         (INDIRECT($B$1 &amp; "[Industry Sector]")=$O60)
      ),
   1),
0)</f>
        <v>0</v>
      </c>
      <c r="AL60" s="27" cm="1">
        <f t="array" aca="1" ref="AL60" ca="1">IFERROR(
   INDEX(
      _xlfn._xlws.FILTER(
         INDIRECT($B$1 &amp; "[" &amp; AL$7 &amp; " " &amp; AL$1 &amp; "]"),
         (INDIRECT($B$1 &amp; "[Metric]")="Deal Count")*
         (INDIRECT($B$1 &amp; "[Industry Sector]")=$O60)
      ),
   1),
0)</f>
        <v>0</v>
      </c>
      <c r="AM60" s="27" cm="1">
        <f t="array" aca="1" ref="AM60" ca="1">IFERROR(
   INDEX(
      _xlfn._xlws.FILTER(
         INDIRECT($B$1 &amp; "[" &amp; AM$7 &amp; " " &amp; AM$1 &amp; "]"),
         (INDIRECT($B$1 &amp; "[Metric]")="Deal Count")*
         (INDIRECT($B$1 &amp; "[Industry Sector]")=$O60)
      ),
   1),
0)</f>
        <v>0</v>
      </c>
      <c r="AN60" s="27" cm="1">
        <f t="array" aca="1" ref="AN60" ca="1">IFERROR(
   INDEX(
      _xlfn._xlws.FILTER(
         INDIRECT($B$1 &amp; "[" &amp; AN$7 &amp; " " &amp; AN$1 &amp; "]"),
         (INDIRECT($B$1 &amp; "[Metric]")="Deal Count")*
         (INDIRECT($B$1 &amp; "[Industry Sector]")=$O60)
      ),
   1),
0)</f>
        <v>0</v>
      </c>
      <c r="AO60" s="27" cm="1">
        <f t="array" aca="1" ref="AO60" ca="1">IFERROR(
   INDEX(
      _xlfn._xlws.FILTER(
         INDIRECT($B$1 &amp; "[" &amp; AO$7 &amp; " " &amp; AO$1 &amp; "]"),
         (INDIRECT($B$1 &amp; "[Metric]")="Deal Count")*
         (INDIRECT($B$1 &amp; "[Industry Sector]")=$O60)
      ),
   1),
0)</f>
        <v>0</v>
      </c>
      <c r="AP60" s="27" cm="1">
        <f t="array" aca="1" ref="AP60" ca="1">IFERROR(
   INDEX(
      _xlfn._xlws.FILTER(
         INDIRECT($B$1 &amp; "[" &amp; AP$7 &amp; " " &amp; AP$1 &amp; "]"),
         (INDIRECT($B$1 &amp; "[Metric]")="Deal Count")*
         (INDIRECT($B$1 &amp; "[Industry Sector]")=$O60)
      ),
   1),
0)</f>
        <v>0</v>
      </c>
      <c r="AQ60" s="27" cm="1">
        <f t="array" aca="1" ref="AQ60" ca="1">IFERROR(
   INDEX(
      _xlfn._xlws.FILTER(
         INDIRECT($B$1 &amp; "[" &amp; AQ$7 &amp; " " &amp; AQ$1 &amp; "]"),
         (INDIRECT($B$1 &amp; "[Metric]")="Deal Count")*
         (INDIRECT($B$1 &amp; "[Industry Sector]")=$O60)
      ),
   1),
0)</f>
        <v>0</v>
      </c>
      <c r="AR60" s="27" cm="1">
        <f t="array" aca="1" ref="AR60" ca="1">IFERROR(
   INDEX(
      _xlfn._xlws.FILTER(
         INDIRECT($B$1 &amp; "[" &amp; AR$7 &amp; " " &amp; AR$1 &amp; "]"),
         (INDIRECT($B$1 &amp; "[Metric]")="Deal Count")*
         (INDIRECT($B$1 &amp; "[Industry Sector]")=$O60)
      ),
   1),
0)</f>
        <v>0</v>
      </c>
      <c r="AS60" s="27" cm="1">
        <f t="array" aca="1" ref="AS60" ca="1">IFERROR(
   INDEX(
      _xlfn._xlws.FILTER(
         INDIRECT($B$1 &amp; "[" &amp; AS$7 &amp; " " &amp; AS$1 &amp; "]"),
         (INDIRECT($B$1 &amp; "[Metric]")="Deal Count")*
         (INDIRECT($B$1 &amp; "[Industry Sector]")=$O60)
      ),
   1),
0)</f>
        <v>0</v>
      </c>
      <c r="AT60" s="27" cm="1">
        <f t="array" aca="1" ref="AT60" ca="1">IFERROR(
   INDEX(
      _xlfn._xlws.FILTER(
         INDIRECT($B$1 &amp; "[" &amp; AT$7 &amp; " " &amp; AT$1 &amp; "]"),
         (INDIRECT($B$1 &amp; "[Metric]")="Deal Count")*
         (INDIRECT($B$1 &amp; "[Industry Sector]")=$O60)
      ),
   1),
0)</f>
        <v>0</v>
      </c>
      <c r="AU60" s="27" cm="1">
        <f t="array" aca="1" ref="AU60" ca="1">IFERROR(
   INDEX(
      _xlfn._xlws.FILTER(
         INDIRECT($B$1 &amp; "[" &amp; AU$7 &amp; " " &amp; AU$1 &amp; "]"),
         (INDIRECT($B$1 &amp; "[Metric]")="Deal Count")*
         (INDIRECT($B$1 &amp; "[Industry Sector]")=$O60)
      ),
   1),
0)</f>
        <v>0</v>
      </c>
      <c r="AV60" s="27" cm="1">
        <f t="array" aca="1" ref="AV60" ca="1">IFERROR(
   INDEX(
      _xlfn._xlws.FILTER(
         INDIRECT($B$1 &amp; "[" &amp; AV$7 &amp; " " &amp; AV$1 &amp; "]"),
         (INDIRECT($B$1 &amp; "[Metric]")="Deal Count")*
         (INDIRECT($B$1 &amp; "[Industry Sector]")=$O60)
      ),
   1),
0)</f>
        <v>0</v>
      </c>
      <c r="AW60" s="27" cm="1">
        <f t="array" aca="1" ref="AW60" ca="1">IFERROR(
   INDEX(
      _xlfn._xlws.FILTER(
         INDIRECT($B$1 &amp; "[" &amp; AW$7 &amp; " " &amp; AW$1 &amp; "]"),
         (INDIRECT($B$1 &amp; "[Metric]")="Deal Count")*
         (INDIRECT($B$1 &amp; "[Industry Sector]")=$O60)
      ),
   1),
0)</f>
        <v>0</v>
      </c>
      <c r="AX60" s="27" cm="1">
        <f t="array" aca="1" ref="AX60" ca="1">IFERROR(
   INDEX(
      _xlfn._xlws.FILTER(
         INDIRECT($B$1 &amp; "[" &amp; AX$7 &amp; " " &amp; AX$1 &amp; "]"),
         (INDIRECT($B$1 &amp; "[Metric]")="Deal Count")*
         (INDIRECT($B$1 &amp; "[Industry Sector]")=$O60)
      ),
   1),
0)</f>
        <v>0</v>
      </c>
      <c r="AY60" s="27" cm="1">
        <f t="array" aca="1" ref="AY60" ca="1">IFERROR(
   INDEX(
      _xlfn._xlws.FILTER(
         INDIRECT($B$1 &amp; "[" &amp; AY$7 &amp; " " &amp; AY$1 &amp; "]"),
         (INDIRECT($B$1 &amp; "[Metric]")="Deal Count")*
         (INDIRECT($B$1 &amp; "[Industry Sector]")=$O60)
      ),
   1),
0)</f>
        <v>0</v>
      </c>
      <c r="AZ60" s="27" cm="1">
        <f t="array" aca="1" ref="AZ60" ca="1">IFERROR(
   INDEX(
      _xlfn._xlws.FILTER(
         INDIRECT($B$1 &amp; "[" &amp; AZ$7 &amp; " " &amp; AZ$1 &amp; "]"),
         (INDIRECT($B$1 &amp; "[Metric]")="Deal Count")*
         (INDIRECT($B$1 &amp; "[Industry Sector]")=$O60)
      ),
   1),
0)</f>
        <v>0</v>
      </c>
      <c r="BA60" s="27" cm="1">
        <f t="array" aca="1" ref="BA60" ca="1">IFERROR(
   INDEX(
      _xlfn._xlws.FILTER(
         INDIRECT($B$1 &amp; "[" &amp; BA$7 &amp; " " &amp; BA$1 &amp; "]"),
         (INDIRECT($B$1 &amp; "[Metric]")="Deal Count")*
         (INDIRECT($B$1 &amp; "[Industry Sector]")=$O60)
      ),
   1),
0)</f>
        <v>0</v>
      </c>
      <c r="BB60" s="27" cm="1">
        <f t="array" aca="1" ref="BB60" ca="1">IFERROR(
   INDEX(
      _xlfn._xlws.FILTER(
         INDIRECT($B$1 &amp; "[" &amp; BB$7 &amp; " " &amp; BB$1 &amp; "]"),
         (INDIRECT($B$1 &amp; "[Metric]")="Deal Count")*
         (INDIRECT($B$1 &amp; "[Industry Sector]")=$O60)
      ),
   1),
0)</f>
        <v>0</v>
      </c>
      <c r="BC60" s="27" cm="1">
        <f t="array" aca="1" ref="BC60" ca="1">IFERROR(
   INDEX(
      _xlfn._xlws.FILTER(
         INDIRECT($B$1 &amp; "[" &amp; BC$7 &amp; " " &amp; BC$1 &amp; "]"),
         (INDIRECT($B$1 &amp; "[Metric]")="Deal Count")*
         (INDIRECT($B$1 &amp; "[Industry Sector]")=$O60)
      ),
   1),
0)</f>
        <v>0</v>
      </c>
      <c r="BD60" s="27" cm="1">
        <f t="array" aca="1" ref="BD60" ca="1">IFERROR(
   INDEX(
      _xlfn._xlws.FILTER(
         INDIRECT($B$1 &amp; "[" &amp; BD$7 &amp; " " &amp; BD$1 &amp; "]"),
         (INDIRECT($B$1 &amp; "[Metric]")="Deal Count")*
         (INDIRECT($B$1 &amp; "[Industry Sector]")=$O60)
      ),
   1),
0)</f>
        <v>0</v>
      </c>
      <c r="BE60" s="27" cm="1">
        <f t="array" aca="1" ref="BE60" ca="1">IFERROR(
   INDEX(
      _xlfn._xlws.FILTER(
         INDIRECT($B$1 &amp; "[" &amp; BE$7 &amp; " " &amp; BE$1 &amp; "]"),
         (INDIRECT($B$1 &amp; "[Metric]")="Deal Count")*
         (INDIRECT($B$1 &amp; "[Industry Sector]")=$O60)
      ),
   1),
0)</f>
        <v>0</v>
      </c>
      <c r="BF60" s="27" cm="1">
        <f t="array" aca="1" ref="BF60" ca="1">IFERROR(
   INDEX(
      _xlfn._xlws.FILTER(
         INDIRECT($B$1 &amp; "[" &amp; BF$7 &amp; " " &amp; BF$1 &amp; "]"),
         (INDIRECT($B$1 &amp; "[Metric]")="Deal Count")*
         (INDIRECT($B$1 &amp; "[Industry Sector]")=$O60)
      ),
   1),
0)</f>
        <v>0</v>
      </c>
      <c r="BG60" s="28" cm="1">
        <f t="array" aca="1" ref="BG60" ca="1">IFERROR(
   INDEX(
      _xlfn._xlws.FILTER(
         INDIRECT($B$1 &amp; "[" &amp; BG$7 &amp; " " &amp; BG$1 &amp; "]"),
         (INDIRECT($B$1 &amp; "[Metric]")="Deal Count")*
         (INDIRECT($B$1 &amp; "[Industry Sector]")=$O60)
      ),
   1),
0)</f>
        <v>0</v>
      </c>
    </row>
    <row r="61" spans="2:61" ht="12" customHeight="1">
      <c r="B61" s="18" t="e">
        <f t="array" aca="1" ref="B61" ca="1">CONCATENATE("As of ", TEXT(INDIRECT("Inputs!$B$2"), "mm/dd/yyyy"))</f>
        <v>#REF!</v>
      </c>
      <c r="O61" s="18" t="e">
        <f t="array" aca="1" ref="O61" ca="1">CONCATENATE("As of ", TEXT(INDIRECT("Inputs!$B$2"), "mm/dd/yyyy"))</f>
        <v>#REF!</v>
      </c>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108"/>
      <c r="AV61" s="108"/>
      <c r="AW61" s="108"/>
      <c r="AX61" s="108"/>
      <c r="AY61" s="108"/>
      <c r="AZ61" s="108"/>
      <c r="BA61" s="108"/>
      <c r="BB61" s="108"/>
      <c r="BC61" s="108"/>
      <c r="BD61" s="108"/>
      <c r="BE61" s="108"/>
      <c r="BF61" s="108"/>
      <c r="BG61" s="108"/>
      <c r="BH61" s="108"/>
      <c r="BI61" s="108"/>
    </row>
    <row r="79" spans="15:57" ht="12" customHeight="1">
      <c r="O79" s="12"/>
      <c r="AX79" s="16"/>
      <c r="AY79" s="16"/>
      <c r="AZ79" s="16"/>
      <c r="BA79" s="16"/>
      <c r="BB79" s="16"/>
      <c r="BC79" s="16"/>
      <c r="BD79" s="16"/>
      <c r="BE79" s="16"/>
    </row>
    <row r="84" spans="2:61" ht="12" customHeight="1">
      <c r="C84" s="14"/>
      <c r="D84" s="15"/>
      <c r="E84" s="15"/>
      <c r="F84" s="15"/>
      <c r="G84" s="15"/>
      <c r="H84" s="15"/>
      <c r="I84" s="15"/>
      <c r="J84" s="15"/>
      <c r="K84" s="15"/>
      <c r="L84" s="15"/>
      <c r="M84" s="15"/>
      <c r="N84" s="15"/>
      <c r="P84" s="10" t="s">
        <v>543</v>
      </c>
    </row>
    <row r="85" spans="2:61" ht="12" customHeight="1">
      <c r="C85" s="10" t="s">
        <v>544</v>
      </c>
      <c r="D85" s="12"/>
      <c r="E85" s="12"/>
      <c r="F85" s="12"/>
      <c r="G85" s="12"/>
      <c r="H85" s="12"/>
      <c r="I85" s="12"/>
      <c r="J85" s="12"/>
      <c r="K85" s="12"/>
      <c r="L85" s="12"/>
      <c r="M85" s="12"/>
      <c r="N85" s="12"/>
      <c r="P85" s="1057" t="e">
        <f ca="1">T85-1</f>
        <v>#REF!</v>
      </c>
      <c r="Q85" s="1059"/>
      <c r="R85" s="1059"/>
      <c r="S85" s="1059"/>
      <c r="T85" s="1057" t="e">
        <f ca="1">X85-1</f>
        <v>#REF!</v>
      </c>
      <c r="U85" s="1059"/>
      <c r="V85" s="1059"/>
      <c r="W85" s="1059"/>
      <c r="X85" s="1057" t="e">
        <f ca="1">AB85-1</f>
        <v>#REF!</v>
      </c>
      <c r="Y85" s="1059"/>
      <c r="Z85" s="1059"/>
      <c r="AA85" s="1059"/>
      <c r="AB85" s="1057" t="e">
        <f ca="1">AF85-1</f>
        <v>#REF!</v>
      </c>
      <c r="AC85" s="1059"/>
      <c r="AD85" s="1059"/>
      <c r="AE85" s="1059"/>
      <c r="AF85" s="1057" t="e">
        <f ca="1">AJ85-1</f>
        <v>#REF!</v>
      </c>
      <c r="AG85" s="1059"/>
      <c r="AH85" s="1059"/>
      <c r="AI85" s="1059"/>
      <c r="AJ85" s="1057" t="e">
        <f ca="1">AN85-1</f>
        <v>#REF!</v>
      </c>
      <c r="AK85" s="1059"/>
      <c r="AL85" s="1059"/>
      <c r="AM85" s="1059"/>
      <c r="AN85" s="1057" t="e">
        <f ca="1">AR85-1</f>
        <v>#REF!</v>
      </c>
      <c r="AO85" s="1059"/>
      <c r="AP85" s="1059"/>
      <c r="AQ85" s="1059"/>
      <c r="AR85" s="1057" t="e">
        <f ca="1">AV85-1</f>
        <v>#REF!</v>
      </c>
      <c r="AS85" s="1059"/>
      <c r="AT85" s="1059"/>
      <c r="AU85" s="1059"/>
      <c r="AV85" s="1057" t="e">
        <f ca="1">AZ85-1</f>
        <v>#REF!</v>
      </c>
      <c r="AW85" s="1059"/>
      <c r="AX85" s="1059"/>
      <c r="AY85" s="1059"/>
      <c r="AZ85" s="1057" t="e">
        <f ca="1">BD85-1</f>
        <v>#REF!</v>
      </c>
      <c r="BA85" s="1059"/>
      <c r="BB85" s="1059"/>
      <c r="BC85" s="1059"/>
      <c r="BD85" s="1065" t="e">
        <f t="array" aca="1" ref="BD85" ca="1">YEAR(INDIRECT("Inputs!B2"))</f>
        <v>#REF!</v>
      </c>
      <c r="BE85" s="1059"/>
      <c r="BF85" s="1059"/>
      <c r="BG85" s="1066"/>
    </row>
    <row r="86" spans="2:61" ht="12" customHeight="1">
      <c r="C86" s="3" t="e">
        <f t="shared" ref="C86:L86" ca="1" si="18">D86-1</f>
        <v>#REF!</v>
      </c>
      <c r="D86" s="4" t="e">
        <f t="shared" ca="1" si="18"/>
        <v>#REF!</v>
      </c>
      <c r="E86" s="4" t="e">
        <f t="shared" ca="1" si="18"/>
        <v>#REF!</v>
      </c>
      <c r="F86" s="4" t="e">
        <f t="shared" ca="1" si="18"/>
        <v>#REF!</v>
      </c>
      <c r="G86" s="4" t="e">
        <f t="shared" ca="1" si="18"/>
        <v>#REF!</v>
      </c>
      <c r="H86" s="4" t="e">
        <f t="shared" ca="1" si="18"/>
        <v>#REF!</v>
      </c>
      <c r="I86" s="4" t="e">
        <f t="shared" ca="1" si="18"/>
        <v>#REF!</v>
      </c>
      <c r="J86" s="4" t="e">
        <f t="shared" ca="1" si="18"/>
        <v>#REF!</v>
      </c>
      <c r="K86" s="4" t="e">
        <f t="shared" ca="1" si="18"/>
        <v>#REF!</v>
      </c>
      <c r="L86" s="4" t="e">
        <f t="shared" ca="1" si="18"/>
        <v>#REF!</v>
      </c>
      <c r="M86" s="94" t="e">
        <f t="array" aca="1" ref="M86" ca="1">YEAR(INDIRECT("Inputs!B2"))</f>
        <v>#REF!</v>
      </c>
      <c r="P86" s="6" t="s">
        <v>108</v>
      </c>
      <c r="Q86" s="6" t="s">
        <v>109</v>
      </c>
      <c r="R86" s="6" t="s">
        <v>110</v>
      </c>
      <c r="S86" s="6" t="s">
        <v>111</v>
      </c>
      <c r="T86" s="6" t="s">
        <v>108</v>
      </c>
      <c r="U86" s="6" t="s">
        <v>109</v>
      </c>
      <c r="V86" s="6" t="s">
        <v>110</v>
      </c>
      <c r="W86" s="6" t="s">
        <v>111</v>
      </c>
      <c r="X86" s="6" t="s">
        <v>108</v>
      </c>
      <c r="Y86" s="6" t="s">
        <v>109</v>
      </c>
      <c r="Z86" s="6" t="s">
        <v>110</v>
      </c>
      <c r="AA86" s="6" t="s">
        <v>111</v>
      </c>
      <c r="AB86" s="6" t="s">
        <v>108</v>
      </c>
      <c r="AC86" s="6" t="s">
        <v>109</v>
      </c>
      <c r="AD86" s="6" t="s">
        <v>110</v>
      </c>
      <c r="AE86" s="6" t="s">
        <v>111</v>
      </c>
      <c r="AF86" s="6" t="s">
        <v>108</v>
      </c>
      <c r="AG86" s="6" t="s">
        <v>109</v>
      </c>
      <c r="AH86" s="6" t="s">
        <v>110</v>
      </c>
      <c r="AI86" s="6" t="s">
        <v>111</v>
      </c>
      <c r="AJ86" s="6" t="s">
        <v>108</v>
      </c>
      <c r="AK86" s="6" t="s">
        <v>109</v>
      </c>
      <c r="AL86" s="6" t="s">
        <v>110</v>
      </c>
      <c r="AM86" s="6" t="s">
        <v>111</v>
      </c>
      <c r="AN86" s="6" t="s">
        <v>108</v>
      </c>
      <c r="AO86" s="6" t="s">
        <v>109</v>
      </c>
      <c r="AP86" s="6" t="s">
        <v>110</v>
      </c>
      <c r="AQ86" s="6" t="s">
        <v>111</v>
      </c>
      <c r="AR86" s="6" t="s">
        <v>108</v>
      </c>
      <c r="AS86" s="6" t="s">
        <v>109</v>
      </c>
      <c r="AT86" s="6" t="s">
        <v>110</v>
      </c>
      <c r="AU86" s="6" t="s">
        <v>111</v>
      </c>
      <c r="AV86" s="6" t="s">
        <v>108</v>
      </c>
      <c r="AW86" s="6" t="s">
        <v>109</v>
      </c>
      <c r="AX86" s="6" t="s">
        <v>110</v>
      </c>
      <c r="AY86" s="6" t="s">
        <v>111</v>
      </c>
      <c r="AZ86" s="6" t="s">
        <v>108</v>
      </c>
      <c r="BA86" s="6" t="s">
        <v>109</v>
      </c>
      <c r="BB86" s="6" t="s">
        <v>110</v>
      </c>
      <c r="BC86" s="6" t="s">
        <v>111</v>
      </c>
      <c r="BD86" s="6" t="s">
        <v>108</v>
      </c>
      <c r="BE86" s="6" t="s">
        <v>109</v>
      </c>
      <c r="BF86" s="6" t="s">
        <v>110</v>
      </c>
      <c r="BG86" s="7" t="s">
        <v>111</v>
      </c>
    </row>
    <row r="87" spans="2:61" ht="12" customHeight="1">
      <c r="B87" s="41" t="s">
        <v>467</v>
      </c>
      <c r="C87" s="176" t="e">
        <f t="shared" ref="C87:M87" ca="1" si="19">C54/SUM(C$54:C$60)</f>
        <v>#DIV/0!</v>
      </c>
      <c r="D87" s="177" t="e">
        <f t="shared" ca="1" si="19"/>
        <v>#DIV/0!</v>
      </c>
      <c r="E87" s="177" t="e">
        <f t="shared" ca="1" si="19"/>
        <v>#DIV/0!</v>
      </c>
      <c r="F87" s="177" t="e">
        <f t="shared" ca="1" si="19"/>
        <v>#DIV/0!</v>
      </c>
      <c r="G87" s="177" t="e">
        <f t="shared" ca="1" si="19"/>
        <v>#DIV/0!</v>
      </c>
      <c r="H87" s="177" t="e">
        <f t="shared" ca="1" si="19"/>
        <v>#DIV/0!</v>
      </c>
      <c r="I87" s="177" t="e">
        <f t="shared" ca="1" si="19"/>
        <v>#DIV/0!</v>
      </c>
      <c r="J87" s="177" t="e">
        <f t="shared" ca="1" si="19"/>
        <v>#DIV/0!</v>
      </c>
      <c r="K87" s="177" t="e">
        <f t="shared" ca="1" si="19"/>
        <v>#DIV/0!</v>
      </c>
      <c r="L87" s="177" t="e">
        <f t="shared" ca="1" si="19"/>
        <v>#DIV/0!</v>
      </c>
      <c r="M87" s="178" t="e">
        <f t="shared" ca="1" si="19"/>
        <v>#DIV/0!</v>
      </c>
      <c r="O87" s="41" t="s">
        <v>467</v>
      </c>
      <c r="P87" s="176" t="e">
        <f t="shared" ref="P87:BG87" ca="1" si="20">P54/SUM(P$54:P$60)</f>
        <v>#DIV/0!</v>
      </c>
      <c r="Q87" s="177" t="e">
        <f t="shared" ca="1" si="20"/>
        <v>#DIV/0!</v>
      </c>
      <c r="R87" s="177" t="e">
        <f t="shared" ca="1" si="20"/>
        <v>#DIV/0!</v>
      </c>
      <c r="S87" s="177" t="e">
        <f t="shared" ca="1" si="20"/>
        <v>#DIV/0!</v>
      </c>
      <c r="T87" s="177" t="e">
        <f t="shared" ca="1" si="20"/>
        <v>#DIV/0!</v>
      </c>
      <c r="U87" s="177" t="e">
        <f t="shared" ca="1" si="20"/>
        <v>#DIV/0!</v>
      </c>
      <c r="V87" s="177" t="e">
        <f t="shared" ca="1" si="20"/>
        <v>#DIV/0!</v>
      </c>
      <c r="W87" s="177" t="e">
        <f t="shared" ca="1" si="20"/>
        <v>#DIV/0!</v>
      </c>
      <c r="X87" s="177" t="e">
        <f t="shared" ca="1" si="20"/>
        <v>#DIV/0!</v>
      </c>
      <c r="Y87" s="177" t="e">
        <f t="shared" ca="1" si="20"/>
        <v>#DIV/0!</v>
      </c>
      <c r="Z87" s="177" t="e">
        <f t="shared" ca="1" si="20"/>
        <v>#DIV/0!</v>
      </c>
      <c r="AA87" s="177" t="e">
        <f t="shared" ca="1" si="20"/>
        <v>#DIV/0!</v>
      </c>
      <c r="AB87" s="177" t="e">
        <f t="shared" ca="1" si="20"/>
        <v>#DIV/0!</v>
      </c>
      <c r="AC87" s="177" t="e">
        <f t="shared" ca="1" si="20"/>
        <v>#DIV/0!</v>
      </c>
      <c r="AD87" s="177" t="e">
        <f t="shared" ca="1" si="20"/>
        <v>#DIV/0!</v>
      </c>
      <c r="AE87" s="177" t="e">
        <f t="shared" ca="1" si="20"/>
        <v>#DIV/0!</v>
      </c>
      <c r="AF87" s="177" t="e">
        <f t="shared" ca="1" si="20"/>
        <v>#DIV/0!</v>
      </c>
      <c r="AG87" s="177" t="e">
        <f t="shared" ca="1" si="20"/>
        <v>#DIV/0!</v>
      </c>
      <c r="AH87" s="177" t="e">
        <f t="shared" ca="1" si="20"/>
        <v>#DIV/0!</v>
      </c>
      <c r="AI87" s="177" t="e">
        <f t="shared" ca="1" si="20"/>
        <v>#DIV/0!</v>
      </c>
      <c r="AJ87" s="177" t="e">
        <f t="shared" ca="1" si="20"/>
        <v>#DIV/0!</v>
      </c>
      <c r="AK87" s="177" t="e">
        <f t="shared" ca="1" si="20"/>
        <v>#DIV/0!</v>
      </c>
      <c r="AL87" s="177" t="e">
        <f t="shared" ca="1" si="20"/>
        <v>#DIV/0!</v>
      </c>
      <c r="AM87" s="177" t="e">
        <f t="shared" ca="1" si="20"/>
        <v>#DIV/0!</v>
      </c>
      <c r="AN87" s="177" t="e">
        <f t="shared" ca="1" si="20"/>
        <v>#DIV/0!</v>
      </c>
      <c r="AO87" s="177" t="e">
        <f t="shared" ca="1" si="20"/>
        <v>#DIV/0!</v>
      </c>
      <c r="AP87" s="177" t="e">
        <f t="shared" ca="1" si="20"/>
        <v>#DIV/0!</v>
      </c>
      <c r="AQ87" s="177" t="e">
        <f t="shared" ca="1" si="20"/>
        <v>#DIV/0!</v>
      </c>
      <c r="AR87" s="177" t="e">
        <f t="shared" ca="1" si="20"/>
        <v>#DIV/0!</v>
      </c>
      <c r="AS87" s="177" t="e">
        <f t="shared" ca="1" si="20"/>
        <v>#DIV/0!</v>
      </c>
      <c r="AT87" s="177" t="e">
        <f t="shared" ca="1" si="20"/>
        <v>#DIV/0!</v>
      </c>
      <c r="AU87" s="177" t="e">
        <f t="shared" ca="1" si="20"/>
        <v>#DIV/0!</v>
      </c>
      <c r="AV87" s="177" t="e">
        <f t="shared" ca="1" si="20"/>
        <v>#DIV/0!</v>
      </c>
      <c r="AW87" s="177" t="e">
        <f t="shared" ca="1" si="20"/>
        <v>#DIV/0!</v>
      </c>
      <c r="AX87" s="177" t="e">
        <f t="shared" ca="1" si="20"/>
        <v>#DIV/0!</v>
      </c>
      <c r="AY87" s="177" t="e">
        <f t="shared" ca="1" si="20"/>
        <v>#DIV/0!</v>
      </c>
      <c r="AZ87" s="177" t="e">
        <f t="shared" ca="1" si="20"/>
        <v>#DIV/0!</v>
      </c>
      <c r="BA87" s="177" t="e">
        <f t="shared" ca="1" si="20"/>
        <v>#DIV/0!</v>
      </c>
      <c r="BB87" s="177" t="e">
        <f t="shared" ca="1" si="20"/>
        <v>#DIV/0!</v>
      </c>
      <c r="BC87" s="177" t="e">
        <f t="shared" ca="1" si="20"/>
        <v>#DIV/0!</v>
      </c>
      <c r="BD87" s="177" t="e">
        <f t="shared" ca="1" si="20"/>
        <v>#DIV/0!</v>
      </c>
      <c r="BE87" s="177" t="e">
        <f t="shared" ca="1" si="20"/>
        <v>#DIV/0!</v>
      </c>
      <c r="BF87" s="177" t="e">
        <f t="shared" ca="1" si="20"/>
        <v>#DIV/0!</v>
      </c>
      <c r="BG87" s="178" t="e">
        <f t="shared" ca="1" si="20"/>
        <v>#DIV/0!</v>
      </c>
    </row>
    <row r="88" spans="2:61" ht="12" customHeight="1">
      <c r="B88" s="5" t="s">
        <v>462</v>
      </c>
      <c r="C88" s="179" t="e">
        <f t="shared" ref="C88:M88" ca="1" si="21">C55/SUM(C$54:C$60)</f>
        <v>#DIV/0!</v>
      </c>
      <c r="D88" s="180" t="e">
        <f t="shared" ca="1" si="21"/>
        <v>#DIV/0!</v>
      </c>
      <c r="E88" s="180" t="e">
        <f t="shared" ca="1" si="21"/>
        <v>#DIV/0!</v>
      </c>
      <c r="F88" s="180" t="e">
        <f t="shared" ca="1" si="21"/>
        <v>#DIV/0!</v>
      </c>
      <c r="G88" s="180" t="e">
        <f t="shared" ca="1" si="21"/>
        <v>#DIV/0!</v>
      </c>
      <c r="H88" s="180" t="e">
        <f t="shared" ca="1" si="21"/>
        <v>#DIV/0!</v>
      </c>
      <c r="I88" s="180" t="e">
        <f t="shared" ca="1" si="21"/>
        <v>#DIV/0!</v>
      </c>
      <c r="J88" s="180" t="e">
        <f t="shared" ca="1" si="21"/>
        <v>#DIV/0!</v>
      </c>
      <c r="K88" s="180" t="e">
        <f t="shared" ca="1" si="21"/>
        <v>#DIV/0!</v>
      </c>
      <c r="L88" s="180" t="e">
        <f t="shared" ca="1" si="21"/>
        <v>#DIV/0!</v>
      </c>
      <c r="M88" s="181" t="e">
        <f t="shared" ca="1" si="21"/>
        <v>#DIV/0!</v>
      </c>
      <c r="O88" s="5" t="s">
        <v>462</v>
      </c>
      <c r="P88" s="179" t="e">
        <f t="shared" ref="P88:BG88" ca="1" si="22">P55/SUM(P$54:P$60)</f>
        <v>#DIV/0!</v>
      </c>
      <c r="Q88" s="180" t="e">
        <f t="shared" ca="1" si="22"/>
        <v>#DIV/0!</v>
      </c>
      <c r="R88" s="180" t="e">
        <f t="shared" ca="1" si="22"/>
        <v>#DIV/0!</v>
      </c>
      <c r="S88" s="180" t="e">
        <f t="shared" ca="1" si="22"/>
        <v>#DIV/0!</v>
      </c>
      <c r="T88" s="180" t="e">
        <f t="shared" ca="1" si="22"/>
        <v>#DIV/0!</v>
      </c>
      <c r="U88" s="180" t="e">
        <f t="shared" ca="1" si="22"/>
        <v>#DIV/0!</v>
      </c>
      <c r="V88" s="180" t="e">
        <f t="shared" ca="1" si="22"/>
        <v>#DIV/0!</v>
      </c>
      <c r="W88" s="180" t="e">
        <f t="shared" ca="1" si="22"/>
        <v>#DIV/0!</v>
      </c>
      <c r="X88" s="180" t="e">
        <f t="shared" ca="1" si="22"/>
        <v>#DIV/0!</v>
      </c>
      <c r="Y88" s="180" t="e">
        <f t="shared" ca="1" si="22"/>
        <v>#DIV/0!</v>
      </c>
      <c r="Z88" s="180" t="e">
        <f t="shared" ca="1" si="22"/>
        <v>#DIV/0!</v>
      </c>
      <c r="AA88" s="180" t="e">
        <f t="shared" ca="1" si="22"/>
        <v>#DIV/0!</v>
      </c>
      <c r="AB88" s="180" t="e">
        <f t="shared" ca="1" si="22"/>
        <v>#DIV/0!</v>
      </c>
      <c r="AC88" s="180" t="e">
        <f t="shared" ca="1" si="22"/>
        <v>#DIV/0!</v>
      </c>
      <c r="AD88" s="180" t="e">
        <f t="shared" ca="1" si="22"/>
        <v>#DIV/0!</v>
      </c>
      <c r="AE88" s="180" t="e">
        <f t="shared" ca="1" si="22"/>
        <v>#DIV/0!</v>
      </c>
      <c r="AF88" s="180" t="e">
        <f t="shared" ca="1" si="22"/>
        <v>#DIV/0!</v>
      </c>
      <c r="AG88" s="180" t="e">
        <f t="shared" ca="1" si="22"/>
        <v>#DIV/0!</v>
      </c>
      <c r="AH88" s="180" t="e">
        <f t="shared" ca="1" si="22"/>
        <v>#DIV/0!</v>
      </c>
      <c r="AI88" s="180" t="e">
        <f t="shared" ca="1" si="22"/>
        <v>#DIV/0!</v>
      </c>
      <c r="AJ88" s="180" t="e">
        <f t="shared" ca="1" si="22"/>
        <v>#DIV/0!</v>
      </c>
      <c r="AK88" s="180" t="e">
        <f t="shared" ca="1" si="22"/>
        <v>#DIV/0!</v>
      </c>
      <c r="AL88" s="180" t="e">
        <f t="shared" ca="1" si="22"/>
        <v>#DIV/0!</v>
      </c>
      <c r="AM88" s="180" t="e">
        <f t="shared" ca="1" si="22"/>
        <v>#DIV/0!</v>
      </c>
      <c r="AN88" s="180" t="e">
        <f t="shared" ca="1" si="22"/>
        <v>#DIV/0!</v>
      </c>
      <c r="AO88" s="180" t="e">
        <f t="shared" ca="1" si="22"/>
        <v>#DIV/0!</v>
      </c>
      <c r="AP88" s="180" t="e">
        <f t="shared" ca="1" si="22"/>
        <v>#DIV/0!</v>
      </c>
      <c r="AQ88" s="180" t="e">
        <f t="shared" ca="1" si="22"/>
        <v>#DIV/0!</v>
      </c>
      <c r="AR88" s="180" t="e">
        <f t="shared" ca="1" si="22"/>
        <v>#DIV/0!</v>
      </c>
      <c r="AS88" s="180" t="e">
        <f t="shared" ca="1" si="22"/>
        <v>#DIV/0!</v>
      </c>
      <c r="AT88" s="180" t="e">
        <f t="shared" ca="1" si="22"/>
        <v>#DIV/0!</v>
      </c>
      <c r="AU88" s="180" t="e">
        <f t="shared" ca="1" si="22"/>
        <v>#DIV/0!</v>
      </c>
      <c r="AV88" s="180" t="e">
        <f t="shared" ca="1" si="22"/>
        <v>#DIV/0!</v>
      </c>
      <c r="AW88" s="180" t="e">
        <f t="shared" ca="1" si="22"/>
        <v>#DIV/0!</v>
      </c>
      <c r="AX88" s="180" t="e">
        <f t="shared" ca="1" si="22"/>
        <v>#DIV/0!</v>
      </c>
      <c r="AY88" s="180" t="e">
        <f t="shared" ca="1" si="22"/>
        <v>#DIV/0!</v>
      </c>
      <c r="AZ88" s="180" t="e">
        <f t="shared" ca="1" si="22"/>
        <v>#DIV/0!</v>
      </c>
      <c r="BA88" s="180" t="e">
        <f t="shared" ca="1" si="22"/>
        <v>#DIV/0!</v>
      </c>
      <c r="BB88" s="180" t="e">
        <f t="shared" ca="1" si="22"/>
        <v>#DIV/0!</v>
      </c>
      <c r="BC88" s="180" t="e">
        <f t="shared" ca="1" si="22"/>
        <v>#DIV/0!</v>
      </c>
      <c r="BD88" s="180" t="e">
        <f t="shared" ca="1" si="22"/>
        <v>#DIV/0!</v>
      </c>
      <c r="BE88" s="180" t="e">
        <f t="shared" ca="1" si="22"/>
        <v>#DIV/0!</v>
      </c>
      <c r="BF88" s="180" t="e">
        <f t="shared" ca="1" si="22"/>
        <v>#DIV/0!</v>
      </c>
      <c r="BG88" s="181" t="e">
        <f t="shared" ca="1" si="22"/>
        <v>#DIV/0!</v>
      </c>
    </row>
    <row r="89" spans="2:61" ht="12" customHeight="1">
      <c r="B89" s="5" t="s">
        <v>141</v>
      </c>
      <c r="C89" s="182" t="e">
        <f t="shared" ref="C89:M89" ca="1" si="23">C56/SUM(C$54:C$60)</f>
        <v>#DIV/0!</v>
      </c>
      <c r="D89" s="183" t="e">
        <f t="shared" ca="1" si="23"/>
        <v>#DIV/0!</v>
      </c>
      <c r="E89" s="183" t="e">
        <f t="shared" ca="1" si="23"/>
        <v>#DIV/0!</v>
      </c>
      <c r="F89" s="183" t="e">
        <f t="shared" ca="1" si="23"/>
        <v>#DIV/0!</v>
      </c>
      <c r="G89" s="183" t="e">
        <f t="shared" ca="1" si="23"/>
        <v>#DIV/0!</v>
      </c>
      <c r="H89" s="183" t="e">
        <f t="shared" ca="1" si="23"/>
        <v>#DIV/0!</v>
      </c>
      <c r="I89" s="183" t="e">
        <f t="shared" ca="1" si="23"/>
        <v>#DIV/0!</v>
      </c>
      <c r="J89" s="183" t="e">
        <f t="shared" ca="1" si="23"/>
        <v>#DIV/0!</v>
      </c>
      <c r="K89" s="183" t="e">
        <f t="shared" ca="1" si="23"/>
        <v>#DIV/0!</v>
      </c>
      <c r="L89" s="183" t="e">
        <f t="shared" ca="1" si="23"/>
        <v>#DIV/0!</v>
      </c>
      <c r="M89" s="184" t="e">
        <f t="shared" ca="1" si="23"/>
        <v>#DIV/0!</v>
      </c>
      <c r="O89" s="5" t="s">
        <v>141</v>
      </c>
      <c r="P89" s="182" t="e">
        <f t="shared" ref="P89:BG89" ca="1" si="24">P56/SUM(P$54:P$60)</f>
        <v>#DIV/0!</v>
      </c>
      <c r="Q89" s="183" t="e">
        <f t="shared" ca="1" si="24"/>
        <v>#DIV/0!</v>
      </c>
      <c r="R89" s="183" t="e">
        <f t="shared" ca="1" si="24"/>
        <v>#DIV/0!</v>
      </c>
      <c r="S89" s="183" t="e">
        <f t="shared" ca="1" si="24"/>
        <v>#DIV/0!</v>
      </c>
      <c r="T89" s="183" t="e">
        <f t="shared" ca="1" si="24"/>
        <v>#DIV/0!</v>
      </c>
      <c r="U89" s="183" t="e">
        <f t="shared" ca="1" si="24"/>
        <v>#DIV/0!</v>
      </c>
      <c r="V89" s="183" t="e">
        <f t="shared" ca="1" si="24"/>
        <v>#DIV/0!</v>
      </c>
      <c r="W89" s="183" t="e">
        <f t="shared" ca="1" si="24"/>
        <v>#DIV/0!</v>
      </c>
      <c r="X89" s="183" t="e">
        <f t="shared" ca="1" si="24"/>
        <v>#DIV/0!</v>
      </c>
      <c r="Y89" s="183" t="e">
        <f t="shared" ca="1" si="24"/>
        <v>#DIV/0!</v>
      </c>
      <c r="Z89" s="183" t="e">
        <f t="shared" ca="1" si="24"/>
        <v>#DIV/0!</v>
      </c>
      <c r="AA89" s="183" t="e">
        <f t="shared" ca="1" si="24"/>
        <v>#DIV/0!</v>
      </c>
      <c r="AB89" s="183" t="e">
        <f t="shared" ca="1" si="24"/>
        <v>#DIV/0!</v>
      </c>
      <c r="AC89" s="183" t="e">
        <f t="shared" ca="1" si="24"/>
        <v>#DIV/0!</v>
      </c>
      <c r="AD89" s="183" t="e">
        <f t="shared" ca="1" si="24"/>
        <v>#DIV/0!</v>
      </c>
      <c r="AE89" s="183" t="e">
        <f t="shared" ca="1" si="24"/>
        <v>#DIV/0!</v>
      </c>
      <c r="AF89" s="183" t="e">
        <f t="shared" ca="1" si="24"/>
        <v>#DIV/0!</v>
      </c>
      <c r="AG89" s="183" t="e">
        <f t="shared" ca="1" si="24"/>
        <v>#DIV/0!</v>
      </c>
      <c r="AH89" s="183" t="e">
        <f t="shared" ca="1" si="24"/>
        <v>#DIV/0!</v>
      </c>
      <c r="AI89" s="183" t="e">
        <f t="shared" ca="1" si="24"/>
        <v>#DIV/0!</v>
      </c>
      <c r="AJ89" s="183" t="e">
        <f t="shared" ca="1" si="24"/>
        <v>#DIV/0!</v>
      </c>
      <c r="AK89" s="183" t="e">
        <f t="shared" ca="1" si="24"/>
        <v>#DIV/0!</v>
      </c>
      <c r="AL89" s="183" t="e">
        <f t="shared" ca="1" si="24"/>
        <v>#DIV/0!</v>
      </c>
      <c r="AM89" s="183" t="e">
        <f t="shared" ca="1" si="24"/>
        <v>#DIV/0!</v>
      </c>
      <c r="AN89" s="183" t="e">
        <f t="shared" ca="1" si="24"/>
        <v>#DIV/0!</v>
      </c>
      <c r="AO89" s="183" t="e">
        <f t="shared" ca="1" si="24"/>
        <v>#DIV/0!</v>
      </c>
      <c r="AP89" s="183" t="e">
        <f t="shared" ca="1" si="24"/>
        <v>#DIV/0!</v>
      </c>
      <c r="AQ89" s="183" t="e">
        <f t="shared" ca="1" si="24"/>
        <v>#DIV/0!</v>
      </c>
      <c r="AR89" s="183" t="e">
        <f t="shared" ca="1" si="24"/>
        <v>#DIV/0!</v>
      </c>
      <c r="AS89" s="183" t="e">
        <f t="shared" ca="1" si="24"/>
        <v>#DIV/0!</v>
      </c>
      <c r="AT89" s="183" t="e">
        <f t="shared" ca="1" si="24"/>
        <v>#DIV/0!</v>
      </c>
      <c r="AU89" s="183" t="e">
        <f t="shared" ca="1" si="24"/>
        <v>#DIV/0!</v>
      </c>
      <c r="AV89" s="183" t="e">
        <f t="shared" ca="1" si="24"/>
        <v>#DIV/0!</v>
      </c>
      <c r="AW89" s="183" t="e">
        <f t="shared" ca="1" si="24"/>
        <v>#DIV/0!</v>
      </c>
      <c r="AX89" s="183" t="e">
        <f t="shared" ca="1" si="24"/>
        <v>#DIV/0!</v>
      </c>
      <c r="AY89" s="183" t="e">
        <f t="shared" ca="1" si="24"/>
        <v>#DIV/0!</v>
      </c>
      <c r="AZ89" s="183" t="e">
        <f t="shared" ca="1" si="24"/>
        <v>#DIV/0!</v>
      </c>
      <c r="BA89" s="183" t="e">
        <f t="shared" ca="1" si="24"/>
        <v>#DIV/0!</v>
      </c>
      <c r="BB89" s="183" t="e">
        <f t="shared" ca="1" si="24"/>
        <v>#DIV/0!</v>
      </c>
      <c r="BC89" s="183" t="e">
        <f t="shared" ca="1" si="24"/>
        <v>#DIV/0!</v>
      </c>
      <c r="BD89" s="183" t="e">
        <f t="shared" ca="1" si="24"/>
        <v>#DIV/0!</v>
      </c>
      <c r="BE89" s="183" t="e">
        <f t="shared" ca="1" si="24"/>
        <v>#DIV/0!</v>
      </c>
      <c r="BF89" s="183" t="e">
        <f t="shared" ca="1" si="24"/>
        <v>#DIV/0!</v>
      </c>
      <c r="BG89" s="184" t="e">
        <f t="shared" ca="1" si="24"/>
        <v>#DIV/0!</v>
      </c>
    </row>
    <row r="90" spans="2:61" ht="12" customHeight="1">
      <c r="B90" s="5" t="s">
        <v>475</v>
      </c>
      <c r="C90" s="179" t="e">
        <f t="shared" ref="C90:M90" ca="1" si="25">C57/SUM(C$54:C$60)</f>
        <v>#DIV/0!</v>
      </c>
      <c r="D90" s="180" t="e">
        <f t="shared" ca="1" si="25"/>
        <v>#DIV/0!</v>
      </c>
      <c r="E90" s="180" t="e">
        <f t="shared" ca="1" si="25"/>
        <v>#DIV/0!</v>
      </c>
      <c r="F90" s="180" t="e">
        <f t="shared" ca="1" si="25"/>
        <v>#DIV/0!</v>
      </c>
      <c r="G90" s="180" t="e">
        <f t="shared" ca="1" si="25"/>
        <v>#DIV/0!</v>
      </c>
      <c r="H90" s="180" t="e">
        <f t="shared" ca="1" si="25"/>
        <v>#DIV/0!</v>
      </c>
      <c r="I90" s="180" t="e">
        <f t="shared" ca="1" si="25"/>
        <v>#DIV/0!</v>
      </c>
      <c r="J90" s="180" t="e">
        <f t="shared" ca="1" si="25"/>
        <v>#DIV/0!</v>
      </c>
      <c r="K90" s="180" t="e">
        <f t="shared" ca="1" si="25"/>
        <v>#DIV/0!</v>
      </c>
      <c r="L90" s="180" t="e">
        <f t="shared" ca="1" si="25"/>
        <v>#DIV/0!</v>
      </c>
      <c r="M90" s="181" t="e">
        <f t="shared" ca="1" si="25"/>
        <v>#DIV/0!</v>
      </c>
      <c r="O90" s="5" t="s">
        <v>475</v>
      </c>
      <c r="P90" s="179" t="e">
        <f t="shared" ref="P90:BG90" ca="1" si="26">P57/SUM(P$54:P$60)</f>
        <v>#DIV/0!</v>
      </c>
      <c r="Q90" s="180" t="e">
        <f t="shared" ca="1" si="26"/>
        <v>#DIV/0!</v>
      </c>
      <c r="R90" s="180" t="e">
        <f t="shared" ca="1" si="26"/>
        <v>#DIV/0!</v>
      </c>
      <c r="S90" s="180" t="e">
        <f t="shared" ca="1" si="26"/>
        <v>#DIV/0!</v>
      </c>
      <c r="T90" s="180" t="e">
        <f t="shared" ca="1" si="26"/>
        <v>#DIV/0!</v>
      </c>
      <c r="U90" s="180" t="e">
        <f t="shared" ca="1" si="26"/>
        <v>#DIV/0!</v>
      </c>
      <c r="V90" s="180" t="e">
        <f t="shared" ca="1" si="26"/>
        <v>#DIV/0!</v>
      </c>
      <c r="W90" s="180" t="e">
        <f t="shared" ca="1" si="26"/>
        <v>#DIV/0!</v>
      </c>
      <c r="X90" s="180" t="e">
        <f t="shared" ca="1" si="26"/>
        <v>#DIV/0!</v>
      </c>
      <c r="Y90" s="180" t="e">
        <f t="shared" ca="1" si="26"/>
        <v>#DIV/0!</v>
      </c>
      <c r="Z90" s="180" t="e">
        <f t="shared" ca="1" si="26"/>
        <v>#DIV/0!</v>
      </c>
      <c r="AA90" s="180" t="e">
        <f t="shared" ca="1" si="26"/>
        <v>#DIV/0!</v>
      </c>
      <c r="AB90" s="180" t="e">
        <f t="shared" ca="1" si="26"/>
        <v>#DIV/0!</v>
      </c>
      <c r="AC90" s="180" t="e">
        <f t="shared" ca="1" si="26"/>
        <v>#DIV/0!</v>
      </c>
      <c r="AD90" s="180" t="e">
        <f t="shared" ca="1" si="26"/>
        <v>#DIV/0!</v>
      </c>
      <c r="AE90" s="180" t="e">
        <f t="shared" ca="1" si="26"/>
        <v>#DIV/0!</v>
      </c>
      <c r="AF90" s="180" t="e">
        <f t="shared" ca="1" si="26"/>
        <v>#DIV/0!</v>
      </c>
      <c r="AG90" s="180" t="e">
        <f t="shared" ca="1" si="26"/>
        <v>#DIV/0!</v>
      </c>
      <c r="AH90" s="180" t="e">
        <f t="shared" ca="1" si="26"/>
        <v>#DIV/0!</v>
      </c>
      <c r="AI90" s="180" t="e">
        <f t="shared" ca="1" si="26"/>
        <v>#DIV/0!</v>
      </c>
      <c r="AJ90" s="180" t="e">
        <f t="shared" ca="1" si="26"/>
        <v>#DIV/0!</v>
      </c>
      <c r="AK90" s="180" t="e">
        <f t="shared" ca="1" si="26"/>
        <v>#DIV/0!</v>
      </c>
      <c r="AL90" s="180" t="e">
        <f t="shared" ca="1" si="26"/>
        <v>#DIV/0!</v>
      </c>
      <c r="AM90" s="180" t="e">
        <f t="shared" ca="1" si="26"/>
        <v>#DIV/0!</v>
      </c>
      <c r="AN90" s="180" t="e">
        <f t="shared" ca="1" si="26"/>
        <v>#DIV/0!</v>
      </c>
      <c r="AO90" s="180" t="e">
        <f t="shared" ca="1" si="26"/>
        <v>#DIV/0!</v>
      </c>
      <c r="AP90" s="180" t="e">
        <f t="shared" ca="1" si="26"/>
        <v>#DIV/0!</v>
      </c>
      <c r="AQ90" s="180" t="e">
        <f t="shared" ca="1" si="26"/>
        <v>#DIV/0!</v>
      </c>
      <c r="AR90" s="180" t="e">
        <f t="shared" ca="1" si="26"/>
        <v>#DIV/0!</v>
      </c>
      <c r="AS90" s="180" t="e">
        <f t="shared" ca="1" si="26"/>
        <v>#DIV/0!</v>
      </c>
      <c r="AT90" s="180" t="e">
        <f t="shared" ca="1" si="26"/>
        <v>#DIV/0!</v>
      </c>
      <c r="AU90" s="180" t="e">
        <f t="shared" ca="1" si="26"/>
        <v>#DIV/0!</v>
      </c>
      <c r="AV90" s="180" t="e">
        <f t="shared" ca="1" si="26"/>
        <v>#DIV/0!</v>
      </c>
      <c r="AW90" s="180" t="e">
        <f t="shared" ca="1" si="26"/>
        <v>#DIV/0!</v>
      </c>
      <c r="AX90" s="180" t="e">
        <f t="shared" ca="1" si="26"/>
        <v>#DIV/0!</v>
      </c>
      <c r="AY90" s="180" t="e">
        <f t="shared" ca="1" si="26"/>
        <v>#DIV/0!</v>
      </c>
      <c r="AZ90" s="180" t="e">
        <f t="shared" ca="1" si="26"/>
        <v>#DIV/0!</v>
      </c>
      <c r="BA90" s="180" t="e">
        <f t="shared" ca="1" si="26"/>
        <v>#DIV/0!</v>
      </c>
      <c r="BB90" s="180" t="e">
        <f t="shared" ca="1" si="26"/>
        <v>#DIV/0!</v>
      </c>
      <c r="BC90" s="180" t="e">
        <f t="shared" ca="1" si="26"/>
        <v>#DIV/0!</v>
      </c>
      <c r="BD90" s="180" t="e">
        <f t="shared" ca="1" si="26"/>
        <v>#DIV/0!</v>
      </c>
      <c r="BE90" s="180" t="e">
        <f t="shared" ca="1" si="26"/>
        <v>#DIV/0!</v>
      </c>
      <c r="BF90" s="180" t="e">
        <f t="shared" ca="1" si="26"/>
        <v>#DIV/0!</v>
      </c>
      <c r="BG90" s="181" t="e">
        <f t="shared" ca="1" si="26"/>
        <v>#DIV/0!</v>
      </c>
    </row>
    <row r="91" spans="2:61" ht="12" customHeight="1">
      <c r="B91" s="5" t="s">
        <v>554</v>
      </c>
      <c r="C91" s="182" t="e">
        <f t="shared" ref="C91:M91" ca="1" si="27">C58/SUM(C$54:C$60)</f>
        <v>#DIV/0!</v>
      </c>
      <c r="D91" s="183" t="e">
        <f t="shared" ca="1" si="27"/>
        <v>#DIV/0!</v>
      </c>
      <c r="E91" s="183" t="e">
        <f t="shared" ca="1" si="27"/>
        <v>#DIV/0!</v>
      </c>
      <c r="F91" s="183" t="e">
        <f t="shared" ca="1" si="27"/>
        <v>#DIV/0!</v>
      </c>
      <c r="G91" s="183" t="e">
        <f t="shared" ca="1" si="27"/>
        <v>#DIV/0!</v>
      </c>
      <c r="H91" s="183" t="e">
        <f t="shared" ca="1" si="27"/>
        <v>#DIV/0!</v>
      </c>
      <c r="I91" s="183" t="e">
        <f t="shared" ca="1" si="27"/>
        <v>#DIV/0!</v>
      </c>
      <c r="J91" s="183" t="e">
        <f t="shared" ca="1" si="27"/>
        <v>#DIV/0!</v>
      </c>
      <c r="K91" s="183" t="e">
        <f t="shared" ca="1" si="27"/>
        <v>#DIV/0!</v>
      </c>
      <c r="L91" s="183" t="e">
        <f t="shared" ca="1" si="27"/>
        <v>#DIV/0!</v>
      </c>
      <c r="M91" s="184" t="e">
        <f t="shared" ca="1" si="27"/>
        <v>#DIV/0!</v>
      </c>
      <c r="O91" s="5" t="s">
        <v>554</v>
      </c>
      <c r="P91" s="182" t="e">
        <f t="shared" ref="P91:BG91" ca="1" si="28">P58/SUM(P$54:P$60)</f>
        <v>#DIV/0!</v>
      </c>
      <c r="Q91" s="183" t="e">
        <f t="shared" ca="1" si="28"/>
        <v>#DIV/0!</v>
      </c>
      <c r="R91" s="183" t="e">
        <f t="shared" ca="1" si="28"/>
        <v>#DIV/0!</v>
      </c>
      <c r="S91" s="183" t="e">
        <f t="shared" ca="1" si="28"/>
        <v>#DIV/0!</v>
      </c>
      <c r="T91" s="183" t="e">
        <f t="shared" ca="1" si="28"/>
        <v>#DIV/0!</v>
      </c>
      <c r="U91" s="183" t="e">
        <f t="shared" ca="1" si="28"/>
        <v>#DIV/0!</v>
      </c>
      <c r="V91" s="183" t="e">
        <f t="shared" ca="1" si="28"/>
        <v>#DIV/0!</v>
      </c>
      <c r="W91" s="183" t="e">
        <f t="shared" ca="1" si="28"/>
        <v>#DIV/0!</v>
      </c>
      <c r="X91" s="183" t="e">
        <f t="shared" ca="1" si="28"/>
        <v>#DIV/0!</v>
      </c>
      <c r="Y91" s="183" t="e">
        <f t="shared" ca="1" si="28"/>
        <v>#DIV/0!</v>
      </c>
      <c r="Z91" s="183" t="e">
        <f t="shared" ca="1" si="28"/>
        <v>#DIV/0!</v>
      </c>
      <c r="AA91" s="183" t="e">
        <f t="shared" ca="1" si="28"/>
        <v>#DIV/0!</v>
      </c>
      <c r="AB91" s="183" t="e">
        <f t="shared" ca="1" si="28"/>
        <v>#DIV/0!</v>
      </c>
      <c r="AC91" s="183" t="e">
        <f t="shared" ca="1" si="28"/>
        <v>#DIV/0!</v>
      </c>
      <c r="AD91" s="183" t="e">
        <f t="shared" ca="1" si="28"/>
        <v>#DIV/0!</v>
      </c>
      <c r="AE91" s="183" t="e">
        <f t="shared" ca="1" si="28"/>
        <v>#DIV/0!</v>
      </c>
      <c r="AF91" s="183" t="e">
        <f t="shared" ca="1" si="28"/>
        <v>#DIV/0!</v>
      </c>
      <c r="AG91" s="183" t="e">
        <f t="shared" ca="1" si="28"/>
        <v>#DIV/0!</v>
      </c>
      <c r="AH91" s="183" t="e">
        <f t="shared" ca="1" si="28"/>
        <v>#DIV/0!</v>
      </c>
      <c r="AI91" s="183" t="e">
        <f t="shared" ca="1" si="28"/>
        <v>#DIV/0!</v>
      </c>
      <c r="AJ91" s="183" t="e">
        <f t="shared" ca="1" si="28"/>
        <v>#DIV/0!</v>
      </c>
      <c r="AK91" s="183" t="e">
        <f t="shared" ca="1" si="28"/>
        <v>#DIV/0!</v>
      </c>
      <c r="AL91" s="183" t="e">
        <f t="shared" ca="1" si="28"/>
        <v>#DIV/0!</v>
      </c>
      <c r="AM91" s="183" t="e">
        <f t="shared" ca="1" si="28"/>
        <v>#DIV/0!</v>
      </c>
      <c r="AN91" s="183" t="e">
        <f t="shared" ca="1" si="28"/>
        <v>#DIV/0!</v>
      </c>
      <c r="AO91" s="183" t="e">
        <f t="shared" ca="1" si="28"/>
        <v>#DIV/0!</v>
      </c>
      <c r="AP91" s="183" t="e">
        <f t="shared" ca="1" si="28"/>
        <v>#DIV/0!</v>
      </c>
      <c r="AQ91" s="183" t="e">
        <f t="shared" ca="1" si="28"/>
        <v>#DIV/0!</v>
      </c>
      <c r="AR91" s="183" t="e">
        <f t="shared" ca="1" si="28"/>
        <v>#DIV/0!</v>
      </c>
      <c r="AS91" s="183" t="e">
        <f t="shared" ca="1" si="28"/>
        <v>#DIV/0!</v>
      </c>
      <c r="AT91" s="183" t="e">
        <f t="shared" ca="1" si="28"/>
        <v>#DIV/0!</v>
      </c>
      <c r="AU91" s="183" t="e">
        <f t="shared" ca="1" si="28"/>
        <v>#DIV/0!</v>
      </c>
      <c r="AV91" s="183" t="e">
        <f t="shared" ca="1" si="28"/>
        <v>#DIV/0!</v>
      </c>
      <c r="AW91" s="183" t="e">
        <f t="shared" ca="1" si="28"/>
        <v>#DIV/0!</v>
      </c>
      <c r="AX91" s="183" t="e">
        <f t="shared" ca="1" si="28"/>
        <v>#DIV/0!</v>
      </c>
      <c r="AY91" s="183" t="e">
        <f t="shared" ca="1" si="28"/>
        <v>#DIV/0!</v>
      </c>
      <c r="AZ91" s="183" t="e">
        <f t="shared" ca="1" si="28"/>
        <v>#DIV/0!</v>
      </c>
      <c r="BA91" s="183" t="e">
        <f t="shared" ca="1" si="28"/>
        <v>#DIV/0!</v>
      </c>
      <c r="BB91" s="183" t="e">
        <f t="shared" ca="1" si="28"/>
        <v>#DIV/0!</v>
      </c>
      <c r="BC91" s="183" t="e">
        <f t="shared" ca="1" si="28"/>
        <v>#DIV/0!</v>
      </c>
      <c r="BD91" s="183" t="e">
        <f t="shared" ca="1" si="28"/>
        <v>#DIV/0!</v>
      </c>
      <c r="BE91" s="183" t="e">
        <f t="shared" ca="1" si="28"/>
        <v>#DIV/0!</v>
      </c>
      <c r="BF91" s="183" t="e">
        <f t="shared" ca="1" si="28"/>
        <v>#DIV/0!</v>
      </c>
      <c r="BG91" s="184" t="e">
        <f t="shared" ca="1" si="28"/>
        <v>#DIV/0!</v>
      </c>
    </row>
    <row r="92" spans="2:61" ht="12" customHeight="1">
      <c r="B92" s="5" t="s">
        <v>454</v>
      </c>
      <c r="C92" s="179" t="e">
        <f t="shared" ref="C92:M92" ca="1" si="29">C59/SUM(C$54:C$60)</f>
        <v>#DIV/0!</v>
      </c>
      <c r="D92" s="180" t="e">
        <f t="shared" ca="1" si="29"/>
        <v>#DIV/0!</v>
      </c>
      <c r="E92" s="180" t="e">
        <f t="shared" ca="1" si="29"/>
        <v>#DIV/0!</v>
      </c>
      <c r="F92" s="180" t="e">
        <f t="shared" ca="1" si="29"/>
        <v>#DIV/0!</v>
      </c>
      <c r="G92" s="180" t="e">
        <f t="shared" ca="1" si="29"/>
        <v>#DIV/0!</v>
      </c>
      <c r="H92" s="180" t="e">
        <f t="shared" ca="1" si="29"/>
        <v>#DIV/0!</v>
      </c>
      <c r="I92" s="180" t="e">
        <f t="shared" ca="1" si="29"/>
        <v>#DIV/0!</v>
      </c>
      <c r="J92" s="180" t="e">
        <f t="shared" ca="1" si="29"/>
        <v>#DIV/0!</v>
      </c>
      <c r="K92" s="180" t="e">
        <f t="shared" ca="1" si="29"/>
        <v>#DIV/0!</v>
      </c>
      <c r="L92" s="180" t="e">
        <f t="shared" ca="1" si="29"/>
        <v>#DIV/0!</v>
      </c>
      <c r="M92" s="181" t="e">
        <f t="shared" ca="1" si="29"/>
        <v>#DIV/0!</v>
      </c>
      <c r="O92" s="5" t="s">
        <v>454</v>
      </c>
      <c r="P92" s="179" t="e">
        <f t="shared" ref="P92:BG92" ca="1" si="30">P59/SUM(P$54:P$60)</f>
        <v>#DIV/0!</v>
      </c>
      <c r="Q92" s="180" t="e">
        <f t="shared" ca="1" si="30"/>
        <v>#DIV/0!</v>
      </c>
      <c r="R92" s="180" t="e">
        <f t="shared" ca="1" si="30"/>
        <v>#DIV/0!</v>
      </c>
      <c r="S92" s="180" t="e">
        <f t="shared" ca="1" si="30"/>
        <v>#DIV/0!</v>
      </c>
      <c r="T92" s="180" t="e">
        <f t="shared" ca="1" si="30"/>
        <v>#DIV/0!</v>
      </c>
      <c r="U92" s="180" t="e">
        <f t="shared" ca="1" si="30"/>
        <v>#DIV/0!</v>
      </c>
      <c r="V92" s="180" t="e">
        <f t="shared" ca="1" si="30"/>
        <v>#DIV/0!</v>
      </c>
      <c r="W92" s="180" t="e">
        <f t="shared" ca="1" si="30"/>
        <v>#DIV/0!</v>
      </c>
      <c r="X92" s="180" t="e">
        <f t="shared" ca="1" si="30"/>
        <v>#DIV/0!</v>
      </c>
      <c r="Y92" s="180" t="e">
        <f t="shared" ca="1" si="30"/>
        <v>#DIV/0!</v>
      </c>
      <c r="Z92" s="180" t="e">
        <f t="shared" ca="1" si="30"/>
        <v>#DIV/0!</v>
      </c>
      <c r="AA92" s="180" t="e">
        <f t="shared" ca="1" si="30"/>
        <v>#DIV/0!</v>
      </c>
      <c r="AB92" s="180" t="e">
        <f t="shared" ca="1" si="30"/>
        <v>#DIV/0!</v>
      </c>
      <c r="AC92" s="180" t="e">
        <f t="shared" ca="1" si="30"/>
        <v>#DIV/0!</v>
      </c>
      <c r="AD92" s="180" t="e">
        <f t="shared" ca="1" si="30"/>
        <v>#DIV/0!</v>
      </c>
      <c r="AE92" s="180" t="e">
        <f t="shared" ca="1" si="30"/>
        <v>#DIV/0!</v>
      </c>
      <c r="AF92" s="180" t="e">
        <f t="shared" ca="1" si="30"/>
        <v>#DIV/0!</v>
      </c>
      <c r="AG92" s="180" t="e">
        <f t="shared" ca="1" si="30"/>
        <v>#DIV/0!</v>
      </c>
      <c r="AH92" s="180" t="e">
        <f t="shared" ca="1" si="30"/>
        <v>#DIV/0!</v>
      </c>
      <c r="AI92" s="180" t="e">
        <f t="shared" ca="1" si="30"/>
        <v>#DIV/0!</v>
      </c>
      <c r="AJ92" s="180" t="e">
        <f t="shared" ca="1" si="30"/>
        <v>#DIV/0!</v>
      </c>
      <c r="AK92" s="180" t="e">
        <f t="shared" ca="1" si="30"/>
        <v>#DIV/0!</v>
      </c>
      <c r="AL92" s="180" t="e">
        <f t="shared" ca="1" si="30"/>
        <v>#DIV/0!</v>
      </c>
      <c r="AM92" s="180" t="e">
        <f t="shared" ca="1" si="30"/>
        <v>#DIV/0!</v>
      </c>
      <c r="AN92" s="180" t="e">
        <f t="shared" ca="1" si="30"/>
        <v>#DIV/0!</v>
      </c>
      <c r="AO92" s="180" t="e">
        <f t="shared" ca="1" si="30"/>
        <v>#DIV/0!</v>
      </c>
      <c r="AP92" s="180" t="e">
        <f t="shared" ca="1" si="30"/>
        <v>#DIV/0!</v>
      </c>
      <c r="AQ92" s="180" t="e">
        <f t="shared" ca="1" si="30"/>
        <v>#DIV/0!</v>
      </c>
      <c r="AR92" s="180" t="e">
        <f t="shared" ca="1" si="30"/>
        <v>#DIV/0!</v>
      </c>
      <c r="AS92" s="180" t="e">
        <f t="shared" ca="1" si="30"/>
        <v>#DIV/0!</v>
      </c>
      <c r="AT92" s="180" t="e">
        <f t="shared" ca="1" si="30"/>
        <v>#DIV/0!</v>
      </c>
      <c r="AU92" s="180" t="e">
        <f t="shared" ca="1" si="30"/>
        <v>#DIV/0!</v>
      </c>
      <c r="AV92" s="180" t="e">
        <f t="shared" ca="1" si="30"/>
        <v>#DIV/0!</v>
      </c>
      <c r="AW92" s="180" t="e">
        <f t="shared" ca="1" si="30"/>
        <v>#DIV/0!</v>
      </c>
      <c r="AX92" s="180" t="e">
        <f t="shared" ca="1" si="30"/>
        <v>#DIV/0!</v>
      </c>
      <c r="AY92" s="180" t="e">
        <f t="shared" ca="1" si="30"/>
        <v>#DIV/0!</v>
      </c>
      <c r="AZ92" s="180" t="e">
        <f t="shared" ca="1" si="30"/>
        <v>#DIV/0!</v>
      </c>
      <c r="BA92" s="180" t="e">
        <f t="shared" ca="1" si="30"/>
        <v>#DIV/0!</v>
      </c>
      <c r="BB92" s="180" t="e">
        <f t="shared" ca="1" si="30"/>
        <v>#DIV/0!</v>
      </c>
      <c r="BC92" s="180" t="e">
        <f t="shared" ca="1" si="30"/>
        <v>#DIV/0!</v>
      </c>
      <c r="BD92" s="180" t="e">
        <f t="shared" ca="1" si="30"/>
        <v>#DIV/0!</v>
      </c>
      <c r="BE92" s="180" t="e">
        <f t="shared" ca="1" si="30"/>
        <v>#DIV/0!</v>
      </c>
      <c r="BF92" s="180" t="e">
        <f t="shared" ca="1" si="30"/>
        <v>#DIV/0!</v>
      </c>
      <c r="BG92" s="181" t="e">
        <f t="shared" ca="1" si="30"/>
        <v>#DIV/0!</v>
      </c>
    </row>
    <row r="93" spans="2:61" ht="12" customHeight="1">
      <c r="B93" s="5" t="s">
        <v>555</v>
      </c>
      <c r="C93" s="185" t="e">
        <f t="shared" ref="C93:M93" ca="1" si="31">C60/SUM(C$54:C$60)</f>
        <v>#DIV/0!</v>
      </c>
      <c r="D93" s="186" t="e">
        <f t="shared" ca="1" si="31"/>
        <v>#DIV/0!</v>
      </c>
      <c r="E93" s="186" t="e">
        <f t="shared" ca="1" si="31"/>
        <v>#DIV/0!</v>
      </c>
      <c r="F93" s="186" t="e">
        <f t="shared" ca="1" si="31"/>
        <v>#DIV/0!</v>
      </c>
      <c r="G93" s="186" t="e">
        <f t="shared" ca="1" si="31"/>
        <v>#DIV/0!</v>
      </c>
      <c r="H93" s="186" t="e">
        <f t="shared" ca="1" si="31"/>
        <v>#DIV/0!</v>
      </c>
      <c r="I93" s="186" t="e">
        <f t="shared" ca="1" si="31"/>
        <v>#DIV/0!</v>
      </c>
      <c r="J93" s="186" t="e">
        <f t="shared" ca="1" si="31"/>
        <v>#DIV/0!</v>
      </c>
      <c r="K93" s="186" t="e">
        <f t="shared" ca="1" si="31"/>
        <v>#DIV/0!</v>
      </c>
      <c r="L93" s="186" t="e">
        <f t="shared" ca="1" si="31"/>
        <v>#DIV/0!</v>
      </c>
      <c r="M93" s="187" t="e">
        <f t="shared" ca="1" si="31"/>
        <v>#DIV/0!</v>
      </c>
      <c r="O93" s="5" t="s">
        <v>555</v>
      </c>
      <c r="P93" s="185" t="e">
        <f t="shared" ref="P93:BG93" ca="1" si="32">P60/SUM(P$54:P$60)</f>
        <v>#DIV/0!</v>
      </c>
      <c r="Q93" s="186" t="e">
        <f t="shared" ca="1" si="32"/>
        <v>#DIV/0!</v>
      </c>
      <c r="R93" s="186" t="e">
        <f t="shared" ca="1" si="32"/>
        <v>#DIV/0!</v>
      </c>
      <c r="S93" s="186" t="e">
        <f t="shared" ca="1" si="32"/>
        <v>#DIV/0!</v>
      </c>
      <c r="T93" s="186" t="e">
        <f t="shared" ca="1" si="32"/>
        <v>#DIV/0!</v>
      </c>
      <c r="U93" s="186" t="e">
        <f t="shared" ca="1" si="32"/>
        <v>#DIV/0!</v>
      </c>
      <c r="V93" s="186" t="e">
        <f t="shared" ca="1" si="32"/>
        <v>#DIV/0!</v>
      </c>
      <c r="W93" s="186" t="e">
        <f t="shared" ca="1" si="32"/>
        <v>#DIV/0!</v>
      </c>
      <c r="X93" s="186" t="e">
        <f t="shared" ca="1" si="32"/>
        <v>#DIV/0!</v>
      </c>
      <c r="Y93" s="186" t="e">
        <f t="shared" ca="1" si="32"/>
        <v>#DIV/0!</v>
      </c>
      <c r="Z93" s="186" t="e">
        <f t="shared" ca="1" si="32"/>
        <v>#DIV/0!</v>
      </c>
      <c r="AA93" s="186" t="e">
        <f t="shared" ca="1" si="32"/>
        <v>#DIV/0!</v>
      </c>
      <c r="AB93" s="186" t="e">
        <f t="shared" ca="1" si="32"/>
        <v>#DIV/0!</v>
      </c>
      <c r="AC93" s="186" t="e">
        <f t="shared" ca="1" si="32"/>
        <v>#DIV/0!</v>
      </c>
      <c r="AD93" s="186" t="e">
        <f t="shared" ca="1" si="32"/>
        <v>#DIV/0!</v>
      </c>
      <c r="AE93" s="186" t="e">
        <f t="shared" ca="1" si="32"/>
        <v>#DIV/0!</v>
      </c>
      <c r="AF93" s="186" t="e">
        <f t="shared" ca="1" si="32"/>
        <v>#DIV/0!</v>
      </c>
      <c r="AG93" s="186" t="e">
        <f t="shared" ca="1" si="32"/>
        <v>#DIV/0!</v>
      </c>
      <c r="AH93" s="186" t="e">
        <f t="shared" ca="1" si="32"/>
        <v>#DIV/0!</v>
      </c>
      <c r="AI93" s="186" t="e">
        <f t="shared" ca="1" si="32"/>
        <v>#DIV/0!</v>
      </c>
      <c r="AJ93" s="186" t="e">
        <f t="shared" ca="1" si="32"/>
        <v>#DIV/0!</v>
      </c>
      <c r="AK93" s="186" t="e">
        <f t="shared" ca="1" si="32"/>
        <v>#DIV/0!</v>
      </c>
      <c r="AL93" s="186" t="e">
        <f t="shared" ca="1" si="32"/>
        <v>#DIV/0!</v>
      </c>
      <c r="AM93" s="186" t="e">
        <f t="shared" ca="1" si="32"/>
        <v>#DIV/0!</v>
      </c>
      <c r="AN93" s="186" t="e">
        <f t="shared" ca="1" si="32"/>
        <v>#DIV/0!</v>
      </c>
      <c r="AO93" s="186" t="e">
        <f t="shared" ca="1" si="32"/>
        <v>#DIV/0!</v>
      </c>
      <c r="AP93" s="186" t="e">
        <f t="shared" ca="1" si="32"/>
        <v>#DIV/0!</v>
      </c>
      <c r="AQ93" s="186" t="e">
        <f t="shared" ca="1" si="32"/>
        <v>#DIV/0!</v>
      </c>
      <c r="AR93" s="186" t="e">
        <f t="shared" ca="1" si="32"/>
        <v>#DIV/0!</v>
      </c>
      <c r="AS93" s="186" t="e">
        <f t="shared" ca="1" si="32"/>
        <v>#DIV/0!</v>
      </c>
      <c r="AT93" s="186" t="e">
        <f t="shared" ca="1" si="32"/>
        <v>#DIV/0!</v>
      </c>
      <c r="AU93" s="186" t="e">
        <f t="shared" ca="1" si="32"/>
        <v>#DIV/0!</v>
      </c>
      <c r="AV93" s="186" t="e">
        <f t="shared" ca="1" si="32"/>
        <v>#DIV/0!</v>
      </c>
      <c r="AW93" s="186" t="e">
        <f t="shared" ca="1" si="32"/>
        <v>#DIV/0!</v>
      </c>
      <c r="AX93" s="186" t="e">
        <f t="shared" ca="1" si="32"/>
        <v>#DIV/0!</v>
      </c>
      <c r="AY93" s="186" t="e">
        <f t="shared" ca="1" si="32"/>
        <v>#DIV/0!</v>
      </c>
      <c r="AZ93" s="186" t="e">
        <f t="shared" ca="1" si="32"/>
        <v>#DIV/0!</v>
      </c>
      <c r="BA93" s="186" t="e">
        <f t="shared" ca="1" si="32"/>
        <v>#DIV/0!</v>
      </c>
      <c r="BB93" s="186" t="e">
        <f t="shared" ca="1" si="32"/>
        <v>#DIV/0!</v>
      </c>
      <c r="BC93" s="186" t="e">
        <f t="shared" ca="1" si="32"/>
        <v>#DIV/0!</v>
      </c>
      <c r="BD93" s="186" t="e">
        <f t="shared" ca="1" si="32"/>
        <v>#DIV/0!</v>
      </c>
      <c r="BE93" s="186" t="e">
        <f t="shared" ca="1" si="32"/>
        <v>#DIV/0!</v>
      </c>
      <c r="BF93" s="186" t="e">
        <f t="shared" ca="1" si="32"/>
        <v>#DIV/0!</v>
      </c>
      <c r="BG93" s="187" t="e">
        <f t="shared" ca="1" si="32"/>
        <v>#DIV/0!</v>
      </c>
    </row>
    <row r="94" spans="2:61" ht="12" customHeight="1">
      <c r="B94" s="18" t="e">
        <f t="array" aca="1" ref="B94" ca="1">CONCATENATE("As of ", TEXT(INDIRECT("Inputs!$B$2"), "mm/dd/yyyy"))</f>
        <v>#REF!</v>
      </c>
      <c r="O94" s="18" t="e">
        <f t="array" aca="1" ref="O94" ca="1">CONCATENATE("As of ", TEXT(INDIRECT("Inputs!$B$2"), "mm/dd/yyyy"))</f>
        <v>#REF!</v>
      </c>
      <c r="P94" s="108"/>
      <c r="Q94" s="108"/>
      <c r="R94" s="108"/>
      <c r="S94" s="108"/>
      <c r="T94" s="108"/>
      <c r="U94" s="108"/>
      <c r="V94" s="108"/>
      <c r="W94" s="108"/>
      <c r="X94" s="108"/>
      <c r="Y94" s="108"/>
      <c r="Z94" s="108"/>
      <c r="AA94" s="108"/>
      <c r="AB94" s="108"/>
      <c r="AC94" s="108"/>
      <c r="AD94" s="108"/>
      <c r="AE94" s="108"/>
      <c r="AF94" s="108"/>
      <c r="AG94" s="108"/>
      <c r="AH94" s="108"/>
      <c r="AI94" s="108"/>
      <c r="AJ94" s="108"/>
      <c r="AK94" s="108"/>
      <c r="AL94" s="108"/>
      <c r="AM94" s="108"/>
      <c r="AN94" s="108"/>
      <c r="AO94" s="108"/>
      <c r="AP94" s="108"/>
      <c r="AQ94" s="108"/>
      <c r="AR94" s="108"/>
      <c r="AS94" s="108"/>
      <c r="AT94" s="108"/>
      <c r="AU94" s="108"/>
      <c r="AV94" s="108"/>
      <c r="AW94" s="108"/>
      <c r="AX94" s="108"/>
      <c r="AY94" s="108"/>
      <c r="AZ94" s="108"/>
      <c r="BA94" s="108"/>
      <c r="BB94" s="108"/>
      <c r="BC94" s="108"/>
      <c r="BD94" s="108"/>
      <c r="BE94" s="108"/>
      <c r="BF94" s="108"/>
      <c r="BG94" s="108"/>
      <c r="BH94" s="108"/>
      <c r="BI94" s="108"/>
    </row>
  </sheetData>
  <mergeCells count="44">
    <mergeCell ref="AJ52:AM52"/>
    <mergeCell ref="AN52:AQ52"/>
    <mergeCell ref="AR52:AU52"/>
    <mergeCell ref="AV52:AY52"/>
    <mergeCell ref="AZ52:BC52"/>
    <mergeCell ref="BD52:BG52"/>
    <mergeCell ref="AN6:AQ6"/>
    <mergeCell ref="AR6:AU6"/>
    <mergeCell ref="AV6:AY6"/>
    <mergeCell ref="AZ6:BC6"/>
    <mergeCell ref="BD6:BG6"/>
    <mergeCell ref="BD39:BG39"/>
    <mergeCell ref="P52:S52"/>
    <mergeCell ref="T52:W52"/>
    <mergeCell ref="X52:AA52"/>
    <mergeCell ref="AB52:AE52"/>
    <mergeCell ref="AF52:AI52"/>
    <mergeCell ref="AJ6:AM6"/>
    <mergeCell ref="P6:S6"/>
    <mergeCell ref="T6:W6"/>
    <mergeCell ref="X6:AA6"/>
    <mergeCell ref="AB6:AE6"/>
    <mergeCell ref="AF6:AI6"/>
    <mergeCell ref="P39:S39"/>
    <mergeCell ref="T39:W39"/>
    <mergeCell ref="X39:AA39"/>
    <mergeCell ref="AB39:AE39"/>
    <mergeCell ref="AF39:AI39"/>
    <mergeCell ref="AJ39:AM39"/>
    <mergeCell ref="AN39:AQ39"/>
    <mergeCell ref="AR39:AU39"/>
    <mergeCell ref="AV39:AY39"/>
    <mergeCell ref="AZ39:BC39"/>
    <mergeCell ref="P85:S85"/>
    <mergeCell ref="T85:W85"/>
    <mergeCell ref="X85:AA85"/>
    <mergeCell ref="AB85:AE85"/>
    <mergeCell ref="AF85:AI85"/>
    <mergeCell ref="BD85:BG85"/>
    <mergeCell ref="AJ85:AM85"/>
    <mergeCell ref="AN85:AQ85"/>
    <mergeCell ref="AR85:AU85"/>
    <mergeCell ref="AV85:AY85"/>
    <mergeCell ref="AZ85:BC85"/>
  </mergeCells>
  <pageMargins left="0.7" right="0.7" top="0.75" bottom="0.75" header="0.3" footer="0.3"/>
  <pageSetup orientation="portrait" horizontalDpi="1200" verticalDpi="12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68EF0-53F5-480D-AF90-A4B1A8F9C098}">
  <sheetPr>
    <tabColor theme="4"/>
  </sheetPr>
  <dimension ref="A1:BG97"/>
  <sheetViews>
    <sheetView showGridLines="0" zoomScaleNormal="100" workbookViewId="0"/>
  </sheetViews>
  <sheetFormatPr defaultColWidth="7.08203125" defaultRowHeight="12" customHeight="1"/>
  <cols>
    <col min="1" max="1" width="2.5" style="8" customWidth="1"/>
    <col min="2" max="2" width="20.58203125" style="2" customWidth="1"/>
    <col min="3" max="14" width="7.08203125" style="2"/>
    <col min="15" max="15" width="20.58203125" style="2" customWidth="1"/>
    <col min="16" max="17" width="7.08203125" style="2" customWidth="1"/>
    <col min="18" max="47" width="7.08203125" style="2"/>
    <col min="48" max="48" width="7.08203125" style="2" customWidth="1"/>
    <col min="49" max="54" width="7.08203125" style="2"/>
    <col min="55" max="55" width="7.08203125" style="2" customWidth="1"/>
    <col min="56" max="16384" width="7.08203125" style="2"/>
  </cols>
  <sheetData>
    <row r="1" spans="1:59" ht="12" customHeight="1">
      <c r="A1" s="17"/>
      <c r="B1" s="17"/>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9" ht="12" customHeight="1">
      <c r="A2" s="17"/>
      <c r="B2" s="17"/>
    </row>
    <row r="3" spans="1:59" ht="12" customHeight="1">
      <c r="D3" s="13"/>
      <c r="E3" s="13"/>
      <c r="F3" s="13"/>
      <c r="G3" s="13"/>
      <c r="H3" s="13"/>
      <c r="I3" s="13"/>
      <c r="J3" s="13"/>
      <c r="K3" s="13"/>
      <c r="L3" s="13"/>
      <c r="M3" s="13"/>
      <c r="N3" s="13"/>
    </row>
    <row r="4" spans="1:59" ht="12" customHeight="1">
      <c r="C4" s="14"/>
      <c r="D4" s="15"/>
      <c r="E4" s="15"/>
      <c r="F4" s="15"/>
      <c r="G4" s="15"/>
      <c r="H4" s="15"/>
      <c r="I4" s="15"/>
      <c r="J4" s="15"/>
      <c r="K4" s="15"/>
      <c r="L4" s="15"/>
      <c r="M4" s="15"/>
      <c r="N4" s="15"/>
    </row>
    <row r="5" spans="1:59" ht="12" customHeight="1">
      <c r="C5" s="14"/>
      <c r="D5" s="15"/>
      <c r="E5" s="15"/>
      <c r="F5" s="15"/>
      <c r="G5" s="15"/>
      <c r="H5" s="15"/>
      <c r="I5" s="15"/>
      <c r="J5" s="15"/>
      <c r="K5" s="15"/>
      <c r="L5" s="15"/>
      <c r="M5" s="15"/>
      <c r="N5" s="15"/>
    </row>
    <row r="6" spans="1:59" ht="12" customHeight="1">
      <c r="C6" s="14"/>
      <c r="D6" s="15"/>
      <c r="E6" s="15"/>
      <c r="F6" s="15"/>
      <c r="G6" s="15"/>
      <c r="H6" s="15"/>
      <c r="I6" s="15"/>
      <c r="J6" s="15"/>
      <c r="K6" s="15"/>
      <c r="L6" s="15"/>
      <c r="M6" s="15"/>
      <c r="N6" s="15"/>
      <c r="P6" s="1050" t="s">
        <v>126</v>
      </c>
    </row>
    <row r="7" spans="1:59" ht="12" customHeight="1">
      <c r="C7" s="10" t="s">
        <v>127</v>
      </c>
      <c r="D7" s="12"/>
      <c r="E7" s="12"/>
      <c r="F7" s="12"/>
      <c r="G7" s="12"/>
      <c r="H7" s="12"/>
      <c r="I7" s="12"/>
      <c r="J7" s="12"/>
      <c r="K7" s="12"/>
      <c r="L7" s="12"/>
      <c r="M7" s="12"/>
      <c r="N7" s="12"/>
      <c r="P7" s="1057">
        <v>2016</v>
      </c>
      <c r="Q7" s="1059"/>
      <c r="R7" s="1059"/>
      <c r="S7" s="1059"/>
      <c r="T7" s="1057">
        <v>2017</v>
      </c>
      <c r="U7" s="1059"/>
      <c r="V7" s="1059"/>
      <c r="W7" s="1059"/>
      <c r="X7" s="1057">
        <v>2018</v>
      </c>
      <c r="Y7" s="1059"/>
      <c r="Z7" s="1059"/>
      <c r="AA7" s="1059"/>
      <c r="AB7" s="1057">
        <v>2019</v>
      </c>
      <c r="AC7" s="1059"/>
      <c r="AD7" s="1059"/>
      <c r="AE7" s="1059"/>
      <c r="AF7" s="1057">
        <v>2020</v>
      </c>
      <c r="AG7" s="1059"/>
      <c r="AH7" s="1059"/>
      <c r="AI7" s="1059"/>
      <c r="AJ7" s="1057">
        <v>2021</v>
      </c>
      <c r="AK7" s="1059"/>
      <c r="AL7" s="1059"/>
      <c r="AM7" s="1059"/>
      <c r="AN7" s="1057">
        <v>2022</v>
      </c>
      <c r="AO7" s="1059"/>
      <c r="AP7" s="1059"/>
      <c r="AQ7" s="1059"/>
      <c r="AR7" s="1057">
        <v>2023</v>
      </c>
      <c r="AS7" s="1059"/>
      <c r="AT7" s="1059"/>
      <c r="AU7" s="1059"/>
      <c r="AV7" s="1057">
        <v>2024</v>
      </c>
      <c r="AW7" s="1059"/>
      <c r="AX7" s="1059"/>
      <c r="AY7" s="1059"/>
      <c r="AZ7" s="1057">
        <v>2025</v>
      </c>
      <c r="BA7" s="1059"/>
      <c r="BB7" s="1059"/>
      <c r="BC7" s="1059"/>
      <c r="BD7" s="1057">
        <v>2026</v>
      </c>
      <c r="BE7" s="1057"/>
    </row>
    <row r="8" spans="1:59" ht="12" customHeight="1">
      <c r="C8" s="3">
        <v>2016</v>
      </c>
      <c r="D8" s="4">
        <v>2017</v>
      </c>
      <c r="E8" s="4">
        <v>2018</v>
      </c>
      <c r="F8" s="4">
        <v>2019</v>
      </c>
      <c r="G8" s="4">
        <v>2020</v>
      </c>
      <c r="H8" s="4">
        <v>2021</v>
      </c>
      <c r="I8" s="4">
        <v>2022</v>
      </c>
      <c r="J8" s="4">
        <v>2023</v>
      </c>
      <c r="K8" s="4">
        <v>2024</v>
      </c>
      <c r="L8" s="4">
        <v>2025</v>
      </c>
      <c r="M8" s="94">
        <v>2026</v>
      </c>
      <c r="P8" s="6"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9" ht="12" customHeight="1">
      <c r="A9" s="249"/>
      <c r="B9" s="41" t="s">
        <v>128</v>
      </c>
      <c r="C9" s="361">
        <v>1.221654262868924</v>
      </c>
      <c r="D9" s="362">
        <v>1.186754368386471</v>
      </c>
      <c r="E9" s="362">
        <v>1.1800675125358779</v>
      </c>
      <c r="F9" s="362">
        <v>1.285334406642278</v>
      </c>
      <c r="G9" s="362">
        <v>1.20037537560695</v>
      </c>
      <c r="H9" s="362">
        <v>1.3266389194650861</v>
      </c>
      <c r="I9" s="362">
        <v>1.1639847218853741</v>
      </c>
      <c r="J9" s="362">
        <v>0.98042934246986657</v>
      </c>
      <c r="K9" s="362">
        <v>0.88893688987332165</v>
      </c>
      <c r="L9" s="362">
        <v>0.76574905151065253</v>
      </c>
      <c r="M9" s="369">
        <v>0.44652564386568128</v>
      </c>
      <c r="O9" s="41" t="s">
        <v>128</v>
      </c>
      <c r="P9" s="361">
        <v>0.35915712290835428</v>
      </c>
      <c r="Q9" s="362">
        <v>0.31102603157617059</v>
      </c>
      <c r="R9" s="362">
        <v>0.28330847922164681</v>
      </c>
      <c r="S9" s="362">
        <v>0.26816262916275269</v>
      </c>
      <c r="T9" s="362">
        <v>0.31306377212540831</v>
      </c>
      <c r="U9" s="362">
        <v>0.28886236641057689</v>
      </c>
      <c r="V9" s="362">
        <v>0.29613964602927928</v>
      </c>
      <c r="W9" s="362">
        <v>0.28868858382120599</v>
      </c>
      <c r="X9" s="362">
        <v>0.31790814126629241</v>
      </c>
      <c r="Y9" s="362">
        <v>0.30549788997628791</v>
      </c>
      <c r="Z9" s="362">
        <v>0.25418307390886358</v>
      </c>
      <c r="AA9" s="362">
        <v>0.30247840738443449</v>
      </c>
      <c r="AB9" s="362">
        <v>0.34754206201354909</v>
      </c>
      <c r="AC9" s="362">
        <v>0.30824670030695811</v>
      </c>
      <c r="AD9" s="362">
        <v>0.30934098266868659</v>
      </c>
      <c r="AE9" s="362">
        <v>0.32020466165308448</v>
      </c>
      <c r="AF9" s="362">
        <v>0.35661662361002822</v>
      </c>
      <c r="AG9" s="362">
        <v>0.26793661600634361</v>
      </c>
      <c r="AH9" s="362">
        <v>0.25829761088533659</v>
      </c>
      <c r="AI9" s="362">
        <v>0.31752452510524098</v>
      </c>
      <c r="AJ9" s="362">
        <v>0.34820557382212591</v>
      </c>
      <c r="AK9" s="362">
        <v>0.32506594418480772</v>
      </c>
      <c r="AL9" s="362">
        <v>0.32169002711190342</v>
      </c>
      <c r="AM9" s="362">
        <v>0.33167737434624861</v>
      </c>
      <c r="AN9" s="362">
        <v>0.34215711138824761</v>
      </c>
      <c r="AO9" s="362">
        <v>0.29571734502160868</v>
      </c>
      <c r="AP9" s="362">
        <v>0.26734518773770027</v>
      </c>
      <c r="AQ9" s="362">
        <v>0.25876507773781787</v>
      </c>
      <c r="AR9" s="362">
        <v>0.26493851417462883</v>
      </c>
      <c r="AS9" s="362">
        <v>0.2559917967879401</v>
      </c>
      <c r="AT9" s="362">
        <v>0.22293499964895969</v>
      </c>
      <c r="AU9" s="362">
        <v>0.23656403185833791</v>
      </c>
      <c r="AV9" s="362">
        <v>0.25609128944568388</v>
      </c>
      <c r="AW9" s="362">
        <v>0.2319059542984358</v>
      </c>
      <c r="AX9" s="362">
        <v>0.20148543133946961</v>
      </c>
      <c r="AY9" s="362">
        <v>0.1994542147897323</v>
      </c>
      <c r="AZ9" s="362">
        <v>0.1910112488527099</v>
      </c>
      <c r="BA9" s="362">
        <v>0.18614692863718721</v>
      </c>
      <c r="BB9" s="362">
        <v>0.17094529002075551</v>
      </c>
      <c r="BC9" s="362">
        <v>0.217645584</v>
      </c>
      <c r="BD9" s="362">
        <v>0.22795294986568129</v>
      </c>
      <c r="BE9" s="369">
        <v>0.21857269400000001</v>
      </c>
    </row>
    <row r="10" spans="1:59" ht="12" customHeight="1">
      <c r="A10" s="249"/>
      <c r="B10" s="5" t="s">
        <v>129</v>
      </c>
      <c r="C10" s="363">
        <v>8.0879548799999998</v>
      </c>
      <c r="D10" s="364">
        <v>8.7774893299999999</v>
      </c>
      <c r="E10" s="364">
        <v>9.1507992280000003</v>
      </c>
      <c r="F10" s="364">
        <v>9.8961818669999992</v>
      </c>
      <c r="G10" s="364">
        <v>9.8730043639999998</v>
      </c>
      <c r="H10" s="364">
        <v>13.404813166</v>
      </c>
      <c r="I10" s="364">
        <v>12.15691985</v>
      </c>
      <c r="J10" s="364">
        <v>10.157387471</v>
      </c>
      <c r="K10" s="364">
        <v>9.3993380510000009</v>
      </c>
      <c r="L10" s="364">
        <v>8.5499642359999992</v>
      </c>
      <c r="M10" s="370">
        <v>3.4170065319999998</v>
      </c>
      <c r="O10" s="5" t="s">
        <v>129</v>
      </c>
      <c r="P10" s="363">
        <v>2.2108388749999999</v>
      </c>
      <c r="Q10" s="364">
        <v>1.982943269</v>
      </c>
      <c r="R10" s="364">
        <v>1.988727602</v>
      </c>
      <c r="S10" s="364">
        <v>1.905445134</v>
      </c>
      <c r="T10" s="364">
        <v>2.3605113210000002</v>
      </c>
      <c r="U10" s="364">
        <v>2.1534896290000001</v>
      </c>
      <c r="V10" s="364">
        <v>2.1431182259999999</v>
      </c>
      <c r="W10" s="364">
        <v>2.1203701540000002</v>
      </c>
      <c r="X10" s="364">
        <v>2.302266634</v>
      </c>
      <c r="Y10" s="364">
        <v>2.3438204709999999</v>
      </c>
      <c r="Z10" s="364">
        <v>2.1219313280000001</v>
      </c>
      <c r="AA10" s="364">
        <v>2.382780795</v>
      </c>
      <c r="AB10" s="364">
        <v>2.5172354709999998</v>
      </c>
      <c r="AC10" s="364">
        <v>2.555580553</v>
      </c>
      <c r="AD10" s="364">
        <v>2.3236905989999999</v>
      </c>
      <c r="AE10" s="364">
        <v>2.4996752440000001</v>
      </c>
      <c r="AF10" s="364">
        <v>2.547566555</v>
      </c>
      <c r="AG10" s="364">
        <v>2.259665671</v>
      </c>
      <c r="AH10" s="364">
        <v>2.3519924240000001</v>
      </c>
      <c r="AI10" s="364">
        <v>2.7137797140000002</v>
      </c>
      <c r="AJ10" s="364">
        <v>3.1834431360000002</v>
      </c>
      <c r="AK10" s="364">
        <v>3.3982054740000001</v>
      </c>
      <c r="AL10" s="364">
        <v>3.326423524</v>
      </c>
      <c r="AM10" s="364">
        <v>3.4967410320000001</v>
      </c>
      <c r="AN10" s="364">
        <v>3.4693426590000001</v>
      </c>
      <c r="AO10" s="364">
        <v>3.2003961209999998</v>
      </c>
      <c r="AP10" s="364">
        <v>2.7161228240000002</v>
      </c>
      <c r="AQ10" s="364">
        <v>2.7710582459999999</v>
      </c>
      <c r="AR10" s="364">
        <v>2.61451747</v>
      </c>
      <c r="AS10" s="364">
        <v>2.7140247350000002</v>
      </c>
      <c r="AT10" s="364">
        <v>2.4426445000000001</v>
      </c>
      <c r="AU10" s="364">
        <v>2.386200766</v>
      </c>
      <c r="AV10" s="364">
        <v>2.398992663</v>
      </c>
      <c r="AW10" s="364">
        <v>2.4302105410000001</v>
      </c>
      <c r="AX10" s="364">
        <v>2.2591026570000001</v>
      </c>
      <c r="AY10" s="364">
        <v>2.3110321900000002</v>
      </c>
      <c r="AZ10" s="364">
        <v>2.3522336940000002</v>
      </c>
      <c r="BA10" s="364">
        <v>1.985785803</v>
      </c>
      <c r="BB10" s="364">
        <v>2.1078252150000001</v>
      </c>
      <c r="BC10" s="364">
        <v>2.1041195240000001</v>
      </c>
      <c r="BD10" s="364">
        <v>1.6940371910000001</v>
      </c>
      <c r="BE10" s="370">
        <v>1.722969341</v>
      </c>
    </row>
    <row r="11" spans="1:59" ht="12" customHeight="1">
      <c r="A11" s="249"/>
      <c r="B11" s="5" t="s">
        <v>130</v>
      </c>
      <c r="C11" s="365">
        <v>7.433923064</v>
      </c>
      <c r="D11" s="366">
        <v>8.6463088159999995</v>
      </c>
      <c r="E11" s="366">
        <v>9.9069035749999994</v>
      </c>
      <c r="F11" s="366">
        <v>10.037956653</v>
      </c>
      <c r="G11" s="366">
        <v>10.401820620000001</v>
      </c>
      <c r="H11" s="366">
        <v>14.344021095</v>
      </c>
      <c r="I11" s="366">
        <v>14.453510679000001</v>
      </c>
      <c r="J11" s="366">
        <v>12.303003355</v>
      </c>
      <c r="K11" s="366">
        <v>10.873739715999999</v>
      </c>
      <c r="L11" s="366">
        <v>11.526915256000001</v>
      </c>
      <c r="M11" s="371">
        <v>4.7616925930000003</v>
      </c>
      <c r="O11" s="5" t="s">
        <v>130</v>
      </c>
      <c r="P11" s="365">
        <v>1.765056489</v>
      </c>
      <c r="Q11" s="366">
        <v>1.8761509810000001</v>
      </c>
      <c r="R11" s="366">
        <v>1.9140416010000001</v>
      </c>
      <c r="S11" s="366">
        <v>1.878673993</v>
      </c>
      <c r="T11" s="366">
        <v>1.9177946429999999</v>
      </c>
      <c r="U11" s="366">
        <v>2.1941666199999998</v>
      </c>
      <c r="V11" s="366">
        <v>2.2700457959999998</v>
      </c>
      <c r="W11" s="366">
        <v>2.2643017570000001</v>
      </c>
      <c r="X11" s="366">
        <v>2.3872648409999999</v>
      </c>
      <c r="Y11" s="366">
        <v>2.5725070510000001</v>
      </c>
      <c r="Z11" s="366">
        <v>2.3304353259999999</v>
      </c>
      <c r="AA11" s="366">
        <v>2.6166963569999999</v>
      </c>
      <c r="AB11" s="366">
        <v>2.4800057689999999</v>
      </c>
      <c r="AC11" s="366">
        <v>2.6303100320000001</v>
      </c>
      <c r="AD11" s="366">
        <v>2.546561208</v>
      </c>
      <c r="AE11" s="366">
        <v>2.3810796440000002</v>
      </c>
      <c r="AF11" s="366">
        <v>2.6735721610000001</v>
      </c>
      <c r="AG11" s="366">
        <v>2.6077180590000002</v>
      </c>
      <c r="AH11" s="366">
        <v>2.4328276390000001</v>
      </c>
      <c r="AI11" s="366">
        <v>2.6877027610000002</v>
      </c>
      <c r="AJ11" s="366">
        <v>3.2582629509999999</v>
      </c>
      <c r="AK11" s="366">
        <v>3.623672236</v>
      </c>
      <c r="AL11" s="366">
        <v>3.496937634</v>
      </c>
      <c r="AM11" s="366">
        <v>3.9651482740000001</v>
      </c>
      <c r="AN11" s="366">
        <v>4.0662489849999996</v>
      </c>
      <c r="AO11" s="366">
        <v>3.8415937910000002</v>
      </c>
      <c r="AP11" s="366">
        <v>3.5293942089999999</v>
      </c>
      <c r="AQ11" s="366">
        <v>3.0162736940000001</v>
      </c>
      <c r="AR11" s="366">
        <v>3.2840136910000002</v>
      </c>
      <c r="AS11" s="366">
        <v>2.8847145159999998</v>
      </c>
      <c r="AT11" s="366">
        <v>2.9249717120000001</v>
      </c>
      <c r="AU11" s="366">
        <v>3.2093034359999999</v>
      </c>
      <c r="AV11" s="366">
        <v>2.8565103610000002</v>
      </c>
      <c r="AW11" s="366">
        <v>2.7936176060000002</v>
      </c>
      <c r="AX11" s="366">
        <v>2.5181523299999999</v>
      </c>
      <c r="AY11" s="366">
        <v>2.7054594189999999</v>
      </c>
      <c r="AZ11" s="366">
        <v>2.8444156939999998</v>
      </c>
      <c r="BA11" s="366">
        <v>2.8906627</v>
      </c>
      <c r="BB11" s="366">
        <v>3.0091171449999998</v>
      </c>
      <c r="BC11" s="366">
        <v>2.782719717</v>
      </c>
      <c r="BD11" s="366">
        <v>2.5526883859999998</v>
      </c>
      <c r="BE11" s="371">
        <v>2.209004207</v>
      </c>
    </row>
    <row r="12" spans="1:59" ht="12" customHeight="1">
      <c r="A12" s="249"/>
      <c r="B12" s="5" t="s">
        <v>131</v>
      </c>
      <c r="C12" s="363">
        <v>15.658516344632909</v>
      </c>
      <c r="D12" s="364">
        <v>17.720871673143769</v>
      </c>
      <c r="E12" s="364">
        <v>20.902632016154669</v>
      </c>
      <c r="F12" s="364">
        <v>23.171634022697809</v>
      </c>
      <c r="G12" s="364">
        <v>22.47222470404704</v>
      </c>
      <c r="H12" s="364">
        <v>34.296408590674211</v>
      </c>
      <c r="I12" s="364">
        <v>31.509192155987499</v>
      </c>
      <c r="J12" s="364">
        <v>23.45064750359937</v>
      </c>
      <c r="K12" s="364">
        <v>23.736792607249392</v>
      </c>
      <c r="L12" s="364">
        <v>26.4443813664994</v>
      </c>
      <c r="M12" s="370">
        <v>12.18400614472219</v>
      </c>
      <c r="O12" s="5" t="s">
        <v>131</v>
      </c>
      <c r="P12" s="363">
        <v>3.8079750215829109</v>
      </c>
      <c r="Q12" s="364">
        <v>4.1334067659458684</v>
      </c>
      <c r="R12" s="364">
        <v>3.6685432631041288</v>
      </c>
      <c r="S12" s="364">
        <v>4.0485912939999977</v>
      </c>
      <c r="T12" s="364">
        <v>4.3034173234256414</v>
      </c>
      <c r="U12" s="364">
        <v>4.4751547513297067</v>
      </c>
      <c r="V12" s="364">
        <v>4.4727852227309839</v>
      </c>
      <c r="W12" s="364">
        <v>4.4695143756574396</v>
      </c>
      <c r="X12" s="364">
        <v>5.2879595093810119</v>
      </c>
      <c r="Y12" s="364">
        <v>4.9539932755233762</v>
      </c>
      <c r="Z12" s="364">
        <v>5.0177858646249272</v>
      </c>
      <c r="AA12" s="364">
        <v>5.6428933666253549</v>
      </c>
      <c r="AB12" s="364">
        <v>5.8696414416088452</v>
      </c>
      <c r="AC12" s="364">
        <v>5.7866577239321861</v>
      </c>
      <c r="AD12" s="364">
        <v>5.7903047628397877</v>
      </c>
      <c r="AE12" s="364">
        <v>5.7250300943169918</v>
      </c>
      <c r="AF12" s="364">
        <v>5.8606348701001139</v>
      </c>
      <c r="AG12" s="364">
        <v>4.7219259576851931</v>
      </c>
      <c r="AH12" s="364">
        <v>5.2853073199349199</v>
      </c>
      <c r="AI12" s="364">
        <v>6.6043565563268096</v>
      </c>
      <c r="AJ12" s="364">
        <v>7.6858608100535957</v>
      </c>
      <c r="AK12" s="364">
        <v>9.1409473307108211</v>
      </c>
      <c r="AL12" s="364">
        <v>8.5530247469726355</v>
      </c>
      <c r="AM12" s="364">
        <v>8.9165757029371608</v>
      </c>
      <c r="AN12" s="364">
        <v>9.2214968987542409</v>
      </c>
      <c r="AO12" s="364">
        <v>8.7039504212090097</v>
      </c>
      <c r="AP12" s="364">
        <v>7.2515106396640094</v>
      </c>
      <c r="AQ12" s="364">
        <v>6.3322341963602398</v>
      </c>
      <c r="AR12" s="364">
        <v>6.5488316022589119</v>
      </c>
      <c r="AS12" s="364">
        <v>6.1735271544213388</v>
      </c>
      <c r="AT12" s="364">
        <v>5.6458198455131621</v>
      </c>
      <c r="AU12" s="364">
        <v>5.0824689014059627</v>
      </c>
      <c r="AV12" s="364">
        <v>5.5259754305981676</v>
      </c>
      <c r="AW12" s="364">
        <v>6.1208034096076824</v>
      </c>
      <c r="AX12" s="364">
        <v>6.0113794007574466</v>
      </c>
      <c r="AY12" s="364">
        <v>6.0786343662860922</v>
      </c>
      <c r="AZ12" s="364">
        <v>6.5266061320445674</v>
      </c>
      <c r="BA12" s="364">
        <v>6.7664137909848154</v>
      </c>
      <c r="BB12" s="364">
        <v>6.1967069729999977</v>
      </c>
      <c r="BC12" s="364">
        <v>6.9546544704700208</v>
      </c>
      <c r="BD12" s="364">
        <v>6.1502100329999978</v>
      </c>
      <c r="BE12" s="370">
        <v>6.0337961117221903</v>
      </c>
    </row>
    <row r="13" spans="1:59" ht="12" customHeight="1">
      <c r="A13" s="249"/>
      <c r="B13" s="5" t="s">
        <v>132</v>
      </c>
      <c r="C13" s="365">
        <v>14.36936808758526</v>
      </c>
      <c r="D13" s="366">
        <v>16.5848534059791</v>
      </c>
      <c r="E13" s="366">
        <v>20.140074701507459</v>
      </c>
      <c r="F13" s="366">
        <v>23.159559932102781</v>
      </c>
      <c r="G13" s="366">
        <v>25.51479639718525</v>
      </c>
      <c r="H13" s="366">
        <v>41.01782481226526</v>
      </c>
      <c r="I13" s="366">
        <v>34.39564343738185</v>
      </c>
      <c r="J13" s="366">
        <v>21.586287312278898</v>
      </c>
      <c r="K13" s="366">
        <v>23.287504389999999</v>
      </c>
      <c r="L13" s="366">
        <v>26.54649527565558</v>
      </c>
      <c r="M13" s="371">
        <v>14.022055984</v>
      </c>
      <c r="O13" s="5" t="s">
        <v>132</v>
      </c>
      <c r="P13" s="365">
        <v>4.2492128598767058</v>
      </c>
      <c r="Q13" s="366">
        <v>3.3082314099999999</v>
      </c>
      <c r="R13" s="366">
        <v>3.2746073369999991</v>
      </c>
      <c r="S13" s="366">
        <v>3.5373164807085562</v>
      </c>
      <c r="T13" s="366">
        <v>3.7770019149999992</v>
      </c>
      <c r="U13" s="366">
        <v>4.3940985819999989</v>
      </c>
      <c r="V13" s="366">
        <v>4.1436581431808106</v>
      </c>
      <c r="W13" s="366">
        <v>4.2700947657982926</v>
      </c>
      <c r="X13" s="366">
        <v>4.6716892119496798</v>
      </c>
      <c r="Y13" s="366">
        <v>5.0691110273341176</v>
      </c>
      <c r="Z13" s="366">
        <v>5.1587740613701909</v>
      </c>
      <c r="AA13" s="366">
        <v>5.240500400853465</v>
      </c>
      <c r="AB13" s="366">
        <v>5.5456442497440124</v>
      </c>
      <c r="AC13" s="366">
        <v>5.875257765999998</v>
      </c>
      <c r="AD13" s="366">
        <v>6.0388899543587744</v>
      </c>
      <c r="AE13" s="366">
        <v>5.6997679619999992</v>
      </c>
      <c r="AF13" s="366">
        <v>6.4033827993781607</v>
      </c>
      <c r="AG13" s="366">
        <v>5.6283445671525802</v>
      </c>
      <c r="AH13" s="366">
        <v>6.4863492519999983</v>
      </c>
      <c r="AI13" s="366">
        <v>6.9967197786545139</v>
      </c>
      <c r="AJ13" s="366">
        <v>8.6197153079897451</v>
      </c>
      <c r="AK13" s="366">
        <v>9.4723594798243695</v>
      </c>
      <c r="AL13" s="366">
        <v>11.52901409813278</v>
      </c>
      <c r="AM13" s="366">
        <v>11.396735926318369</v>
      </c>
      <c r="AN13" s="366">
        <v>11.403962951717039</v>
      </c>
      <c r="AO13" s="366">
        <v>10.02883470856862</v>
      </c>
      <c r="AP13" s="366">
        <v>6.8747016720961938</v>
      </c>
      <c r="AQ13" s="366">
        <v>6.0881441049999987</v>
      </c>
      <c r="AR13" s="366">
        <v>6.0113723989999981</v>
      </c>
      <c r="AS13" s="366">
        <v>5.1654466699999988</v>
      </c>
      <c r="AT13" s="366">
        <v>5.0725956289999976</v>
      </c>
      <c r="AU13" s="366">
        <v>5.3368726142789056</v>
      </c>
      <c r="AV13" s="366">
        <v>5.5493484249999989</v>
      </c>
      <c r="AW13" s="366">
        <v>5.8720137179999981</v>
      </c>
      <c r="AX13" s="366">
        <v>5.8894620139999976</v>
      </c>
      <c r="AY13" s="366">
        <v>5.976680232999998</v>
      </c>
      <c r="AZ13" s="366">
        <v>6.3856797459999983</v>
      </c>
      <c r="BA13" s="366">
        <v>5.8993038529999993</v>
      </c>
      <c r="BB13" s="366">
        <v>6.7794003916555798</v>
      </c>
      <c r="BC13" s="366">
        <v>7.4821112849999976</v>
      </c>
      <c r="BD13" s="366">
        <v>7.0858919559999984</v>
      </c>
      <c r="BE13" s="371">
        <v>6.9361640279999976</v>
      </c>
    </row>
    <row r="14" spans="1:59" ht="12" customHeight="1">
      <c r="A14" s="249"/>
      <c r="B14" s="5" t="s">
        <v>133</v>
      </c>
      <c r="C14" s="363">
        <v>36.972812208000001</v>
      </c>
      <c r="D14" s="364">
        <v>40.746328767741673</v>
      </c>
      <c r="E14" s="364">
        <v>88.389674207353465</v>
      </c>
      <c r="F14" s="364">
        <v>88.724001809729629</v>
      </c>
      <c r="G14" s="364">
        <v>106.64077169742239</v>
      </c>
      <c r="H14" s="364">
        <v>254.24766012808311</v>
      </c>
      <c r="I14" s="364">
        <v>142.91264596165209</v>
      </c>
      <c r="J14" s="364">
        <v>97.707527157744011</v>
      </c>
      <c r="K14" s="364">
        <v>146.99331547200001</v>
      </c>
      <c r="L14" s="364">
        <v>245.36323596337701</v>
      </c>
      <c r="M14" s="370">
        <v>377.90144268244927</v>
      </c>
      <c r="O14" s="5" t="s">
        <v>133</v>
      </c>
      <c r="P14" s="363">
        <v>9.5587076079999989</v>
      </c>
      <c r="Q14" s="364">
        <v>14.366367668000001</v>
      </c>
      <c r="R14" s="364">
        <v>7.7190318219999998</v>
      </c>
      <c r="S14" s="364">
        <v>5.3287051099999996</v>
      </c>
      <c r="T14" s="364">
        <v>6.9021485560000002</v>
      </c>
      <c r="U14" s="364">
        <v>9.6671466949999996</v>
      </c>
      <c r="V14" s="364">
        <v>13.990428389</v>
      </c>
      <c r="W14" s="364">
        <v>10.18660512774167</v>
      </c>
      <c r="X14" s="364">
        <v>17.052152216</v>
      </c>
      <c r="Y14" s="364">
        <v>16.773247165000001</v>
      </c>
      <c r="Z14" s="364">
        <v>20.648311473</v>
      </c>
      <c r="AA14" s="364">
        <v>33.915963353353469</v>
      </c>
      <c r="AB14" s="364">
        <v>25.682030316999999</v>
      </c>
      <c r="AC14" s="364">
        <v>22.310829622328601</v>
      </c>
      <c r="AD14" s="364">
        <v>21.951433315401029</v>
      </c>
      <c r="AE14" s="364">
        <v>18.779708554999999</v>
      </c>
      <c r="AF14" s="364">
        <v>21.874140923999999</v>
      </c>
      <c r="AG14" s="364">
        <v>23.734339640999998</v>
      </c>
      <c r="AH14" s="364">
        <v>32.099512570999998</v>
      </c>
      <c r="AI14" s="364">
        <v>28.932778561422399</v>
      </c>
      <c r="AJ14" s="364">
        <v>57.720480821680397</v>
      </c>
      <c r="AK14" s="364">
        <v>61.130120931405912</v>
      </c>
      <c r="AL14" s="364">
        <v>63.002066695378751</v>
      </c>
      <c r="AM14" s="364">
        <v>72.394991679618016</v>
      </c>
      <c r="AN14" s="364">
        <v>51.413996595114767</v>
      </c>
      <c r="AO14" s="364">
        <v>45.18178764158575</v>
      </c>
      <c r="AP14" s="364">
        <v>25.205696806301759</v>
      </c>
      <c r="AQ14" s="364">
        <v>21.11116491864977</v>
      </c>
      <c r="AR14" s="364">
        <v>36.767666110999997</v>
      </c>
      <c r="AS14" s="364">
        <v>19.311495505</v>
      </c>
      <c r="AT14" s="364">
        <v>19.945654348744011</v>
      </c>
      <c r="AU14" s="364">
        <v>21.682711192999999</v>
      </c>
      <c r="AV14" s="364">
        <v>22.214319999000001</v>
      </c>
      <c r="AW14" s="364">
        <v>30.65435403</v>
      </c>
      <c r="AX14" s="364">
        <v>26.887656652</v>
      </c>
      <c r="AY14" s="364">
        <v>67.236984790999998</v>
      </c>
      <c r="AZ14" s="364">
        <v>71.493653226999996</v>
      </c>
      <c r="BA14" s="364">
        <v>68.111764724087408</v>
      </c>
      <c r="BB14" s="364">
        <v>51.907785359000002</v>
      </c>
      <c r="BC14" s="364">
        <v>53.850032653289567</v>
      </c>
      <c r="BD14" s="364">
        <v>251.16442722208359</v>
      </c>
      <c r="BE14" s="370">
        <v>126.7370154603656</v>
      </c>
    </row>
    <row r="15" spans="1:59" ht="12" customHeight="1">
      <c r="A15" s="249"/>
      <c r="B15" s="5" t="s">
        <v>134</v>
      </c>
      <c r="C15" s="367">
        <v>0</v>
      </c>
      <c r="D15" s="368">
        <v>0</v>
      </c>
      <c r="E15" s="368">
        <v>0</v>
      </c>
      <c r="F15" s="368">
        <v>0</v>
      </c>
      <c r="G15" s="368">
        <v>0</v>
      </c>
      <c r="H15" s="368">
        <v>0</v>
      </c>
      <c r="I15" s="368">
        <v>0</v>
      </c>
      <c r="J15" s="368">
        <v>0</v>
      </c>
      <c r="K15" s="368">
        <v>0</v>
      </c>
      <c r="L15" s="368">
        <v>0</v>
      </c>
      <c r="M15" s="372">
        <v>0</v>
      </c>
      <c r="O15" s="5" t="s">
        <v>134</v>
      </c>
      <c r="P15" s="367">
        <v>0</v>
      </c>
      <c r="Q15" s="368">
        <v>0</v>
      </c>
      <c r="R15" s="368">
        <v>0</v>
      </c>
      <c r="S15" s="368">
        <v>0</v>
      </c>
      <c r="T15" s="368">
        <v>0</v>
      </c>
      <c r="U15" s="368">
        <v>0</v>
      </c>
      <c r="V15" s="368">
        <v>0</v>
      </c>
      <c r="W15" s="368">
        <v>0</v>
      </c>
      <c r="X15" s="368">
        <v>0</v>
      </c>
      <c r="Y15" s="368">
        <v>0</v>
      </c>
      <c r="Z15" s="368">
        <v>0</v>
      </c>
      <c r="AA15" s="368">
        <v>0</v>
      </c>
      <c r="AB15" s="368">
        <v>0</v>
      </c>
      <c r="AC15" s="368">
        <v>0</v>
      </c>
      <c r="AD15" s="368">
        <v>0</v>
      </c>
      <c r="AE15" s="368">
        <v>0</v>
      </c>
      <c r="AF15" s="368">
        <v>0</v>
      </c>
      <c r="AG15" s="368">
        <v>0</v>
      </c>
      <c r="AH15" s="368">
        <v>0</v>
      </c>
      <c r="AI15" s="368">
        <v>0</v>
      </c>
      <c r="AJ15" s="368">
        <v>0</v>
      </c>
      <c r="AK15" s="368">
        <v>0</v>
      </c>
      <c r="AL15" s="368">
        <v>0</v>
      </c>
      <c r="AM15" s="368">
        <v>0</v>
      </c>
      <c r="AN15" s="368">
        <v>0</v>
      </c>
      <c r="AO15" s="368">
        <v>0</v>
      </c>
      <c r="AP15" s="368">
        <v>0</v>
      </c>
      <c r="AQ15" s="368">
        <v>0</v>
      </c>
      <c r="AR15" s="368">
        <v>0</v>
      </c>
      <c r="AS15" s="368">
        <v>0</v>
      </c>
      <c r="AT15" s="368">
        <v>0</v>
      </c>
      <c r="AU15" s="368">
        <v>0</v>
      </c>
      <c r="AV15" s="368">
        <v>0</v>
      </c>
      <c r="AW15" s="368">
        <v>0</v>
      </c>
      <c r="AX15" s="368">
        <v>0</v>
      </c>
      <c r="AY15" s="368">
        <v>0</v>
      </c>
      <c r="AZ15" s="368">
        <v>0</v>
      </c>
      <c r="BA15" s="368">
        <v>0</v>
      </c>
      <c r="BB15" s="368">
        <v>0</v>
      </c>
      <c r="BC15" s="368">
        <v>0</v>
      </c>
      <c r="BD15" s="368">
        <v>0</v>
      </c>
      <c r="BE15" s="372">
        <v>0</v>
      </c>
    </row>
    <row r="16" spans="1:59" ht="12" customHeight="1">
      <c r="B16" s="18" t="s">
        <v>115</v>
      </c>
      <c r="O16" s="18" t="s">
        <v>115</v>
      </c>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row>
    <row r="34" spans="2:57" ht="12" customHeight="1">
      <c r="O34" s="12"/>
      <c r="AX34" s="16"/>
      <c r="AY34" s="16"/>
      <c r="AZ34" s="16"/>
      <c r="BA34" s="16"/>
      <c r="BB34" s="16"/>
      <c r="BC34" s="16"/>
      <c r="BD34" s="16"/>
      <c r="BE34" s="16"/>
    </row>
    <row r="35" spans="2:57" ht="12" customHeight="1">
      <c r="O35" s="12"/>
      <c r="AX35" s="16"/>
      <c r="AY35" s="16"/>
      <c r="AZ35" s="16"/>
      <c r="BA35" s="16"/>
      <c r="BB35" s="16"/>
      <c r="BC35" s="16"/>
      <c r="BD35" s="16"/>
      <c r="BE35" s="16"/>
    </row>
    <row r="36" spans="2:57" ht="12" customHeight="1">
      <c r="O36" s="12"/>
      <c r="AX36" s="16"/>
      <c r="AY36" s="16"/>
      <c r="AZ36" s="16"/>
      <c r="BA36" s="16"/>
      <c r="BB36" s="16"/>
      <c r="BC36" s="16"/>
      <c r="BD36" s="16"/>
      <c r="BE36" s="16"/>
    </row>
    <row r="37" spans="2:57" ht="12" customHeight="1">
      <c r="O37" s="12"/>
      <c r="AX37" s="16"/>
      <c r="AY37" s="16"/>
      <c r="AZ37" s="16"/>
      <c r="BA37" s="16"/>
      <c r="BB37" s="16"/>
      <c r="BC37" s="16"/>
      <c r="BD37" s="16"/>
      <c r="BE37" s="16"/>
    </row>
    <row r="38" spans="2:57" ht="12" customHeight="1">
      <c r="O38" s="12"/>
      <c r="AX38" s="16"/>
      <c r="AY38" s="16"/>
      <c r="AZ38" s="16"/>
      <c r="BA38" s="16"/>
      <c r="BB38" s="16"/>
      <c r="BC38" s="16"/>
      <c r="BD38" s="16"/>
      <c r="BE38" s="16"/>
    </row>
    <row r="39" spans="2:57" ht="12" customHeight="1">
      <c r="C39" s="14"/>
      <c r="D39" s="15"/>
      <c r="E39" s="15"/>
      <c r="F39" s="15"/>
      <c r="G39" s="15"/>
      <c r="H39" s="15"/>
      <c r="I39" s="15"/>
      <c r="J39" s="15"/>
      <c r="K39" s="15"/>
      <c r="L39" s="15"/>
      <c r="M39" s="15"/>
      <c r="N39" s="15"/>
      <c r="P39" s="1050" t="s">
        <v>126</v>
      </c>
    </row>
    <row r="40" spans="2:57" ht="12" customHeight="1">
      <c r="C40" s="10" t="s">
        <v>127</v>
      </c>
      <c r="D40" s="12"/>
      <c r="E40" s="12"/>
      <c r="F40" s="12"/>
      <c r="G40" s="12"/>
      <c r="H40" s="12"/>
      <c r="I40" s="12"/>
      <c r="J40" s="12"/>
      <c r="K40" s="12"/>
      <c r="L40" s="12"/>
      <c r="M40" s="12"/>
      <c r="N40" s="12"/>
      <c r="P40" s="1057">
        <v>2016</v>
      </c>
      <c r="Q40" s="1059"/>
      <c r="R40" s="1059"/>
      <c r="S40" s="1059"/>
      <c r="T40" s="1057">
        <v>2017</v>
      </c>
      <c r="U40" s="1059"/>
      <c r="V40" s="1059"/>
      <c r="W40" s="1059"/>
      <c r="X40" s="1057">
        <v>2018</v>
      </c>
      <c r="Y40" s="1059"/>
      <c r="Z40" s="1059"/>
      <c r="AA40" s="1059"/>
      <c r="AB40" s="1057">
        <v>2019</v>
      </c>
      <c r="AC40" s="1059"/>
      <c r="AD40" s="1059"/>
      <c r="AE40" s="1059"/>
      <c r="AF40" s="1057">
        <v>2020</v>
      </c>
      <c r="AG40" s="1059"/>
      <c r="AH40" s="1059"/>
      <c r="AI40" s="1059"/>
      <c r="AJ40" s="1057">
        <v>2021</v>
      </c>
      <c r="AK40" s="1059"/>
      <c r="AL40" s="1059"/>
      <c r="AM40" s="1059"/>
      <c r="AN40" s="1057">
        <v>2022</v>
      </c>
      <c r="AO40" s="1059"/>
      <c r="AP40" s="1059"/>
      <c r="AQ40" s="1059"/>
      <c r="AR40" s="1057">
        <v>2023</v>
      </c>
      <c r="AS40" s="1059"/>
      <c r="AT40" s="1059"/>
      <c r="AU40" s="1059"/>
      <c r="AV40" s="1057">
        <v>2024</v>
      </c>
      <c r="AW40" s="1059"/>
      <c r="AX40" s="1059"/>
      <c r="AY40" s="1059"/>
      <c r="AZ40" s="1057">
        <v>2025</v>
      </c>
      <c r="BA40" s="1059"/>
      <c r="BB40" s="1059"/>
      <c r="BC40" s="1059"/>
      <c r="BD40" s="1057">
        <v>2026</v>
      </c>
      <c r="BE40" s="1057"/>
    </row>
    <row r="41" spans="2:57" ht="12" customHeight="1">
      <c r="C41" s="3">
        <v>2016</v>
      </c>
      <c r="D41" s="4">
        <v>2017</v>
      </c>
      <c r="E41" s="4">
        <v>2018</v>
      </c>
      <c r="F41" s="4">
        <v>2019</v>
      </c>
      <c r="G41" s="4">
        <v>2020</v>
      </c>
      <c r="H41" s="4">
        <v>2021</v>
      </c>
      <c r="I41" s="4">
        <v>2022</v>
      </c>
      <c r="J41" s="4">
        <v>2023</v>
      </c>
      <c r="K41" s="4">
        <v>2024</v>
      </c>
      <c r="L41" s="4">
        <v>2025</v>
      </c>
      <c r="M41" s="94">
        <v>2026</v>
      </c>
      <c r="P41" s="6" t="s">
        <v>108</v>
      </c>
      <c r="Q41" s="6" t="s">
        <v>109</v>
      </c>
      <c r="R41" s="6" t="s">
        <v>110</v>
      </c>
      <c r="S41" s="6" t="s">
        <v>111</v>
      </c>
      <c r="T41" s="6" t="s">
        <v>108</v>
      </c>
      <c r="U41" s="6" t="s">
        <v>109</v>
      </c>
      <c r="V41" s="6" t="s">
        <v>110</v>
      </c>
      <c r="W41" s="6" t="s">
        <v>111</v>
      </c>
      <c r="X41" s="6" t="s">
        <v>108</v>
      </c>
      <c r="Y41" s="6" t="s">
        <v>109</v>
      </c>
      <c r="Z41" s="6" t="s">
        <v>110</v>
      </c>
      <c r="AA41" s="6" t="s">
        <v>111</v>
      </c>
      <c r="AB41" s="6" t="s">
        <v>108</v>
      </c>
      <c r="AC41" s="6" t="s">
        <v>109</v>
      </c>
      <c r="AD41" s="6" t="s">
        <v>110</v>
      </c>
      <c r="AE41" s="6" t="s">
        <v>111</v>
      </c>
      <c r="AF41" s="6" t="s">
        <v>108</v>
      </c>
      <c r="AG41" s="6" t="s">
        <v>109</v>
      </c>
      <c r="AH41" s="6" t="s">
        <v>110</v>
      </c>
      <c r="AI41" s="6" t="s">
        <v>111</v>
      </c>
      <c r="AJ41" s="6" t="s">
        <v>108</v>
      </c>
      <c r="AK41" s="6" t="s">
        <v>109</v>
      </c>
      <c r="AL41" s="6" t="s">
        <v>110</v>
      </c>
      <c r="AM41" s="6" t="s">
        <v>111</v>
      </c>
      <c r="AN41" s="6" t="s">
        <v>108</v>
      </c>
      <c r="AO41" s="6" t="s">
        <v>109</v>
      </c>
      <c r="AP41" s="6" t="s">
        <v>110</v>
      </c>
      <c r="AQ41" s="6" t="s">
        <v>111</v>
      </c>
      <c r="AR41" s="6" t="s">
        <v>108</v>
      </c>
      <c r="AS41" s="6" t="s">
        <v>109</v>
      </c>
      <c r="AT41" s="6" t="s">
        <v>110</v>
      </c>
      <c r="AU41" s="6" t="s">
        <v>111</v>
      </c>
      <c r="AV41" s="6" t="s">
        <v>108</v>
      </c>
      <c r="AW41" s="6" t="s">
        <v>109</v>
      </c>
      <c r="AX41" s="6" t="s">
        <v>110</v>
      </c>
      <c r="AY41" s="6" t="s">
        <v>111</v>
      </c>
      <c r="AZ41" s="6" t="s">
        <v>108</v>
      </c>
      <c r="BA41" s="6" t="s">
        <v>109</v>
      </c>
      <c r="BB41" s="6" t="s">
        <v>110</v>
      </c>
      <c r="BC41" s="6" t="s">
        <v>111</v>
      </c>
      <c r="BD41" s="6" t="s">
        <v>108</v>
      </c>
      <c r="BE41" s="6" t="s">
        <v>109</v>
      </c>
    </row>
    <row r="42" spans="2:57" ht="12" customHeight="1">
      <c r="B42" s="41" t="s">
        <v>128</v>
      </c>
      <c r="C42" s="176">
        <v>1.4587921814882377E-2</v>
      </c>
      <c r="D42" s="177">
        <v>1.2670524710888689E-2</v>
      </c>
      <c r="E42" s="177">
        <v>7.8844546006989792E-3</v>
      </c>
      <c r="F42" s="177">
        <v>8.2248416676047181E-3</v>
      </c>
      <c r="G42" s="177">
        <v>6.8163257993473563E-3</v>
      </c>
      <c r="H42" s="177">
        <v>3.6991095814405883E-3</v>
      </c>
      <c r="I42" s="177">
        <v>4.9197996110588423E-3</v>
      </c>
      <c r="J42" s="177">
        <v>5.8996159577571821E-3</v>
      </c>
      <c r="K42" s="177">
        <v>4.1311387223117143E-3</v>
      </c>
      <c r="L42" s="177">
        <v>2.3989876862593063E-3</v>
      </c>
      <c r="M42" s="178">
        <v>1.0818760225776837E-3</v>
      </c>
      <c r="O42" s="41" t="s">
        <v>128</v>
      </c>
      <c r="P42" s="176">
        <v>1.6361804660783529E-2</v>
      </c>
      <c r="Q42" s="177">
        <v>1.1972612269004465E-2</v>
      </c>
      <c r="R42" s="177">
        <v>1.5031014940027596E-2</v>
      </c>
      <c r="S42" s="177">
        <v>1.58050506494441E-2</v>
      </c>
      <c r="T42" s="177">
        <v>1.5993908820684525E-2</v>
      </c>
      <c r="U42" s="177">
        <v>1.2465515063144948E-2</v>
      </c>
      <c r="V42" s="177">
        <v>1.084118261228367E-2</v>
      </c>
      <c r="W42" s="177">
        <v>1.2232787527229462E-2</v>
      </c>
      <c r="X42" s="177">
        <v>9.9286596362004962E-3</v>
      </c>
      <c r="Y42" s="177">
        <v>9.5413892903034609E-3</v>
      </c>
      <c r="Z42" s="177">
        <v>7.153754785124514E-3</v>
      </c>
      <c r="AA42" s="177">
        <v>6.0373349759331313E-3</v>
      </c>
      <c r="AB42" s="177">
        <v>8.1886162009112175E-3</v>
      </c>
      <c r="AC42" s="177">
        <v>7.8102622143256667E-3</v>
      </c>
      <c r="AD42" s="177">
        <v>7.9399186180145638E-3</v>
      </c>
      <c r="AE42" s="177">
        <v>9.0439329395433435E-3</v>
      </c>
      <c r="AF42" s="177">
        <v>8.9791871392117754E-3</v>
      </c>
      <c r="AG42" s="177">
        <v>6.8316443326035181E-3</v>
      </c>
      <c r="AH42" s="177">
        <v>5.2806169259431027E-3</v>
      </c>
      <c r="AI42" s="177">
        <v>6.5804288621523922E-3</v>
      </c>
      <c r="AJ42" s="177">
        <v>4.3086234051493387E-3</v>
      </c>
      <c r="AK42" s="177">
        <v>3.7325130088866269E-3</v>
      </c>
      <c r="AL42" s="177">
        <v>3.565255830664844E-3</v>
      </c>
      <c r="AM42" s="177">
        <v>3.3002109749980329E-3</v>
      </c>
      <c r="AN42" s="177">
        <v>4.2813948576879944E-3</v>
      </c>
      <c r="AO42" s="177">
        <v>4.1502860666887131E-3</v>
      </c>
      <c r="AP42" s="177">
        <v>5.8315306180061338E-3</v>
      </c>
      <c r="AQ42" s="177">
        <v>6.5381633716255876E-3</v>
      </c>
      <c r="AR42" s="177">
        <v>4.7744119206620111E-3</v>
      </c>
      <c r="AS42" s="177">
        <v>7.0124747746285335E-3</v>
      </c>
      <c r="AT42" s="177">
        <v>6.1491471510436357E-3</v>
      </c>
      <c r="AU42" s="177">
        <v>6.2361806727154398E-3</v>
      </c>
      <c r="AV42" s="177">
        <v>6.600080346317325E-3</v>
      </c>
      <c r="AW42" s="177">
        <v>4.8210384185786584E-3</v>
      </c>
      <c r="AX42" s="177">
        <v>4.6035673785559256E-3</v>
      </c>
      <c r="AY42" s="177">
        <v>2.3601746111811452E-3</v>
      </c>
      <c r="AZ42" s="177">
        <v>2.127225653072743E-3</v>
      </c>
      <c r="BA42" s="177">
        <v>2.1685316859978124E-3</v>
      </c>
      <c r="BB42" s="177">
        <v>2.436097375760506E-3</v>
      </c>
      <c r="BC42" s="177">
        <v>2.9655508721216119E-3</v>
      </c>
      <c r="BD42" s="177">
        <v>8.4780204089269715E-4</v>
      </c>
      <c r="BE42" s="178">
        <v>1.5193692425754907E-3</v>
      </c>
    </row>
    <row r="43" spans="2:57" ht="12" customHeight="1">
      <c r="B43" s="5" t="s">
        <v>129</v>
      </c>
      <c r="C43" s="179">
        <v>9.6579250789546503E-2</v>
      </c>
      <c r="D43" s="180">
        <v>9.3713912851685482E-2</v>
      </c>
      <c r="E43" s="180">
        <v>6.1139774044142829E-2</v>
      </c>
      <c r="F43" s="180">
        <v>6.3325566132260855E-2</v>
      </c>
      <c r="G43" s="180">
        <v>5.6063807814596592E-2</v>
      </c>
      <c r="H43" s="180">
        <v>3.7377067785532077E-2</v>
      </c>
      <c r="I43" s="180">
        <v>5.1383500509204622E-2</v>
      </c>
      <c r="J43" s="180">
        <v>6.1120860644658083E-2</v>
      </c>
      <c r="K43" s="180">
        <v>4.3681356718267707E-2</v>
      </c>
      <c r="L43" s="180">
        <v>2.6785875711706476E-2</v>
      </c>
      <c r="M43" s="181">
        <v>8.2789812561675554E-3</v>
      </c>
      <c r="O43" s="5" t="s">
        <v>129</v>
      </c>
      <c r="P43" s="179">
        <v>0.10071723906321278</v>
      </c>
      <c r="Q43" s="180">
        <v>7.633126652087005E-2</v>
      </c>
      <c r="R43" s="180">
        <v>0.10551252959118368</v>
      </c>
      <c r="S43" s="180">
        <v>0.11230370520542993</v>
      </c>
      <c r="T43" s="180">
        <v>0.1205946078716001</v>
      </c>
      <c r="U43" s="180">
        <v>9.2931307536511978E-2</v>
      </c>
      <c r="V43" s="180">
        <v>7.8456013435912214E-2</v>
      </c>
      <c r="W43" s="180">
        <v>8.9847811886545073E-2</v>
      </c>
      <c r="X43" s="180">
        <v>7.1902599630563918E-2</v>
      </c>
      <c r="Y43" s="180">
        <v>7.3202808510818854E-2</v>
      </c>
      <c r="Z43" s="180">
        <v>5.971985529149855E-2</v>
      </c>
      <c r="AA43" s="180">
        <v>4.7559248800698145E-2</v>
      </c>
      <c r="AB43" s="180">
        <v>5.9309871846635304E-2</v>
      </c>
      <c r="AC43" s="180">
        <v>6.4752531686097778E-2</v>
      </c>
      <c r="AD43" s="180">
        <v>5.964264447063556E-2</v>
      </c>
      <c r="AE43" s="180">
        <v>7.0601393373421167E-2</v>
      </c>
      <c r="AF43" s="180">
        <v>6.4144729472725537E-2</v>
      </c>
      <c r="AG43" s="180">
        <v>5.7615239025413337E-2</v>
      </c>
      <c r="AH43" s="180">
        <v>4.8083956182536344E-2</v>
      </c>
      <c r="AI43" s="180">
        <v>5.6240803287904859E-2</v>
      </c>
      <c r="AJ43" s="180">
        <v>3.9391263770344742E-2</v>
      </c>
      <c r="AK43" s="180">
        <v>3.9019301669336599E-2</v>
      </c>
      <c r="AL43" s="180">
        <v>3.6866392690738346E-2</v>
      </c>
      <c r="AM43" s="180">
        <v>3.4792795719871414E-2</v>
      </c>
      <c r="AN43" s="180">
        <v>4.3411711536650487E-2</v>
      </c>
      <c r="AO43" s="180">
        <v>4.491640295194832E-2</v>
      </c>
      <c r="AP43" s="180">
        <v>5.9246076372100311E-2</v>
      </c>
      <c r="AQ43" s="180">
        <v>7.00157520598476E-2</v>
      </c>
      <c r="AR43" s="180">
        <v>4.7115774822075553E-2</v>
      </c>
      <c r="AS43" s="180">
        <v>7.4346249492014974E-2</v>
      </c>
      <c r="AT43" s="180">
        <v>6.7374707837883893E-2</v>
      </c>
      <c r="AU43" s="180">
        <v>6.2903810783285358E-2</v>
      </c>
      <c r="AV43" s="180">
        <v>6.1827734790581408E-2</v>
      </c>
      <c r="AW43" s="180">
        <v>5.0521076178658739E-2</v>
      </c>
      <c r="AX43" s="180">
        <v>5.1616294177875589E-2</v>
      </c>
      <c r="AY43" s="180">
        <v>2.7346824965371202E-2</v>
      </c>
      <c r="AZ43" s="180">
        <v>2.6196006182637302E-2</v>
      </c>
      <c r="BA43" s="180">
        <v>2.3133550829641983E-2</v>
      </c>
      <c r="BB43" s="180">
        <v>3.0038075188850589E-2</v>
      </c>
      <c r="BC43" s="180">
        <v>2.8669883278892125E-2</v>
      </c>
      <c r="BD43" s="180">
        <v>6.3004588829589673E-3</v>
      </c>
      <c r="BE43" s="181">
        <v>1.1976915207056751E-2</v>
      </c>
    </row>
    <row r="44" spans="2:57" ht="12" customHeight="1">
      <c r="B44" s="5" t="s">
        <v>130</v>
      </c>
      <c r="C44" s="182">
        <v>8.8769377500316868E-2</v>
      </c>
      <c r="D44" s="183">
        <v>9.2313348431194722E-2</v>
      </c>
      <c r="E44" s="183">
        <v>6.6191578567175488E-2</v>
      </c>
      <c r="F44" s="183">
        <v>6.4232781531835134E-2</v>
      </c>
      <c r="G44" s="183">
        <v>5.90666883819062E-2</v>
      </c>
      <c r="H44" s="183">
        <v>3.9995891188157502E-2</v>
      </c>
      <c r="I44" s="183">
        <v>6.1090472134205195E-2</v>
      </c>
      <c r="J44" s="183">
        <v>7.403184684237353E-2</v>
      </c>
      <c r="K44" s="183">
        <v>5.0533314241810637E-2</v>
      </c>
      <c r="L44" s="183">
        <v>3.611225858542752E-2</v>
      </c>
      <c r="M44" s="184">
        <v>1.1536988108127763E-2</v>
      </c>
      <c r="O44" s="5" t="s">
        <v>130</v>
      </c>
      <c r="P44" s="182">
        <v>8.0409123601414875E-2</v>
      </c>
      <c r="Q44" s="183">
        <v>7.2220412355177066E-2</v>
      </c>
      <c r="R44" s="183">
        <v>0.10155004177604264</v>
      </c>
      <c r="S44" s="183">
        <v>0.11072585954971922</v>
      </c>
      <c r="T44" s="183">
        <v>9.7976947152646293E-2</v>
      </c>
      <c r="U44" s="183">
        <v>9.4686675154435573E-2</v>
      </c>
      <c r="V44" s="183">
        <v>8.3102621829465068E-2</v>
      </c>
      <c r="W44" s="183">
        <v>9.594671851682246E-2</v>
      </c>
      <c r="X44" s="183">
        <v>7.45571974764348E-2</v>
      </c>
      <c r="Y44" s="183">
        <v>8.0345207057065729E-2</v>
      </c>
      <c r="Z44" s="183">
        <v>6.5588013428357392E-2</v>
      </c>
      <c r="AA44" s="183">
        <v>5.2228099764604428E-2</v>
      </c>
      <c r="AB44" s="183">
        <v>5.8432683804456938E-2</v>
      </c>
      <c r="AC44" s="183">
        <v>6.6646004756689373E-2</v>
      </c>
      <c r="AD44" s="183">
        <v>6.5363110225095944E-2</v>
      </c>
      <c r="AE44" s="183">
        <v>6.7251752403837309E-2</v>
      </c>
      <c r="AF44" s="183">
        <v>6.7317402427256784E-2</v>
      </c>
      <c r="AG44" s="183">
        <v>6.6489614463046784E-2</v>
      </c>
      <c r="AH44" s="183">
        <v>4.973654523699237E-2</v>
      </c>
      <c r="AI44" s="183">
        <v>5.5700380358049861E-2</v>
      </c>
      <c r="AJ44" s="183">
        <v>4.031706861183363E-2</v>
      </c>
      <c r="AK44" s="183">
        <v>4.1608184440021741E-2</v>
      </c>
      <c r="AL44" s="183">
        <v>3.8756182157779095E-2</v>
      </c>
      <c r="AM44" s="183">
        <v>3.9453477576340781E-2</v>
      </c>
      <c r="AN44" s="183">
        <v>5.0880770602203529E-2</v>
      </c>
      <c r="AO44" s="183">
        <v>5.3915380524940576E-2</v>
      </c>
      <c r="AP44" s="183">
        <v>7.6985752266430854E-2</v>
      </c>
      <c r="AQ44" s="183">
        <v>7.6211559756490466E-2</v>
      </c>
      <c r="AR44" s="183">
        <v>5.9180652396929365E-2</v>
      </c>
      <c r="AS44" s="183">
        <v>7.9022015663307216E-2</v>
      </c>
      <c r="AT44" s="183">
        <v>8.0678590163273889E-2</v>
      </c>
      <c r="AU44" s="183">
        <v>8.4602024674855683E-2</v>
      </c>
      <c r="AV44" s="183">
        <v>7.3619051758832307E-2</v>
      </c>
      <c r="AW44" s="183">
        <v>5.8075860303318572E-2</v>
      </c>
      <c r="AX44" s="183">
        <v>5.7535097418984993E-2</v>
      </c>
      <c r="AY44" s="183">
        <v>3.2014147402381211E-2</v>
      </c>
      <c r="AZ44" s="183">
        <v>3.1677265441813096E-2</v>
      </c>
      <c r="BA44" s="183">
        <v>3.3674977633929702E-2</v>
      </c>
      <c r="BB44" s="183">
        <v>4.2882154749045172E-2</v>
      </c>
      <c r="BC44" s="183">
        <v>3.7916215582942198E-2</v>
      </c>
      <c r="BD44" s="183">
        <v>9.4939522593987056E-3</v>
      </c>
      <c r="BE44" s="184">
        <v>1.5355500210999193E-2</v>
      </c>
    </row>
    <row r="45" spans="2:57" ht="12" customHeight="1">
      <c r="B45" s="5" t="s">
        <v>131</v>
      </c>
      <c r="C45" s="179">
        <v>0.18698024401448129</v>
      </c>
      <c r="D45" s="180">
        <v>0.189199002265594</v>
      </c>
      <c r="E45" s="180">
        <v>0.13965798686579622</v>
      </c>
      <c r="F45" s="180">
        <v>0.14827504813649114</v>
      </c>
      <c r="G45" s="180">
        <v>0.12760841994236588</v>
      </c>
      <c r="H45" s="180">
        <v>9.5629769159733369E-2</v>
      </c>
      <c r="I45" s="180">
        <v>0.13317950691200864</v>
      </c>
      <c r="J45" s="180">
        <v>0.141111458255061</v>
      </c>
      <c r="K45" s="180">
        <v>0.11031152402423582</v>
      </c>
      <c r="L45" s="180">
        <v>8.2846652103355026E-2</v>
      </c>
      <c r="M45" s="181">
        <v>2.9520329432365666E-2</v>
      </c>
      <c r="O45" s="5" t="s">
        <v>131</v>
      </c>
      <c r="P45" s="179">
        <v>0.17347656354898722</v>
      </c>
      <c r="Q45" s="180">
        <v>0.15911104388260824</v>
      </c>
      <c r="R45" s="180">
        <v>0.19463564503029004</v>
      </c>
      <c r="S45" s="180">
        <v>0.23861710582250006</v>
      </c>
      <c r="T45" s="180">
        <v>0.21985445272362075</v>
      </c>
      <c r="U45" s="180">
        <v>0.19312003033068878</v>
      </c>
      <c r="V45" s="180">
        <v>0.16374126880787945</v>
      </c>
      <c r="W45" s="180">
        <v>0.1893896148701773</v>
      </c>
      <c r="X45" s="180">
        <v>0.16514943571286458</v>
      </c>
      <c r="Y45" s="180">
        <v>0.15472440214556946</v>
      </c>
      <c r="Z45" s="180">
        <v>0.14122108560486252</v>
      </c>
      <c r="AA45" s="180">
        <v>0.11262965109601886</v>
      </c>
      <c r="AB45" s="180">
        <v>0.13829762280809696</v>
      </c>
      <c r="AC45" s="180">
        <v>0.14662059358123522</v>
      </c>
      <c r="AD45" s="180">
        <v>0.14862094312181759</v>
      </c>
      <c r="AE45" s="180">
        <v>0.16169904579954641</v>
      </c>
      <c r="AF45" s="180">
        <v>0.14756389290131569</v>
      </c>
      <c r="AG45" s="180">
        <v>0.12039608168757995</v>
      </c>
      <c r="AH45" s="180">
        <v>0.10805242525006929</v>
      </c>
      <c r="AI45" s="180">
        <v>0.13686973780936768</v>
      </c>
      <c r="AJ45" s="180">
        <v>9.5103244360566663E-2</v>
      </c>
      <c r="AK45" s="180">
        <v>0.10495933343921236</v>
      </c>
      <c r="AL45" s="180">
        <v>9.4792249615986118E-2</v>
      </c>
      <c r="AM45" s="180">
        <v>8.8720495488229079E-2</v>
      </c>
      <c r="AN45" s="180">
        <v>0.11538813044780774</v>
      </c>
      <c r="AO45" s="180">
        <v>0.12215679859987064</v>
      </c>
      <c r="AP45" s="180">
        <v>0.15817530392014109</v>
      </c>
      <c r="AQ45" s="180">
        <v>0.15999524373665833</v>
      </c>
      <c r="AR45" s="180">
        <v>0.11801538091069751</v>
      </c>
      <c r="AS45" s="180">
        <v>0.16911363560890247</v>
      </c>
      <c r="AT45" s="180">
        <v>0.15572690278784981</v>
      </c>
      <c r="AU45" s="180">
        <v>0.13398145983411897</v>
      </c>
      <c r="AV45" s="180">
        <v>0.14241750241746878</v>
      </c>
      <c r="AW45" s="180">
        <v>0.12724394455310853</v>
      </c>
      <c r="AX45" s="180">
        <v>0.13734883919634017</v>
      </c>
      <c r="AY45" s="180">
        <v>7.1929482749141557E-2</v>
      </c>
      <c r="AZ45" s="180">
        <v>7.2684535989253632E-2</v>
      </c>
      <c r="BA45" s="180">
        <v>7.8825811490675537E-2</v>
      </c>
      <c r="BB45" s="180">
        <v>8.8307677815804411E-2</v>
      </c>
      <c r="BC45" s="180">
        <v>9.4761314478160219E-2</v>
      </c>
      <c r="BD45" s="180">
        <v>2.287384576935076E-2</v>
      </c>
      <c r="BE45" s="181">
        <v>4.1942861481692149E-2</v>
      </c>
    </row>
    <row r="46" spans="2:57" ht="12" customHeight="1">
      <c r="B46" s="5" t="s">
        <v>132</v>
      </c>
      <c r="C46" s="182">
        <v>0.17158636822392895</v>
      </c>
      <c r="D46" s="183">
        <v>0.17707016759721936</v>
      </c>
      <c r="E46" s="183">
        <v>0.1345630677498155</v>
      </c>
      <c r="F46" s="183">
        <v>0.14819778615477555</v>
      </c>
      <c r="G46" s="183">
        <v>0.14488564867409953</v>
      </c>
      <c r="H46" s="183">
        <v>0.11437130823365316</v>
      </c>
      <c r="I46" s="183">
        <v>0.14537963430589954</v>
      </c>
      <c r="J46" s="183">
        <v>0.12989289444911337</v>
      </c>
      <c r="K46" s="183">
        <v>0.10822355583110362</v>
      </c>
      <c r="L46" s="183">
        <v>8.3166561099883587E-2</v>
      </c>
      <c r="M46" s="184">
        <v>3.3973695273131571E-2</v>
      </c>
      <c r="O46" s="5" t="s">
        <v>132</v>
      </c>
      <c r="P46" s="182">
        <v>0.19357764705430208</v>
      </c>
      <c r="Q46" s="183">
        <v>0.12734680684877611</v>
      </c>
      <c r="R46" s="183">
        <v>0.17373525826123651</v>
      </c>
      <c r="S46" s="183">
        <v>0.20848343527681051</v>
      </c>
      <c r="T46" s="183">
        <v>0.19296076270320398</v>
      </c>
      <c r="U46" s="183">
        <v>0.18962214684972278</v>
      </c>
      <c r="V46" s="183">
        <v>0.15169247081715631</v>
      </c>
      <c r="W46" s="183">
        <v>0.18093947914302028</v>
      </c>
      <c r="X46" s="183">
        <v>0.14590256143426455</v>
      </c>
      <c r="Y46" s="183">
        <v>0.15831978961072043</v>
      </c>
      <c r="Z46" s="183">
        <v>0.14518907203134712</v>
      </c>
      <c r="AA46" s="183">
        <v>0.10459806580921696</v>
      </c>
      <c r="AB46" s="183">
        <v>0.1306637593298666</v>
      </c>
      <c r="AC46" s="183">
        <v>0.14886551480848859</v>
      </c>
      <c r="AD46" s="183">
        <v>0.15500143035398709</v>
      </c>
      <c r="AE46" s="183">
        <v>0.16098553641649979</v>
      </c>
      <c r="AF46" s="183">
        <v>0.16122964739439988</v>
      </c>
      <c r="AG46" s="183">
        <v>0.14350725495173594</v>
      </c>
      <c r="AH46" s="183">
        <v>0.13260643615822942</v>
      </c>
      <c r="AI46" s="183">
        <v>0.1450011357597987</v>
      </c>
      <c r="AJ46" s="183">
        <v>0.10665856584105242</v>
      </c>
      <c r="AK46" s="183">
        <v>0.10876471563934259</v>
      </c>
      <c r="AL46" s="183">
        <v>0.12777481821308265</v>
      </c>
      <c r="AM46" s="183">
        <v>0.11339824749072654</v>
      </c>
      <c r="AN46" s="183">
        <v>0.14269721924132064</v>
      </c>
      <c r="AO46" s="183">
        <v>0.14075107076676568</v>
      </c>
      <c r="AP46" s="183">
        <v>0.14995606851850407</v>
      </c>
      <c r="AQ46" s="183">
        <v>0.1538278701920518</v>
      </c>
      <c r="AR46" s="183">
        <v>0.1083299199844031</v>
      </c>
      <c r="AS46" s="183">
        <v>0.14149892663580232</v>
      </c>
      <c r="AT46" s="183">
        <v>0.13991583649753442</v>
      </c>
      <c r="AU46" s="183">
        <v>0.14068792110307191</v>
      </c>
      <c r="AV46" s="183">
        <v>0.1430198799576031</v>
      </c>
      <c r="AW46" s="183">
        <v>0.12207191408491509</v>
      </c>
      <c r="AX46" s="183">
        <v>0.134563253653881</v>
      </c>
      <c r="AY46" s="183">
        <v>7.0723042678970602E-2</v>
      </c>
      <c r="AZ46" s="183">
        <v>7.111508798349768E-2</v>
      </c>
      <c r="BA46" s="183">
        <v>6.872435352126359E-2</v>
      </c>
      <c r="BB46" s="183">
        <v>9.6611491906777217E-2</v>
      </c>
      <c r="BC46" s="183">
        <v>0.1019482281181625</v>
      </c>
      <c r="BD46" s="183">
        <v>2.6353831636667817E-2</v>
      </c>
      <c r="BE46" s="184">
        <v>4.8215511703404816E-2</v>
      </c>
    </row>
    <row r="47" spans="2:57" ht="12" customHeight="1">
      <c r="B47" s="5" t="s">
        <v>133</v>
      </c>
      <c r="C47" s="179">
        <v>0.44149683765684394</v>
      </c>
      <c r="D47" s="180">
        <v>0.43503304414341776</v>
      </c>
      <c r="E47" s="180">
        <v>0.59056313817237105</v>
      </c>
      <c r="F47" s="180">
        <v>0.56774397637703256</v>
      </c>
      <c r="G47" s="180">
        <v>0.60555910938768431</v>
      </c>
      <c r="H47" s="180">
        <v>0.70892685405148326</v>
      </c>
      <c r="I47" s="180">
        <v>0.60404708652762318</v>
      </c>
      <c r="J47" s="180">
        <v>0.58794332385103687</v>
      </c>
      <c r="K47" s="180">
        <v>0.68311911046227058</v>
      </c>
      <c r="L47" s="180">
        <v>0.76868966481336809</v>
      </c>
      <c r="M47" s="181">
        <v>0.91560812990762974</v>
      </c>
      <c r="O47" s="5" t="s">
        <v>133</v>
      </c>
      <c r="P47" s="179">
        <v>0.43545762207129945</v>
      </c>
      <c r="Q47" s="180">
        <v>0.55301785812356408</v>
      </c>
      <c r="R47" s="180">
        <v>0.40953551040121955</v>
      </c>
      <c r="S47" s="180">
        <v>0.31406484349609615</v>
      </c>
      <c r="T47" s="180">
        <v>0.35261932072824437</v>
      </c>
      <c r="U47" s="180">
        <v>0.41717432506549595</v>
      </c>
      <c r="V47" s="180">
        <v>0.51216644249730336</v>
      </c>
      <c r="W47" s="180">
        <v>0.43164358805620545</v>
      </c>
      <c r="X47" s="180">
        <v>0.5325595461096716</v>
      </c>
      <c r="Y47" s="180">
        <v>0.52386640338552204</v>
      </c>
      <c r="Z47" s="180">
        <v>0.58112821885880994</v>
      </c>
      <c r="AA47" s="180">
        <v>0.67694759955352846</v>
      </c>
      <c r="AB47" s="180">
        <v>0.60510744601003308</v>
      </c>
      <c r="AC47" s="180">
        <v>0.56530509295316334</v>
      </c>
      <c r="AD47" s="180">
        <v>0.56343195321044914</v>
      </c>
      <c r="AE47" s="180">
        <v>0.53041833906715186</v>
      </c>
      <c r="AF47" s="180">
        <v>0.5507651406650903</v>
      </c>
      <c r="AG47" s="180">
        <v>0.6051601655396206</v>
      </c>
      <c r="AH47" s="180">
        <v>0.65624002024622952</v>
      </c>
      <c r="AI47" s="180">
        <v>0.5996075139227266</v>
      </c>
      <c r="AJ47" s="180">
        <v>0.71422123401105331</v>
      </c>
      <c r="AK47" s="180">
        <v>0.70191595180320021</v>
      </c>
      <c r="AL47" s="180">
        <v>0.69824510149174901</v>
      </c>
      <c r="AM47" s="180">
        <v>0.72033477274983415</v>
      </c>
      <c r="AN47" s="180">
        <v>0.64334077331432959</v>
      </c>
      <c r="AO47" s="180">
        <v>0.63411006108978607</v>
      </c>
      <c r="AP47" s="180">
        <v>0.54980526830481757</v>
      </c>
      <c r="AQ47" s="180">
        <v>0.53341141088332622</v>
      </c>
      <c r="AR47" s="180">
        <v>0.6625838599652325</v>
      </c>
      <c r="AS47" s="180">
        <v>0.52900669782534449</v>
      </c>
      <c r="AT47" s="180">
        <v>0.55015481556241441</v>
      </c>
      <c r="AU47" s="180">
        <v>0.57158860293195268</v>
      </c>
      <c r="AV47" s="180">
        <v>0.57251575072919703</v>
      </c>
      <c r="AW47" s="180">
        <v>0.63726616646142031</v>
      </c>
      <c r="AX47" s="180">
        <v>0.61433294817436246</v>
      </c>
      <c r="AY47" s="180">
        <v>0.79562632759295415</v>
      </c>
      <c r="AZ47" s="180">
        <v>0.79619987874972564</v>
      </c>
      <c r="BA47" s="180">
        <v>0.79347277483849143</v>
      </c>
      <c r="BB47" s="180">
        <v>0.73972450296376202</v>
      </c>
      <c r="BC47" s="180">
        <v>0.73373880766972122</v>
      </c>
      <c r="BD47" s="180">
        <v>0.93413010941073105</v>
      </c>
      <c r="BE47" s="181">
        <v>0.88098984215427167</v>
      </c>
    </row>
    <row r="48" spans="2:57" ht="12" customHeight="1">
      <c r="B48" s="5" t="s">
        <v>134</v>
      </c>
      <c r="C48" s="185">
        <v>0</v>
      </c>
      <c r="D48" s="186">
        <v>0</v>
      </c>
      <c r="E48" s="186">
        <v>0</v>
      </c>
      <c r="F48" s="186">
        <v>0</v>
      </c>
      <c r="G48" s="186">
        <v>0</v>
      </c>
      <c r="H48" s="186">
        <v>0</v>
      </c>
      <c r="I48" s="186">
        <v>0</v>
      </c>
      <c r="J48" s="186">
        <v>0</v>
      </c>
      <c r="K48" s="186">
        <v>0</v>
      </c>
      <c r="L48" s="186">
        <v>0</v>
      </c>
      <c r="M48" s="187">
        <v>0</v>
      </c>
      <c r="O48" s="5" t="s">
        <v>134</v>
      </c>
      <c r="P48" s="185">
        <v>0</v>
      </c>
      <c r="Q48" s="186">
        <v>0</v>
      </c>
      <c r="R48" s="186">
        <v>0</v>
      </c>
      <c r="S48" s="186">
        <v>0</v>
      </c>
      <c r="T48" s="186">
        <v>0</v>
      </c>
      <c r="U48" s="186">
        <v>0</v>
      </c>
      <c r="V48" s="186">
        <v>0</v>
      </c>
      <c r="W48" s="186">
        <v>0</v>
      </c>
      <c r="X48" s="186">
        <v>0</v>
      </c>
      <c r="Y48" s="186">
        <v>0</v>
      </c>
      <c r="Z48" s="186">
        <v>0</v>
      </c>
      <c r="AA48" s="186">
        <v>0</v>
      </c>
      <c r="AB48" s="186">
        <v>0</v>
      </c>
      <c r="AC48" s="186">
        <v>0</v>
      </c>
      <c r="AD48" s="186">
        <v>0</v>
      </c>
      <c r="AE48" s="186">
        <v>0</v>
      </c>
      <c r="AF48" s="186">
        <v>0</v>
      </c>
      <c r="AG48" s="186">
        <v>0</v>
      </c>
      <c r="AH48" s="186">
        <v>0</v>
      </c>
      <c r="AI48" s="186">
        <v>0</v>
      </c>
      <c r="AJ48" s="186">
        <v>0</v>
      </c>
      <c r="AK48" s="186">
        <v>0</v>
      </c>
      <c r="AL48" s="186">
        <v>0</v>
      </c>
      <c r="AM48" s="186">
        <v>0</v>
      </c>
      <c r="AN48" s="186">
        <v>0</v>
      </c>
      <c r="AO48" s="186">
        <v>0</v>
      </c>
      <c r="AP48" s="186">
        <v>0</v>
      </c>
      <c r="AQ48" s="186">
        <v>0</v>
      </c>
      <c r="AR48" s="186">
        <v>0</v>
      </c>
      <c r="AS48" s="186">
        <v>0</v>
      </c>
      <c r="AT48" s="186">
        <v>0</v>
      </c>
      <c r="AU48" s="186">
        <v>0</v>
      </c>
      <c r="AV48" s="186">
        <v>0</v>
      </c>
      <c r="AW48" s="186">
        <v>0</v>
      </c>
      <c r="AX48" s="186">
        <v>0</v>
      </c>
      <c r="AY48" s="186">
        <v>0</v>
      </c>
      <c r="AZ48" s="186">
        <v>0</v>
      </c>
      <c r="BA48" s="186">
        <v>0</v>
      </c>
      <c r="BB48" s="186">
        <v>0</v>
      </c>
      <c r="BC48" s="186">
        <v>0</v>
      </c>
      <c r="BD48" s="186">
        <v>0</v>
      </c>
      <c r="BE48" s="187">
        <v>0</v>
      </c>
    </row>
    <row r="49" spans="1:59" ht="12" customHeight="1">
      <c r="B49" s="18" t="s">
        <v>115</v>
      </c>
      <c r="O49" s="18" t="s">
        <v>115</v>
      </c>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108"/>
      <c r="AV49" s="108"/>
      <c r="AW49" s="108"/>
      <c r="AX49" s="108"/>
      <c r="AY49" s="108"/>
      <c r="AZ49" s="108"/>
      <c r="BA49" s="108"/>
      <c r="BB49" s="108"/>
      <c r="BC49" s="108"/>
      <c r="BD49" s="108"/>
      <c r="BE49" s="108"/>
      <c r="BF49" s="108"/>
      <c r="BG49" s="108"/>
    </row>
    <row r="50" spans="1:59" ht="12" customHeight="1">
      <c r="O50" s="12"/>
      <c r="AX50" s="16"/>
      <c r="AY50" s="16"/>
      <c r="AZ50" s="16"/>
      <c r="BA50" s="16"/>
      <c r="BB50" s="16"/>
      <c r="BC50" s="16"/>
      <c r="BD50" s="16"/>
      <c r="BE50" s="16"/>
    </row>
    <row r="51" spans="1:59" ht="12" customHeight="1">
      <c r="O51" s="12"/>
      <c r="AX51" s="16"/>
      <c r="AY51" s="16"/>
      <c r="AZ51" s="16"/>
      <c r="BA51" s="16"/>
      <c r="BB51" s="16"/>
      <c r="BC51" s="16"/>
      <c r="BD51" s="16"/>
      <c r="BE51" s="16"/>
    </row>
    <row r="52" spans="1:59" ht="12" customHeight="1">
      <c r="O52" s="12"/>
      <c r="AX52" s="16"/>
      <c r="AY52" s="16"/>
      <c r="AZ52" s="16"/>
      <c r="BA52" s="16"/>
      <c r="BB52" s="16"/>
      <c r="BC52" s="16"/>
      <c r="BD52" s="16"/>
      <c r="BE52" s="16"/>
    </row>
    <row r="53" spans="1:59" ht="12" customHeight="1">
      <c r="O53" s="12"/>
      <c r="AX53" s="16"/>
      <c r="AY53" s="16"/>
      <c r="AZ53" s="16"/>
      <c r="BA53" s="16"/>
      <c r="BB53" s="16"/>
      <c r="BC53" s="16"/>
      <c r="BD53" s="16"/>
      <c r="BE53" s="16"/>
    </row>
    <row r="54" spans="1:59" ht="12" customHeight="1">
      <c r="P54" s="10" t="s">
        <v>135</v>
      </c>
    </row>
    <row r="55" spans="1:59" ht="12" customHeight="1">
      <c r="C55" s="10" t="s">
        <v>136</v>
      </c>
      <c r="D55" s="12"/>
      <c r="E55" s="12"/>
      <c r="F55" s="12"/>
      <c r="G55" s="12"/>
      <c r="H55" s="12"/>
      <c r="I55" s="12"/>
      <c r="J55" s="12"/>
      <c r="K55" s="12"/>
      <c r="L55" s="12"/>
      <c r="M55" s="12"/>
      <c r="N55" s="12"/>
      <c r="P55" s="1057">
        <v>2016</v>
      </c>
      <c r="Q55" s="1059"/>
      <c r="R55" s="1059"/>
      <c r="S55" s="1059"/>
      <c r="T55" s="1057">
        <v>2017</v>
      </c>
      <c r="U55" s="1059"/>
      <c r="V55" s="1059"/>
      <c r="W55" s="1059"/>
      <c r="X55" s="1057">
        <v>2018</v>
      </c>
      <c r="Y55" s="1059"/>
      <c r="Z55" s="1059"/>
      <c r="AA55" s="1059"/>
      <c r="AB55" s="1057">
        <v>2019</v>
      </c>
      <c r="AC55" s="1059"/>
      <c r="AD55" s="1059"/>
      <c r="AE55" s="1059"/>
      <c r="AF55" s="1057">
        <v>2020</v>
      </c>
      <c r="AG55" s="1059"/>
      <c r="AH55" s="1059"/>
      <c r="AI55" s="1059"/>
      <c r="AJ55" s="1057">
        <v>2021</v>
      </c>
      <c r="AK55" s="1059"/>
      <c r="AL55" s="1059"/>
      <c r="AM55" s="1059"/>
      <c r="AN55" s="1057">
        <v>2022</v>
      </c>
      <c r="AO55" s="1059"/>
      <c r="AP55" s="1059"/>
      <c r="AQ55" s="1059"/>
      <c r="AR55" s="1057">
        <v>2023</v>
      </c>
      <c r="AS55" s="1059"/>
      <c r="AT55" s="1059"/>
      <c r="AU55" s="1059"/>
      <c r="AV55" s="1057">
        <v>2024</v>
      </c>
      <c r="AW55" s="1059"/>
      <c r="AX55" s="1059"/>
      <c r="AY55" s="1059"/>
      <c r="AZ55" s="1057">
        <v>2025</v>
      </c>
      <c r="BA55" s="1059"/>
      <c r="BB55" s="1059"/>
      <c r="BC55" s="1059"/>
      <c r="BD55" s="1057">
        <v>2026</v>
      </c>
      <c r="BE55" s="1057"/>
    </row>
    <row r="56" spans="1:59" ht="12" customHeight="1">
      <c r="C56" s="3">
        <v>2016</v>
      </c>
      <c r="D56" s="4">
        <v>2017</v>
      </c>
      <c r="E56" s="4">
        <v>2018</v>
      </c>
      <c r="F56" s="4">
        <v>2019</v>
      </c>
      <c r="G56" s="4">
        <v>2020</v>
      </c>
      <c r="H56" s="4">
        <v>2021</v>
      </c>
      <c r="I56" s="4">
        <v>2022</v>
      </c>
      <c r="J56" s="4">
        <v>2023</v>
      </c>
      <c r="K56" s="4">
        <v>2024</v>
      </c>
      <c r="L56" s="4">
        <v>2025</v>
      </c>
      <c r="M56" s="94">
        <v>2026</v>
      </c>
      <c r="P56" s="6" t="s">
        <v>108</v>
      </c>
      <c r="Q56" s="6" t="s">
        <v>109</v>
      </c>
      <c r="R56" s="6" t="s">
        <v>110</v>
      </c>
      <c r="S56" s="6" t="s">
        <v>111</v>
      </c>
      <c r="T56" s="6" t="s">
        <v>108</v>
      </c>
      <c r="U56" s="6" t="s">
        <v>109</v>
      </c>
      <c r="V56" s="6" t="s">
        <v>110</v>
      </c>
      <c r="W56" s="6" t="s">
        <v>111</v>
      </c>
      <c r="X56" s="6" t="s">
        <v>108</v>
      </c>
      <c r="Y56" s="6" t="s">
        <v>109</v>
      </c>
      <c r="Z56" s="6" t="s">
        <v>110</v>
      </c>
      <c r="AA56" s="6" t="s">
        <v>111</v>
      </c>
      <c r="AB56" s="6" t="s">
        <v>108</v>
      </c>
      <c r="AC56" s="6" t="s">
        <v>109</v>
      </c>
      <c r="AD56" s="6" t="s">
        <v>110</v>
      </c>
      <c r="AE56" s="6" t="s">
        <v>111</v>
      </c>
      <c r="AF56" s="6" t="s">
        <v>108</v>
      </c>
      <c r="AG56" s="6" t="s">
        <v>109</v>
      </c>
      <c r="AH56" s="6" t="s">
        <v>110</v>
      </c>
      <c r="AI56" s="6" t="s">
        <v>111</v>
      </c>
      <c r="AJ56" s="6" t="s">
        <v>108</v>
      </c>
      <c r="AK56" s="6" t="s">
        <v>109</v>
      </c>
      <c r="AL56" s="6" t="s">
        <v>110</v>
      </c>
      <c r="AM56" s="6" t="s">
        <v>111</v>
      </c>
      <c r="AN56" s="6" t="s">
        <v>108</v>
      </c>
      <c r="AO56" s="6" t="s">
        <v>109</v>
      </c>
      <c r="AP56" s="6" t="s">
        <v>110</v>
      </c>
      <c r="AQ56" s="6" t="s">
        <v>111</v>
      </c>
      <c r="AR56" s="6" t="s">
        <v>108</v>
      </c>
      <c r="AS56" s="6" t="s">
        <v>109</v>
      </c>
      <c r="AT56" s="6" t="s">
        <v>110</v>
      </c>
      <c r="AU56" s="6" t="s">
        <v>111</v>
      </c>
      <c r="AV56" s="6" t="s">
        <v>108</v>
      </c>
      <c r="AW56" s="6" t="s">
        <v>109</v>
      </c>
      <c r="AX56" s="6" t="s">
        <v>110</v>
      </c>
      <c r="AY56" s="6" t="s">
        <v>111</v>
      </c>
      <c r="AZ56" s="6" t="s">
        <v>108</v>
      </c>
      <c r="BA56" s="6" t="s">
        <v>109</v>
      </c>
      <c r="BB56" s="6" t="s">
        <v>110</v>
      </c>
      <c r="BC56" s="6" t="s">
        <v>111</v>
      </c>
      <c r="BD56" s="6" t="s">
        <v>108</v>
      </c>
      <c r="BE56" s="6" t="s">
        <v>109</v>
      </c>
    </row>
    <row r="57" spans="1:59" ht="12" customHeight="1">
      <c r="A57" s="249"/>
      <c r="B57" s="41" t="s">
        <v>128</v>
      </c>
      <c r="C57" s="43">
        <v>3578</v>
      </c>
      <c r="D57" s="44">
        <v>3467</v>
      </c>
      <c r="E57" s="44">
        <v>3316</v>
      </c>
      <c r="F57" s="44">
        <v>3588</v>
      </c>
      <c r="G57" s="44">
        <v>3439</v>
      </c>
      <c r="H57" s="44">
        <v>3608</v>
      </c>
      <c r="I57" s="44">
        <v>3305</v>
      </c>
      <c r="J57" s="44">
        <v>2919</v>
      </c>
      <c r="K57" s="44">
        <v>2694</v>
      </c>
      <c r="L57" s="44">
        <v>2397</v>
      </c>
      <c r="M57" s="45">
        <v>1489</v>
      </c>
      <c r="O57" s="41" t="s">
        <v>128</v>
      </c>
      <c r="P57" s="43">
        <v>1046</v>
      </c>
      <c r="Q57" s="44">
        <v>948</v>
      </c>
      <c r="R57" s="44">
        <v>822</v>
      </c>
      <c r="S57" s="44">
        <v>762</v>
      </c>
      <c r="T57" s="44">
        <v>927</v>
      </c>
      <c r="U57" s="44">
        <v>883</v>
      </c>
      <c r="V57" s="44">
        <v>842</v>
      </c>
      <c r="W57" s="44">
        <v>815</v>
      </c>
      <c r="X57" s="44">
        <v>908</v>
      </c>
      <c r="Y57" s="44">
        <v>802</v>
      </c>
      <c r="Z57" s="44">
        <v>742</v>
      </c>
      <c r="AA57" s="44">
        <v>864</v>
      </c>
      <c r="AB57" s="44">
        <v>970</v>
      </c>
      <c r="AC57" s="44">
        <v>878</v>
      </c>
      <c r="AD57" s="44">
        <v>881</v>
      </c>
      <c r="AE57" s="44">
        <v>859</v>
      </c>
      <c r="AF57" s="44">
        <v>1026</v>
      </c>
      <c r="AG57" s="44">
        <v>778</v>
      </c>
      <c r="AH57" s="44">
        <v>764</v>
      </c>
      <c r="AI57" s="44">
        <v>871</v>
      </c>
      <c r="AJ57" s="44">
        <v>990</v>
      </c>
      <c r="AK57" s="44">
        <v>881</v>
      </c>
      <c r="AL57" s="44">
        <v>883</v>
      </c>
      <c r="AM57" s="44">
        <v>854</v>
      </c>
      <c r="AN57" s="44">
        <v>1000</v>
      </c>
      <c r="AO57" s="44">
        <v>816</v>
      </c>
      <c r="AP57" s="44">
        <v>774</v>
      </c>
      <c r="AQ57" s="44">
        <v>715</v>
      </c>
      <c r="AR57" s="44">
        <v>787</v>
      </c>
      <c r="AS57" s="44">
        <v>755</v>
      </c>
      <c r="AT57" s="44">
        <v>700</v>
      </c>
      <c r="AU57" s="44">
        <v>677</v>
      </c>
      <c r="AV57" s="44">
        <v>768</v>
      </c>
      <c r="AW57" s="44">
        <v>705</v>
      </c>
      <c r="AX57" s="44">
        <v>621</v>
      </c>
      <c r="AY57" s="44">
        <v>600</v>
      </c>
      <c r="AZ57" s="44">
        <v>606</v>
      </c>
      <c r="BA57" s="44">
        <v>536</v>
      </c>
      <c r="BB57" s="44">
        <v>552</v>
      </c>
      <c r="BC57" s="44">
        <v>703</v>
      </c>
      <c r="BD57" s="44">
        <v>701</v>
      </c>
      <c r="BE57" s="45">
        <v>788</v>
      </c>
    </row>
    <row r="58" spans="1:59" ht="12" customHeight="1">
      <c r="A58" s="249"/>
      <c r="B58" s="5" t="s">
        <v>129</v>
      </c>
      <c r="C58" s="46">
        <v>3424</v>
      </c>
      <c r="D58" s="47">
        <v>3724</v>
      </c>
      <c r="E58" s="47">
        <v>3763</v>
      </c>
      <c r="F58" s="47">
        <v>4040</v>
      </c>
      <c r="G58" s="47">
        <v>4017</v>
      </c>
      <c r="H58" s="47">
        <v>5341</v>
      </c>
      <c r="I58" s="47">
        <v>4759</v>
      </c>
      <c r="J58" s="47">
        <v>4019</v>
      </c>
      <c r="K58" s="47">
        <v>3637</v>
      </c>
      <c r="L58" s="47">
        <v>3270</v>
      </c>
      <c r="M58" s="48">
        <v>1355</v>
      </c>
      <c r="O58" s="5" t="s">
        <v>129</v>
      </c>
      <c r="P58" s="46">
        <v>951</v>
      </c>
      <c r="Q58" s="47">
        <v>840</v>
      </c>
      <c r="R58" s="47">
        <v>845</v>
      </c>
      <c r="S58" s="47">
        <v>788</v>
      </c>
      <c r="T58" s="47">
        <v>1003</v>
      </c>
      <c r="U58" s="47">
        <v>899</v>
      </c>
      <c r="V58" s="47">
        <v>897</v>
      </c>
      <c r="W58" s="47">
        <v>925</v>
      </c>
      <c r="X58" s="47">
        <v>968</v>
      </c>
      <c r="Y58" s="47">
        <v>948</v>
      </c>
      <c r="Z58" s="47">
        <v>876</v>
      </c>
      <c r="AA58" s="47">
        <v>971</v>
      </c>
      <c r="AB58" s="47">
        <v>1011</v>
      </c>
      <c r="AC58" s="47">
        <v>1024</v>
      </c>
      <c r="AD58" s="47">
        <v>976</v>
      </c>
      <c r="AE58" s="47">
        <v>1029</v>
      </c>
      <c r="AF58" s="47">
        <v>1052</v>
      </c>
      <c r="AG58" s="47">
        <v>909</v>
      </c>
      <c r="AH58" s="47">
        <v>960</v>
      </c>
      <c r="AI58" s="47">
        <v>1096</v>
      </c>
      <c r="AJ58" s="47">
        <v>1317</v>
      </c>
      <c r="AK58" s="47">
        <v>1323</v>
      </c>
      <c r="AL58" s="47">
        <v>1334</v>
      </c>
      <c r="AM58" s="47">
        <v>1367</v>
      </c>
      <c r="AN58" s="47">
        <v>1370</v>
      </c>
      <c r="AO58" s="47">
        <v>1245</v>
      </c>
      <c r="AP58" s="47">
        <v>1064</v>
      </c>
      <c r="AQ58" s="47">
        <v>1080</v>
      </c>
      <c r="AR58" s="47">
        <v>1052</v>
      </c>
      <c r="AS58" s="47">
        <v>1082</v>
      </c>
      <c r="AT58" s="47">
        <v>952</v>
      </c>
      <c r="AU58" s="47">
        <v>933</v>
      </c>
      <c r="AV58" s="47">
        <v>936</v>
      </c>
      <c r="AW58" s="47">
        <v>943</v>
      </c>
      <c r="AX58" s="47">
        <v>875</v>
      </c>
      <c r="AY58" s="47">
        <v>883</v>
      </c>
      <c r="AZ58" s="47">
        <v>905</v>
      </c>
      <c r="BA58" s="47">
        <v>766</v>
      </c>
      <c r="BB58" s="47">
        <v>801</v>
      </c>
      <c r="BC58" s="47">
        <v>798</v>
      </c>
      <c r="BD58" s="47">
        <v>680</v>
      </c>
      <c r="BE58" s="48">
        <v>675</v>
      </c>
    </row>
    <row r="59" spans="1:59" ht="12" customHeight="1">
      <c r="A59" s="249"/>
      <c r="B59" s="5" t="s">
        <v>130</v>
      </c>
      <c r="C59" s="49">
        <v>1098</v>
      </c>
      <c r="D59" s="50">
        <v>1264</v>
      </c>
      <c r="E59" s="50">
        <v>1434</v>
      </c>
      <c r="F59" s="50">
        <v>1464</v>
      </c>
      <c r="G59" s="50">
        <v>1520</v>
      </c>
      <c r="H59" s="50">
        <v>2081</v>
      </c>
      <c r="I59" s="50">
        <v>2123</v>
      </c>
      <c r="J59" s="50">
        <v>1801</v>
      </c>
      <c r="K59" s="50">
        <v>1599</v>
      </c>
      <c r="L59" s="50">
        <v>1689</v>
      </c>
      <c r="M59" s="51">
        <v>688</v>
      </c>
      <c r="O59" s="5" t="s">
        <v>130</v>
      </c>
      <c r="P59" s="49">
        <v>267</v>
      </c>
      <c r="Q59" s="50">
        <v>269</v>
      </c>
      <c r="R59" s="50">
        <v>281</v>
      </c>
      <c r="S59" s="50">
        <v>281</v>
      </c>
      <c r="T59" s="50">
        <v>285</v>
      </c>
      <c r="U59" s="50">
        <v>320</v>
      </c>
      <c r="V59" s="50">
        <v>325</v>
      </c>
      <c r="W59" s="50">
        <v>334</v>
      </c>
      <c r="X59" s="50">
        <v>350</v>
      </c>
      <c r="Y59" s="50">
        <v>373</v>
      </c>
      <c r="Z59" s="50">
        <v>331</v>
      </c>
      <c r="AA59" s="50">
        <v>380</v>
      </c>
      <c r="AB59" s="50">
        <v>355</v>
      </c>
      <c r="AC59" s="50">
        <v>386</v>
      </c>
      <c r="AD59" s="50">
        <v>368</v>
      </c>
      <c r="AE59" s="50">
        <v>355</v>
      </c>
      <c r="AF59" s="50">
        <v>389</v>
      </c>
      <c r="AG59" s="50">
        <v>381</v>
      </c>
      <c r="AH59" s="50">
        <v>356</v>
      </c>
      <c r="AI59" s="50">
        <v>394</v>
      </c>
      <c r="AJ59" s="50">
        <v>471</v>
      </c>
      <c r="AK59" s="50">
        <v>520</v>
      </c>
      <c r="AL59" s="50">
        <v>504</v>
      </c>
      <c r="AM59" s="50">
        <v>586</v>
      </c>
      <c r="AN59" s="50">
        <v>596</v>
      </c>
      <c r="AO59" s="50">
        <v>571</v>
      </c>
      <c r="AP59" s="50">
        <v>520</v>
      </c>
      <c r="AQ59" s="50">
        <v>436</v>
      </c>
      <c r="AR59" s="50">
        <v>477</v>
      </c>
      <c r="AS59" s="50">
        <v>425</v>
      </c>
      <c r="AT59" s="50">
        <v>429</v>
      </c>
      <c r="AU59" s="50">
        <v>470</v>
      </c>
      <c r="AV59" s="50">
        <v>417</v>
      </c>
      <c r="AW59" s="50">
        <v>415</v>
      </c>
      <c r="AX59" s="50">
        <v>372</v>
      </c>
      <c r="AY59" s="50">
        <v>395</v>
      </c>
      <c r="AZ59" s="50">
        <v>419</v>
      </c>
      <c r="BA59" s="50">
        <v>419</v>
      </c>
      <c r="BB59" s="50">
        <v>441</v>
      </c>
      <c r="BC59" s="50">
        <v>410</v>
      </c>
      <c r="BD59" s="50">
        <v>365</v>
      </c>
      <c r="BE59" s="51">
        <v>323</v>
      </c>
    </row>
    <row r="60" spans="1:59" ht="12" customHeight="1">
      <c r="A60" s="249"/>
      <c r="B60" s="5" t="s">
        <v>131</v>
      </c>
      <c r="C60" s="46">
        <v>1040</v>
      </c>
      <c r="D60" s="47">
        <v>1181</v>
      </c>
      <c r="E60" s="47">
        <v>1378</v>
      </c>
      <c r="F60" s="47">
        <v>1508</v>
      </c>
      <c r="G60" s="47">
        <v>1468</v>
      </c>
      <c r="H60" s="47">
        <v>2196</v>
      </c>
      <c r="I60" s="47">
        <v>2029</v>
      </c>
      <c r="J60" s="47">
        <v>1539</v>
      </c>
      <c r="K60" s="47">
        <v>1567</v>
      </c>
      <c r="L60" s="47">
        <v>1711</v>
      </c>
      <c r="M60" s="48">
        <v>771</v>
      </c>
      <c r="O60" s="5" t="s">
        <v>131</v>
      </c>
      <c r="P60" s="46">
        <v>254</v>
      </c>
      <c r="Q60" s="47">
        <v>275</v>
      </c>
      <c r="R60" s="47">
        <v>247</v>
      </c>
      <c r="S60" s="47">
        <v>264</v>
      </c>
      <c r="T60" s="47">
        <v>287</v>
      </c>
      <c r="U60" s="47">
        <v>305</v>
      </c>
      <c r="V60" s="47">
        <v>302</v>
      </c>
      <c r="W60" s="47">
        <v>287</v>
      </c>
      <c r="X60" s="47">
        <v>355</v>
      </c>
      <c r="Y60" s="47">
        <v>330</v>
      </c>
      <c r="Z60" s="47">
        <v>333</v>
      </c>
      <c r="AA60" s="47">
        <v>360</v>
      </c>
      <c r="AB60" s="47">
        <v>387</v>
      </c>
      <c r="AC60" s="47">
        <v>374</v>
      </c>
      <c r="AD60" s="47">
        <v>377</v>
      </c>
      <c r="AE60" s="47">
        <v>370</v>
      </c>
      <c r="AF60" s="47">
        <v>377</v>
      </c>
      <c r="AG60" s="47">
        <v>305</v>
      </c>
      <c r="AH60" s="47">
        <v>356</v>
      </c>
      <c r="AI60" s="47">
        <v>430</v>
      </c>
      <c r="AJ60" s="47">
        <v>495</v>
      </c>
      <c r="AK60" s="47">
        <v>589</v>
      </c>
      <c r="AL60" s="47">
        <v>542</v>
      </c>
      <c r="AM60" s="47">
        <v>570</v>
      </c>
      <c r="AN60" s="47">
        <v>588</v>
      </c>
      <c r="AO60" s="47">
        <v>557</v>
      </c>
      <c r="AP60" s="47">
        <v>466</v>
      </c>
      <c r="AQ60" s="47">
        <v>418</v>
      </c>
      <c r="AR60" s="47">
        <v>422</v>
      </c>
      <c r="AS60" s="47">
        <v>404</v>
      </c>
      <c r="AT60" s="47">
        <v>372</v>
      </c>
      <c r="AU60" s="47">
        <v>341</v>
      </c>
      <c r="AV60" s="47">
        <v>356</v>
      </c>
      <c r="AW60" s="47">
        <v>407</v>
      </c>
      <c r="AX60" s="47">
        <v>400</v>
      </c>
      <c r="AY60" s="47">
        <v>404</v>
      </c>
      <c r="AZ60" s="47">
        <v>425</v>
      </c>
      <c r="BA60" s="47">
        <v>444</v>
      </c>
      <c r="BB60" s="47">
        <v>392</v>
      </c>
      <c r="BC60" s="47">
        <v>450</v>
      </c>
      <c r="BD60" s="47">
        <v>390</v>
      </c>
      <c r="BE60" s="48">
        <v>381</v>
      </c>
    </row>
    <row r="61" spans="1:59" ht="12" customHeight="1">
      <c r="A61" s="249"/>
      <c r="B61" s="5" t="s">
        <v>132</v>
      </c>
      <c r="C61" s="49">
        <v>415</v>
      </c>
      <c r="D61" s="50">
        <v>488</v>
      </c>
      <c r="E61" s="50">
        <v>596</v>
      </c>
      <c r="F61" s="50">
        <v>671</v>
      </c>
      <c r="G61" s="50">
        <v>741</v>
      </c>
      <c r="H61" s="50">
        <v>1175</v>
      </c>
      <c r="I61" s="50">
        <v>995</v>
      </c>
      <c r="J61" s="50">
        <v>639</v>
      </c>
      <c r="K61" s="50">
        <v>675</v>
      </c>
      <c r="L61" s="50">
        <v>780</v>
      </c>
      <c r="M61" s="51">
        <v>405</v>
      </c>
      <c r="O61" s="5" t="s">
        <v>132</v>
      </c>
      <c r="P61" s="49">
        <v>124</v>
      </c>
      <c r="Q61" s="50">
        <v>95</v>
      </c>
      <c r="R61" s="50">
        <v>93</v>
      </c>
      <c r="S61" s="50">
        <v>103</v>
      </c>
      <c r="T61" s="50">
        <v>116</v>
      </c>
      <c r="U61" s="50">
        <v>127</v>
      </c>
      <c r="V61" s="50">
        <v>122</v>
      </c>
      <c r="W61" s="50">
        <v>123</v>
      </c>
      <c r="X61" s="50">
        <v>136</v>
      </c>
      <c r="Y61" s="50">
        <v>152</v>
      </c>
      <c r="Z61" s="50">
        <v>153</v>
      </c>
      <c r="AA61" s="50">
        <v>155</v>
      </c>
      <c r="AB61" s="50">
        <v>161</v>
      </c>
      <c r="AC61" s="50">
        <v>169</v>
      </c>
      <c r="AD61" s="50">
        <v>175</v>
      </c>
      <c r="AE61" s="50">
        <v>166</v>
      </c>
      <c r="AF61" s="50">
        <v>188</v>
      </c>
      <c r="AG61" s="50">
        <v>164</v>
      </c>
      <c r="AH61" s="50">
        <v>190</v>
      </c>
      <c r="AI61" s="50">
        <v>199</v>
      </c>
      <c r="AJ61" s="50">
        <v>246</v>
      </c>
      <c r="AK61" s="50">
        <v>274</v>
      </c>
      <c r="AL61" s="50">
        <v>326</v>
      </c>
      <c r="AM61" s="50">
        <v>329</v>
      </c>
      <c r="AN61" s="50">
        <v>331</v>
      </c>
      <c r="AO61" s="50">
        <v>290</v>
      </c>
      <c r="AP61" s="50">
        <v>197</v>
      </c>
      <c r="AQ61" s="50">
        <v>177</v>
      </c>
      <c r="AR61" s="50">
        <v>179</v>
      </c>
      <c r="AS61" s="50">
        <v>157</v>
      </c>
      <c r="AT61" s="50">
        <v>151</v>
      </c>
      <c r="AU61" s="50">
        <v>152</v>
      </c>
      <c r="AV61" s="50">
        <v>160</v>
      </c>
      <c r="AW61" s="50">
        <v>168</v>
      </c>
      <c r="AX61" s="50">
        <v>172</v>
      </c>
      <c r="AY61" s="50">
        <v>175</v>
      </c>
      <c r="AZ61" s="50">
        <v>191</v>
      </c>
      <c r="BA61" s="50">
        <v>172</v>
      </c>
      <c r="BB61" s="50">
        <v>198</v>
      </c>
      <c r="BC61" s="50">
        <v>219</v>
      </c>
      <c r="BD61" s="50">
        <v>207</v>
      </c>
      <c r="BE61" s="51">
        <v>198</v>
      </c>
    </row>
    <row r="62" spans="1:59" ht="12" customHeight="1">
      <c r="A62" s="249"/>
      <c r="B62" s="5" t="s">
        <v>133</v>
      </c>
      <c r="C62" s="46">
        <v>259</v>
      </c>
      <c r="D62" s="47">
        <v>334</v>
      </c>
      <c r="E62" s="47">
        <v>555</v>
      </c>
      <c r="F62" s="47">
        <v>607</v>
      </c>
      <c r="G62" s="47">
        <v>760</v>
      </c>
      <c r="H62" s="47">
        <v>1591</v>
      </c>
      <c r="I62" s="47">
        <v>1064</v>
      </c>
      <c r="J62" s="47">
        <v>597</v>
      </c>
      <c r="K62" s="47">
        <v>753</v>
      </c>
      <c r="L62" s="47">
        <v>957</v>
      </c>
      <c r="M62" s="48">
        <v>573</v>
      </c>
      <c r="O62" s="5" t="s">
        <v>133</v>
      </c>
      <c r="P62" s="46">
        <v>79</v>
      </c>
      <c r="Q62" s="47">
        <v>66</v>
      </c>
      <c r="R62" s="47">
        <v>63</v>
      </c>
      <c r="S62" s="47">
        <v>51</v>
      </c>
      <c r="T62" s="47">
        <v>75</v>
      </c>
      <c r="U62" s="47">
        <v>89</v>
      </c>
      <c r="V62" s="47">
        <v>86</v>
      </c>
      <c r="W62" s="47">
        <v>84</v>
      </c>
      <c r="X62" s="47">
        <v>134</v>
      </c>
      <c r="Y62" s="47">
        <v>138</v>
      </c>
      <c r="Z62" s="47">
        <v>144</v>
      </c>
      <c r="AA62" s="47">
        <v>139</v>
      </c>
      <c r="AB62" s="47">
        <v>147</v>
      </c>
      <c r="AC62" s="47">
        <v>161</v>
      </c>
      <c r="AD62" s="47">
        <v>163</v>
      </c>
      <c r="AE62" s="47">
        <v>136</v>
      </c>
      <c r="AF62" s="47">
        <v>150</v>
      </c>
      <c r="AG62" s="47">
        <v>171</v>
      </c>
      <c r="AH62" s="47">
        <v>221</v>
      </c>
      <c r="AI62" s="47">
        <v>218</v>
      </c>
      <c r="AJ62" s="47">
        <v>374</v>
      </c>
      <c r="AK62" s="47">
        <v>407</v>
      </c>
      <c r="AL62" s="47">
        <v>392</v>
      </c>
      <c r="AM62" s="47">
        <v>418</v>
      </c>
      <c r="AN62" s="47">
        <v>387</v>
      </c>
      <c r="AO62" s="47">
        <v>297</v>
      </c>
      <c r="AP62" s="47">
        <v>199</v>
      </c>
      <c r="AQ62" s="47">
        <v>181</v>
      </c>
      <c r="AR62" s="47">
        <v>157</v>
      </c>
      <c r="AS62" s="47">
        <v>146</v>
      </c>
      <c r="AT62" s="47">
        <v>157</v>
      </c>
      <c r="AU62" s="47">
        <v>137</v>
      </c>
      <c r="AV62" s="47">
        <v>190</v>
      </c>
      <c r="AW62" s="47">
        <v>176</v>
      </c>
      <c r="AX62" s="47">
        <v>192</v>
      </c>
      <c r="AY62" s="47">
        <v>195</v>
      </c>
      <c r="AZ62" s="47">
        <v>212</v>
      </c>
      <c r="BA62" s="47">
        <v>247</v>
      </c>
      <c r="BB62" s="47">
        <v>254</v>
      </c>
      <c r="BC62" s="47">
        <v>244</v>
      </c>
      <c r="BD62" s="47">
        <v>312</v>
      </c>
      <c r="BE62" s="48">
        <v>261</v>
      </c>
    </row>
    <row r="63" spans="1:59" ht="12" customHeight="1">
      <c r="A63" s="249"/>
      <c r="B63" s="5" t="s">
        <v>134</v>
      </c>
      <c r="C63" s="55">
        <v>1524</v>
      </c>
      <c r="D63" s="56">
        <v>1666</v>
      </c>
      <c r="E63" s="56">
        <v>1901</v>
      </c>
      <c r="F63" s="56">
        <v>2145</v>
      </c>
      <c r="G63" s="56">
        <v>2276</v>
      </c>
      <c r="H63" s="56">
        <v>3707</v>
      </c>
      <c r="I63" s="56">
        <v>4028</v>
      </c>
      <c r="J63" s="56">
        <v>3961</v>
      </c>
      <c r="K63" s="56">
        <v>4482</v>
      </c>
      <c r="L63" s="56">
        <v>4958</v>
      </c>
      <c r="M63" s="57">
        <v>2260</v>
      </c>
      <c r="O63" s="5" t="s">
        <v>134</v>
      </c>
      <c r="P63" s="55">
        <v>642</v>
      </c>
      <c r="Q63" s="56">
        <v>276</v>
      </c>
      <c r="R63" s="56">
        <v>299</v>
      </c>
      <c r="S63" s="56">
        <v>307</v>
      </c>
      <c r="T63" s="56">
        <v>640</v>
      </c>
      <c r="U63" s="56">
        <v>369</v>
      </c>
      <c r="V63" s="56">
        <v>328</v>
      </c>
      <c r="W63" s="56">
        <v>329</v>
      </c>
      <c r="X63" s="56">
        <v>737</v>
      </c>
      <c r="Y63" s="56">
        <v>354</v>
      </c>
      <c r="Z63" s="56">
        <v>417</v>
      </c>
      <c r="AA63" s="56">
        <v>393</v>
      </c>
      <c r="AB63" s="56">
        <v>847</v>
      </c>
      <c r="AC63" s="56">
        <v>402</v>
      </c>
      <c r="AD63" s="56">
        <v>462</v>
      </c>
      <c r="AE63" s="56">
        <v>434</v>
      </c>
      <c r="AF63" s="56">
        <v>910</v>
      </c>
      <c r="AG63" s="56">
        <v>390</v>
      </c>
      <c r="AH63" s="56">
        <v>479</v>
      </c>
      <c r="AI63" s="56">
        <v>497</v>
      </c>
      <c r="AJ63" s="56">
        <v>1323</v>
      </c>
      <c r="AK63" s="56">
        <v>721</v>
      </c>
      <c r="AL63" s="56">
        <v>798</v>
      </c>
      <c r="AM63" s="56">
        <v>865</v>
      </c>
      <c r="AN63" s="56">
        <v>1414</v>
      </c>
      <c r="AO63" s="56">
        <v>904</v>
      </c>
      <c r="AP63" s="56">
        <v>848</v>
      </c>
      <c r="AQ63" s="56">
        <v>862</v>
      </c>
      <c r="AR63" s="56">
        <v>1386</v>
      </c>
      <c r="AS63" s="56">
        <v>825</v>
      </c>
      <c r="AT63" s="56">
        <v>851</v>
      </c>
      <c r="AU63" s="56">
        <v>899</v>
      </c>
      <c r="AV63" s="56">
        <v>1454</v>
      </c>
      <c r="AW63" s="56">
        <v>1130</v>
      </c>
      <c r="AX63" s="56">
        <v>959</v>
      </c>
      <c r="AY63" s="56">
        <v>939</v>
      </c>
      <c r="AZ63" s="56">
        <v>1612</v>
      </c>
      <c r="BA63" s="56">
        <v>1059</v>
      </c>
      <c r="BB63" s="56">
        <v>1130</v>
      </c>
      <c r="BC63" s="56">
        <v>1157</v>
      </c>
      <c r="BD63" s="56">
        <v>1233</v>
      </c>
      <c r="BE63" s="57">
        <v>1027</v>
      </c>
    </row>
    <row r="64" spans="1:59" ht="12" customHeight="1">
      <c r="B64" s="18" t="s">
        <v>115</v>
      </c>
      <c r="O64" s="18" t="s">
        <v>115</v>
      </c>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108"/>
      <c r="AV64" s="108"/>
      <c r="AW64" s="108"/>
      <c r="AX64" s="108"/>
      <c r="AY64" s="108"/>
      <c r="AZ64" s="108"/>
      <c r="BA64" s="108"/>
      <c r="BB64" s="108"/>
      <c r="BC64" s="108"/>
      <c r="BD64" s="108"/>
      <c r="BE64" s="108"/>
      <c r="BF64" s="108"/>
      <c r="BG64" s="108"/>
    </row>
    <row r="82" spans="2:57" ht="12" customHeight="1">
      <c r="O82" s="12"/>
      <c r="AX82" s="16"/>
      <c r="AY82" s="16"/>
      <c r="AZ82" s="16"/>
      <c r="BA82" s="16"/>
      <c r="BB82" s="16"/>
      <c r="BC82" s="16"/>
      <c r="BD82" s="16"/>
      <c r="BE82" s="16"/>
    </row>
    <row r="87" spans="2:57" ht="12" customHeight="1">
      <c r="C87" s="14"/>
      <c r="D87" s="15"/>
      <c r="E87" s="15"/>
      <c r="F87" s="15"/>
      <c r="G87" s="15"/>
      <c r="H87" s="15"/>
      <c r="I87" s="15"/>
      <c r="J87" s="15"/>
      <c r="K87" s="15"/>
      <c r="L87" s="15"/>
      <c r="M87" s="15"/>
      <c r="N87" s="15"/>
      <c r="P87" s="10" t="s">
        <v>135</v>
      </c>
    </row>
    <row r="88" spans="2:57" ht="12" customHeight="1">
      <c r="C88" s="10" t="s">
        <v>136</v>
      </c>
      <c r="D88" s="12"/>
      <c r="E88" s="12"/>
      <c r="F88" s="12"/>
      <c r="G88" s="12"/>
      <c r="H88" s="12"/>
      <c r="I88" s="12"/>
      <c r="J88" s="12"/>
      <c r="K88" s="12"/>
      <c r="L88" s="12"/>
      <c r="M88" s="12"/>
      <c r="N88" s="12"/>
      <c r="P88" s="1057">
        <v>2016</v>
      </c>
      <c r="Q88" s="1059"/>
      <c r="R88" s="1059"/>
      <c r="S88" s="1059"/>
      <c r="T88" s="1057">
        <v>2017</v>
      </c>
      <c r="U88" s="1059"/>
      <c r="V88" s="1059"/>
      <c r="W88" s="1059"/>
      <c r="X88" s="1057">
        <v>2018</v>
      </c>
      <c r="Y88" s="1059"/>
      <c r="Z88" s="1059"/>
      <c r="AA88" s="1059"/>
      <c r="AB88" s="1057">
        <v>2019</v>
      </c>
      <c r="AC88" s="1059"/>
      <c r="AD88" s="1059"/>
      <c r="AE88" s="1059"/>
      <c r="AF88" s="1057">
        <v>2020</v>
      </c>
      <c r="AG88" s="1059"/>
      <c r="AH88" s="1059"/>
      <c r="AI88" s="1059"/>
      <c r="AJ88" s="1057">
        <v>2021</v>
      </c>
      <c r="AK88" s="1059"/>
      <c r="AL88" s="1059"/>
      <c r="AM88" s="1059"/>
      <c r="AN88" s="1057">
        <v>2022</v>
      </c>
      <c r="AO88" s="1059"/>
      <c r="AP88" s="1059"/>
      <c r="AQ88" s="1059"/>
      <c r="AR88" s="1057">
        <v>2023</v>
      </c>
      <c r="AS88" s="1059"/>
      <c r="AT88" s="1059"/>
      <c r="AU88" s="1059"/>
      <c r="AV88" s="1057">
        <v>2024</v>
      </c>
      <c r="AW88" s="1059"/>
      <c r="AX88" s="1059"/>
      <c r="AY88" s="1059"/>
      <c r="AZ88" s="1057">
        <v>2025</v>
      </c>
      <c r="BA88" s="1059"/>
      <c r="BB88" s="1059"/>
      <c r="BC88" s="1059"/>
      <c r="BD88" s="1057">
        <v>2026</v>
      </c>
      <c r="BE88" s="1057"/>
    </row>
    <row r="89" spans="2:57" ht="12" customHeight="1">
      <c r="C89" s="3">
        <v>2016</v>
      </c>
      <c r="D89" s="4">
        <v>2017</v>
      </c>
      <c r="E89" s="4">
        <v>2018</v>
      </c>
      <c r="F89" s="4">
        <v>2019</v>
      </c>
      <c r="G89" s="4">
        <v>2020</v>
      </c>
      <c r="H89" s="4">
        <v>2021</v>
      </c>
      <c r="I89" s="4">
        <v>2022</v>
      </c>
      <c r="J89" s="4">
        <v>2023</v>
      </c>
      <c r="K89" s="4">
        <v>2024</v>
      </c>
      <c r="L89" s="4">
        <v>2025</v>
      </c>
      <c r="M89" s="94">
        <v>2026</v>
      </c>
      <c r="P89" s="6" t="s">
        <v>108</v>
      </c>
      <c r="Q89" s="6" t="s">
        <v>109</v>
      </c>
      <c r="R89" s="6" t="s">
        <v>110</v>
      </c>
      <c r="S89" s="6" t="s">
        <v>111</v>
      </c>
      <c r="T89" s="6" t="s">
        <v>108</v>
      </c>
      <c r="U89" s="6" t="s">
        <v>109</v>
      </c>
      <c r="V89" s="6" t="s">
        <v>110</v>
      </c>
      <c r="W89" s="6" t="s">
        <v>111</v>
      </c>
      <c r="X89" s="6" t="s">
        <v>108</v>
      </c>
      <c r="Y89" s="6" t="s">
        <v>109</v>
      </c>
      <c r="Z89" s="6" t="s">
        <v>110</v>
      </c>
      <c r="AA89" s="6" t="s">
        <v>111</v>
      </c>
      <c r="AB89" s="6" t="s">
        <v>108</v>
      </c>
      <c r="AC89" s="6" t="s">
        <v>109</v>
      </c>
      <c r="AD89" s="6" t="s">
        <v>110</v>
      </c>
      <c r="AE89" s="6" t="s">
        <v>111</v>
      </c>
      <c r="AF89" s="6" t="s">
        <v>108</v>
      </c>
      <c r="AG89" s="6" t="s">
        <v>109</v>
      </c>
      <c r="AH89" s="6" t="s">
        <v>110</v>
      </c>
      <c r="AI89" s="6" t="s">
        <v>111</v>
      </c>
      <c r="AJ89" s="6" t="s">
        <v>108</v>
      </c>
      <c r="AK89" s="6" t="s">
        <v>109</v>
      </c>
      <c r="AL89" s="6" t="s">
        <v>110</v>
      </c>
      <c r="AM89" s="6" t="s">
        <v>111</v>
      </c>
      <c r="AN89" s="6" t="s">
        <v>108</v>
      </c>
      <c r="AO89" s="6" t="s">
        <v>109</v>
      </c>
      <c r="AP89" s="6" t="s">
        <v>110</v>
      </c>
      <c r="AQ89" s="6" t="s">
        <v>111</v>
      </c>
      <c r="AR89" s="6" t="s">
        <v>108</v>
      </c>
      <c r="AS89" s="6" t="s">
        <v>109</v>
      </c>
      <c r="AT89" s="6" t="s">
        <v>110</v>
      </c>
      <c r="AU89" s="6" t="s">
        <v>111</v>
      </c>
      <c r="AV89" s="6" t="s">
        <v>108</v>
      </c>
      <c r="AW89" s="6" t="s">
        <v>109</v>
      </c>
      <c r="AX89" s="6" t="s">
        <v>110</v>
      </c>
      <c r="AY89" s="6" t="s">
        <v>111</v>
      </c>
      <c r="AZ89" s="6" t="s">
        <v>108</v>
      </c>
      <c r="BA89" s="6" t="s">
        <v>109</v>
      </c>
      <c r="BB89" s="6" t="s">
        <v>110</v>
      </c>
      <c r="BC89" s="6" t="s">
        <v>111</v>
      </c>
      <c r="BD89" s="6" t="s">
        <v>108</v>
      </c>
      <c r="BE89" s="6" t="s">
        <v>109</v>
      </c>
    </row>
    <row r="90" spans="2:57" ht="12" customHeight="1">
      <c r="B90" s="41" t="s">
        <v>128</v>
      </c>
      <c r="C90" s="176">
        <v>0.31557593931910388</v>
      </c>
      <c r="D90" s="177">
        <v>0.28596172880237547</v>
      </c>
      <c r="E90" s="177">
        <v>0.25620026269025731</v>
      </c>
      <c r="F90" s="177">
        <v>0.25586536404478355</v>
      </c>
      <c r="G90" s="177">
        <v>0.24182546937627453</v>
      </c>
      <c r="H90" s="177">
        <v>0.1831565054063658</v>
      </c>
      <c r="I90" s="177">
        <v>0.18057149101240233</v>
      </c>
      <c r="J90" s="177">
        <v>0.18862681744749596</v>
      </c>
      <c r="K90" s="177">
        <v>0.1748555851236451</v>
      </c>
      <c r="L90" s="177">
        <v>0.1520746098210887</v>
      </c>
      <c r="M90" s="178">
        <v>0.19745391857843786</v>
      </c>
      <c r="O90" s="41" t="s">
        <v>128</v>
      </c>
      <c r="P90" s="176">
        <v>0.31103181683021114</v>
      </c>
      <c r="Q90" s="177">
        <v>0.34236186348862407</v>
      </c>
      <c r="R90" s="177">
        <v>0.31018867924528304</v>
      </c>
      <c r="S90" s="177">
        <v>0.2981220657276995</v>
      </c>
      <c r="T90" s="177">
        <v>0.27812781278127813</v>
      </c>
      <c r="U90" s="177">
        <v>0.29512032085561496</v>
      </c>
      <c r="V90" s="177">
        <v>0.29014472777394901</v>
      </c>
      <c r="W90" s="177">
        <v>0.28132550914739385</v>
      </c>
      <c r="X90" s="177">
        <v>0.25306577480490522</v>
      </c>
      <c r="Y90" s="177">
        <v>0.25896028414594768</v>
      </c>
      <c r="Z90" s="177">
        <v>0.24766355140186916</v>
      </c>
      <c r="AA90" s="177">
        <v>0.26486817903126914</v>
      </c>
      <c r="AB90" s="177">
        <v>0.25012893243940176</v>
      </c>
      <c r="AC90" s="177">
        <v>0.25869180907483796</v>
      </c>
      <c r="AD90" s="177">
        <v>0.25896531452087007</v>
      </c>
      <c r="AE90" s="177">
        <v>0.25649447596297403</v>
      </c>
      <c r="AF90" s="177">
        <v>0.25073313782991202</v>
      </c>
      <c r="AG90" s="177">
        <v>0.25112976113621693</v>
      </c>
      <c r="AH90" s="177">
        <v>0.22970535177390258</v>
      </c>
      <c r="AI90" s="177">
        <v>0.23508771929824562</v>
      </c>
      <c r="AJ90" s="177">
        <v>0.1898006134969325</v>
      </c>
      <c r="AK90" s="177">
        <v>0.18685047720042416</v>
      </c>
      <c r="AL90" s="177">
        <v>0.18476668759154635</v>
      </c>
      <c r="AM90" s="177">
        <v>0.17117658849468831</v>
      </c>
      <c r="AN90" s="177">
        <v>0.17587055926837847</v>
      </c>
      <c r="AO90" s="177">
        <v>0.17435897435897435</v>
      </c>
      <c r="AP90" s="177">
        <v>0.19026548672566371</v>
      </c>
      <c r="AQ90" s="177">
        <v>0.18480227448953218</v>
      </c>
      <c r="AR90" s="177">
        <v>0.17645739910313901</v>
      </c>
      <c r="AS90" s="177">
        <v>0.19899841855561412</v>
      </c>
      <c r="AT90" s="177">
        <v>0.19379844961240311</v>
      </c>
      <c r="AU90" s="177">
        <v>0.18758658908284842</v>
      </c>
      <c r="AV90" s="177">
        <v>0.17939733707077785</v>
      </c>
      <c r="AW90" s="177">
        <v>0.17875253549695741</v>
      </c>
      <c r="AX90" s="177">
        <v>0.17293233082706766</v>
      </c>
      <c r="AY90" s="177">
        <v>0.16708437761069339</v>
      </c>
      <c r="AZ90" s="177">
        <v>0.13867276887871854</v>
      </c>
      <c r="BA90" s="177">
        <v>0.14713148503980236</v>
      </c>
      <c r="BB90" s="177">
        <v>0.1464968152866242</v>
      </c>
      <c r="BC90" s="177">
        <v>0.17658879678472744</v>
      </c>
      <c r="BD90" s="177">
        <v>0.18029835390946503</v>
      </c>
      <c r="BE90" s="178">
        <v>0.21571311251026554</v>
      </c>
    </row>
    <row r="91" spans="2:57" ht="12" customHeight="1">
      <c r="B91" s="5" t="s">
        <v>129</v>
      </c>
      <c r="C91" s="179">
        <v>0.30199329687775622</v>
      </c>
      <c r="D91" s="180">
        <v>0.30715935334872979</v>
      </c>
      <c r="E91" s="180">
        <v>0.29073630533879319</v>
      </c>
      <c r="F91" s="180">
        <v>0.28809812450973399</v>
      </c>
      <c r="G91" s="180">
        <v>0.28246958723015259</v>
      </c>
      <c r="H91" s="180">
        <v>0.27113051423930151</v>
      </c>
      <c r="I91" s="180">
        <v>0.26001201988745015</v>
      </c>
      <c r="J91" s="180">
        <v>0.25970920840064621</v>
      </c>
      <c r="K91" s="180">
        <v>0.23606153047316156</v>
      </c>
      <c r="L91" s="180">
        <v>0.20746098210886943</v>
      </c>
      <c r="M91" s="181">
        <v>0.17968439199045219</v>
      </c>
      <c r="O91" s="5" t="s">
        <v>129</v>
      </c>
      <c r="P91" s="179">
        <v>0.28278322925958965</v>
      </c>
      <c r="Q91" s="180">
        <v>0.30335861321776814</v>
      </c>
      <c r="R91" s="180">
        <v>0.31886792452830187</v>
      </c>
      <c r="S91" s="180">
        <v>0.30829420970266042</v>
      </c>
      <c r="T91" s="180">
        <v>0.3009300930093009</v>
      </c>
      <c r="U91" s="180">
        <v>0.30046791443850268</v>
      </c>
      <c r="V91" s="180">
        <v>0.30909717436250861</v>
      </c>
      <c r="W91" s="180">
        <v>0.31929582326544703</v>
      </c>
      <c r="X91" s="180">
        <v>0.26978818283166112</v>
      </c>
      <c r="Y91" s="180">
        <v>0.30610268001291574</v>
      </c>
      <c r="Z91" s="180">
        <v>0.2923898531375167</v>
      </c>
      <c r="AA91" s="180">
        <v>0.2976701410177805</v>
      </c>
      <c r="AB91" s="180">
        <v>0.26070139247034552</v>
      </c>
      <c r="AC91" s="180">
        <v>0.30170889805539186</v>
      </c>
      <c r="AD91" s="180">
        <v>0.28689006466784245</v>
      </c>
      <c r="AE91" s="180">
        <v>0.30725589728277097</v>
      </c>
      <c r="AF91" s="180">
        <v>0.25708699902248289</v>
      </c>
      <c r="AG91" s="180">
        <v>0.2934151065203357</v>
      </c>
      <c r="AH91" s="180">
        <v>0.28863499699338546</v>
      </c>
      <c r="AI91" s="180">
        <v>0.2958164642375169</v>
      </c>
      <c r="AJ91" s="180">
        <v>0.25249233128834359</v>
      </c>
      <c r="AK91" s="180">
        <v>0.28059384941675503</v>
      </c>
      <c r="AL91" s="180">
        <v>0.279137894957104</v>
      </c>
      <c r="AM91" s="180">
        <v>0.27400280617358186</v>
      </c>
      <c r="AN91" s="180">
        <v>0.24094266619767851</v>
      </c>
      <c r="AO91" s="180">
        <v>0.26602564102564102</v>
      </c>
      <c r="AP91" s="180">
        <v>0.26155358898721731</v>
      </c>
      <c r="AQ91" s="180">
        <v>0.27914189713104159</v>
      </c>
      <c r="AR91" s="180">
        <v>0.23587443946188341</v>
      </c>
      <c r="AS91" s="180">
        <v>0.28518713758566155</v>
      </c>
      <c r="AT91" s="180">
        <v>0.26356589147286824</v>
      </c>
      <c r="AU91" s="180">
        <v>0.25852036575228593</v>
      </c>
      <c r="AV91" s="180">
        <v>0.21864050455501052</v>
      </c>
      <c r="AW91" s="180">
        <v>0.23909736308316429</v>
      </c>
      <c r="AX91" s="180">
        <v>0.24366471734892786</v>
      </c>
      <c r="AY91" s="180">
        <v>0.24589250905040377</v>
      </c>
      <c r="AZ91" s="180">
        <v>0.20709382151029748</v>
      </c>
      <c r="BA91" s="180">
        <v>0.21026626406807578</v>
      </c>
      <c r="BB91" s="180">
        <v>0.21257961783439491</v>
      </c>
      <c r="BC91" s="180">
        <v>0.20045214770158251</v>
      </c>
      <c r="BD91" s="180">
        <v>0.17489711934156379</v>
      </c>
      <c r="BE91" s="181">
        <v>0.1847796331782097</v>
      </c>
    </row>
    <row r="92" spans="2:57" ht="12" customHeight="1">
      <c r="B92" s="5" t="s">
        <v>130</v>
      </c>
      <c r="C92" s="182">
        <v>9.6842476627271121E-2</v>
      </c>
      <c r="D92" s="183">
        <v>0.10425602111514351</v>
      </c>
      <c r="E92" s="183">
        <v>0.11079347910067218</v>
      </c>
      <c r="F92" s="183">
        <v>0.10439991442629964</v>
      </c>
      <c r="G92" s="183">
        <v>0.10688418535967935</v>
      </c>
      <c r="H92" s="183">
        <v>0.10563988019696431</v>
      </c>
      <c r="I92" s="183">
        <v>0.11599191389389718</v>
      </c>
      <c r="J92" s="183">
        <v>0.11638126009693053</v>
      </c>
      <c r="K92" s="183">
        <v>0.1037839942883105</v>
      </c>
      <c r="L92" s="183">
        <v>0.10715645222687477</v>
      </c>
      <c r="M92" s="184">
        <v>9.1234584272642888E-2</v>
      </c>
      <c r="O92" s="5" t="s">
        <v>130</v>
      </c>
      <c r="P92" s="182">
        <v>7.9393398751115077E-2</v>
      </c>
      <c r="Q92" s="183">
        <v>9.7146984470928135E-2</v>
      </c>
      <c r="R92" s="183">
        <v>0.1060377358490566</v>
      </c>
      <c r="S92" s="183">
        <v>0.10993740219092332</v>
      </c>
      <c r="T92" s="183">
        <v>8.5508550855085505E-2</v>
      </c>
      <c r="U92" s="183">
        <v>0.10695187165775401</v>
      </c>
      <c r="V92" s="183">
        <v>0.11199172984148863</v>
      </c>
      <c r="W92" s="183">
        <v>0.11529168104936141</v>
      </c>
      <c r="X92" s="183">
        <v>9.7547380156075808E-2</v>
      </c>
      <c r="Y92" s="183">
        <v>0.12043913464643204</v>
      </c>
      <c r="Z92" s="183">
        <v>0.11048064085447264</v>
      </c>
      <c r="AA92" s="183">
        <v>0.11649294911097487</v>
      </c>
      <c r="AB92" s="183">
        <v>9.1542031975244978E-2</v>
      </c>
      <c r="AC92" s="183">
        <v>0.11373011196228638</v>
      </c>
      <c r="AD92" s="183">
        <v>0.10817166372721929</v>
      </c>
      <c r="AE92" s="183">
        <v>0.106001791579576</v>
      </c>
      <c r="AF92" s="183">
        <v>9.5063538611925708E-2</v>
      </c>
      <c r="AG92" s="183">
        <v>0.12298256939961265</v>
      </c>
      <c r="AH92" s="183">
        <v>0.10703547805171378</v>
      </c>
      <c r="AI92" s="183">
        <v>0.10634278002699055</v>
      </c>
      <c r="AJ92" s="183">
        <v>9.0299079754601233E-2</v>
      </c>
      <c r="AK92" s="183">
        <v>0.11028632025450689</v>
      </c>
      <c r="AL92" s="183">
        <v>0.10546139359698682</v>
      </c>
      <c r="AM92" s="183">
        <v>0.11745840849869714</v>
      </c>
      <c r="AN92" s="183">
        <v>0.10481885332395358</v>
      </c>
      <c r="AO92" s="183">
        <v>0.12200854700854701</v>
      </c>
      <c r="AP92" s="183">
        <v>0.12782694198623401</v>
      </c>
      <c r="AQ92" s="183">
        <v>0.11269061773067976</v>
      </c>
      <c r="AR92" s="183">
        <v>0.10695067264573992</v>
      </c>
      <c r="AS92" s="183">
        <v>0.11201897733263047</v>
      </c>
      <c r="AT92" s="183">
        <v>0.11877076411960133</v>
      </c>
      <c r="AU92" s="183">
        <v>0.13022998060404545</v>
      </c>
      <c r="AV92" s="183">
        <v>9.740714786264891E-2</v>
      </c>
      <c r="AW92" s="183">
        <v>0.10522312373225153</v>
      </c>
      <c r="AX92" s="183">
        <v>0.1035923141186299</v>
      </c>
      <c r="AY92" s="183">
        <v>0.10999721526037315</v>
      </c>
      <c r="AZ92" s="183">
        <v>9.5881006864988558E-2</v>
      </c>
      <c r="BA92" s="183">
        <v>0.11501509744715893</v>
      </c>
      <c r="BB92" s="183">
        <v>0.11703821656050956</v>
      </c>
      <c r="BC92" s="183">
        <v>0.10298919869379553</v>
      </c>
      <c r="BD92" s="183">
        <v>9.3878600823045263E-2</v>
      </c>
      <c r="BE92" s="184">
        <v>8.8420476320832192E-2</v>
      </c>
    </row>
    <row r="93" spans="2:57" ht="12" customHeight="1">
      <c r="B93" s="5" t="s">
        <v>131</v>
      </c>
      <c r="C93" s="179">
        <v>9.1726935967542778E-2</v>
      </c>
      <c r="D93" s="180">
        <v>9.7410095677994066E-2</v>
      </c>
      <c r="E93" s="180">
        <v>0.10646681603955806</v>
      </c>
      <c r="F93" s="180">
        <v>0.10753761677244526</v>
      </c>
      <c r="G93" s="180">
        <v>0.10322762112369031</v>
      </c>
      <c r="H93" s="180">
        <v>0.11147773998680136</v>
      </c>
      <c r="I93" s="180">
        <v>0.11085614380156258</v>
      </c>
      <c r="J93" s="180">
        <v>9.9450726978998386E-2</v>
      </c>
      <c r="K93" s="180">
        <v>0.10170701629129617</v>
      </c>
      <c r="L93" s="180">
        <v>0.108552214186017</v>
      </c>
      <c r="M93" s="181">
        <v>0.10224108208460417</v>
      </c>
      <c r="O93" s="5" t="s">
        <v>131</v>
      </c>
      <c r="P93" s="179">
        <v>7.5527802557240564E-2</v>
      </c>
      <c r="Q93" s="180">
        <v>9.9313831708197908E-2</v>
      </c>
      <c r="R93" s="180">
        <v>9.3207547169811319E-2</v>
      </c>
      <c r="S93" s="180">
        <v>0.10328638497652583</v>
      </c>
      <c r="T93" s="180">
        <v>8.6108610861086107E-2</v>
      </c>
      <c r="U93" s="180">
        <v>0.1019385026737968</v>
      </c>
      <c r="V93" s="180">
        <v>0.10406616126809097</v>
      </c>
      <c r="W93" s="180">
        <v>9.9068001380738693E-2</v>
      </c>
      <c r="X93" s="180">
        <v>9.8940914158305457E-2</v>
      </c>
      <c r="Y93" s="180">
        <v>0.10655473038424282</v>
      </c>
      <c r="Z93" s="180">
        <v>0.11114819759679573</v>
      </c>
      <c r="AA93" s="180">
        <v>0.11036174126302882</v>
      </c>
      <c r="AB93" s="180">
        <v>9.9793708096957201E-2</v>
      </c>
      <c r="AC93" s="180">
        <v>0.11019446081319977</v>
      </c>
      <c r="AD93" s="180">
        <v>0.11081716637272193</v>
      </c>
      <c r="AE93" s="180">
        <v>0.11048074051955807</v>
      </c>
      <c r="AF93" s="180">
        <v>9.2130987292277616E-2</v>
      </c>
      <c r="AG93" s="180">
        <v>9.845061329890252E-2</v>
      </c>
      <c r="AH93" s="180">
        <v>0.10703547805171378</v>
      </c>
      <c r="AI93" s="180">
        <v>0.11605937921727395</v>
      </c>
      <c r="AJ93" s="180">
        <v>9.4900306748466251E-2</v>
      </c>
      <c r="AK93" s="180">
        <v>0.12492046659597031</v>
      </c>
      <c r="AL93" s="180">
        <v>0.11341284787612471</v>
      </c>
      <c r="AM93" s="180">
        <v>0.11425135297654841</v>
      </c>
      <c r="AN93" s="180">
        <v>0.10341188884980654</v>
      </c>
      <c r="AO93" s="180">
        <v>0.11901709401709401</v>
      </c>
      <c r="AP93" s="180">
        <v>0.11455260570304818</v>
      </c>
      <c r="AQ93" s="180">
        <v>0.10803825277849574</v>
      </c>
      <c r="AR93" s="180">
        <v>9.4618834080717487E-2</v>
      </c>
      <c r="AS93" s="180">
        <v>0.10648392198207696</v>
      </c>
      <c r="AT93" s="180">
        <v>0.10299003322259136</v>
      </c>
      <c r="AU93" s="180">
        <v>9.4486007204211686E-2</v>
      </c>
      <c r="AV93" s="180">
        <v>8.3158140621350157E-2</v>
      </c>
      <c r="AW93" s="180">
        <v>0.1031947261663286</v>
      </c>
      <c r="AX93" s="180">
        <v>0.11138958507379559</v>
      </c>
      <c r="AY93" s="180">
        <v>0.11250348092453355</v>
      </c>
      <c r="AZ93" s="180">
        <v>9.7254004576659045E-2</v>
      </c>
      <c r="BA93" s="180">
        <v>0.12187757342849299</v>
      </c>
      <c r="BB93" s="180">
        <v>0.1040339702760085</v>
      </c>
      <c r="BC93" s="180">
        <v>0.11303692539562923</v>
      </c>
      <c r="BD93" s="180">
        <v>0.10030864197530864</v>
      </c>
      <c r="BE93" s="181">
        <v>0.1042978373939228</v>
      </c>
    </row>
    <row r="94" spans="2:57" ht="12" customHeight="1">
      <c r="B94" s="5" t="s">
        <v>132</v>
      </c>
      <c r="C94" s="182">
        <v>3.6602575410125245E-2</v>
      </c>
      <c r="D94" s="183">
        <v>4.0250742329264268E-2</v>
      </c>
      <c r="E94" s="183">
        <v>4.6048056864714519E-2</v>
      </c>
      <c r="F94" s="183">
        <v>4.7849960778720675E-2</v>
      </c>
      <c r="G94" s="183">
        <v>5.2106040362843685E-2</v>
      </c>
      <c r="H94" s="183">
        <v>5.9647697852682875E-2</v>
      </c>
      <c r="I94" s="183">
        <v>5.4362672785882096E-2</v>
      </c>
      <c r="J94" s="183">
        <v>4.1292407108239094E-2</v>
      </c>
      <c r="K94" s="183">
        <v>4.3811254624521324E-2</v>
      </c>
      <c r="L94" s="183">
        <v>4.9486105824133993E-2</v>
      </c>
      <c r="M94" s="184">
        <v>5.3706404986076116E-2</v>
      </c>
      <c r="O94" s="5" t="s">
        <v>132</v>
      </c>
      <c r="P94" s="182">
        <v>3.687184061849539E-2</v>
      </c>
      <c r="Q94" s="183">
        <v>3.4308414590104731E-2</v>
      </c>
      <c r="R94" s="183">
        <v>3.509433962264151E-2</v>
      </c>
      <c r="S94" s="183">
        <v>4.029733959311424E-2</v>
      </c>
      <c r="T94" s="183">
        <v>3.48034803480348E-2</v>
      </c>
      <c r="U94" s="183">
        <v>4.2446524064171126E-2</v>
      </c>
      <c r="V94" s="183">
        <v>4.203997243280496E-2</v>
      </c>
      <c r="W94" s="183">
        <v>4.2457714877459439E-2</v>
      </c>
      <c r="X94" s="183">
        <v>3.79041248606466E-2</v>
      </c>
      <c r="Y94" s="183">
        <v>4.9079754601226995E-2</v>
      </c>
      <c r="Z94" s="183">
        <v>5.1068090787716958E-2</v>
      </c>
      <c r="AA94" s="183">
        <v>4.7516860821581852E-2</v>
      </c>
      <c r="AB94" s="183">
        <v>4.1516245487364621E-2</v>
      </c>
      <c r="AC94" s="183">
        <v>4.9793753682969948E-2</v>
      </c>
      <c r="AD94" s="183">
        <v>5.1440329218106998E-2</v>
      </c>
      <c r="AE94" s="183">
        <v>4.9567034935801731E-2</v>
      </c>
      <c r="AF94" s="183">
        <v>4.5943304007820138E-2</v>
      </c>
      <c r="AG94" s="183">
        <v>5.2937378954163977E-2</v>
      </c>
      <c r="AH94" s="183">
        <v>5.7125676488274206E-2</v>
      </c>
      <c r="AI94" s="183">
        <v>5.3711201079622135E-2</v>
      </c>
      <c r="AJ94" s="183">
        <v>4.7162576687116563E-2</v>
      </c>
      <c r="AK94" s="183">
        <v>5.811240721102863E-2</v>
      </c>
      <c r="AL94" s="183">
        <v>6.8215107763130362E-2</v>
      </c>
      <c r="AM94" s="183">
        <v>6.5945079174183199E-2</v>
      </c>
      <c r="AN94" s="183">
        <v>5.8213155117833273E-2</v>
      </c>
      <c r="AO94" s="183">
        <v>6.1965811965811968E-2</v>
      </c>
      <c r="AP94" s="183">
        <v>4.8426745329400195E-2</v>
      </c>
      <c r="AQ94" s="183">
        <v>4.5748255363142934E-2</v>
      </c>
      <c r="AR94" s="183">
        <v>4.0134529147982066E-2</v>
      </c>
      <c r="AS94" s="183">
        <v>4.1381128096995255E-2</v>
      </c>
      <c r="AT94" s="183">
        <v>4.1805094130675527E-2</v>
      </c>
      <c r="AU94" s="183">
        <v>4.2116929897478526E-2</v>
      </c>
      <c r="AV94" s="183">
        <v>3.7374445223078721E-2</v>
      </c>
      <c r="AW94" s="183">
        <v>4.2596348884381338E-2</v>
      </c>
      <c r="AX94" s="183">
        <v>4.7897521581732105E-2</v>
      </c>
      <c r="AY94" s="183">
        <v>4.8732943469785572E-2</v>
      </c>
      <c r="AZ94" s="183">
        <v>4.37070938215103E-2</v>
      </c>
      <c r="BA94" s="183">
        <v>4.7213834751578372E-2</v>
      </c>
      <c r="BB94" s="183">
        <v>5.2547770700636945E-2</v>
      </c>
      <c r="BC94" s="183">
        <v>5.5011303692539565E-2</v>
      </c>
      <c r="BD94" s="183">
        <v>5.3240740740740741E-2</v>
      </c>
      <c r="BE94" s="184">
        <v>5.4202025732274846E-2</v>
      </c>
    </row>
    <row r="95" spans="2:57" ht="12" customHeight="1">
      <c r="B95" s="5" t="s">
        <v>133</v>
      </c>
      <c r="C95" s="179">
        <v>2.2843535014993827E-2</v>
      </c>
      <c r="D95" s="180">
        <v>2.7548663807324316E-2</v>
      </c>
      <c r="E95" s="180">
        <v>4.2880321409255968E-2</v>
      </c>
      <c r="F95" s="180">
        <v>4.3286030093417957E-2</v>
      </c>
      <c r="G95" s="180">
        <v>5.3442092679839674E-2</v>
      </c>
      <c r="H95" s="180">
        <v>8.0765521092441242E-2</v>
      </c>
      <c r="I95" s="180">
        <v>5.8132546577063869E-2</v>
      </c>
      <c r="J95" s="180">
        <v>3.8578352180936998E-2</v>
      </c>
      <c r="K95" s="180">
        <v>4.8873888492243785E-2</v>
      </c>
      <c r="L95" s="180">
        <v>6.0715645222687478E-2</v>
      </c>
      <c r="M95" s="181">
        <v>7.598461742474473E-2</v>
      </c>
      <c r="O95" s="5" t="s">
        <v>133</v>
      </c>
      <c r="P95" s="179">
        <v>2.3490930716622064E-2</v>
      </c>
      <c r="Q95" s="180">
        <v>2.3835319609967497E-2</v>
      </c>
      <c r="R95" s="180">
        <v>2.3773584905660377E-2</v>
      </c>
      <c r="S95" s="180">
        <v>1.9953051643192488E-2</v>
      </c>
      <c r="T95" s="180">
        <v>2.2502250225022502E-2</v>
      </c>
      <c r="U95" s="180">
        <v>2.9745989304812835E-2</v>
      </c>
      <c r="V95" s="180">
        <v>2.9634734665747762E-2</v>
      </c>
      <c r="W95" s="180">
        <v>2.8995512599240592E-2</v>
      </c>
      <c r="X95" s="180">
        <v>3.7346711259754736E-2</v>
      </c>
      <c r="Y95" s="180">
        <v>4.4559250887956085E-2</v>
      </c>
      <c r="Z95" s="180">
        <v>4.8064085447263018E-2</v>
      </c>
      <c r="AA95" s="180">
        <v>4.2611894543225018E-2</v>
      </c>
      <c r="AB95" s="180">
        <v>3.7906137184115521E-2</v>
      </c>
      <c r="AC95" s="180">
        <v>4.7436652916912195E-2</v>
      </c>
      <c r="AD95" s="180">
        <v>4.7912992357436804E-2</v>
      </c>
      <c r="AE95" s="180">
        <v>4.060913705583756E-2</v>
      </c>
      <c r="AF95" s="180">
        <v>3.6656891495601175E-2</v>
      </c>
      <c r="AG95" s="180">
        <v>5.5196901226597803E-2</v>
      </c>
      <c r="AH95" s="180">
        <v>6.6446181599518941E-2</v>
      </c>
      <c r="AI95" s="180">
        <v>5.8839406207827259E-2</v>
      </c>
      <c r="AJ95" s="180">
        <v>7.1702453987730064E-2</v>
      </c>
      <c r="AK95" s="180">
        <v>8.6320254506892902E-2</v>
      </c>
      <c r="AL95" s="180">
        <v>8.2025528353211974E-2</v>
      </c>
      <c r="AM95" s="180">
        <v>8.3784325516135502E-2</v>
      </c>
      <c r="AN95" s="180">
        <v>6.8061906436862468E-2</v>
      </c>
      <c r="AO95" s="180">
        <v>6.3461538461538458E-2</v>
      </c>
      <c r="AP95" s="180">
        <v>4.8918387413962636E-2</v>
      </c>
      <c r="AQ95" s="180">
        <v>4.6782114241406048E-2</v>
      </c>
      <c r="AR95" s="180">
        <v>3.5201793721973094E-2</v>
      </c>
      <c r="AS95" s="180">
        <v>3.8481813389562469E-2</v>
      </c>
      <c r="AT95" s="180">
        <v>4.3466223698781836E-2</v>
      </c>
      <c r="AU95" s="180">
        <v>3.7960653920753672E-2</v>
      </c>
      <c r="AV95" s="180">
        <v>4.4382153702405981E-2</v>
      </c>
      <c r="AW95" s="180">
        <v>4.4624746450304259E-2</v>
      </c>
      <c r="AX95" s="180">
        <v>5.3467000835421885E-2</v>
      </c>
      <c r="AY95" s="180">
        <v>5.4302422723475352E-2</v>
      </c>
      <c r="AZ95" s="180">
        <v>4.8512585812356977E-2</v>
      </c>
      <c r="BA95" s="180">
        <v>6.7801262695580566E-2</v>
      </c>
      <c r="BB95" s="180">
        <v>6.7409766454352441E-2</v>
      </c>
      <c r="BC95" s="180">
        <v>6.129113288118563E-2</v>
      </c>
      <c r="BD95" s="180">
        <v>8.0246913580246909E-2</v>
      </c>
      <c r="BE95" s="181">
        <v>7.144812482890775E-2</v>
      </c>
    </row>
    <row r="96" spans="2:57" ht="12" customHeight="1">
      <c r="B96" s="5" t="s">
        <v>134</v>
      </c>
      <c r="C96" s="185">
        <v>0.13441524078320691</v>
      </c>
      <c r="D96" s="186">
        <v>0.1374133949191686</v>
      </c>
      <c r="E96" s="186">
        <v>0.14687475855674884</v>
      </c>
      <c r="F96" s="186">
        <v>0.15296298937459887</v>
      </c>
      <c r="G96" s="186">
        <v>0.16004500386751985</v>
      </c>
      <c r="H96" s="186">
        <v>0.18818214122544291</v>
      </c>
      <c r="I96" s="186">
        <v>0.22007321204174179</v>
      </c>
      <c r="J96" s="186">
        <v>0.25596122778675284</v>
      </c>
      <c r="K96" s="186">
        <v>0.29090673070682155</v>
      </c>
      <c r="L96" s="186">
        <v>0.31455399061032863</v>
      </c>
      <c r="M96" s="187">
        <v>0.29969500066304205</v>
      </c>
      <c r="O96" s="5" t="s">
        <v>134</v>
      </c>
      <c r="P96" s="185">
        <v>0.19090098126672614</v>
      </c>
      <c r="Q96" s="186">
        <v>9.9674972914409535E-2</v>
      </c>
      <c r="R96" s="186">
        <v>0.11283018867924528</v>
      </c>
      <c r="S96" s="186">
        <v>0.12010954616588419</v>
      </c>
      <c r="T96" s="186">
        <v>0.19201920192019201</v>
      </c>
      <c r="U96" s="186">
        <v>0.12332887700534759</v>
      </c>
      <c r="V96" s="186">
        <v>0.11302549965541006</v>
      </c>
      <c r="W96" s="186">
        <v>0.11356575768035899</v>
      </c>
      <c r="X96" s="186">
        <v>0.20540691192865107</v>
      </c>
      <c r="Y96" s="186">
        <v>0.11430416532127866</v>
      </c>
      <c r="Z96" s="186">
        <v>0.13918558077436582</v>
      </c>
      <c r="AA96" s="186">
        <v>0.1204782342121398</v>
      </c>
      <c r="AB96" s="186">
        <v>0.21841155234657039</v>
      </c>
      <c r="AC96" s="186">
        <v>0.11844431349440189</v>
      </c>
      <c r="AD96" s="186">
        <v>0.13580246913580246</v>
      </c>
      <c r="AE96" s="186">
        <v>0.12959092266348163</v>
      </c>
      <c r="AF96" s="186">
        <v>0.22238514173998045</v>
      </c>
      <c r="AG96" s="186">
        <v>0.12588766946417043</v>
      </c>
      <c r="AH96" s="186">
        <v>0.14401683704149129</v>
      </c>
      <c r="AI96" s="186">
        <v>0.13414304993252363</v>
      </c>
      <c r="AJ96" s="186">
        <v>0.25364263803680981</v>
      </c>
      <c r="AK96" s="186">
        <v>0.15291622481442205</v>
      </c>
      <c r="AL96" s="186">
        <v>0.16698053986189579</v>
      </c>
      <c r="AM96" s="186">
        <v>0.17338143916616555</v>
      </c>
      <c r="AN96" s="186">
        <v>0.24868097080548715</v>
      </c>
      <c r="AO96" s="186">
        <v>0.19316239316239317</v>
      </c>
      <c r="AP96" s="186">
        <v>0.20845624385447395</v>
      </c>
      <c r="AQ96" s="186">
        <v>0.22279658826570173</v>
      </c>
      <c r="AR96" s="186">
        <v>0.310762331838565</v>
      </c>
      <c r="AS96" s="186">
        <v>0.21744860305745914</v>
      </c>
      <c r="AT96" s="186">
        <v>0.23560354374307863</v>
      </c>
      <c r="AU96" s="186">
        <v>0.24909947353837628</v>
      </c>
      <c r="AV96" s="186">
        <v>0.33964027096472788</v>
      </c>
      <c r="AW96" s="186">
        <v>0.2865111561866126</v>
      </c>
      <c r="AX96" s="186">
        <v>0.26705653021442494</v>
      </c>
      <c r="AY96" s="186">
        <v>0.26148705096073516</v>
      </c>
      <c r="AZ96" s="186">
        <v>0.36887871853546911</v>
      </c>
      <c r="BA96" s="186">
        <v>0.29069448256931102</v>
      </c>
      <c r="BB96" s="186">
        <v>0.29989384288747345</v>
      </c>
      <c r="BC96" s="186">
        <v>0.29063049485054004</v>
      </c>
      <c r="BD96" s="186">
        <v>0.31712962962962965</v>
      </c>
      <c r="BE96" s="187">
        <v>0.28113879003558717</v>
      </c>
    </row>
    <row r="97" spans="2:59" ht="12" customHeight="1">
      <c r="B97" s="18" t="s">
        <v>115</v>
      </c>
      <c r="O97" s="18" t="s">
        <v>115</v>
      </c>
      <c r="P97" s="108"/>
      <c r="Q97" s="108"/>
      <c r="R97" s="108"/>
      <c r="S97" s="108"/>
      <c r="T97" s="108"/>
      <c r="U97" s="108"/>
      <c r="V97" s="108"/>
      <c r="W97" s="108"/>
      <c r="X97" s="108"/>
      <c r="Y97" s="108"/>
      <c r="Z97" s="108"/>
      <c r="AA97" s="108"/>
      <c r="AB97" s="108"/>
      <c r="AC97" s="108"/>
      <c r="AD97" s="108"/>
      <c r="AE97" s="108"/>
      <c r="AF97" s="108"/>
      <c r="AG97" s="108"/>
      <c r="AH97" s="108"/>
      <c r="AI97" s="108"/>
      <c r="AJ97" s="108"/>
      <c r="AK97" s="108"/>
      <c r="AL97" s="108"/>
      <c r="AM97" s="108"/>
      <c r="AN97" s="108"/>
      <c r="AO97" s="108"/>
      <c r="AP97" s="108"/>
      <c r="AQ97" s="108"/>
      <c r="AR97" s="108"/>
      <c r="AS97" s="108"/>
      <c r="AT97" s="108"/>
      <c r="AU97" s="108"/>
      <c r="AV97" s="108"/>
      <c r="AW97" s="108"/>
      <c r="AX97" s="108"/>
      <c r="AY97" s="108"/>
      <c r="AZ97" s="108"/>
      <c r="BA97" s="108"/>
      <c r="BB97" s="108"/>
      <c r="BC97" s="108"/>
      <c r="BD97" s="108"/>
      <c r="BE97" s="108"/>
      <c r="BF97" s="108"/>
      <c r="BG97" s="108"/>
    </row>
  </sheetData>
  <mergeCells count="44">
    <mergeCell ref="AZ7:BC7"/>
    <mergeCell ref="P40:S40"/>
    <mergeCell ref="T40:W40"/>
    <mergeCell ref="X40:AA40"/>
    <mergeCell ref="AB40:AE40"/>
    <mergeCell ref="AF40:AI40"/>
    <mergeCell ref="AJ7:AM7"/>
    <mergeCell ref="P7:S7"/>
    <mergeCell ref="T7:W7"/>
    <mergeCell ref="X7:AA7"/>
    <mergeCell ref="AB7:AE7"/>
    <mergeCell ref="AF7:AI7"/>
    <mergeCell ref="BD7:BE7"/>
    <mergeCell ref="BD40:BE40"/>
    <mergeCell ref="AJ55:AM55"/>
    <mergeCell ref="AJ40:AM40"/>
    <mergeCell ref="AN40:AQ40"/>
    <mergeCell ref="AR40:AU40"/>
    <mergeCell ref="AV40:AY40"/>
    <mergeCell ref="AN55:AQ55"/>
    <mergeCell ref="AR55:AU55"/>
    <mergeCell ref="AV55:AY55"/>
    <mergeCell ref="AZ55:BC55"/>
    <mergeCell ref="BD55:BE55"/>
    <mergeCell ref="AZ40:BC40"/>
    <mergeCell ref="AN7:AQ7"/>
    <mergeCell ref="AR7:AU7"/>
    <mergeCell ref="AV7:AY7"/>
    <mergeCell ref="P55:S55"/>
    <mergeCell ref="T55:W55"/>
    <mergeCell ref="X55:AA55"/>
    <mergeCell ref="AB55:AE55"/>
    <mergeCell ref="AF55:AI55"/>
    <mergeCell ref="P88:S88"/>
    <mergeCell ref="T88:W88"/>
    <mergeCell ref="X88:AA88"/>
    <mergeCell ref="AB88:AE88"/>
    <mergeCell ref="AF88:AI88"/>
    <mergeCell ref="BD88:BE88"/>
    <mergeCell ref="AJ88:AM88"/>
    <mergeCell ref="AN88:AQ88"/>
    <mergeCell ref="AR88:AU88"/>
    <mergeCell ref="AV88:AY88"/>
    <mergeCell ref="AZ88:BC88"/>
  </mergeCells>
  <pageMargins left="0.7" right="0.7" top="0.75" bottom="0.75" header="0.3" footer="0.3"/>
  <pageSetup orientation="portrait" horizontalDpi="1200" verticalDpi="1200"/>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E197E-A50D-4832-8E4C-E07CB366F16C}">
  <sheetPr>
    <tabColor theme="4"/>
  </sheetPr>
  <dimension ref="A1:BG103"/>
  <sheetViews>
    <sheetView showGridLines="0" zoomScaleNormal="100" workbookViewId="0"/>
  </sheetViews>
  <sheetFormatPr defaultColWidth="7.08203125" defaultRowHeight="12" customHeight="1"/>
  <cols>
    <col min="1" max="1" width="2.5" style="8" customWidth="1"/>
    <col min="2" max="2" width="20.58203125" style="2" customWidth="1"/>
    <col min="3" max="14" width="7.08203125" style="2"/>
    <col min="15" max="15" width="20.58203125" style="2" customWidth="1"/>
    <col min="16" max="17" width="7.08203125" style="2" customWidth="1"/>
    <col min="18" max="47" width="7.08203125" style="2"/>
    <col min="48" max="48" width="7.08203125" style="2" customWidth="1"/>
    <col min="49" max="54" width="7.08203125" style="2"/>
    <col min="55" max="55" width="7.08203125" style="2" customWidth="1"/>
    <col min="56" max="16384" width="7.08203125" style="2"/>
  </cols>
  <sheetData>
    <row r="1" spans="1:57" ht="12" customHeight="1">
      <c r="A1" s="17"/>
      <c r="B1" s="17"/>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7" ht="12" customHeight="1">
      <c r="A2" s="17"/>
      <c r="B2" s="17"/>
    </row>
    <row r="3" spans="1:57" ht="12" customHeight="1">
      <c r="D3" s="13"/>
      <c r="E3" s="13"/>
      <c r="F3" s="13"/>
      <c r="G3" s="13"/>
      <c r="H3" s="13"/>
      <c r="I3" s="13"/>
      <c r="J3" s="13"/>
      <c r="K3" s="13"/>
      <c r="L3" s="13"/>
      <c r="M3" s="13"/>
      <c r="N3" s="13"/>
    </row>
    <row r="4" spans="1:57" ht="12" customHeight="1">
      <c r="C4" s="14"/>
      <c r="D4" s="15"/>
      <c r="E4" s="15"/>
      <c r="F4" s="15"/>
      <c r="G4" s="15"/>
      <c r="H4" s="15"/>
      <c r="I4" s="15"/>
      <c r="J4" s="15"/>
      <c r="K4" s="15"/>
      <c r="L4" s="15"/>
      <c r="M4" s="15"/>
      <c r="N4" s="15"/>
    </row>
    <row r="5" spans="1:57" ht="12" customHeight="1">
      <c r="C5" s="14"/>
      <c r="D5" s="15"/>
      <c r="E5" s="15"/>
      <c r="F5" s="15"/>
      <c r="G5" s="15"/>
      <c r="H5" s="15"/>
      <c r="I5" s="15"/>
      <c r="J5" s="15"/>
      <c r="K5" s="15"/>
      <c r="L5" s="15"/>
      <c r="M5" s="15"/>
      <c r="N5" s="15"/>
    </row>
    <row r="6" spans="1:57" ht="12" customHeight="1">
      <c r="C6" s="10" t="s">
        <v>718</v>
      </c>
      <c r="D6" s="12"/>
      <c r="E6" s="12"/>
      <c r="F6" s="12"/>
      <c r="G6" s="12"/>
      <c r="H6" s="12"/>
      <c r="I6" s="12"/>
      <c r="J6" s="12"/>
      <c r="K6" s="12"/>
      <c r="L6" s="12"/>
      <c r="M6" s="12"/>
      <c r="N6" s="12"/>
      <c r="P6" s="10" t="s">
        <v>719</v>
      </c>
    </row>
    <row r="7" spans="1:57" ht="12" customHeight="1">
      <c r="C7" s="3">
        <v>2016</v>
      </c>
      <c r="D7" s="4">
        <v>2017</v>
      </c>
      <c r="E7" s="4">
        <v>2018</v>
      </c>
      <c r="F7" s="4">
        <v>2019</v>
      </c>
      <c r="G7" s="4">
        <v>2020</v>
      </c>
      <c r="H7" s="4">
        <v>2021</v>
      </c>
      <c r="I7" s="4">
        <v>2022</v>
      </c>
      <c r="J7" s="4">
        <v>2023</v>
      </c>
      <c r="K7" s="4">
        <v>2024</v>
      </c>
      <c r="L7" s="4">
        <v>2025</v>
      </c>
      <c r="M7" s="94">
        <v>2026</v>
      </c>
      <c r="P7" s="1057">
        <v>2016</v>
      </c>
      <c r="Q7" s="1059"/>
      <c r="R7" s="1059"/>
      <c r="S7" s="1059"/>
      <c r="T7" s="1057">
        <v>2017</v>
      </c>
      <c r="U7" s="1059"/>
      <c r="V7" s="1059"/>
      <c r="W7" s="1059"/>
      <c r="X7" s="1057">
        <v>2018</v>
      </c>
      <c r="Y7" s="1059"/>
      <c r="Z7" s="1059"/>
      <c r="AA7" s="1059"/>
      <c r="AB7" s="1057">
        <v>2019</v>
      </c>
      <c r="AC7" s="1059"/>
      <c r="AD7" s="1059"/>
      <c r="AE7" s="1059"/>
      <c r="AF7" s="1057">
        <v>2020</v>
      </c>
      <c r="AG7" s="1059"/>
      <c r="AH7" s="1059"/>
      <c r="AI7" s="1059"/>
      <c r="AJ7" s="1057">
        <v>2021</v>
      </c>
      <c r="AK7" s="1059"/>
      <c r="AL7" s="1059"/>
      <c r="AM7" s="1059"/>
      <c r="AN7" s="1057">
        <v>2022</v>
      </c>
      <c r="AO7" s="1059"/>
      <c r="AP7" s="1059"/>
      <c r="AQ7" s="1059"/>
      <c r="AR7" s="1057">
        <v>2023</v>
      </c>
      <c r="AS7" s="1059"/>
      <c r="AT7" s="1059"/>
      <c r="AU7" s="1059"/>
      <c r="AV7" s="1057">
        <v>2024</v>
      </c>
      <c r="AW7" s="1059"/>
      <c r="AX7" s="1059"/>
      <c r="AY7" s="1059"/>
      <c r="AZ7" s="1057">
        <v>2025</v>
      </c>
      <c r="BA7" s="1059"/>
      <c r="BB7" s="1059"/>
      <c r="BC7" s="1059"/>
      <c r="BD7" s="1057">
        <v>2026</v>
      </c>
      <c r="BE7" s="1057"/>
    </row>
    <row r="8" spans="1:57" ht="12" customHeight="1">
      <c r="B8" s="434" t="s">
        <v>230</v>
      </c>
      <c r="C8" s="361">
        <v>7.1643171025488064</v>
      </c>
      <c r="D8" s="362">
        <v>6.972468738300079</v>
      </c>
      <c r="E8" s="362">
        <v>11.07307911711708</v>
      </c>
      <c r="F8" s="362">
        <v>7.9905317767313804</v>
      </c>
      <c r="G8" s="362">
        <v>13.61804702956424</v>
      </c>
      <c r="H8" s="362">
        <v>29.918650486316569</v>
      </c>
      <c r="I8" s="362">
        <v>7.976027286133494</v>
      </c>
      <c r="J8" s="362">
        <v>8.4121995815815858</v>
      </c>
      <c r="K8" s="362">
        <v>12.140422178879991</v>
      </c>
      <c r="L8" s="362">
        <v>11.8846243521466</v>
      </c>
      <c r="M8" s="369">
        <v>5.7665762724117142</v>
      </c>
      <c r="P8" s="6"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2" customHeight="1">
      <c r="B9" s="434" t="s">
        <v>231</v>
      </c>
      <c r="C9" s="363">
        <v>17.1823653188784</v>
      </c>
      <c r="D9" s="364">
        <v>21.71183729433497</v>
      </c>
      <c r="E9" s="364">
        <v>25.277986265953501</v>
      </c>
      <c r="F9" s="364">
        <v>42.458713108108881</v>
      </c>
      <c r="G9" s="364">
        <v>35.015958442373787</v>
      </c>
      <c r="H9" s="364">
        <v>171.8818242892369</v>
      </c>
      <c r="I9" s="364">
        <v>34.658634543917167</v>
      </c>
      <c r="J9" s="364">
        <v>20.976256622249629</v>
      </c>
      <c r="K9" s="364">
        <v>24.270861927676251</v>
      </c>
      <c r="L9" s="364">
        <v>62.186877319359702</v>
      </c>
      <c r="M9" s="370">
        <v>65.624796406669844</v>
      </c>
      <c r="O9" s="434" t="s">
        <v>230</v>
      </c>
      <c r="P9" s="361">
        <v>1.9189098765487369</v>
      </c>
      <c r="Q9" s="362">
        <v>0.88771521473431814</v>
      </c>
      <c r="R9" s="362">
        <v>2.4893089464226561</v>
      </c>
      <c r="S9" s="362">
        <v>1.868383064843095</v>
      </c>
      <c r="T9" s="362">
        <v>1.554564521836965</v>
      </c>
      <c r="U9" s="362">
        <v>1.4030826933397449</v>
      </c>
      <c r="V9" s="362">
        <v>0.68580220434521511</v>
      </c>
      <c r="W9" s="362">
        <v>3.3290193187781538</v>
      </c>
      <c r="X9" s="362">
        <v>2.4507569711447061</v>
      </c>
      <c r="Y9" s="362">
        <v>2.9095712200798971</v>
      </c>
      <c r="Z9" s="362">
        <v>4.4375908987215169</v>
      </c>
      <c r="AA9" s="362">
        <v>1.275160027170956</v>
      </c>
      <c r="AB9" s="362">
        <v>1.8474324181028901</v>
      </c>
      <c r="AC9" s="362">
        <v>1.913920411924557</v>
      </c>
      <c r="AD9" s="362">
        <v>2.3757416690016471</v>
      </c>
      <c r="AE9" s="362">
        <v>1.8534372777022869</v>
      </c>
      <c r="AF9" s="362">
        <v>2.1325311192451282</v>
      </c>
      <c r="AG9" s="362">
        <v>0.64746861512436693</v>
      </c>
      <c r="AH9" s="362">
        <v>2.3336280695387992</v>
      </c>
      <c r="AI9" s="362">
        <v>8.5044192256559494</v>
      </c>
      <c r="AJ9" s="362">
        <v>2.760859669272878</v>
      </c>
      <c r="AK9" s="362">
        <v>14.692468248870849</v>
      </c>
      <c r="AL9" s="362">
        <v>4.1886656402710907</v>
      </c>
      <c r="AM9" s="362">
        <v>8.2766569279017492</v>
      </c>
      <c r="AN9" s="362">
        <v>2.5148733816052311</v>
      </c>
      <c r="AO9" s="362">
        <v>1.8731990586998279</v>
      </c>
      <c r="AP9" s="362">
        <v>1.926776378100076</v>
      </c>
      <c r="AQ9" s="362">
        <v>1.661178467728359</v>
      </c>
      <c r="AR9" s="362">
        <v>2.9266599902379511</v>
      </c>
      <c r="AS9" s="362">
        <v>1.010052227999984</v>
      </c>
      <c r="AT9" s="362">
        <v>1.2503122340211781</v>
      </c>
      <c r="AU9" s="362">
        <v>3.225175129322472</v>
      </c>
      <c r="AV9" s="362">
        <v>0.67879578341176394</v>
      </c>
      <c r="AW9" s="362">
        <v>7.50021479188998</v>
      </c>
      <c r="AX9" s="362">
        <v>2.2029715728782211</v>
      </c>
      <c r="AY9" s="362">
        <v>1.7584400307000301</v>
      </c>
      <c r="AZ9" s="362">
        <v>3.885290334052399</v>
      </c>
      <c r="BA9" s="362">
        <v>4.0929557375494889</v>
      </c>
      <c r="BB9" s="362">
        <v>2.2710067988230822</v>
      </c>
      <c r="BC9" s="362">
        <v>1.6353714817216269</v>
      </c>
      <c r="BD9" s="362">
        <v>3.299119755602399</v>
      </c>
      <c r="BE9" s="362">
        <v>2.4674565168093152</v>
      </c>
    </row>
    <row r="10" spans="1:57" ht="12" customHeight="1">
      <c r="B10" s="434" t="s">
        <v>232</v>
      </c>
      <c r="C10" s="365">
        <v>0.93692557586483749</v>
      </c>
      <c r="D10" s="366">
        <v>1.3399525984280409</v>
      </c>
      <c r="E10" s="366">
        <v>1.221430377942923</v>
      </c>
      <c r="F10" s="366">
        <v>1.605548871809825</v>
      </c>
      <c r="G10" s="366">
        <v>1.336339101402237</v>
      </c>
      <c r="H10" s="366">
        <v>2.8549336912148888</v>
      </c>
      <c r="I10" s="366">
        <v>1.689106190526217</v>
      </c>
      <c r="J10" s="366">
        <v>1.761387319385082</v>
      </c>
      <c r="K10" s="366">
        <v>0.91277714708885593</v>
      </c>
      <c r="L10" s="366">
        <v>1.799100541270032</v>
      </c>
      <c r="M10" s="371">
        <v>8.3219283629075331</v>
      </c>
      <c r="O10" s="434" t="s">
        <v>231</v>
      </c>
      <c r="P10" s="363">
        <v>3.7468353692324801</v>
      </c>
      <c r="Q10" s="364">
        <v>2.6698290620423268</v>
      </c>
      <c r="R10" s="364">
        <v>6.2304676882984591</v>
      </c>
      <c r="S10" s="364">
        <v>4.5352331993051376</v>
      </c>
      <c r="T10" s="364">
        <v>5.7432278360839719</v>
      </c>
      <c r="U10" s="364">
        <v>8.0510982323214062</v>
      </c>
      <c r="V10" s="364">
        <v>2.772165970558949</v>
      </c>
      <c r="W10" s="364">
        <v>5.1453452553706436</v>
      </c>
      <c r="X10" s="364">
        <v>5.302955459018392</v>
      </c>
      <c r="Y10" s="364">
        <v>6.9903525936275566</v>
      </c>
      <c r="Z10" s="364">
        <v>9.9531041740558255</v>
      </c>
      <c r="AA10" s="364">
        <v>3.031574039251725</v>
      </c>
      <c r="AB10" s="364">
        <v>4.796283540625403</v>
      </c>
      <c r="AC10" s="364">
        <v>6.8584388142791619</v>
      </c>
      <c r="AD10" s="364">
        <v>23.016857810211452</v>
      </c>
      <c r="AE10" s="364">
        <v>7.7871329429928684</v>
      </c>
      <c r="AF10" s="364">
        <v>6.6097543584937251</v>
      </c>
      <c r="AG10" s="364">
        <v>5.2518152662935629</v>
      </c>
      <c r="AH10" s="364">
        <v>8.2051149039709497</v>
      </c>
      <c r="AI10" s="364">
        <v>14.949273913615549</v>
      </c>
      <c r="AJ10" s="364">
        <v>24.155874315979379</v>
      </c>
      <c r="AK10" s="364">
        <v>87.213787863489685</v>
      </c>
      <c r="AL10" s="364">
        <v>24.917184268785238</v>
      </c>
      <c r="AM10" s="364">
        <v>35.594977840982551</v>
      </c>
      <c r="AN10" s="364">
        <v>10.566563602090159</v>
      </c>
      <c r="AO10" s="364">
        <v>13.794279234725479</v>
      </c>
      <c r="AP10" s="364">
        <v>5.7890251680969538</v>
      </c>
      <c r="AQ10" s="364">
        <v>4.5087665390045766</v>
      </c>
      <c r="AR10" s="364">
        <v>5.751180427356724</v>
      </c>
      <c r="AS10" s="364">
        <v>6.11324795308294</v>
      </c>
      <c r="AT10" s="364">
        <v>5.4838848044698008</v>
      </c>
      <c r="AU10" s="364">
        <v>3.6279434373401638</v>
      </c>
      <c r="AV10" s="364">
        <v>5.6412745853616526</v>
      </c>
      <c r="AW10" s="364">
        <v>6.2146078364523127</v>
      </c>
      <c r="AX10" s="364">
        <v>3.8132691865483359</v>
      </c>
      <c r="AY10" s="364">
        <v>8.6017103193139448</v>
      </c>
      <c r="AZ10" s="364">
        <v>25.671211464570089</v>
      </c>
      <c r="BA10" s="364">
        <v>13.57210565636033</v>
      </c>
      <c r="BB10" s="364">
        <v>11.477858014157659</v>
      </c>
      <c r="BC10" s="364">
        <v>11.465702184271629</v>
      </c>
      <c r="BD10" s="364">
        <v>44.32883789039321</v>
      </c>
      <c r="BE10" s="364">
        <v>21.295958516276631</v>
      </c>
    </row>
    <row r="11" spans="1:57" ht="12" customHeight="1">
      <c r="B11" s="434" t="s">
        <v>233</v>
      </c>
      <c r="C11" s="363">
        <v>4.7989255258583698</v>
      </c>
      <c r="D11" s="364">
        <v>8.2811508618111613</v>
      </c>
      <c r="E11" s="364">
        <v>6.846178259588676</v>
      </c>
      <c r="F11" s="364">
        <v>13.13080604785968</v>
      </c>
      <c r="G11" s="364">
        <v>43.301483140442571</v>
      </c>
      <c r="H11" s="364">
        <v>22.546463788358061</v>
      </c>
      <c r="I11" s="364">
        <v>9.8934269368333076</v>
      </c>
      <c r="J11" s="364">
        <v>4.7947949119745807</v>
      </c>
      <c r="K11" s="364">
        <v>10.208932603088201</v>
      </c>
      <c r="L11" s="364">
        <v>9.5401118549786279</v>
      </c>
      <c r="M11" s="370">
        <v>32.158799400307117</v>
      </c>
      <c r="O11" s="434" t="s">
        <v>232</v>
      </c>
      <c r="P11" s="365">
        <v>0.23749538673040041</v>
      </c>
      <c r="Q11" s="366">
        <v>0.2071890356887261</v>
      </c>
      <c r="R11" s="366">
        <v>0.46958708728225512</v>
      </c>
      <c r="S11" s="366">
        <v>2.2654066163455899E-2</v>
      </c>
      <c r="T11" s="366">
        <v>0.22268107766235709</v>
      </c>
      <c r="U11" s="366">
        <v>0.84163327529852949</v>
      </c>
      <c r="V11" s="366">
        <v>0.15774485307731981</v>
      </c>
      <c r="W11" s="366">
        <v>0.1178933923898344</v>
      </c>
      <c r="X11" s="366">
        <v>0.40981063919343103</v>
      </c>
      <c r="Y11" s="366">
        <v>0.23800829539272761</v>
      </c>
      <c r="Z11" s="366">
        <v>0.32238794475080079</v>
      </c>
      <c r="AA11" s="366">
        <v>0.25122349860596399</v>
      </c>
      <c r="AB11" s="366">
        <v>0.43340325347191061</v>
      </c>
      <c r="AC11" s="366">
        <v>0.47199656336477369</v>
      </c>
      <c r="AD11" s="366">
        <v>0.36880986554686013</v>
      </c>
      <c r="AE11" s="366">
        <v>0.33133918942628021</v>
      </c>
      <c r="AF11" s="366">
        <v>0.17198115675246881</v>
      </c>
      <c r="AG11" s="366">
        <v>0.45898188682774982</v>
      </c>
      <c r="AH11" s="366">
        <v>0.16150175819562521</v>
      </c>
      <c r="AI11" s="366">
        <v>0.54387429962639311</v>
      </c>
      <c r="AJ11" s="366">
        <v>0.1030796016519082</v>
      </c>
      <c r="AK11" s="366">
        <v>0.2353349242002519</v>
      </c>
      <c r="AL11" s="366">
        <v>1.9851797452281621</v>
      </c>
      <c r="AM11" s="366">
        <v>0.53133942013456681</v>
      </c>
      <c r="AN11" s="366">
        <v>0.53280812401511513</v>
      </c>
      <c r="AO11" s="366">
        <v>0.42736183140586448</v>
      </c>
      <c r="AP11" s="366">
        <v>0.44690385412160383</v>
      </c>
      <c r="AQ11" s="366">
        <v>0.28203238098363392</v>
      </c>
      <c r="AR11" s="366">
        <v>0.71191105160732793</v>
      </c>
      <c r="AS11" s="366">
        <v>0.4361896275012872</v>
      </c>
      <c r="AT11" s="366">
        <v>0.228907514839749</v>
      </c>
      <c r="AU11" s="366">
        <v>0.38437912543671843</v>
      </c>
      <c r="AV11" s="366">
        <v>0.1036906208702779</v>
      </c>
      <c r="AW11" s="366">
        <v>0.2407396533358532</v>
      </c>
      <c r="AX11" s="366">
        <v>0.20298488474762599</v>
      </c>
      <c r="AY11" s="366">
        <v>0.36536198813509879</v>
      </c>
      <c r="AZ11" s="366">
        <v>0.1782555001980429</v>
      </c>
      <c r="BA11" s="366">
        <v>0.29547397333799219</v>
      </c>
      <c r="BB11" s="366">
        <v>0.1234100535025329</v>
      </c>
      <c r="BC11" s="366">
        <v>1.2019610142314641</v>
      </c>
      <c r="BD11" s="366">
        <v>7.9018919007445927</v>
      </c>
      <c r="BE11" s="366">
        <v>0.42003646216294099</v>
      </c>
    </row>
    <row r="12" spans="1:57" ht="12" customHeight="1">
      <c r="B12" s="434" t="s">
        <v>234</v>
      </c>
      <c r="C12" s="365">
        <v>12.562650599470169</v>
      </c>
      <c r="D12" s="366">
        <v>18.514759330714721</v>
      </c>
      <c r="E12" s="366">
        <v>26.17375798757346</v>
      </c>
      <c r="F12" s="366">
        <v>18.545198700890261</v>
      </c>
      <c r="G12" s="366">
        <v>33.823054738560778</v>
      </c>
      <c r="H12" s="366">
        <v>81.562829915886695</v>
      </c>
      <c r="I12" s="366">
        <v>21.102456199448248</v>
      </c>
      <c r="J12" s="366">
        <v>15.14932805785314</v>
      </c>
      <c r="K12" s="366">
        <v>16.83025788445299</v>
      </c>
      <c r="L12" s="366">
        <v>23.00813324239552</v>
      </c>
      <c r="M12" s="371">
        <v>23.763696209412469</v>
      </c>
      <c r="O12" s="434" t="s">
        <v>233</v>
      </c>
      <c r="P12" s="363">
        <v>1.1225883444431619</v>
      </c>
      <c r="Q12" s="364">
        <v>1.9640578129992341</v>
      </c>
      <c r="R12" s="364">
        <v>0.96868680875517266</v>
      </c>
      <c r="S12" s="364">
        <v>0.7435925596608014</v>
      </c>
      <c r="T12" s="364">
        <v>1.850527424912968</v>
      </c>
      <c r="U12" s="364">
        <v>0.83794753117764553</v>
      </c>
      <c r="V12" s="364">
        <v>0.76656439564749657</v>
      </c>
      <c r="W12" s="364">
        <v>4.8261115100730514</v>
      </c>
      <c r="X12" s="364">
        <v>0.83655307181821714</v>
      </c>
      <c r="Y12" s="364">
        <v>1.859370518362045</v>
      </c>
      <c r="Z12" s="364">
        <v>1.148435253231616</v>
      </c>
      <c r="AA12" s="364">
        <v>3.0018194161767981</v>
      </c>
      <c r="AB12" s="364">
        <v>8.8208090680004005</v>
      </c>
      <c r="AC12" s="364">
        <v>1.4187672769533779</v>
      </c>
      <c r="AD12" s="364">
        <v>1.6705222766457981</v>
      </c>
      <c r="AE12" s="364">
        <v>1.220707426260101</v>
      </c>
      <c r="AF12" s="364">
        <v>1.784515882619264</v>
      </c>
      <c r="AG12" s="364">
        <v>5.5766400855486342</v>
      </c>
      <c r="AH12" s="364">
        <v>21.900534028773791</v>
      </c>
      <c r="AI12" s="364">
        <v>14.03979314350088</v>
      </c>
      <c r="AJ12" s="364">
        <v>6.3374482454475753</v>
      </c>
      <c r="AK12" s="364">
        <v>4.8014111669106514</v>
      </c>
      <c r="AL12" s="364">
        <v>5.0893844190684279</v>
      </c>
      <c r="AM12" s="364">
        <v>6.3182199569314097</v>
      </c>
      <c r="AN12" s="364">
        <v>4.712499781190858</v>
      </c>
      <c r="AO12" s="364">
        <v>2.3981457269172428</v>
      </c>
      <c r="AP12" s="364">
        <v>1.3068422718063919</v>
      </c>
      <c r="AQ12" s="364">
        <v>1.4759391569188149</v>
      </c>
      <c r="AR12" s="364">
        <v>1.421435036716556</v>
      </c>
      <c r="AS12" s="364">
        <v>1.248612382448044</v>
      </c>
      <c r="AT12" s="364">
        <v>0.56206333914120055</v>
      </c>
      <c r="AU12" s="364">
        <v>1.562684153668781</v>
      </c>
      <c r="AV12" s="364">
        <v>1.9289349868567509</v>
      </c>
      <c r="AW12" s="364">
        <v>4.145327524257242</v>
      </c>
      <c r="AX12" s="364">
        <v>1.6825151294406191</v>
      </c>
      <c r="AY12" s="364">
        <v>2.4521549625335899</v>
      </c>
      <c r="AZ12" s="364">
        <v>1.4850849390355829</v>
      </c>
      <c r="BA12" s="364">
        <v>3.2640813289428312</v>
      </c>
      <c r="BB12" s="364">
        <v>3.218084246646634</v>
      </c>
      <c r="BC12" s="364">
        <v>1.5728613403535789</v>
      </c>
      <c r="BD12" s="364">
        <v>11.39369767620988</v>
      </c>
      <c r="BE12" s="364">
        <v>20.765101724097239</v>
      </c>
    </row>
    <row r="13" spans="1:57" ht="12" customHeight="1">
      <c r="B13" s="434" t="s">
        <v>235</v>
      </c>
      <c r="C13" s="363">
        <v>5.7841418863110627</v>
      </c>
      <c r="D13" s="364">
        <v>9.3798396244089339</v>
      </c>
      <c r="E13" s="364">
        <v>10.42235986308096</v>
      </c>
      <c r="F13" s="364">
        <v>16.88849225361394</v>
      </c>
      <c r="G13" s="364">
        <v>10.28540678268801</v>
      </c>
      <c r="H13" s="364">
        <v>32.75746788120469</v>
      </c>
      <c r="I13" s="364">
        <v>7.3083458715890366</v>
      </c>
      <c r="J13" s="364">
        <v>5.9057310059943724</v>
      </c>
      <c r="K13" s="364">
        <v>8.4598980916184754</v>
      </c>
      <c r="L13" s="364">
        <v>22.044615742491342</v>
      </c>
      <c r="M13" s="370">
        <v>1702.473375975607</v>
      </c>
      <c r="O13" s="434" t="s">
        <v>234</v>
      </c>
      <c r="P13" s="365">
        <v>3.2078290631848319</v>
      </c>
      <c r="Q13" s="366">
        <v>4.5244784599988064</v>
      </c>
      <c r="R13" s="366">
        <v>1.644318552825685</v>
      </c>
      <c r="S13" s="366">
        <v>3.18602452346085</v>
      </c>
      <c r="T13" s="366">
        <v>2.8332196315894289</v>
      </c>
      <c r="U13" s="366">
        <v>1.833477122019997</v>
      </c>
      <c r="V13" s="366">
        <v>6.1128655314704892</v>
      </c>
      <c r="W13" s="366">
        <v>7.7351970456348011</v>
      </c>
      <c r="X13" s="366">
        <v>2.712718993398552</v>
      </c>
      <c r="Y13" s="366">
        <v>5.7834619874867634</v>
      </c>
      <c r="Z13" s="366">
        <v>6.7925751076111398</v>
      </c>
      <c r="AA13" s="366">
        <v>10.885001899077</v>
      </c>
      <c r="AB13" s="366">
        <v>2.717179342897027</v>
      </c>
      <c r="AC13" s="366">
        <v>6.9996354652118411</v>
      </c>
      <c r="AD13" s="366">
        <v>3.3574796593169398</v>
      </c>
      <c r="AE13" s="366">
        <v>5.4709042334644469</v>
      </c>
      <c r="AF13" s="366">
        <v>3.0456078743054231</v>
      </c>
      <c r="AG13" s="366">
        <v>7.4106167364457978</v>
      </c>
      <c r="AH13" s="366">
        <v>9.3302790744632649</v>
      </c>
      <c r="AI13" s="366">
        <v>14.036551053346299</v>
      </c>
      <c r="AJ13" s="366">
        <v>11.307952061708789</v>
      </c>
      <c r="AK13" s="366">
        <v>10.604229828761451</v>
      </c>
      <c r="AL13" s="366">
        <v>50.451299995611237</v>
      </c>
      <c r="AM13" s="366">
        <v>9.1993480298052166</v>
      </c>
      <c r="AN13" s="366">
        <v>8.2305637277904342</v>
      </c>
      <c r="AO13" s="366">
        <v>2.5189259170908911</v>
      </c>
      <c r="AP13" s="366">
        <v>6.9496614254157203</v>
      </c>
      <c r="AQ13" s="366">
        <v>3.4033051291512031</v>
      </c>
      <c r="AR13" s="366">
        <v>1.243889319545505</v>
      </c>
      <c r="AS13" s="366">
        <v>1.444647978488294</v>
      </c>
      <c r="AT13" s="366">
        <v>10.69334686274059</v>
      </c>
      <c r="AU13" s="366">
        <v>1.7674438970787469</v>
      </c>
      <c r="AV13" s="366">
        <v>3.399782244060094</v>
      </c>
      <c r="AW13" s="366">
        <v>2.8212312745524022</v>
      </c>
      <c r="AX13" s="366">
        <v>3.0974892860260508</v>
      </c>
      <c r="AY13" s="366">
        <v>7.5117550798144439</v>
      </c>
      <c r="AZ13" s="366">
        <v>5.537685517554757</v>
      </c>
      <c r="BA13" s="366">
        <v>1.861364441206667</v>
      </c>
      <c r="BB13" s="366">
        <v>1.910758026755158</v>
      </c>
      <c r="BC13" s="366">
        <v>13.69832525687894</v>
      </c>
      <c r="BD13" s="366">
        <v>8.1006139672630066</v>
      </c>
      <c r="BE13" s="366">
        <v>15.66308224214947</v>
      </c>
    </row>
    <row r="14" spans="1:57" ht="12" customHeight="1">
      <c r="B14" s="434" t="s">
        <v>236</v>
      </c>
      <c r="C14" s="365">
        <v>5.7471586777244683</v>
      </c>
      <c r="D14" s="366">
        <v>10.454816877352039</v>
      </c>
      <c r="E14" s="366">
        <v>9.1514184865342685</v>
      </c>
      <c r="F14" s="366">
        <v>9.5135027028197232</v>
      </c>
      <c r="G14" s="366">
        <v>15.10475281475297</v>
      </c>
      <c r="H14" s="366">
        <v>20.31999923077321</v>
      </c>
      <c r="I14" s="366">
        <v>16.58381691578111</v>
      </c>
      <c r="J14" s="366">
        <v>4.9049544304034169</v>
      </c>
      <c r="K14" s="366">
        <v>6.8800572635511594</v>
      </c>
      <c r="L14" s="366">
        <v>17.290531936969131</v>
      </c>
      <c r="M14" s="371">
        <v>5.1021691326878376</v>
      </c>
      <c r="O14" s="434" t="s">
        <v>235</v>
      </c>
      <c r="P14" s="363">
        <v>1.429759184663921</v>
      </c>
      <c r="Q14" s="364">
        <v>2.4723845033010972</v>
      </c>
      <c r="R14" s="364">
        <v>1.0122304632093999</v>
      </c>
      <c r="S14" s="364">
        <v>0.86976773513664463</v>
      </c>
      <c r="T14" s="364">
        <v>2.0038253370477941</v>
      </c>
      <c r="U14" s="364">
        <v>1.613171379127897</v>
      </c>
      <c r="V14" s="364">
        <v>1.410411464987416</v>
      </c>
      <c r="W14" s="364">
        <v>4.3524314432458278</v>
      </c>
      <c r="X14" s="364">
        <v>2.6003707709427641</v>
      </c>
      <c r="Y14" s="364">
        <v>4.2726931176475968</v>
      </c>
      <c r="Z14" s="364">
        <v>2.2050164968923252</v>
      </c>
      <c r="AA14" s="364">
        <v>1.3442794775982749</v>
      </c>
      <c r="AB14" s="364">
        <v>3.0104378322523009</v>
      </c>
      <c r="AC14" s="364">
        <v>7.8383410997244853</v>
      </c>
      <c r="AD14" s="364">
        <v>4.3380607622594969</v>
      </c>
      <c r="AE14" s="364">
        <v>1.7016525593776519</v>
      </c>
      <c r="AF14" s="364">
        <v>0.97167834240768525</v>
      </c>
      <c r="AG14" s="364">
        <v>2.7414538476488701</v>
      </c>
      <c r="AH14" s="364">
        <v>4.0603813598885274</v>
      </c>
      <c r="AI14" s="364">
        <v>2.5118932327429322</v>
      </c>
      <c r="AJ14" s="364">
        <v>8.2691251688455285</v>
      </c>
      <c r="AK14" s="364">
        <v>12.062101535022091</v>
      </c>
      <c r="AL14" s="364">
        <v>5.8079507051583361</v>
      </c>
      <c r="AM14" s="364">
        <v>6.618290472178737</v>
      </c>
      <c r="AN14" s="364">
        <v>2.504230478857735</v>
      </c>
      <c r="AO14" s="364">
        <v>1.743296008300159</v>
      </c>
      <c r="AP14" s="364">
        <v>2.1154336219897449</v>
      </c>
      <c r="AQ14" s="364">
        <v>0.94538576244139838</v>
      </c>
      <c r="AR14" s="364">
        <v>2.2273867258573019</v>
      </c>
      <c r="AS14" s="364">
        <v>1.2703283207549321</v>
      </c>
      <c r="AT14" s="364">
        <v>1.430876246187871</v>
      </c>
      <c r="AU14" s="364">
        <v>0.97713971319426796</v>
      </c>
      <c r="AV14" s="364">
        <v>1.672782271884492</v>
      </c>
      <c r="AW14" s="364">
        <v>1.1830528738269319</v>
      </c>
      <c r="AX14" s="364">
        <v>1.5275077520531961</v>
      </c>
      <c r="AY14" s="364">
        <v>4.0765551938538547</v>
      </c>
      <c r="AZ14" s="364">
        <v>6.3709487494417596</v>
      </c>
      <c r="BA14" s="364">
        <v>6.0096902944764112</v>
      </c>
      <c r="BB14" s="364">
        <v>7.6665846991823292</v>
      </c>
      <c r="BC14" s="364">
        <v>1.997391999390842</v>
      </c>
      <c r="BD14" s="364">
        <v>4.545499566717222</v>
      </c>
      <c r="BE14" s="364">
        <v>1697.9278764088899</v>
      </c>
    </row>
    <row r="15" spans="1:57" ht="12" customHeight="1">
      <c r="B15" s="434" t="s">
        <v>237</v>
      </c>
      <c r="C15" s="363">
        <v>45.152506023502212</v>
      </c>
      <c r="D15" s="364">
        <v>50.482314827596767</v>
      </c>
      <c r="E15" s="364">
        <v>89.26322770534594</v>
      </c>
      <c r="F15" s="364">
        <v>191.60411888312021</v>
      </c>
      <c r="G15" s="364">
        <v>186.18899645405239</v>
      </c>
      <c r="H15" s="364">
        <v>502.36626134113862</v>
      </c>
      <c r="I15" s="364">
        <v>52.314834606245483</v>
      </c>
      <c r="J15" s="364">
        <v>55.118396689183811</v>
      </c>
      <c r="K15" s="364">
        <v>74.969719454014538</v>
      </c>
      <c r="L15" s="364">
        <v>136.36741636946411</v>
      </c>
      <c r="M15" s="370">
        <v>344.15420960400678</v>
      </c>
      <c r="O15" s="434" t="s">
        <v>236</v>
      </c>
      <c r="P15" s="365">
        <v>0.83836422725102133</v>
      </c>
      <c r="Q15" s="366">
        <v>1.010447987125167</v>
      </c>
      <c r="R15" s="366">
        <v>3.2591436817420592</v>
      </c>
      <c r="S15" s="366">
        <v>0.63920278160622157</v>
      </c>
      <c r="T15" s="366">
        <v>0.73434350540218785</v>
      </c>
      <c r="U15" s="366">
        <v>5.1083091895969934</v>
      </c>
      <c r="V15" s="366">
        <v>2.378126024545923</v>
      </c>
      <c r="W15" s="366">
        <v>2.2340381578069342</v>
      </c>
      <c r="X15" s="366">
        <v>1.6625249898083549</v>
      </c>
      <c r="Y15" s="366">
        <v>2.438903045578849</v>
      </c>
      <c r="Z15" s="366">
        <v>1.5772458031449379</v>
      </c>
      <c r="AA15" s="366">
        <v>3.472744648002128</v>
      </c>
      <c r="AB15" s="366">
        <v>3.3249165795729549</v>
      </c>
      <c r="AC15" s="366">
        <v>2.9057162619882901</v>
      </c>
      <c r="AD15" s="366">
        <v>1.463783881458057</v>
      </c>
      <c r="AE15" s="366">
        <v>1.8190859798004211</v>
      </c>
      <c r="AF15" s="366">
        <v>1.195343365080892</v>
      </c>
      <c r="AG15" s="366">
        <v>0.52832885214338887</v>
      </c>
      <c r="AH15" s="366">
        <v>3.5985278384122852</v>
      </c>
      <c r="AI15" s="366">
        <v>9.782552759116399</v>
      </c>
      <c r="AJ15" s="366">
        <v>2.7971536522900182</v>
      </c>
      <c r="AK15" s="366">
        <v>5.7977253974096339</v>
      </c>
      <c r="AL15" s="366">
        <v>2.4440962299953801</v>
      </c>
      <c r="AM15" s="366">
        <v>9.2810239510781827</v>
      </c>
      <c r="AN15" s="366">
        <v>3.770039435459335</v>
      </c>
      <c r="AO15" s="366">
        <v>5.2684416681482418</v>
      </c>
      <c r="AP15" s="366">
        <v>3.8473114113826981</v>
      </c>
      <c r="AQ15" s="366">
        <v>3.6980244007908332</v>
      </c>
      <c r="AR15" s="366">
        <v>1.549178633608935</v>
      </c>
      <c r="AS15" s="366">
        <v>0.88751366018443922</v>
      </c>
      <c r="AT15" s="366">
        <v>0.98968560301482955</v>
      </c>
      <c r="AU15" s="366">
        <v>1.478576533595213</v>
      </c>
      <c r="AV15" s="366">
        <v>2.247517692170661</v>
      </c>
      <c r="AW15" s="366">
        <v>1.2614061099925979</v>
      </c>
      <c r="AX15" s="366">
        <v>1.863575103813689</v>
      </c>
      <c r="AY15" s="366">
        <v>1.5075583575742111</v>
      </c>
      <c r="AZ15" s="366">
        <v>2.7185107944366909</v>
      </c>
      <c r="BA15" s="366">
        <v>5.3370541327815051</v>
      </c>
      <c r="BB15" s="366">
        <v>6.6086651053032197</v>
      </c>
      <c r="BC15" s="366">
        <v>2.6263019044477178</v>
      </c>
      <c r="BD15" s="366">
        <v>3.6167962061190129</v>
      </c>
      <c r="BE15" s="366">
        <v>1.485372926568824</v>
      </c>
    </row>
    <row r="16" spans="1:57" ht="12" customHeight="1">
      <c r="B16" s="434" t="s">
        <v>238</v>
      </c>
      <c r="C16" s="367">
        <v>0</v>
      </c>
      <c r="D16" s="368">
        <v>3.6297223205438302E-2</v>
      </c>
      <c r="E16" s="368">
        <v>4.2957203823085301E-2</v>
      </c>
      <c r="F16" s="368">
        <v>5.6464604320100399E-2</v>
      </c>
      <c r="G16" s="368">
        <v>0</v>
      </c>
      <c r="H16" s="368">
        <v>0.1336204231520586</v>
      </c>
      <c r="I16" s="368">
        <v>1.4996187576024601E-2</v>
      </c>
      <c r="J16" s="368">
        <v>0</v>
      </c>
      <c r="K16" s="368">
        <v>1.4E-2</v>
      </c>
      <c r="L16" s="368">
        <v>0</v>
      </c>
      <c r="M16" s="372">
        <v>0.19360747878277501</v>
      </c>
      <c r="O16" s="434" t="s">
        <v>237</v>
      </c>
      <c r="P16" s="363">
        <v>10.54334901878711</v>
      </c>
      <c r="Q16" s="364">
        <v>12.682589026576061</v>
      </c>
      <c r="R16" s="364">
        <v>15.21463370694048</v>
      </c>
      <c r="S16" s="364">
        <v>6.7119342711985617</v>
      </c>
      <c r="T16" s="364">
        <v>12.611612374970569</v>
      </c>
      <c r="U16" s="364">
        <v>9.2826907703373163</v>
      </c>
      <c r="V16" s="364">
        <v>11.63748289136876</v>
      </c>
      <c r="W16" s="364">
        <v>16.950528790920131</v>
      </c>
      <c r="X16" s="364">
        <v>25.529651202028202</v>
      </c>
      <c r="Y16" s="364">
        <v>24.74235209921973</v>
      </c>
      <c r="Z16" s="364">
        <v>16.509726920168781</v>
      </c>
      <c r="AA16" s="364">
        <v>22.481497483929239</v>
      </c>
      <c r="AB16" s="364">
        <v>39.045397050905358</v>
      </c>
      <c r="AC16" s="364">
        <v>116.78819747499981</v>
      </c>
      <c r="AD16" s="364">
        <v>19.376843922120919</v>
      </c>
      <c r="AE16" s="364">
        <v>16.39368043509419</v>
      </c>
      <c r="AF16" s="364">
        <v>13.18951867239798</v>
      </c>
      <c r="AG16" s="364">
        <v>15.207586168761321</v>
      </c>
      <c r="AH16" s="364">
        <v>65.809871134208677</v>
      </c>
      <c r="AI16" s="364">
        <v>91.982020478684376</v>
      </c>
      <c r="AJ16" s="364">
        <v>130.0551774545161</v>
      </c>
      <c r="AK16" s="364">
        <v>99.737888472528084</v>
      </c>
      <c r="AL16" s="364">
        <v>125.2320445863445</v>
      </c>
      <c r="AM16" s="364">
        <v>147.34115082774991</v>
      </c>
      <c r="AN16" s="364">
        <v>20.689958293549569</v>
      </c>
      <c r="AO16" s="364">
        <v>15.741664738189639</v>
      </c>
      <c r="AP16" s="364">
        <v>9.4782788052516267</v>
      </c>
      <c r="AQ16" s="364">
        <v>6.4049327692546516</v>
      </c>
      <c r="AR16" s="364">
        <v>7.9202089199784691</v>
      </c>
      <c r="AS16" s="364">
        <v>6.5062663305151567</v>
      </c>
      <c r="AT16" s="364">
        <v>27.424665758086331</v>
      </c>
      <c r="AU16" s="364">
        <v>13.267255680603849</v>
      </c>
      <c r="AV16" s="364">
        <v>23.181731196824821</v>
      </c>
      <c r="AW16" s="364">
        <v>17.391497132817729</v>
      </c>
      <c r="AX16" s="364">
        <v>14.6803764838111</v>
      </c>
      <c r="AY16" s="364">
        <v>19.7161146405609</v>
      </c>
      <c r="AZ16" s="364">
        <v>11.689667538601009</v>
      </c>
      <c r="BA16" s="364">
        <v>30.89600977489491</v>
      </c>
      <c r="BB16" s="364">
        <v>46.386312729776392</v>
      </c>
      <c r="BC16" s="364">
        <v>47.395426326191767</v>
      </c>
      <c r="BD16" s="364">
        <v>275.43906321318491</v>
      </c>
      <c r="BE16" s="364">
        <v>68.715146390821928</v>
      </c>
    </row>
    <row r="17" spans="2:59" ht="12" customHeight="1">
      <c r="B17" s="18" t="s">
        <v>115</v>
      </c>
      <c r="O17" s="434" t="s">
        <v>238</v>
      </c>
      <c r="P17" s="367">
        <v>0</v>
      </c>
      <c r="Q17" s="368">
        <v>0</v>
      </c>
      <c r="R17" s="368">
        <v>0</v>
      </c>
      <c r="S17" s="368">
        <v>0</v>
      </c>
      <c r="T17" s="368">
        <v>3.6297223205438302E-2</v>
      </c>
      <c r="U17" s="368">
        <v>0</v>
      </c>
      <c r="V17" s="368">
        <v>0</v>
      </c>
      <c r="W17" s="368">
        <v>0</v>
      </c>
      <c r="X17" s="368">
        <v>4.2957203823085301E-2</v>
      </c>
      <c r="Y17" s="368">
        <v>0</v>
      </c>
      <c r="Z17" s="368">
        <v>0</v>
      </c>
      <c r="AA17" s="368">
        <v>0</v>
      </c>
      <c r="AB17" s="368">
        <v>5.6464604320100399E-2</v>
      </c>
      <c r="AC17" s="368">
        <v>0</v>
      </c>
      <c r="AD17" s="368">
        <v>0</v>
      </c>
      <c r="AE17" s="368">
        <v>0</v>
      </c>
      <c r="AF17" s="368">
        <v>0</v>
      </c>
      <c r="AG17" s="368">
        <v>0</v>
      </c>
      <c r="AH17" s="368">
        <v>0</v>
      </c>
      <c r="AI17" s="368">
        <v>0</v>
      </c>
      <c r="AJ17" s="368">
        <v>4.7865656770044097E-2</v>
      </c>
      <c r="AK17" s="368">
        <v>0</v>
      </c>
      <c r="AL17" s="368">
        <v>8.57547663820145E-2</v>
      </c>
      <c r="AM17" s="368">
        <v>0</v>
      </c>
      <c r="AN17" s="368">
        <v>1.4996187576024601E-2</v>
      </c>
      <c r="AO17" s="368">
        <v>0</v>
      </c>
      <c r="AP17" s="368">
        <v>0</v>
      </c>
      <c r="AQ17" s="368">
        <v>0</v>
      </c>
      <c r="AR17" s="368">
        <v>0</v>
      </c>
      <c r="AS17" s="368">
        <v>0</v>
      </c>
      <c r="AT17" s="368">
        <v>0</v>
      </c>
      <c r="AU17" s="368">
        <v>0</v>
      </c>
      <c r="AV17" s="368">
        <v>0</v>
      </c>
      <c r="AW17" s="368">
        <v>0</v>
      </c>
      <c r="AX17" s="368">
        <v>1.4E-2</v>
      </c>
      <c r="AY17" s="368">
        <v>0</v>
      </c>
      <c r="AZ17" s="368">
        <v>0</v>
      </c>
      <c r="BA17" s="368">
        <v>0</v>
      </c>
      <c r="BB17" s="368">
        <v>0</v>
      </c>
      <c r="BC17" s="368">
        <v>0</v>
      </c>
      <c r="BD17" s="368">
        <v>0.1661307662390612</v>
      </c>
      <c r="BE17" s="368">
        <v>2.74767125437138E-2</v>
      </c>
      <c r="BF17" s="108"/>
      <c r="BG17" s="108"/>
    </row>
    <row r="18" spans="2:59" ht="12" customHeight="1">
      <c r="O18" s="18" t="s">
        <v>115</v>
      </c>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row>
    <row r="36" spans="2:57" ht="12" customHeight="1">
      <c r="O36" s="12"/>
      <c r="AX36" s="16"/>
      <c r="AY36" s="16"/>
      <c r="AZ36" s="16"/>
      <c r="BA36" s="16"/>
      <c r="BB36" s="16"/>
      <c r="BC36" s="16"/>
      <c r="BD36" s="16"/>
      <c r="BE36" s="16"/>
    </row>
    <row r="37" spans="2:57" ht="12" customHeight="1">
      <c r="O37" s="12"/>
      <c r="AX37" s="16"/>
      <c r="AY37" s="16"/>
      <c r="AZ37" s="16"/>
      <c r="BA37" s="16"/>
      <c r="BB37" s="16"/>
      <c r="BC37" s="16"/>
      <c r="BD37" s="16"/>
      <c r="BE37" s="16"/>
    </row>
    <row r="38" spans="2:57" ht="12" customHeight="1">
      <c r="O38" s="12"/>
      <c r="AX38" s="16"/>
      <c r="AY38" s="16"/>
      <c r="AZ38" s="16"/>
      <c r="BA38" s="16"/>
      <c r="BB38" s="16"/>
      <c r="BC38" s="16"/>
      <c r="BD38" s="16"/>
      <c r="BE38" s="16"/>
    </row>
    <row r="39" spans="2:57" ht="12" customHeight="1">
      <c r="C39" s="14"/>
      <c r="D39" s="15"/>
      <c r="E39" s="15"/>
      <c r="F39" s="15"/>
      <c r="G39" s="15"/>
      <c r="H39" s="15"/>
      <c r="I39" s="15"/>
      <c r="J39" s="15"/>
      <c r="K39" s="15"/>
      <c r="L39" s="15"/>
      <c r="M39" s="15"/>
      <c r="N39" s="12"/>
      <c r="O39" s="12"/>
      <c r="AX39" s="16"/>
      <c r="AY39" s="16"/>
      <c r="AZ39" s="16"/>
      <c r="BA39" s="16"/>
      <c r="BB39" s="16"/>
      <c r="BC39" s="16"/>
      <c r="BD39" s="16"/>
      <c r="BE39" s="16"/>
    </row>
    <row r="40" spans="2:57" ht="12" customHeight="1">
      <c r="C40" s="10" t="s">
        <v>718</v>
      </c>
      <c r="D40" s="12"/>
      <c r="E40" s="12"/>
      <c r="F40" s="12"/>
      <c r="G40" s="12"/>
      <c r="H40" s="12"/>
      <c r="I40" s="12"/>
      <c r="J40" s="12"/>
      <c r="K40" s="12"/>
      <c r="L40" s="12"/>
      <c r="M40" s="12"/>
      <c r="N40" s="12"/>
      <c r="P40" s="10" t="s">
        <v>719</v>
      </c>
    </row>
    <row r="41" spans="2:57" ht="12" customHeight="1">
      <c r="C41" s="3">
        <v>2016</v>
      </c>
      <c r="D41" s="4">
        <v>2017</v>
      </c>
      <c r="E41" s="4">
        <v>2018</v>
      </c>
      <c r="F41" s="4">
        <v>2019</v>
      </c>
      <c r="G41" s="4">
        <v>2020</v>
      </c>
      <c r="H41" s="4">
        <v>2021</v>
      </c>
      <c r="I41" s="4">
        <v>2022</v>
      </c>
      <c r="J41" s="4">
        <v>2023</v>
      </c>
      <c r="K41" s="4">
        <v>2024</v>
      </c>
      <c r="L41" s="4">
        <v>2025</v>
      </c>
      <c r="M41" s="94">
        <v>2026</v>
      </c>
      <c r="N41" s="12"/>
      <c r="P41" s="1057">
        <v>2016</v>
      </c>
      <c r="Q41" s="1059"/>
      <c r="R41" s="1059"/>
      <c r="S41" s="1059"/>
      <c r="T41" s="1057">
        <v>2017</v>
      </c>
      <c r="U41" s="1059"/>
      <c r="V41" s="1059"/>
      <c r="W41" s="1059"/>
      <c r="X41" s="1057">
        <v>2018</v>
      </c>
      <c r="Y41" s="1059"/>
      <c r="Z41" s="1059"/>
      <c r="AA41" s="1059"/>
      <c r="AB41" s="1057">
        <v>2019</v>
      </c>
      <c r="AC41" s="1059"/>
      <c r="AD41" s="1059"/>
      <c r="AE41" s="1059"/>
      <c r="AF41" s="1057">
        <v>2020</v>
      </c>
      <c r="AG41" s="1059"/>
      <c r="AH41" s="1059"/>
      <c r="AI41" s="1059"/>
      <c r="AJ41" s="1057">
        <v>2021</v>
      </c>
      <c r="AK41" s="1059"/>
      <c r="AL41" s="1059"/>
      <c r="AM41" s="1059"/>
      <c r="AN41" s="1057">
        <v>2022</v>
      </c>
      <c r="AO41" s="1059"/>
      <c r="AP41" s="1059"/>
      <c r="AQ41" s="1059"/>
      <c r="AR41" s="1057">
        <v>2023</v>
      </c>
      <c r="AS41" s="1059"/>
      <c r="AT41" s="1059"/>
      <c r="AU41" s="1059"/>
      <c r="AV41" s="1057">
        <v>2024</v>
      </c>
      <c r="AW41" s="1059"/>
      <c r="AX41" s="1059"/>
      <c r="AY41" s="1059"/>
      <c r="AZ41" s="1057">
        <v>2025</v>
      </c>
      <c r="BA41" s="1059"/>
      <c r="BB41" s="1059"/>
      <c r="BC41" s="1059"/>
      <c r="BD41" s="1057">
        <v>2026</v>
      </c>
      <c r="BE41" s="1057"/>
    </row>
    <row r="42" spans="2:57" ht="12" customHeight="1">
      <c r="B42" s="434" t="s">
        <v>230</v>
      </c>
      <c r="C42" s="176">
        <v>0.13224034641570989</v>
      </c>
      <c r="D42" s="177">
        <v>9.0959293282666526E-2</v>
      </c>
      <c r="E42" s="177">
        <v>0.12280741392122069</v>
      </c>
      <c r="F42" s="177">
        <v>7.2553610287752146E-2</v>
      </c>
      <c r="G42" s="177">
        <v>8.9307428758278504E-2</v>
      </c>
      <c r="H42" s="177">
        <v>8.2684255805789378E-2</v>
      </c>
      <c r="I42" s="177">
        <v>8.0393926580328193E-2</v>
      </c>
      <c r="J42" s="177">
        <v>0.13588961926754248</v>
      </c>
      <c r="K42" s="177">
        <v>0.15232037230575957</v>
      </c>
      <c r="L42" s="177">
        <v>8.0435214986791015E-2</v>
      </c>
      <c r="M42" s="178">
        <v>3.1285486052323539E-3</v>
      </c>
      <c r="N42" s="12"/>
      <c r="P42" s="6" t="s">
        <v>108</v>
      </c>
      <c r="Q42" s="6" t="s">
        <v>109</v>
      </c>
      <c r="R42" s="6" t="s">
        <v>110</v>
      </c>
      <c r="S42" s="6" t="s">
        <v>111</v>
      </c>
      <c r="T42" s="6" t="s">
        <v>108</v>
      </c>
      <c r="U42" s="6" t="s">
        <v>109</v>
      </c>
      <c r="V42" s="6" t="s">
        <v>110</v>
      </c>
      <c r="W42" s="6" t="s">
        <v>111</v>
      </c>
      <c r="X42" s="6" t="s">
        <v>108</v>
      </c>
      <c r="Y42" s="6" t="s">
        <v>109</v>
      </c>
      <c r="Z42" s="6" t="s">
        <v>110</v>
      </c>
      <c r="AA42" s="6" t="s">
        <v>111</v>
      </c>
      <c r="AB42" s="6" t="s">
        <v>108</v>
      </c>
      <c r="AC42" s="6" t="s">
        <v>109</v>
      </c>
      <c r="AD42" s="6" t="s">
        <v>110</v>
      </c>
      <c r="AE42" s="6" t="s">
        <v>111</v>
      </c>
      <c r="AF42" s="6" t="s">
        <v>108</v>
      </c>
      <c r="AG42" s="6" t="s">
        <v>109</v>
      </c>
      <c r="AH42" s="6" t="s">
        <v>110</v>
      </c>
      <c r="AI42" s="6" t="s">
        <v>111</v>
      </c>
      <c r="AJ42" s="6" t="s">
        <v>108</v>
      </c>
      <c r="AK42" s="6" t="s">
        <v>109</v>
      </c>
      <c r="AL42" s="6" t="s">
        <v>110</v>
      </c>
      <c r="AM42" s="6" t="s">
        <v>111</v>
      </c>
      <c r="AN42" s="6" t="s">
        <v>108</v>
      </c>
      <c r="AO42" s="6" t="s">
        <v>109</v>
      </c>
      <c r="AP42" s="6" t="s">
        <v>110</v>
      </c>
      <c r="AQ42" s="6" t="s">
        <v>111</v>
      </c>
      <c r="AR42" s="6" t="s">
        <v>108</v>
      </c>
      <c r="AS42" s="6" t="s">
        <v>109</v>
      </c>
      <c r="AT42" s="6" t="s">
        <v>110</v>
      </c>
      <c r="AU42" s="6" t="s">
        <v>111</v>
      </c>
      <c r="AV42" s="6" t="s">
        <v>108</v>
      </c>
      <c r="AW42" s="6" t="s">
        <v>109</v>
      </c>
      <c r="AX42" s="6" t="s">
        <v>110</v>
      </c>
      <c r="AY42" s="6" t="s">
        <v>111</v>
      </c>
      <c r="AZ42" s="6" t="s">
        <v>108</v>
      </c>
      <c r="BA42" s="6" t="s">
        <v>109</v>
      </c>
      <c r="BB42" s="6" t="s">
        <v>110</v>
      </c>
      <c r="BC42" s="6" t="s">
        <v>111</v>
      </c>
      <c r="BD42" s="6" t="s">
        <v>108</v>
      </c>
      <c r="BE42" s="6" t="s">
        <v>109</v>
      </c>
    </row>
    <row r="43" spans="2:57" ht="12" customHeight="1">
      <c r="B43" s="434" t="s">
        <v>231</v>
      </c>
      <c r="C43" s="179">
        <v>0.3171554119514603</v>
      </c>
      <c r="D43" s="180">
        <v>0.2832416250664237</v>
      </c>
      <c r="E43" s="180">
        <v>0.28034877107119471</v>
      </c>
      <c r="F43" s="180">
        <v>0.38552289262346606</v>
      </c>
      <c r="G43" s="180">
        <v>0.22963536601145104</v>
      </c>
      <c r="H43" s="180">
        <v>0.47501877580998819</v>
      </c>
      <c r="I43" s="180">
        <v>0.34933979297465861</v>
      </c>
      <c r="J43" s="180">
        <v>0.33884782433084543</v>
      </c>
      <c r="K43" s="180">
        <v>0.30451549958754337</v>
      </c>
      <c r="L43" s="180">
        <v>0.42088119054738421</v>
      </c>
      <c r="M43" s="181">
        <v>3.5603511610343898E-2</v>
      </c>
      <c r="N43" s="12"/>
      <c r="O43" s="434" t="s">
        <v>230</v>
      </c>
      <c r="P43" s="176">
        <v>0.15349091518740168</v>
      </c>
      <c r="Q43" s="177">
        <v>6.4626428213028678E-2</v>
      </c>
      <c r="R43" s="177">
        <v>0.15486802986894743</v>
      </c>
      <c r="S43" s="177">
        <v>0.15747201322075563</v>
      </c>
      <c r="T43" s="177">
        <v>0.10403721165556634</v>
      </c>
      <c r="U43" s="177">
        <v>7.126327838818626E-2</v>
      </c>
      <c r="V43" s="177">
        <v>4.801298985955052E-2</v>
      </c>
      <c r="W43" s="177">
        <v>0.12000774995321882</v>
      </c>
      <c r="X43" s="177">
        <v>0.15340538241522722</v>
      </c>
      <c r="Y43" s="177">
        <v>0.11879504987010267</v>
      </c>
      <c r="Z43" s="177">
        <v>0.16785940364487947</v>
      </c>
      <c r="AA43" s="177">
        <v>5.4817763990541564E-2</v>
      </c>
      <c r="AB43" s="177">
        <v>7.4044016319900582E-2</v>
      </c>
      <c r="AC43" s="177">
        <v>6.7375393958395133E-2</v>
      </c>
      <c r="AD43" s="177">
        <v>6.4926486095680233E-2</v>
      </c>
      <c r="AE43" s="177">
        <v>9.1825873903922883E-2</v>
      </c>
      <c r="AF43" s="177">
        <v>0.13402525847419544</v>
      </c>
      <c r="AG43" s="177">
        <v>2.8629665035286387E-2</v>
      </c>
      <c r="AH43" s="177">
        <v>4.7058471887557879E-2</v>
      </c>
      <c r="AI43" s="177">
        <v>0.13212111570186816</v>
      </c>
      <c r="AJ43" s="177">
        <v>4.9538591822430873E-2</v>
      </c>
      <c r="AK43" s="177">
        <v>0.10850592547545804</v>
      </c>
      <c r="AL43" s="177">
        <v>4.4145231975883693E-2</v>
      </c>
      <c r="AM43" s="177">
        <v>0.1091621284866629</v>
      </c>
      <c r="AN43" s="177">
        <v>7.659922227711273E-2</v>
      </c>
      <c r="AO43" s="177">
        <v>6.6843508814117505E-2</v>
      </c>
      <c r="AP43" s="177">
        <v>8.6086155249459576E-2</v>
      </c>
      <c r="AQ43" s="177">
        <v>0.10398852910517953</v>
      </c>
      <c r="AR43" s="177">
        <v>0.18486144020392256</v>
      </c>
      <c r="AS43" s="177">
        <v>8.1386304195207385E-2</v>
      </c>
      <c r="AT43" s="177">
        <v>6.0579853352242745E-2</v>
      </c>
      <c r="AU43" s="177">
        <v>0.24764573731450673</v>
      </c>
      <c r="AV43" s="177">
        <v>4.3310495141063499E-2</v>
      </c>
      <c r="AW43" s="177">
        <v>0.32098042465985988</v>
      </c>
      <c r="AX43" s="177">
        <v>0.15308712088561924</v>
      </c>
      <c r="AY43" s="177">
        <v>6.6928183372658878E-2</v>
      </c>
      <c r="AZ43" s="177">
        <v>8.4744725071883312E-2</v>
      </c>
      <c r="BA43" s="177">
        <v>0.11886818921331217</v>
      </c>
      <c r="BB43" s="177">
        <v>6.8246837240964794E-2</v>
      </c>
      <c r="BC43" s="177">
        <v>4.7820794719558718E-2</v>
      </c>
      <c r="BD43" s="177">
        <v>3.9659337301357102E-2</v>
      </c>
      <c r="BE43" s="177">
        <v>1.4019441077925293E-3</v>
      </c>
    </row>
    <row r="44" spans="2:57" ht="12" customHeight="1">
      <c r="B44" s="434" t="s">
        <v>232</v>
      </c>
      <c r="C44" s="182">
        <v>1.7293952925956563E-2</v>
      </c>
      <c r="D44" s="183">
        <v>1.7480342466906846E-2</v>
      </c>
      <c r="E44" s="183">
        <v>1.3546431341587202E-2</v>
      </c>
      <c r="F44" s="183">
        <v>1.4578299717479015E-2</v>
      </c>
      <c r="G44" s="183">
        <v>8.7637389440856622E-3</v>
      </c>
      <c r="H44" s="183">
        <v>7.8899971688542771E-3</v>
      </c>
      <c r="I44" s="183">
        <v>1.7025252571994495E-2</v>
      </c>
      <c r="J44" s="183">
        <v>2.8453230322540067E-2</v>
      </c>
      <c r="K44" s="183">
        <v>1.1452200988416547E-2</v>
      </c>
      <c r="L44" s="183">
        <v>1.2176324175847377E-2</v>
      </c>
      <c r="M44" s="184">
        <v>4.5149073111503757E-3</v>
      </c>
      <c r="N44" s="12"/>
      <c r="O44" s="434" t="s">
        <v>231</v>
      </c>
      <c r="P44" s="179">
        <v>0.29970411685741971</v>
      </c>
      <c r="Q44" s="180">
        <v>0.19436584318403913</v>
      </c>
      <c r="R44" s="180">
        <v>0.38761771914071153</v>
      </c>
      <c r="S44" s="180">
        <v>0.38224083474025922</v>
      </c>
      <c r="T44" s="180">
        <v>0.38435806399515415</v>
      </c>
      <c r="U44" s="180">
        <v>0.40891934408717445</v>
      </c>
      <c r="V44" s="180">
        <v>0.19407924878357311</v>
      </c>
      <c r="W44" s="180">
        <v>0.18548444682986534</v>
      </c>
      <c r="X44" s="180">
        <v>0.33193903748916426</v>
      </c>
      <c r="Y44" s="180">
        <v>0.28540950612880472</v>
      </c>
      <c r="Z44" s="180">
        <v>0.37649304976574377</v>
      </c>
      <c r="AA44" s="180">
        <v>0.13032412141419342</v>
      </c>
      <c r="AB44" s="180">
        <v>0.1922322534112634</v>
      </c>
      <c r="AC44" s="180">
        <v>0.24143638062094172</v>
      </c>
      <c r="AD44" s="180">
        <v>0.62902617657454851</v>
      </c>
      <c r="AE44" s="180">
        <v>0.38580225848419858</v>
      </c>
      <c r="AF44" s="180">
        <v>0.41540966429678294</v>
      </c>
      <c r="AG44" s="180">
        <v>0.23222393856466247</v>
      </c>
      <c r="AH44" s="180">
        <v>0.16545917238603022</v>
      </c>
      <c r="AI44" s="180">
        <v>0.23224569438454251</v>
      </c>
      <c r="AJ44" s="180">
        <v>0.43343311185693212</v>
      </c>
      <c r="AK44" s="180">
        <v>0.64408597698181103</v>
      </c>
      <c r="AL44" s="180">
        <v>0.26260746839181315</v>
      </c>
      <c r="AM44" s="180">
        <v>0.46946775472332131</v>
      </c>
      <c r="AN44" s="180">
        <v>0.32184147320574968</v>
      </c>
      <c r="AO44" s="180">
        <v>0.49223707503396014</v>
      </c>
      <c r="AP44" s="180">
        <v>0.25864699454911982</v>
      </c>
      <c r="AQ44" s="180">
        <v>0.28224541166302092</v>
      </c>
      <c r="AR44" s="180">
        <v>0.36327127176373297</v>
      </c>
      <c r="AS44" s="180">
        <v>0.49258309990119137</v>
      </c>
      <c r="AT44" s="180">
        <v>0.26570398034651704</v>
      </c>
      <c r="AU44" s="180">
        <v>0.27857238489376895</v>
      </c>
      <c r="AV44" s="180">
        <v>0.359940944669216</v>
      </c>
      <c r="AW44" s="180">
        <v>0.2659613781455844</v>
      </c>
      <c r="AX44" s="180">
        <v>0.26498862178590721</v>
      </c>
      <c r="AY44" s="180">
        <v>0.32739066190409266</v>
      </c>
      <c r="AZ44" s="180">
        <v>0.55993235274083153</v>
      </c>
      <c r="BA44" s="180">
        <v>0.39416297820733454</v>
      </c>
      <c r="BB44" s="180">
        <v>0.34492521474311294</v>
      </c>
      <c r="BC44" s="180">
        <v>0.33527488805933642</v>
      </c>
      <c r="BD44" s="180">
        <v>0.53288527374213912</v>
      </c>
      <c r="BE44" s="180">
        <v>1.2099805349475752E-2</v>
      </c>
    </row>
    <row r="45" spans="2:57" ht="12" customHeight="1">
      <c r="B45" s="434" t="s">
        <v>233</v>
      </c>
      <c r="C45" s="179">
        <v>8.8579492626998824E-2</v>
      </c>
      <c r="D45" s="180">
        <v>0.1080316969827151</v>
      </c>
      <c r="E45" s="180">
        <v>7.5928424100582453E-2</v>
      </c>
      <c r="F45" s="180">
        <v>0.11922703161443131</v>
      </c>
      <c r="G45" s="180">
        <v>0.28397200511185311</v>
      </c>
      <c r="H45" s="180">
        <v>6.2310216172523636E-2</v>
      </c>
      <c r="I45" s="180">
        <v>9.9720250477376066E-2</v>
      </c>
      <c r="J45" s="180">
        <v>7.7454516947121063E-2</v>
      </c>
      <c r="K45" s="180">
        <v>0.12808684838423473</v>
      </c>
      <c r="L45" s="180">
        <v>6.4567539142677141E-2</v>
      </c>
      <c r="M45" s="181">
        <v>1.7447157942073022E-2</v>
      </c>
      <c r="N45" s="12"/>
      <c r="O45" s="434" t="s">
        <v>232</v>
      </c>
      <c r="P45" s="182">
        <v>1.8996923569750152E-2</v>
      </c>
      <c r="Q45" s="183">
        <v>1.5083539314431505E-2</v>
      </c>
      <c r="R45" s="183">
        <v>2.9214544528034892E-2</v>
      </c>
      <c r="S45" s="183">
        <v>1.9093415443129085E-3</v>
      </c>
      <c r="T45" s="183">
        <v>1.4902641918697989E-2</v>
      </c>
      <c r="U45" s="183">
        <v>4.2746978979261802E-2</v>
      </c>
      <c r="V45" s="183">
        <v>1.1043711996272888E-2</v>
      </c>
      <c r="W45" s="183">
        <v>4.2499365129093714E-3</v>
      </c>
      <c r="X45" s="183">
        <v>2.5652138732439402E-2</v>
      </c>
      <c r="Y45" s="183">
        <v>9.7176543146796704E-3</v>
      </c>
      <c r="Z45" s="183">
        <v>1.2194870907040736E-2</v>
      </c>
      <c r="AA45" s="183">
        <v>1.0799829168118665E-2</v>
      </c>
      <c r="AB45" s="183">
        <v>1.7370550207257921E-2</v>
      </c>
      <c r="AC45" s="183">
        <v>1.6615609617608159E-2</v>
      </c>
      <c r="AD45" s="183">
        <v>1.0079180291281622E-2</v>
      </c>
      <c r="AE45" s="183">
        <v>1.6415721747759515E-2</v>
      </c>
      <c r="AF45" s="183">
        <v>1.080866711788005E-2</v>
      </c>
      <c r="AG45" s="183">
        <v>2.0295188631835308E-2</v>
      </c>
      <c r="AH45" s="183">
        <v>3.2567426005216038E-3</v>
      </c>
      <c r="AI45" s="183">
        <v>8.4494046402879205E-3</v>
      </c>
      <c r="AJ45" s="183">
        <v>1.8495754667594237E-3</v>
      </c>
      <c r="AK45" s="183">
        <v>1.7379812101351686E-3</v>
      </c>
      <c r="AL45" s="183">
        <v>2.0922228674535855E-2</v>
      </c>
      <c r="AM45" s="183">
        <v>7.007919085690908E-3</v>
      </c>
      <c r="AN45" s="183">
        <v>1.6228525945284258E-2</v>
      </c>
      <c r="AO45" s="183">
        <v>1.5250042013272727E-2</v>
      </c>
      <c r="AP45" s="183">
        <v>1.9967150835339953E-2</v>
      </c>
      <c r="AQ45" s="183">
        <v>1.7655016019215295E-2</v>
      </c>
      <c r="AR45" s="183">
        <v>4.4967609061590919E-2</v>
      </c>
      <c r="AS45" s="183">
        <v>3.5146560471340814E-2</v>
      </c>
      <c r="AT45" s="183">
        <v>1.1090976560006561E-2</v>
      </c>
      <c r="AU45" s="183">
        <v>2.9514630403056095E-2</v>
      </c>
      <c r="AV45" s="183">
        <v>6.6159693992262339E-3</v>
      </c>
      <c r="AW45" s="183">
        <v>1.0302733762207049E-2</v>
      </c>
      <c r="AX45" s="183">
        <v>1.4105661630809924E-2</v>
      </c>
      <c r="AY45" s="183">
        <v>1.3906083637990448E-2</v>
      </c>
      <c r="AZ45" s="183">
        <v>3.8880526442095372E-3</v>
      </c>
      <c r="BA45" s="183">
        <v>8.5811961874227172E-3</v>
      </c>
      <c r="BB45" s="183">
        <v>3.7086396393224727E-3</v>
      </c>
      <c r="BC45" s="183">
        <v>3.5147201455393524E-2</v>
      </c>
      <c r="BD45" s="183">
        <v>9.4990124465266529E-2</v>
      </c>
      <c r="BE45" s="183">
        <v>2.3865370642836033E-4</v>
      </c>
    </row>
    <row r="46" spans="2:57" ht="12" customHeight="1">
      <c r="B46" s="434" t="s">
        <v>234</v>
      </c>
      <c r="C46" s="182">
        <v>0.23188382694317558</v>
      </c>
      <c r="D46" s="183">
        <v>0.24153416633762576</v>
      </c>
      <c r="E46" s="183">
        <v>0.29028344302940862</v>
      </c>
      <c r="F46" s="183">
        <v>0.16838943350072258</v>
      </c>
      <c r="G46" s="183">
        <v>0.22181227931535699</v>
      </c>
      <c r="H46" s="183">
        <v>0.2254099627954024</v>
      </c>
      <c r="I46" s="183">
        <v>0.2127010419475939</v>
      </c>
      <c r="J46" s="183">
        <v>0.24472034953237709</v>
      </c>
      <c r="K46" s="183">
        <v>0.21116161441416431</v>
      </c>
      <c r="L46" s="183">
        <v>0.15571919557243302</v>
      </c>
      <c r="M46" s="184">
        <v>1.2892550990230742E-2</v>
      </c>
      <c r="N46" s="12"/>
      <c r="O46" s="434" t="s">
        <v>233</v>
      </c>
      <c r="P46" s="179">
        <v>8.9794270420450739E-2</v>
      </c>
      <c r="Q46" s="180">
        <v>0.14298509156004682</v>
      </c>
      <c r="R46" s="180">
        <v>6.0265166301491285E-2</v>
      </c>
      <c r="S46" s="180">
        <v>6.2671846897517647E-2</v>
      </c>
      <c r="T46" s="180">
        <v>0.12384414456635305</v>
      </c>
      <c r="U46" s="180">
        <v>4.2559778174490297E-2</v>
      </c>
      <c r="V46" s="180">
        <v>5.3667148226880027E-2</v>
      </c>
      <c r="W46" s="180">
        <v>0.17397639601556006</v>
      </c>
      <c r="X46" s="180">
        <v>5.2364124800577477E-2</v>
      </c>
      <c r="Y46" s="180">
        <v>7.5916345312816338E-2</v>
      </c>
      <c r="Z46" s="180">
        <v>4.3441511651683452E-2</v>
      </c>
      <c r="AA46" s="180">
        <v>0.12904500203263033</v>
      </c>
      <c r="AB46" s="180">
        <v>0.35353289472772131</v>
      </c>
      <c r="AC46" s="180">
        <v>4.9944607740450439E-2</v>
      </c>
      <c r="AD46" s="180">
        <v>4.5653592216002965E-2</v>
      </c>
      <c r="AE46" s="180">
        <v>6.0478186958829165E-2</v>
      </c>
      <c r="AF46" s="180">
        <v>0.11215320623504672</v>
      </c>
      <c r="AG46" s="180">
        <v>0.24658699115622917</v>
      </c>
      <c r="AH46" s="180">
        <v>0.44163235708732168</v>
      </c>
      <c r="AI46" s="180">
        <v>0.21811637986363513</v>
      </c>
      <c r="AJ46" s="180">
        <v>0.11371395124537136</v>
      </c>
      <c r="AK46" s="180">
        <v>3.5459090564573983E-2</v>
      </c>
      <c r="AL46" s="180">
        <v>5.363809744902031E-2</v>
      </c>
      <c r="AM46" s="180">
        <v>8.3331995605669715E-2</v>
      </c>
      <c r="AN46" s="180">
        <v>0.1435355834852711</v>
      </c>
      <c r="AO46" s="180">
        <v>8.55757823976242E-2</v>
      </c>
      <c r="AP46" s="180">
        <v>5.8388211510157016E-2</v>
      </c>
      <c r="AQ46" s="180">
        <v>9.2392686853574102E-2</v>
      </c>
      <c r="AR46" s="180">
        <v>8.9784439914516276E-2</v>
      </c>
      <c r="AS46" s="180">
        <v>0.10060860652823661</v>
      </c>
      <c r="AT46" s="180">
        <v>2.7232969280271049E-2</v>
      </c>
      <c r="AU46" s="180">
        <v>0.11999102495444906</v>
      </c>
      <c r="AV46" s="180">
        <v>0.12307549843014956</v>
      </c>
      <c r="AW46" s="180">
        <v>0.17740411788326998</v>
      </c>
      <c r="AX46" s="180">
        <v>0.11691998216574252</v>
      </c>
      <c r="AY46" s="180">
        <v>9.3331745254507506E-2</v>
      </c>
      <c r="AZ46" s="180">
        <v>3.2392203425296903E-2</v>
      </c>
      <c r="BA46" s="180">
        <v>9.4795903473100906E-2</v>
      </c>
      <c r="BB46" s="180">
        <v>9.6707800224298202E-2</v>
      </c>
      <c r="BC46" s="180">
        <v>4.5992901380544959E-2</v>
      </c>
      <c r="BD46" s="180">
        <v>0.13696577654786835</v>
      </c>
      <c r="BE46" s="180">
        <v>1.1798186436717803E-2</v>
      </c>
    </row>
    <row r="47" spans="2:57" ht="12" customHeight="1">
      <c r="B47" s="434" t="s">
        <v>235</v>
      </c>
      <c r="C47" s="179">
        <v>0.1067648061657223</v>
      </c>
      <c r="D47" s="180">
        <v>0.12236463372785218</v>
      </c>
      <c r="E47" s="180">
        <v>0.11559052800071916</v>
      </c>
      <c r="F47" s="180">
        <v>0.15334662567572677</v>
      </c>
      <c r="G47" s="180">
        <v>6.7451906393087027E-2</v>
      </c>
      <c r="H47" s="180">
        <v>9.0529713399948128E-2</v>
      </c>
      <c r="I47" s="180">
        <v>7.3664068632969301E-2</v>
      </c>
      <c r="J47" s="180">
        <v>9.5400439578041007E-2</v>
      </c>
      <c r="K47" s="180">
        <v>0.10614250542504541</v>
      </c>
      <c r="L47" s="180">
        <v>0.14919810286037521</v>
      </c>
      <c r="M47" s="181">
        <v>0.9236452366607012</v>
      </c>
      <c r="N47" s="12"/>
      <c r="O47" s="434" t="s">
        <v>234</v>
      </c>
      <c r="P47" s="182">
        <v>0.25658975686682273</v>
      </c>
      <c r="Q47" s="183">
        <v>0.32938590838957205</v>
      </c>
      <c r="R47" s="183">
        <v>0.1022984210614071</v>
      </c>
      <c r="S47" s="183">
        <v>0.26852614183923346</v>
      </c>
      <c r="T47" s="183">
        <v>0.18960954424076848</v>
      </c>
      <c r="U47" s="183">
        <v>9.3123228719950754E-2</v>
      </c>
      <c r="V47" s="183">
        <v>0.42796151560275492</v>
      </c>
      <c r="W47" s="183">
        <v>0.27884596152843144</v>
      </c>
      <c r="X47" s="183">
        <v>0.16980292190007756</v>
      </c>
      <c r="Y47" s="183">
        <v>0.23613330049589465</v>
      </c>
      <c r="Z47" s="183">
        <v>0.25694067632623668</v>
      </c>
      <c r="AA47" s="183">
        <v>0.46793457481882272</v>
      </c>
      <c r="AB47" s="183">
        <v>0.10890296697086495</v>
      </c>
      <c r="AC47" s="183">
        <v>0.24640690077576322</v>
      </c>
      <c r="AD47" s="183">
        <v>9.175633835170964E-2</v>
      </c>
      <c r="AE47" s="183">
        <v>0.2710480512754847</v>
      </c>
      <c r="AF47" s="183">
        <v>0.1914102818388505</v>
      </c>
      <c r="AG47" s="183">
        <v>0.32768148125384833</v>
      </c>
      <c r="AH47" s="183">
        <v>0.18814852343435914</v>
      </c>
      <c r="AI47" s="183">
        <v>0.21806601210105625</v>
      </c>
      <c r="AJ47" s="183">
        <v>0.20290057758717625</v>
      </c>
      <c r="AK47" s="183">
        <v>7.8313715029647735E-2</v>
      </c>
      <c r="AL47" s="183">
        <v>0.53171690773747571</v>
      </c>
      <c r="AM47" s="183">
        <v>0.12133164638463642</v>
      </c>
      <c r="AN47" s="183">
        <v>0.25069046619299179</v>
      </c>
      <c r="AO47" s="183">
        <v>8.9885720345194334E-2</v>
      </c>
      <c r="AP47" s="183">
        <v>0.31050288928155229</v>
      </c>
      <c r="AQ47" s="183">
        <v>0.21304435456625376</v>
      </c>
      <c r="AR47" s="183">
        <v>7.8569827664457706E-2</v>
      </c>
      <c r="AS47" s="183">
        <v>0.11640443590233987</v>
      </c>
      <c r="AT47" s="183">
        <v>0.51811169015444292</v>
      </c>
      <c r="AU47" s="183">
        <v>0.13571354407226907</v>
      </c>
      <c r="AV47" s="183">
        <v>0.21692275638771563</v>
      </c>
      <c r="AW47" s="183">
        <v>0.12073787720702271</v>
      </c>
      <c r="AX47" s="183">
        <v>0.21524822317713727</v>
      </c>
      <c r="AY47" s="183">
        <v>0.28590575319886247</v>
      </c>
      <c r="AZ47" s="183">
        <v>0.12078624668191879</v>
      </c>
      <c r="BA47" s="183">
        <v>5.4058004723196669E-2</v>
      </c>
      <c r="BB47" s="183">
        <v>5.7420872595540427E-2</v>
      </c>
      <c r="BC47" s="183">
        <v>0.40056024422129394</v>
      </c>
      <c r="BD47" s="183">
        <v>9.737899969536179E-2</v>
      </c>
      <c r="BE47" s="183">
        <v>8.8993527179341246E-3</v>
      </c>
    </row>
    <row r="48" spans="2:57" ht="12" customHeight="1">
      <c r="B48" s="434" t="s">
        <v>236</v>
      </c>
      <c r="C48" s="182">
        <v>0.10608216297097653</v>
      </c>
      <c r="D48" s="183">
        <v>0.13638824213580986</v>
      </c>
      <c r="E48" s="183">
        <v>0.10149498853528709</v>
      </c>
      <c r="F48" s="183">
        <v>8.6382106580422016E-2</v>
      </c>
      <c r="G48" s="183">
        <v>9.905727546588762E-2</v>
      </c>
      <c r="H48" s="183">
        <v>5.6157078847494032E-2</v>
      </c>
      <c r="I48" s="183">
        <v>0.16715566681507926</v>
      </c>
      <c r="J48" s="183">
        <v>7.9234020021532889E-2</v>
      </c>
      <c r="K48" s="183">
        <v>8.632095889483625E-2</v>
      </c>
      <c r="L48" s="183">
        <v>0.11702243271449196</v>
      </c>
      <c r="M48" s="184">
        <v>2.7680868802684314E-3</v>
      </c>
      <c r="N48" s="12"/>
      <c r="O48" s="434" t="s">
        <v>235</v>
      </c>
      <c r="P48" s="179">
        <v>0.11436443599235638</v>
      </c>
      <c r="Q48" s="180">
        <v>0.17999171014029927</v>
      </c>
      <c r="R48" s="180">
        <v>6.2974159087746839E-2</v>
      </c>
      <c r="S48" s="180">
        <v>7.3306207310290777E-2</v>
      </c>
      <c r="T48" s="180">
        <v>0.13410340824251196</v>
      </c>
      <c r="U48" s="180">
        <v>8.1933788809701397E-2</v>
      </c>
      <c r="V48" s="180">
        <v>9.8742860459146417E-2</v>
      </c>
      <c r="W48" s="180">
        <v>0.15690071288660504</v>
      </c>
      <c r="X48" s="180">
        <v>0.16277047346376805</v>
      </c>
      <c r="Y48" s="180">
        <v>0.1744500318423732</v>
      </c>
      <c r="Z48" s="180">
        <v>8.3408489570794664E-2</v>
      </c>
      <c r="AA48" s="180">
        <v>5.7789135143922872E-2</v>
      </c>
      <c r="AB48" s="180">
        <v>0.12065659658080176</v>
      </c>
      <c r="AC48" s="180">
        <v>0.27593170347306711</v>
      </c>
      <c r="AD48" s="180">
        <v>0.11855457410965752</v>
      </c>
      <c r="AE48" s="180">
        <v>8.4305919183524106E-2</v>
      </c>
      <c r="AF48" s="180">
        <v>6.1068014351446522E-2</v>
      </c>
      <c r="AG48" s="180">
        <v>0.12122117355882692</v>
      </c>
      <c r="AH48" s="180">
        <v>8.1879089719228901E-2</v>
      </c>
      <c r="AI48" s="180">
        <v>3.9023727267910049E-2</v>
      </c>
      <c r="AJ48" s="180">
        <v>0.14837437086250554</v>
      </c>
      <c r="AK48" s="180">
        <v>8.9080300740966387E-2</v>
      </c>
      <c r="AL48" s="180">
        <v>6.121121932451936E-2</v>
      </c>
      <c r="AM48" s="180">
        <v>8.728967277240858E-2</v>
      </c>
      <c r="AN48" s="180">
        <v>7.6275055629522401E-2</v>
      </c>
      <c r="AO48" s="180">
        <v>6.2208029389737511E-2</v>
      </c>
      <c r="AP48" s="180">
        <v>9.4515144192346467E-2</v>
      </c>
      <c r="AQ48" s="180">
        <v>5.9180441345171308E-2</v>
      </c>
      <c r="AR48" s="180">
        <v>0.14069209248991121</v>
      </c>
      <c r="AS48" s="180">
        <v>0.10235839719443648</v>
      </c>
      <c r="AT48" s="180">
        <v>6.9328501154056976E-2</v>
      </c>
      <c r="AU48" s="180">
        <v>7.5029874357277135E-2</v>
      </c>
      <c r="AV48" s="180">
        <v>0.10673170079868069</v>
      </c>
      <c r="AW48" s="180">
        <v>5.0630125186101015E-2</v>
      </c>
      <c r="AX48" s="180">
        <v>0.10614833471807798</v>
      </c>
      <c r="AY48" s="180">
        <v>0.15515822477858418</v>
      </c>
      <c r="AZ48" s="180">
        <v>0.138961120996941</v>
      </c>
      <c r="BA48" s="180">
        <v>0.17453426053049034</v>
      </c>
      <c r="BB48" s="180">
        <v>0.23039127774972715</v>
      </c>
      <c r="BC48" s="180">
        <v>5.8406835293962456E-2</v>
      </c>
      <c r="BD48" s="180">
        <v>5.4642302757722833E-2</v>
      </c>
      <c r="BE48" s="180">
        <v>0.96471810772423927</v>
      </c>
    </row>
    <row r="49" spans="2:59" ht="12" customHeight="1">
      <c r="B49" s="434" t="s">
        <v>237</v>
      </c>
      <c r="C49" s="179">
        <v>0.83343366194121959</v>
      </c>
      <c r="D49" s="180">
        <v>0.65856669313813099</v>
      </c>
      <c r="E49" s="180">
        <v>0.98998535428225509</v>
      </c>
      <c r="F49" s="180">
        <v>1.7397553704067283</v>
      </c>
      <c r="G49" s="180">
        <v>1.2210312169062709</v>
      </c>
      <c r="H49" s="180">
        <v>1.3883574220677579</v>
      </c>
      <c r="I49" s="180">
        <v>0.5273044864964771</v>
      </c>
      <c r="J49" s="180">
        <v>0.89037568213786444</v>
      </c>
      <c r="K49" s="180">
        <v>0.94061107683384815</v>
      </c>
      <c r="L49" s="180">
        <v>0.92293556176976821</v>
      </c>
      <c r="M49" s="181">
        <v>0.18671445959929298</v>
      </c>
      <c r="N49" s="12"/>
      <c r="O49" s="434" t="s">
        <v>236</v>
      </c>
      <c r="P49" s="182">
        <v>6.7059581105798641E-2</v>
      </c>
      <c r="Q49" s="183">
        <v>7.3561479198582705E-2</v>
      </c>
      <c r="R49" s="183">
        <v>0.20276196001166097</v>
      </c>
      <c r="S49" s="183">
        <v>5.387361444763028E-2</v>
      </c>
      <c r="T49" s="183">
        <v>4.9144985380947921E-2</v>
      </c>
      <c r="U49" s="183">
        <v>0.25945360284123514</v>
      </c>
      <c r="V49" s="183">
        <v>0.16649252507182211</v>
      </c>
      <c r="W49" s="183">
        <v>8.0534796273409828E-2</v>
      </c>
      <c r="X49" s="183">
        <v>0.10406592119874601</v>
      </c>
      <c r="Y49" s="183">
        <v>9.9578112035328917E-2</v>
      </c>
      <c r="Z49" s="183">
        <v>5.9661998133621358E-2</v>
      </c>
      <c r="AA49" s="183">
        <v>0.14928957343177057</v>
      </c>
      <c r="AB49" s="183">
        <v>0.13326072178219009</v>
      </c>
      <c r="AC49" s="183">
        <v>0.10228940381377433</v>
      </c>
      <c r="AD49" s="183">
        <v>4.0003652361119357E-2</v>
      </c>
      <c r="AE49" s="183">
        <v>9.0123988446281042E-2</v>
      </c>
      <c r="AF49" s="183">
        <v>7.5124907685797715E-2</v>
      </c>
      <c r="AG49" s="183">
        <v>2.3361561799311564E-2</v>
      </c>
      <c r="AH49" s="183">
        <v>7.2565642884980491E-2</v>
      </c>
      <c r="AI49" s="183">
        <v>0.15197766604069987</v>
      </c>
      <c r="AJ49" s="183">
        <v>5.0189821158824442E-2</v>
      </c>
      <c r="AK49" s="183">
        <v>4.2817009997407819E-2</v>
      </c>
      <c r="AL49" s="183">
        <v>2.5758846446751922E-2</v>
      </c>
      <c r="AM49" s="183">
        <v>0.12240888294161022</v>
      </c>
      <c r="AN49" s="183">
        <v>0.11482967326406789</v>
      </c>
      <c r="AO49" s="183">
        <v>0.18799984200609363</v>
      </c>
      <c r="AP49" s="183">
        <v>0.1718934543820248</v>
      </c>
      <c r="AQ49" s="183">
        <v>0.23149356044758509</v>
      </c>
      <c r="AR49" s="183">
        <v>9.7853318901868172E-2</v>
      </c>
      <c r="AS49" s="183">
        <v>7.1512595807247531E-2</v>
      </c>
      <c r="AT49" s="183">
        <v>4.7952029152462702E-2</v>
      </c>
      <c r="AU49" s="183">
        <v>0.11353280400467299</v>
      </c>
      <c r="AV49" s="183">
        <v>0.14340263517394836</v>
      </c>
      <c r="AW49" s="183">
        <v>5.3983343155954946E-2</v>
      </c>
      <c r="AX49" s="183">
        <v>0.12950205563670578</v>
      </c>
      <c r="AY49" s="183">
        <v>5.73793478533038E-2</v>
      </c>
      <c r="AZ49" s="183">
        <v>5.9295298438919036E-2</v>
      </c>
      <c r="BA49" s="183">
        <v>0.15499946766514255</v>
      </c>
      <c r="BB49" s="183">
        <v>0.19859935780703403</v>
      </c>
      <c r="BC49" s="183">
        <v>7.679713486991005E-2</v>
      </c>
      <c r="BD49" s="183">
        <v>4.347818549028433E-2</v>
      </c>
      <c r="BE49" s="183">
        <v>8.4394995741221264E-4</v>
      </c>
    </row>
    <row r="50" spans="2:59" ht="12" customHeight="1">
      <c r="B50" s="434" t="s">
        <v>238</v>
      </c>
      <c r="C50" s="185">
        <v>0</v>
      </c>
      <c r="D50" s="186">
        <v>4.7351517730788851E-4</v>
      </c>
      <c r="E50" s="186">
        <v>4.7642241647537041E-4</v>
      </c>
      <c r="F50" s="186">
        <v>5.1269565172400806E-4</v>
      </c>
      <c r="G50" s="186">
        <v>0</v>
      </c>
      <c r="H50" s="186">
        <v>3.6927819501202526E-4</v>
      </c>
      <c r="I50" s="186">
        <v>1.5115324455668787E-4</v>
      </c>
      <c r="J50" s="186">
        <v>0</v>
      </c>
      <c r="K50" s="186">
        <v>1.7565165204801514E-4</v>
      </c>
      <c r="L50" s="186">
        <v>0</v>
      </c>
      <c r="M50" s="187">
        <v>1.0503813339055712E-4</v>
      </c>
      <c r="N50" s="12"/>
      <c r="O50" s="434" t="s">
        <v>237</v>
      </c>
      <c r="P50" s="179">
        <v>0.84334773081914716</v>
      </c>
      <c r="Q50" s="180">
        <v>0.92330334737663355</v>
      </c>
      <c r="R50" s="180">
        <v>0.94655199418203773</v>
      </c>
      <c r="S50" s="180">
        <v>0.56569866328765062</v>
      </c>
      <c r="T50" s="180">
        <v>0.84401577904424663</v>
      </c>
      <c r="U50" s="180">
        <v>0.47147255090389378</v>
      </c>
      <c r="V50" s="180">
        <v>0.81473979598455837</v>
      </c>
      <c r="W50" s="180">
        <v>0.61104926884659472</v>
      </c>
      <c r="X50" s="180">
        <v>1.5980311192362846</v>
      </c>
      <c r="Y50" s="180">
        <v>1.0102069099548403</v>
      </c>
      <c r="Z50" s="180">
        <v>0.62450842775023896</v>
      </c>
      <c r="AA50" s="180">
        <v>0.96645550124570023</v>
      </c>
      <c r="AB50" s="180">
        <v>1.5649167937753596</v>
      </c>
      <c r="AC50" s="180">
        <v>4.1112737841886426</v>
      </c>
      <c r="AD50" s="180">
        <v>0.5295484790719801</v>
      </c>
      <c r="AE50" s="180">
        <v>0.81220122772127046</v>
      </c>
      <c r="AF50" s="180">
        <v>0.828934515077138</v>
      </c>
      <c r="AG50" s="180">
        <v>0.67244664503662577</v>
      </c>
      <c r="AH50" s="180">
        <v>1.3270803565989915</v>
      </c>
      <c r="AI50" s="180">
        <v>1.4289943672454031</v>
      </c>
      <c r="AJ50" s="180">
        <v>2.333602979542202</v>
      </c>
      <c r="AK50" s="180">
        <v>0.73657820526591133</v>
      </c>
      <c r="AL50" s="180">
        <v>1.3198469712947987</v>
      </c>
      <c r="AM50" s="180">
        <v>1.9433055855933801</v>
      </c>
      <c r="AN50" s="180">
        <v>0.63018469471421401</v>
      </c>
      <c r="AO50" s="180">
        <v>0.56172786377887929</v>
      </c>
      <c r="AP50" s="180">
        <v>0.42347860914255703</v>
      </c>
      <c r="AQ50" s="180">
        <v>0.40094399887277393</v>
      </c>
      <c r="AR50" s="180">
        <v>0.50027718715084923</v>
      </c>
      <c r="AS50" s="180">
        <v>0.52425107937126458</v>
      </c>
      <c r="AT50" s="180">
        <v>1.3287738731595919</v>
      </c>
      <c r="AU50" s="180">
        <v>1.0187289630543057</v>
      </c>
      <c r="AV50" s="180">
        <v>1.4791079745886961</v>
      </c>
      <c r="AW50" s="180">
        <v>0.74428936904564014</v>
      </c>
      <c r="AX50" s="180">
        <v>1.0201568631624942</v>
      </c>
      <c r="AY50" s="180">
        <v>0.75041725223606837</v>
      </c>
      <c r="AZ50" s="180">
        <v>0.25497133458935506</v>
      </c>
      <c r="BA50" s="180">
        <v>0.89728620863546416</v>
      </c>
      <c r="BB50" s="180">
        <v>1.393971667860322</v>
      </c>
      <c r="BC50" s="180">
        <v>1.3859156640084953</v>
      </c>
      <c r="BD50" s="180">
        <v>3.3111046349231157</v>
      </c>
      <c r="BE50" s="180">
        <v>3.9042144792600063E-2</v>
      </c>
    </row>
    <row r="51" spans="2:59" ht="12" customHeight="1">
      <c r="B51" s="18" t="s">
        <v>115</v>
      </c>
      <c r="N51" s="12"/>
      <c r="O51" s="434" t="s">
        <v>238</v>
      </c>
      <c r="P51" s="185">
        <v>0</v>
      </c>
      <c r="Q51" s="186">
        <v>0</v>
      </c>
      <c r="R51" s="186">
        <v>0</v>
      </c>
      <c r="S51" s="186">
        <v>0</v>
      </c>
      <c r="T51" s="186">
        <v>2.4291445225260032E-3</v>
      </c>
      <c r="U51" s="186">
        <v>0</v>
      </c>
      <c r="V51" s="186">
        <v>0</v>
      </c>
      <c r="W51" s="186">
        <v>0</v>
      </c>
      <c r="X51" s="186">
        <v>2.6889105519472415E-3</v>
      </c>
      <c r="Y51" s="186">
        <v>0</v>
      </c>
      <c r="Z51" s="186">
        <v>0</v>
      </c>
      <c r="AA51" s="186">
        <v>0</v>
      </c>
      <c r="AB51" s="186">
        <v>2.2630684851073107E-3</v>
      </c>
      <c r="AC51" s="186">
        <v>0</v>
      </c>
      <c r="AD51" s="186">
        <v>0</v>
      </c>
      <c r="AE51" s="186">
        <v>0</v>
      </c>
      <c r="AF51" s="186">
        <v>0</v>
      </c>
      <c r="AG51" s="186">
        <v>0</v>
      </c>
      <c r="AH51" s="186">
        <v>0</v>
      </c>
      <c r="AI51" s="186">
        <v>0</v>
      </c>
      <c r="AJ51" s="186">
        <v>8.5886191878353844E-4</v>
      </c>
      <c r="AK51" s="186">
        <v>0</v>
      </c>
      <c r="AL51" s="186">
        <v>9.0378759731386295E-4</v>
      </c>
      <c r="AM51" s="186">
        <v>0</v>
      </c>
      <c r="AN51" s="186">
        <v>4.5676108938414139E-4</v>
      </c>
      <c r="AO51" s="186">
        <v>0</v>
      </c>
      <c r="AP51" s="186">
        <v>0</v>
      </c>
      <c r="AQ51" s="186">
        <v>0</v>
      </c>
      <c r="AR51" s="186">
        <v>0</v>
      </c>
      <c r="AS51" s="186">
        <v>0</v>
      </c>
      <c r="AT51" s="186">
        <v>0</v>
      </c>
      <c r="AU51" s="186">
        <v>0</v>
      </c>
      <c r="AV51" s="186">
        <v>0</v>
      </c>
      <c r="AW51" s="186">
        <v>0</v>
      </c>
      <c r="AX51" s="186">
        <v>9.728766901873887E-4</v>
      </c>
      <c r="AY51" s="186">
        <v>0</v>
      </c>
      <c r="AZ51" s="186">
        <v>0</v>
      </c>
      <c r="BA51" s="186">
        <v>0</v>
      </c>
      <c r="BB51" s="186">
        <v>0</v>
      </c>
      <c r="BC51" s="186">
        <v>0</v>
      </c>
      <c r="BD51" s="186">
        <v>1.9970890972415738E-3</v>
      </c>
      <c r="BE51" s="186">
        <v>1.5611547757680515E-5</v>
      </c>
      <c r="BF51" s="108"/>
      <c r="BG51" s="108"/>
    </row>
    <row r="52" spans="2:59" ht="12" customHeight="1">
      <c r="N52" s="12"/>
      <c r="O52" s="18" t="s">
        <v>115</v>
      </c>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108"/>
      <c r="AV52" s="108"/>
      <c r="AW52" s="108"/>
      <c r="AX52" s="108"/>
      <c r="AY52" s="108"/>
      <c r="AZ52" s="108"/>
      <c r="BA52" s="108"/>
      <c r="BB52" s="108"/>
      <c r="BC52" s="108"/>
      <c r="BD52" s="108"/>
      <c r="BE52" s="108"/>
    </row>
    <row r="53" spans="2:59" ht="12" customHeight="1">
      <c r="N53" s="12"/>
      <c r="P53" s="10"/>
    </row>
    <row r="54" spans="2:59" ht="12" customHeight="1">
      <c r="P54" s="10"/>
    </row>
    <row r="55" spans="2:59" ht="12" customHeight="1">
      <c r="P55" s="10"/>
    </row>
    <row r="56" spans="2:59" ht="12" customHeight="1">
      <c r="C56" s="10" t="s">
        <v>720</v>
      </c>
      <c r="D56" s="12"/>
      <c r="E56" s="12"/>
      <c r="F56" s="12"/>
      <c r="G56" s="12"/>
      <c r="H56" s="12"/>
      <c r="I56" s="12"/>
      <c r="J56" s="12"/>
      <c r="K56" s="12"/>
      <c r="L56" s="12"/>
      <c r="M56" s="12"/>
      <c r="N56" s="12"/>
      <c r="P56" s="10" t="s">
        <v>721</v>
      </c>
    </row>
    <row r="57" spans="2:59" ht="12" customHeight="1">
      <c r="C57" s="3">
        <v>2016</v>
      </c>
      <c r="D57" s="4">
        <v>2017</v>
      </c>
      <c r="E57" s="4">
        <v>2018</v>
      </c>
      <c r="F57" s="4">
        <v>2019</v>
      </c>
      <c r="G57" s="4">
        <v>2020</v>
      </c>
      <c r="H57" s="4">
        <v>2021</v>
      </c>
      <c r="I57" s="4">
        <v>2022</v>
      </c>
      <c r="J57" s="4">
        <v>2023</v>
      </c>
      <c r="K57" s="4">
        <v>2024</v>
      </c>
      <c r="L57" s="4">
        <v>2025</v>
      </c>
      <c r="M57" s="94">
        <v>2026</v>
      </c>
      <c r="P57" s="1057">
        <v>2016</v>
      </c>
      <c r="Q57" s="1059"/>
      <c r="R57" s="1059"/>
      <c r="S57" s="1059"/>
      <c r="T57" s="1057">
        <v>2017</v>
      </c>
      <c r="U57" s="1059"/>
      <c r="V57" s="1059"/>
      <c r="W57" s="1059"/>
      <c r="X57" s="1057">
        <v>2018</v>
      </c>
      <c r="Y57" s="1059"/>
      <c r="Z57" s="1059"/>
      <c r="AA57" s="1059"/>
      <c r="AB57" s="1057">
        <v>2019</v>
      </c>
      <c r="AC57" s="1059"/>
      <c r="AD57" s="1059"/>
      <c r="AE57" s="1059"/>
      <c r="AF57" s="1057">
        <v>2020</v>
      </c>
      <c r="AG57" s="1059"/>
      <c r="AH57" s="1059"/>
      <c r="AI57" s="1059"/>
      <c r="AJ57" s="1057">
        <v>2021</v>
      </c>
      <c r="AK57" s="1059"/>
      <c r="AL57" s="1059"/>
      <c r="AM57" s="1059"/>
      <c r="AN57" s="1057">
        <v>2022</v>
      </c>
      <c r="AO57" s="1059"/>
      <c r="AP57" s="1059"/>
      <c r="AQ57" s="1059"/>
      <c r="AR57" s="1057">
        <v>2023</v>
      </c>
      <c r="AS57" s="1059"/>
      <c r="AT57" s="1059"/>
      <c r="AU57" s="1059"/>
      <c r="AV57" s="1057">
        <v>2024</v>
      </c>
      <c r="AW57" s="1059"/>
      <c r="AX57" s="1059"/>
      <c r="AY57" s="1059"/>
      <c r="AZ57" s="1057">
        <v>2025</v>
      </c>
      <c r="BA57" s="1059"/>
      <c r="BB57" s="1059"/>
      <c r="BC57" s="1059"/>
      <c r="BD57" s="1057">
        <v>2026</v>
      </c>
      <c r="BE57" s="1057"/>
    </row>
    <row r="58" spans="2:59" ht="12" customHeight="1">
      <c r="B58" s="434" t="s">
        <v>230</v>
      </c>
      <c r="C58" s="21">
        <v>99</v>
      </c>
      <c r="D58" s="22">
        <v>100</v>
      </c>
      <c r="E58" s="22">
        <v>113</v>
      </c>
      <c r="F58" s="22">
        <v>107</v>
      </c>
      <c r="G58" s="22">
        <v>105</v>
      </c>
      <c r="H58" s="22">
        <v>162</v>
      </c>
      <c r="I58" s="22">
        <v>115</v>
      </c>
      <c r="J58" s="22">
        <v>90</v>
      </c>
      <c r="K58" s="22">
        <v>84</v>
      </c>
      <c r="L58" s="22">
        <v>132</v>
      </c>
      <c r="M58" s="23">
        <v>60</v>
      </c>
      <c r="P58" s="6" t="s">
        <v>108</v>
      </c>
      <c r="Q58" s="6" t="s">
        <v>109</v>
      </c>
      <c r="R58" s="6" t="s">
        <v>110</v>
      </c>
      <c r="S58" s="6" t="s">
        <v>111</v>
      </c>
      <c r="T58" s="6" t="s">
        <v>108</v>
      </c>
      <c r="U58" s="6" t="s">
        <v>109</v>
      </c>
      <c r="V58" s="6" t="s">
        <v>110</v>
      </c>
      <c r="W58" s="6" t="s">
        <v>111</v>
      </c>
      <c r="X58" s="6" t="s">
        <v>108</v>
      </c>
      <c r="Y58" s="6" t="s">
        <v>109</v>
      </c>
      <c r="Z58" s="6" t="s">
        <v>110</v>
      </c>
      <c r="AA58" s="6" t="s">
        <v>111</v>
      </c>
      <c r="AB58" s="6" t="s">
        <v>108</v>
      </c>
      <c r="AC58" s="6" t="s">
        <v>109</v>
      </c>
      <c r="AD58" s="6" t="s">
        <v>110</v>
      </c>
      <c r="AE58" s="6" t="s">
        <v>111</v>
      </c>
      <c r="AF58" s="6" t="s">
        <v>108</v>
      </c>
      <c r="AG58" s="6" t="s">
        <v>109</v>
      </c>
      <c r="AH58" s="6" t="s">
        <v>110</v>
      </c>
      <c r="AI58" s="6" t="s">
        <v>111</v>
      </c>
      <c r="AJ58" s="6" t="s">
        <v>108</v>
      </c>
      <c r="AK58" s="6" t="s">
        <v>109</v>
      </c>
      <c r="AL58" s="6" t="s">
        <v>110</v>
      </c>
      <c r="AM58" s="6" t="s">
        <v>111</v>
      </c>
      <c r="AN58" s="6" t="s">
        <v>108</v>
      </c>
      <c r="AO58" s="6" t="s">
        <v>109</v>
      </c>
      <c r="AP58" s="6" t="s">
        <v>110</v>
      </c>
      <c r="AQ58" s="6" t="s">
        <v>111</v>
      </c>
      <c r="AR58" s="6" t="s">
        <v>108</v>
      </c>
      <c r="AS58" s="6" t="s">
        <v>109</v>
      </c>
      <c r="AT58" s="6" t="s">
        <v>110</v>
      </c>
      <c r="AU58" s="6" t="s">
        <v>111</v>
      </c>
      <c r="AV58" s="6" t="s">
        <v>108</v>
      </c>
      <c r="AW58" s="6" t="s">
        <v>109</v>
      </c>
      <c r="AX58" s="6" t="s">
        <v>110</v>
      </c>
      <c r="AY58" s="6" t="s">
        <v>111</v>
      </c>
      <c r="AZ58" s="6" t="s">
        <v>108</v>
      </c>
      <c r="BA58" s="6" t="s">
        <v>109</v>
      </c>
      <c r="BB58" s="6" t="s">
        <v>110</v>
      </c>
      <c r="BC58" s="6" t="s">
        <v>111</v>
      </c>
      <c r="BD58" s="6" t="s">
        <v>108</v>
      </c>
      <c r="BE58" s="6" t="s">
        <v>109</v>
      </c>
    </row>
    <row r="59" spans="2:59" ht="12" customHeight="1">
      <c r="B59" s="434" t="s">
        <v>231</v>
      </c>
      <c r="C59" s="24">
        <v>226</v>
      </c>
      <c r="D59" s="32">
        <v>217</v>
      </c>
      <c r="E59" s="32">
        <v>238</v>
      </c>
      <c r="F59" s="32">
        <v>299</v>
      </c>
      <c r="G59" s="32">
        <v>258</v>
      </c>
      <c r="H59" s="32">
        <v>432</v>
      </c>
      <c r="I59" s="32">
        <v>314</v>
      </c>
      <c r="J59" s="32">
        <v>264</v>
      </c>
      <c r="K59" s="32">
        <v>317</v>
      </c>
      <c r="L59" s="32">
        <v>374</v>
      </c>
      <c r="M59" s="25">
        <v>180</v>
      </c>
      <c r="O59" s="434" t="s">
        <v>230</v>
      </c>
      <c r="P59" s="21">
        <v>34</v>
      </c>
      <c r="Q59" s="22">
        <v>18</v>
      </c>
      <c r="R59" s="22">
        <v>21</v>
      </c>
      <c r="S59" s="22">
        <v>26</v>
      </c>
      <c r="T59" s="22">
        <v>32</v>
      </c>
      <c r="U59" s="22">
        <v>23</v>
      </c>
      <c r="V59" s="22">
        <v>18</v>
      </c>
      <c r="W59" s="22">
        <v>27</v>
      </c>
      <c r="X59" s="22">
        <v>40</v>
      </c>
      <c r="Y59" s="22">
        <v>28</v>
      </c>
      <c r="Z59" s="22">
        <v>22</v>
      </c>
      <c r="AA59" s="22">
        <v>23</v>
      </c>
      <c r="AB59" s="22">
        <v>28</v>
      </c>
      <c r="AC59" s="22">
        <v>27</v>
      </c>
      <c r="AD59" s="22">
        <v>30</v>
      </c>
      <c r="AE59" s="22">
        <v>22</v>
      </c>
      <c r="AF59" s="22">
        <v>33</v>
      </c>
      <c r="AG59" s="22">
        <v>15</v>
      </c>
      <c r="AH59" s="22">
        <v>24</v>
      </c>
      <c r="AI59" s="22">
        <v>33</v>
      </c>
      <c r="AJ59" s="22">
        <v>40</v>
      </c>
      <c r="AK59" s="22">
        <v>48</v>
      </c>
      <c r="AL59" s="22">
        <v>35</v>
      </c>
      <c r="AM59" s="22">
        <v>39</v>
      </c>
      <c r="AN59" s="22">
        <v>34</v>
      </c>
      <c r="AO59" s="22">
        <v>23</v>
      </c>
      <c r="AP59" s="22">
        <v>26</v>
      </c>
      <c r="AQ59" s="22">
        <v>32</v>
      </c>
      <c r="AR59" s="22">
        <v>28</v>
      </c>
      <c r="AS59" s="22">
        <v>19</v>
      </c>
      <c r="AT59" s="22">
        <v>23</v>
      </c>
      <c r="AU59" s="22">
        <v>20</v>
      </c>
      <c r="AV59" s="22">
        <v>13</v>
      </c>
      <c r="AW59" s="22">
        <v>18</v>
      </c>
      <c r="AX59" s="22">
        <v>27</v>
      </c>
      <c r="AY59" s="22">
        <v>26</v>
      </c>
      <c r="AZ59" s="22">
        <v>38</v>
      </c>
      <c r="BA59" s="22">
        <v>33</v>
      </c>
      <c r="BB59" s="22">
        <v>33</v>
      </c>
      <c r="BC59" s="22">
        <v>28</v>
      </c>
      <c r="BD59" s="22">
        <v>39</v>
      </c>
      <c r="BE59" s="22">
        <v>21</v>
      </c>
    </row>
    <row r="60" spans="2:59" ht="12" customHeight="1">
      <c r="B60" s="434" t="s">
        <v>232</v>
      </c>
      <c r="C60" s="33">
        <v>20</v>
      </c>
      <c r="D60" s="34">
        <v>14</v>
      </c>
      <c r="E60" s="34">
        <v>19</v>
      </c>
      <c r="F60" s="34">
        <v>26</v>
      </c>
      <c r="G60" s="34">
        <v>23</v>
      </c>
      <c r="H60" s="34">
        <v>26</v>
      </c>
      <c r="I60" s="34">
        <v>30</v>
      </c>
      <c r="J60" s="34">
        <v>33</v>
      </c>
      <c r="K60" s="34">
        <v>21</v>
      </c>
      <c r="L60" s="34">
        <v>21</v>
      </c>
      <c r="M60" s="35">
        <v>12</v>
      </c>
      <c r="O60" s="434" t="s">
        <v>231</v>
      </c>
      <c r="P60" s="24">
        <v>66</v>
      </c>
      <c r="Q60" s="32">
        <v>53</v>
      </c>
      <c r="R60" s="32">
        <v>45</v>
      </c>
      <c r="S60" s="32">
        <v>62</v>
      </c>
      <c r="T60" s="32">
        <v>62</v>
      </c>
      <c r="U60" s="32">
        <v>57</v>
      </c>
      <c r="V60" s="32">
        <v>44</v>
      </c>
      <c r="W60" s="32">
        <v>54</v>
      </c>
      <c r="X60" s="32">
        <v>77</v>
      </c>
      <c r="Y60" s="32">
        <v>58</v>
      </c>
      <c r="Z60" s="32">
        <v>54</v>
      </c>
      <c r="AA60" s="32">
        <v>49</v>
      </c>
      <c r="AB60" s="32">
        <v>76</v>
      </c>
      <c r="AC60" s="32">
        <v>83</v>
      </c>
      <c r="AD60" s="32">
        <v>69</v>
      </c>
      <c r="AE60" s="32">
        <v>71</v>
      </c>
      <c r="AF60" s="32">
        <v>71</v>
      </c>
      <c r="AG60" s="32">
        <v>42</v>
      </c>
      <c r="AH60" s="32">
        <v>57</v>
      </c>
      <c r="AI60" s="32">
        <v>88</v>
      </c>
      <c r="AJ60" s="32">
        <v>103</v>
      </c>
      <c r="AK60" s="32">
        <v>108</v>
      </c>
      <c r="AL60" s="32">
        <v>90</v>
      </c>
      <c r="AM60" s="32">
        <v>131</v>
      </c>
      <c r="AN60" s="32">
        <v>105</v>
      </c>
      <c r="AO60" s="32">
        <v>83</v>
      </c>
      <c r="AP60" s="32">
        <v>67</v>
      </c>
      <c r="AQ60" s="32">
        <v>59</v>
      </c>
      <c r="AR60" s="32">
        <v>79</v>
      </c>
      <c r="AS60" s="32">
        <v>63</v>
      </c>
      <c r="AT60" s="32">
        <v>56</v>
      </c>
      <c r="AU60" s="32">
        <v>66</v>
      </c>
      <c r="AV60" s="32">
        <v>72</v>
      </c>
      <c r="AW60" s="32">
        <v>84</v>
      </c>
      <c r="AX60" s="32">
        <v>68</v>
      </c>
      <c r="AY60" s="32">
        <v>93</v>
      </c>
      <c r="AZ60" s="32">
        <v>101</v>
      </c>
      <c r="BA60" s="32">
        <v>96</v>
      </c>
      <c r="BB60" s="32">
        <v>82</v>
      </c>
      <c r="BC60" s="32">
        <v>95</v>
      </c>
      <c r="BD60" s="32">
        <v>100</v>
      </c>
      <c r="BE60" s="32">
        <v>80</v>
      </c>
    </row>
    <row r="61" spans="2:59" ht="12" customHeight="1">
      <c r="B61" s="434" t="s">
        <v>233</v>
      </c>
      <c r="C61" s="24">
        <v>63</v>
      </c>
      <c r="D61" s="32">
        <v>72</v>
      </c>
      <c r="E61" s="32">
        <v>75</v>
      </c>
      <c r="F61" s="32">
        <v>88</v>
      </c>
      <c r="G61" s="32">
        <v>95</v>
      </c>
      <c r="H61" s="32">
        <v>123</v>
      </c>
      <c r="I61" s="32">
        <v>110</v>
      </c>
      <c r="J61" s="32">
        <v>99</v>
      </c>
      <c r="K61" s="32">
        <v>89</v>
      </c>
      <c r="L61" s="32">
        <v>91</v>
      </c>
      <c r="M61" s="25">
        <v>44</v>
      </c>
      <c r="O61" s="434" t="s">
        <v>232</v>
      </c>
      <c r="P61" s="33">
        <v>5</v>
      </c>
      <c r="Q61" s="34">
        <v>4</v>
      </c>
      <c r="R61" s="34">
        <v>9</v>
      </c>
      <c r="S61" s="34">
        <v>2</v>
      </c>
      <c r="T61" s="34">
        <v>5</v>
      </c>
      <c r="U61" s="34">
        <v>2</v>
      </c>
      <c r="V61" s="34">
        <v>4</v>
      </c>
      <c r="W61" s="34">
        <v>3</v>
      </c>
      <c r="X61" s="34">
        <v>7</v>
      </c>
      <c r="Y61" s="34">
        <v>3</v>
      </c>
      <c r="Z61" s="34">
        <v>6</v>
      </c>
      <c r="AA61" s="34">
        <v>3</v>
      </c>
      <c r="AB61" s="34">
        <v>8</v>
      </c>
      <c r="AC61" s="34">
        <v>7</v>
      </c>
      <c r="AD61" s="34">
        <v>6</v>
      </c>
      <c r="AE61" s="34">
        <v>5</v>
      </c>
      <c r="AF61" s="34">
        <v>5</v>
      </c>
      <c r="AG61" s="34">
        <v>11</v>
      </c>
      <c r="AH61" s="34">
        <v>3</v>
      </c>
      <c r="AI61" s="34">
        <v>4</v>
      </c>
      <c r="AJ61" s="34">
        <v>3</v>
      </c>
      <c r="AK61" s="34">
        <v>6</v>
      </c>
      <c r="AL61" s="34">
        <v>8</v>
      </c>
      <c r="AM61" s="34">
        <v>9</v>
      </c>
      <c r="AN61" s="34">
        <v>10</v>
      </c>
      <c r="AO61" s="34">
        <v>8</v>
      </c>
      <c r="AP61" s="34">
        <v>7</v>
      </c>
      <c r="AQ61" s="34">
        <v>5</v>
      </c>
      <c r="AR61" s="34">
        <v>13</v>
      </c>
      <c r="AS61" s="34">
        <v>8</v>
      </c>
      <c r="AT61" s="34">
        <v>5</v>
      </c>
      <c r="AU61" s="34">
        <v>7</v>
      </c>
      <c r="AV61" s="34">
        <v>3</v>
      </c>
      <c r="AW61" s="34">
        <v>4</v>
      </c>
      <c r="AX61" s="34">
        <v>6</v>
      </c>
      <c r="AY61" s="34">
        <v>8</v>
      </c>
      <c r="AZ61" s="34">
        <v>4</v>
      </c>
      <c r="BA61" s="34">
        <v>6</v>
      </c>
      <c r="BB61" s="34">
        <v>2</v>
      </c>
      <c r="BC61" s="34">
        <v>9</v>
      </c>
      <c r="BD61" s="34">
        <v>6</v>
      </c>
      <c r="BE61" s="34">
        <v>6</v>
      </c>
    </row>
    <row r="62" spans="2:59" ht="12" customHeight="1">
      <c r="B62" s="434" t="s">
        <v>234</v>
      </c>
      <c r="C62" s="33">
        <v>111</v>
      </c>
      <c r="D62" s="34">
        <v>118</v>
      </c>
      <c r="E62" s="34">
        <v>119</v>
      </c>
      <c r="F62" s="34">
        <v>124</v>
      </c>
      <c r="G62" s="34">
        <v>137</v>
      </c>
      <c r="H62" s="34">
        <v>203</v>
      </c>
      <c r="I62" s="34">
        <v>135</v>
      </c>
      <c r="J62" s="34">
        <v>84</v>
      </c>
      <c r="K62" s="34">
        <v>115</v>
      </c>
      <c r="L62" s="34">
        <v>92</v>
      </c>
      <c r="M62" s="35">
        <v>63</v>
      </c>
      <c r="O62" s="434" t="s">
        <v>233</v>
      </c>
      <c r="P62" s="24">
        <v>8</v>
      </c>
      <c r="Q62" s="32">
        <v>24</v>
      </c>
      <c r="R62" s="32">
        <v>18</v>
      </c>
      <c r="S62" s="32">
        <v>13</v>
      </c>
      <c r="T62" s="32">
        <v>22</v>
      </c>
      <c r="U62" s="32">
        <v>17</v>
      </c>
      <c r="V62" s="32">
        <v>14</v>
      </c>
      <c r="W62" s="32">
        <v>19</v>
      </c>
      <c r="X62" s="32">
        <v>24</v>
      </c>
      <c r="Y62" s="32">
        <v>18</v>
      </c>
      <c r="Z62" s="32">
        <v>14</v>
      </c>
      <c r="AA62" s="32">
        <v>19</v>
      </c>
      <c r="AB62" s="32">
        <v>19</v>
      </c>
      <c r="AC62" s="32">
        <v>26</v>
      </c>
      <c r="AD62" s="32">
        <v>18</v>
      </c>
      <c r="AE62" s="32">
        <v>25</v>
      </c>
      <c r="AF62" s="32">
        <v>28</v>
      </c>
      <c r="AG62" s="32">
        <v>17</v>
      </c>
      <c r="AH62" s="32">
        <v>19</v>
      </c>
      <c r="AI62" s="32">
        <v>31</v>
      </c>
      <c r="AJ62" s="32">
        <v>32</v>
      </c>
      <c r="AK62" s="32">
        <v>28</v>
      </c>
      <c r="AL62" s="32">
        <v>27</v>
      </c>
      <c r="AM62" s="32">
        <v>36</v>
      </c>
      <c r="AN62" s="32">
        <v>35</v>
      </c>
      <c r="AO62" s="32">
        <v>27</v>
      </c>
      <c r="AP62" s="32">
        <v>22</v>
      </c>
      <c r="AQ62" s="32">
        <v>26</v>
      </c>
      <c r="AR62" s="32">
        <v>32</v>
      </c>
      <c r="AS62" s="32">
        <v>27</v>
      </c>
      <c r="AT62" s="32">
        <v>15</v>
      </c>
      <c r="AU62" s="32">
        <v>25</v>
      </c>
      <c r="AV62" s="32">
        <v>26</v>
      </c>
      <c r="AW62" s="32">
        <v>20</v>
      </c>
      <c r="AX62" s="32">
        <v>22</v>
      </c>
      <c r="AY62" s="32">
        <v>21</v>
      </c>
      <c r="AZ62" s="32">
        <v>21</v>
      </c>
      <c r="BA62" s="32">
        <v>30</v>
      </c>
      <c r="BB62" s="32">
        <v>19</v>
      </c>
      <c r="BC62" s="32">
        <v>21</v>
      </c>
      <c r="BD62" s="32">
        <v>22</v>
      </c>
      <c r="BE62" s="32">
        <v>22</v>
      </c>
    </row>
    <row r="63" spans="2:59" ht="12" customHeight="1">
      <c r="B63" s="434" t="s">
        <v>235</v>
      </c>
      <c r="C63" s="24">
        <v>69</v>
      </c>
      <c r="D63" s="32">
        <v>97</v>
      </c>
      <c r="E63" s="32">
        <v>129</v>
      </c>
      <c r="F63" s="32">
        <v>118</v>
      </c>
      <c r="G63" s="32">
        <v>101</v>
      </c>
      <c r="H63" s="32">
        <v>173</v>
      </c>
      <c r="I63" s="32">
        <v>114</v>
      </c>
      <c r="J63" s="32">
        <v>113</v>
      </c>
      <c r="K63" s="32">
        <v>95</v>
      </c>
      <c r="L63" s="32">
        <v>128</v>
      </c>
      <c r="M63" s="25">
        <v>60</v>
      </c>
      <c r="O63" s="434" t="s">
        <v>234</v>
      </c>
      <c r="P63" s="33">
        <v>35</v>
      </c>
      <c r="Q63" s="34">
        <v>20</v>
      </c>
      <c r="R63" s="34">
        <v>28</v>
      </c>
      <c r="S63" s="34">
        <v>28</v>
      </c>
      <c r="T63" s="34">
        <v>33</v>
      </c>
      <c r="U63" s="34">
        <v>22</v>
      </c>
      <c r="V63" s="34">
        <v>36</v>
      </c>
      <c r="W63" s="34">
        <v>27</v>
      </c>
      <c r="X63" s="34">
        <v>26</v>
      </c>
      <c r="Y63" s="34">
        <v>31</v>
      </c>
      <c r="Z63" s="34">
        <v>36</v>
      </c>
      <c r="AA63" s="34">
        <v>26</v>
      </c>
      <c r="AB63" s="34">
        <v>30</v>
      </c>
      <c r="AC63" s="34">
        <v>37</v>
      </c>
      <c r="AD63" s="34">
        <v>27</v>
      </c>
      <c r="AE63" s="34">
        <v>30</v>
      </c>
      <c r="AF63" s="34">
        <v>30</v>
      </c>
      <c r="AG63" s="34">
        <v>23</v>
      </c>
      <c r="AH63" s="34">
        <v>32</v>
      </c>
      <c r="AI63" s="34">
        <v>52</v>
      </c>
      <c r="AJ63" s="34">
        <v>47</v>
      </c>
      <c r="AK63" s="34">
        <v>50</v>
      </c>
      <c r="AL63" s="34">
        <v>55</v>
      </c>
      <c r="AM63" s="34">
        <v>51</v>
      </c>
      <c r="AN63" s="34">
        <v>47</v>
      </c>
      <c r="AO63" s="34">
        <v>36</v>
      </c>
      <c r="AP63" s="34">
        <v>25</v>
      </c>
      <c r="AQ63" s="34">
        <v>27</v>
      </c>
      <c r="AR63" s="34">
        <v>26</v>
      </c>
      <c r="AS63" s="34">
        <v>24</v>
      </c>
      <c r="AT63" s="34">
        <v>18</v>
      </c>
      <c r="AU63" s="34">
        <v>16</v>
      </c>
      <c r="AV63" s="34">
        <v>25</v>
      </c>
      <c r="AW63" s="34">
        <v>23</v>
      </c>
      <c r="AX63" s="34">
        <v>28</v>
      </c>
      <c r="AY63" s="34">
        <v>39</v>
      </c>
      <c r="AZ63" s="34">
        <v>21</v>
      </c>
      <c r="BA63" s="34">
        <v>27</v>
      </c>
      <c r="BB63" s="34">
        <v>25</v>
      </c>
      <c r="BC63" s="34">
        <v>19</v>
      </c>
      <c r="BD63" s="34">
        <v>31</v>
      </c>
      <c r="BE63" s="34">
        <v>32</v>
      </c>
    </row>
    <row r="64" spans="2:59" ht="12" customHeight="1">
      <c r="B64" s="434" t="s">
        <v>236</v>
      </c>
      <c r="C64" s="33">
        <v>66</v>
      </c>
      <c r="D64" s="34">
        <v>76</v>
      </c>
      <c r="E64" s="34">
        <v>79</v>
      </c>
      <c r="F64" s="34">
        <v>98</v>
      </c>
      <c r="G64" s="34">
        <v>87</v>
      </c>
      <c r="H64" s="34">
        <v>147</v>
      </c>
      <c r="I64" s="34">
        <v>127</v>
      </c>
      <c r="J64" s="34">
        <v>89</v>
      </c>
      <c r="K64" s="34">
        <v>101</v>
      </c>
      <c r="L64" s="34">
        <v>123</v>
      </c>
      <c r="M64" s="35">
        <v>36</v>
      </c>
      <c r="O64" s="434" t="s">
        <v>235</v>
      </c>
      <c r="P64" s="24">
        <v>21</v>
      </c>
      <c r="Q64" s="32">
        <v>19</v>
      </c>
      <c r="R64" s="32">
        <v>12</v>
      </c>
      <c r="S64" s="32">
        <v>17</v>
      </c>
      <c r="T64" s="32">
        <v>25</v>
      </c>
      <c r="U64" s="32">
        <v>26</v>
      </c>
      <c r="V64" s="32">
        <v>24</v>
      </c>
      <c r="W64" s="32">
        <v>22</v>
      </c>
      <c r="X64" s="32">
        <v>36</v>
      </c>
      <c r="Y64" s="32">
        <v>36</v>
      </c>
      <c r="Z64" s="32">
        <v>31</v>
      </c>
      <c r="AA64" s="32">
        <v>26</v>
      </c>
      <c r="AB64" s="32">
        <v>34</v>
      </c>
      <c r="AC64" s="32">
        <v>26</v>
      </c>
      <c r="AD64" s="32">
        <v>28</v>
      </c>
      <c r="AE64" s="32">
        <v>30</v>
      </c>
      <c r="AF64" s="32">
        <v>27</v>
      </c>
      <c r="AG64" s="32">
        <v>20</v>
      </c>
      <c r="AH64" s="32">
        <v>26</v>
      </c>
      <c r="AI64" s="32">
        <v>28</v>
      </c>
      <c r="AJ64" s="32">
        <v>35</v>
      </c>
      <c r="AK64" s="32">
        <v>39</v>
      </c>
      <c r="AL64" s="32">
        <v>50</v>
      </c>
      <c r="AM64" s="32">
        <v>49</v>
      </c>
      <c r="AN64" s="32">
        <v>38</v>
      </c>
      <c r="AO64" s="32">
        <v>28</v>
      </c>
      <c r="AP64" s="32">
        <v>33</v>
      </c>
      <c r="AQ64" s="32">
        <v>15</v>
      </c>
      <c r="AR64" s="32">
        <v>37</v>
      </c>
      <c r="AS64" s="32">
        <v>28</v>
      </c>
      <c r="AT64" s="32">
        <v>25</v>
      </c>
      <c r="AU64" s="32">
        <v>23</v>
      </c>
      <c r="AV64" s="32">
        <v>32</v>
      </c>
      <c r="AW64" s="32">
        <v>19</v>
      </c>
      <c r="AX64" s="32">
        <v>21</v>
      </c>
      <c r="AY64" s="32">
        <v>23</v>
      </c>
      <c r="AZ64" s="32">
        <v>36</v>
      </c>
      <c r="BA64" s="32">
        <v>30</v>
      </c>
      <c r="BB64" s="32">
        <v>27</v>
      </c>
      <c r="BC64" s="32">
        <v>35</v>
      </c>
      <c r="BD64" s="32">
        <v>32</v>
      </c>
      <c r="BE64" s="32">
        <v>28</v>
      </c>
    </row>
    <row r="65" spans="2:59" ht="12" customHeight="1">
      <c r="B65" s="434" t="s">
        <v>237</v>
      </c>
      <c r="C65" s="24">
        <v>426</v>
      </c>
      <c r="D65" s="32">
        <v>416</v>
      </c>
      <c r="E65" s="32">
        <v>543</v>
      </c>
      <c r="F65" s="32">
        <v>513</v>
      </c>
      <c r="G65" s="32">
        <v>496</v>
      </c>
      <c r="H65" s="32">
        <v>799</v>
      </c>
      <c r="I65" s="32">
        <v>544</v>
      </c>
      <c r="J65" s="32">
        <v>428</v>
      </c>
      <c r="K65" s="32">
        <v>471</v>
      </c>
      <c r="L65" s="32">
        <v>589</v>
      </c>
      <c r="M65" s="25">
        <v>297</v>
      </c>
      <c r="O65" s="434" t="s">
        <v>236</v>
      </c>
      <c r="P65" s="33">
        <v>14</v>
      </c>
      <c r="Q65" s="34">
        <v>17</v>
      </c>
      <c r="R65" s="34">
        <v>20</v>
      </c>
      <c r="S65" s="34">
        <v>15</v>
      </c>
      <c r="T65" s="34">
        <v>17</v>
      </c>
      <c r="U65" s="34">
        <v>23</v>
      </c>
      <c r="V65" s="34">
        <v>16</v>
      </c>
      <c r="W65" s="34">
        <v>20</v>
      </c>
      <c r="X65" s="34">
        <v>26</v>
      </c>
      <c r="Y65" s="34">
        <v>16</v>
      </c>
      <c r="Z65" s="34">
        <v>17</v>
      </c>
      <c r="AA65" s="34">
        <v>20</v>
      </c>
      <c r="AB65" s="34">
        <v>24</v>
      </c>
      <c r="AC65" s="34">
        <v>24</v>
      </c>
      <c r="AD65" s="34">
        <v>24</v>
      </c>
      <c r="AE65" s="34">
        <v>26</v>
      </c>
      <c r="AF65" s="34">
        <v>21</v>
      </c>
      <c r="AG65" s="34">
        <v>12</v>
      </c>
      <c r="AH65" s="34">
        <v>20</v>
      </c>
      <c r="AI65" s="34">
        <v>34</v>
      </c>
      <c r="AJ65" s="34">
        <v>38</v>
      </c>
      <c r="AK65" s="34">
        <v>29</v>
      </c>
      <c r="AL65" s="34">
        <v>38</v>
      </c>
      <c r="AM65" s="34">
        <v>42</v>
      </c>
      <c r="AN65" s="34">
        <v>36</v>
      </c>
      <c r="AO65" s="34">
        <v>29</v>
      </c>
      <c r="AP65" s="34">
        <v>32</v>
      </c>
      <c r="AQ65" s="34">
        <v>30</v>
      </c>
      <c r="AR65" s="34">
        <v>28</v>
      </c>
      <c r="AS65" s="34">
        <v>22</v>
      </c>
      <c r="AT65" s="34">
        <v>17</v>
      </c>
      <c r="AU65" s="34">
        <v>22</v>
      </c>
      <c r="AV65" s="34">
        <v>29</v>
      </c>
      <c r="AW65" s="34">
        <v>22</v>
      </c>
      <c r="AX65" s="34">
        <v>27</v>
      </c>
      <c r="AY65" s="34">
        <v>23</v>
      </c>
      <c r="AZ65" s="34">
        <v>30</v>
      </c>
      <c r="BA65" s="34">
        <v>31</v>
      </c>
      <c r="BB65" s="34">
        <v>26</v>
      </c>
      <c r="BC65" s="34">
        <v>36</v>
      </c>
      <c r="BD65" s="34">
        <v>14</v>
      </c>
      <c r="BE65" s="34">
        <v>22</v>
      </c>
    </row>
    <row r="66" spans="2:59" ht="12" customHeight="1">
      <c r="B66" s="434" t="s">
        <v>238</v>
      </c>
      <c r="C66" s="26">
        <v>0</v>
      </c>
      <c r="D66" s="27">
        <v>1</v>
      </c>
      <c r="E66" s="27">
        <v>1</v>
      </c>
      <c r="F66" s="27">
        <v>1</v>
      </c>
      <c r="G66" s="27">
        <v>0</v>
      </c>
      <c r="H66" s="27">
        <v>2</v>
      </c>
      <c r="I66" s="27">
        <v>1</v>
      </c>
      <c r="J66" s="27">
        <v>0</v>
      </c>
      <c r="K66" s="27">
        <v>1</v>
      </c>
      <c r="L66" s="27">
        <v>0</v>
      </c>
      <c r="M66" s="28">
        <v>2</v>
      </c>
      <c r="O66" s="434" t="s">
        <v>237</v>
      </c>
      <c r="P66" s="24">
        <v>128</v>
      </c>
      <c r="Q66" s="32">
        <v>99</v>
      </c>
      <c r="R66" s="32">
        <v>112</v>
      </c>
      <c r="S66" s="32">
        <v>87</v>
      </c>
      <c r="T66" s="32">
        <v>114</v>
      </c>
      <c r="U66" s="32">
        <v>93</v>
      </c>
      <c r="V66" s="32">
        <v>105</v>
      </c>
      <c r="W66" s="32">
        <v>104</v>
      </c>
      <c r="X66" s="32">
        <v>156</v>
      </c>
      <c r="Y66" s="32">
        <v>122</v>
      </c>
      <c r="Z66" s="32">
        <v>129</v>
      </c>
      <c r="AA66" s="32">
        <v>136</v>
      </c>
      <c r="AB66" s="32">
        <v>131</v>
      </c>
      <c r="AC66" s="32">
        <v>157</v>
      </c>
      <c r="AD66" s="32">
        <v>124</v>
      </c>
      <c r="AE66" s="32">
        <v>101</v>
      </c>
      <c r="AF66" s="32">
        <v>123</v>
      </c>
      <c r="AG66" s="32">
        <v>91</v>
      </c>
      <c r="AH66" s="32">
        <v>122</v>
      </c>
      <c r="AI66" s="32">
        <v>160</v>
      </c>
      <c r="AJ66" s="32">
        <v>188</v>
      </c>
      <c r="AK66" s="32">
        <v>191</v>
      </c>
      <c r="AL66" s="32">
        <v>211</v>
      </c>
      <c r="AM66" s="32">
        <v>209</v>
      </c>
      <c r="AN66" s="32">
        <v>157</v>
      </c>
      <c r="AO66" s="32">
        <v>169</v>
      </c>
      <c r="AP66" s="32">
        <v>113</v>
      </c>
      <c r="AQ66" s="32">
        <v>105</v>
      </c>
      <c r="AR66" s="32">
        <v>107</v>
      </c>
      <c r="AS66" s="32">
        <v>103</v>
      </c>
      <c r="AT66" s="32">
        <v>119</v>
      </c>
      <c r="AU66" s="32">
        <v>99</v>
      </c>
      <c r="AV66" s="32">
        <v>114</v>
      </c>
      <c r="AW66" s="32">
        <v>120</v>
      </c>
      <c r="AX66" s="32">
        <v>105</v>
      </c>
      <c r="AY66" s="32">
        <v>132</v>
      </c>
      <c r="AZ66" s="32">
        <v>138</v>
      </c>
      <c r="BA66" s="32">
        <v>139</v>
      </c>
      <c r="BB66" s="32">
        <v>164</v>
      </c>
      <c r="BC66" s="32">
        <v>148</v>
      </c>
      <c r="BD66" s="32">
        <v>144</v>
      </c>
      <c r="BE66" s="32">
        <v>153</v>
      </c>
    </row>
    <row r="67" spans="2:59" ht="12" customHeight="1">
      <c r="B67" s="18" t="s">
        <v>115</v>
      </c>
      <c r="O67" s="434" t="s">
        <v>238</v>
      </c>
      <c r="P67" s="26">
        <v>0</v>
      </c>
      <c r="Q67" s="27">
        <v>0</v>
      </c>
      <c r="R67" s="27">
        <v>0</v>
      </c>
      <c r="S67" s="27">
        <v>0</v>
      </c>
      <c r="T67" s="27">
        <v>1</v>
      </c>
      <c r="U67" s="27">
        <v>0</v>
      </c>
      <c r="V67" s="27">
        <v>0</v>
      </c>
      <c r="W67" s="27">
        <v>0</v>
      </c>
      <c r="X67" s="27">
        <v>1</v>
      </c>
      <c r="Y67" s="27">
        <v>0</v>
      </c>
      <c r="Z67" s="27">
        <v>0</v>
      </c>
      <c r="AA67" s="27">
        <v>0</v>
      </c>
      <c r="AB67" s="27">
        <v>1</v>
      </c>
      <c r="AC67" s="27">
        <v>0</v>
      </c>
      <c r="AD67" s="27">
        <v>0</v>
      </c>
      <c r="AE67" s="27">
        <v>0</v>
      </c>
      <c r="AF67" s="27">
        <v>0</v>
      </c>
      <c r="AG67" s="27">
        <v>0</v>
      </c>
      <c r="AH67" s="27">
        <v>0</v>
      </c>
      <c r="AI67" s="27">
        <v>0</v>
      </c>
      <c r="AJ67" s="27">
        <v>1</v>
      </c>
      <c r="AK67" s="27">
        <v>0</v>
      </c>
      <c r="AL67" s="27">
        <v>1</v>
      </c>
      <c r="AM67" s="27">
        <v>0</v>
      </c>
      <c r="AN67" s="27">
        <v>1</v>
      </c>
      <c r="AO67" s="27">
        <v>0</v>
      </c>
      <c r="AP67" s="27">
        <v>0</v>
      </c>
      <c r="AQ67" s="27">
        <v>0</v>
      </c>
      <c r="AR67" s="27">
        <v>0</v>
      </c>
      <c r="AS67" s="27">
        <v>0</v>
      </c>
      <c r="AT67" s="27">
        <v>0</v>
      </c>
      <c r="AU67" s="27">
        <v>0</v>
      </c>
      <c r="AV67" s="27">
        <v>0</v>
      </c>
      <c r="AW67" s="27">
        <v>0</v>
      </c>
      <c r="AX67" s="27">
        <v>1</v>
      </c>
      <c r="AY67" s="27">
        <v>0</v>
      </c>
      <c r="AZ67" s="27">
        <v>0</v>
      </c>
      <c r="BA67" s="27">
        <v>0</v>
      </c>
      <c r="BB67" s="27">
        <v>0</v>
      </c>
      <c r="BC67" s="27">
        <v>0</v>
      </c>
      <c r="BD67" s="27">
        <v>1</v>
      </c>
      <c r="BE67" s="27">
        <v>1</v>
      </c>
      <c r="BF67" s="108"/>
      <c r="BG67" s="108"/>
    </row>
    <row r="68" spans="2:59" ht="12" customHeight="1">
      <c r="O68" s="18" t="s">
        <v>115</v>
      </c>
      <c r="P68" s="108"/>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c r="AN68" s="108"/>
      <c r="AO68" s="108"/>
      <c r="AP68" s="108"/>
      <c r="AQ68" s="108"/>
      <c r="AR68" s="108"/>
      <c r="AS68" s="108"/>
      <c r="AT68" s="108"/>
      <c r="AU68" s="108"/>
      <c r="AV68" s="108"/>
      <c r="AW68" s="108"/>
      <c r="AX68" s="108"/>
      <c r="AY68" s="108"/>
      <c r="AZ68" s="108"/>
      <c r="BA68" s="108"/>
      <c r="BB68" s="108"/>
      <c r="BC68" s="108"/>
      <c r="BD68" s="108"/>
      <c r="BE68" s="108"/>
    </row>
    <row r="86" spans="2:57" ht="12" customHeight="1">
      <c r="O86" s="12"/>
      <c r="AX86" s="16"/>
      <c r="AY86" s="16"/>
      <c r="AZ86" s="16"/>
      <c r="BA86" s="16"/>
      <c r="BB86" s="16"/>
      <c r="BC86" s="16"/>
      <c r="BD86" s="16"/>
      <c r="BE86" s="16"/>
    </row>
    <row r="90" spans="2:57" ht="12" customHeight="1">
      <c r="C90" s="14"/>
      <c r="D90" s="15"/>
      <c r="E90" s="15"/>
      <c r="F90" s="15"/>
      <c r="G90" s="15"/>
      <c r="H90" s="15"/>
      <c r="I90" s="15"/>
      <c r="J90" s="15"/>
      <c r="K90" s="15"/>
      <c r="L90" s="15"/>
      <c r="M90" s="15"/>
      <c r="N90" s="15"/>
    </row>
    <row r="91" spans="2:57" ht="12" customHeight="1">
      <c r="C91" s="10" t="s">
        <v>720</v>
      </c>
      <c r="D91" s="12"/>
      <c r="E91" s="12"/>
      <c r="F91" s="12"/>
      <c r="G91" s="12"/>
      <c r="H91" s="12"/>
      <c r="I91" s="12"/>
      <c r="J91" s="12"/>
      <c r="K91" s="12"/>
      <c r="L91" s="12"/>
      <c r="M91" s="12"/>
      <c r="N91" s="12"/>
      <c r="P91" s="10" t="s">
        <v>721</v>
      </c>
    </row>
    <row r="92" spans="2:57" ht="12" customHeight="1">
      <c r="C92" s="3">
        <v>2016</v>
      </c>
      <c r="D92" s="4">
        <v>2017</v>
      </c>
      <c r="E92" s="4">
        <v>2018</v>
      </c>
      <c r="F92" s="4">
        <v>2019</v>
      </c>
      <c r="G92" s="4">
        <v>2020</v>
      </c>
      <c r="H92" s="4">
        <v>2021</v>
      </c>
      <c r="I92" s="4">
        <v>2022</v>
      </c>
      <c r="J92" s="4">
        <v>2023</v>
      </c>
      <c r="K92" s="4">
        <v>2024</v>
      </c>
      <c r="L92" s="4">
        <v>2025</v>
      </c>
      <c r="M92" s="94">
        <v>2026</v>
      </c>
      <c r="P92" s="1057">
        <v>2016</v>
      </c>
      <c r="Q92" s="1059"/>
      <c r="R92" s="1059"/>
      <c r="S92" s="1059"/>
      <c r="T92" s="1057">
        <v>2017</v>
      </c>
      <c r="U92" s="1059"/>
      <c r="V92" s="1059"/>
      <c r="W92" s="1059"/>
      <c r="X92" s="1057">
        <v>2018</v>
      </c>
      <c r="Y92" s="1059"/>
      <c r="Z92" s="1059"/>
      <c r="AA92" s="1059"/>
      <c r="AB92" s="1057">
        <v>2019</v>
      </c>
      <c r="AC92" s="1059"/>
      <c r="AD92" s="1059"/>
      <c r="AE92" s="1059"/>
      <c r="AF92" s="1057">
        <v>2020</v>
      </c>
      <c r="AG92" s="1059"/>
      <c r="AH92" s="1059"/>
      <c r="AI92" s="1059"/>
      <c r="AJ92" s="1057">
        <v>2021</v>
      </c>
      <c r="AK92" s="1059"/>
      <c r="AL92" s="1059"/>
      <c r="AM92" s="1059"/>
      <c r="AN92" s="1057">
        <v>2022</v>
      </c>
      <c r="AO92" s="1059"/>
      <c r="AP92" s="1059"/>
      <c r="AQ92" s="1059"/>
      <c r="AR92" s="1057">
        <v>2023</v>
      </c>
      <c r="AS92" s="1059"/>
      <c r="AT92" s="1059"/>
      <c r="AU92" s="1059"/>
      <c r="AV92" s="1057">
        <v>2024</v>
      </c>
      <c r="AW92" s="1059"/>
      <c r="AX92" s="1059"/>
      <c r="AY92" s="1059"/>
      <c r="AZ92" s="1057">
        <v>2025</v>
      </c>
      <c r="BA92" s="1059"/>
      <c r="BB92" s="1059"/>
      <c r="BC92" s="1059"/>
      <c r="BD92" s="1057">
        <v>2026</v>
      </c>
      <c r="BE92" s="1057"/>
    </row>
    <row r="93" spans="2:57" ht="12" customHeight="1">
      <c r="B93" s="434" t="s">
        <v>230</v>
      </c>
      <c r="C93" s="176">
        <v>0.15137614678899083</v>
      </c>
      <c r="D93" s="177">
        <v>0.14409221902017291</v>
      </c>
      <c r="E93" s="177">
        <v>0.14637305699481865</v>
      </c>
      <c r="F93" s="177">
        <v>0.12441860465116279</v>
      </c>
      <c r="G93" s="177">
        <v>0.13027295285359802</v>
      </c>
      <c r="H93" s="177">
        <v>0.12796208530805686</v>
      </c>
      <c r="I93" s="177">
        <v>0.12169312169312169</v>
      </c>
      <c r="J93" s="177">
        <v>0.11658031088082901</v>
      </c>
      <c r="K93" s="177">
        <v>0.10218978102189781</v>
      </c>
      <c r="L93" s="177">
        <v>0.13735691987513007</v>
      </c>
      <c r="M93" s="178">
        <v>0.13186813186813187</v>
      </c>
      <c r="P93" s="6" t="s">
        <v>108</v>
      </c>
      <c r="Q93" s="6" t="s">
        <v>109</v>
      </c>
      <c r="R93" s="6" t="s">
        <v>110</v>
      </c>
      <c r="S93" s="6" t="s">
        <v>111</v>
      </c>
      <c r="T93" s="6" t="s">
        <v>108</v>
      </c>
      <c r="U93" s="6" t="s">
        <v>109</v>
      </c>
      <c r="V93" s="6" t="s">
        <v>110</v>
      </c>
      <c r="W93" s="6" t="s">
        <v>111</v>
      </c>
      <c r="X93" s="6" t="s">
        <v>108</v>
      </c>
      <c r="Y93" s="6" t="s">
        <v>109</v>
      </c>
      <c r="Z93" s="6" t="s">
        <v>110</v>
      </c>
      <c r="AA93" s="6" t="s">
        <v>111</v>
      </c>
      <c r="AB93" s="6" t="s">
        <v>108</v>
      </c>
      <c r="AC93" s="6" t="s">
        <v>109</v>
      </c>
      <c r="AD93" s="6" t="s">
        <v>110</v>
      </c>
      <c r="AE93" s="6" t="s">
        <v>111</v>
      </c>
      <c r="AF93" s="6" t="s">
        <v>108</v>
      </c>
      <c r="AG93" s="6" t="s">
        <v>109</v>
      </c>
      <c r="AH93" s="6" t="s">
        <v>110</v>
      </c>
      <c r="AI93" s="6" t="s">
        <v>111</v>
      </c>
      <c r="AJ93" s="6" t="s">
        <v>108</v>
      </c>
      <c r="AK93" s="6" t="s">
        <v>109</v>
      </c>
      <c r="AL93" s="6" t="s">
        <v>110</v>
      </c>
      <c r="AM93" s="6" t="s">
        <v>111</v>
      </c>
      <c r="AN93" s="6" t="s">
        <v>108</v>
      </c>
      <c r="AO93" s="6" t="s">
        <v>109</v>
      </c>
      <c r="AP93" s="6" t="s">
        <v>110</v>
      </c>
      <c r="AQ93" s="6" t="s">
        <v>111</v>
      </c>
      <c r="AR93" s="6" t="s">
        <v>108</v>
      </c>
      <c r="AS93" s="6" t="s">
        <v>109</v>
      </c>
      <c r="AT93" s="6" t="s">
        <v>110</v>
      </c>
      <c r="AU93" s="6" t="s">
        <v>111</v>
      </c>
      <c r="AV93" s="6" t="s">
        <v>108</v>
      </c>
      <c r="AW93" s="6" t="s">
        <v>109</v>
      </c>
      <c r="AX93" s="6" t="s">
        <v>110</v>
      </c>
      <c r="AY93" s="6" t="s">
        <v>111</v>
      </c>
      <c r="AZ93" s="6" t="s">
        <v>108</v>
      </c>
      <c r="BA93" s="6" t="s">
        <v>109</v>
      </c>
      <c r="BB93" s="6" t="s">
        <v>110</v>
      </c>
      <c r="BC93" s="6" t="s">
        <v>111</v>
      </c>
      <c r="BD93" s="6" t="s">
        <v>108</v>
      </c>
      <c r="BE93" s="6" t="s">
        <v>109</v>
      </c>
    </row>
    <row r="94" spans="2:57" ht="12" customHeight="1">
      <c r="B94" s="434" t="s">
        <v>231</v>
      </c>
      <c r="C94" s="179">
        <v>0.34556574923547401</v>
      </c>
      <c r="D94" s="180">
        <v>0.31268011527377521</v>
      </c>
      <c r="E94" s="180">
        <v>0.30829015544041449</v>
      </c>
      <c r="F94" s="180">
        <v>0.34767441860465115</v>
      </c>
      <c r="G94" s="180">
        <v>0.32009925558312657</v>
      </c>
      <c r="H94" s="180">
        <v>0.34123222748815168</v>
      </c>
      <c r="I94" s="180">
        <v>0.33227513227513228</v>
      </c>
      <c r="J94" s="180">
        <v>0.34196891191709844</v>
      </c>
      <c r="K94" s="180">
        <v>0.38564476885644766</v>
      </c>
      <c r="L94" s="180">
        <v>0.3891779396462019</v>
      </c>
      <c r="M94" s="181">
        <v>0.39560439560439559</v>
      </c>
      <c r="O94" s="434" t="s">
        <v>230</v>
      </c>
      <c r="P94" s="176">
        <v>0.18579234972677597</v>
      </c>
      <c r="Q94" s="177">
        <v>0.11612903225806452</v>
      </c>
      <c r="R94" s="177">
        <v>0.13725490196078433</v>
      </c>
      <c r="S94" s="177">
        <v>0.15950920245398773</v>
      </c>
      <c r="T94" s="177">
        <v>0.16326530612244897</v>
      </c>
      <c r="U94" s="177">
        <v>0.13529411764705881</v>
      </c>
      <c r="V94" s="177">
        <v>0.11538461538461539</v>
      </c>
      <c r="W94" s="177">
        <v>0.15697674418604651</v>
      </c>
      <c r="X94" s="177">
        <v>0.16949152542372881</v>
      </c>
      <c r="Y94" s="177">
        <v>0.14736842105263157</v>
      </c>
      <c r="Z94" s="177">
        <v>0.12222222222222222</v>
      </c>
      <c r="AA94" s="177">
        <v>0.13855421686746988</v>
      </c>
      <c r="AB94" s="177">
        <v>0.12785388127853881</v>
      </c>
      <c r="AC94" s="177">
        <v>0.11739130434782609</v>
      </c>
      <c r="AD94" s="177">
        <v>0.14851485148514851</v>
      </c>
      <c r="AE94" s="177">
        <v>0.10526315789473684</v>
      </c>
      <c r="AF94" s="177">
        <v>0.15348837209302327</v>
      </c>
      <c r="AG94" s="177">
        <v>0.10714285714285714</v>
      </c>
      <c r="AH94" s="177">
        <v>0.13259668508287292</v>
      </c>
      <c r="AI94" s="177">
        <v>0.12222222222222222</v>
      </c>
      <c r="AJ94" s="177">
        <v>0.13422818791946309</v>
      </c>
      <c r="AK94" s="177">
        <v>0.15584415584415584</v>
      </c>
      <c r="AL94" s="177">
        <v>0.11551155115511551</v>
      </c>
      <c r="AM94" s="177">
        <v>0.1092436974789916</v>
      </c>
      <c r="AN94" s="177">
        <v>0.11147540983606558</v>
      </c>
      <c r="AO94" s="177">
        <v>9.8290598290598288E-2</v>
      </c>
      <c r="AP94" s="177">
        <v>0.12264150943396226</v>
      </c>
      <c r="AQ94" s="177">
        <v>0.16494845360824742</v>
      </c>
      <c r="AR94" s="177">
        <v>0.11522633744855967</v>
      </c>
      <c r="AS94" s="177">
        <v>9.947643979057591E-2</v>
      </c>
      <c r="AT94" s="177">
        <v>0.14465408805031446</v>
      </c>
      <c r="AU94" s="177">
        <v>0.11173184357541899</v>
      </c>
      <c r="AV94" s="177">
        <v>6.5000000000000002E-2</v>
      </c>
      <c r="AW94" s="177">
        <v>9.4736842105263161E-2</v>
      </c>
      <c r="AX94" s="177">
        <v>0.135678391959799</v>
      </c>
      <c r="AY94" s="177">
        <v>0.11158798283261803</v>
      </c>
      <c r="AZ94" s="177">
        <v>0.15139442231075698</v>
      </c>
      <c r="BA94" s="177">
        <v>0.13043478260869565</v>
      </c>
      <c r="BB94" s="177">
        <v>0.1542056074766355</v>
      </c>
      <c r="BC94" s="177">
        <v>0.11522633744855967</v>
      </c>
      <c r="BD94" s="177">
        <v>0.1598360655737705</v>
      </c>
      <c r="BE94" s="177">
        <v>9.9526066350710901E-2</v>
      </c>
    </row>
    <row r="95" spans="2:57" ht="12" customHeight="1">
      <c r="B95" s="434" t="s">
        <v>232</v>
      </c>
      <c r="C95" s="182">
        <v>3.0581039755351681E-2</v>
      </c>
      <c r="D95" s="183">
        <v>2.0172910662824207E-2</v>
      </c>
      <c r="E95" s="183">
        <v>2.4611398963730571E-2</v>
      </c>
      <c r="F95" s="183">
        <v>3.0232558139534883E-2</v>
      </c>
      <c r="G95" s="183">
        <v>2.8535980148883373E-2</v>
      </c>
      <c r="H95" s="183">
        <v>2.0537124802527645E-2</v>
      </c>
      <c r="I95" s="183">
        <v>3.1746031746031744E-2</v>
      </c>
      <c r="J95" s="183">
        <v>4.2746113989637305E-2</v>
      </c>
      <c r="K95" s="183">
        <v>2.5547445255474453E-2</v>
      </c>
      <c r="L95" s="183">
        <v>2.1852237252861603E-2</v>
      </c>
      <c r="M95" s="184">
        <v>2.6373626373626374E-2</v>
      </c>
      <c r="O95" s="434" t="s">
        <v>231</v>
      </c>
      <c r="P95" s="179">
        <v>0.36065573770491804</v>
      </c>
      <c r="Q95" s="180">
        <v>0.34193548387096773</v>
      </c>
      <c r="R95" s="180">
        <v>0.29411764705882354</v>
      </c>
      <c r="S95" s="180">
        <v>0.38036809815950923</v>
      </c>
      <c r="T95" s="180">
        <v>0.31632653061224492</v>
      </c>
      <c r="U95" s="180">
        <v>0.3352941176470588</v>
      </c>
      <c r="V95" s="180">
        <v>0.28205128205128205</v>
      </c>
      <c r="W95" s="180">
        <v>0.31395348837209303</v>
      </c>
      <c r="X95" s="180">
        <v>0.32627118644067798</v>
      </c>
      <c r="Y95" s="180">
        <v>0.30526315789473685</v>
      </c>
      <c r="Z95" s="180">
        <v>0.3</v>
      </c>
      <c r="AA95" s="180">
        <v>0.29518072289156627</v>
      </c>
      <c r="AB95" s="180">
        <v>0.34703196347031962</v>
      </c>
      <c r="AC95" s="180">
        <v>0.36086956521739133</v>
      </c>
      <c r="AD95" s="180">
        <v>0.34158415841584161</v>
      </c>
      <c r="AE95" s="180">
        <v>0.33971291866028708</v>
      </c>
      <c r="AF95" s="180">
        <v>0.33023255813953489</v>
      </c>
      <c r="AG95" s="180">
        <v>0.3</v>
      </c>
      <c r="AH95" s="180">
        <v>0.31491712707182318</v>
      </c>
      <c r="AI95" s="180">
        <v>0.32592592592592595</v>
      </c>
      <c r="AJ95" s="180">
        <v>0.34563758389261745</v>
      </c>
      <c r="AK95" s="180">
        <v>0.35064935064935066</v>
      </c>
      <c r="AL95" s="180">
        <v>0.29702970297029702</v>
      </c>
      <c r="AM95" s="180">
        <v>0.36694677871148457</v>
      </c>
      <c r="AN95" s="180">
        <v>0.34426229508196721</v>
      </c>
      <c r="AO95" s="180">
        <v>0.35470085470085472</v>
      </c>
      <c r="AP95" s="180">
        <v>0.31603773584905659</v>
      </c>
      <c r="AQ95" s="180">
        <v>0.30412371134020616</v>
      </c>
      <c r="AR95" s="180">
        <v>0.32510288065843623</v>
      </c>
      <c r="AS95" s="180">
        <v>0.32984293193717279</v>
      </c>
      <c r="AT95" s="180">
        <v>0.3522012578616352</v>
      </c>
      <c r="AU95" s="180">
        <v>0.36871508379888268</v>
      </c>
      <c r="AV95" s="180">
        <v>0.36</v>
      </c>
      <c r="AW95" s="180">
        <v>0.44210526315789472</v>
      </c>
      <c r="AX95" s="180">
        <v>0.34170854271356782</v>
      </c>
      <c r="AY95" s="180">
        <v>0.39914163090128757</v>
      </c>
      <c r="AZ95" s="180">
        <v>0.40239043824701193</v>
      </c>
      <c r="BA95" s="180">
        <v>0.37944664031620551</v>
      </c>
      <c r="BB95" s="180">
        <v>0.38317757009345793</v>
      </c>
      <c r="BC95" s="180">
        <v>0.39094650205761317</v>
      </c>
      <c r="BD95" s="180">
        <v>0.4098360655737705</v>
      </c>
      <c r="BE95" s="180">
        <v>0.37914691943127959</v>
      </c>
    </row>
    <row r="96" spans="2:57" ht="12" customHeight="1">
      <c r="B96" s="434" t="s">
        <v>233</v>
      </c>
      <c r="C96" s="179">
        <v>9.6330275229357804E-2</v>
      </c>
      <c r="D96" s="180">
        <v>0.1037463976945245</v>
      </c>
      <c r="E96" s="180">
        <v>9.7150259067357511E-2</v>
      </c>
      <c r="F96" s="180">
        <v>0.10232558139534884</v>
      </c>
      <c r="G96" s="180">
        <v>0.11786600496277916</v>
      </c>
      <c r="H96" s="180">
        <v>9.7156398104265407E-2</v>
      </c>
      <c r="I96" s="180">
        <v>0.1164021164021164</v>
      </c>
      <c r="J96" s="180">
        <v>0.12823834196891193</v>
      </c>
      <c r="K96" s="180">
        <v>0.10827250608272507</v>
      </c>
      <c r="L96" s="180">
        <v>9.4693028095733614E-2</v>
      </c>
      <c r="M96" s="181">
        <v>9.6703296703296707E-2</v>
      </c>
      <c r="O96" s="434" t="s">
        <v>232</v>
      </c>
      <c r="P96" s="182">
        <v>2.7322404371584699E-2</v>
      </c>
      <c r="Q96" s="183">
        <v>2.5806451612903226E-2</v>
      </c>
      <c r="R96" s="183">
        <v>5.8823529411764705E-2</v>
      </c>
      <c r="S96" s="183">
        <v>1.2269938650306749E-2</v>
      </c>
      <c r="T96" s="183">
        <v>2.5510204081632654E-2</v>
      </c>
      <c r="U96" s="183">
        <v>1.1764705882352941E-2</v>
      </c>
      <c r="V96" s="183">
        <v>2.564102564102564E-2</v>
      </c>
      <c r="W96" s="183">
        <v>1.7441860465116279E-2</v>
      </c>
      <c r="X96" s="183">
        <v>2.9661016949152543E-2</v>
      </c>
      <c r="Y96" s="183">
        <v>1.5789473684210527E-2</v>
      </c>
      <c r="Z96" s="183">
        <v>3.3333333333333333E-2</v>
      </c>
      <c r="AA96" s="183">
        <v>1.8072289156626505E-2</v>
      </c>
      <c r="AB96" s="183">
        <v>3.6529680365296802E-2</v>
      </c>
      <c r="AC96" s="183">
        <v>3.0434782608695653E-2</v>
      </c>
      <c r="AD96" s="183">
        <v>2.9702970297029702E-2</v>
      </c>
      <c r="AE96" s="183">
        <v>2.3923444976076555E-2</v>
      </c>
      <c r="AF96" s="183">
        <v>2.3255813953488372E-2</v>
      </c>
      <c r="AG96" s="183">
        <v>7.857142857142857E-2</v>
      </c>
      <c r="AH96" s="183">
        <v>1.6574585635359115E-2</v>
      </c>
      <c r="AI96" s="183">
        <v>1.4814814814814815E-2</v>
      </c>
      <c r="AJ96" s="183">
        <v>1.0067114093959731E-2</v>
      </c>
      <c r="AK96" s="183">
        <v>1.948051948051948E-2</v>
      </c>
      <c r="AL96" s="183">
        <v>2.6402640264026403E-2</v>
      </c>
      <c r="AM96" s="183">
        <v>2.5210084033613446E-2</v>
      </c>
      <c r="AN96" s="183">
        <v>3.2786885245901641E-2</v>
      </c>
      <c r="AO96" s="183">
        <v>3.4188034188034191E-2</v>
      </c>
      <c r="AP96" s="183">
        <v>3.3018867924528301E-2</v>
      </c>
      <c r="AQ96" s="183">
        <v>2.5773195876288658E-2</v>
      </c>
      <c r="AR96" s="183">
        <v>5.3497942386831275E-2</v>
      </c>
      <c r="AS96" s="183">
        <v>4.1884816753926704E-2</v>
      </c>
      <c r="AT96" s="183">
        <v>3.1446540880503145E-2</v>
      </c>
      <c r="AU96" s="183">
        <v>3.9106145251396648E-2</v>
      </c>
      <c r="AV96" s="183">
        <v>1.4999999999999999E-2</v>
      </c>
      <c r="AW96" s="183">
        <v>2.1052631578947368E-2</v>
      </c>
      <c r="AX96" s="183">
        <v>3.015075376884422E-2</v>
      </c>
      <c r="AY96" s="183">
        <v>3.4334763948497854E-2</v>
      </c>
      <c r="AZ96" s="183">
        <v>1.5936254980079681E-2</v>
      </c>
      <c r="BA96" s="183">
        <v>2.3715415019762844E-2</v>
      </c>
      <c r="BB96" s="183">
        <v>9.3457943925233638E-3</v>
      </c>
      <c r="BC96" s="183">
        <v>3.7037037037037035E-2</v>
      </c>
      <c r="BD96" s="183">
        <v>2.4590163934426229E-2</v>
      </c>
      <c r="BE96" s="183">
        <v>2.843601895734597E-2</v>
      </c>
    </row>
    <row r="97" spans="2:59" ht="12" customHeight="1">
      <c r="B97" s="434" t="s">
        <v>234</v>
      </c>
      <c r="C97" s="182">
        <v>0.16972477064220184</v>
      </c>
      <c r="D97" s="183">
        <v>0.17002881844380405</v>
      </c>
      <c r="E97" s="183">
        <v>0.15414507772020725</v>
      </c>
      <c r="F97" s="183">
        <v>0.14418604651162792</v>
      </c>
      <c r="G97" s="183">
        <v>0.16997518610421836</v>
      </c>
      <c r="H97" s="183">
        <v>0.16034755134281201</v>
      </c>
      <c r="I97" s="183">
        <v>0.14285714285714285</v>
      </c>
      <c r="J97" s="183">
        <v>0.10880829015544041</v>
      </c>
      <c r="K97" s="183">
        <v>0.13990267639902676</v>
      </c>
      <c r="L97" s="183">
        <v>9.5733610822060347E-2</v>
      </c>
      <c r="M97" s="184">
        <v>0.13846153846153847</v>
      </c>
      <c r="O97" s="434" t="s">
        <v>233</v>
      </c>
      <c r="P97" s="179">
        <v>4.3715846994535519E-2</v>
      </c>
      <c r="Q97" s="180">
        <v>0.15483870967741936</v>
      </c>
      <c r="R97" s="180">
        <v>0.11764705882352941</v>
      </c>
      <c r="S97" s="180">
        <v>7.9754601226993863E-2</v>
      </c>
      <c r="T97" s="180">
        <v>0.11224489795918367</v>
      </c>
      <c r="U97" s="180">
        <v>0.1</v>
      </c>
      <c r="V97" s="180">
        <v>8.9743589743589744E-2</v>
      </c>
      <c r="W97" s="180">
        <v>0.11046511627906977</v>
      </c>
      <c r="X97" s="180">
        <v>0.10169491525423729</v>
      </c>
      <c r="Y97" s="180">
        <v>9.4736842105263161E-2</v>
      </c>
      <c r="Z97" s="180">
        <v>7.7777777777777779E-2</v>
      </c>
      <c r="AA97" s="180">
        <v>0.1144578313253012</v>
      </c>
      <c r="AB97" s="180">
        <v>8.6757990867579904E-2</v>
      </c>
      <c r="AC97" s="180">
        <v>0.11304347826086956</v>
      </c>
      <c r="AD97" s="180">
        <v>8.9108910891089105E-2</v>
      </c>
      <c r="AE97" s="180">
        <v>0.11961722488038277</v>
      </c>
      <c r="AF97" s="180">
        <v>0.13023255813953488</v>
      </c>
      <c r="AG97" s="180">
        <v>0.12142857142857143</v>
      </c>
      <c r="AH97" s="180">
        <v>0.10497237569060773</v>
      </c>
      <c r="AI97" s="180">
        <v>0.11481481481481481</v>
      </c>
      <c r="AJ97" s="180">
        <v>0.10738255033557047</v>
      </c>
      <c r="AK97" s="180">
        <v>9.0909090909090912E-2</v>
      </c>
      <c r="AL97" s="180">
        <v>8.9108910891089105E-2</v>
      </c>
      <c r="AM97" s="180">
        <v>0.10084033613445378</v>
      </c>
      <c r="AN97" s="180">
        <v>0.11475409836065574</v>
      </c>
      <c r="AO97" s="180">
        <v>0.11538461538461539</v>
      </c>
      <c r="AP97" s="180">
        <v>0.10377358490566038</v>
      </c>
      <c r="AQ97" s="180">
        <v>0.13402061855670103</v>
      </c>
      <c r="AR97" s="180">
        <v>0.13168724279835392</v>
      </c>
      <c r="AS97" s="180">
        <v>0.14136125654450263</v>
      </c>
      <c r="AT97" s="180">
        <v>9.4339622641509441E-2</v>
      </c>
      <c r="AU97" s="180">
        <v>0.13966480446927373</v>
      </c>
      <c r="AV97" s="180">
        <v>0.13</v>
      </c>
      <c r="AW97" s="180">
        <v>0.10526315789473684</v>
      </c>
      <c r="AX97" s="180">
        <v>0.11055276381909548</v>
      </c>
      <c r="AY97" s="180">
        <v>9.012875536480687E-2</v>
      </c>
      <c r="AZ97" s="180">
        <v>8.3665338645418322E-2</v>
      </c>
      <c r="BA97" s="180">
        <v>0.11857707509881422</v>
      </c>
      <c r="BB97" s="180">
        <v>8.8785046728971959E-2</v>
      </c>
      <c r="BC97" s="180">
        <v>8.6419753086419748E-2</v>
      </c>
      <c r="BD97" s="180">
        <v>9.0163934426229511E-2</v>
      </c>
      <c r="BE97" s="180">
        <v>0.10426540284360189</v>
      </c>
    </row>
    <row r="98" spans="2:59" ht="12" customHeight="1">
      <c r="B98" s="434" t="s">
        <v>235</v>
      </c>
      <c r="C98" s="179">
        <v>0.10550458715596331</v>
      </c>
      <c r="D98" s="180">
        <v>0.13976945244956773</v>
      </c>
      <c r="E98" s="180">
        <v>0.16709844559585493</v>
      </c>
      <c r="F98" s="180">
        <v>0.1372093023255814</v>
      </c>
      <c r="G98" s="180">
        <v>0.12531017369727046</v>
      </c>
      <c r="H98" s="180">
        <v>0.13665086887835703</v>
      </c>
      <c r="I98" s="180">
        <v>0.12063492063492064</v>
      </c>
      <c r="J98" s="180">
        <v>0.14637305699481865</v>
      </c>
      <c r="K98" s="180">
        <v>0.11557177615571776</v>
      </c>
      <c r="L98" s="180">
        <v>0.13319458896982311</v>
      </c>
      <c r="M98" s="181">
        <v>0.13186813186813187</v>
      </c>
      <c r="O98" s="434" t="s">
        <v>234</v>
      </c>
      <c r="P98" s="182">
        <v>0.19125683060109289</v>
      </c>
      <c r="Q98" s="183">
        <v>0.12903225806451613</v>
      </c>
      <c r="R98" s="183">
        <v>0.18300653594771241</v>
      </c>
      <c r="S98" s="183">
        <v>0.17177914110429449</v>
      </c>
      <c r="T98" s="183">
        <v>0.1683673469387755</v>
      </c>
      <c r="U98" s="183">
        <v>0.12941176470588237</v>
      </c>
      <c r="V98" s="183">
        <v>0.23076923076923078</v>
      </c>
      <c r="W98" s="183">
        <v>0.15697674418604651</v>
      </c>
      <c r="X98" s="183">
        <v>0.11016949152542373</v>
      </c>
      <c r="Y98" s="183">
        <v>0.16315789473684211</v>
      </c>
      <c r="Z98" s="183">
        <v>0.2</v>
      </c>
      <c r="AA98" s="183">
        <v>0.15662650602409639</v>
      </c>
      <c r="AB98" s="183">
        <v>0.13698630136986301</v>
      </c>
      <c r="AC98" s="183">
        <v>0.16086956521739129</v>
      </c>
      <c r="AD98" s="183">
        <v>0.13366336633663367</v>
      </c>
      <c r="AE98" s="183">
        <v>0.14354066985645933</v>
      </c>
      <c r="AF98" s="183">
        <v>0.13953488372093023</v>
      </c>
      <c r="AG98" s="183">
        <v>0.16428571428571428</v>
      </c>
      <c r="AH98" s="183">
        <v>0.17679558011049723</v>
      </c>
      <c r="AI98" s="183">
        <v>0.19259259259259259</v>
      </c>
      <c r="AJ98" s="183">
        <v>0.15771812080536912</v>
      </c>
      <c r="AK98" s="183">
        <v>0.16233766233766234</v>
      </c>
      <c r="AL98" s="183">
        <v>0.18151815181518152</v>
      </c>
      <c r="AM98" s="183">
        <v>0.14285714285714285</v>
      </c>
      <c r="AN98" s="183">
        <v>0.1540983606557377</v>
      </c>
      <c r="AO98" s="183">
        <v>0.15384615384615385</v>
      </c>
      <c r="AP98" s="183">
        <v>0.11792452830188679</v>
      </c>
      <c r="AQ98" s="183">
        <v>0.13917525773195877</v>
      </c>
      <c r="AR98" s="183">
        <v>0.10699588477366255</v>
      </c>
      <c r="AS98" s="183">
        <v>0.1256544502617801</v>
      </c>
      <c r="AT98" s="183">
        <v>0.11320754716981132</v>
      </c>
      <c r="AU98" s="183">
        <v>8.9385474860335198E-2</v>
      </c>
      <c r="AV98" s="183">
        <v>0.125</v>
      </c>
      <c r="AW98" s="183">
        <v>0.12105263157894737</v>
      </c>
      <c r="AX98" s="183">
        <v>0.1407035175879397</v>
      </c>
      <c r="AY98" s="183">
        <v>0.16738197424892703</v>
      </c>
      <c r="AZ98" s="183">
        <v>8.3665338645418322E-2</v>
      </c>
      <c r="BA98" s="183">
        <v>0.1067193675889328</v>
      </c>
      <c r="BB98" s="183">
        <v>0.11682242990654206</v>
      </c>
      <c r="BC98" s="183">
        <v>7.8189300411522639E-2</v>
      </c>
      <c r="BD98" s="183">
        <v>0.12704918032786885</v>
      </c>
      <c r="BE98" s="183">
        <v>0.15165876777251186</v>
      </c>
    </row>
    <row r="99" spans="2:59" ht="11.9" customHeight="1">
      <c r="B99" s="434" t="s">
        <v>236</v>
      </c>
      <c r="C99" s="182">
        <v>0.10091743119266056</v>
      </c>
      <c r="D99" s="183">
        <v>0.10951008645533142</v>
      </c>
      <c r="E99" s="183">
        <v>0.10233160621761658</v>
      </c>
      <c r="F99" s="183">
        <v>0.11395348837209303</v>
      </c>
      <c r="G99" s="183">
        <v>0.10794044665012408</v>
      </c>
      <c r="H99" s="183">
        <v>0.11611374407582939</v>
      </c>
      <c r="I99" s="183">
        <v>0.1343915343915344</v>
      </c>
      <c r="J99" s="183">
        <v>0.11528497409326424</v>
      </c>
      <c r="K99" s="183">
        <v>0.12287104622871046</v>
      </c>
      <c r="L99" s="183">
        <v>0.12799167533818939</v>
      </c>
      <c r="M99" s="184">
        <v>7.9120879120879117E-2</v>
      </c>
      <c r="O99" s="434" t="s">
        <v>235</v>
      </c>
      <c r="P99" s="179">
        <v>0.11475409836065574</v>
      </c>
      <c r="Q99" s="180">
        <v>0.12258064516129032</v>
      </c>
      <c r="R99" s="180">
        <v>7.8431372549019607E-2</v>
      </c>
      <c r="S99" s="180">
        <v>0.10429447852760736</v>
      </c>
      <c r="T99" s="180">
        <v>0.12755102040816327</v>
      </c>
      <c r="U99" s="180">
        <v>0.15294117647058825</v>
      </c>
      <c r="V99" s="180">
        <v>0.15384615384615385</v>
      </c>
      <c r="W99" s="180">
        <v>0.12790697674418605</v>
      </c>
      <c r="X99" s="180">
        <v>0.15254237288135594</v>
      </c>
      <c r="Y99" s="180">
        <v>0.18947368421052632</v>
      </c>
      <c r="Z99" s="180">
        <v>0.17222222222222222</v>
      </c>
      <c r="AA99" s="180">
        <v>0.15662650602409639</v>
      </c>
      <c r="AB99" s="180">
        <v>0.15525114155251141</v>
      </c>
      <c r="AC99" s="180">
        <v>0.11304347826086956</v>
      </c>
      <c r="AD99" s="180">
        <v>0.13861386138613863</v>
      </c>
      <c r="AE99" s="180">
        <v>0.14354066985645933</v>
      </c>
      <c r="AF99" s="180">
        <v>0.12558139534883722</v>
      </c>
      <c r="AG99" s="180">
        <v>0.14285714285714285</v>
      </c>
      <c r="AH99" s="180">
        <v>0.143646408839779</v>
      </c>
      <c r="AI99" s="180">
        <v>0.1037037037037037</v>
      </c>
      <c r="AJ99" s="180">
        <v>0.1174496644295302</v>
      </c>
      <c r="AK99" s="180">
        <v>0.12662337662337661</v>
      </c>
      <c r="AL99" s="180">
        <v>0.16501650165016502</v>
      </c>
      <c r="AM99" s="180">
        <v>0.13725490196078433</v>
      </c>
      <c r="AN99" s="180">
        <v>0.12459016393442623</v>
      </c>
      <c r="AO99" s="180">
        <v>0.11965811965811966</v>
      </c>
      <c r="AP99" s="180">
        <v>0.15566037735849056</v>
      </c>
      <c r="AQ99" s="180">
        <v>7.7319587628865982E-2</v>
      </c>
      <c r="AR99" s="180">
        <v>0.15226337448559671</v>
      </c>
      <c r="AS99" s="180">
        <v>0.14659685863874344</v>
      </c>
      <c r="AT99" s="180">
        <v>0.15723270440251572</v>
      </c>
      <c r="AU99" s="180">
        <v>0.12849162011173185</v>
      </c>
      <c r="AV99" s="180">
        <v>0.16</v>
      </c>
      <c r="AW99" s="180">
        <v>0.1</v>
      </c>
      <c r="AX99" s="180">
        <v>0.10552763819095477</v>
      </c>
      <c r="AY99" s="180">
        <v>9.8712446351931327E-2</v>
      </c>
      <c r="AZ99" s="180">
        <v>0.14342629482071714</v>
      </c>
      <c r="BA99" s="180">
        <v>0.11857707509881422</v>
      </c>
      <c r="BB99" s="180">
        <v>0.12616822429906541</v>
      </c>
      <c r="BC99" s="180">
        <v>0.1440329218106996</v>
      </c>
      <c r="BD99" s="180">
        <v>0.13114754098360656</v>
      </c>
      <c r="BE99" s="180">
        <v>0.13270142180094788</v>
      </c>
    </row>
    <row r="100" spans="2:59" ht="11.9" customHeight="1">
      <c r="B100" s="434" t="s">
        <v>237</v>
      </c>
      <c r="C100" s="179">
        <v>0.65137614678899081</v>
      </c>
      <c r="D100" s="180">
        <v>0.59942363112391928</v>
      </c>
      <c r="E100" s="180">
        <v>0.70336787564766834</v>
      </c>
      <c r="F100" s="180">
        <v>0.59651162790697676</v>
      </c>
      <c r="G100" s="180">
        <v>0.61538461538461542</v>
      </c>
      <c r="H100" s="180">
        <v>0.63112164296998419</v>
      </c>
      <c r="I100" s="180">
        <v>0.57566137566137565</v>
      </c>
      <c r="J100" s="180">
        <v>0.55440414507772018</v>
      </c>
      <c r="K100" s="180">
        <v>0.57299270072992703</v>
      </c>
      <c r="L100" s="180">
        <v>0.61290322580645162</v>
      </c>
      <c r="M100" s="181">
        <v>0.65274725274725276</v>
      </c>
      <c r="O100" s="434" t="s">
        <v>236</v>
      </c>
      <c r="P100" s="182">
        <v>7.650273224043716E-2</v>
      </c>
      <c r="Q100" s="183">
        <v>0.10967741935483871</v>
      </c>
      <c r="R100" s="183">
        <v>0.13071895424836602</v>
      </c>
      <c r="S100" s="183">
        <v>9.202453987730061E-2</v>
      </c>
      <c r="T100" s="183">
        <v>8.673469387755102E-2</v>
      </c>
      <c r="U100" s="183">
        <v>0.13529411764705881</v>
      </c>
      <c r="V100" s="183">
        <v>0.10256410256410256</v>
      </c>
      <c r="W100" s="183">
        <v>0.11627906976744186</v>
      </c>
      <c r="X100" s="183">
        <v>0.11016949152542373</v>
      </c>
      <c r="Y100" s="183">
        <v>8.4210526315789472E-2</v>
      </c>
      <c r="Z100" s="183">
        <v>9.4444444444444442E-2</v>
      </c>
      <c r="AA100" s="183">
        <v>0.12048192771084337</v>
      </c>
      <c r="AB100" s="183">
        <v>0.1095890410958904</v>
      </c>
      <c r="AC100" s="183">
        <v>0.10434782608695652</v>
      </c>
      <c r="AD100" s="183">
        <v>0.11881188118811881</v>
      </c>
      <c r="AE100" s="183">
        <v>0.12440191387559808</v>
      </c>
      <c r="AF100" s="183">
        <v>9.7674418604651161E-2</v>
      </c>
      <c r="AG100" s="183">
        <v>8.5714285714285715E-2</v>
      </c>
      <c r="AH100" s="183">
        <v>0.11049723756906077</v>
      </c>
      <c r="AI100" s="183">
        <v>0.12592592592592591</v>
      </c>
      <c r="AJ100" s="183">
        <v>0.12751677852348994</v>
      </c>
      <c r="AK100" s="183">
        <v>9.4155844155844159E-2</v>
      </c>
      <c r="AL100" s="183">
        <v>0.1254125412541254</v>
      </c>
      <c r="AM100" s="183">
        <v>0.11764705882352941</v>
      </c>
      <c r="AN100" s="183">
        <v>0.11803278688524591</v>
      </c>
      <c r="AO100" s="183">
        <v>0.12393162393162394</v>
      </c>
      <c r="AP100" s="183">
        <v>0.15094339622641509</v>
      </c>
      <c r="AQ100" s="183">
        <v>0.15463917525773196</v>
      </c>
      <c r="AR100" s="183">
        <v>0.11522633744855967</v>
      </c>
      <c r="AS100" s="183">
        <v>0.11518324607329843</v>
      </c>
      <c r="AT100" s="183">
        <v>0.1069182389937107</v>
      </c>
      <c r="AU100" s="183">
        <v>0.12290502793296089</v>
      </c>
      <c r="AV100" s="183">
        <v>0.14499999999999999</v>
      </c>
      <c r="AW100" s="183">
        <v>0.11578947368421053</v>
      </c>
      <c r="AX100" s="183">
        <v>0.135678391959799</v>
      </c>
      <c r="AY100" s="183">
        <v>9.8712446351931327E-2</v>
      </c>
      <c r="AZ100" s="183">
        <v>0.11952191235059761</v>
      </c>
      <c r="BA100" s="183">
        <v>0.1225296442687747</v>
      </c>
      <c r="BB100" s="183">
        <v>0.12149532710280374</v>
      </c>
      <c r="BC100" s="183">
        <v>0.14814814814814814</v>
      </c>
      <c r="BD100" s="183">
        <v>5.737704918032787E-2</v>
      </c>
      <c r="BE100" s="183">
        <v>0.10426540284360189</v>
      </c>
    </row>
    <row r="101" spans="2:59" ht="11.9" customHeight="1">
      <c r="B101" s="434" t="s">
        <v>238</v>
      </c>
      <c r="C101" s="185">
        <v>0</v>
      </c>
      <c r="D101" s="186">
        <v>1.440922190201729E-3</v>
      </c>
      <c r="E101" s="186">
        <v>1.2953367875647669E-3</v>
      </c>
      <c r="F101" s="186">
        <v>1.1627906976744186E-3</v>
      </c>
      <c r="G101" s="186">
        <v>0</v>
      </c>
      <c r="H101" s="186">
        <v>1.5797788309636651E-3</v>
      </c>
      <c r="I101" s="186">
        <v>1.0582010582010583E-3</v>
      </c>
      <c r="J101" s="186">
        <v>0</v>
      </c>
      <c r="K101" s="186">
        <v>1.2165450121654502E-3</v>
      </c>
      <c r="L101" s="186">
        <v>0</v>
      </c>
      <c r="M101" s="187">
        <v>4.3956043956043956E-3</v>
      </c>
      <c r="O101" s="434" t="s">
        <v>237</v>
      </c>
      <c r="P101" s="179">
        <v>0.69945355191256831</v>
      </c>
      <c r="Q101" s="180">
        <v>0.6387096774193548</v>
      </c>
      <c r="R101" s="180">
        <v>0.73202614379084963</v>
      </c>
      <c r="S101" s="180">
        <v>0.53374233128834359</v>
      </c>
      <c r="T101" s="180">
        <v>0.58163265306122447</v>
      </c>
      <c r="U101" s="180">
        <v>0.54705882352941182</v>
      </c>
      <c r="V101" s="180">
        <v>0.67307692307692313</v>
      </c>
      <c r="W101" s="180">
        <v>0.60465116279069764</v>
      </c>
      <c r="X101" s="180">
        <v>0.66101694915254239</v>
      </c>
      <c r="Y101" s="180">
        <v>0.64210526315789473</v>
      </c>
      <c r="Z101" s="180">
        <v>0.71666666666666667</v>
      </c>
      <c r="AA101" s="180">
        <v>0.81927710843373491</v>
      </c>
      <c r="AB101" s="180">
        <v>0.59817351598173518</v>
      </c>
      <c r="AC101" s="180">
        <v>0.68260869565217386</v>
      </c>
      <c r="AD101" s="180">
        <v>0.61386138613861385</v>
      </c>
      <c r="AE101" s="180">
        <v>0.48325358851674644</v>
      </c>
      <c r="AF101" s="180">
        <v>0.5720930232558139</v>
      </c>
      <c r="AG101" s="180">
        <v>0.65</v>
      </c>
      <c r="AH101" s="180">
        <v>0.67403314917127077</v>
      </c>
      <c r="AI101" s="180">
        <v>0.59259259259259256</v>
      </c>
      <c r="AJ101" s="180">
        <v>0.63087248322147649</v>
      </c>
      <c r="AK101" s="180">
        <v>0.62012987012987009</v>
      </c>
      <c r="AL101" s="180">
        <v>0.69636963696369636</v>
      </c>
      <c r="AM101" s="180">
        <v>0.58543417366946782</v>
      </c>
      <c r="AN101" s="180">
        <v>0.51475409836065578</v>
      </c>
      <c r="AO101" s="180">
        <v>0.72222222222222221</v>
      </c>
      <c r="AP101" s="180">
        <v>0.53301886792452835</v>
      </c>
      <c r="AQ101" s="180">
        <v>0.54123711340206182</v>
      </c>
      <c r="AR101" s="180">
        <v>0.44032921810699588</v>
      </c>
      <c r="AS101" s="180">
        <v>0.53926701570680624</v>
      </c>
      <c r="AT101" s="180">
        <v>0.74842767295597479</v>
      </c>
      <c r="AU101" s="180">
        <v>0.55307262569832405</v>
      </c>
      <c r="AV101" s="180">
        <v>0.56999999999999995</v>
      </c>
      <c r="AW101" s="180">
        <v>0.63157894736842102</v>
      </c>
      <c r="AX101" s="180">
        <v>0.52763819095477382</v>
      </c>
      <c r="AY101" s="180">
        <v>0.5665236051502146</v>
      </c>
      <c r="AZ101" s="180">
        <v>0.54980079681274896</v>
      </c>
      <c r="BA101" s="180">
        <v>0.54940711462450598</v>
      </c>
      <c r="BB101" s="180">
        <v>0.76635514018691586</v>
      </c>
      <c r="BC101" s="180">
        <v>0.60905349794238683</v>
      </c>
      <c r="BD101" s="180">
        <v>0.5901639344262295</v>
      </c>
      <c r="BE101" s="180">
        <v>0.72511848341232232</v>
      </c>
    </row>
    <row r="102" spans="2:59" ht="12" customHeight="1">
      <c r="B102" s="18" t="s">
        <v>115</v>
      </c>
      <c r="O102" s="434" t="s">
        <v>238</v>
      </c>
      <c r="P102" s="185">
        <v>0</v>
      </c>
      <c r="Q102" s="186">
        <v>0</v>
      </c>
      <c r="R102" s="186">
        <v>0</v>
      </c>
      <c r="S102" s="186">
        <v>0</v>
      </c>
      <c r="T102" s="186">
        <v>5.1020408163265302E-3</v>
      </c>
      <c r="U102" s="186">
        <v>0</v>
      </c>
      <c r="V102" s="186">
        <v>0</v>
      </c>
      <c r="W102" s="186">
        <v>0</v>
      </c>
      <c r="X102" s="186">
        <v>4.2372881355932203E-3</v>
      </c>
      <c r="Y102" s="186">
        <v>0</v>
      </c>
      <c r="Z102" s="186">
        <v>0</v>
      </c>
      <c r="AA102" s="186">
        <v>0</v>
      </c>
      <c r="AB102" s="186">
        <v>4.5662100456621002E-3</v>
      </c>
      <c r="AC102" s="186">
        <v>0</v>
      </c>
      <c r="AD102" s="186">
        <v>0</v>
      </c>
      <c r="AE102" s="186">
        <v>0</v>
      </c>
      <c r="AF102" s="186">
        <v>0</v>
      </c>
      <c r="AG102" s="186">
        <v>0</v>
      </c>
      <c r="AH102" s="186">
        <v>0</v>
      </c>
      <c r="AI102" s="186">
        <v>0</v>
      </c>
      <c r="AJ102" s="186">
        <v>3.3557046979865771E-3</v>
      </c>
      <c r="AK102" s="186">
        <v>0</v>
      </c>
      <c r="AL102" s="186">
        <v>3.3003300330033004E-3</v>
      </c>
      <c r="AM102" s="186">
        <v>0</v>
      </c>
      <c r="AN102" s="186">
        <v>3.2786885245901639E-3</v>
      </c>
      <c r="AO102" s="186">
        <v>0</v>
      </c>
      <c r="AP102" s="186">
        <v>0</v>
      </c>
      <c r="AQ102" s="186">
        <v>0</v>
      </c>
      <c r="AR102" s="186">
        <v>0</v>
      </c>
      <c r="AS102" s="186">
        <v>0</v>
      </c>
      <c r="AT102" s="186">
        <v>0</v>
      </c>
      <c r="AU102" s="186">
        <v>0</v>
      </c>
      <c r="AV102" s="186">
        <v>0</v>
      </c>
      <c r="AW102" s="186">
        <v>0</v>
      </c>
      <c r="AX102" s="186">
        <v>5.0251256281407036E-3</v>
      </c>
      <c r="AY102" s="186">
        <v>0</v>
      </c>
      <c r="AZ102" s="186">
        <v>0</v>
      </c>
      <c r="BA102" s="186">
        <v>0</v>
      </c>
      <c r="BB102" s="186">
        <v>0</v>
      </c>
      <c r="BC102" s="186">
        <v>0</v>
      </c>
      <c r="BD102" s="186">
        <v>4.0983606557377051E-3</v>
      </c>
      <c r="BE102" s="186">
        <v>4.7393364928909956E-3</v>
      </c>
      <c r="BF102" s="108"/>
      <c r="BG102" s="108"/>
    </row>
    <row r="103" spans="2:59" ht="12" customHeight="1">
      <c r="O103" s="18" t="s">
        <v>115</v>
      </c>
      <c r="P103" s="108"/>
      <c r="Q103" s="108"/>
      <c r="R103" s="108"/>
      <c r="S103" s="108"/>
      <c r="T103" s="108"/>
      <c r="U103" s="108"/>
      <c r="V103" s="108"/>
      <c r="W103" s="108"/>
      <c r="X103" s="108"/>
      <c r="Y103" s="108"/>
      <c r="Z103" s="108"/>
      <c r="AA103" s="108"/>
      <c r="AB103" s="108"/>
      <c r="AC103" s="108"/>
      <c r="AD103" s="108"/>
      <c r="AE103" s="108"/>
      <c r="AF103" s="108"/>
      <c r="AG103" s="108"/>
      <c r="AH103" s="108"/>
      <c r="AI103" s="108"/>
      <c r="AJ103" s="108"/>
      <c r="AK103" s="108"/>
      <c r="AL103" s="108"/>
      <c r="AM103" s="108"/>
      <c r="AN103" s="108"/>
      <c r="AO103" s="108"/>
      <c r="AP103" s="108"/>
      <c r="AQ103" s="108"/>
      <c r="AR103" s="108"/>
      <c r="AS103" s="108"/>
      <c r="AT103" s="108"/>
      <c r="AU103" s="108"/>
      <c r="AV103" s="108"/>
      <c r="AW103" s="108"/>
      <c r="AX103" s="108"/>
      <c r="AY103" s="108"/>
      <c r="AZ103" s="108"/>
      <c r="BA103" s="108"/>
      <c r="BB103" s="108"/>
      <c r="BC103" s="108"/>
      <c r="BD103" s="108"/>
      <c r="BE103" s="108"/>
    </row>
  </sheetData>
  <mergeCells count="44">
    <mergeCell ref="AJ7:AM7"/>
    <mergeCell ref="P7:S7"/>
    <mergeCell ref="T7:W7"/>
    <mergeCell ref="X7:AA7"/>
    <mergeCell ref="AB7:AE7"/>
    <mergeCell ref="AF7:AI7"/>
    <mergeCell ref="P41:S41"/>
    <mergeCell ref="T41:W41"/>
    <mergeCell ref="X41:AA41"/>
    <mergeCell ref="AB41:AE41"/>
    <mergeCell ref="AF41:AI41"/>
    <mergeCell ref="BD41:BE41"/>
    <mergeCell ref="BD7:BE7"/>
    <mergeCell ref="AJ57:AM57"/>
    <mergeCell ref="AJ41:AM41"/>
    <mergeCell ref="AN41:AQ41"/>
    <mergeCell ref="AR41:AU41"/>
    <mergeCell ref="AV41:AY41"/>
    <mergeCell ref="AN57:AQ57"/>
    <mergeCell ref="AR57:AU57"/>
    <mergeCell ref="AV57:AY57"/>
    <mergeCell ref="AZ57:BC57"/>
    <mergeCell ref="AZ41:BC41"/>
    <mergeCell ref="AN7:AQ7"/>
    <mergeCell ref="AR7:AU7"/>
    <mergeCell ref="AV7:AY7"/>
    <mergeCell ref="AZ7:BC7"/>
    <mergeCell ref="P57:S57"/>
    <mergeCell ref="T57:W57"/>
    <mergeCell ref="X57:AA57"/>
    <mergeCell ref="AB57:AE57"/>
    <mergeCell ref="AF57:AI57"/>
    <mergeCell ref="P92:S92"/>
    <mergeCell ref="T92:W92"/>
    <mergeCell ref="X92:AA92"/>
    <mergeCell ref="AB92:AE92"/>
    <mergeCell ref="AF92:AI92"/>
    <mergeCell ref="BD92:BE92"/>
    <mergeCell ref="BD57:BE57"/>
    <mergeCell ref="AJ92:AM92"/>
    <mergeCell ref="AN92:AQ92"/>
    <mergeCell ref="AR92:AU92"/>
    <mergeCell ref="AV92:AY92"/>
    <mergeCell ref="AZ92:BC92"/>
  </mergeCells>
  <pageMargins left="0.7" right="0.7" top="0.75" bottom="0.75" header="0.3" footer="0.3"/>
  <pageSetup orientation="portrait" horizontalDpi="1200" verticalDpi="1200"/>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7012A-9B24-480F-8F6C-AC4B09702BF0}">
  <sheetPr codeName="Sheet35">
    <tabColor theme="4"/>
  </sheetPr>
  <dimension ref="A1:BE33"/>
  <sheetViews>
    <sheetView showGridLines="0" zoomScaleNormal="100" workbookViewId="0"/>
  </sheetViews>
  <sheetFormatPr defaultColWidth="7.08203125" defaultRowHeight="12" customHeight="1"/>
  <cols>
    <col min="1" max="1" width="2.5" style="95" customWidth="1"/>
    <col min="2" max="2" width="20.58203125" style="97" customWidth="1"/>
    <col min="3" max="14" width="7.08203125" style="97"/>
    <col min="15" max="15" width="20.58203125" style="97" customWidth="1"/>
    <col min="16" max="16384" width="7.08203125" style="97"/>
  </cols>
  <sheetData>
    <row r="1" spans="1:57" ht="12" customHeight="1">
      <c r="A1" s="910"/>
      <c r="B1" s="95"/>
      <c r="C1" s="96"/>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7" ht="12" customHeight="1">
      <c r="B2" s="96"/>
      <c r="C2" s="96"/>
    </row>
    <row r="3" spans="1:57" ht="12" customHeight="1">
      <c r="B3" s="96"/>
      <c r="C3" s="96"/>
    </row>
    <row r="4" spans="1:57" ht="12" customHeight="1">
      <c r="B4" s="96"/>
      <c r="C4" s="96"/>
      <c r="E4" s="98"/>
      <c r="F4" s="98"/>
      <c r="G4" s="98"/>
      <c r="H4" s="98"/>
      <c r="I4" s="98"/>
      <c r="J4" s="98"/>
      <c r="O4" s="2"/>
    </row>
    <row r="5" spans="1:57" ht="12" customHeight="1">
      <c r="B5" s="96"/>
      <c r="C5" s="96"/>
      <c r="E5" s="98"/>
      <c r="F5" s="98"/>
      <c r="G5" s="98"/>
      <c r="H5" s="98"/>
      <c r="I5" s="98"/>
      <c r="J5" s="98"/>
      <c r="O5" s="2"/>
    </row>
    <row r="6" spans="1:57" ht="12" customHeight="1">
      <c r="B6" s="96"/>
      <c r="C6" s="96"/>
      <c r="O6" s="2"/>
      <c r="P6" s="10" t="s">
        <v>723</v>
      </c>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row>
    <row r="7" spans="1:57" ht="12" customHeight="1">
      <c r="C7" s="10" t="s">
        <v>722</v>
      </c>
      <c r="D7" s="99"/>
      <c r="E7" s="99"/>
      <c r="F7" s="99"/>
      <c r="G7" s="99"/>
      <c r="H7" s="99"/>
      <c r="I7" s="99"/>
      <c r="J7" s="99"/>
      <c r="K7" s="99"/>
      <c r="L7" s="99"/>
      <c r="M7" s="99"/>
      <c r="O7" s="2"/>
      <c r="P7" s="1058">
        <v>2016</v>
      </c>
      <c r="Q7" s="1057"/>
      <c r="R7" s="1057"/>
      <c r="S7" s="1057"/>
      <c r="T7" s="1057">
        <v>2017</v>
      </c>
      <c r="U7" s="1057"/>
      <c r="V7" s="1057"/>
      <c r="W7" s="1057"/>
      <c r="X7" s="1057">
        <v>2018</v>
      </c>
      <c r="Y7" s="1057"/>
      <c r="Z7" s="1057"/>
      <c r="AA7" s="1057"/>
      <c r="AB7" s="1057">
        <v>2019</v>
      </c>
      <c r="AC7" s="1057"/>
      <c r="AD7" s="1057"/>
      <c r="AE7" s="1057"/>
      <c r="AF7" s="1057">
        <v>2020</v>
      </c>
      <c r="AG7" s="1057"/>
      <c r="AH7" s="1057"/>
      <c r="AI7" s="1057"/>
      <c r="AJ7" s="1057">
        <v>2021</v>
      </c>
      <c r="AK7" s="1057"/>
      <c r="AL7" s="1057"/>
      <c r="AM7" s="1057"/>
      <c r="AN7" s="1057">
        <v>2022</v>
      </c>
      <c r="AO7" s="1057"/>
      <c r="AP7" s="1057"/>
      <c r="AQ7" s="1057"/>
      <c r="AR7" s="1057">
        <v>2023</v>
      </c>
      <c r="AS7" s="1057"/>
      <c r="AT7" s="1057"/>
      <c r="AU7" s="1057"/>
      <c r="AV7" s="1057">
        <v>2024</v>
      </c>
      <c r="AW7" s="1057"/>
      <c r="AX7" s="1057"/>
      <c r="AY7" s="1057"/>
      <c r="AZ7" s="1057">
        <v>2025</v>
      </c>
      <c r="BA7" s="1057"/>
      <c r="BB7" s="1057"/>
      <c r="BC7" s="1057"/>
      <c r="BD7" s="1057">
        <v>2026</v>
      </c>
      <c r="BE7" s="1057"/>
    </row>
    <row r="8" spans="1:57" ht="12" customHeight="1">
      <c r="C8" s="3">
        <v>2016</v>
      </c>
      <c r="D8" s="4">
        <v>2017</v>
      </c>
      <c r="E8" s="4">
        <v>2018</v>
      </c>
      <c r="F8" s="4">
        <v>2019</v>
      </c>
      <c r="G8" s="4">
        <v>2020</v>
      </c>
      <c r="H8" s="4">
        <v>2021</v>
      </c>
      <c r="I8" s="4">
        <v>2022</v>
      </c>
      <c r="J8" s="4">
        <v>2023</v>
      </c>
      <c r="K8" s="4">
        <v>2024</v>
      </c>
      <c r="L8" s="4">
        <v>2025</v>
      </c>
      <c r="M8" s="94">
        <v>2026</v>
      </c>
      <c r="O8" s="2"/>
      <c r="P8" s="5"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2" customHeight="1">
      <c r="A9" s="17"/>
      <c r="B9" s="100" t="s">
        <v>537</v>
      </c>
      <c r="C9" s="435">
        <v>13.500729658811339</v>
      </c>
      <c r="D9" s="436">
        <v>35.814157136168653</v>
      </c>
      <c r="E9" s="436">
        <v>62.583602187283603</v>
      </c>
      <c r="F9" s="436">
        <v>181.53499871877611</v>
      </c>
      <c r="G9" s="436">
        <v>178.9277932620474</v>
      </c>
      <c r="H9" s="436">
        <v>518.23672886846407</v>
      </c>
      <c r="I9" s="436">
        <v>6.6534308364277504</v>
      </c>
      <c r="J9" s="436">
        <v>26.127589012674889</v>
      </c>
      <c r="K9" s="436">
        <v>41.484136646909477</v>
      </c>
      <c r="L9" s="436">
        <v>105.335358839064</v>
      </c>
      <c r="M9" s="437">
        <v>1783.1043627409999</v>
      </c>
      <c r="O9" s="100" t="s">
        <v>537</v>
      </c>
      <c r="P9" s="435">
        <v>1.353060470881343</v>
      </c>
      <c r="Q9" s="436">
        <v>4.9523388558903241</v>
      </c>
      <c r="R9" s="436">
        <v>5.3194324548179788</v>
      </c>
      <c r="S9" s="436">
        <v>1.875897877221691</v>
      </c>
      <c r="T9" s="436">
        <v>3.681796319070691</v>
      </c>
      <c r="U9" s="436">
        <v>9.0615288322146679</v>
      </c>
      <c r="V9" s="436">
        <v>4.1341722044369282</v>
      </c>
      <c r="W9" s="436">
        <v>18.936659780446359</v>
      </c>
      <c r="X9" s="436">
        <v>10.996090347999999</v>
      </c>
      <c r="Y9" s="436">
        <v>25.131925746143029</v>
      </c>
      <c r="Z9" s="436">
        <v>12.35086382156967</v>
      </c>
      <c r="AA9" s="436">
        <v>14.1047222715709</v>
      </c>
      <c r="AB9" s="436">
        <v>29.183090564868579</v>
      </c>
      <c r="AC9" s="436">
        <v>112.3248816501725</v>
      </c>
      <c r="AD9" s="436">
        <v>31.617306506918421</v>
      </c>
      <c r="AE9" s="436">
        <v>8.4097199968166052</v>
      </c>
      <c r="AF9" s="436">
        <v>6.4828366610000003</v>
      </c>
      <c r="AG9" s="436">
        <v>11.875850106</v>
      </c>
      <c r="AH9" s="436">
        <v>93.823482031435816</v>
      </c>
      <c r="AI9" s="436">
        <v>66.745624463611563</v>
      </c>
      <c r="AJ9" s="436">
        <v>131.4084682864079</v>
      </c>
      <c r="AK9" s="436">
        <v>160.8156959624587</v>
      </c>
      <c r="AL9" s="436">
        <v>101.3705455785135</v>
      </c>
      <c r="AM9" s="436">
        <v>124.6420190410839</v>
      </c>
      <c r="AN9" s="436">
        <v>2.6556340466826849</v>
      </c>
      <c r="AO9" s="436">
        <v>1.6196201290000001</v>
      </c>
      <c r="AP9" s="436">
        <v>0.6254257379999999</v>
      </c>
      <c r="AQ9" s="436">
        <v>1.7527509227450651</v>
      </c>
      <c r="AR9" s="436">
        <v>1.159740829</v>
      </c>
      <c r="AS9" s="436">
        <v>3.522012370380156</v>
      </c>
      <c r="AT9" s="436">
        <v>20.367149108</v>
      </c>
      <c r="AU9" s="436">
        <v>1.078686705294734</v>
      </c>
      <c r="AV9" s="436">
        <v>13.526804007000001</v>
      </c>
      <c r="AW9" s="436">
        <v>14.50641877190948</v>
      </c>
      <c r="AX9" s="436">
        <v>1.2324757239999999</v>
      </c>
      <c r="AY9" s="436">
        <v>12.218438144</v>
      </c>
      <c r="AZ9" s="436">
        <v>20.840886410424389</v>
      </c>
      <c r="BA9" s="436">
        <v>24.401712455999998</v>
      </c>
      <c r="BB9" s="436">
        <v>42.129526576124192</v>
      </c>
      <c r="BC9" s="436">
        <v>17.963233396515442</v>
      </c>
      <c r="BD9" s="436">
        <v>16.813923227</v>
      </c>
      <c r="BE9" s="437">
        <v>1766.2904395139999</v>
      </c>
    </row>
    <row r="10" spans="1:57" ht="12" customHeight="1">
      <c r="A10" s="17"/>
      <c r="B10" s="101" t="s">
        <v>538</v>
      </c>
      <c r="C10" s="29">
        <v>48</v>
      </c>
      <c r="D10" s="30">
        <v>70</v>
      </c>
      <c r="E10" s="30">
        <v>95</v>
      </c>
      <c r="F10" s="30">
        <v>92</v>
      </c>
      <c r="G10" s="30">
        <v>115</v>
      </c>
      <c r="H10" s="30">
        <v>201</v>
      </c>
      <c r="I10" s="30">
        <v>43</v>
      </c>
      <c r="J10" s="30">
        <v>44</v>
      </c>
      <c r="K10" s="30">
        <v>45</v>
      </c>
      <c r="L10" s="30">
        <v>50</v>
      </c>
      <c r="M10" s="31">
        <v>38</v>
      </c>
      <c r="O10" s="101" t="s">
        <v>538</v>
      </c>
      <c r="P10" s="29">
        <v>7</v>
      </c>
      <c r="Q10" s="30">
        <v>15</v>
      </c>
      <c r="R10" s="30">
        <v>18</v>
      </c>
      <c r="S10" s="30">
        <v>8</v>
      </c>
      <c r="T10" s="30">
        <v>9</v>
      </c>
      <c r="U10" s="30">
        <v>23</v>
      </c>
      <c r="V10" s="30">
        <v>14</v>
      </c>
      <c r="W10" s="30">
        <v>24</v>
      </c>
      <c r="X10" s="30">
        <v>18</v>
      </c>
      <c r="Y10" s="30">
        <v>31</v>
      </c>
      <c r="Z10" s="30">
        <v>29</v>
      </c>
      <c r="AA10" s="30">
        <v>17</v>
      </c>
      <c r="AB10" s="30">
        <v>16</v>
      </c>
      <c r="AC10" s="30">
        <v>35</v>
      </c>
      <c r="AD10" s="30">
        <v>21</v>
      </c>
      <c r="AE10" s="30">
        <v>20</v>
      </c>
      <c r="AF10" s="30">
        <v>12</v>
      </c>
      <c r="AG10" s="30">
        <v>20</v>
      </c>
      <c r="AH10" s="30">
        <v>43</v>
      </c>
      <c r="AI10" s="30">
        <v>40</v>
      </c>
      <c r="AJ10" s="30">
        <v>42</v>
      </c>
      <c r="AK10" s="30">
        <v>56</v>
      </c>
      <c r="AL10" s="30">
        <v>52</v>
      </c>
      <c r="AM10" s="30">
        <v>51</v>
      </c>
      <c r="AN10" s="30">
        <v>15</v>
      </c>
      <c r="AO10" s="30">
        <v>12</v>
      </c>
      <c r="AP10" s="30">
        <v>9</v>
      </c>
      <c r="AQ10" s="30">
        <v>7</v>
      </c>
      <c r="AR10" s="30">
        <v>9</v>
      </c>
      <c r="AS10" s="30">
        <v>7</v>
      </c>
      <c r="AT10" s="30">
        <v>18</v>
      </c>
      <c r="AU10" s="30">
        <v>10</v>
      </c>
      <c r="AV10" s="30">
        <v>15</v>
      </c>
      <c r="AW10" s="30">
        <v>11</v>
      </c>
      <c r="AX10" s="30">
        <v>7</v>
      </c>
      <c r="AY10" s="30">
        <v>12</v>
      </c>
      <c r="AZ10" s="30">
        <v>11</v>
      </c>
      <c r="BA10" s="30">
        <v>10</v>
      </c>
      <c r="BB10" s="30">
        <v>15</v>
      </c>
      <c r="BC10" s="30">
        <v>14</v>
      </c>
      <c r="BD10" s="30">
        <v>16</v>
      </c>
      <c r="BE10" s="31">
        <v>22</v>
      </c>
    </row>
    <row r="11" spans="1:57" ht="12" customHeight="1">
      <c r="B11" s="36" t="s">
        <v>115</v>
      </c>
      <c r="O11" s="36" t="s">
        <v>115</v>
      </c>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row>
    <row r="12" spans="1:57" ht="12" customHeight="1">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row>
    <row r="13" spans="1:57" ht="12" customHeight="1">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row>
    <row r="14" spans="1:57" ht="12" customHeight="1">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row>
    <row r="15" spans="1:57" ht="12" customHeight="1">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row>
    <row r="16" spans="1:57" ht="12" customHeight="1">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row>
    <row r="17" spans="2:57" ht="12" customHeight="1">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row>
    <row r="18" spans="2:57" ht="12" customHeight="1">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row>
    <row r="19" spans="2:57" ht="12" customHeight="1">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row>
    <row r="20" spans="2:57" ht="12" customHeight="1">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row>
    <row r="21" spans="2:57" ht="12" customHeight="1">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row>
    <row r="22" spans="2:57" ht="12" customHeight="1">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row>
    <row r="23" spans="2:57" ht="12" customHeight="1">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row>
    <row r="24" spans="2:57" ht="12" customHeight="1">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row>
    <row r="25" spans="2:57" ht="12" customHeight="1">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row>
    <row r="26" spans="2:57" ht="12" customHeight="1">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row>
    <row r="27" spans="2:57" ht="12" customHeight="1">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row>
    <row r="28" spans="2:57" ht="12" customHeight="1">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row>
    <row r="29" spans="2:57" ht="12" customHeight="1">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row>
    <row r="30" spans="2:57" ht="12" customHeight="1">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row>
    <row r="31" spans="2:57" ht="12" customHeight="1">
      <c r="B31" s="96"/>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row>
    <row r="32" spans="2:57" ht="12" customHeight="1">
      <c r="B32" s="96"/>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row>
    <row r="33" spans="2:57" ht="12" customHeight="1">
      <c r="B33" s="96"/>
      <c r="O33" s="9"/>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row>
  </sheetData>
  <mergeCells count="11">
    <mergeCell ref="P7:S7"/>
    <mergeCell ref="T7:W7"/>
    <mergeCell ref="X7:AA7"/>
    <mergeCell ref="BD7:BE7"/>
    <mergeCell ref="AB7:AE7"/>
    <mergeCell ref="AF7:AI7"/>
    <mergeCell ref="AJ7:AM7"/>
    <mergeCell ref="AN7:AQ7"/>
    <mergeCell ref="AR7:AU7"/>
    <mergeCell ref="AV7:AY7"/>
    <mergeCell ref="AZ7:BC7"/>
  </mergeCells>
  <pageMargins left="0.7" right="0.7" top="0.75" bottom="0.75" header="0.3" footer="0.3"/>
  <pageSetup orientation="portrait" horizontalDpi="0" verticalDpi="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4516C-06A9-4921-9F95-3A1C9898CACB}">
  <sheetPr>
    <tabColor theme="4"/>
  </sheetPr>
  <dimension ref="A1:BE65"/>
  <sheetViews>
    <sheetView showGridLines="0" zoomScaleNormal="100" workbookViewId="0"/>
  </sheetViews>
  <sheetFormatPr defaultColWidth="7.08203125" defaultRowHeight="12" customHeight="1"/>
  <cols>
    <col min="1" max="1" width="2.5" style="95" customWidth="1"/>
    <col min="2" max="2" width="20.58203125" style="97" customWidth="1"/>
    <col min="3" max="14" width="7.08203125" style="97"/>
    <col min="15" max="15" width="20.58203125" style="97" customWidth="1"/>
    <col min="16" max="16384" width="7.08203125" style="97"/>
  </cols>
  <sheetData>
    <row r="1" spans="1:57" ht="12" customHeight="1">
      <c r="A1" s="910"/>
      <c r="B1" s="95"/>
      <c r="C1" s="96"/>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7" ht="12" customHeight="1">
      <c r="B2" s="96"/>
      <c r="C2" s="96"/>
    </row>
    <row r="3" spans="1:57" ht="12" customHeight="1">
      <c r="B3" s="96"/>
      <c r="C3" s="96"/>
    </row>
    <row r="4" spans="1:57" ht="12" customHeight="1">
      <c r="B4" s="96"/>
      <c r="C4" s="96"/>
      <c r="E4" s="98"/>
      <c r="F4" s="98"/>
      <c r="G4" s="98"/>
      <c r="H4" s="98"/>
      <c r="I4" s="98"/>
      <c r="J4" s="98"/>
      <c r="O4" s="2"/>
    </row>
    <row r="5" spans="1:57" ht="12" customHeight="1">
      <c r="B5" s="96"/>
      <c r="C5" s="96"/>
      <c r="E5" s="98"/>
      <c r="F5" s="98"/>
      <c r="G5" s="98"/>
      <c r="H5" s="98"/>
      <c r="I5" s="98"/>
      <c r="J5" s="98"/>
      <c r="O5" s="2"/>
    </row>
    <row r="6" spans="1:57" ht="12" customHeight="1">
      <c r="B6" s="96"/>
      <c r="C6" s="96"/>
      <c r="O6" s="2"/>
      <c r="P6" s="10" t="s">
        <v>725</v>
      </c>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row>
    <row r="7" spans="1:57" ht="12" customHeight="1">
      <c r="C7" s="10" t="s">
        <v>724</v>
      </c>
      <c r="D7" s="99"/>
      <c r="E7" s="99"/>
      <c r="F7" s="99"/>
      <c r="G7" s="99"/>
      <c r="H7" s="99"/>
      <c r="I7" s="99"/>
      <c r="J7" s="99"/>
      <c r="K7" s="99"/>
      <c r="L7" s="99"/>
      <c r="M7" s="99"/>
      <c r="O7" s="2"/>
      <c r="P7" s="1058">
        <v>2016</v>
      </c>
      <c r="Q7" s="1057"/>
      <c r="R7" s="1057"/>
      <c r="S7" s="1057"/>
      <c r="T7" s="1057">
        <v>2017</v>
      </c>
      <c r="U7" s="1057"/>
      <c r="V7" s="1057"/>
      <c r="W7" s="1057"/>
      <c r="X7" s="1057">
        <v>2018</v>
      </c>
      <c r="Y7" s="1057"/>
      <c r="Z7" s="1057"/>
      <c r="AA7" s="1057"/>
      <c r="AB7" s="1057">
        <v>2019</v>
      </c>
      <c r="AC7" s="1057"/>
      <c r="AD7" s="1057"/>
      <c r="AE7" s="1057"/>
      <c r="AF7" s="1057">
        <v>2020</v>
      </c>
      <c r="AG7" s="1057"/>
      <c r="AH7" s="1057"/>
      <c r="AI7" s="1057"/>
      <c r="AJ7" s="1057">
        <v>2021</v>
      </c>
      <c r="AK7" s="1057"/>
      <c r="AL7" s="1057"/>
      <c r="AM7" s="1057"/>
      <c r="AN7" s="1057">
        <v>2022</v>
      </c>
      <c r="AO7" s="1057"/>
      <c r="AP7" s="1057"/>
      <c r="AQ7" s="1057"/>
      <c r="AR7" s="1057">
        <v>2023</v>
      </c>
      <c r="AS7" s="1057"/>
      <c r="AT7" s="1057"/>
      <c r="AU7" s="1057"/>
      <c r="AV7" s="1057">
        <v>2024</v>
      </c>
      <c r="AW7" s="1057"/>
      <c r="AX7" s="1057"/>
      <c r="AY7" s="1057"/>
      <c r="AZ7" s="1057">
        <v>2025</v>
      </c>
      <c r="BA7" s="1057"/>
      <c r="BB7" s="1057"/>
      <c r="BC7" s="1057"/>
      <c r="BD7" s="1057">
        <v>2026</v>
      </c>
      <c r="BE7" s="1057"/>
    </row>
    <row r="8" spans="1:57" ht="12" customHeight="1">
      <c r="C8" s="3">
        <v>2016</v>
      </c>
      <c r="D8" s="4">
        <v>2017</v>
      </c>
      <c r="E8" s="4">
        <v>2018</v>
      </c>
      <c r="F8" s="4">
        <v>2019</v>
      </c>
      <c r="G8" s="4">
        <v>2020</v>
      </c>
      <c r="H8" s="4">
        <v>2021</v>
      </c>
      <c r="I8" s="4">
        <v>2022</v>
      </c>
      <c r="J8" s="4">
        <v>2023</v>
      </c>
      <c r="K8" s="4">
        <v>2024</v>
      </c>
      <c r="L8" s="4">
        <v>2025</v>
      </c>
      <c r="M8" s="94">
        <v>2026</v>
      </c>
      <c r="O8" s="2"/>
      <c r="P8" s="5"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2" customHeight="1">
      <c r="A9" s="17"/>
      <c r="B9" s="100" t="s">
        <v>537</v>
      </c>
      <c r="C9" s="435">
        <v>1.7086992691774769</v>
      </c>
      <c r="D9" s="436">
        <v>4.094523654273531</v>
      </c>
      <c r="E9" s="436">
        <v>3.0051847838101651</v>
      </c>
      <c r="F9" s="436">
        <v>5.9837669120858807</v>
      </c>
      <c r="G9" s="436">
        <v>1.4912069345639669</v>
      </c>
      <c r="H9" s="436">
        <v>8.8419226762211647</v>
      </c>
      <c r="I9" s="436">
        <v>3.2980067896568279</v>
      </c>
      <c r="J9" s="436">
        <v>2.2451188875963579</v>
      </c>
      <c r="K9" s="436">
        <v>4.9349656021843371</v>
      </c>
      <c r="L9" s="436">
        <v>5.1276397571577403</v>
      </c>
      <c r="M9" s="437">
        <v>5.1528939506211016</v>
      </c>
      <c r="O9" s="100" t="s">
        <v>537</v>
      </c>
      <c r="P9" s="435">
        <v>0.41820831474801962</v>
      </c>
      <c r="Q9" s="436">
        <v>0.24392378176627011</v>
      </c>
      <c r="R9" s="436">
        <v>0.77251394312364041</v>
      </c>
      <c r="S9" s="436">
        <v>0.27405322953954669</v>
      </c>
      <c r="T9" s="436">
        <v>0.80537803341108471</v>
      </c>
      <c r="U9" s="436">
        <v>1.1649367293703361</v>
      </c>
      <c r="V9" s="436">
        <v>0.32301337289795912</v>
      </c>
      <c r="W9" s="436">
        <v>1.8011955185941519</v>
      </c>
      <c r="X9" s="436">
        <v>1.3309067464694899</v>
      </c>
      <c r="Y9" s="436">
        <v>0.7054234390022599</v>
      </c>
      <c r="Z9" s="436">
        <v>0.32995754232779301</v>
      </c>
      <c r="AA9" s="436">
        <v>0.63889705601062197</v>
      </c>
      <c r="AB9" s="436">
        <v>0.76534639015342742</v>
      </c>
      <c r="AC9" s="436">
        <v>2.4876830147741198</v>
      </c>
      <c r="AD9" s="436">
        <v>1.662964313743337</v>
      </c>
      <c r="AE9" s="436">
        <v>1.0677731934149961</v>
      </c>
      <c r="AF9" s="436">
        <v>0.30176007222460399</v>
      </c>
      <c r="AG9" s="436">
        <v>7.94961350050431E-2</v>
      </c>
      <c r="AH9" s="436">
        <v>0.88015033074783455</v>
      </c>
      <c r="AI9" s="436">
        <v>0.22980039658648529</v>
      </c>
      <c r="AJ9" s="436">
        <v>0.60512475493932494</v>
      </c>
      <c r="AK9" s="436">
        <v>5.0373980596873196</v>
      </c>
      <c r="AL9" s="436">
        <v>0.92811709494616446</v>
      </c>
      <c r="AM9" s="436">
        <v>2.271282766648357</v>
      </c>
      <c r="AN9" s="436">
        <v>1.546308536632844</v>
      </c>
      <c r="AO9" s="436">
        <v>0.53531379508211963</v>
      </c>
      <c r="AP9" s="436">
        <v>0.51621455577473763</v>
      </c>
      <c r="AQ9" s="436">
        <v>0.70016990216712782</v>
      </c>
      <c r="AR9" s="436">
        <v>0.42510447347298269</v>
      </c>
      <c r="AS9" s="436">
        <v>0.54010764542189449</v>
      </c>
      <c r="AT9" s="436">
        <v>0.62248516846066526</v>
      </c>
      <c r="AU9" s="436">
        <v>0.65742160024081531</v>
      </c>
      <c r="AV9" s="436">
        <v>0.87490346662274732</v>
      </c>
      <c r="AW9" s="436">
        <v>1.583424095050658</v>
      </c>
      <c r="AX9" s="436">
        <v>1.5999667104604101</v>
      </c>
      <c r="AY9" s="436">
        <v>0.87667133005052211</v>
      </c>
      <c r="AZ9" s="436">
        <v>2.5154829500544138</v>
      </c>
      <c r="BA9" s="436">
        <v>0.92722102278942198</v>
      </c>
      <c r="BB9" s="436">
        <v>0.25609929477248278</v>
      </c>
      <c r="BC9" s="436">
        <v>1.4288364895414221</v>
      </c>
      <c r="BD9" s="436">
        <v>1.3958113499296441</v>
      </c>
      <c r="BE9" s="437">
        <v>3.7570826006914579</v>
      </c>
    </row>
    <row r="10" spans="1:57" ht="12" customHeight="1">
      <c r="A10" s="17"/>
      <c r="B10" s="101" t="s">
        <v>538</v>
      </c>
      <c r="C10" s="29">
        <v>32</v>
      </c>
      <c r="D10" s="30">
        <v>38</v>
      </c>
      <c r="E10" s="30">
        <v>40</v>
      </c>
      <c r="F10" s="30">
        <v>58</v>
      </c>
      <c r="G10" s="30">
        <v>31</v>
      </c>
      <c r="H10" s="30">
        <v>66</v>
      </c>
      <c r="I10" s="30">
        <v>69</v>
      </c>
      <c r="J10" s="30">
        <v>60</v>
      </c>
      <c r="K10" s="30">
        <v>71</v>
      </c>
      <c r="L10" s="30">
        <v>75</v>
      </c>
      <c r="M10" s="31">
        <v>42</v>
      </c>
      <c r="O10" s="101" t="s">
        <v>538</v>
      </c>
      <c r="P10" s="29">
        <v>11</v>
      </c>
      <c r="Q10" s="30">
        <v>4</v>
      </c>
      <c r="R10" s="30">
        <v>10</v>
      </c>
      <c r="S10" s="30">
        <v>7</v>
      </c>
      <c r="T10" s="30">
        <v>12</v>
      </c>
      <c r="U10" s="30">
        <v>9</v>
      </c>
      <c r="V10" s="30">
        <v>7</v>
      </c>
      <c r="W10" s="30">
        <v>10</v>
      </c>
      <c r="X10" s="30">
        <v>15</v>
      </c>
      <c r="Y10" s="30">
        <v>11</v>
      </c>
      <c r="Z10" s="30">
        <v>5</v>
      </c>
      <c r="AA10" s="30">
        <v>9</v>
      </c>
      <c r="AB10" s="30">
        <v>17</v>
      </c>
      <c r="AC10" s="30">
        <v>18</v>
      </c>
      <c r="AD10" s="30">
        <v>16</v>
      </c>
      <c r="AE10" s="30">
        <v>7</v>
      </c>
      <c r="AF10" s="30">
        <v>9</v>
      </c>
      <c r="AG10" s="30">
        <v>2</v>
      </c>
      <c r="AH10" s="30">
        <v>11</v>
      </c>
      <c r="AI10" s="30">
        <v>9</v>
      </c>
      <c r="AJ10" s="30">
        <v>14</v>
      </c>
      <c r="AK10" s="30">
        <v>19</v>
      </c>
      <c r="AL10" s="30">
        <v>13</v>
      </c>
      <c r="AM10" s="30">
        <v>20</v>
      </c>
      <c r="AN10" s="30">
        <v>24</v>
      </c>
      <c r="AO10" s="30">
        <v>14</v>
      </c>
      <c r="AP10" s="30">
        <v>15</v>
      </c>
      <c r="AQ10" s="30">
        <v>16</v>
      </c>
      <c r="AR10" s="30">
        <v>9</v>
      </c>
      <c r="AS10" s="30">
        <v>18</v>
      </c>
      <c r="AT10" s="30">
        <v>15</v>
      </c>
      <c r="AU10" s="30">
        <v>18</v>
      </c>
      <c r="AV10" s="30">
        <v>15</v>
      </c>
      <c r="AW10" s="30">
        <v>20</v>
      </c>
      <c r="AX10" s="30">
        <v>21</v>
      </c>
      <c r="AY10" s="30">
        <v>15</v>
      </c>
      <c r="AZ10" s="30">
        <v>25</v>
      </c>
      <c r="BA10" s="30">
        <v>17</v>
      </c>
      <c r="BB10" s="30">
        <v>9</v>
      </c>
      <c r="BC10" s="30">
        <v>24</v>
      </c>
      <c r="BD10" s="30">
        <v>20</v>
      </c>
      <c r="BE10" s="31">
        <v>22</v>
      </c>
    </row>
    <row r="11" spans="1:57" ht="12" customHeight="1">
      <c r="B11" s="36" t="s">
        <v>115</v>
      </c>
      <c r="O11" s="36" t="s">
        <v>115</v>
      </c>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row>
    <row r="12" spans="1:57" ht="12" customHeight="1">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row>
    <row r="13" spans="1:57" ht="12" customHeight="1">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row>
    <row r="14" spans="1:57" ht="12" customHeight="1">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row>
    <row r="15" spans="1:57" ht="12" customHeight="1">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row>
    <row r="16" spans="1:57" ht="12" customHeight="1">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row>
    <row r="17" spans="2:57" ht="12" customHeight="1">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row>
    <row r="18" spans="2:57" ht="12" customHeight="1">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row>
    <row r="19" spans="2:57" ht="12" customHeight="1">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row>
    <row r="20" spans="2:57" ht="12" customHeight="1">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row>
    <row r="21" spans="2:57" ht="12" customHeight="1">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row>
    <row r="22" spans="2:57" ht="12" customHeight="1">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row>
    <row r="23" spans="2:57" ht="12" customHeight="1">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row>
    <row r="24" spans="2:57" ht="12" customHeight="1">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row>
    <row r="25" spans="2:57" ht="12" customHeight="1">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row>
    <row r="26" spans="2:57" ht="12" customHeight="1">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row>
    <row r="27" spans="2:57" ht="12" customHeight="1">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row>
    <row r="28" spans="2:57" ht="12" customHeight="1">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row>
    <row r="29" spans="2:57" ht="12" customHeight="1">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row>
    <row r="30" spans="2:57" ht="12" customHeight="1">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row>
    <row r="31" spans="2:57" ht="12" customHeight="1">
      <c r="B31" s="96"/>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row>
    <row r="32" spans="2:57" ht="12" customHeight="1">
      <c r="B32" s="96"/>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row>
    <row r="33" spans="1:57" ht="12" customHeight="1">
      <c r="B33" s="96"/>
      <c r="O33" s="9"/>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row>
    <row r="38" spans="1:57" ht="12" customHeight="1">
      <c r="B38" s="96"/>
      <c r="C38" s="96"/>
      <c r="O38" s="2"/>
      <c r="P38" s="10" t="s">
        <v>727</v>
      </c>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row>
    <row r="39" spans="1:57" ht="12" customHeight="1">
      <c r="C39" s="10" t="s">
        <v>726</v>
      </c>
      <c r="D39" s="99"/>
      <c r="E39" s="99"/>
      <c r="F39" s="99"/>
      <c r="G39" s="99"/>
      <c r="H39" s="99"/>
      <c r="I39" s="99"/>
      <c r="J39" s="99"/>
      <c r="K39" s="99"/>
      <c r="L39" s="99"/>
      <c r="M39" s="99"/>
      <c r="O39" s="2"/>
      <c r="P39" s="1058">
        <v>2016</v>
      </c>
      <c r="Q39" s="1057"/>
      <c r="R39" s="1057"/>
      <c r="S39" s="1057"/>
      <c r="T39" s="1057">
        <v>2017</v>
      </c>
      <c r="U39" s="1057"/>
      <c r="V39" s="1057"/>
      <c r="W39" s="1057"/>
      <c r="X39" s="1057">
        <v>2018</v>
      </c>
      <c r="Y39" s="1057"/>
      <c r="Z39" s="1057"/>
      <c r="AA39" s="1057"/>
      <c r="AB39" s="1057">
        <v>2019</v>
      </c>
      <c r="AC39" s="1057"/>
      <c r="AD39" s="1057"/>
      <c r="AE39" s="1057"/>
      <c r="AF39" s="1057">
        <v>2020</v>
      </c>
      <c r="AG39" s="1057"/>
      <c r="AH39" s="1057"/>
      <c r="AI39" s="1057"/>
      <c r="AJ39" s="1057">
        <v>2021</v>
      </c>
      <c r="AK39" s="1057"/>
      <c r="AL39" s="1057"/>
      <c r="AM39" s="1057"/>
      <c r="AN39" s="1057">
        <v>2022</v>
      </c>
      <c r="AO39" s="1057"/>
      <c r="AP39" s="1057"/>
      <c r="AQ39" s="1057"/>
      <c r="AR39" s="1057">
        <v>2023</v>
      </c>
      <c r="AS39" s="1057"/>
      <c r="AT39" s="1057"/>
      <c r="AU39" s="1057"/>
      <c r="AV39" s="1057">
        <v>2024</v>
      </c>
      <c r="AW39" s="1057"/>
      <c r="AX39" s="1057"/>
      <c r="AY39" s="1057"/>
      <c r="AZ39" s="1057">
        <v>2025</v>
      </c>
      <c r="BA39" s="1057"/>
      <c r="BB39" s="1057"/>
      <c r="BC39" s="1057"/>
      <c r="BD39" s="1057">
        <v>2026</v>
      </c>
      <c r="BE39" s="1057"/>
    </row>
    <row r="40" spans="1:57" ht="12" customHeight="1">
      <c r="C40" s="3">
        <v>2016</v>
      </c>
      <c r="D40" s="4">
        <v>2017</v>
      </c>
      <c r="E40" s="4">
        <v>2018</v>
      </c>
      <c r="F40" s="4">
        <v>2019</v>
      </c>
      <c r="G40" s="4">
        <v>2020</v>
      </c>
      <c r="H40" s="4">
        <v>2021</v>
      </c>
      <c r="I40" s="4">
        <v>2022</v>
      </c>
      <c r="J40" s="4">
        <v>2023</v>
      </c>
      <c r="K40" s="4">
        <v>2024</v>
      </c>
      <c r="L40" s="4">
        <v>2025</v>
      </c>
      <c r="M40" s="94">
        <v>2026</v>
      </c>
      <c r="O40" s="2"/>
      <c r="P40" s="5" t="s">
        <v>108</v>
      </c>
      <c r="Q40" s="6" t="s">
        <v>109</v>
      </c>
      <c r="R40" s="6" t="s">
        <v>110</v>
      </c>
      <c r="S40" s="6" t="s">
        <v>111</v>
      </c>
      <c r="T40" s="6" t="s">
        <v>108</v>
      </c>
      <c r="U40" s="6" t="s">
        <v>109</v>
      </c>
      <c r="V40" s="6" t="s">
        <v>110</v>
      </c>
      <c r="W40" s="6" t="s">
        <v>111</v>
      </c>
      <c r="X40" s="6" t="s">
        <v>108</v>
      </c>
      <c r="Y40" s="6" t="s">
        <v>109</v>
      </c>
      <c r="Z40" s="6" t="s">
        <v>110</v>
      </c>
      <c r="AA40" s="6" t="s">
        <v>111</v>
      </c>
      <c r="AB40" s="6" t="s">
        <v>108</v>
      </c>
      <c r="AC40" s="6" t="s">
        <v>109</v>
      </c>
      <c r="AD40" s="6" t="s">
        <v>110</v>
      </c>
      <c r="AE40" s="6" t="s">
        <v>111</v>
      </c>
      <c r="AF40" s="6" t="s">
        <v>108</v>
      </c>
      <c r="AG40" s="6" t="s">
        <v>109</v>
      </c>
      <c r="AH40" s="6" t="s">
        <v>110</v>
      </c>
      <c r="AI40" s="6" t="s">
        <v>111</v>
      </c>
      <c r="AJ40" s="6" t="s">
        <v>108</v>
      </c>
      <c r="AK40" s="6" t="s">
        <v>109</v>
      </c>
      <c r="AL40" s="6" t="s">
        <v>110</v>
      </c>
      <c r="AM40" s="6" t="s">
        <v>111</v>
      </c>
      <c r="AN40" s="6" t="s">
        <v>108</v>
      </c>
      <c r="AO40" s="6" t="s">
        <v>109</v>
      </c>
      <c r="AP40" s="6" t="s">
        <v>110</v>
      </c>
      <c r="AQ40" s="6" t="s">
        <v>111</v>
      </c>
      <c r="AR40" s="6" t="s">
        <v>108</v>
      </c>
      <c r="AS40" s="6" t="s">
        <v>109</v>
      </c>
      <c r="AT40" s="6" t="s">
        <v>110</v>
      </c>
      <c r="AU40" s="6" t="s">
        <v>111</v>
      </c>
      <c r="AV40" s="6" t="s">
        <v>108</v>
      </c>
      <c r="AW40" s="6" t="s">
        <v>109</v>
      </c>
      <c r="AX40" s="6" t="s">
        <v>110</v>
      </c>
      <c r="AY40" s="6" t="s">
        <v>111</v>
      </c>
      <c r="AZ40" s="6" t="s">
        <v>108</v>
      </c>
      <c r="BA40" s="6" t="s">
        <v>109</v>
      </c>
      <c r="BB40" s="6" t="s">
        <v>110</v>
      </c>
      <c r="BC40" s="6" t="s">
        <v>111</v>
      </c>
      <c r="BD40" s="6" t="s">
        <v>108</v>
      </c>
      <c r="BE40" s="6" t="s">
        <v>109</v>
      </c>
    </row>
    <row r="41" spans="1:57" ht="12" customHeight="1">
      <c r="A41" s="17"/>
      <c r="B41" s="100" t="s">
        <v>537</v>
      </c>
      <c r="C41" s="435">
        <v>8.8328339900361446</v>
      </c>
      <c r="D41" s="436">
        <v>11.806400163663</v>
      </c>
      <c r="E41" s="436">
        <v>30.060622624012041</v>
      </c>
      <c r="F41" s="436">
        <v>25.9567622303516</v>
      </c>
      <c r="G41" s="436">
        <v>36.530649047450453</v>
      </c>
      <c r="H41" s="436">
        <v>150.6691593216037</v>
      </c>
      <c r="I41" s="436">
        <v>22.4358723577101</v>
      </c>
      <c r="J41" s="436">
        <v>22.895702143756349</v>
      </c>
      <c r="K41" s="436">
        <v>15.377116272533421</v>
      </c>
      <c r="L41" s="436">
        <v>43.152559372721079</v>
      </c>
      <c r="M41" s="437">
        <v>33.473332200596822</v>
      </c>
      <c r="O41" s="100" t="s">
        <v>537</v>
      </c>
      <c r="P41" s="435">
        <v>1.8416678289591419</v>
      </c>
      <c r="Q41" s="436">
        <v>1.596074701062052</v>
      </c>
      <c r="R41" s="436">
        <v>1.631182039488974</v>
      </c>
      <c r="S41" s="436">
        <v>3.7639094205259762</v>
      </c>
      <c r="T41" s="436">
        <v>2.9238769249036189</v>
      </c>
      <c r="U41" s="436">
        <v>2.038154026421914</v>
      </c>
      <c r="V41" s="436">
        <v>4.3175154679863041</v>
      </c>
      <c r="W41" s="436">
        <v>2.5268537443511678</v>
      </c>
      <c r="X41" s="436">
        <v>10.874482393705369</v>
      </c>
      <c r="Y41" s="436">
        <v>8.0189705762648096</v>
      </c>
      <c r="Z41" s="436">
        <v>6.0888849708883237</v>
      </c>
      <c r="AA41" s="436">
        <v>5.0782846831535364</v>
      </c>
      <c r="AB41" s="436">
        <v>2.518886754300524</v>
      </c>
      <c r="AC41" s="436">
        <v>7.6974777219133133</v>
      </c>
      <c r="AD41" s="436">
        <v>9.692021222964172</v>
      </c>
      <c r="AE41" s="436">
        <v>6.048376531173588</v>
      </c>
      <c r="AF41" s="436">
        <v>2.863676518367142</v>
      </c>
      <c r="AG41" s="436">
        <v>2.8126717123087688</v>
      </c>
      <c r="AH41" s="436">
        <v>5.464538464873014</v>
      </c>
      <c r="AI41" s="436">
        <v>25.389762351901521</v>
      </c>
      <c r="AJ41" s="436">
        <v>76.895985763089911</v>
      </c>
      <c r="AK41" s="436">
        <v>31.426733265844259</v>
      </c>
      <c r="AL41" s="436">
        <v>26.05796445417511</v>
      </c>
      <c r="AM41" s="436">
        <v>16.288475838494449</v>
      </c>
      <c r="AN41" s="436">
        <v>5.0133778028169207</v>
      </c>
      <c r="AO41" s="436">
        <v>5.4818708386917816</v>
      </c>
      <c r="AP41" s="436">
        <v>6.8984187344754986</v>
      </c>
      <c r="AQ41" s="436">
        <v>5.0422049817258907</v>
      </c>
      <c r="AR41" s="436">
        <v>3.9695911262567281</v>
      </c>
      <c r="AS41" s="436">
        <v>3.0396118229178541</v>
      </c>
      <c r="AT41" s="436">
        <v>6.3592112843674418</v>
      </c>
      <c r="AU41" s="436">
        <v>9.5272879102143246</v>
      </c>
      <c r="AV41" s="436">
        <v>3.8392315415068792</v>
      </c>
      <c r="AW41" s="436">
        <v>2.481697927831128</v>
      </c>
      <c r="AX41" s="436">
        <v>4.2044896533938019</v>
      </c>
      <c r="AY41" s="436">
        <v>4.851697149801609</v>
      </c>
      <c r="AZ41" s="436">
        <v>6.8323676734735894</v>
      </c>
      <c r="BA41" s="436">
        <v>10.498498053740811</v>
      </c>
      <c r="BB41" s="436">
        <v>18.20542409807797</v>
      </c>
      <c r="BC41" s="436">
        <v>7.6162695474287139</v>
      </c>
      <c r="BD41" s="436">
        <v>16.084307387732981</v>
      </c>
      <c r="BE41" s="437">
        <v>17.389024812863841</v>
      </c>
    </row>
    <row r="42" spans="1:57" ht="12" customHeight="1">
      <c r="A42" s="17"/>
      <c r="B42" s="101" t="s">
        <v>538</v>
      </c>
      <c r="C42" s="29">
        <v>102</v>
      </c>
      <c r="D42" s="30">
        <v>132</v>
      </c>
      <c r="E42" s="30">
        <v>175</v>
      </c>
      <c r="F42" s="30">
        <v>200</v>
      </c>
      <c r="G42" s="30">
        <v>192</v>
      </c>
      <c r="H42" s="30">
        <v>328</v>
      </c>
      <c r="I42" s="30">
        <v>234</v>
      </c>
      <c r="J42" s="30">
        <v>205</v>
      </c>
      <c r="K42" s="30">
        <v>225</v>
      </c>
      <c r="L42" s="30">
        <v>294</v>
      </c>
      <c r="M42" s="31">
        <v>138</v>
      </c>
      <c r="O42" s="101" t="s">
        <v>538</v>
      </c>
      <c r="P42" s="29">
        <v>28</v>
      </c>
      <c r="Q42" s="30">
        <v>20</v>
      </c>
      <c r="R42" s="30">
        <v>17</v>
      </c>
      <c r="S42" s="30">
        <v>37</v>
      </c>
      <c r="T42" s="30">
        <v>42</v>
      </c>
      <c r="U42" s="30">
        <v>31</v>
      </c>
      <c r="V42" s="30">
        <v>25</v>
      </c>
      <c r="W42" s="30">
        <v>34</v>
      </c>
      <c r="X42" s="30">
        <v>51</v>
      </c>
      <c r="Y42" s="30">
        <v>36</v>
      </c>
      <c r="Z42" s="30">
        <v>47</v>
      </c>
      <c r="AA42" s="30">
        <v>41</v>
      </c>
      <c r="AB42" s="30">
        <v>40</v>
      </c>
      <c r="AC42" s="30">
        <v>58</v>
      </c>
      <c r="AD42" s="30">
        <v>55</v>
      </c>
      <c r="AE42" s="30">
        <v>47</v>
      </c>
      <c r="AF42" s="30">
        <v>47</v>
      </c>
      <c r="AG42" s="30">
        <v>29</v>
      </c>
      <c r="AH42" s="30">
        <v>48</v>
      </c>
      <c r="AI42" s="30">
        <v>68</v>
      </c>
      <c r="AJ42" s="30">
        <v>74</v>
      </c>
      <c r="AK42" s="30">
        <v>76</v>
      </c>
      <c r="AL42" s="30">
        <v>88</v>
      </c>
      <c r="AM42" s="30">
        <v>90</v>
      </c>
      <c r="AN42" s="30">
        <v>64</v>
      </c>
      <c r="AO42" s="30">
        <v>65</v>
      </c>
      <c r="AP42" s="30">
        <v>50</v>
      </c>
      <c r="AQ42" s="30">
        <v>55</v>
      </c>
      <c r="AR42" s="30">
        <v>62</v>
      </c>
      <c r="AS42" s="30">
        <v>43</v>
      </c>
      <c r="AT42" s="30">
        <v>55</v>
      </c>
      <c r="AU42" s="30">
        <v>45</v>
      </c>
      <c r="AV42" s="30">
        <v>53</v>
      </c>
      <c r="AW42" s="30">
        <v>44</v>
      </c>
      <c r="AX42" s="30">
        <v>61</v>
      </c>
      <c r="AY42" s="30">
        <v>67</v>
      </c>
      <c r="AZ42" s="30">
        <v>65</v>
      </c>
      <c r="BA42" s="30">
        <v>82</v>
      </c>
      <c r="BB42" s="30">
        <v>66</v>
      </c>
      <c r="BC42" s="30">
        <v>81</v>
      </c>
      <c r="BD42" s="30">
        <v>64</v>
      </c>
      <c r="BE42" s="31">
        <v>74</v>
      </c>
    </row>
    <row r="43" spans="1:57" ht="12" customHeight="1">
      <c r="B43" s="36" t="s">
        <v>115</v>
      </c>
      <c r="O43" s="36" t="s">
        <v>115</v>
      </c>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row>
    <row r="44" spans="1:57" ht="12" customHeight="1">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row>
    <row r="45" spans="1:57" ht="12" customHeight="1">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row>
    <row r="46" spans="1:57" ht="12" customHeight="1">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row>
    <row r="47" spans="1:57" ht="12" customHeight="1">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row>
    <row r="48" spans="1:57" ht="12" customHeight="1">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row>
    <row r="49" spans="2:57" ht="12" customHeight="1">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row>
    <row r="50" spans="2:57" ht="12" customHeight="1">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row>
    <row r="51" spans="2:57" ht="12" customHeight="1">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row>
    <row r="52" spans="2:57" ht="12" customHeight="1">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row>
    <row r="53" spans="2:57" ht="12" customHeight="1">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row>
    <row r="54" spans="2:57" ht="12" customHeight="1">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row>
    <row r="55" spans="2:57" ht="12" customHeight="1">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row>
    <row r="56" spans="2:57" ht="12" customHeight="1">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row>
    <row r="57" spans="2:57" ht="12" customHeight="1">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row>
    <row r="58" spans="2:57" ht="12" customHeight="1">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row>
    <row r="59" spans="2:57" ht="12" customHeight="1">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row>
    <row r="60" spans="2:57" ht="12" customHeight="1">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row>
    <row r="61" spans="2:57" ht="12" customHeight="1">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row>
    <row r="62" spans="2:57" ht="12" customHeight="1">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row>
    <row r="63" spans="2:57" ht="12" customHeight="1">
      <c r="B63" s="96"/>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row>
    <row r="64" spans="2:57" ht="12" customHeight="1">
      <c r="B64" s="96"/>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row>
    <row r="65" spans="2:57" ht="12" customHeight="1">
      <c r="B65" s="96"/>
      <c r="O65" s="9"/>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row>
  </sheetData>
  <mergeCells count="22">
    <mergeCell ref="P7:S7"/>
    <mergeCell ref="T7:W7"/>
    <mergeCell ref="X7:AA7"/>
    <mergeCell ref="P39:S39"/>
    <mergeCell ref="T39:W39"/>
    <mergeCell ref="X39:AA39"/>
    <mergeCell ref="BD7:BE7"/>
    <mergeCell ref="BD39:BE39"/>
    <mergeCell ref="AB7:AE7"/>
    <mergeCell ref="AF7:AI7"/>
    <mergeCell ref="AJ7:AM7"/>
    <mergeCell ref="AN7:AQ7"/>
    <mergeCell ref="AR7:AU7"/>
    <mergeCell ref="AV7:AY7"/>
    <mergeCell ref="AZ7:BC7"/>
    <mergeCell ref="AB39:AE39"/>
    <mergeCell ref="AF39:AI39"/>
    <mergeCell ref="AJ39:AM39"/>
    <mergeCell ref="AN39:AQ39"/>
    <mergeCell ref="AR39:AU39"/>
    <mergeCell ref="AV39:AY39"/>
    <mergeCell ref="AZ39:BC39"/>
  </mergeCells>
  <pageMargins left="0.7" right="0.7" top="0.75" bottom="0.75" header="0.3" footer="0.3"/>
  <pageSetup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74D77-4F8E-40A4-B466-30347706A3D7}">
  <sheetPr>
    <tabColor theme="4"/>
  </sheetPr>
  <dimension ref="A1:N39"/>
  <sheetViews>
    <sheetView showGridLines="0" zoomScaleNormal="100" workbookViewId="0"/>
  </sheetViews>
  <sheetFormatPr defaultColWidth="7.08203125" defaultRowHeight="12" customHeight="1"/>
  <cols>
    <col min="1" max="1" width="2.5" style="17" customWidth="1"/>
    <col min="2" max="2" width="20.58203125" style="2" customWidth="1"/>
    <col min="3" max="16384" width="7.08203125" style="2"/>
  </cols>
  <sheetData>
    <row r="1" spans="2:14" ht="12" customHeight="1">
      <c r="B1" s="8"/>
    </row>
    <row r="2" spans="2:14" ht="12" customHeight="1">
      <c r="B2" s="8"/>
    </row>
    <row r="3" spans="2:14" ht="12" customHeight="1">
      <c r="D3" s="13"/>
      <c r="E3" s="13"/>
      <c r="F3" s="13"/>
      <c r="G3" s="13"/>
      <c r="H3" s="13"/>
      <c r="I3" s="13"/>
      <c r="J3" s="13"/>
      <c r="K3" s="13"/>
      <c r="L3" s="13"/>
      <c r="M3" s="13"/>
      <c r="N3" s="13"/>
    </row>
    <row r="4" spans="2:14" ht="12" customHeight="1">
      <c r="C4" s="14"/>
      <c r="D4" s="15"/>
      <c r="E4" s="15"/>
      <c r="F4" s="15"/>
      <c r="G4" s="15"/>
      <c r="H4" s="15"/>
      <c r="I4" s="15"/>
      <c r="J4" s="15"/>
      <c r="K4" s="15"/>
      <c r="L4" s="15"/>
      <c r="M4" s="15"/>
      <c r="N4" s="15"/>
    </row>
    <row r="5" spans="2:14" ht="12" customHeight="1">
      <c r="C5" s="14"/>
      <c r="D5" s="15"/>
      <c r="E5" s="15"/>
      <c r="F5" s="15"/>
      <c r="G5" s="15"/>
      <c r="H5" s="15"/>
      <c r="I5" s="15"/>
      <c r="J5" s="15"/>
      <c r="K5" s="15"/>
      <c r="L5" s="15"/>
      <c r="M5" s="15"/>
      <c r="N5" s="15"/>
    </row>
    <row r="6" spans="2:14" ht="12" customHeight="1">
      <c r="C6" s="10" t="s">
        <v>728</v>
      </c>
      <c r="D6" s="12"/>
      <c r="E6" s="12"/>
      <c r="F6" s="12"/>
      <c r="G6" s="12"/>
      <c r="H6" s="12"/>
      <c r="I6" s="12"/>
      <c r="J6" s="12"/>
      <c r="K6" s="12"/>
      <c r="L6" s="12"/>
      <c r="M6" s="12"/>
      <c r="N6" s="12"/>
    </row>
    <row r="7" spans="2:14" ht="12" customHeight="1">
      <c r="C7" s="3">
        <v>2016</v>
      </c>
      <c r="D7" s="4">
        <v>2017</v>
      </c>
      <c r="E7" s="4">
        <v>2018</v>
      </c>
      <c r="F7" s="4">
        <v>2019</v>
      </c>
      <c r="G7" s="4">
        <v>2020</v>
      </c>
      <c r="H7" s="4">
        <v>2021</v>
      </c>
      <c r="I7" s="4">
        <v>2022</v>
      </c>
      <c r="J7" s="4">
        <v>2023</v>
      </c>
      <c r="K7" s="4">
        <v>2024</v>
      </c>
      <c r="L7" s="4">
        <v>2025</v>
      </c>
      <c r="M7" s="94">
        <v>2026</v>
      </c>
    </row>
    <row r="8" spans="2:14" ht="12" customHeight="1">
      <c r="B8" s="41" t="s">
        <v>537</v>
      </c>
      <c r="C8" s="361">
        <v>99.328990710158337</v>
      </c>
      <c r="D8" s="362">
        <v>127.2620808084841</v>
      </c>
      <c r="E8" s="362">
        <v>179.5164729597771</v>
      </c>
      <c r="F8" s="362">
        <v>301.79337694927398</v>
      </c>
      <c r="G8" s="362">
        <v>338.71479583061029</v>
      </c>
      <c r="H8" s="362">
        <v>864.96205104728165</v>
      </c>
      <c r="I8" s="362">
        <v>151.5719599087148</v>
      </c>
      <c r="J8" s="362">
        <v>117.07343817297431</v>
      </c>
      <c r="K8" s="362">
        <v>154.79302791670699</v>
      </c>
      <c r="L8" s="362">
        <v>284.12141135907501</v>
      </c>
      <c r="M8" s="369">
        <v>2187.6130574929748</v>
      </c>
    </row>
    <row r="9" spans="2:14" ht="12" customHeight="1">
      <c r="B9" s="5" t="s">
        <v>556</v>
      </c>
      <c r="C9" s="363">
        <v>83.744228847087086</v>
      </c>
      <c r="D9" s="364">
        <v>93.662606361251008</v>
      </c>
      <c r="E9" s="364">
        <v>149.67015124055149</v>
      </c>
      <c r="F9" s="364">
        <v>156.27466869117251</v>
      </c>
      <c r="G9" s="364">
        <v>176.1029931582616</v>
      </c>
      <c r="H9" s="364">
        <v>358.63736671148757</v>
      </c>
      <c r="I9" s="364">
        <v>236.5918968059068</v>
      </c>
      <c r="J9" s="364">
        <v>166.18528214209209</v>
      </c>
      <c r="K9" s="364">
        <v>215.17962712612271</v>
      </c>
      <c r="L9" s="364">
        <v>319.19674114904262</v>
      </c>
      <c r="M9" s="370">
        <v>412.73272958003707</v>
      </c>
    </row>
    <row r="10" spans="2:14" ht="12" customHeight="1">
      <c r="B10" s="37" t="s">
        <v>730</v>
      </c>
      <c r="C10" s="203">
        <v>0.84309956487378868</v>
      </c>
      <c r="D10" s="204">
        <v>0.73598204403245038</v>
      </c>
      <c r="E10" s="204">
        <v>0.83374048505335185</v>
      </c>
      <c r="F10" s="204">
        <v>0.51782007369048211</v>
      </c>
      <c r="G10" s="204">
        <v>0.51991526595823667</v>
      </c>
      <c r="H10" s="204">
        <v>0.41462786289555181</v>
      </c>
      <c r="I10" s="204">
        <v>1.5609212742805187</v>
      </c>
      <c r="J10" s="204">
        <v>1.4194960422752405</v>
      </c>
      <c r="K10" s="204">
        <v>1.3901118805034895</v>
      </c>
      <c r="L10" s="204">
        <v>1.1234519060784163</v>
      </c>
      <c r="M10" s="205">
        <v>0.1886680682245665</v>
      </c>
    </row>
    <row r="11" spans="2:14" ht="12" customHeight="1">
      <c r="B11" s="36" t="s">
        <v>115</v>
      </c>
    </row>
    <row r="34" spans="2:13" ht="12" customHeight="1">
      <c r="C34" s="10" t="s">
        <v>729</v>
      </c>
      <c r="D34" s="12"/>
      <c r="E34" s="12"/>
      <c r="F34" s="12"/>
      <c r="G34" s="12"/>
      <c r="H34" s="12"/>
      <c r="I34" s="12"/>
      <c r="J34" s="12"/>
      <c r="K34" s="12"/>
      <c r="L34" s="12"/>
      <c r="M34" s="12"/>
    </row>
    <row r="35" spans="2:13" ht="12" customHeight="1">
      <c r="C35" s="3">
        <v>2016</v>
      </c>
      <c r="D35" s="4">
        <v>2017</v>
      </c>
      <c r="E35" s="4">
        <v>2018</v>
      </c>
      <c r="F35" s="4">
        <v>2019</v>
      </c>
      <c r="G35" s="4">
        <v>2020</v>
      </c>
      <c r="H35" s="4">
        <v>2021</v>
      </c>
      <c r="I35" s="4">
        <v>2022</v>
      </c>
      <c r="J35" s="4">
        <v>2023</v>
      </c>
      <c r="K35" s="4">
        <v>2024</v>
      </c>
      <c r="L35" s="4">
        <v>2025</v>
      </c>
      <c r="M35" s="94">
        <v>2026</v>
      </c>
    </row>
    <row r="36" spans="2:13" ht="12" customHeight="1">
      <c r="B36" s="41" t="s">
        <v>538</v>
      </c>
      <c r="C36" s="582">
        <v>1080</v>
      </c>
      <c r="D36" s="583">
        <v>1113</v>
      </c>
      <c r="E36" s="583">
        <v>1317</v>
      </c>
      <c r="F36" s="583">
        <v>1374</v>
      </c>
      <c r="G36" s="583">
        <v>1303</v>
      </c>
      <c r="H36" s="583">
        <v>2068</v>
      </c>
      <c r="I36" s="583">
        <v>1491</v>
      </c>
      <c r="J36" s="583">
        <v>1201</v>
      </c>
      <c r="K36" s="583">
        <v>1296</v>
      </c>
      <c r="L36" s="583">
        <v>1550</v>
      </c>
      <c r="M36" s="584">
        <v>755</v>
      </c>
    </row>
    <row r="37" spans="2:13" ht="12" customHeight="1">
      <c r="B37" s="5" t="s">
        <v>557</v>
      </c>
      <c r="C37" s="585">
        <v>11338</v>
      </c>
      <c r="D37" s="587">
        <v>12124</v>
      </c>
      <c r="E37" s="587">
        <v>12943</v>
      </c>
      <c r="F37" s="587">
        <v>14023</v>
      </c>
      <c r="G37" s="587">
        <v>14221</v>
      </c>
      <c r="H37" s="587">
        <v>19699</v>
      </c>
      <c r="I37" s="587">
        <v>18303</v>
      </c>
      <c r="J37" s="587">
        <v>15475</v>
      </c>
      <c r="K37" s="587">
        <v>15407</v>
      </c>
      <c r="L37" s="587">
        <v>15762</v>
      </c>
      <c r="M37" s="586">
        <v>7541</v>
      </c>
    </row>
    <row r="38" spans="2:13" ht="12" customHeight="1">
      <c r="B38" s="37" t="s">
        <v>731</v>
      </c>
      <c r="C38" s="588">
        <v>10.498148148148148</v>
      </c>
      <c r="D38" s="589">
        <v>10.89308176100629</v>
      </c>
      <c r="E38" s="589">
        <v>9.8276385725132887</v>
      </c>
      <c r="F38" s="589">
        <v>10.205967976710335</v>
      </c>
      <c r="G38" s="589">
        <v>10.914044512663086</v>
      </c>
      <c r="H38" s="589">
        <v>9.5256286266924572</v>
      </c>
      <c r="I38" s="589">
        <v>12.275653923541247</v>
      </c>
      <c r="J38" s="589">
        <v>12.885095753538717</v>
      </c>
      <c r="K38" s="589">
        <v>11.888117283950617</v>
      </c>
      <c r="L38" s="589">
        <v>10.169032258064517</v>
      </c>
      <c r="M38" s="590">
        <v>9.9880794701986755</v>
      </c>
    </row>
    <row r="39" spans="2:13" ht="12" customHeight="1">
      <c r="B39" s="36" t="s">
        <v>115</v>
      </c>
    </row>
  </sheetData>
  <pageMargins left="0.7" right="0.7" top="0.75" bottom="0.75" header="0.3" footer="0.3"/>
  <pageSetup orientation="portrait" horizontalDpi="1200" verticalDpi="1200"/>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730EA-8FD4-4591-AD2A-A9EA56CC88FC}">
  <sheetPr>
    <tabColor theme="4"/>
  </sheetPr>
  <dimension ref="A1:Z61"/>
  <sheetViews>
    <sheetView showGridLines="0" zoomScaleNormal="100" workbookViewId="0"/>
  </sheetViews>
  <sheetFormatPr defaultColWidth="7.08203125" defaultRowHeight="12" customHeight="1"/>
  <cols>
    <col min="1" max="1" width="2.5" style="295" customWidth="1"/>
    <col min="2" max="2" width="25.58203125" style="295" customWidth="1"/>
    <col min="3" max="14" width="7.08203125" style="295"/>
    <col min="15" max="15" width="25.58203125" style="260" customWidth="1"/>
    <col min="16" max="26" width="7.08203125" style="260"/>
    <col min="27" max="16384" width="7.08203125" style="295"/>
  </cols>
  <sheetData>
    <row r="1" spans="1:26" ht="12" customHeight="1">
      <c r="A1" s="908"/>
      <c r="B1" s="259"/>
      <c r="C1" s="259"/>
      <c r="D1" s="259"/>
      <c r="E1" s="909"/>
      <c r="F1" s="259"/>
      <c r="G1" s="259"/>
      <c r="H1" s="259"/>
      <c r="I1" s="259"/>
      <c r="J1" s="259"/>
      <c r="K1" s="259"/>
      <c r="L1" s="259"/>
      <c r="M1" s="259"/>
    </row>
    <row r="2" spans="1:26" ht="12" customHeight="1">
      <c r="A2" s="259"/>
      <c r="B2" s="259"/>
      <c r="C2" s="259"/>
      <c r="D2" s="259"/>
      <c r="E2" s="259"/>
      <c r="F2" s="259"/>
      <c r="G2" s="259"/>
      <c r="H2" s="259"/>
      <c r="I2" s="259"/>
      <c r="J2" s="259"/>
      <c r="K2" s="259"/>
      <c r="L2" s="259"/>
      <c r="M2" s="259"/>
    </row>
    <row r="3" spans="1:26" ht="12" customHeight="1">
      <c r="A3" s="259"/>
      <c r="B3" s="259"/>
      <c r="C3" s="259"/>
      <c r="D3" s="259"/>
      <c r="E3" s="259"/>
      <c r="F3" s="259"/>
      <c r="G3" s="259"/>
      <c r="H3" s="259"/>
      <c r="I3" s="259"/>
      <c r="J3" s="259"/>
      <c r="K3" s="259"/>
      <c r="L3" s="259"/>
      <c r="M3" s="259"/>
    </row>
    <row r="4" spans="1:26" ht="12" customHeight="1">
      <c r="A4" s="261"/>
      <c r="C4" s="259"/>
      <c r="D4" s="259"/>
      <c r="E4" s="259"/>
      <c r="F4" s="259"/>
      <c r="G4" s="259"/>
      <c r="H4" s="259"/>
      <c r="I4" s="259"/>
      <c r="J4" s="259"/>
      <c r="K4" s="259"/>
      <c r="L4" s="259"/>
      <c r="M4" s="259"/>
    </row>
    <row r="5" spans="1:26" ht="12" customHeight="1">
      <c r="A5" s="259"/>
      <c r="C5" s="259"/>
      <c r="D5" s="259"/>
      <c r="E5" s="259"/>
      <c r="F5" s="259"/>
      <c r="G5" s="259"/>
      <c r="H5" s="259"/>
      <c r="I5" s="259"/>
      <c r="J5" s="259"/>
      <c r="K5" s="259"/>
      <c r="L5" s="259"/>
      <c r="M5" s="259"/>
    </row>
    <row r="6" spans="1:26" ht="12" customHeight="1">
      <c r="A6" s="298"/>
      <c r="C6" s="10" t="s">
        <v>732</v>
      </c>
      <c r="D6" s="296"/>
      <c r="E6" s="296"/>
      <c r="F6" s="296"/>
      <c r="G6" s="296"/>
      <c r="H6" s="296"/>
      <c r="I6" s="296"/>
      <c r="J6" s="296"/>
      <c r="K6" s="296"/>
      <c r="L6" s="296"/>
      <c r="M6" s="299"/>
      <c r="N6" s="296"/>
      <c r="O6" s="264"/>
      <c r="P6" s="10" t="s">
        <v>734</v>
      </c>
    </row>
    <row r="7" spans="1:26" ht="12" customHeight="1">
      <c r="B7" s="300"/>
      <c r="C7" s="3">
        <v>2016</v>
      </c>
      <c r="D7" s="4">
        <v>2017</v>
      </c>
      <c r="E7" s="4">
        <v>2018</v>
      </c>
      <c r="F7" s="4">
        <v>2019</v>
      </c>
      <c r="G7" s="4">
        <v>2020</v>
      </c>
      <c r="H7" s="4">
        <v>2021</v>
      </c>
      <c r="I7" s="4">
        <v>2022</v>
      </c>
      <c r="J7" s="4">
        <v>2023</v>
      </c>
      <c r="K7" s="4">
        <v>2024</v>
      </c>
      <c r="L7" s="4">
        <v>2025</v>
      </c>
      <c r="M7" s="94">
        <v>2026</v>
      </c>
      <c r="O7" s="266"/>
      <c r="P7" s="3">
        <v>2016</v>
      </c>
      <c r="Q7" s="4">
        <v>2017</v>
      </c>
      <c r="R7" s="4">
        <v>2018</v>
      </c>
      <c r="S7" s="4">
        <v>2019</v>
      </c>
      <c r="T7" s="4">
        <v>2020</v>
      </c>
      <c r="U7" s="4">
        <v>2021</v>
      </c>
      <c r="V7" s="4">
        <v>2022</v>
      </c>
      <c r="W7" s="4">
        <v>2023</v>
      </c>
      <c r="X7" s="4">
        <v>2024</v>
      </c>
      <c r="Y7" s="4">
        <v>2025</v>
      </c>
      <c r="Z7" s="94">
        <v>2026</v>
      </c>
    </row>
    <row r="8" spans="1:26" ht="12" customHeight="1">
      <c r="A8" s="301"/>
      <c r="B8" s="268" t="s">
        <v>406</v>
      </c>
      <c r="C8" s="570">
        <v>4.5564281737597002E-2</v>
      </c>
      <c r="D8" s="571">
        <v>5.4786069913387497E-2</v>
      </c>
      <c r="E8" s="571">
        <v>0.1059059030763253</v>
      </c>
      <c r="F8" s="571">
        <v>0.1171171846347601</v>
      </c>
      <c r="G8" s="571">
        <v>0.73</v>
      </c>
      <c r="H8" s="571">
        <v>15.207460408545341</v>
      </c>
      <c r="I8" s="571">
        <v>0.38033331577948631</v>
      </c>
      <c r="J8" s="571">
        <v>0.36277336855401249</v>
      </c>
      <c r="K8" s="571">
        <v>0.19939354795300041</v>
      </c>
      <c r="L8" s="571">
        <v>6.5664893733282987</v>
      </c>
      <c r="M8" s="572">
        <v>1692.934075278165</v>
      </c>
      <c r="O8" s="268" t="s">
        <v>406</v>
      </c>
      <c r="P8" s="272">
        <v>20</v>
      </c>
      <c r="Q8" s="273">
        <v>19</v>
      </c>
      <c r="R8" s="273">
        <v>20</v>
      </c>
      <c r="S8" s="273">
        <v>20</v>
      </c>
      <c r="T8" s="273">
        <v>19</v>
      </c>
      <c r="U8" s="273">
        <v>19</v>
      </c>
      <c r="V8" s="273">
        <v>19</v>
      </c>
      <c r="W8" s="273">
        <v>19</v>
      </c>
      <c r="X8" s="273">
        <v>19</v>
      </c>
      <c r="Y8" s="273">
        <v>18</v>
      </c>
      <c r="Z8" s="274">
        <v>1</v>
      </c>
    </row>
    <row r="9" spans="1:26" ht="12" customHeight="1">
      <c r="A9" s="301"/>
      <c r="B9" s="275" t="s">
        <v>391</v>
      </c>
      <c r="C9" s="573">
        <v>28.037720369297901</v>
      </c>
      <c r="D9" s="574">
        <v>42.655757646244503</v>
      </c>
      <c r="E9" s="574">
        <v>71.439169348052332</v>
      </c>
      <c r="F9" s="574">
        <v>76.73522211438565</v>
      </c>
      <c r="G9" s="574">
        <v>122.3374977485404</v>
      </c>
      <c r="H9" s="574">
        <v>234.6555338068566</v>
      </c>
      <c r="I9" s="574">
        <v>40.03558892378144</v>
      </c>
      <c r="J9" s="574">
        <v>35.752643985471273</v>
      </c>
      <c r="K9" s="574">
        <v>61.959414970643969</v>
      </c>
      <c r="L9" s="574">
        <v>145.76164022901111</v>
      </c>
      <c r="M9" s="575">
        <v>375.21449455551948</v>
      </c>
      <c r="O9" s="275" t="s">
        <v>391</v>
      </c>
      <c r="P9" s="280">
        <v>1</v>
      </c>
      <c r="Q9" s="281">
        <v>1</v>
      </c>
      <c r="R9" s="281">
        <v>1</v>
      </c>
      <c r="S9" s="281">
        <v>2</v>
      </c>
      <c r="T9" s="281">
        <v>1</v>
      </c>
      <c r="U9" s="281">
        <v>1</v>
      </c>
      <c r="V9" s="281">
        <v>1</v>
      </c>
      <c r="W9" s="281">
        <v>1</v>
      </c>
      <c r="X9" s="281">
        <v>1</v>
      </c>
      <c r="Y9" s="281">
        <v>1</v>
      </c>
      <c r="Z9" s="282">
        <v>2</v>
      </c>
    </row>
    <row r="10" spans="1:26" ht="12" customHeight="1">
      <c r="A10" s="301"/>
      <c r="B10" s="275" t="s">
        <v>390</v>
      </c>
      <c r="C10" s="576">
        <v>4.0907011304063596</v>
      </c>
      <c r="D10" s="577">
        <v>12.77286504610492</v>
      </c>
      <c r="E10" s="577">
        <v>18.618373357066439</v>
      </c>
      <c r="F10" s="577">
        <v>22.251921183837311</v>
      </c>
      <c r="G10" s="577">
        <v>77.594559463701017</v>
      </c>
      <c r="H10" s="577">
        <v>135.1824802641471</v>
      </c>
      <c r="I10" s="577">
        <v>27.587127954251361</v>
      </c>
      <c r="J10" s="577">
        <v>19.293114660929142</v>
      </c>
      <c r="K10" s="577">
        <v>37.732256437219633</v>
      </c>
      <c r="L10" s="577">
        <v>120.703103392816</v>
      </c>
      <c r="M10" s="578">
        <v>349.4274771389658</v>
      </c>
      <c r="O10" s="275" t="s">
        <v>390</v>
      </c>
      <c r="P10" s="280">
        <v>10</v>
      </c>
      <c r="Q10" s="281">
        <v>3</v>
      </c>
      <c r="R10" s="281">
        <v>6</v>
      </c>
      <c r="S10" s="281">
        <v>5</v>
      </c>
      <c r="T10" s="281">
        <v>2</v>
      </c>
      <c r="U10" s="281">
        <v>3</v>
      </c>
      <c r="V10" s="281">
        <v>2</v>
      </c>
      <c r="W10" s="281">
        <v>2</v>
      </c>
      <c r="X10" s="281">
        <v>2</v>
      </c>
      <c r="Y10" s="281">
        <v>2</v>
      </c>
      <c r="Z10" s="282">
        <v>3</v>
      </c>
    </row>
    <row r="11" spans="1:26" ht="12" customHeight="1">
      <c r="A11" s="301"/>
      <c r="B11" s="275" t="s">
        <v>393</v>
      </c>
      <c r="C11" s="573">
        <v>13.08841981239758</v>
      </c>
      <c r="D11" s="574">
        <v>12.197811965676969</v>
      </c>
      <c r="E11" s="574">
        <v>33.514848702507791</v>
      </c>
      <c r="F11" s="574">
        <v>117.209828414686</v>
      </c>
      <c r="G11" s="574">
        <v>73.028658145480819</v>
      </c>
      <c r="H11" s="574">
        <v>108.5871696900066</v>
      </c>
      <c r="I11" s="574">
        <v>16.120248322349699</v>
      </c>
      <c r="J11" s="574">
        <v>15.485988827702201</v>
      </c>
      <c r="K11" s="574">
        <v>23.601103682814639</v>
      </c>
      <c r="L11" s="574">
        <v>33.734303261961607</v>
      </c>
      <c r="M11" s="575">
        <v>262.68223501860621</v>
      </c>
      <c r="O11" s="275" t="s">
        <v>393</v>
      </c>
      <c r="P11" s="280">
        <v>3</v>
      </c>
      <c r="Q11" s="281">
        <v>4</v>
      </c>
      <c r="R11" s="281">
        <v>3</v>
      </c>
      <c r="S11" s="281">
        <v>1</v>
      </c>
      <c r="T11" s="281">
        <v>3</v>
      </c>
      <c r="U11" s="281">
        <v>5</v>
      </c>
      <c r="V11" s="281">
        <v>6</v>
      </c>
      <c r="W11" s="281">
        <v>5</v>
      </c>
      <c r="X11" s="281">
        <v>4</v>
      </c>
      <c r="Y11" s="281">
        <v>6</v>
      </c>
      <c r="Z11" s="282">
        <v>4</v>
      </c>
    </row>
    <row r="12" spans="1:26" ht="12" customHeight="1">
      <c r="A12" s="301"/>
      <c r="B12" s="275" t="s">
        <v>407</v>
      </c>
      <c r="C12" s="576">
        <v>3.385418089153601</v>
      </c>
      <c r="D12" s="577">
        <v>6.0274598895349989</v>
      </c>
      <c r="E12" s="577">
        <v>10.954389122255661</v>
      </c>
      <c r="F12" s="577">
        <v>16.378292893262842</v>
      </c>
      <c r="G12" s="577">
        <v>10.53680484515011</v>
      </c>
      <c r="H12" s="577">
        <v>26.76466243063367</v>
      </c>
      <c r="I12" s="577">
        <v>4.6030073529179818</v>
      </c>
      <c r="J12" s="577">
        <v>2.975388205348326</v>
      </c>
      <c r="K12" s="577">
        <v>12.298671387781649</v>
      </c>
      <c r="L12" s="577">
        <v>15.794558671265539</v>
      </c>
      <c r="M12" s="578">
        <v>46.8365548377</v>
      </c>
      <c r="O12" s="275" t="s">
        <v>407</v>
      </c>
      <c r="P12" s="280">
        <v>12</v>
      </c>
      <c r="Q12" s="281">
        <v>10</v>
      </c>
      <c r="R12" s="281">
        <v>7</v>
      </c>
      <c r="S12" s="281">
        <v>9</v>
      </c>
      <c r="T12" s="281">
        <v>17</v>
      </c>
      <c r="U12" s="281">
        <v>17</v>
      </c>
      <c r="V12" s="281">
        <v>14</v>
      </c>
      <c r="W12" s="281">
        <v>12</v>
      </c>
      <c r="X12" s="281">
        <v>9</v>
      </c>
      <c r="Y12" s="281">
        <v>10</v>
      </c>
      <c r="Z12" s="282">
        <v>5</v>
      </c>
    </row>
    <row r="13" spans="1:26" ht="12" customHeight="1">
      <c r="A13" s="301"/>
      <c r="B13" s="275" t="s">
        <v>402</v>
      </c>
      <c r="C13" s="573">
        <v>5.1880052634883373</v>
      </c>
      <c r="D13" s="574">
        <v>10.83610066994952</v>
      </c>
      <c r="E13" s="574">
        <v>23.405910086604049</v>
      </c>
      <c r="F13" s="574">
        <v>30.700365042848251</v>
      </c>
      <c r="G13" s="574">
        <v>54.86612471895392</v>
      </c>
      <c r="H13" s="574">
        <v>82.567517572003496</v>
      </c>
      <c r="I13" s="574">
        <v>5.2807886349897553</v>
      </c>
      <c r="J13" s="574">
        <v>2.2263882126864161</v>
      </c>
      <c r="K13" s="574">
        <v>8.4608835310627857</v>
      </c>
      <c r="L13" s="574">
        <v>60.901127420681462</v>
      </c>
      <c r="M13" s="575">
        <v>44.739517127240617</v>
      </c>
      <c r="O13" s="275" t="s">
        <v>402</v>
      </c>
      <c r="P13" s="280">
        <v>8</v>
      </c>
      <c r="Q13" s="281">
        <v>5</v>
      </c>
      <c r="R13" s="281">
        <v>5</v>
      </c>
      <c r="S13" s="281">
        <v>4</v>
      </c>
      <c r="T13" s="281">
        <v>5</v>
      </c>
      <c r="U13" s="281">
        <v>7</v>
      </c>
      <c r="V13" s="281">
        <v>13</v>
      </c>
      <c r="W13" s="281">
        <v>14</v>
      </c>
      <c r="X13" s="281">
        <v>10</v>
      </c>
      <c r="Y13" s="281">
        <v>3</v>
      </c>
      <c r="Z13" s="282">
        <v>6</v>
      </c>
    </row>
    <row r="14" spans="1:26" ht="12" customHeight="1">
      <c r="A14" s="301"/>
      <c r="B14" s="275" t="s">
        <v>57</v>
      </c>
      <c r="C14" s="576">
        <v>18.76020694451033</v>
      </c>
      <c r="D14" s="577">
        <v>19.323451543707911</v>
      </c>
      <c r="E14" s="577">
        <v>45.42116128357376</v>
      </c>
      <c r="F14" s="577">
        <v>43.585267529828521</v>
      </c>
      <c r="G14" s="577">
        <v>54.847598869421461</v>
      </c>
      <c r="H14" s="577">
        <v>112.8046925687201</v>
      </c>
      <c r="I14" s="577">
        <v>19.436269763231579</v>
      </c>
      <c r="J14" s="577">
        <v>16.92835040487018</v>
      </c>
      <c r="K14" s="577">
        <v>35.615729445990311</v>
      </c>
      <c r="L14" s="577">
        <v>28.5718999717486</v>
      </c>
      <c r="M14" s="578">
        <v>41.502519364102326</v>
      </c>
      <c r="O14" s="275" t="s">
        <v>57</v>
      </c>
      <c r="P14" s="280">
        <v>2</v>
      </c>
      <c r="Q14" s="281">
        <v>2</v>
      </c>
      <c r="R14" s="281">
        <v>2</v>
      </c>
      <c r="S14" s="281">
        <v>3</v>
      </c>
      <c r="T14" s="281">
        <v>6</v>
      </c>
      <c r="U14" s="281">
        <v>4</v>
      </c>
      <c r="V14" s="281">
        <v>5</v>
      </c>
      <c r="W14" s="281">
        <v>4</v>
      </c>
      <c r="X14" s="281">
        <v>3</v>
      </c>
      <c r="Y14" s="281">
        <v>7</v>
      </c>
      <c r="Z14" s="282">
        <v>7</v>
      </c>
    </row>
    <row r="15" spans="1:26" ht="12" customHeight="1">
      <c r="A15" s="301"/>
      <c r="B15" s="275" t="s">
        <v>400</v>
      </c>
      <c r="C15" s="573">
        <v>7.5679839814092924</v>
      </c>
      <c r="D15" s="574">
        <v>8.4984584992141539</v>
      </c>
      <c r="E15" s="574">
        <v>8.4644220807912323</v>
      </c>
      <c r="F15" s="574">
        <v>7.6493072202240908</v>
      </c>
      <c r="G15" s="574">
        <v>25.602851968276489</v>
      </c>
      <c r="H15" s="574">
        <v>58.458680477109283</v>
      </c>
      <c r="I15" s="574">
        <v>9.6121474446188309</v>
      </c>
      <c r="J15" s="574">
        <v>5.7475041400133904</v>
      </c>
      <c r="K15" s="574">
        <v>3.2429112133450091</v>
      </c>
      <c r="L15" s="574">
        <v>18.167175820244822</v>
      </c>
      <c r="M15" s="575">
        <v>39.325810575851833</v>
      </c>
      <c r="O15" s="275" t="s">
        <v>400</v>
      </c>
      <c r="P15" s="280">
        <v>5</v>
      </c>
      <c r="Q15" s="281">
        <v>8</v>
      </c>
      <c r="R15" s="281">
        <v>11</v>
      </c>
      <c r="S15" s="281">
        <v>15</v>
      </c>
      <c r="T15" s="281">
        <v>9</v>
      </c>
      <c r="U15" s="281">
        <v>11</v>
      </c>
      <c r="V15" s="281">
        <v>9</v>
      </c>
      <c r="W15" s="281">
        <v>10</v>
      </c>
      <c r="X15" s="281">
        <v>14</v>
      </c>
      <c r="Y15" s="281">
        <v>9</v>
      </c>
      <c r="Z15" s="282">
        <v>8</v>
      </c>
    </row>
    <row r="16" spans="1:26" ht="12" customHeight="1">
      <c r="A16" s="301"/>
      <c r="B16" s="275" t="s">
        <v>394</v>
      </c>
      <c r="C16" s="576">
        <v>6.6273390614938102E-2</v>
      </c>
      <c r="D16" s="577">
        <v>0.68297321271518641</v>
      </c>
      <c r="E16" s="577">
        <v>0.72715638075947353</v>
      </c>
      <c r="F16" s="577">
        <v>0.52192456540065979</v>
      </c>
      <c r="G16" s="577">
        <v>2.7071798534141269</v>
      </c>
      <c r="H16" s="577">
        <v>26.793372812876271</v>
      </c>
      <c r="I16" s="577">
        <v>2.4323848626265909</v>
      </c>
      <c r="J16" s="577">
        <v>0.83858906956273171</v>
      </c>
      <c r="K16" s="577">
        <v>1.902351141423215</v>
      </c>
      <c r="L16" s="577">
        <v>8.5176319945648551</v>
      </c>
      <c r="M16" s="578">
        <v>36.675302322080299</v>
      </c>
      <c r="O16" s="275" t="s">
        <v>394</v>
      </c>
      <c r="P16" s="280">
        <v>19</v>
      </c>
      <c r="Q16" s="281">
        <v>17</v>
      </c>
      <c r="R16" s="281">
        <v>18</v>
      </c>
      <c r="S16" s="281">
        <v>18</v>
      </c>
      <c r="T16" s="281">
        <v>18</v>
      </c>
      <c r="U16" s="281">
        <v>16</v>
      </c>
      <c r="V16" s="281">
        <v>17</v>
      </c>
      <c r="W16" s="281">
        <v>18</v>
      </c>
      <c r="X16" s="281">
        <v>16</v>
      </c>
      <c r="Y16" s="281">
        <v>16</v>
      </c>
      <c r="Z16" s="282">
        <v>9</v>
      </c>
    </row>
    <row r="17" spans="1:26" ht="12" customHeight="1">
      <c r="A17" s="301"/>
      <c r="B17" s="275" t="s">
        <v>558</v>
      </c>
      <c r="C17" s="573">
        <v>6.7160991209888707E-2</v>
      </c>
      <c r="D17" s="574">
        <v>3.6390175150665602E-2</v>
      </c>
      <c r="E17" s="574">
        <v>0.17601944559975161</v>
      </c>
      <c r="F17" s="574">
        <v>0.1918162295742723</v>
      </c>
      <c r="G17" s="574">
        <v>0.48199204464559797</v>
      </c>
      <c r="H17" s="574">
        <v>0.1049960454556897</v>
      </c>
      <c r="I17" s="574">
        <v>0.1681587458750064</v>
      </c>
      <c r="J17" s="574">
        <v>0.1672780491709992</v>
      </c>
      <c r="K17" s="574">
        <v>4.19954231278468E-2</v>
      </c>
      <c r="L17" s="574">
        <v>7.8878421864666703E-2</v>
      </c>
      <c r="M17" s="575">
        <v>36.088400860399673</v>
      </c>
      <c r="O17" s="275" t="s">
        <v>558</v>
      </c>
      <c r="P17" s="280">
        <v>18</v>
      </c>
      <c r="Q17" s="281">
        <v>20</v>
      </c>
      <c r="R17" s="281">
        <v>19</v>
      </c>
      <c r="S17" s="281">
        <v>19</v>
      </c>
      <c r="T17" s="281">
        <v>20</v>
      </c>
      <c r="U17" s="281">
        <v>20</v>
      </c>
      <c r="V17" s="281">
        <v>20</v>
      </c>
      <c r="W17" s="281">
        <v>20</v>
      </c>
      <c r="X17" s="281">
        <v>20</v>
      </c>
      <c r="Y17" s="281">
        <v>20</v>
      </c>
      <c r="Z17" s="282">
        <v>10</v>
      </c>
    </row>
    <row r="18" spans="1:26" ht="12" customHeight="1">
      <c r="A18" s="301"/>
      <c r="B18" s="275" t="s">
        <v>397</v>
      </c>
      <c r="C18" s="576">
        <v>6.4295409390173388</v>
      </c>
      <c r="D18" s="577">
        <v>3.0991553789909911</v>
      </c>
      <c r="E18" s="577">
        <v>8.9911871670892758</v>
      </c>
      <c r="F18" s="577">
        <v>9.2600929330381785</v>
      </c>
      <c r="G18" s="577">
        <v>21.96493092726411</v>
      </c>
      <c r="H18" s="577">
        <v>60.801590289856328</v>
      </c>
      <c r="I18" s="577">
        <v>11.57246802252056</v>
      </c>
      <c r="J18" s="577">
        <v>17.244756102944741</v>
      </c>
      <c r="K18" s="577">
        <v>23.410035436122019</v>
      </c>
      <c r="L18" s="577">
        <v>23.223689704288859</v>
      </c>
      <c r="M18" s="578">
        <v>27.072515929926471</v>
      </c>
      <c r="O18" s="275" t="s">
        <v>397</v>
      </c>
      <c r="P18" s="280">
        <v>7</v>
      </c>
      <c r="Q18" s="281">
        <v>13</v>
      </c>
      <c r="R18" s="281">
        <v>10</v>
      </c>
      <c r="S18" s="281">
        <v>14</v>
      </c>
      <c r="T18" s="281">
        <v>11</v>
      </c>
      <c r="U18" s="281">
        <v>10</v>
      </c>
      <c r="V18" s="281">
        <v>8</v>
      </c>
      <c r="W18" s="281">
        <v>3</v>
      </c>
      <c r="X18" s="281">
        <v>5</v>
      </c>
      <c r="Y18" s="281">
        <v>8</v>
      </c>
      <c r="Z18" s="282">
        <v>11</v>
      </c>
    </row>
    <row r="19" spans="1:26" ht="12" customHeight="1">
      <c r="A19" s="301"/>
      <c r="B19" s="275" t="s">
        <v>559</v>
      </c>
      <c r="C19" s="573">
        <v>10.904206561573311</v>
      </c>
      <c r="D19" s="574">
        <v>9.662354512921933</v>
      </c>
      <c r="E19" s="574">
        <v>31.580896862444209</v>
      </c>
      <c r="F19" s="574">
        <v>16.437345311438399</v>
      </c>
      <c r="G19" s="574">
        <v>26.445323077251711</v>
      </c>
      <c r="H19" s="574">
        <v>50.835858574972519</v>
      </c>
      <c r="I19" s="574">
        <v>3.2849303667406899</v>
      </c>
      <c r="J19" s="574">
        <v>6.0281026103686317</v>
      </c>
      <c r="K19" s="574">
        <v>15.1941096328434</v>
      </c>
      <c r="L19" s="574">
        <v>10.96349708083059</v>
      </c>
      <c r="M19" s="575">
        <v>24.247217821177749</v>
      </c>
      <c r="O19" s="275" t="s">
        <v>559</v>
      </c>
      <c r="P19" s="280">
        <v>4</v>
      </c>
      <c r="Q19" s="281">
        <v>7</v>
      </c>
      <c r="R19" s="281">
        <v>4</v>
      </c>
      <c r="S19" s="281">
        <v>8</v>
      </c>
      <c r="T19" s="281">
        <v>8</v>
      </c>
      <c r="U19" s="281">
        <v>13</v>
      </c>
      <c r="V19" s="281">
        <v>15</v>
      </c>
      <c r="W19" s="281">
        <v>9</v>
      </c>
      <c r="X19" s="281">
        <v>8</v>
      </c>
      <c r="Y19" s="281">
        <v>14</v>
      </c>
      <c r="Z19" s="282">
        <v>12</v>
      </c>
    </row>
    <row r="20" spans="1:26" ht="12" customHeight="1">
      <c r="A20" s="301"/>
      <c r="B20" s="275" t="s">
        <v>398</v>
      </c>
      <c r="C20" s="576">
        <v>3.7723435837652599</v>
      </c>
      <c r="D20" s="577">
        <v>5.5768563927754364</v>
      </c>
      <c r="E20" s="577">
        <v>9.9822926748845262</v>
      </c>
      <c r="F20" s="577">
        <v>10.47640382480281</v>
      </c>
      <c r="G20" s="577">
        <v>38.680625016078032</v>
      </c>
      <c r="H20" s="577">
        <v>149.14164143276429</v>
      </c>
      <c r="I20" s="577">
        <v>23.828847393633321</v>
      </c>
      <c r="J20" s="577">
        <v>10.009558871357241</v>
      </c>
      <c r="K20" s="577">
        <v>18.790638843004409</v>
      </c>
      <c r="L20" s="577">
        <v>54.515027340177937</v>
      </c>
      <c r="M20" s="578">
        <v>16.72318849388861</v>
      </c>
      <c r="O20" s="275" t="s">
        <v>398</v>
      </c>
      <c r="P20" s="280">
        <v>11</v>
      </c>
      <c r="Q20" s="281">
        <v>11</v>
      </c>
      <c r="R20" s="281">
        <v>9</v>
      </c>
      <c r="S20" s="281">
        <v>12</v>
      </c>
      <c r="T20" s="281">
        <v>7</v>
      </c>
      <c r="U20" s="281">
        <v>2</v>
      </c>
      <c r="V20" s="281">
        <v>4</v>
      </c>
      <c r="W20" s="281">
        <v>7</v>
      </c>
      <c r="X20" s="281">
        <v>7</v>
      </c>
      <c r="Y20" s="281">
        <v>4</v>
      </c>
      <c r="Z20" s="282">
        <v>13</v>
      </c>
    </row>
    <row r="21" spans="1:26" ht="12" customHeight="1">
      <c r="A21" s="301"/>
      <c r="B21" s="275" t="s">
        <v>392</v>
      </c>
      <c r="C21" s="573">
        <v>4.4839061118891337</v>
      </c>
      <c r="D21" s="574">
        <v>7.8330988940264517</v>
      </c>
      <c r="E21" s="574">
        <v>8.3860980424539395</v>
      </c>
      <c r="F21" s="574">
        <v>22.152347314571909</v>
      </c>
      <c r="G21" s="574">
        <v>70.893467535458839</v>
      </c>
      <c r="H21" s="574">
        <v>55.302009150334712</v>
      </c>
      <c r="I21" s="574">
        <v>24.90206766799384</v>
      </c>
      <c r="J21" s="574">
        <v>6.8557637993927312</v>
      </c>
      <c r="K21" s="574">
        <v>21.579005485123609</v>
      </c>
      <c r="L21" s="574">
        <v>53.784032976015318</v>
      </c>
      <c r="M21" s="575">
        <v>15.792784402252691</v>
      </c>
      <c r="O21" s="275" t="s">
        <v>392</v>
      </c>
      <c r="P21" s="280">
        <v>9</v>
      </c>
      <c r="Q21" s="281">
        <v>9</v>
      </c>
      <c r="R21" s="281">
        <v>12</v>
      </c>
      <c r="S21" s="281">
        <v>6</v>
      </c>
      <c r="T21" s="281">
        <v>4</v>
      </c>
      <c r="U21" s="281">
        <v>12</v>
      </c>
      <c r="V21" s="281">
        <v>3</v>
      </c>
      <c r="W21" s="281">
        <v>8</v>
      </c>
      <c r="X21" s="281">
        <v>6</v>
      </c>
      <c r="Y21" s="281">
        <v>5</v>
      </c>
      <c r="Z21" s="282">
        <v>14</v>
      </c>
    </row>
    <row r="22" spans="1:26" ht="12" customHeight="1">
      <c r="A22" s="301"/>
      <c r="B22" s="275" t="s">
        <v>405</v>
      </c>
      <c r="C22" s="576">
        <v>1.3939293058233331</v>
      </c>
      <c r="D22" s="577">
        <v>4.7266389940215463</v>
      </c>
      <c r="E22" s="577">
        <v>3.040240299279497</v>
      </c>
      <c r="F22" s="577">
        <v>12.007386818175201</v>
      </c>
      <c r="G22" s="577">
        <v>11.322327669742959</v>
      </c>
      <c r="H22" s="577">
        <v>27.465410510572578</v>
      </c>
      <c r="I22" s="577">
        <v>8.6016174036468485</v>
      </c>
      <c r="J22" s="577">
        <v>4.6714098120236693</v>
      </c>
      <c r="K22" s="577">
        <v>7.4468732319466033</v>
      </c>
      <c r="L22" s="577">
        <v>11.65623650144992</v>
      </c>
      <c r="M22" s="578">
        <v>14.062126519516591</v>
      </c>
      <c r="O22" s="275" t="s">
        <v>405</v>
      </c>
      <c r="P22" s="280">
        <v>16</v>
      </c>
      <c r="Q22" s="281">
        <v>12</v>
      </c>
      <c r="R22" s="281">
        <v>14</v>
      </c>
      <c r="S22" s="281">
        <v>11</v>
      </c>
      <c r="T22" s="281">
        <v>16</v>
      </c>
      <c r="U22" s="281">
        <v>15</v>
      </c>
      <c r="V22" s="281">
        <v>10</v>
      </c>
      <c r="W22" s="281">
        <v>11</v>
      </c>
      <c r="X22" s="281">
        <v>12</v>
      </c>
      <c r="Y22" s="281">
        <v>11</v>
      </c>
      <c r="Z22" s="282">
        <v>15</v>
      </c>
    </row>
    <row r="23" spans="1:26" ht="12" customHeight="1">
      <c r="A23" s="301"/>
      <c r="B23" s="275" t="s">
        <v>408</v>
      </c>
      <c r="C23" s="573">
        <v>1.670144539633128</v>
      </c>
      <c r="D23" s="574">
        <v>0.84336024452272873</v>
      </c>
      <c r="E23" s="574">
        <v>6.1392978133340019</v>
      </c>
      <c r="F23" s="574">
        <v>9.6597991289214136</v>
      </c>
      <c r="G23" s="574">
        <v>13.82421248355633</v>
      </c>
      <c r="H23" s="574">
        <v>23.792668675113951</v>
      </c>
      <c r="I23" s="574">
        <v>2.4456185646946071</v>
      </c>
      <c r="J23" s="574">
        <v>2.32755663977475</v>
      </c>
      <c r="K23" s="574">
        <v>3.865955240453721</v>
      </c>
      <c r="L23" s="574">
        <v>8.2922598062878805</v>
      </c>
      <c r="M23" s="575">
        <v>10.27452536418091</v>
      </c>
      <c r="O23" s="275" t="s">
        <v>408</v>
      </c>
      <c r="P23" s="280">
        <v>15</v>
      </c>
      <c r="Q23" s="281">
        <v>16</v>
      </c>
      <c r="R23" s="281">
        <v>13</v>
      </c>
      <c r="S23" s="281">
        <v>13</v>
      </c>
      <c r="T23" s="281">
        <v>13</v>
      </c>
      <c r="U23" s="281">
        <v>18</v>
      </c>
      <c r="V23" s="281">
        <v>16</v>
      </c>
      <c r="W23" s="281">
        <v>13</v>
      </c>
      <c r="X23" s="281">
        <v>13</v>
      </c>
      <c r="Y23" s="281">
        <v>17</v>
      </c>
      <c r="Z23" s="282">
        <v>16</v>
      </c>
    </row>
    <row r="24" spans="1:26" ht="12" customHeight="1">
      <c r="A24" s="301"/>
      <c r="B24" s="275" t="s">
        <v>401</v>
      </c>
      <c r="C24" s="576">
        <v>3.007964192003437</v>
      </c>
      <c r="D24" s="577">
        <v>1.2953550494060411</v>
      </c>
      <c r="E24" s="577">
        <v>1.7610958891163011</v>
      </c>
      <c r="F24" s="577">
        <v>2.4017228556072099</v>
      </c>
      <c r="G24" s="577">
        <v>11.42641359610688</v>
      </c>
      <c r="H24" s="577">
        <v>77.643269318506995</v>
      </c>
      <c r="I24" s="577">
        <v>7.4424566077166974</v>
      </c>
      <c r="J24" s="577">
        <v>1.960599671325884</v>
      </c>
      <c r="K24" s="577">
        <v>1.705394184411128</v>
      </c>
      <c r="L24" s="577">
        <v>10.17119536134107</v>
      </c>
      <c r="M24" s="578">
        <v>10.2226733354555</v>
      </c>
      <c r="O24" s="275" t="s">
        <v>401</v>
      </c>
      <c r="P24" s="280">
        <v>13</v>
      </c>
      <c r="Q24" s="281">
        <v>14</v>
      </c>
      <c r="R24" s="281">
        <v>17</v>
      </c>
      <c r="S24" s="281">
        <v>16</v>
      </c>
      <c r="T24" s="281">
        <v>15</v>
      </c>
      <c r="U24" s="281">
        <v>8</v>
      </c>
      <c r="V24" s="281">
        <v>12</v>
      </c>
      <c r="W24" s="281">
        <v>16</v>
      </c>
      <c r="X24" s="281">
        <v>17</v>
      </c>
      <c r="Y24" s="281">
        <v>15</v>
      </c>
      <c r="Z24" s="282">
        <v>17</v>
      </c>
    </row>
    <row r="25" spans="1:26" ht="12" customHeight="1">
      <c r="A25" s="301"/>
      <c r="B25" s="275" t="s">
        <v>736</v>
      </c>
      <c r="C25" s="573">
        <v>7.4428615631861659</v>
      </c>
      <c r="D25" s="574">
        <v>9.8418951523423708</v>
      </c>
      <c r="E25" s="574">
        <v>10.102873229887919</v>
      </c>
      <c r="F25" s="574">
        <v>16.197262927517219</v>
      </c>
      <c r="G25" s="574">
        <v>24.36141962742024</v>
      </c>
      <c r="H25" s="574">
        <v>77.473968725788495</v>
      </c>
      <c r="I25" s="574">
        <v>8.0007482559146794</v>
      </c>
      <c r="J25" s="574">
        <v>11.695873909628791</v>
      </c>
      <c r="K25" s="574">
        <v>8.263985716210648</v>
      </c>
      <c r="L25" s="574">
        <v>11.567475608879359</v>
      </c>
      <c r="M25" s="575">
        <v>9.3183402579004699</v>
      </c>
      <c r="O25" s="275" t="s">
        <v>736</v>
      </c>
      <c r="P25" s="280">
        <v>6</v>
      </c>
      <c r="Q25" s="281">
        <v>6</v>
      </c>
      <c r="R25" s="281">
        <v>8</v>
      </c>
      <c r="S25" s="281">
        <v>10</v>
      </c>
      <c r="T25" s="281">
        <v>10</v>
      </c>
      <c r="U25" s="281">
        <v>9</v>
      </c>
      <c r="V25" s="281">
        <v>11</v>
      </c>
      <c r="W25" s="281">
        <v>6</v>
      </c>
      <c r="X25" s="281">
        <v>11</v>
      </c>
      <c r="Y25" s="281">
        <v>12</v>
      </c>
      <c r="Z25" s="282">
        <v>18</v>
      </c>
    </row>
    <row r="26" spans="1:26" ht="12" customHeight="1">
      <c r="A26" s="301"/>
      <c r="B26" s="275" t="s">
        <v>560</v>
      </c>
      <c r="C26" s="576">
        <v>2.3586823486723612</v>
      </c>
      <c r="D26" s="577">
        <v>1.219934922588445</v>
      </c>
      <c r="E26" s="577">
        <v>2.605085773030285</v>
      </c>
      <c r="F26" s="577">
        <v>1.3944287962679851</v>
      </c>
      <c r="G26" s="577">
        <v>12.18765518210312</v>
      </c>
      <c r="H26" s="577">
        <v>31.884830808920949</v>
      </c>
      <c r="I26" s="577">
        <v>1.566155256202665</v>
      </c>
      <c r="J26" s="577">
        <v>1.441401535919635</v>
      </c>
      <c r="K26" s="577">
        <v>1.5960497390321871</v>
      </c>
      <c r="L26" s="577">
        <v>11.01100520216977</v>
      </c>
      <c r="M26" s="578">
        <v>8.5550571642146558</v>
      </c>
      <c r="O26" s="275" t="s">
        <v>560</v>
      </c>
      <c r="P26" s="280">
        <v>14</v>
      </c>
      <c r="Q26" s="281">
        <v>15</v>
      </c>
      <c r="R26" s="281">
        <v>15</v>
      </c>
      <c r="S26" s="281">
        <v>17</v>
      </c>
      <c r="T26" s="281">
        <v>14</v>
      </c>
      <c r="U26" s="281">
        <v>14</v>
      </c>
      <c r="V26" s="281">
        <v>18</v>
      </c>
      <c r="W26" s="281">
        <v>17</v>
      </c>
      <c r="X26" s="281">
        <v>18</v>
      </c>
      <c r="Y26" s="281">
        <v>13</v>
      </c>
      <c r="Z26" s="282">
        <v>19</v>
      </c>
    </row>
    <row r="27" spans="1:26" ht="12" customHeight="1">
      <c r="A27" s="301"/>
      <c r="B27" s="286" t="s">
        <v>403</v>
      </c>
      <c r="C27" s="579">
        <v>0.24744239940251109</v>
      </c>
      <c r="D27" s="580">
        <v>0.5275745891824084</v>
      </c>
      <c r="E27" s="580">
        <v>1.8033654343721179</v>
      </c>
      <c r="F27" s="580">
        <v>19.914062041826099</v>
      </c>
      <c r="G27" s="580">
        <v>14.72349404170666</v>
      </c>
      <c r="H27" s="580">
        <v>85.263021517718599</v>
      </c>
      <c r="I27" s="580">
        <v>12.859903827833559</v>
      </c>
      <c r="J27" s="580">
        <v>1.99944328086283</v>
      </c>
      <c r="K27" s="580">
        <v>1.9298762942602961</v>
      </c>
      <c r="L27" s="580">
        <v>3.1041291753571238</v>
      </c>
      <c r="M27" s="581">
        <v>8.049462794765331</v>
      </c>
      <c r="O27" s="286" t="s">
        <v>403</v>
      </c>
      <c r="P27" s="291">
        <v>17</v>
      </c>
      <c r="Q27" s="292">
        <v>18</v>
      </c>
      <c r="R27" s="292">
        <v>16</v>
      </c>
      <c r="S27" s="292">
        <v>7</v>
      </c>
      <c r="T27" s="292">
        <v>12</v>
      </c>
      <c r="U27" s="292">
        <v>6</v>
      </c>
      <c r="V27" s="292">
        <v>7</v>
      </c>
      <c r="W27" s="292">
        <v>15</v>
      </c>
      <c r="X27" s="292">
        <v>15</v>
      </c>
      <c r="Y27" s="292">
        <v>19</v>
      </c>
      <c r="Z27" s="293">
        <v>20</v>
      </c>
    </row>
    <row r="28" spans="1:26" ht="12" customHeight="1">
      <c r="A28" s="297"/>
      <c r="B28" s="36" t="s">
        <v>115</v>
      </c>
      <c r="O28" s="36" t="s">
        <v>115</v>
      </c>
    </row>
    <row r="29" spans="1:26" ht="12" customHeight="1">
      <c r="B29" s="296"/>
      <c r="C29" s="296"/>
      <c r="D29" s="296"/>
      <c r="E29" s="296"/>
      <c r="F29" s="296"/>
      <c r="G29" s="296"/>
      <c r="H29" s="296"/>
      <c r="I29" s="296"/>
      <c r="J29" s="296"/>
      <c r="K29" s="296"/>
      <c r="L29" s="296"/>
      <c r="M29" s="296"/>
      <c r="O29" s="294"/>
      <c r="P29" s="294"/>
      <c r="Q29" s="294"/>
      <c r="R29" s="294"/>
      <c r="S29" s="294"/>
      <c r="T29" s="294"/>
      <c r="U29" s="294"/>
      <c r="V29" s="294"/>
      <c r="W29" s="294"/>
      <c r="X29" s="294"/>
      <c r="Y29" s="294"/>
      <c r="Z29" s="294"/>
    </row>
    <row r="30" spans="1:26" ht="12" customHeight="1">
      <c r="B30" s="296"/>
      <c r="C30" s="296"/>
      <c r="D30" s="296"/>
      <c r="E30" s="296"/>
      <c r="F30" s="296"/>
      <c r="G30" s="296"/>
      <c r="H30" s="296"/>
      <c r="I30" s="296"/>
      <c r="J30" s="296"/>
      <c r="K30" s="296"/>
      <c r="L30" s="296"/>
      <c r="M30" s="296"/>
      <c r="O30" s="294"/>
      <c r="P30" s="294"/>
      <c r="Q30" s="294"/>
      <c r="R30" s="294"/>
      <c r="S30" s="294"/>
      <c r="T30" s="294"/>
      <c r="U30" s="294"/>
      <c r="V30" s="294"/>
      <c r="W30" s="294"/>
      <c r="X30" s="294"/>
      <c r="Y30" s="294"/>
      <c r="Z30" s="294"/>
    </row>
    <row r="31" spans="1:26" ht="12" customHeight="1">
      <c r="A31" s="262"/>
      <c r="C31" s="10" t="s">
        <v>733</v>
      </c>
      <c r="D31" s="263"/>
      <c r="E31" s="263"/>
      <c r="F31" s="263"/>
      <c r="G31" s="263"/>
      <c r="H31" s="263"/>
      <c r="I31" s="263"/>
      <c r="J31" s="263"/>
      <c r="K31" s="263"/>
      <c r="L31" s="263"/>
      <c r="M31" s="263"/>
      <c r="N31" s="296"/>
      <c r="O31" s="264"/>
      <c r="P31" s="10" t="s">
        <v>735</v>
      </c>
    </row>
    <row r="32" spans="1:26" ht="12" customHeight="1">
      <c r="A32" s="259"/>
      <c r="B32" s="265"/>
      <c r="C32" s="3">
        <v>2016</v>
      </c>
      <c r="D32" s="4">
        <v>2017</v>
      </c>
      <c r="E32" s="4">
        <v>2018</v>
      </c>
      <c r="F32" s="4">
        <v>2019</v>
      </c>
      <c r="G32" s="4">
        <v>2020</v>
      </c>
      <c r="H32" s="4">
        <v>2021</v>
      </c>
      <c r="I32" s="4">
        <v>2022</v>
      </c>
      <c r="J32" s="4">
        <v>2023</v>
      </c>
      <c r="K32" s="4">
        <v>2024</v>
      </c>
      <c r="L32" s="4">
        <v>2025</v>
      </c>
      <c r="M32" s="94">
        <v>2026</v>
      </c>
      <c r="O32" s="266"/>
      <c r="P32" s="3">
        <v>2016</v>
      </c>
      <c r="Q32" s="4">
        <v>2017</v>
      </c>
      <c r="R32" s="4">
        <v>2018</v>
      </c>
      <c r="S32" s="4">
        <v>2019</v>
      </c>
      <c r="T32" s="4">
        <v>2020</v>
      </c>
      <c r="U32" s="4">
        <v>2021</v>
      </c>
      <c r="V32" s="4">
        <v>2022</v>
      </c>
      <c r="W32" s="4">
        <v>2023</v>
      </c>
      <c r="X32" s="4">
        <v>2024</v>
      </c>
      <c r="Y32" s="4">
        <v>2025</v>
      </c>
      <c r="Z32" s="94">
        <v>2026</v>
      </c>
    </row>
    <row r="33" spans="1:26" ht="12" customHeight="1">
      <c r="A33" s="261"/>
      <c r="B33" s="268" t="s">
        <v>391</v>
      </c>
      <c r="C33" s="269">
        <v>292</v>
      </c>
      <c r="D33" s="270">
        <v>329</v>
      </c>
      <c r="E33" s="270">
        <v>416</v>
      </c>
      <c r="F33" s="270">
        <v>390</v>
      </c>
      <c r="G33" s="270">
        <v>358</v>
      </c>
      <c r="H33" s="270">
        <v>628</v>
      </c>
      <c r="I33" s="270">
        <v>452</v>
      </c>
      <c r="J33" s="270">
        <v>375</v>
      </c>
      <c r="K33" s="270">
        <v>505</v>
      </c>
      <c r="L33" s="270">
        <v>710</v>
      </c>
      <c r="M33" s="271">
        <v>351</v>
      </c>
      <c r="O33" s="267" t="s">
        <v>391</v>
      </c>
      <c r="P33" s="272">
        <v>1</v>
      </c>
      <c r="Q33" s="273">
        <v>1</v>
      </c>
      <c r="R33" s="273">
        <v>1</v>
      </c>
      <c r="S33" s="273">
        <v>1</v>
      </c>
      <c r="T33" s="273">
        <v>1</v>
      </c>
      <c r="U33" s="273">
        <v>1</v>
      </c>
      <c r="V33" s="273">
        <v>1</v>
      </c>
      <c r="W33" s="273">
        <v>1</v>
      </c>
      <c r="X33" s="273">
        <v>1</v>
      </c>
      <c r="Y33" s="273">
        <v>1</v>
      </c>
      <c r="Z33" s="274">
        <v>1</v>
      </c>
    </row>
    <row r="34" spans="1:26" ht="12" customHeight="1">
      <c r="A34" s="261"/>
      <c r="B34" s="275" t="s">
        <v>406</v>
      </c>
      <c r="C34" s="276">
        <v>1</v>
      </c>
      <c r="D34" s="277">
        <v>1</v>
      </c>
      <c r="E34" s="277">
        <v>2</v>
      </c>
      <c r="F34" s="277">
        <v>3</v>
      </c>
      <c r="G34" s="277">
        <v>1</v>
      </c>
      <c r="H34" s="277">
        <v>13</v>
      </c>
      <c r="I34" s="277">
        <v>3</v>
      </c>
      <c r="J34" s="277">
        <v>4</v>
      </c>
      <c r="K34" s="277">
        <v>3</v>
      </c>
      <c r="L34" s="277">
        <v>11</v>
      </c>
      <c r="M34" s="278">
        <v>11</v>
      </c>
      <c r="O34" s="279" t="s">
        <v>406</v>
      </c>
      <c r="P34" s="280">
        <v>19</v>
      </c>
      <c r="Q34" s="281">
        <v>19</v>
      </c>
      <c r="R34" s="281">
        <v>20</v>
      </c>
      <c r="S34" s="281">
        <v>19</v>
      </c>
      <c r="T34" s="281">
        <v>20</v>
      </c>
      <c r="U34" s="281">
        <v>19</v>
      </c>
      <c r="V34" s="281">
        <v>19</v>
      </c>
      <c r="W34" s="281">
        <v>19</v>
      </c>
      <c r="X34" s="281">
        <v>19</v>
      </c>
      <c r="Y34" s="281">
        <v>19</v>
      </c>
      <c r="Z34" s="282">
        <v>18</v>
      </c>
    </row>
    <row r="35" spans="1:26" ht="12" customHeight="1">
      <c r="A35" s="261"/>
      <c r="B35" s="275" t="s">
        <v>400</v>
      </c>
      <c r="C35" s="283">
        <v>85</v>
      </c>
      <c r="D35" s="284">
        <v>78</v>
      </c>
      <c r="E35" s="284">
        <v>78</v>
      </c>
      <c r="F35" s="284">
        <v>76</v>
      </c>
      <c r="G35" s="284">
        <v>76</v>
      </c>
      <c r="H35" s="284">
        <v>131</v>
      </c>
      <c r="I35" s="284">
        <v>82</v>
      </c>
      <c r="J35" s="284">
        <v>72</v>
      </c>
      <c r="K35" s="284">
        <v>57</v>
      </c>
      <c r="L35" s="284">
        <v>58</v>
      </c>
      <c r="M35" s="285">
        <v>39</v>
      </c>
      <c r="O35" s="279" t="s">
        <v>400</v>
      </c>
      <c r="P35" s="280">
        <v>4</v>
      </c>
      <c r="Q35" s="281">
        <v>5</v>
      </c>
      <c r="R35" s="281">
        <v>7</v>
      </c>
      <c r="S35" s="281">
        <v>9</v>
      </c>
      <c r="T35" s="281">
        <v>8</v>
      </c>
      <c r="U35" s="281">
        <v>8</v>
      </c>
      <c r="V35" s="281">
        <v>10</v>
      </c>
      <c r="W35" s="281">
        <v>9</v>
      </c>
      <c r="X35" s="281">
        <v>11</v>
      </c>
      <c r="Y35" s="281">
        <v>14</v>
      </c>
      <c r="Z35" s="282">
        <v>12</v>
      </c>
    </row>
    <row r="36" spans="1:26" ht="12" customHeight="1">
      <c r="A36" s="261"/>
      <c r="B36" s="275" t="s">
        <v>390</v>
      </c>
      <c r="C36" s="276">
        <v>44</v>
      </c>
      <c r="D36" s="277">
        <v>74</v>
      </c>
      <c r="E36" s="277">
        <v>116</v>
      </c>
      <c r="F36" s="277">
        <v>140</v>
      </c>
      <c r="G36" s="277">
        <v>147</v>
      </c>
      <c r="H36" s="277">
        <v>304</v>
      </c>
      <c r="I36" s="277">
        <v>197</v>
      </c>
      <c r="J36" s="277">
        <v>187</v>
      </c>
      <c r="K36" s="277">
        <v>292</v>
      </c>
      <c r="L36" s="277">
        <v>500</v>
      </c>
      <c r="M36" s="278">
        <v>341</v>
      </c>
      <c r="O36" s="279" t="s">
        <v>390</v>
      </c>
      <c r="P36" s="280">
        <v>9</v>
      </c>
      <c r="Q36" s="281">
        <v>6</v>
      </c>
      <c r="R36" s="281">
        <v>4</v>
      </c>
      <c r="S36" s="281">
        <v>3</v>
      </c>
      <c r="T36" s="281">
        <v>4</v>
      </c>
      <c r="U36" s="281">
        <v>2</v>
      </c>
      <c r="V36" s="281">
        <v>2</v>
      </c>
      <c r="W36" s="281">
        <v>2</v>
      </c>
      <c r="X36" s="281">
        <v>2</v>
      </c>
      <c r="Y36" s="281">
        <v>2</v>
      </c>
      <c r="Z36" s="282">
        <v>2</v>
      </c>
    </row>
    <row r="37" spans="1:26" ht="12" customHeight="1">
      <c r="A37" s="261"/>
      <c r="B37" s="275" t="s">
        <v>558</v>
      </c>
      <c r="C37" s="283">
        <v>1</v>
      </c>
      <c r="D37" s="284">
        <v>1</v>
      </c>
      <c r="E37" s="284">
        <v>3</v>
      </c>
      <c r="F37" s="284">
        <v>3</v>
      </c>
      <c r="G37" s="284">
        <v>3</v>
      </c>
      <c r="H37" s="284">
        <v>1</v>
      </c>
      <c r="I37" s="284">
        <v>2</v>
      </c>
      <c r="J37" s="284">
        <v>2</v>
      </c>
      <c r="K37" s="284">
        <v>2</v>
      </c>
      <c r="L37" s="284">
        <v>1</v>
      </c>
      <c r="M37" s="285">
        <v>4</v>
      </c>
      <c r="O37" s="279" t="s">
        <v>558</v>
      </c>
      <c r="P37" s="280">
        <v>19</v>
      </c>
      <c r="Q37" s="281">
        <v>19</v>
      </c>
      <c r="R37" s="281">
        <v>19</v>
      </c>
      <c r="S37" s="281">
        <v>19</v>
      </c>
      <c r="T37" s="281">
        <v>19</v>
      </c>
      <c r="U37" s="281">
        <v>20</v>
      </c>
      <c r="V37" s="281">
        <v>20</v>
      </c>
      <c r="W37" s="281">
        <v>20</v>
      </c>
      <c r="X37" s="281">
        <v>20</v>
      </c>
      <c r="Y37" s="281">
        <v>20</v>
      </c>
      <c r="Z37" s="282">
        <v>20</v>
      </c>
    </row>
    <row r="38" spans="1:26" ht="12" customHeight="1">
      <c r="A38" s="261"/>
      <c r="B38" s="275" t="s">
        <v>393</v>
      </c>
      <c r="C38" s="276">
        <v>206</v>
      </c>
      <c r="D38" s="277">
        <v>186</v>
      </c>
      <c r="E38" s="277">
        <v>214</v>
      </c>
      <c r="F38" s="277">
        <v>194</v>
      </c>
      <c r="G38" s="277">
        <v>176</v>
      </c>
      <c r="H38" s="277">
        <v>271</v>
      </c>
      <c r="I38" s="277">
        <v>185</v>
      </c>
      <c r="J38" s="277">
        <v>128</v>
      </c>
      <c r="K38" s="277">
        <v>143</v>
      </c>
      <c r="L38" s="277">
        <v>181</v>
      </c>
      <c r="M38" s="278">
        <v>90</v>
      </c>
      <c r="O38" s="279" t="s">
        <v>393</v>
      </c>
      <c r="P38" s="280">
        <v>2</v>
      </c>
      <c r="Q38" s="281">
        <v>2</v>
      </c>
      <c r="R38" s="281">
        <v>2</v>
      </c>
      <c r="S38" s="281">
        <v>2</v>
      </c>
      <c r="T38" s="281">
        <v>2</v>
      </c>
      <c r="U38" s="281">
        <v>3</v>
      </c>
      <c r="V38" s="281">
        <v>3</v>
      </c>
      <c r="W38" s="281">
        <v>4</v>
      </c>
      <c r="X38" s="281">
        <v>4</v>
      </c>
      <c r="Y38" s="281">
        <v>4</v>
      </c>
      <c r="Z38" s="282">
        <v>6</v>
      </c>
    </row>
    <row r="39" spans="1:26" ht="12" customHeight="1">
      <c r="A39" s="261"/>
      <c r="B39" s="275" t="s">
        <v>394</v>
      </c>
      <c r="C39" s="283">
        <v>2</v>
      </c>
      <c r="D39" s="284">
        <v>6</v>
      </c>
      <c r="E39" s="284">
        <v>8</v>
      </c>
      <c r="F39" s="284">
        <v>9</v>
      </c>
      <c r="G39" s="284">
        <v>10</v>
      </c>
      <c r="H39" s="284">
        <v>27</v>
      </c>
      <c r="I39" s="284">
        <v>14</v>
      </c>
      <c r="J39" s="284">
        <v>10</v>
      </c>
      <c r="K39" s="284">
        <v>29</v>
      </c>
      <c r="L39" s="284">
        <v>28</v>
      </c>
      <c r="M39" s="285">
        <v>9</v>
      </c>
      <c r="O39" s="279" t="s">
        <v>394</v>
      </c>
      <c r="P39" s="280">
        <v>18</v>
      </c>
      <c r="Q39" s="281">
        <v>17</v>
      </c>
      <c r="R39" s="281">
        <v>17</v>
      </c>
      <c r="S39" s="281">
        <v>18</v>
      </c>
      <c r="T39" s="281">
        <v>18</v>
      </c>
      <c r="U39" s="281">
        <v>18</v>
      </c>
      <c r="V39" s="281">
        <v>18</v>
      </c>
      <c r="W39" s="281">
        <v>18</v>
      </c>
      <c r="X39" s="281">
        <v>17</v>
      </c>
      <c r="Y39" s="281">
        <v>18</v>
      </c>
      <c r="Z39" s="282">
        <v>19</v>
      </c>
    </row>
    <row r="40" spans="1:26" ht="12" customHeight="1">
      <c r="A40" s="261"/>
      <c r="B40" s="275" t="s">
        <v>401</v>
      </c>
      <c r="C40" s="276">
        <v>36</v>
      </c>
      <c r="D40" s="277">
        <v>25</v>
      </c>
      <c r="E40" s="277">
        <v>27</v>
      </c>
      <c r="F40" s="277">
        <v>35</v>
      </c>
      <c r="G40" s="277">
        <v>49</v>
      </c>
      <c r="H40" s="277">
        <v>58</v>
      </c>
      <c r="I40" s="277">
        <v>49</v>
      </c>
      <c r="J40" s="277">
        <v>31</v>
      </c>
      <c r="K40" s="277">
        <v>33</v>
      </c>
      <c r="L40" s="277">
        <v>60</v>
      </c>
      <c r="M40" s="278">
        <v>33</v>
      </c>
      <c r="O40" s="279" t="s">
        <v>401</v>
      </c>
      <c r="P40" s="280">
        <v>11</v>
      </c>
      <c r="Q40" s="281">
        <v>14</v>
      </c>
      <c r="R40" s="281">
        <v>15</v>
      </c>
      <c r="S40" s="281">
        <v>14</v>
      </c>
      <c r="T40" s="281">
        <v>13</v>
      </c>
      <c r="U40" s="281">
        <v>15</v>
      </c>
      <c r="V40" s="281">
        <v>12</v>
      </c>
      <c r="W40" s="281">
        <v>15</v>
      </c>
      <c r="X40" s="281">
        <v>15</v>
      </c>
      <c r="Y40" s="281">
        <v>13</v>
      </c>
      <c r="Z40" s="282">
        <v>13</v>
      </c>
    </row>
    <row r="41" spans="1:26" ht="12" customHeight="1">
      <c r="A41" s="261"/>
      <c r="B41" s="275" t="s">
        <v>560</v>
      </c>
      <c r="C41" s="283">
        <v>21</v>
      </c>
      <c r="D41" s="284">
        <v>25</v>
      </c>
      <c r="E41" s="284">
        <v>33</v>
      </c>
      <c r="F41" s="284">
        <v>29</v>
      </c>
      <c r="G41" s="284">
        <v>37</v>
      </c>
      <c r="H41" s="284">
        <v>46</v>
      </c>
      <c r="I41" s="284">
        <v>34</v>
      </c>
      <c r="J41" s="284">
        <v>26</v>
      </c>
      <c r="K41" s="284">
        <v>31</v>
      </c>
      <c r="L41" s="284">
        <v>42</v>
      </c>
      <c r="M41" s="285">
        <v>13</v>
      </c>
      <c r="O41" s="279" t="s">
        <v>560</v>
      </c>
      <c r="P41" s="280">
        <v>15</v>
      </c>
      <c r="Q41" s="281">
        <v>14</v>
      </c>
      <c r="R41" s="281">
        <v>14</v>
      </c>
      <c r="S41" s="281">
        <v>16</v>
      </c>
      <c r="T41" s="281">
        <v>16</v>
      </c>
      <c r="U41" s="281">
        <v>17</v>
      </c>
      <c r="V41" s="281">
        <v>16</v>
      </c>
      <c r="W41" s="281">
        <v>16</v>
      </c>
      <c r="X41" s="281">
        <v>16</v>
      </c>
      <c r="Y41" s="281">
        <v>15</v>
      </c>
      <c r="Z41" s="282">
        <v>17</v>
      </c>
    </row>
    <row r="42" spans="1:26" ht="12" customHeight="1">
      <c r="A42" s="261"/>
      <c r="B42" s="275" t="s">
        <v>403</v>
      </c>
      <c r="C42" s="276">
        <v>6</v>
      </c>
      <c r="D42" s="277">
        <v>5</v>
      </c>
      <c r="E42" s="277">
        <v>8</v>
      </c>
      <c r="F42" s="277">
        <v>10</v>
      </c>
      <c r="G42" s="277">
        <v>23</v>
      </c>
      <c r="H42" s="277">
        <v>55</v>
      </c>
      <c r="I42" s="277">
        <v>48</v>
      </c>
      <c r="J42" s="277">
        <v>22</v>
      </c>
      <c r="K42" s="277">
        <v>28</v>
      </c>
      <c r="L42" s="277">
        <v>39</v>
      </c>
      <c r="M42" s="278">
        <v>21</v>
      </c>
      <c r="O42" s="279" t="s">
        <v>403</v>
      </c>
      <c r="P42" s="280">
        <v>17</v>
      </c>
      <c r="Q42" s="281">
        <v>18</v>
      </c>
      <c r="R42" s="281">
        <v>17</v>
      </c>
      <c r="S42" s="281">
        <v>17</v>
      </c>
      <c r="T42" s="281">
        <v>17</v>
      </c>
      <c r="U42" s="281">
        <v>16</v>
      </c>
      <c r="V42" s="281">
        <v>13</v>
      </c>
      <c r="W42" s="281">
        <v>17</v>
      </c>
      <c r="X42" s="281">
        <v>18</v>
      </c>
      <c r="Y42" s="281">
        <v>16</v>
      </c>
      <c r="Z42" s="282">
        <v>16</v>
      </c>
    </row>
    <row r="43" spans="1:26" ht="12" customHeight="1">
      <c r="A43" s="261"/>
      <c r="B43" s="275" t="s">
        <v>559</v>
      </c>
      <c r="C43" s="283">
        <v>41</v>
      </c>
      <c r="D43" s="284">
        <v>40</v>
      </c>
      <c r="E43" s="284">
        <v>53</v>
      </c>
      <c r="F43" s="284">
        <v>52</v>
      </c>
      <c r="G43" s="284">
        <v>65</v>
      </c>
      <c r="H43" s="284">
        <v>92</v>
      </c>
      <c r="I43" s="284">
        <v>34</v>
      </c>
      <c r="J43" s="284">
        <v>42</v>
      </c>
      <c r="K43" s="284">
        <v>36</v>
      </c>
      <c r="L43" s="284">
        <v>30</v>
      </c>
      <c r="M43" s="285">
        <v>27</v>
      </c>
      <c r="O43" s="279" t="s">
        <v>559</v>
      </c>
      <c r="P43" s="280">
        <v>10</v>
      </c>
      <c r="Q43" s="281">
        <v>12</v>
      </c>
      <c r="R43" s="281">
        <v>11</v>
      </c>
      <c r="S43" s="281">
        <v>11</v>
      </c>
      <c r="T43" s="281">
        <v>9</v>
      </c>
      <c r="U43" s="281">
        <v>10</v>
      </c>
      <c r="V43" s="281">
        <v>16</v>
      </c>
      <c r="W43" s="281">
        <v>11</v>
      </c>
      <c r="X43" s="281">
        <v>14</v>
      </c>
      <c r="Y43" s="281">
        <v>17</v>
      </c>
      <c r="Z43" s="282">
        <v>14</v>
      </c>
    </row>
    <row r="44" spans="1:26" ht="12" customHeight="1">
      <c r="A44" s="261"/>
      <c r="B44" s="275" t="s">
        <v>398</v>
      </c>
      <c r="C44" s="276">
        <v>53</v>
      </c>
      <c r="D44" s="277">
        <v>62</v>
      </c>
      <c r="E44" s="277">
        <v>79</v>
      </c>
      <c r="F44" s="277">
        <v>102</v>
      </c>
      <c r="G44" s="277">
        <v>97</v>
      </c>
      <c r="H44" s="277">
        <v>178</v>
      </c>
      <c r="I44" s="277">
        <v>140</v>
      </c>
      <c r="J44" s="277">
        <v>132</v>
      </c>
      <c r="K44" s="277">
        <v>152</v>
      </c>
      <c r="L44" s="277">
        <v>211</v>
      </c>
      <c r="M44" s="278">
        <v>93</v>
      </c>
      <c r="O44" s="279" t="s">
        <v>398</v>
      </c>
      <c r="P44" s="280">
        <v>7</v>
      </c>
      <c r="Q44" s="281">
        <v>8</v>
      </c>
      <c r="R44" s="281">
        <v>6</v>
      </c>
      <c r="S44" s="281">
        <v>6</v>
      </c>
      <c r="T44" s="281">
        <v>7</v>
      </c>
      <c r="U44" s="281">
        <v>7</v>
      </c>
      <c r="V44" s="281">
        <v>4</v>
      </c>
      <c r="W44" s="281">
        <v>3</v>
      </c>
      <c r="X44" s="281">
        <v>3</v>
      </c>
      <c r="Y44" s="281">
        <v>3</v>
      </c>
      <c r="Z44" s="282">
        <v>4</v>
      </c>
    </row>
    <row r="45" spans="1:26" ht="12" customHeight="1">
      <c r="A45" s="261"/>
      <c r="B45" s="275" t="s">
        <v>392</v>
      </c>
      <c r="C45" s="283">
        <v>61</v>
      </c>
      <c r="D45" s="284">
        <v>93</v>
      </c>
      <c r="E45" s="284">
        <v>98</v>
      </c>
      <c r="F45" s="284">
        <v>130</v>
      </c>
      <c r="G45" s="284">
        <v>114</v>
      </c>
      <c r="H45" s="284">
        <v>210</v>
      </c>
      <c r="I45" s="284">
        <v>132</v>
      </c>
      <c r="J45" s="284">
        <v>106</v>
      </c>
      <c r="K45" s="284">
        <v>129</v>
      </c>
      <c r="L45" s="284">
        <v>172</v>
      </c>
      <c r="M45" s="285">
        <v>93</v>
      </c>
      <c r="O45" s="279" t="s">
        <v>392</v>
      </c>
      <c r="P45" s="280">
        <v>6</v>
      </c>
      <c r="Q45" s="281">
        <v>4</v>
      </c>
      <c r="R45" s="281">
        <v>5</v>
      </c>
      <c r="S45" s="281">
        <v>5</v>
      </c>
      <c r="T45" s="281">
        <v>5</v>
      </c>
      <c r="U45" s="281">
        <v>5</v>
      </c>
      <c r="V45" s="281">
        <v>5</v>
      </c>
      <c r="W45" s="281">
        <v>7</v>
      </c>
      <c r="X45" s="281">
        <v>6</v>
      </c>
      <c r="Y45" s="281">
        <v>6</v>
      </c>
      <c r="Z45" s="282">
        <v>4</v>
      </c>
    </row>
    <row r="46" spans="1:26" ht="12" customHeight="1">
      <c r="A46" s="261"/>
      <c r="B46" s="275" t="s">
        <v>405</v>
      </c>
      <c r="C46" s="276">
        <v>26</v>
      </c>
      <c r="D46" s="277">
        <v>27</v>
      </c>
      <c r="E46" s="277">
        <v>43</v>
      </c>
      <c r="F46" s="277">
        <v>50</v>
      </c>
      <c r="G46" s="277">
        <v>57</v>
      </c>
      <c r="H46" s="277">
        <v>92</v>
      </c>
      <c r="I46" s="277">
        <v>92</v>
      </c>
      <c r="J46" s="277">
        <v>66</v>
      </c>
      <c r="K46" s="277">
        <v>74</v>
      </c>
      <c r="L46" s="277">
        <v>89</v>
      </c>
      <c r="M46" s="278">
        <v>43</v>
      </c>
      <c r="O46" s="279" t="s">
        <v>405</v>
      </c>
      <c r="P46" s="280">
        <v>14</v>
      </c>
      <c r="Q46" s="281">
        <v>13</v>
      </c>
      <c r="R46" s="281">
        <v>12</v>
      </c>
      <c r="S46" s="281">
        <v>13</v>
      </c>
      <c r="T46" s="281">
        <v>12</v>
      </c>
      <c r="U46" s="281">
        <v>10</v>
      </c>
      <c r="V46" s="281">
        <v>8</v>
      </c>
      <c r="W46" s="281">
        <v>10</v>
      </c>
      <c r="X46" s="281">
        <v>9</v>
      </c>
      <c r="Y46" s="281">
        <v>9</v>
      </c>
      <c r="Z46" s="282">
        <v>8</v>
      </c>
    </row>
    <row r="47" spans="1:26" ht="12" customHeight="1">
      <c r="A47" s="261"/>
      <c r="B47" s="275" t="s">
        <v>57</v>
      </c>
      <c r="C47" s="283">
        <v>89</v>
      </c>
      <c r="D47" s="284">
        <v>98</v>
      </c>
      <c r="E47" s="284">
        <v>133</v>
      </c>
      <c r="F47" s="284">
        <v>132</v>
      </c>
      <c r="G47" s="284">
        <v>159</v>
      </c>
      <c r="H47" s="284">
        <v>237</v>
      </c>
      <c r="I47" s="284">
        <v>118</v>
      </c>
      <c r="J47" s="284">
        <v>107</v>
      </c>
      <c r="K47" s="284">
        <v>113</v>
      </c>
      <c r="L47" s="284">
        <v>95</v>
      </c>
      <c r="M47" s="285">
        <v>62</v>
      </c>
      <c r="O47" s="279" t="s">
        <v>57</v>
      </c>
      <c r="P47" s="280">
        <v>3</v>
      </c>
      <c r="Q47" s="281">
        <v>3</v>
      </c>
      <c r="R47" s="281">
        <v>3</v>
      </c>
      <c r="S47" s="281">
        <v>4</v>
      </c>
      <c r="T47" s="281">
        <v>3</v>
      </c>
      <c r="U47" s="281">
        <v>4</v>
      </c>
      <c r="V47" s="281">
        <v>7</v>
      </c>
      <c r="W47" s="281">
        <v>6</v>
      </c>
      <c r="X47" s="281">
        <v>7</v>
      </c>
      <c r="Y47" s="281">
        <v>7</v>
      </c>
      <c r="Z47" s="282">
        <v>7</v>
      </c>
    </row>
    <row r="48" spans="1:26" ht="12" customHeight="1">
      <c r="A48" s="261"/>
      <c r="B48" s="275" t="s">
        <v>402</v>
      </c>
      <c r="C48" s="276">
        <v>35</v>
      </c>
      <c r="D48" s="277">
        <v>46</v>
      </c>
      <c r="E48" s="277">
        <v>37</v>
      </c>
      <c r="F48" s="277">
        <v>51</v>
      </c>
      <c r="G48" s="277">
        <v>42</v>
      </c>
      <c r="H48" s="277">
        <v>67</v>
      </c>
      <c r="I48" s="277">
        <v>41</v>
      </c>
      <c r="J48" s="277">
        <v>37</v>
      </c>
      <c r="K48" s="277">
        <v>55</v>
      </c>
      <c r="L48" s="277">
        <v>64</v>
      </c>
      <c r="M48" s="278">
        <v>24</v>
      </c>
      <c r="O48" s="279" t="s">
        <v>402</v>
      </c>
      <c r="P48" s="280">
        <v>13</v>
      </c>
      <c r="Q48" s="281">
        <v>11</v>
      </c>
      <c r="R48" s="281">
        <v>13</v>
      </c>
      <c r="S48" s="281">
        <v>12</v>
      </c>
      <c r="T48" s="281">
        <v>15</v>
      </c>
      <c r="U48" s="281">
        <v>14</v>
      </c>
      <c r="V48" s="281">
        <v>15</v>
      </c>
      <c r="W48" s="281">
        <v>14</v>
      </c>
      <c r="X48" s="281">
        <v>12</v>
      </c>
      <c r="Y48" s="281">
        <v>12</v>
      </c>
      <c r="Z48" s="282">
        <v>15</v>
      </c>
    </row>
    <row r="49" spans="1:26" ht="12" customHeight="1">
      <c r="A49" s="261"/>
      <c r="B49" s="275" t="s">
        <v>736</v>
      </c>
      <c r="C49" s="283">
        <v>68</v>
      </c>
      <c r="D49" s="284">
        <v>63</v>
      </c>
      <c r="E49" s="284">
        <v>63</v>
      </c>
      <c r="F49" s="284">
        <v>78</v>
      </c>
      <c r="G49" s="284">
        <v>61</v>
      </c>
      <c r="H49" s="284">
        <v>101</v>
      </c>
      <c r="I49" s="284">
        <v>92</v>
      </c>
      <c r="J49" s="284">
        <v>93</v>
      </c>
      <c r="K49" s="284">
        <v>106</v>
      </c>
      <c r="L49" s="284">
        <v>91</v>
      </c>
      <c r="M49" s="285">
        <v>43</v>
      </c>
      <c r="O49" s="279" t="s">
        <v>736</v>
      </c>
      <c r="P49" s="280">
        <v>5</v>
      </c>
      <c r="Q49" s="281">
        <v>7</v>
      </c>
      <c r="R49" s="281">
        <v>9</v>
      </c>
      <c r="S49" s="281">
        <v>8</v>
      </c>
      <c r="T49" s="281">
        <v>10</v>
      </c>
      <c r="U49" s="281">
        <v>9</v>
      </c>
      <c r="V49" s="281">
        <v>8</v>
      </c>
      <c r="W49" s="281">
        <v>8</v>
      </c>
      <c r="X49" s="281">
        <v>8</v>
      </c>
      <c r="Y49" s="281">
        <v>8</v>
      </c>
      <c r="Z49" s="282">
        <v>8</v>
      </c>
    </row>
    <row r="50" spans="1:26" ht="12" customHeight="1">
      <c r="A50" s="261"/>
      <c r="B50" s="275" t="s">
        <v>407</v>
      </c>
      <c r="C50" s="276">
        <v>36</v>
      </c>
      <c r="D50" s="277">
        <v>47</v>
      </c>
      <c r="E50" s="277">
        <v>59</v>
      </c>
      <c r="F50" s="277">
        <v>53</v>
      </c>
      <c r="G50" s="277">
        <v>58</v>
      </c>
      <c r="H50" s="277">
        <v>86</v>
      </c>
      <c r="I50" s="277">
        <v>59</v>
      </c>
      <c r="J50" s="277">
        <v>38</v>
      </c>
      <c r="K50" s="277">
        <v>66</v>
      </c>
      <c r="L50" s="277">
        <v>79</v>
      </c>
      <c r="M50" s="278">
        <v>42</v>
      </c>
      <c r="O50" s="279" t="s">
        <v>407</v>
      </c>
      <c r="P50" s="280">
        <v>11</v>
      </c>
      <c r="Q50" s="281">
        <v>10</v>
      </c>
      <c r="R50" s="281">
        <v>10</v>
      </c>
      <c r="S50" s="281">
        <v>10</v>
      </c>
      <c r="T50" s="281">
        <v>11</v>
      </c>
      <c r="U50" s="281">
        <v>12</v>
      </c>
      <c r="V50" s="281">
        <v>11</v>
      </c>
      <c r="W50" s="281">
        <v>12</v>
      </c>
      <c r="X50" s="281">
        <v>10</v>
      </c>
      <c r="Y50" s="281">
        <v>10</v>
      </c>
      <c r="Z50" s="282">
        <v>10</v>
      </c>
    </row>
    <row r="51" spans="1:26" ht="12" customHeight="1">
      <c r="A51" s="261"/>
      <c r="B51" s="275" t="s">
        <v>397</v>
      </c>
      <c r="C51" s="283">
        <v>52</v>
      </c>
      <c r="D51" s="284">
        <v>48</v>
      </c>
      <c r="E51" s="284">
        <v>77</v>
      </c>
      <c r="F51" s="284">
        <v>82</v>
      </c>
      <c r="G51" s="284">
        <v>114</v>
      </c>
      <c r="H51" s="284">
        <v>180</v>
      </c>
      <c r="I51" s="284">
        <v>119</v>
      </c>
      <c r="J51" s="284">
        <v>127</v>
      </c>
      <c r="K51" s="284">
        <v>141</v>
      </c>
      <c r="L51" s="284">
        <v>181</v>
      </c>
      <c r="M51" s="285">
        <v>99</v>
      </c>
      <c r="O51" s="279" t="s">
        <v>397</v>
      </c>
      <c r="P51" s="280">
        <v>8</v>
      </c>
      <c r="Q51" s="281">
        <v>9</v>
      </c>
      <c r="R51" s="281">
        <v>8</v>
      </c>
      <c r="S51" s="281">
        <v>7</v>
      </c>
      <c r="T51" s="281">
        <v>5</v>
      </c>
      <c r="U51" s="281">
        <v>6</v>
      </c>
      <c r="V51" s="281">
        <v>6</v>
      </c>
      <c r="W51" s="281">
        <v>5</v>
      </c>
      <c r="X51" s="281">
        <v>5</v>
      </c>
      <c r="Y51" s="281">
        <v>4</v>
      </c>
      <c r="Z51" s="282">
        <v>3</v>
      </c>
    </row>
    <row r="52" spans="1:26" ht="12" customHeight="1">
      <c r="A52" s="261"/>
      <c r="B52" s="286" t="s">
        <v>408</v>
      </c>
      <c r="C52" s="287">
        <v>20</v>
      </c>
      <c r="D52" s="288">
        <v>18</v>
      </c>
      <c r="E52" s="288">
        <v>26</v>
      </c>
      <c r="F52" s="288">
        <v>31</v>
      </c>
      <c r="G52" s="288">
        <v>44</v>
      </c>
      <c r="H52" s="288">
        <v>68</v>
      </c>
      <c r="I52" s="288">
        <v>44</v>
      </c>
      <c r="J52" s="288">
        <v>38</v>
      </c>
      <c r="K52" s="288">
        <v>41</v>
      </c>
      <c r="L52" s="288">
        <v>71</v>
      </c>
      <c r="M52" s="289">
        <v>42</v>
      </c>
      <c r="O52" s="290" t="s">
        <v>408</v>
      </c>
      <c r="P52" s="291">
        <v>16</v>
      </c>
      <c r="Q52" s="292">
        <v>16</v>
      </c>
      <c r="R52" s="292">
        <v>16</v>
      </c>
      <c r="S52" s="292">
        <v>15</v>
      </c>
      <c r="T52" s="292">
        <v>14</v>
      </c>
      <c r="U52" s="292">
        <v>13</v>
      </c>
      <c r="V52" s="292">
        <v>14</v>
      </c>
      <c r="W52" s="292">
        <v>12</v>
      </c>
      <c r="X52" s="292">
        <v>13</v>
      </c>
      <c r="Y52" s="292">
        <v>11</v>
      </c>
      <c r="Z52" s="293">
        <v>10</v>
      </c>
    </row>
    <row r="53" spans="1:26" ht="12" customHeight="1">
      <c r="A53" s="297"/>
      <c r="B53" s="36" t="s">
        <v>115</v>
      </c>
      <c r="O53" s="36" t="s">
        <v>115</v>
      </c>
    </row>
    <row r="54" spans="1:26" ht="12" customHeight="1">
      <c r="B54" s="296"/>
      <c r="C54" s="296"/>
      <c r="D54" s="296"/>
      <c r="E54" s="296"/>
      <c r="F54" s="296"/>
      <c r="G54" s="296"/>
      <c r="H54" s="296"/>
      <c r="I54" s="296"/>
      <c r="J54" s="296"/>
      <c r="K54" s="296"/>
      <c r="L54" s="296"/>
      <c r="M54" s="296"/>
      <c r="O54" s="294"/>
      <c r="P54" s="294"/>
      <c r="Q54" s="294"/>
      <c r="R54" s="294"/>
      <c r="S54" s="294"/>
      <c r="T54" s="294"/>
      <c r="U54" s="294"/>
      <c r="V54" s="294"/>
      <c r="W54" s="294"/>
      <c r="X54" s="294"/>
      <c r="Y54" s="294"/>
      <c r="Z54" s="294"/>
    </row>
    <row r="55" spans="1:26" ht="12" customHeight="1">
      <c r="B55" s="296"/>
      <c r="C55" s="296"/>
      <c r="D55" s="296"/>
      <c r="E55" s="296"/>
      <c r="F55" s="296"/>
      <c r="G55" s="296"/>
      <c r="H55" s="296"/>
      <c r="I55" s="296"/>
      <c r="J55" s="296"/>
      <c r="K55" s="296"/>
      <c r="L55" s="296"/>
      <c r="M55" s="296"/>
      <c r="O55" s="294"/>
      <c r="P55" s="294"/>
      <c r="Q55" s="294"/>
      <c r="R55" s="294"/>
      <c r="S55" s="294"/>
      <c r="T55" s="294"/>
      <c r="U55" s="294"/>
      <c r="V55" s="294"/>
      <c r="W55" s="294"/>
      <c r="X55" s="294"/>
      <c r="Y55" s="294"/>
      <c r="Z55" s="294"/>
    </row>
    <row r="56" spans="1:26" ht="12" customHeight="1">
      <c r="B56" s="296"/>
      <c r="C56" s="296"/>
      <c r="D56" s="296"/>
      <c r="E56" s="296"/>
      <c r="F56" s="296"/>
      <c r="G56" s="296"/>
      <c r="H56" s="296"/>
      <c r="I56" s="296"/>
      <c r="J56" s="296"/>
      <c r="K56" s="296"/>
      <c r="L56" s="296"/>
      <c r="M56" s="296"/>
      <c r="O56" s="294"/>
      <c r="P56" s="294"/>
      <c r="Q56" s="294"/>
      <c r="R56" s="294"/>
      <c r="S56" s="294"/>
      <c r="T56" s="294"/>
      <c r="U56" s="294"/>
      <c r="V56" s="294"/>
      <c r="W56" s="294"/>
      <c r="X56" s="294"/>
      <c r="Y56" s="294"/>
      <c r="Z56" s="294"/>
    </row>
    <row r="57" spans="1:26" ht="12" customHeight="1">
      <c r="B57" s="296"/>
      <c r="C57" s="296"/>
      <c r="D57" s="296"/>
      <c r="E57" s="296"/>
      <c r="F57" s="296"/>
      <c r="G57" s="296"/>
      <c r="H57" s="296"/>
      <c r="I57" s="296"/>
      <c r="J57" s="296"/>
      <c r="K57" s="296"/>
      <c r="L57" s="296"/>
      <c r="M57" s="296"/>
    </row>
    <row r="58" spans="1:26" ht="12" customHeight="1">
      <c r="B58" s="296"/>
      <c r="C58" s="296"/>
      <c r="D58" s="296"/>
      <c r="E58" s="296"/>
      <c r="F58" s="296"/>
      <c r="G58" s="296"/>
      <c r="H58" s="296"/>
      <c r="I58" s="296"/>
      <c r="J58" s="296"/>
      <c r="K58" s="296"/>
      <c r="L58" s="296"/>
      <c r="M58" s="296"/>
    </row>
    <row r="59" spans="1:26" ht="12" customHeight="1">
      <c r="B59" s="296"/>
      <c r="C59" s="296"/>
      <c r="D59" s="296"/>
      <c r="E59" s="296"/>
      <c r="F59" s="296"/>
      <c r="G59" s="296"/>
      <c r="H59" s="296"/>
      <c r="I59" s="296"/>
      <c r="J59" s="296"/>
      <c r="K59" s="296"/>
      <c r="L59" s="296"/>
      <c r="M59" s="296"/>
    </row>
    <row r="60" spans="1:26" ht="12" customHeight="1">
      <c r="B60" s="296"/>
      <c r="C60" s="296"/>
      <c r="D60" s="296"/>
      <c r="E60" s="296"/>
      <c r="F60" s="296"/>
      <c r="G60" s="296"/>
      <c r="H60" s="296"/>
      <c r="I60" s="296"/>
      <c r="J60" s="296"/>
      <c r="K60" s="296"/>
      <c r="L60" s="296"/>
      <c r="M60" s="296"/>
    </row>
    <row r="61" spans="1:26" ht="12" customHeight="1">
      <c r="B61" s="296"/>
      <c r="C61" s="296"/>
      <c r="D61" s="296"/>
      <c r="E61" s="296"/>
      <c r="F61" s="296"/>
      <c r="G61" s="296"/>
      <c r="H61" s="296"/>
      <c r="I61" s="296"/>
      <c r="J61" s="296"/>
      <c r="K61" s="296"/>
      <c r="L61" s="296"/>
      <c r="M61" s="296"/>
    </row>
  </sheetData>
  <conditionalFormatting sqref="P8:Z27">
    <cfRule type="colorScale" priority="3">
      <colorScale>
        <cfvo type="min"/>
        <cfvo type="percentile" val="50"/>
        <cfvo type="max"/>
        <color rgb="FF8FD376"/>
        <color theme="0"/>
        <color rgb="FFFF3800"/>
      </colorScale>
    </cfRule>
  </conditionalFormatting>
  <conditionalFormatting sqref="P33:Z52">
    <cfRule type="colorScale" priority="4">
      <colorScale>
        <cfvo type="min"/>
        <cfvo type="percentile" val="50"/>
        <cfvo type="max"/>
        <color rgb="FF8FD376"/>
        <color theme="0"/>
        <color rgb="FFFF3800"/>
      </colorScale>
    </cfRule>
  </conditionalFormatting>
  <pageMargins left="0.7" right="0.7" top="0.75" bottom="0.75" header="0.3" footer="0.3"/>
  <pageSetup orientation="portrait" verticalDpi="300"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97411-DEC7-4AF1-BD1C-D3ADB2D2C7CC}">
  <sheetPr>
    <tabColor theme="4"/>
  </sheetPr>
  <dimension ref="A1:AO82"/>
  <sheetViews>
    <sheetView showGridLines="0" zoomScaleNormal="100" workbookViewId="0"/>
  </sheetViews>
  <sheetFormatPr defaultColWidth="7.08203125" defaultRowHeight="12" customHeight="1"/>
  <cols>
    <col min="1" max="1" width="2.5" style="60" customWidth="1"/>
    <col min="2" max="2" width="20.58203125" style="58" customWidth="1"/>
    <col min="3" max="14" width="7.08203125" style="58"/>
    <col min="15" max="15" width="2.5" style="60" customWidth="1"/>
    <col min="16" max="16" width="20.58203125" style="58" customWidth="1"/>
    <col min="17" max="28" width="7.08203125" style="58"/>
    <col min="29" max="29" width="2.5" style="60" customWidth="1"/>
    <col min="30" max="30" width="20.58203125" style="58" customWidth="1"/>
    <col min="31" max="16384" width="7.08203125" style="58"/>
  </cols>
  <sheetData>
    <row r="1" spans="1:41" ht="12" customHeight="1">
      <c r="A1" s="20"/>
      <c r="C1" s="59"/>
      <c r="D1" s="59"/>
      <c r="E1" s="59"/>
      <c r="F1" s="59"/>
      <c r="G1" s="59"/>
      <c r="H1" s="59"/>
      <c r="I1" s="59"/>
      <c r="J1" s="59"/>
      <c r="K1" s="59"/>
      <c r="L1" s="59"/>
      <c r="M1" s="59"/>
      <c r="N1" s="59"/>
      <c r="AC1" s="62"/>
    </row>
    <row r="2" spans="1:41" ht="12" customHeight="1">
      <c r="A2" s="907"/>
      <c r="O2" s="907"/>
      <c r="AC2" s="62"/>
    </row>
    <row r="3" spans="1:41" ht="12" customHeight="1">
      <c r="AC3" s="62"/>
    </row>
    <row r="4" spans="1:41" ht="12" customHeight="1">
      <c r="AC4" s="62"/>
    </row>
    <row r="6" spans="1:41" ht="12" customHeight="1">
      <c r="C6" s="61" t="s">
        <v>737</v>
      </c>
      <c r="H6" s="81"/>
      <c r="Q6" s="61" t="s">
        <v>690</v>
      </c>
      <c r="V6" s="81"/>
      <c r="AE6" s="61" t="s">
        <v>740</v>
      </c>
      <c r="AJ6" s="81"/>
    </row>
    <row r="7" spans="1:41" s="66" customFormat="1" ht="12" customHeight="1">
      <c r="A7" s="62"/>
      <c r="C7" s="63">
        <v>2016</v>
      </c>
      <c r="D7" s="64">
        <v>2017</v>
      </c>
      <c r="E7" s="64">
        <v>2018</v>
      </c>
      <c r="F7" s="64">
        <v>2019</v>
      </c>
      <c r="G7" s="64">
        <v>2020</v>
      </c>
      <c r="H7" s="64">
        <v>2021</v>
      </c>
      <c r="I7" s="64">
        <v>2022</v>
      </c>
      <c r="J7" s="64">
        <v>2023</v>
      </c>
      <c r="K7" s="64">
        <v>2024</v>
      </c>
      <c r="L7" s="64">
        <v>2025</v>
      </c>
      <c r="M7" s="65">
        <v>2026</v>
      </c>
      <c r="O7" s="62"/>
      <c r="Q7" s="63">
        <v>2016</v>
      </c>
      <c r="R7" s="64">
        <v>2017</v>
      </c>
      <c r="S7" s="64">
        <v>2018</v>
      </c>
      <c r="T7" s="64">
        <v>2019</v>
      </c>
      <c r="U7" s="64">
        <v>2020</v>
      </c>
      <c r="V7" s="64">
        <v>2021</v>
      </c>
      <c r="W7" s="64">
        <v>2022</v>
      </c>
      <c r="X7" s="64">
        <v>2023</v>
      </c>
      <c r="Y7" s="64">
        <v>2024</v>
      </c>
      <c r="Z7" s="64">
        <v>2025</v>
      </c>
      <c r="AA7" s="65">
        <v>2026</v>
      </c>
      <c r="AC7" s="62"/>
      <c r="AE7" s="63">
        <v>2016</v>
      </c>
      <c r="AF7" s="64">
        <v>2017</v>
      </c>
      <c r="AG7" s="64">
        <v>2018</v>
      </c>
      <c r="AH7" s="64">
        <v>2019</v>
      </c>
      <c r="AI7" s="64">
        <v>2020</v>
      </c>
      <c r="AJ7" s="64">
        <v>2021</v>
      </c>
      <c r="AK7" s="64">
        <v>2022</v>
      </c>
      <c r="AL7" s="64">
        <v>2023</v>
      </c>
      <c r="AM7" s="64">
        <v>2024</v>
      </c>
      <c r="AN7" s="64">
        <v>2025</v>
      </c>
      <c r="AO7" s="65">
        <v>2026</v>
      </c>
    </row>
    <row r="8" spans="1:41" s="66" customFormat="1" ht="12" customHeight="1">
      <c r="A8" s="62"/>
      <c r="B8" s="82" t="s">
        <v>419</v>
      </c>
      <c r="C8" s="506">
        <v>75</v>
      </c>
      <c r="D8" s="506">
        <v>80</v>
      </c>
      <c r="E8" s="506">
        <v>100</v>
      </c>
      <c r="F8" s="506">
        <v>100</v>
      </c>
      <c r="G8" s="506">
        <v>141.196504</v>
      </c>
      <c r="H8" s="506">
        <v>150.4</v>
      </c>
      <c r="I8" s="506">
        <v>52.563549999999999</v>
      </c>
      <c r="J8" s="506">
        <v>50</v>
      </c>
      <c r="K8" s="506">
        <v>80.913499999999999</v>
      </c>
      <c r="L8" s="506">
        <v>141.24915493296831</v>
      </c>
      <c r="M8" s="507">
        <v>380.289312</v>
      </c>
      <c r="N8" s="69"/>
      <c r="O8" s="62"/>
      <c r="P8" s="82" t="s">
        <v>419</v>
      </c>
      <c r="Q8" s="506">
        <v>78.636731293322256</v>
      </c>
      <c r="R8" s="506">
        <v>87</v>
      </c>
      <c r="S8" s="506">
        <v>107</v>
      </c>
      <c r="T8" s="506">
        <v>100</v>
      </c>
      <c r="U8" s="506">
        <v>151</v>
      </c>
      <c r="V8" s="506">
        <v>172.7</v>
      </c>
      <c r="W8" s="506">
        <v>63.1</v>
      </c>
      <c r="X8" s="506">
        <v>57.05</v>
      </c>
      <c r="Y8" s="506">
        <v>91.76</v>
      </c>
      <c r="Z8" s="506">
        <v>154.75</v>
      </c>
      <c r="AA8" s="507">
        <v>450</v>
      </c>
      <c r="AC8" s="62"/>
      <c r="AD8" s="82" t="s">
        <v>419</v>
      </c>
      <c r="AE8" s="86">
        <v>4.378082</v>
      </c>
      <c r="AF8" s="86">
        <v>4.8671234999999999</v>
      </c>
      <c r="AG8" s="86">
        <v>4.9616439999999997</v>
      </c>
      <c r="AH8" s="86">
        <v>5.0767119999999997</v>
      </c>
      <c r="AI8" s="86">
        <v>5.2726030000000002</v>
      </c>
      <c r="AJ8" s="86">
        <v>5.3342470000000004</v>
      </c>
      <c r="AK8" s="86">
        <v>5.2410959999999998</v>
      </c>
      <c r="AL8" s="86">
        <v>4.8219180000000001</v>
      </c>
      <c r="AM8" s="86">
        <v>4.8876710000000001</v>
      </c>
      <c r="AN8" s="86">
        <v>5.1205479999999994</v>
      </c>
      <c r="AO8" s="87">
        <v>5.19726</v>
      </c>
    </row>
    <row r="9" spans="1:41" s="66" customFormat="1" ht="12" customHeight="1">
      <c r="A9" s="62"/>
      <c r="B9" s="83" t="s">
        <v>420</v>
      </c>
      <c r="C9" s="508">
        <v>196.4910968940128</v>
      </c>
      <c r="D9" s="508">
        <v>256.30714428262797</v>
      </c>
      <c r="E9" s="508">
        <v>317.97227018607123</v>
      </c>
      <c r="F9" s="508">
        <v>600.04805911569952</v>
      </c>
      <c r="G9" s="508">
        <v>683.63486094748998</v>
      </c>
      <c r="H9" s="508">
        <v>960.82230860459401</v>
      </c>
      <c r="I9" s="508">
        <v>239.62418136580959</v>
      </c>
      <c r="J9" s="508">
        <v>281.93237609923261</v>
      </c>
      <c r="K9" s="508">
        <v>363.59276307627738</v>
      </c>
      <c r="L9" s="508">
        <v>732.72627095964606</v>
      </c>
      <c r="M9" s="509">
        <v>15134.52503480481</v>
      </c>
      <c r="N9" s="69"/>
      <c r="O9" s="62"/>
      <c r="P9" s="83" t="s">
        <v>420</v>
      </c>
      <c r="Q9" s="508">
        <v>206.0525651938211</v>
      </c>
      <c r="R9" s="508">
        <v>279.38646677026878</v>
      </c>
      <c r="S9" s="508">
        <v>350.33978800161111</v>
      </c>
      <c r="T9" s="508">
        <v>660.65156566830115</v>
      </c>
      <c r="U9" s="508">
        <v>775.37979876721045</v>
      </c>
      <c r="V9" s="508">
        <v>1118.967822198626</v>
      </c>
      <c r="W9" s="508">
        <v>290.42612497312308</v>
      </c>
      <c r="X9" s="508">
        <v>343.92493777899591</v>
      </c>
      <c r="Y9" s="508">
        <v>395.12705414208853</v>
      </c>
      <c r="Z9" s="508">
        <v>796.37433532528405</v>
      </c>
      <c r="AA9" s="509">
        <v>16106.48941938707</v>
      </c>
      <c r="AC9" s="62"/>
      <c r="AD9" s="83" t="s">
        <v>420</v>
      </c>
      <c r="AE9" s="88">
        <v>5.5766242071973826</v>
      </c>
      <c r="AF9" s="88">
        <v>5.8523713619631899</v>
      </c>
      <c r="AG9" s="88">
        <v>5.9247057330472099</v>
      </c>
      <c r="AH9" s="88">
        <v>5.9509119286300241</v>
      </c>
      <c r="AI9" s="88">
        <v>6.1328277103918234</v>
      </c>
      <c r="AJ9" s="88">
        <v>5.9816867864864864</v>
      </c>
      <c r="AK9" s="88">
        <v>6.0992046366389099</v>
      </c>
      <c r="AL9" s="88">
        <v>5.7639795109419598</v>
      </c>
      <c r="AM9" s="88">
        <v>5.8305358831734946</v>
      </c>
      <c r="AN9" s="88">
        <v>6.1132232521246452</v>
      </c>
      <c r="AO9" s="89">
        <v>6.1265369413447788</v>
      </c>
    </row>
    <row r="10" spans="1:41" s="66" customFormat="1" ht="12" customHeight="1">
      <c r="A10" s="62"/>
      <c r="B10" s="83" t="s">
        <v>508</v>
      </c>
      <c r="C10" s="84">
        <v>332</v>
      </c>
      <c r="D10" s="84">
        <v>346</v>
      </c>
      <c r="E10" s="84">
        <v>420</v>
      </c>
      <c r="F10" s="84">
        <v>423</v>
      </c>
      <c r="G10" s="84">
        <v>434</v>
      </c>
      <c r="H10" s="84">
        <v>823</v>
      </c>
      <c r="I10" s="84">
        <v>378</v>
      </c>
      <c r="J10" s="84">
        <v>245</v>
      </c>
      <c r="K10" s="84">
        <v>266</v>
      </c>
      <c r="L10" s="84">
        <v>284</v>
      </c>
      <c r="M10" s="85">
        <v>142</v>
      </c>
      <c r="N10" s="69"/>
      <c r="O10" s="62"/>
      <c r="P10" s="83" t="s">
        <v>508</v>
      </c>
      <c r="Q10" s="84">
        <v>335</v>
      </c>
      <c r="R10" s="84">
        <v>348</v>
      </c>
      <c r="S10" s="84">
        <v>421</v>
      </c>
      <c r="T10" s="84">
        <v>423</v>
      </c>
      <c r="U10" s="84">
        <v>441</v>
      </c>
      <c r="V10" s="84">
        <v>830</v>
      </c>
      <c r="W10" s="84">
        <v>381</v>
      </c>
      <c r="X10" s="84">
        <v>246</v>
      </c>
      <c r="Y10" s="84">
        <v>271</v>
      </c>
      <c r="Z10" s="84">
        <v>287</v>
      </c>
      <c r="AA10" s="85">
        <v>141</v>
      </c>
      <c r="AC10" s="62"/>
      <c r="AD10" s="83" t="s">
        <v>508</v>
      </c>
      <c r="AE10" s="84">
        <v>917</v>
      </c>
      <c r="AF10" s="84">
        <v>978</v>
      </c>
      <c r="AG10" s="84">
        <v>1165</v>
      </c>
      <c r="AH10" s="84">
        <v>1219</v>
      </c>
      <c r="AI10" s="84">
        <v>1174</v>
      </c>
      <c r="AJ10" s="84">
        <v>1850</v>
      </c>
      <c r="AK10" s="84">
        <v>1321</v>
      </c>
      <c r="AL10" s="84">
        <v>1051</v>
      </c>
      <c r="AM10" s="84">
        <v>1147</v>
      </c>
      <c r="AN10" s="84">
        <v>1412</v>
      </c>
      <c r="AO10" s="85">
        <v>699</v>
      </c>
    </row>
    <row r="11" spans="1:41" s="66" customFormat="1" ht="12" customHeight="1">
      <c r="A11" s="62"/>
      <c r="B11" s="36" t="s">
        <v>115</v>
      </c>
      <c r="I11" s="73"/>
      <c r="J11" s="73"/>
      <c r="K11" s="73"/>
      <c r="L11" s="73"/>
      <c r="O11" s="62"/>
      <c r="P11" s="36" t="s">
        <v>115</v>
      </c>
      <c r="W11" s="73"/>
      <c r="X11" s="73"/>
      <c r="Y11" s="73"/>
      <c r="Z11" s="73"/>
      <c r="AC11" s="62"/>
      <c r="AD11" s="36" t="s">
        <v>115</v>
      </c>
      <c r="AK11" s="73"/>
      <c r="AL11" s="73"/>
      <c r="AM11" s="73"/>
      <c r="AN11" s="73"/>
    </row>
    <row r="12" spans="1:41" ht="12" customHeight="1">
      <c r="B12" s="74" t="s">
        <v>509</v>
      </c>
      <c r="I12" s="75"/>
      <c r="J12" s="75"/>
      <c r="K12" s="76"/>
      <c r="L12" s="76"/>
      <c r="M12" s="77"/>
      <c r="P12" s="74" t="s">
        <v>509</v>
      </c>
      <c r="W12" s="75"/>
      <c r="X12" s="75"/>
      <c r="Y12" s="76"/>
      <c r="Z12" s="76"/>
      <c r="AA12" s="77"/>
      <c r="AD12" s="74" t="s">
        <v>509</v>
      </c>
      <c r="AK12" s="75"/>
      <c r="AL12" s="75"/>
      <c r="AM12" s="76"/>
      <c r="AN12" s="76"/>
      <c r="AO12" s="77"/>
    </row>
    <row r="13" spans="1:41" ht="12" customHeight="1">
      <c r="I13" s="75"/>
      <c r="J13" s="75"/>
      <c r="K13" s="78"/>
      <c r="L13" s="78"/>
      <c r="M13" s="77"/>
      <c r="W13" s="75"/>
      <c r="X13" s="75"/>
      <c r="Y13" s="78"/>
      <c r="Z13" s="78"/>
      <c r="AA13" s="77"/>
      <c r="AK13" s="75"/>
      <c r="AL13" s="75"/>
      <c r="AM13" s="78"/>
      <c r="AN13" s="78"/>
      <c r="AO13" s="77"/>
    </row>
    <row r="14" spans="1:41" ht="12" customHeight="1">
      <c r="I14" s="79"/>
      <c r="J14" s="79"/>
      <c r="K14" s="79"/>
      <c r="W14" s="79"/>
      <c r="X14" s="79"/>
      <c r="Y14" s="79"/>
      <c r="AK14" s="79"/>
      <c r="AL14" s="79"/>
      <c r="AM14" s="79"/>
    </row>
    <row r="15" spans="1:41" ht="12" customHeight="1">
      <c r="C15" s="80"/>
      <c r="I15" s="79"/>
      <c r="J15" s="79"/>
      <c r="K15" s="79"/>
      <c r="Q15" s="80"/>
      <c r="W15" s="79"/>
      <c r="X15" s="79"/>
      <c r="Y15" s="79"/>
      <c r="AE15" s="80"/>
      <c r="AK15" s="79"/>
      <c r="AL15" s="79"/>
      <c r="AM15" s="79"/>
    </row>
    <row r="41" spans="1:41" ht="12" customHeight="1">
      <c r="A41" s="62"/>
      <c r="O41" s="62"/>
    </row>
    <row r="42" spans="1:41" ht="12" customHeight="1">
      <c r="A42" s="62"/>
      <c r="C42" s="61" t="s">
        <v>738</v>
      </c>
      <c r="O42" s="62"/>
      <c r="Q42" s="61" t="s">
        <v>739</v>
      </c>
      <c r="AC42" s="62"/>
      <c r="AE42" s="61" t="s">
        <v>741</v>
      </c>
    </row>
    <row r="43" spans="1:41" ht="12" customHeight="1">
      <c r="B43" s="66"/>
      <c r="C43" s="102">
        <v>2016</v>
      </c>
      <c r="D43" s="103">
        <v>2017</v>
      </c>
      <c r="E43" s="103">
        <v>2018</v>
      </c>
      <c r="F43" s="103">
        <v>2019</v>
      </c>
      <c r="G43" s="103">
        <v>2020</v>
      </c>
      <c r="H43" s="103">
        <v>2021</v>
      </c>
      <c r="I43" s="103">
        <v>2022</v>
      </c>
      <c r="J43" s="103">
        <v>2023</v>
      </c>
      <c r="K43" s="103">
        <v>2024</v>
      </c>
      <c r="L43" s="103">
        <v>2025</v>
      </c>
      <c r="M43" s="104">
        <v>2026</v>
      </c>
      <c r="P43" s="66"/>
      <c r="Q43" s="102">
        <v>2016</v>
      </c>
      <c r="R43" s="103">
        <v>2017</v>
      </c>
      <c r="S43" s="103">
        <v>2018</v>
      </c>
      <c r="T43" s="103">
        <v>2019</v>
      </c>
      <c r="U43" s="103">
        <v>2020</v>
      </c>
      <c r="V43" s="103">
        <v>2021</v>
      </c>
      <c r="W43" s="103">
        <v>2022</v>
      </c>
      <c r="X43" s="103">
        <v>2023</v>
      </c>
      <c r="Y43" s="103">
        <v>2024</v>
      </c>
      <c r="Z43" s="103">
        <v>2025</v>
      </c>
      <c r="AA43" s="104">
        <v>2026</v>
      </c>
      <c r="AD43" s="66"/>
      <c r="AE43" s="102">
        <v>2016</v>
      </c>
      <c r="AF43" s="103">
        <v>2017</v>
      </c>
      <c r="AG43" s="103">
        <v>2018</v>
      </c>
      <c r="AH43" s="103">
        <v>2019</v>
      </c>
      <c r="AI43" s="103">
        <v>2020</v>
      </c>
      <c r="AJ43" s="103">
        <v>2021</v>
      </c>
      <c r="AK43" s="103">
        <v>2022</v>
      </c>
      <c r="AL43" s="103">
        <v>2023</v>
      </c>
      <c r="AM43" s="103">
        <v>2024</v>
      </c>
      <c r="AN43" s="103">
        <v>2025</v>
      </c>
      <c r="AO43" s="104">
        <v>2026</v>
      </c>
    </row>
    <row r="44" spans="1:41" ht="12" customHeight="1">
      <c r="B44" s="41" t="s">
        <v>551</v>
      </c>
      <c r="C44" s="435">
        <v>58.5</v>
      </c>
      <c r="D44" s="436">
        <v>49.121499999999997</v>
      </c>
      <c r="E44" s="436">
        <v>55.2</v>
      </c>
      <c r="F44" s="436">
        <v>62.327639430829272</v>
      </c>
      <c r="G44" s="436">
        <v>63.76</v>
      </c>
      <c r="H44" s="436">
        <v>62.4</v>
      </c>
      <c r="I44" s="436">
        <v>43.9</v>
      </c>
      <c r="J44" s="436">
        <v>37.049999999999997</v>
      </c>
      <c r="K44" s="436">
        <v>64.400000000000006</v>
      </c>
      <c r="L44" s="436">
        <v>100</v>
      </c>
      <c r="M44" s="437">
        <v>200</v>
      </c>
      <c r="P44" s="41" t="s">
        <v>551</v>
      </c>
      <c r="Q44" s="435">
        <v>58.395074999999999</v>
      </c>
      <c r="R44" s="436">
        <v>50</v>
      </c>
      <c r="S44" s="436">
        <v>55</v>
      </c>
      <c r="T44" s="436">
        <v>64.504999999999995</v>
      </c>
      <c r="U44" s="436">
        <v>64</v>
      </c>
      <c r="V44" s="436">
        <v>64.669999999999987</v>
      </c>
      <c r="W44" s="436">
        <v>44.4</v>
      </c>
      <c r="X44" s="436">
        <v>38.21</v>
      </c>
      <c r="Y44" s="436">
        <v>67.599999999999994</v>
      </c>
      <c r="Z44" s="436">
        <v>100</v>
      </c>
      <c r="AA44" s="437">
        <v>200</v>
      </c>
      <c r="AD44" s="41" t="s">
        <v>551</v>
      </c>
      <c r="AE44" s="165">
        <v>4.032877</v>
      </c>
      <c r="AF44" s="166">
        <v>4.549315</v>
      </c>
      <c r="AG44" s="166">
        <v>4.6890409999999996</v>
      </c>
      <c r="AH44" s="166">
        <v>4.8356159999999999</v>
      </c>
      <c r="AI44" s="166">
        <v>5.0027400000000002</v>
      </c>
      <c r="AJ44" s="166">
        <v>5.0054790000000002</v>
      </c>
      <c r="AK44" s="166">
        <v>4.983562</v>
      </c>
      <c r="AL44" s="166">
        <v>4.4712329999999998</v>
      </c>
      <c r="AM44" s="166">
        <v>4.4561644999999999</v>
      </c>
      <c r="AN44" s="166">
        <v>4.6246580000000002</v>
      </c>
      <c r="AO44" s="167">
        <v>4.8082189999999994</v>
      </c>
    </row>
    <row r="45" spans="1:41" ht="12" customHeight="1">
      <c r="B45" s="5" t="s">
        <v>552</v>
      </c>
      <c r="C45" s="510">
        <v>77.223445419497267</v>
      </c>
      <c r="D45" s="511">
        <v>90</v>
      </c>
      <c r="E45" s="511">
        <v>125</v>
      </c>
      <c r="F45" s="511">
        <v>85</v>
      </c>
      <c r="G45" s="511">
        <v>81.125</v>
      </c>
      <c r="H45" s="511">
        <v>150</v>
      </c>
      <c r="I45" s="511">
        <v>78.5</v>
      </c>
      <c r="J45" s="511">
        <v>40</v>
      </c>
      <c r="K45" s="511">
        <v>40</v>
      </c>
      <c r="L45" s="511">
        <v>108</v>
      </c>
      <c r="M45" s="512">
        <v>97</v>
      </c>
      <c r="P45" s="5" t="s">
        <v>552</v>
      </c>
      <c r="Q45" s="510">
        <v>95</v>
      </c>
      <c r="R45" s="511">
        <v>95.35</v>
      </c>
      <c r="S45" s="511">
        <v>131.4</v>
      </c>
      <c r="T45" s="511">
        <v>95</v>
      </c>
      <c r="U45" s="511">
        <v>100</v>
      </c>
      <c r="V45" s="511">
        <v>150</v>
      </c>
      <c r="W45" s="511">
        <v>81.866771203019155</v>
      </c>
      <c r="X45" s="511">
        <v>65</v>
      </c>
      <c r="Y45" s="511">
        <v>41.5</v>
      </c>
      <c r="Z45" s="511">
        <v>110</v>
      </c>
      <c r="AA45" s="512">
        <v>105</v>
      </c>
      <c r="AD45" s="5" t="s">
        <v>552</v>
      </c>
      <c r="AE45" s="168">
        <v>7.7095894999999999</v>
      </c>
      <c r="AF45" s="169">
        <v>6.5589040000000001</v>
      </c>
      <c r="AG45" s="169">
        <v>6.0684930000000001</v>
      </c>
      <c r="AH45" s="169">
        <v>6.1726029999999996</v>
      </c>
      <c r="AI45" s="169">
        <v>6.1369860000000003</v>
      </c>
      <c r="AJ45" s="169">
        <v>6.1890409999999996</v>
      </c>
      <c r="AK45" s="169">
        <v>6.7671229999999998</v>
      </c>
      <c r="AL45" s="169">
        <v>5.9643839999999999</v>
      </c>
      <c r="AM45" s="169">
        <v>6.2753424999999998</v>
      </c>
      <c r="AN45" s="169">
        <v>6.4</v>
      </c>
      <c r="AO45" s="170">
        <v>6.2438359999999999</v>
      </c>
    </row>
    <row r="46" spans="1:41" ht="12" customHeight="1">
      <c r="B46" s="37" t="s">
        <v>713</v>
      </c>
      <c r="C46" s="566">
        <v>164.30206000000001</v>
      </c>
      <c r="D46" s="567">
        <v>294.02905500000003</v>
      </c>
      <c r="E46" s="567">
        <v>322.94472000000002</v>
      </c>
      <c r="F46" s="567">
        <v>353.94574499999999</v>
      </c>
      <c r="G46" s="567">
        <v>524.17233599999997</v>
      </c>
      <c r="H46" s="567">
        <v>671.25494499999991</v>
      </c>
      <c r="I46" s="567">
        <v>254.684695</v>
      </c>
      <c r="J46" s="567">
        <v>126.884652</v>
      </c>
      <c r="K46" s="567">
        <v>292.09264000000002</v>
      </c>
      <c r="L46" s="567">
        <v>868.81498032475133</v>
      </c>
      <c r="M46" s="568">
        <v>862</v>
      </c>
      <c r="P46" s="37" t="s">
        <v>713</v>
      </c>
      <c r="Q46" s="566">
        <v>222.47563299999999</v>
      </c>
      <c r="R46" s="567">
        <v>369.02905500000003</v>
      </c>
      <c r="S46" s="567">
        <v>407.76197999999999</v>
      </c>
      <c r="T46" s="567">
        <v>455.33568400000001</v>
      </c>
      <c r="U46" s="567">
        <v>739.84817999999996</v>
      </c>
      <c r="V46" s="567">
        <v>1003</v>
      </c>
      <c r="W46" s="567">
        <v>395.69548200000003</v>
      </c>
      <c r="X46" s="567">
        <v>250</v>
      </c>
      <c r="Y46" s="567">
        <v>428.48576000000003</v>
      </c>
      <c r="Z46" s="567">
        <v>1059.14246</v>
      </c>
      <c r="AA46" s="568">
        <v>1065.6348955000001</v>
      </c>
      <c r="AD46" s="37" t="s">
        <v>713</v>
      </c>
      <c r="AE46" s="171">
        <v>6.8945204999999996</v>
      </c>
      <c r="AF46" s="172">
        <v>6.2904110000000006</v>
      </c>
      <c r="AG46" s="172">
        <v>4.5561639999999999</v>
      </c>
      <c r="AH46" s="172">
        <v>5.2739729999999998</v>
      </c>
      <c r="AI46" s="172">
        <v>5.3397259999999998</v>
      </c>
      <c r="AJ46" s="172">
        <v>5.8095890000000008</v>
      </c>
      <c r="AK46" s="172">
        <v>5.0520550000000002</v>
      </c>
      <c r="AL46" s="172">
        <v>3.7890410000000001</v>
      </c>
      <c r="AM46" s="172">
        <v>5.9890410000000003</v>
      </c>
      <c r="AN46" s="172">
        <v>7.0712329999999994</v>
      </c>
      <c r="AO46" s="173">
        <v>6.1342464999999997</v>
      </c>
    </row>
    <row r="47" spans="1:41" ht="12" customHeight="1">
      <c r="B47" s="36" t="s">
        <v>115</v>
      </c>
      <c r="P47" s="36" t="s">
        <v>115</v>
      </c>
      <c r="AD47" s="36" t="s">
        <v>115</v>
      </c>
    </row>
    <row r="75" spans="1:41" ht="12" customHeight="1">
      <c r="A75" s="62"/>
      <c r="O75" s="62"/>
      <c r="AC75" s="62"/>
    </row>
    <row r="76" spans="1:41" ht="12" customHeight="1">
      <c r="C76" s="61" t="s">
        <v>508</v>
      </c>
      <c r="Q76" s="61" t="s">
        <v>508</v>
      </c>
      <c r="AE76" s="61" t="s">
        <v>508</v>
      </c>
    </row>
    <row r="77" spans="1:41" ht="12" customHeight="1">
      <c r="B77" s="66"/>
      <c r="C77" s="102">
        <v>2016</v>
      </c>
      <c r="D77" s="103">
        <v>2017</v>
      </c>
      <c r="E77" s="103">
        <v>2018</v>
      </c>
      <c r="F77" s="103">
        <v>2019</v>
      </c>
      <c r="G77" s="103">
        <v>2020</v>
      </c>
      <c r="H77" s="103">
        <v>2021</v>
      </c>
      <c r="I77" s="103">
        <v>2022</v>
      </c>
      <c r="J77" s="103">
        <v>2023</v>
      </c>
      <c r="K77" s="103">
        <v>2024</v>
      </c>
      <c r="L77" s="103">
        <v>2025</v>
      </c>
      <c r="M77" s="104">
        <v>2026</v>
      </c>
      <c r="P77" s="66"/>
      <c r="Q77" s="102">
        <v>2016</v>
      </c>
      <c r="R77" s="103">
        <v>2017</v>
      </c>
      <c r="S77" s="103">
        <v>2018</v>
      </c>
      <c r="T77" s="103">
        <v>2019</v>
      </c>
      <c r="U77" s="103">
        <v>2020</v>
      </c>
      <c r="V77" s="103">
        <v>2021</v>
      </c>
      <c r="W77" s="103">
        <v>2022</v>
      </c>
      <c r="X77" s="103">
        <v>2023</v>
      </c>
      <c r="Y77" s="103">
        <v>2024</v>
      </c>
      <c r="Z77" s="103">
        <v>2025</v>
      </c>
      <c r="AA77" s="104">
        <v>2026</v>
      </c>
      <c r="AD77" s="66"/>
      <c r="AE77" s="102">
        <v>2016</v>
      </c>
      <c r="AF77" s="103">
        <v>2017</v>
      </c>
      <c r="AG77" s="103">
        <v>2018</v>
      </c>
      <c r="AH77" s="103">
        <v>2019</v>
      </c>
      <c r="AI77" s="103">
        <v>2020</v>
      </c>
      <c r="AJ77" s="103">
        <v>2021</v>
      </c>
      <c r="AK77" s="103">
        <v>2022</v>
      </c>
      <c r="AL77" s="103">
        <v>2023</v>
      </c>
      <c r="AM77" s="103">
        <v>2024</v>
      </c>
      <c r="AN77" s="103">
        <v>2025</v>
      </c>
      <c r="AO77" s="104">
        <v>2026</v>
      </c>
    </row>
    <row r="78" spans="1:41" ht="12" customHeight="1">
      <c r="B78" s="41" t="s">
        <v>551</v>
      </c>
      <c r="C78" s="105">
        <v>261</v>
      </c>
      <c r="D78" s="106">
        <v>248</v>
      </c>
      <c r="E78" s="106">
        <v>286</v>
      </c>
      <c r="F78" s="106">
        <v>294</v>
      </c>
      <c r="G78" s="106">
        <v>265</v>
      </c>
      <c r="H78" s="106">
        <v>472</v>
      </c>
      <c r="I78" s="106">
        <v>278</v>
      </c>
      <c r="J78" s="106">
        <v>172</v>
      </c>
      <c r="K78" s="106">
        <v>191</v>
      </c>
      <c r="L78" s="106">
        <v>206</v>
      </c>
      <c r="M78" s="107">
        <v>89</v>
      </c>
      <c r="P78" s="41" t="s">
        <v>551</v>
      </c>
      <c r="Q78" s="105">
        <v>262</v>
      </c>
      <c r="R78" s="106">
        <v>249</v>
      </c>
      <c r="S78" s="106">
        <v>285</v>
      </c>
      <c r="T78" s="106">
        <v>294</v>
      </c>
      <c r="U78" s="106">
        <v>265</v>
      </c>
      <c r="V78" s="106">
        <v>478</v>
      </c>
      <c r="W78" s="106">
        <v>279</v>
      </c>
      <c r="X78" s="106">
        <v>172</v>
      </c>
      <c r="Y78" s="106">
        <v>196</v>
      </c>
      <c r="Z78" s="106">
        <v>207</v>
      </c>
      <c r="AA78" s="107">
        <v>89</v>
      </c>
      <c r="AD78" s="41" t="s">
        <v>551</v>
      </c>
      <c r="AE78" s="105">
        <v>753</v>
      </c>
      <c r="AF78" s="106">
        <v>726</v>
      </c>
      <c r="AG78" s="106">
        <v>858</v>
      </c>
      <c r="AH78" s="106">
        <v>885</v>
      </c>
      <c r="AI78" s="106">
        <v>801</v>
      </c>
      <c r="AJ78" s="106">
        <v>1191</v>
      </c>
      <c r="AK78" s="106">
        <v>949</v>
      </c>
      <c r="AL78" s="106">
        <v>747</v>
      </c>
      <c r="AM78" s="106">
        <v>846</v>
      </c>
      <c r="AN78" s="106">
        <v>1033</v>
      </c>
      <c r="AO78" s="107">
        <v>490</v>
      </c>
    </row>
    <row r="79" spans="1:41" ht="12" customHeight="1">
      <c r="B79" s="5" t="s">
        <v>552</v>
      </c>
      <c r="C79" s="111">
        <v>26</v>
      </c>
      <c r="D79" s="112">
        <v>35</v>
      </c>
      <c r="E79" s="112">
        <v>43</v>
      </c>
      <c r="F79" s="112">
        <v>38</v>
      </c>
      <c r="G79" s="112">
        <v>48</v>
      </c>
      <c r="H79" s="112">
        <v>61</v>
      </c>
      <c r="I79" s="112">
        <v>34</v>
      </c>
      <c r="J79" s="112">
        <v>24</v>
      </c>
      <c r="K79" s="112">
        <v>30</v>
      </c>
      <c r="L79" s="112">
        <v>32</v>
      </c>
      <c r="M79" s="113">
        <v>11</v>
      </c>
      <c r="P79" s="5" t="s">
        <v>552</v>
      </c>
      <c r="Q79" s="111">
        <v>27</v>
      </c>
      <c r="R79" s="112">
        <v>36</v>
      </c>
      <c r="S79" s="112">
        <v>45</v>
      </c>
      <c r="T79" s="112">
        <v>38</v>
      </c>
      <c r="U79" s="112">
        <v>53</v>
      </c>
      <c r="V79" s="112">
        <v>61</v>
      </c>
      <c r="W79" s="112">
        <v>37</v>
      </c>
      <c r="X79" s="112">
        <v>25</v>
      </c>
      <c r="Y79" s="112">
        <v>30</v>
      </c>
      <c r="Z79" s="112">
        <v>33</v>
      </c>
      <c r="AA79" s="113">
        <v>12</v>
      </c>
      <c r="AD79" s="5" t="s">
        <v>552</v>
      </c>
      <c r="AE79" s="111">
        <v>110</v>
      </c>
      <c r="AF79" s="112">
        <v>178</v>
      </c>
      <c r="AG79" s="112">
        <v>215</v>
      </c>
      <c r="AH79" s="112">
        <v>227</v>
      </c>
      <c r="AI79" s="112">
        <v>240</v>
      </c>
      <c r="AJ79" s="112">
        <v>365</v>
      </c>
      <c r="AK79" s="112">
        <v>289</v>
      </c>
      <c r="AL79" s="112">
        <v>221</v>
      </c>
      <c r="AM79" s="112">
        <v>240</v>
      </c>
      <c r="AN79" s="112">
        <v>315</v>
      </c>
      <c r="AO79" s="113">
        <v>163</v>
      </c>
    </row>
    <row r="80" spans="1:41" ht="12" customHeight="1">
      <c r="B80" s="37" t="s">
        <v>713</v>
      </c>
      <c r="C80" s="114">
        <v>45</v>
      </c>
      <c r="D80" s="109">
        <v>63</v>
      </c>
      <c r="E80" s="109">
        <v>91</v>
      </c>
      <c r="F80" s="109">
        <v>91</v>
      </c>
      <c r="G80" s="109">
        <v>121</v>
      </c>
      <c r="H80" s="109">
        <v>290</v>
      </c>
      <c r="I80" s="109">
        <v>66</v>
      </c>
      <c r="J80" s="109">
        <v>49</v>
      </c>
      <c r="K80" s="109">
        <v>45</v>
      </c>
      <c r="L80" s="109">
        <v>46</v>
      </c>
      <c r="M80" s="110">
        <v>42</v>
      </c>
      <c r="P80" s="37" t="s">
        <v>713</v>
      </c>
      <c r="Q80" s="114">
        <v>46</v>
      </c>
      <c r="R80" s="109">
        <v>63</v>
      </c>
      <c r="S80" s="109">
        <v>91</v>
      </c>
      <c r="T80" s="109">
        <v>91</v>
      </c>
      <c r="U80" s="109">
        <v>123</v>
      </c>
      <c r="V80" s="109">
        <v>291</v>
      </c>
      <c r="W80" s="109">
        <v>65</v>
      </c>
      <c r="X80" s="109">
        <v>49</v>
      </c>
      <c r="Y80" s="109">
        <v>45</v>
      </c>
      <c r="Z80" s="109">
        <v>47</v>
      </c>
      <c r="AA80" s="110">
        <v>40</v>
      </c>
      <c r="AD80" s="37" t="s">
        <v>713</v>
      </c>
      <c r="AE80" s="114">
        <v>54</v>
      </c>
      <c r="AF80" s="109">
        <v>74</v>
      </c>
      <c r="AG80" s="109">
        <v>92</v>
      </c>
      <c r="AH80" s="109">
        <v>107</v>
      </c>
      <c r="AI80" s="109">
        <v>133</v>
      </c>
      <c r="AJ80" s="109">
        <v>294</v>
      </c>
      <c r="AK80" s="109">
        <v>83</v>
      </c>
      <c r="AL80" s="109">
        <v>83</v>
      </c>
      <c r="AM80" s="109">
        <v>61</v>
      </c>
      <c r="AN80" s="109">
        <v>64</v>
      </c>
      <c r="AO80" s="110">
        <v>46</v>
      </c>
    </row>
    <row r="81" spans="2:30" ht="12" customHeight="1">
      <c r="B81" s="36" t="s">
        <v>115</v>
      </c>
      <c r="P81" s="36" t="s">
        <v>115</v>
      </c>
      <c r="AD81" s="36" t="s">
        <v>115</v>
      </c>
    </row>
    <row r="82" spans="2:30" ht="12" customHeight="1">
      <c r="B82" s="74" t="s">
        <v>509</v>
      </c>
      <c r="P82" s="74" t="s">
        <v>509</v>
      </c>
      <c r="AD82" s="74" t="s">
        <v>509</v>
      </c>
    </row>
  </sheetData>
  <conditionalFormatting sqref="C10:M10">
    <cfRule type="cellIs" dxfId="12" priority="10" operator="lessThan">
      <formula>25</formula>
    </cfRule>
  </conditionalFormatting>
  <conditionalFormatting sqref="C78:M80">
    <cfRule type="cellIs" dxfId="11" priority="9" operator="lessThan">
      <formula>25</formula>
    </cfRule>
  </conditionalFormatting>
  <conditionalFormatting sqref="Q10:AA10">
    <cfRule type="cellIs" dxfId="10" priority="6" operator="lessThan">
      <formula>25</formula>
    </cfRule>
  </conditionalFormatting>
  <conditionalFormatting sqref="Q78:AA80">
    <cfRule type="cellIs" dxfId="9" priority="5" operator="lessThan">
      <formula>25</formula>
    </cfRule>
  </conditionalFormatting>
  <conditionalFormatting sqref="AE10:AO10">
    <cfRule type="cellIs" dxfId="8" priority="4" operator="lessThan">
      <formula>25</formula>
    </cfRule>
  </conditionalFormatting>
  <conditionalFormatting sqref="AE78:AO80">
    <cfRule type="cellIs" dxfId="7" priority="3" operator="lessThan">
      <formula>25</formula>
    </cfRule>
  </conditionalFormatting>
  <pageMargins left="0.7" right="0.7" top="0.75" bottom="0.75" header="0.3" footer="0.3"/>
  <pageSetup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D50F0-3F7D-4864-BD94-21E939BC84A0}">
  <sheetPr>
    <tabColor theme="4"/>
  </sheetPr>
  <dimension ref="A1:M11"/>
  <sheetViews>
    <sheetView showGridLines="0" zoomScaleNormal="100" workbookViewId="0"/>
  </sheetViews>
  <sheetFormatPr defaultColWidth="5.33203125" defaultRowHeight="11.25" customHeight="1"/>
  <cols>
    <col min="1" max="1" width="2.5" style="389" customWidth="1"/>
    <col min="2" max="2" width="15.58203125" style="389" bestFit="1" customWidth="1"/>
    <col min="3" max="16384" width="5.33203125" style="389"/>
  </cols>
  <sheetData>
    <row r="1" spans="1:13" ht="11.25" customHeight="1">
      <c r="A1" s="391"/>
      <c r="B1" s="634"/>
    </row>
    <row r="6" spans="1:13" ht="15.5">
      <c r="C6" s="636" t="s">
        <v>561</v>
      </c>
    </row>
    <row r="7" spans="1:13" ht="11.25" customHeight="1">
      <c r="B7" s="637"/>
      <c r="C7" s="638">
        <v>2016</v>
      </c>
      <c r="D7" s="638">
        <v>2017</v>
      </c>
      <c r="E7" s="638">
        <v>2018</v>
      </c>
      <c r="F7" s="638">
        <v>2019</v>
      </c>
      <c r="G7" s="638">
        <v>2020</v>
      </c>
      <c r="H7" s="638">
        <v>2021</v>
      </c>
      <c r="I7" s="638">
        <v>2022</v>
      </c>
      <c r="J7" s="638">
        <v>2023</v>
      </c>
      <c r="K7" s="638">
        <v>2024</v>
      </c>
      <c r="L7" s="638">
        <v>2025</v>
      </c>
      <c r="M7" s="639">
        <v>2026</v>
      </c>
    </row>
    <row r="8" spans="1:13" ht="11.25" customHeight="1">
      <c r="B8" s="610" t="s">
        <v>537</v>
      </c>
      <c r="C8" s="392">
        <v>1.9605250000000001</v>
      </c>
      <c r="D8" s="393">
        <v>7.3554192609347107</v>
      </c>
      <c r="E8" s="393">
        <v>8.678398168872997</v>
      </c>
      <c r="F8" s="393">
        <v>12.064</v>
      </c>
      <c r="G8" s="393">
        <v>70.639646340777205</v>
      </c>
      <c r="H8" s="393">
        <v>133.53052374783169</v>
      </c>
      <c r="I8" s="393">
        <v>10.25917855</v>
      </c>
      <c r="J8" s="393">
        <v>3.5528000000000004</v>
      </c>
      <c r="K8" s="393">
        <v>8.2029999999999994</v>
      </c>
      <c r="L8" s="393">
        <v>24.661194999999999</v>
      </c>
      <c r="M8" s="394">
        <v>19.709400000000002</v>
      </c>
    </row>
    <row r="9" spans="1:13" ht="11.25" customHeight="1">
      <c r="B9" s="610" t="s">
        <v>538</v>
      </c>
      <c r="C9" s="487">
        <v>11</v>
      </c>
      <c r="D9" s="488">
        <v>29</v>
      </c>
      <c r="E9" s="488">
        <v>39</v>
      </c>
      <c r="F9" s="488">
        <v>54</v>
      </c>
      <c r="G9" s="488">
        <v>229</v>
      </c>
      <c r="H9" s="488">
        <v>551</v>
      </c>
      <c r="I9" s="488">
        <v>69</v>
      </c>
      <c r="J9" s="488">
        <v>28</v>
      </c>
      <c r="K9" s="488">
        <v>47</v>
      </c>
      <c r="L9" s="488">
        <v>123</v>
      </c>
      <c r="M9" s="489">
        <v>105</v>
      </c>
    </row>
    <row r="10" spans="1:13" ht="11.25" customHeight="1">
      <c r="B10" s="36" t="s">
        <v>115</v>
      </c>
      <c r="C10" s="640"/>
      <c r="D10" s="640"/>
      <c r="E10" s="640"/>
      <c r="F10" s="640"/>
      <c r="G10" s="640"/>
      <c r="H10" s="640"/>
      <c r="I10" s="640"/>
      <c r="J10" s="640"/>
      <c r="K10" s="640"/>
      <c r="L10" s="640"/>
    </row>
    <row r="11" spans="1:13" ht="11.25" customHeight="1">
      <c r="C11" s="640"/>
      <c r="D11" s="640"/>
      <c r="E11" s="640"/>
      <c r="F11" s="640"/>
      <c r="G11" s="640"/>
      <c r="H11" s="640"/>
      <c r="I11" s="640"/>
      <c r="J11" s="640"/>
      <c r="K11" s="640"/>
      <c r="L11" s="640"/>
    </row>
  </sheetData>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2F14B-54BC-403E-BD54-41834BDF0E8B}">
  <sheetPr>
    <tabColor theme="4"/>
  </sheetPr>
  <dimension ref="A1:N88"/>
  <sheetViews>
    <sheetView showGridLines="0" zoomScaleNormal="100" workbookViewId="0"/>
  </sheetViews>
  <sheetFormatPr defaultColWidth="5.33203125" defaultRowHeight="11.25" customHeight="1"/>
  <cols>
    <col min="1" max="1" width="2.5" style="389" customWidth="1"/>
    <col min="2" max="2" width="18.08203125" style="389" customWidth="1"/>
    <col min="3" max="16384" width="5.33203125" style="389"/>
  </cols>
  <sheetData>
    <row r="1" spans="1:14" ht="11.25" customHeight="1">
      <c r="A1" s="391"/>
    </row>
    <row r="2" spans="1:14" ht="11.25" customHeight="1">
      <c r="A2" s="391"/>
      <c r="M2" s="906"/>
    </row>
    <row r="3" spans="1:14" ht="11.25" customHeight="1">
      <c r="A3" s="391"/>
    </row>
    <row r="6" spans="1:14" ht="15.5">
      <c r="B6" s="254"/>
      <c r="C6" s="258" t="s">
        <v>562</v>
      </c>
      <c r="D6" s="254"/>
      <c r="E6" s="254"/>
      <c r="F6" s="254"/>
      <c r="G6" s="254"/>
      <c r="H6" s="254"/>
      <c r="I6" s="254"/>
      <c r="J6" s="254"/>
      <c r="K6" s="254"/>
      <c r="L6" s="254"/>
      <c r="M6" s="254"/>
      <c r="N6" s="254"/>
    </row>
    <row r="7" spans="1:14" ht="11.25" customHeight="1">
      <c r="B7" s="637"/>
      <c r="C7" s="609">
        <v>2016</v>
      </c>
      <c r="D7" s="609">
        <v>2017</v>
      </c>
      <c r="E7" s="609">
        <v>2018</v>
      </c>
      <c r="F7" s="609">
        <v>2019</v>
      </c>
      <c r="G7" s="609">
        <v>2020</v>
      </c>
      <c r="H7" s="609">
        <v>2021</v>
      </c>
      <c r="I7" s="609">
        <v>2022</v>
      </c>
      <c r="J7" s="609">
        <v>2023</v>
      </c>
      <c r="K7" s="609">
        <v>2024</v>
      </c>
      <c r="L7" s="609">
        <v>2025</v>
      </c>
      <c r="M7" s="642">
        <v>2026</v>
      </c>
    </row>
    <row r="8" spans="1:14" ht="11.25" customHeight="1">
      <c r="B8" s="610" t="s">
        <v>112</v>
      </c>
      <c r="C8" s="392">
        <v>12.41609232900435</v>
      </c>
      <c r="D8" s="393">
        <v>12.370379016803419</v>
      </c>
      <c r="E8" s="393">
        <v>27.484977379540918</v>
      </c>
      <c r="F8" s="393">
        <v>26.516434582860779</v>
      </c>
      <c r="G8" s="393">
        <v>31.729742618738261</v>
      </c>
      <c r="H8" s="393">
        <v>41.733215036365834</v>
      </c>
      <c r="I8" s="393">
        <v>37.551794147836624</v>
      </c>
      <c r="J8" s="393">
        <v>27.354777697000003</v>
      </c>
      <c r="K8" s="393">
        <v>61.450597263744442</v>
      </c>
      <c r="L8" s="393">
        <v>70.393319478094824</v>
      </c>
      <c r="M8" s="394">
        <v>64.715202801000004</v>
      </c>
    </row>
    <row r="9" spans="1:14" ht="11.25" customHeight="1">
      <c r="B9" s="610" t="s">
        <v>113</v>
      </c>
      <c r="C9" s="404">
        <v>890</v>
      </c>
      <c r="D9" s="405">
        <v>873</v>
      </c>
      <c r="E9" s="405">
        <v>1017</v>
      </c>
      <c r="F9" s="405">
        <v>1064</v>
      </c>
      <c r="G9" s="405">
        <v>1153</v>
      </c>
      <c r="H9" s="405">
        <v>1643</v>
      </c>
      <c r="I9" s="405">
        <v>1409</v>
      </c>
      <c r="J9" s="405">
        <v>1113</v>
      </c>
      <c r="K9" s="405">
        <v>1194</v>
      </c>
      <c r="L9" s="405">
        <v>1119</v>
      </c>
      <c r="M9" s="406">
        <v>280</v>
      </c>
    </row>
    <row r="10" spans="1:14" ht="11.25" customHeight="1">
      <c r="B10" s="36" t="s">
        <v>115</v>
      </c>
      <c r="C10" s="254"/>
      <c r="D10" s="254"/>
      <c r="E10" s="254"/>
      <c r="F10" s="254"/>
      <c r="G10" s="254"/>
      <c r="H10" s="254"/>
      <c r="I10" s="254"/>
      <c r="J10" s="254"/>
      <c r="K10" s="643"/>
      <c r="L10" s="643"/>
      <c r="M10" s="643"/>
    </row>
    <row r="30" spans="2:14" ht="11.25" customHeight="1">
      <c r="B30" s="641"/>
      <c r="C30" s="641"/>
      <c r="D30" s="641"/>
      <c r="E30" s="641"/>
      <c r="F30" s="641"/>
      <c r="G30" s="641"/>
      <c r="H30" s="641"/>
      <c r="I30" s="641"/>
      <c r="J30" s="641"/>
      <c r="K30" s="641"/>
      <c r="L30" s="641"/>
      <c r="M30" s="641"/>
      <c r="N30" s="641"/>
    </row>
    <row r="31" spans="2:14" ht="11.25" customHeight="1">
      <c r="B31" s="641"/>
      <c r="C31" s="641"/>
      <c r="D31" s="641"/>
      <c r="E31" s="641"/>
      <c r="F31" s="641"/>
      <c r="G31" s="641"/>
      <c r="H31" s="641"/>
      <c r="I31" s="641"/>
      <c r="J31" s="641"/>
      <c r="K31" s="641"/>
      <c r="L31" s="641"/>
      <c r="M31" s="641"/>
      <c r="N31" s="641"/>
    </row>
    <row r="32" spans="2:14" ht="11.25" customHeight="1">
      <c r="B32" s="641"/>
      <c r="C32" s="641"/>
      <c r="D32" s="641"/>
      <c r="E32" s="641"/>
      <c r="F32" s="641"/>
      <c r="G32" s="641"/>
      <c r="H32" s="641"/>
      <c r="I32" s="641"/>
      <c r="J32" s="641"/>
      <c r="K32" s="641"/>
      <c r="L32" s="641"/>
      <c r="M32" s="641"/>
      <c r="N32" s="641"/>
    </row>
    <row r="34" spans="2:14" ht="11.25" customHeight="1">
      <c r="B34" s="254"/>
      <c r="C34" s="258" t="s">
        <v>563</v>
      </c>
      <c r="D34" s="254"/>
      <c r="E34" s="254"/>
      <c r="F34" s="254"/>
      <c r="G34" s="254"/>
      <c r="H34" s="254"/>
      <c r="I34" s="254"/>
      <c r="J34" s="254"/>
      <c r="K34" s="254"/>
      <c r="L34" s="254"/>
      <c r="M34" s="254"/>
      <c r="N34" s="254"/>
    </row>
    <row r="35" spans="2:14" ht="11.25" customHeight="1">
      <c r="B35" s="637"/>
      <c r="C35" s="609">
        <v>2016</v>
      </c>
      <c r="D35" s="609">
        <v>2017</v>
      </c>
      <c r="E35" s="609">
        <v>2018</v>
      </c>
      <c r="F35" s="609">
        <v>2019</v>
      </c>
      <c r="G35" s="609">
        <v>2020</v>
      </c>
      <c r="H35" s="609">
        <v>2021</v>
      </c>
      <c r="I35" s="609">
        <v>2022</v>
      </c>
      <c r="J35" s="609">
        <v>2023</v>
      </c>
      <c r="K35" s="609">
        <v>2024</v>
      </c>
      <c r="L35" s="609">
        <v>2025</v>
      </c>
      <c r="M35" s="642">
        <v>2026</v>
      </c>
    </row>
    <row r="36" spans="2:14" ht="11.25" customHeight="1">
      <c r="B36" s="610" t="s">
        <v>112</v>
      </c>
      <c r="C36" s="392">
        <v>9.9236345300043478</v>
      </c>
      <c r="D36" s="393">
        <v>9.3166168668034217</v>
      </c>
      <c r="E36" s="393">
        <v>20.20616312624999</v>
      </c>
      <c r="F36" s="393">
        <v>19.71807209786078</v>
      </c>
      <c r="G36" s="393">
        <v>20.466155317738259</v>
      </c>
      <c r="H36" s="393">
        <v>32.675684023592723</v>
      </c>
      <c r="I36" s="393">
        <v>33.333708443233625</v>
      </c>
      <c r="J36" s="393">
        <v>24.770075696999999</v>
      </c>
      <c r="K36" s="393">
        <v>57.20997573474444</v>
      </c>
      <c r="L36" s="393">
        <v>63.052986985094833</v>
      </c>
      <c r="M36" s="394">
        <v>63.474032801</v>
      </c>
    </row>
    <row r="37" spans="2:14" ht="11.25" customHeight="1">
      <c r="B37" s="610" t="s">
        <v>113</v>
      </c>
      <c r="C37" s="404">
        <v>731</v>
      </c>
      <c r="D37" s="405">
        <v>720</v>
      </c>
      <c r="E37" s="405">
        <v>861</v>
      </c>
      <c r="F37" s="405">
        <v>938</v>
      </c>
      <c r="G37" s="405">
        <v>1006</v>
      </c>
      <c r="H37" s="405">
        <v>1451</v>
      </c>
      <c r="I37" s="405">
        <v>1251</v>
      </c>
      <c r="J37" s="405">
        <v>974</v>
      </c>
      <c r="K37" s="405">
        <v>1048</v>
      </c>
      <c r="L37" s="405">
        <v>985</v>
      </c>
      <c r="M37" s="406">
        <v>256</v>
      </c>
    </row>
    <row r="38" spans="2:14" ht="11.25" customHeight="1">
      <c r="B38" s="36" t="s">
        <v>115</v>
      </c>
      <c r="C38" s="254"/>
      <c r="D38" s="254"/>
      <c r="E38" s="254"/>
      <c r="F38" s="254"/>
      <c r="G38" s="254"/>
      <c r="H38" s="254"/>
      <c r="I38" s="254"/>
      <c r="J38" s="254"/>
      <c r="K38" s="643"/>
      <c r="L38" s="643"/>
      <c r="M38" s="643"/>
    </row>
    <row r="58" spans="2:14" ht="11.25" customHeight="1">
      <c r="B58" s="641"/>
      <c r="C58" s="641"/>
      <c r="D58" s="641"/>
      <c r="E58" s="641"/>
      <c r="F58" s="641"/>
      <c r="G58" s="641"/>
      <c r="H58" s="641"/>
      <c r="I58" s="641"/>
      <c r="J58" s="641"/>
      <c r="K58" s="641"/>
      <c r="L58" s="641"/>
      <c r="M58" s="641"/>
      <c r="N58" s="641"/>
    </row>
    <row r="59" spans="2:14" ht="11.25" customHeight="1">
      <c r="B59" s="641"/>
      <c r="C59" s="641"/>
      <c r="D59" s="641"/>
      <c r="E59" s="641"/>
      <c r="F59" s="641"/>
      <c r="G59" s="641"/>
      <c r="H59" s="641"/>
      <c r="I59" s="641"/>
      <c r="J59" s="641"/>
      <c r="K59" s="641"/>
      <c r="L59" s="641"/>
      <c r="M59" s="641"/>
      <c r="N59" s="641"/>
    </row>
    <row r="60" spans="2:14" ht="11.25" customHeight="1">
      <c r="B60" s="641"/>
      <c r="C60" s="641"/>
      <c r="D60" s="641"/>
      <c r="E60" s="641"/>
      <c r="F60" s="641"/>
      <c r="G60" s="641"/>
      <c r="H60" s="641"/>
      <c r="I60" s="641"/>
      <c r="J60" s="641"/>
      <c r="K60" s="641"/>
      <c r="L60" s="641"/>
      <c r="M60" s="641"/>
      <c r="N60" s="641"/>
    </row>
    <row r="62" spans="2:14" ht="11.25" customHeight="1">
      <c r="B62" s="254"/>
      <c r="C62" s="258" t="s">
        <v>564</v>
      </c>
      <c r="D62" s="254"/>
      <c r="E62" s="254"/>
      <c r="F62" s="254"/>
      <c r="G62" s="254"/>
      <c r="H62" s="254"/>
      <c r="I62" s="254"/>
      <c r="J62" s="254"/>
      <c r="K62" s="254"/>
      <c r="L62" s="254"/>
      <c r="M62" s="254"/>
    </row>
    <row r="63" spans="2:14" ht="11.25" customHeight="1">
      <c r="B63" s="637"/>
      <c r="C63" s="609">
        <v>2016</v>
      </c>
      <c r="D63" s="609">
        <v>2017</v>
      </c>
      <c r="E63" s="609">
        <v>2018</v>
      </c>
      <c r="F63" s="609">
        <v>2019</v>
      </c>
      <c r="G63" s="609">
        <v>2020</v>
      </c>
      <c r="H63" s="609">
        <v>2021</v>
      </c>
      <c r="I63" s="609">
        <v>2022</v>
      </c>
      <c r="J63" s="609">
        <v>2023</v>
      </c>
      <c r="K63" s="609">
        <v>2024</v>
      </c>
      <c r="L63" s="609">
        <v>2025</v>
      </c>
      <c r="M63" s="642">
        <v>2026</v>
      </c>
    </row>
    <row r="64" spans="2:14" ht="11.25" customHeight="1">
      <c r="B64" s="610" t="s">
        <v>112</v>
      </c>
      <c r="C64" s="392">
        <v>1.4556137339999999</v>
      </c>
      <c r="D64" s="393">
        <v>2.8556232320000001</v>
      </c>
      <c r="E64" s="393">
        <v>6.1269283850967655</v>
      </c>
      <c r="F64" s="393">
        <v>3.8514037159999996</v>
      </c>
      <c r="G64" s="393">
        <v>3.0741701017382637</v>
      </c>
      <c r="H64" s="393">
        <v>5.4006753605401707</v>
      </c>
      <c r="I64" s="393">
        <v>3.8702931680000003</v>
      </c>
      <c r="J64" s="393">
        <v>2.9269858690000001</v>
      </c>
      <c r="K64" s="393">
        <v>5.3680851645509922</v>
      </c>
      <c r="L64" s="393">
        <v>7.5183487080000004</v>
      </c>
      <c r="M64" s="394">
        <v>3.0604</v>
      </c>
    </row>
    <row r="65" spans="2:13" ht="11.25" customHeight="1">
      <c r="B65" s="610" t="s">
        <v>113</v>
      </c>
      <c r="C65" s="404">
        <v>175</v>
      </c>
      <c r="D65" s="405">
        <v>203</v>
      </c>
      <c r="E65" s="405">
        <v>221</v>
      </c>
      <c r="F65" s="405">
        <v>210</v>
      </c>
      <c r="G65" s="405">
        <v>246</v>
      </c>
      <c r="H65" s="405">
        <v>304</v>
      </c>
      <c r="I65" s="405">
        <v>263</v>
      </c>
      <c r="J65" s="405">
        <v>233</v>
      </c>
      <c r="K65" s="405">
        <v>262</v>
      </c>
      <c r="L65" s="405">
        <v>206</v>
      </c>
      <c r="M65" s="406">
        <v>43</v>
      </c>
    </row>
    <row r="66" spans="2:13" ht="11.25" customHeight="1">
      <c r="B66" s="36" t="s">
        <v>115</v>
      </c>
      <c r="C66" s="254"/>
      <c r="D66" s="254"/>
      <c r="E66" s="254"/>
      <c r="F66" s="254"/>
      <c r="G66" s="254"/>
      <c r="H66" s="254"/>
      <c r="I66" s="254"/>
      <c r="J66" s="254"/>
      <c r="K66" s="643"/>
      <c r="L66" s="643"/>
      <c r="M66" s="643"/>
    </row>
    <row r="86" spans="2:13" ht="11.25" customHeight="1">
      <c r="B86" s="641"/>
      <c r="C86" s="641"/>
      <c r="D86" s="641"/>
      <c r="E86" s="641"/>
      <c r="F86" s="641"/>
      <c r="G86" s="641"/>
      <c r="H86" s="641"/>
      <c r="I86" s="641"/>
      <c r="J86" s="641"/>
      <c r="K86" s="641"/>
      <c r="L86" s="641"/>
      <c r="M86" s="641"/>
    </row>
    <row r="87" spans="2:13" ht="11.25" customHeight="1">
      <c r="B87" s="641"/>
      <c r="C87" s="641"/>
      <c r="D87" s="641"/>
      <c r="E87" s="641"/>
      <c r="F87" s="641"/>
      <c r="G87" s="641"/>
      <c r="H87" s="641"/>
      <c r="I87" s="641"/>
      <c r="J87" s="641"/>
      <c r="K87" s="641"/>
      <c r="L87" s="641"/>
      <c r="M87" s="641"/>
    </row>
    <row r="88" spans="2:13" ht="11.25" customHeight="1">
      <c r="B88" s="641"/>
      <c r="C88" s="641"/>
      <c r="D88" s="641"/>
      <c r="E88" s="641"/>
      <c r="F88" s="641"/>
      <c r="G88" s="641"/>
      <c r="H88" s="641"/>
      <c r="I88" s="641"/>
      <c r="J88" s="641"/>
      <c r="K88" s="641"/>
      <c r="L88" s="641"/>
      <c r="M88" s="641"/>
    </row>
  </sheetData>
  <pageMargins left="0.7" right="0.7" top="0.75" bottom="0.75" header="0.3" footer="0.3"/>
  <pageSetup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14117-E8C8-441C-95C2-4C7DE13438A4}">
  <sheetPr>
    <tabColor theme="4"/>
  </sheetPr>
  <dimension ref="A1:S41"/>
  <sheetViews>
    <sheetView showGridLines="0" zoomScaleNormal="100" workbookViewId="0"/>
  </sheetViews>
  <sheetFormatPr defaultColWidth="5.33203125" defaultRowHeight="11.25" customHeight="1"/>
  <cols>
    <col min="1" max="1" width="2.5" style="389" customWidth="1"/>
    <col min="2" max="2" width="18.08203125" style="389" customWidth="1"/>
    <col min="3" max="3" width="7.33203125" style="389" bestFit="1" customWidth="1"/>
    <col min="4" max="16384" width="5.33203125" style="389"/>
  </cols>
  <sheetData>
    <row r="1" spans="1:18" ht="11.25" customHeight="1">
      <c r="A1" s="391"/>
    </row>
    <row r="6" spans="1:18" ht="15.5">
      <c r="B6" s="254"/>
      <c r="C6" s="258" t="s">
        <v>565</v>
      </c>
      <c r="D6" s="254"/>
      <c r="E6" s="254"/>
      <c r="F6" s="254"/>
      <c r="G6" s="254"/>
      <c r="H6" s="254"/>
      <c r="I6" s="254"/>
      <c r="J6" s="254"/>
      <c r="K6" s="254"/>
      <c r="L6" s="254"/>
      <c r="M6" s="254"/>
      <c r="N6" s="254"/>
      <c r="O6" s="254"/>
      <c r="P6" s="643"/>
      <c r="Q6" s="643"/>
      <c r="R6" s="643"/>
    </row>
    <row r="7" spans="1:18" ht="11.25" customHeight="1">
      <c r="B7" s="637"/>
      <c r="C7" s="611">
        <v>2016</v>
      </c>
      <c r="D7" s="609">
        <v>2017</v>
      </c>
      <c r="E7" s="609">
        <v>2018</v>
      </c>
      <c r="F7" s="609">
        <v>2019</v>
      </c>
      <c r="G7" s="609">
        <v>2020</v>
      </c>
      <c r="H7" s="609">
        <v>2021</v>
      </c>
      <c r="I7" s="609">
        <v>2022</v>
      </c>
      <c r="J7" s="609">
        <v>2023</v>
      </c>
      <c r="K7" s="609">
        <v>2024</v>
      </c>
      <c r="L7" s="609">
        <v>2025</v>
      </c>
      <c r="M7" s="642">
        <v>2026</v>
      </c>
    </row>
    <row r="8" spans="1:18" ht="11.25" customHeight="1">
      <c r="B8" s="610" t="s">
        <v>33</v>
      </c>
      <c r="C8" s="468">
        <v>0.1107051180043494</v>
      </c>
      <c r="D8" s="469">
        <v>0.1008540738013238</v>
      </c>
      <c r="E8" s="469">
        <v>0.39444095247034772</v>
      </c>
      <c r="F8" s="469">
        <v>0.18787947034899999</v>
      </c>
      <c r="G8" s="469">
        <v>0.31661651000000002</v>
      </c>
      <c r="H8" s="469">
        <v>0.53605281308619523</v>
      </c>
      <c r="I8" s="469">
        <v>0.91908269041111756</v>
      </c>
      <c r="J8" s="469">
        <v>0.37872515299999998</v>
      </c>
      <c r="K8" s="469">
        <v>0.4400519961934477</v>
      </c>
      <c r="L8" s="469">
        <v>0.2278762690948308</v>
      </c>
      <c r="M8" s="470">
        <v>9.1889521000000002E-2</v>
      </c>
    </row>
    <row r="9" spans="1:18" ht="11.25" customHeight="1">
      <c r="A9" s="391"/>
      <c r="B9" s="610" t="s">
        <v>159</v>
      </c>
      <c r="C9" s="472">
        <v>3.381348274</v>
      </c>
      <c r="D9" s="473">
        <v>5.4371210211991725</v>
      </c>
      <c r="E9" s="473">
        <v>6.1453639220705725</v>
      </c>
      <c r="F9" s="473">
        <v>10.009234377511781</v>
      </c>
      <c r="G9" s="473">
        <v>8.9185657135220016</v>
      </c>
      <c r="H9" s="473">
        <v>10.37252942614802</v>
      </c>
      <c r="I9" s="473">
        <v>9.7451414685050679</v>
      </c>
      <c r="J9" s="473">
        <v>4.0064228050000006</v>
      </c>
      <c r="K9" s="473">
        <v>5.8821572390000005</v>
      </c>
      <c r="L9" s="473">
        <v>15.210947384999999</v>
      </c>
      <c r="M9" s="474">
        <v>6.7387499999999996</v>
      </c>
    </row>
    <row r="10" spans="1:18" ht="11.25" customHeight="1">
      <c r="A10" s="391"/>
      <c r="B10" s="610" t="s">
        <v>160</v>
      </c>
      <c r="C10" s="475">
        <v>1.860441496</v>
      </c>
      <c r="D10" s="476">
        <v>1.133201773802927</v>
      </c>
      <c r="E10" s="476">
        <v>6.3645077179999996</v>
      </c>
      <c r="F10" s="476">
        <v>5.2459542800000003</v>
      </c>
      <c r="G10" s="476">
        <v>2.2382727052162639</v>
      </c>
      <c r="H10" s="476">
        <v>9.5079576661316292</v>
      </c>
      <c r="I10" s="476">
        <v>6.0245909144284608</v>
      </c>
      <c r="J10" s="476">
        <v>6.4663753610000008</v>
      </c>
      <c r="K10" s="476">
        <v>4.0848001515509917</v>
      </c>
      <c r="L10" s="476">
        <v>10.096879926</v>
      </c>
      <c r="M10" s="477">
        <v>3.0308000000000002</v>
      </c>
    </row>
    <row r="11" spans="1:18" ht="11.25" customHeight="1">
      <c r="B11" s="610" t="s">
        <v>161</v>
      </c>
      <c r="C11" s="472">
        <v>6.4985974410000003</v>
      </c>
      <c r="D11" s="473">
        <v>5.3452021480000003</v>
      </c>
      <c r="E11" s="473">
        <v>14.579664787</v>
      </c>
      <c r="F11" s="473">
        <v>11.072366454999999</v>
      </c>
      <c r="G11" s="473">
        <v>20.255491689999999</v>
      </c>
      <c r="H11" s="473">
        <v>21.293675131000001</v>
      </c>
      <c r="I11" s="473">
        <v>20.85897907449198</v>
      </c>
      <c r="J11" s="473">
        <v>16.487694378</v>
      </c>
      <c r="K11" s="473">
        <v>51.035339876999998</v>
      </c>
      <c r="L11" s="473">
        <v>44.706345898000002</v>
      </c>
      <c r="M11" s="474">
        <v>54.853763280000003</v>
      </c>
    </row>
    <row r="12" spans="1:18" ht="11.25" customHeight="1">
      <c r="B12" s="610" t="s">
        <v>374</v>
      </c>
      <c r="C12" s="650">
        <v>11.851092329004349</v>
      </c>
      <c r="D12" s="651">
        <v>12.016379016803423</v>
      </c>
      <c r="E12" s="651">
        <v>27.483977379540917</v>
      </c>
      <c r="F12" s="651">
        <v>26.515434582860777</v>
      </c>
      <c r="G12" s="651">
        <v>31.728946618738263</v>
      </c>
      <c r="H12" s="651">
        <v>41.710215036365845</v>
      </c>
      <c r="I12" s="651">
        <v>37.547794147836626</v>
      </c>
      <c r="J12" s="651">
        <v>27.339217697000002</v>
      </c>
      <c r="K12" s="651">
        <v>61.44234926374444</v>
      </c>
      <c r="L12" s="651">
        <v>70.242049478094827</v>
      </c>
      <c r="M12" s="652">
        <v>64.715202801000004</v>
      </c>
    </row>
    <row r="13" spans="1:18" ht="11.25" customHeight="1">
      <c r="B13" s="36" t="s">
        <v>115</v>
      </c>
    </row>
    <row r="14" spans="1:18" ht="11.25" customHeight="1">
      <c r="B14" s="644"/>
    </row>
    <row r="16" spans="1:18" ht="11.25" customHeight="1">
      <c r="C16" s="645"/>
      <c r="D16" s="645"/>
      <c r="E16" s="645"/>
      <c r="F16" s="645"/>
      <c r="G16" s="645"/>
      <c r="H16" s="645"/>
      <c r="I16" s="645"/>
      <c r="J16" s="645"/>
      <c r="K16" s="645"/>
      <c r="L16" s="645"/>
      <c r="M16" s="645"/>
    </row>
    <row r="33" spans="1:19" ht="15.5">
      <c r="B33" s="254"/>
      <c r="C33" s="258" t="s">
        <v>566</v>
      </c>
      <c r="D33" s="254"/>
      <c r="E33" s="254"/>
      <c r="F33" s="254"/>
      <c r="G33" s="254"/>
      <c r="H33" s="254"/>
      <c r="I33" s="254"/>
      <c r="J33" s="254"/>
      <c r="K33" s="254"/>
      <c r="L33" s="254"/>
      <c r="M33" s="254"/>
      <c r="N33" s="254"/>
      <c r="O33" s="254"/>
      <c r="P33" s="254"/>
      <c r="Q33" s="643"/>
      <c r="R33" s="643"/>
      <c r="S33" s="643"/>
    </row>
    <row r="34" spans="1:19" ht="11.25" customHeight="1">
      <c r="B34" s="637"/>
      <c r="C34" s="611">
        <v>2016</v>
      </c>
      <c r="D34" s="609">
        <v>2017</v>
      </c>
      <c r="E34" s="609">
        <v>2018</v>
      </c>
      <c r="F34" s="609">
        <v>2019</v>
      </c>
      <c r="G34" s="609">
        <v>2020</v>
      </c>
      <c r="H34" s="609">
        <v>2021</v>
      </c>
      <c r="I34" s="609">
        <v>2022</v>
      </c>
      <c r="J34" s="609">
        <v>2023</v>
      </c>
      <c r="K34" s="609">
        <v>2024</v>
      </c>
      <c r="L34" s="609">
        <v>2025</v>
      </c>
      <c r="M34" s="642">
        <v>2026</v>
      </c>
    </row>
    <row r="35" spans="1:19" ht="11.25" customHeight="1">
      <c r="B35" s="610" t="s">
        <v>33</v>
      </c>
      <c r="C35" s="491">
        <v>72</v>
      </c>
      <c r="D35" s="492">
        <v>87</v>
      </c>
      <c r="E35" s="492">
        <v>100</v>
      </c>
      <c r="F35" s="492">
        <v>143</v>
      </c>
      <c r="G35" s="492">
        <v>154</v>
      </c>
      <c r="H35" s="492">
        <v>224</v>
      </c>
      <c r="I35" s="492">
        <v>176</v>
      </c>
      <c r="J35" s="492">
        <v>122</v>
      </c>
      <c r="K35" s="492">
        <v>107</v>
      </c>
      <c r="L35" s="492">
        <v>97</v>
      </c>
      <c r="M35" s="493">
        <v>28</v>
      </c>
    </row>
    <row r="36" spans="1:19" ht="11.25" customHeight="1">
      <c r="A36" s="391"/>
      <c r="B36" s="610" t="s">
        <v>159</v>
      </c>
      <c r="C36" s="484">
        <v>289</v>
      </c>
      <c r="D36" s="485">
        <v>296</v>
      </c>
      <c r="E36" s="485">
        <v>345</v>
      </c>
      <c r="F36" s="485">
        <v>354</v>
      </c>
      <c r="G36" s="485">
        <v>333</v>
      </c>
      <c r="H36" s="485">
        <v>518</v>
      </c>
      <c r="I36" s="485">
        <v>471</v>
      </c>
      <c r="J36" s="485">
        <v>284</v>
      </c>
      <c r="K36" s="485">
        <v>282</v>
      </c>
      <c r="L36" s="485">
        <v>250</v>
      </c>
      <c r="M36" s="486">
        <v>55</v>
      </c>
    </row>
    <row r="37" spans="1:19" ht="11.25" customHeight="1">
      <c r="A37" s="391"/>
      <c r="B37" s="610" t="s">
        <v>160</v>
      </c>
      <c r="C37" s="481">
        <v>167</v>
      </c>
      <c r="D37" s="482">
        <v>148</v>
      </c>
      <c r="E37" s="482">
        <v>185</v>
      </c>
      <c r="F37" s="482">
        <v>226</v>
      </c>
      <c r="G37" s="482">
        <v>254</v>
      </c>
      <c r="H37" s="482">
        <v>398</v>
      </c>
      <c r="I37" s="482">
        <v>286</v>
      </c>
      <c r="J37" s="482">
        <v>212</v>
      </c>
      <c r="K37" s="482">
        <v>218</v>
      </c>
      <c r="L37" s="482">
        <v>212</v>
      </c>
      <c r="M37" s="483">
        <v>58</v>
      </c>
    </row>
    <row r="38" spans="1:19" ht="11.25" customHeight="1">
      <c r="B38" s="610" t="s">
        <v>161</v>
      </c>
      <c r="C38" s="484">
        <v>358</v>
      </c>
      <c r="D38" s="485">
        <v>338</v>
      </c>
      <c r="E38" s="485">
        <v>385</v>
      </c>
      <c r="F38" s="485">
        <v>339</v>
      </c>
      <c r="G38" s="485">
        <v>410</v>
      </c>
      <c r="H38" s="485">
        <v>500</v>
      </c>
      <c r="I38" s="485">
        <v>475</v>
      </c>
      <c r="J38" s="485">
        <v>491</v>
      </c>
      <c r="K38" s="485">
        <v>583</v>
      </c>
      <c r="L38" s="485">
        <v>556</v>
      </c>
      <c r="M38" s="486">
        <v>139</v>
      </c>
    </row>
    <row r="39" spans="1:19" ht="11.25" customHeight="1">
      <c r="B39" s="610" t="s">
        <v>374</v>
      </c>
      <c r="C39" s="653">
        <v>886</v>
      </c>
      <c r="D39" s="654">
        <v>869</v>
      </c>
      <c r="E39" s="654">
        <v>1015</v>
      </c>
      <c r="F39" s="654">
        <v>1062</v>
      </c>
      <c r="G39" s="654">
        <v>1151</v>
      </c>
      <c r="H39" s="654">
        <v>1640</v>
      </c>
      <c r="I39" s="654">
        <v>1408</v>
      </c>
      <c r="J39" s="654">
        <v>1109</v>
      </c>
      <c r="K39" s="654">
        <v>1190</v>
      </c>
      <c r="L39" s="654">
        <v>1115</v>
      </c>
      <c r="M39" s="655">
        <v>280</v>
      </c>
    </row>
    <row r="40" spans="1:19" ht="11.25" customHeight="1">
      <c r="B40" s="36" t="s">
        <v>115</v>
      </c>
    </row>
    <row r="41" spans="1:19" ht="11.25" customHeight="1">
      <c r="B41" s="644"/>
    </row>
  </sheetData>
  <pageMargins left="0.7" right="0.7" top="0.75" bottom="0.75" header="0.3" footer="0.3"/>
  <pageSetup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83DEC-2F43-4CF6-8496-8D7E66C34867}">
  <sheetPr>
    <tabColor theme="4"/>
  </sheetPr>
  <dimension ref="A1:O129"/>
  <sheetViews>
    <sheetView showGridLines="0" zoomScaleNormal="100" workbookViewId="0"/>
  </sheetViews>
  <sheetFormatPr defaultColWidth="5.33203125" defaultRowHeight="11.25" customHeight="1"/>
  <cols>
    <col min="1" max="1" width="2.5" style="389" customWidth="1"/>
    <col min="2" max="2" width="18.08203125" style="389" customWidth="1"/>
    <col min="3" max="10" width="5.33203125" style="389"/>
    <col min="11" max="13" width="5.58203125" style="389" bestFit="1" customWidth="1"/>
    <col min="14" max="16384" width="5.33203125" style="389"/>
  </cols>
  <sheetData>
    <row r="1" spans="1:15" ht="11.25" customHeight="1">
      <c r="A1" s="391"/>
    </row>
    <row r="6" spans="1:15" ht="15.5">
      <c r="A6" s="391"/>
      <c r="B6" s="254"/>
      <c r="C6" s="258" t="s">
        <v>567</v>
      </c>
      <c r="D6" s="254"/>
      <c r="E6" s="254"/>
      <c r="F6" s="254"/>
      <c r="G6" s="254"/>
      <c r="H6" s="254"/>
      <c r="I6" s="254"/>
      <c r="J6" s="254"/>
      <c r="K6" s="254"/>
      <c r="L6" s="254"/>
      <c r="M6" s="254"/>
      <c r="N6" s="643"/>
      <c r="O6" s="643"/>
    </row>
    <row r="7" spans="1:15" ht="11.25" customHeight="1">
      <c r="B7" s="637"/>
      <c r="C7" s="611">
        <v>2016</v>
      </c>
      <c r="D7" s="609">
        <v>2017</v>
      </c>
      <c r="E7" s="609">
        <v>2018</v>
      </c>
      <c r="F7" s="609">
        <v>2019</v>
      </c>
      <c r="G7" s="609">
        <v>2020</v>
      </c>
      <c r="H7" s="609">
        <v>2021</v>
      </c>
      <c r="I7" s="609">
        <v>2022</v>
      </c>
      <c r="J7" s="609">
        <v>2023</v>
      </c>
      <c r="K7" s="609">
        <v>2024</v>
      </c>
      <c r="L7" s="609">
        <v>2025</v>
      </c>
      <c r="M7" s="642">
        <v>2026</v>
      </c>
    </row>
    <row r="8" spans="1:15" ht="11.25" customHeight="1">
      <c r="A8" s="391"/>
      <c r="B8" s="610" t="s">
        <v>514</v>
      </c>
      <c r="C8" s="468">
        <v>10.25</v>
      </c>
      <c r="D8" s="469">
        <v>12.00665</v>
      </c>
      <c r="E8" s="469">
        <v>15</v>
      </c>
      <c r="F8" s="469">
        <v>15</v>
      </c>
      <c r="G8" s="469">
        <v>14.080011000000001</v>
      </c>
      <c r="H8" s="469">
        <v>17.091524</v>
      </c>
      <c r="I8" s="469">
        <v>20.000007499999999</v>
      </c>
      <c r="J8" s="469">
        <v>13</v>
      </c>
      <c r="K8" s="469">
        <v>22.75</v>
      </c>
      <c r="L8" s="469">
        <v>25</v>
      </c>
      <c r="M8" s="470">
        <v>87.164966249999992</v>
      </c>
    </row>
    <row r="9" spans="1:15" ht="11.25" customHeight="1">
      <c r="A9" s="391"/>
      <c r="B9" s="610" t="s">
        <v>419</v>
      </c>
      <c r="C9" s="472">
        <v>2.5</v>
      </c>
      <c r="D9" s="473">
        <v>2.8949975000000001</v>
      </c>
      <c r="E9" s="473">
        <v>4.1892005000000001</v>
      </c>
      <c r="F9" s="473">
        <v>3.7772779999999999</v>
      </c>
      <c r="G9" s="473">
        <v>3.3209810000000002</v>
      </c>
      <c r="H9" s="473">
        <v>4.5300209999999996</v>
      </c>
      <c r="I9" s="473">
        <v>5</v>
      </c>
      <c r="J9" s="473">
        <v>2.8970377479999998</v>
      </c>
      <c r="K9" s="473">
        <v>4</v>
      </c>
      <c r="L9" s="473">
        <v>5</v>
      </c>
      <c r="M9" s="474">
        <v>18</v>
      </c>
    </row>
    <row r="10" spans="1:15" ht="11.25" customHeight="1">
      <c r="A10" s="391"/>
      <c r="B10" s="610" t="s">
        <v>420</v>
      </c>
      <c r="C10" s="475">
        <v>20.889347126596281</v>
      </c>
      <c r="D10" s="476">
        <v>21.695319466103872</v>
      </c>
      <c r="E10" s="476">
        <v>32.651253281636897</v>
      </c>
      <c r="F10" s="476">
        <v>28.027223854259962</v>
      </c>
      <c r="G10" s="476">
        <v>30.800528895921541</v>
      </c>
      <c r="H10" s="476">
        <v>28.835833296549339</v>
      </c>
      <c r="I10" s="476">
        <v>29.729371256676149</v>
      </c>
      <c r="J10" s="476">
        <v>28.869575796685709</v>
      </c>
      <c r="K10" s="476">
        <v>60.593627765176713</v>
      </c>
      <c r="L10" s="476">
        <v>71.422570178685277</v>
      </c>
      <c r="M10" s="477">
        <v>263.05250909630081</v>
      </c>
    </row>
    <row r="11" spans="1:15" ht="11.25" customHeight="1">
      <c r="A11" s="391"/>
      <c r="B11" s="610" t="s">
        <v>515</v>
      </c>
      <c r="C11" s="472">
        <v>0.5</v>
      </c>
      <c r="D11" s="473">
        <v>0.69522700000000004</v>
      </c>
      <c r="E11" s="473">
        <v>0.99894850000000002</v>
      </c>
      <c r="F11" s="473">
        <v>0.78816425000000001</v>
      </c>
      <c r="G11" s="473">
        <v>0.95000399999999996</v>
      </c>
      <c r="H11" s="473">
        <v>1.1092</v>
      </c>
      <c r="I11" s="473">
        <v>1.2498562499999999</v>
      </c>
      <c r="J11" s="473">
        <v>0.59220799999999996</v>
      </c>
      <c r="K11" s="473">
        <v>0.96499699999999999</v>
      </c>
      <c r="L11" s="473">
        <v>1.2</v>
      </c>
      <c r="M11" s="474">
        <v>4.1211435000000014</v>
      </c>
    </row>
    <row r="12" spans="1:15" ht="11.25" customHeight="1">
      <c r="A12" s="391"/>
      <c r="B12" s="610" t="s">
        <v>421</v>
      </c>
      <c r="C12" s="646">
        <v>592</v>
      </c>
      <c r="D12" s="647">
        <v>568</v>
      </c>
      <c r="E12" s="647">
        <v>840</v>
      </c>
      <c r="F12" s="647">
        <v>954</v>
      </c>
      <c r="G12" s="647">
        <v>1029</v>
      </c>
      <c r="H12" s="647">
        <v>1449</v>
      </c>
      <c r="I12" s="647">
        <v>1266</v>
      </c>
      <c r="J12" s="647">
        <v>945</v>
      </c>
      <c r="K12" s="647">
        <v>1013</v>
      </c>
      <c r="L12" s="647">
        <v>985</v>
      </c>
      <c r="M12" s="648">
        <v>246</v>
      </c>
    </row>
    <row r="13" spans="1:15" ht="11.25" customHeight="1">
      <c r="B13" s="36" t="s">
        <v>115</v>
      </c>
    </row>
    <row r="14" spans="1:15" ht="11.25" customHeight="1">
      <c r="B14" s="649" t="s">
        <v>568</v>
      </c>
    </row>
    <row r="32" spans="1:15" ht="15.5">
      <c r="A32" s="391"/>
      <c r="B32" s="254"/>
      <c r="C32" s="258" t="s">
        <v>742</v>
      </c>
      <c r="D32" s="254"/>
      <c r="E32" s="254"/>
      <c r="F32" s="254"/>
      <c r="G32" s="254"/>
      <c r="H32" s="254"/>
      <c r="I32" s="254"/>
      <c r="J32" s="254"/>
      <c r="K32" s="254"/>
      <c r="L32" s="254"/>
      <c r="M32" s="254"/>
      <c r="N32" s="643"/>
      <c r="O32" s="643"/>
    </row>
    <row r="33" spans="1:13" ht="11.25" customHeight="1">
      <c r="B33" s="637"/>
      <c r="C33" s="611">
        <v>2016</v>
      </c>
      <c r="D33" s="609">
        <v>2017</v>
      </c>
      <c r="E33" s="609">
        <v>2018</v>
      </c>
      <c r="F33" s="609">
        <v>2019</v>
      </c>
      <c r="G33" s="609">
        <v>2020</v>
      </c>
      <c r="H33" s="609">
        <v>2021</v>
      </c>
      <c r="I33" s="609">
        <v>2022</v>
      </c>
      <c r="J33" s="609">
        <v>2023</v>
      </c>
      <c r="K33" s="609">
        <v>2024</v>
      </c>
      <c r="L33" s="609">
        <v>2025</v>
      </c>
      <c r="M33" s="642">
        <v>2026</v>
      </c>
    </row>
    <row r="34" spans="1:13" ht="11.25" customHeight="1">
      <c r="A34" s="391"/>
      <c r="B34" s="610" t="s">
        <v>514</v>
      </c>
      <c r="C34" s="468">
        <v>1.44699825</v>
      </c>
      <c r="D34" s="469">
        <v>1.0061450000000001</v>
      </c>
      <c r="E34" s="469">
        <v>1.0516447499999999</v>
      </c>
      <c r="F34" s="469">
        <v>1.0514172500000001</v>
      </c>
      <c r="G34" s="469">
        <v>1.50091625</v>
      </c>
      <c r="H34" s="469">
        <v>1.627672</v>
      </c>
      <c r="I34" s="469">
        <v>2.0300029999999998</v>
      </c>
      <c r="J34" s="469">
        <v>2.0375084999999999</v>
      </c>
      <c r="K34" s="469">
        <v>2.5</v>
      </c>
      <c r="L34" s="469">
        <v>2.3000025000000002</v>
      </c>
      <c r="M34" s="470">
        <v>3.5400057500000002</v>
      </c>
    </row>
    <row r="35" spans="1:13" ht="11.25" customHeight="1">
      <c r="A35" s="391"/>
      <c r="B35" s="610" t="s">
        <v>419</v>
      </c>
      <c r="C35" s="472">
        <v>0.52500000000000002</v>
      </c>
      <c r="D35" s="473">
        <v>0.70865199999999995</v>
      </c>
      <c r="E35" s="473">
        <v>0.48931550000000001</v>
      </c>
      <c r="F35" s="473">
        <v>0.42499749999999997</v>
      </c>
      <c r="G35" s="473">
        <v>0.56517399999999995</v>
      </c>
      <c r="H35" s="473">
        <v>0.60000200000000004</v>
      </c>
      <c r="I35" s="473">
        <v>0.80854199999999998</v>
      </c>
      <c r="J35" s="473">
        <v>0.97751199999999994</v>
      </c>
      <c r="K35" s="473">
        <v>0.95004299999999997</v>
      </c>
      <c r="L35" s="473">
        <v>1.242273</v>
      </c>
      <c r="M35" s="474">
        <v>2.0380004999999999</v>
      </c>
    </row>
    <row r="36" spans="1:13" ht="11.25" customHeight="1">
      <c r="A36" s="391"/>
      <c r="B36" s="610" t="s">
        <v>420</v>
      </c>
      <c r="C36" s="475">
        <v>1.7980258929285711</v>
      </c>
      <c r="D36" s="476">
        <v>1.0937209552962961</v>
      </c>
      <c r="E36" s="476">
        <v>4.1277247116304343</v>
      </c>
      <c r="F36" s="476">
        <v>1.1871019479857139</v>
      </c>
      <c r="G36" s="476">
        <v>2.124677753521127</v>
      </c>
      <c r="H36" s="476">
        <v>2.352187325764977</v>
      </c>
      <c r="I36" s="476">
        <v>5.1862675252369943</v>
      </c>
      <c r="J36" s="476">
        <v>3.1497143534482759</v>
      </c>
      <c r="K36" s="476">
        <v>4.2245463681782178</v>
      </c>
      <c r="L36" s="476">
        <v>2.4055780416000001</v>
      </c>
      <c r="M36" s="477">
        <v>3.6975019583333339</v>
      </c>
    </row>
    <row r="37" spans="1:13" ht="11.25" customHeight="1">
      <c r="A37" s="391"/>
      <c r="B37" s="610" t="s">
        <v>515</v>
      </c>
      <c r="C37" s="472">
        <v>0.24607000000000001</v>
      </c>
      <c r="D37" s="473">
        <v>0.3</v>
      </c>
      <c r="E37" s="473">
        <v>0.221774</v>
      </c>
      <c r="F37" s="473">
        <v>0.1673145</v>
      </c>
      <c r="G37" s="473">
        <v>0.19519700000000001</v>
      </c>
      <c r="H37" s="473">
        <v>0.28447499999999998</v>
      </c>
      <c r="I37" s="473">
        <v>0.4</v>
      </c>
      <c r="J37" s="473">
        <v>0.40000075000000002</v>
      </c>
      <c r="K37" s="473">
        <v>0.49153799999999997</v>
      </c>
      <c r="L37" s="473">
        <v>0.60249675000000003</v>
      </c>
      <c r="M37" s="474">
        <v>0.71250449999999999</v>
      </c>
    </row>
    <row r="38" spans="1:13" ht="11.25" customHeight="1">
      <c r="A38" s="391"/>
      <c r="B38" s="610" t="s">
        <v>421</v>
      </c>
      <c r="C38" s="646">
        <v>56</v>
      </c>
      <c r="D38" s="647">
        <v>81</v>
      </c>
      <c r="E38" s="647">
        <v>92</v>
      </c>
      <c r="F38" s="647">
        <v>140</v>
      </c>
      <c r="G38" s="647">
        <v>142</v>
      </c>
      <c r="H38" s="647">
        <v>217</v>
      </c>
      <c r="I38" s="647">
        <v>173</v>
      </c>
      <c r="J38" s="647">
        <v>116</v>
      </c>
      <c r="K38" s="647">
        <v>101</v>
      </c>
      <c r="L38" s="647">
        <v>90</v>
      </c>
      <c r="M38" s="648">
        <v>24</v>
      </c>
    </row>
    <row r="39" spans="1:13" ht="11.25" customHeight="1">
      <c r="B39" s="36" t="s">
        <v>115</v>
      </c>
    </row>
    <row r="40" spans="1:13" ht="11.25" customHeight="1">
      <c r="B40" s="649" t="s">
        <v>568</v>
      </c>
    </row>
    <row r="41" spans="1:13" ht="11.25" customHeight="1">
      <c r="B41" s="644"/>
    </row>
    <row r="59" spans="1:14" ht="15.5">
      <c r="A59" s="391"/>
      <c r="B59" s="254"/>
      <c r="C59" s="258" t="s">
        <v>569</v>
      </c>
      <c r="D59" s="254"/>
      <c r="E59" s="254"/>
      <c r="F59" s="254"/>
      <c r="G59" s="254"/>
      <c r="H59" s="254"/>
      <c r="I59" s="254"/>
      <c r="J59" s="254"/>
      <c r="K59" s="254"/>
      <c r="L59" s="254"/>
      <c r="M59" s="254"/>
      <c r="N59" s="643"/>
    </row>
    <row r="60" spans="1:14" ht="11.25" customHeight="1">
      <c r="B60" s="637"/>
      <c r="C60" s="611">
        <v>2016</v>
      </c>
      <c r="D60" s="609">
        <v>2017</v>
      </c>
      <c r="E60" s="609">
        <v>2018</v>
      </c>
      <c r="F60" s="609">
        <v>2019</v>
      </c>
      <c r="G60" s="609">
        <v>2020</v>
      </c>
      <c r="H60" s="609">
        <v>2021</v>
      </c>
      <c r="I60" s="609">
        <v>2022</v>
      </c>
      <c r="J60" s="609">
        <v>2023</v>
      </c>
      <c r="K60" s="609">
        <v>2024</v>
      </c>
      <c r="L60" s="609">
        <v>2025</v>
      </c>
      <c r="M60" s="642">
        <v>2026</v>
      </c>
    </row>
    <row r="61" spans="1:14" ht="11.25" customHeight="1">
      <c r="A61" s="391"/>
      <c r="B61" s="610" t="s">
        <v>514</v>
      </c>
      <c r="C61" s="468">
        <v>5.5</v>
      </c>
      <c r="D61" s="469">
        <v>7</v>
      </c>
      <c r="E61" s="469">
        <v>10</v>
      </c>
      <c r="F61" s="469">
        <v>13.8125</v>
      </c>
      <c r="G61" s="469">
        <v>10</v>
      </c>
      <c r="H61" s="469">
        <v>11.19354025</v>
      </c>
      <c r="I61" s="469">
        <v>15</v>
      </c>
      <c r="J61" s="469">
        <v>10</v>
      </c>
      <c r="K61" s="469">
        <v>11.22</v>
      </c>
      <c r="L61" s="469">
        <v>13.242804749999999</v>
      </c>
      <c r="M61" s="470">
        <v>39.400005</v>
      </c>
    </row>
    <row r="62" spans="1:14" ht="11.25" customHeight="1">
      <c r="A62" s="391"/>
      <c r="B62" s="610" t="s">
        <v>419</v>
      </c>
      <c r="C62" s="472">
        <v>1.349864</v>
      </c>
      <c r="D62" s="473">
        <v>2</v>
      </c>
      <c r="E62" s="473">
        <v>2.7617720000000001</v>
      </c>
      <c r="F62" s="473">
        <v>2.9937070000000001</v>
      </c>
      <c r="G62" s="473">
        <v>3.463686</v>
      </c>
      <c r="H62" s="473">
        <v>3.9999994999999999</v>
      </c>
      <c r="I62" s="473">
        <v>4.5</v>
      </c>
      <c r="J62" s="473">
        <v>2.5</v>
      </c>
      <c r="K62" s="473">
        <v>3</v>
      </c>
      <c r="L62" s="473">
        <v>3.4850099999999999</v>
      </c>
      <c r="M62" s="474">
        <v>10.625</v>
      </c>
    </row>
    <row r="63" spans="1:14" ht="11.25" customHeight="1">
      <c r="A63" s="391"/>
      <c r="B63" s="610" t="s">
        <v>420</v>
      </c>
      <c r="C63" s="475">
        <v>16.706514260696519</v>
      </c>
      <c r="D63" s="476">
        <v>26.935629823532341</v>
      </c>
      <c r="E63" s="476">
        <v>19.977082137477129</v>
      </c>
      <c r="F63" s="476">
        <v>30.702944765947851</v>
      </c>
      <c r="G63" s="476">
        <v>29.40226941062706</v>
      </c>
      <c r="H63" s="476">
        <v>22.42943852037229</v>
      </c>
      <c r="I63" s="476">
        <v>23.189782335892598</v>
      </c>
      <c r="J63" s="476">
        <v>15.919334549276</v>
      </c>
      <c r="K63" s="476">
        <v>23.524196778510039</v>
      </c>
      <c r="L63" s="476">
        <v>66.619683070175441</v>
      </c>
      <c r="M63" s="477">
        <v>134.73369751999999</v>
      </c>
    </row>
    <row r="64" spans="1:14" ht="11.25" customHeight="1">
      <c r="A64" s="391"/>
      <c r="B64" s="610" t="s">
        <v>515</v>
      </c>
      <c r="C64" s="472">
        <v>0.3</v>
      </c>
      <c r="D64" s="473">
        <v>0.497</v>
      </c>
      <c r="E64" s="473">
        <v>0.74630525000000003</v>
      </c>
      <c r="F64" s="473">
        <v>0.98924524999999996</v>
      </c>
      <c r="G64" s="473">
        <v>1</v>
      </c>
      <c r="H64" s="473">
        <v>1.1777487499999999</v>
      </c>
      <c r="I64" s="473">
        <v>1.2812573169999999</v>
      </c>
      <c r="J64" s="473">
        <v>0.5</v>
      </c>
      <c r="K64" s="473">
        <v>0.68525899999999995</v>
      </c>
      <c r="L64" s="473">
        <v>1.1990000000000001</v>
      </c>
      <c r="M64" s="474">
        <v>4.9999730000000007</v>
      </c>
    </row>
    <row r="65" spans="1:13" ht="11.25" customHeight="1">
      <c r="A65" s="391"/>
      <c r="B65" s="610" t="s">
        <v>421</v>
      </c>
      <c r="C65" s="646">
        <v>201</v>
      </c>
      <c r="D65" s="647">
        <v>201</v>
      </c>
      <c r="E65" s="647">
        <v>306</v>
      </c>
      <c r="F65" s="647">
        <v>326</v>
      </c>
      <c r="G65" s="647">
        <v>303</v>
      </c>
      <c r="H65" s="647">
        <v>462</v>
      </c>
      <c r="I65" s="647">
        <v>419</v>
      </c>
      <c r="J65" s="647">
        <v>250</v>
      </c>
      <c r="K65" s="647">
        <v>249</v>
      </c>
      <c r="L65" s="647">
        <v>228</v>
      </c>
      <c r="M65" s="648">
        <v>50</v>
      </c>
    </row>
    <row r="66" spans="1:13" ht="11.25" customHeight="1">
      <c r="B66" s="36" t="s">
        <v>115</v>
      </c>
    </row>
    <row r="67" spans="1:13" ht="11.25" customHeight="1">
      <c r="B67" s="649" t="s">
        <v>568</v>
      </c>
    </row>
    <row r="91" spans="1:15" ht="15.5">
      <c r="A91" s="391"/>
      <c r="B91" s="254"/>
      <c r="C91" s="258" t="s">
        <v>570</v>
      </c>
      <c r="D91" s="254"/>
      <c r="E91" s="254"/>
      <c r="F91" s="254"/>
      <c r="G91" s="254"/>
      <c r="H91" s="254"/>
      <c r="I91" s="254"/>
      <c r="J91" s="254"/>
      <c r="K91" s="254"/>
      <c r="L91" s="254"/>
      <c r="M91" s="254"/>
      <c r="N91" s="643"/>
      <c r="O91" s="643"/>
    </row>
    <row r="92" spans="1:15" ht="11.25" customHeight="1">
      <c r="B92" s="637"/>
      <c r="C92" s="611">
        <v>2016</v>
      </c>
      <c r="D92" s="609">
        <v>2017</v>
      </c>
      <c r="E92" s="609">
        <v>2018</v>
      </c>
      <c r="F92" s="609">
        <v>2019</v>
      </c>
      <c r="G92" s="609">
        <v>2020</v>
      </c>
      <c r="H92" s="609">
        <v>2021</v>
      </c>
      <c r="I92" s="609">
        <v>2022</v>
      </c>
      <c r="J92" s="609">
        <v>2023</v>
      </c>
      <c r="K92" s="609">
        <v>2024</v>
      </c>
      <c r="L92" s="609">
        <v>2025</v>
      </c>
      <c r="M92" s="642">
        <v>2026</v>
      </c>
    </row>
    <row r="93" spans="1:15" ht="11.25" customHeight="1">
      <c r="A93" s="391"/>
      <c r="B93" s="610" t="s">
        <v>514</v>
      </c>
      <c r="C93" s="468">
        <v>10</v>
      </c>
      <c r="D93" s="469">
        <v>8.0037225000000003</v>
      </c>
      <c r="E93" s="469">
        <v>14.999933499999999</v>
      </c>
      <c r="F93" s="469">
        <v>15</v>
      </c>
      <c r="G93" s="469">
        <v>11.3249955</v>
      </c>
      <c r="H93" s="469">
        <v>19.504055000000001</v>
      </c>
      <c r="I93" s="469">
        <v>17.900181</v>
      </c>
      <c r="J93" s="469">
        <v>15</v>
      </c>
      <c r="K93" s="469">
        <v>20</v>
      </c>
      <c r="L93" s="469">
        <v>20</v>
      </c>
      <c r="M93" s="470">
        <v>95.000000499999999</v>
      </c>
    </row>
    <row r="94" spans="1:15" ht="11.25" customHeight="1">
      <c r="A94" s="391"/>
      <c r="B94" s="610" t="s">
        <v>419</v>
      </c>
      <c r="C94" s="472">
        <v>4</v>
      </c>
      <c r="D94" s="473">
        <v>3</v>
      </c>
      <c r="E94" s="473">
        <v>6</v>
      </c>
      <c r="F94" s="473">
        <v>5</v>
      </c>
      <c r="G94" s="473">
        <v>3.2952664999999999</v>
      </c>
      <c r="H94" s="473">
        <v>5.7</v>
      </c>
      <c r="I94" s="473">
        <v>6.5148004999999998</v>
      </c>
      <c r="J94" s="473">
        <v>4.6566609999999997</v>
      </c>
      <c r="K94" s="473">
        <v>5.0866189999999998</v>
      </c>
      <c r="L94" s="473">
        <v>7.5</v>
      </c>
      <c r="M94" s="474">
        <v>11.765499999999999</v>
      </c>
    </row>
    <row r="95" spans="1:15" ht="11.25" customHeight="1">
      <c r="A95" s="391"/>
      <c r="B95" s="610" t="s">
        <v>420</v>
      </c>
      <c r="C95" s="475">
        <v>15.671029449924371</v>
      </c>
      <c r="D95" s="476">
        <v>10.456690748175919</v>
      </c>
      <c r="E95" s="476">
        <v>41.057807855954827</v>
      </c>
      <c r="F95" s="476">
        <v>25.2966662800773</v>
      </c>
      <c r="G95" s="476">
        <v>9.6597209571261384</v>
      </c>
      <c r="H95" s="476">
        <v>27.097357973267808</v>
      </c>
      <c r="I95" s="476">
        <v>23.284061865954541</v>
      </c>
      <c r="J95" s="476">
        <v>37.797985477146199</v>
      </c>
      <c r="K95" s="476">
        <v>22.87700988632961</v>
      </c>
      <c r="L95" s="476">
        <v>55.919719422740343</v>
      </c>
      <c r="M95" s="477">
        <v>58.386942186346147</v>
      </c>
    </row>
    <row r="96" spans="1:15" ht="11.25" customHeight="1">
      <c r="A96" s="391"/>
      <c r="B96" s="610" t="s">
        <v>515</v>
      </c>
      <c r="C96" s="472">
        <v>1.0509999999999999</v>
      </c>
      <c r="D96" s="473">
        <v>1.075744</v>
      </c>
      <c r="E96" s="473">
        <v>2</v>
      </c>
      <c r="F96" s="473">
        <v>1.442069</v>
      </c>
      <c r="G96" s="473">
        <v>1.1917</v>
      </c>
      <c r="H96" s="473">
        <v>2</v>
      </c>
      <c r="I96" s="473">
        <v>2.0181757500000002</v>
      </c>
      <c r="J96" s="473">
        <v>1.1485000000000001</v>
      </c>
      <c r="K96" s="473">
        <v>1.6839634999999999</v>
      </c>
      <c r="L96" s="473">
        <v>2</v>
      </c>
      <c r="M96" s="474">
        <v>5.1020172499999994</v>
      </c>
    </row>
    <row r="97" spans="1:13" ht="11.25" customHeight="1">
      <c r="A97" s="391"/>
      <c r="B97" s="610" t="s">
        <v>421</v>
      </c>
      <c r="C97" s="646">
        <v>119</v>
      </c>
      <c r="D97" s="647">
        <v>108</v>
      </c>
      <c r="E97" s="647">
        <v>155</v>
      </c>
      <c r="F97" s="647">
        <v>207</v>
      </c>
      <c r="G97" s="647">
        <v>232</v>
      </c>
      <c r="H97" s="647">
        <v>351</v>
      </c>
      <c r="I97" s="647">
        <v>264</v>
      </c>
      <c r="J97" s="647">
        <v>171</v>
      </c>
      <c r="K97" s="647">
        <v>179</v>
      </c>
      <c r="L97" s="647">
        <v>181</v>
      </c>
      <c r="M97" s="648">
        <v>52</v>
      </c>
    </row>
    <row r="98" spans="1:13" ht="11.25" customHeight="1">
      <c r="B98" s="36" t="s">
        <v>115</v>
      </c>
    </row>
    <row r="99" spans="1:13" ht="11.25" customHeight="1">
      <c r="B99" s="649" t="s">
        <v>568</v>
      </c>
    </row>
    <row r="121" spans="1:14" ht="15.5">
      <c r="A121" s="391"/>
      <c r="B121" s="254"/>
      <c r="C121" s="258" t="s">
        <v>571</v>
      </c>
      <c r="D121" s="254"/>
      <c r="E121" s="254"/>
      <c r="F121" s="254"/>
      <c r="G121" s="254"/>
      <c r="H121" s="254"/>
      <c r="I121" s="254"/>
      <c r="J121" s="254"/>
      <c r="K121" s="254"/>
      <c r="L121" s="254"/>
      <c r="M121" s="254"/>
      <c r="N121" s="643"/>
    </row>
    <row r="122" spans="1:14" ht="11.25" customHeight="1">
      <c r="B122" s="637"/>
      <c r="C122" s="611">
        <v>2016</v>
      </c>
      <c r="D122" s="609">
        <v>2017</v>
      </c>
      <c r="E122" s="609">
        <v>2018</v>
      </c>
      <c r="F122" s="609">
        <v>2019</v>
      </c>
      <c r="G122" s="609">
        <v>2020</v>
      </c>
      <c r="H122" s="609">
        <v>2021</v>
      </c>
      <c r="I122" s="609">
        <v>2022</v>
      </c>
      <c r="J122" s="609">
        <v>2023</v>
      </c>
      <c r="K122" s="609">
        <v>2024</v>
      </c>
      <c r="L122" s="609">
        <v>2025</v>
      </c>
      <c r="M122" s="642">
        <v>2026</v>
      </c>
    </row>
    <row r="123" spans="1:14" ht="11.25" customHeight="1">
      <c r="A123" s="391"/>
      <c r="B123" s="610" t="s">
        <v>514</v>
      </c>
      <c r="C123" s="468">
        <v>16.625</v>
      </c>
      <c r="D123" s="469">
        <v>25</v>
      </c>
      <c r="E123" s="469">
        <v>25</v>
      </c>
      <c r="F123" s="469">
        <v>25.3125</v>
      </c>
      <c r="G123" s="469">
        <v>27.375</v>
      </c>
      <c r="H123" s="469">
        <v>40</v>
      </c>
      <c r="I123" s="469">
        <v>50</v>
      </c>
      <c r="J123" s="469">
        <v>24.75</v>
      </c>
      <c r="K123" s="469">
        <v>41.0625</v>
      </c>
      <c r="L123" s="469">
        <v>54.680250000000001</v>
      </c>
      <c r="M123" s="470">
        <v>200</v>
      </c>
    </row>
    <row r="124" spans="1:14" ht="11.25" customHeight="1">
      <c r="A124" s="391"/>
      <c r="B124" s="610" t="s">
        <v>419</v>
      </c>
      <c r="C124" s="472">
        <v>6.75</v>
      </c>
      <c r="D124" s="473">
        <v>10.429</v>
      </c>
      <c r="E124" s="473">
        <v>10</v>
      </c>
      <c r="F124" s="473">
        <v>10</v>
      </c>
      <c r="G124" s="473">
        <v>8.1334914999999999</v>
      </c>
      <c r="H124" s="473">
        <v>12.3</v>
      </c>
      <c r="I124" s="473">
        <v>13.582773420000001</v>
      </c>
      <c r="J124" s="473">
        <v>4.1094999999999997</v>
      </c>
      <c r="K124" s="473">
        <v>6.7292284999999996</v>
      </c>
      <c r="L124" s="473">
        <v>9.2775753934999994</v>
      </c>
      <c r="M124" s="474">
        <v>30</v>
      </c>
    </row>
    <row r="125" spans="1:14" ht="11.25" customHeight="1">
      <c r="A125" s="391"/>
      <c r="B125" s="610" t="s">
        <v>420</v>
      </c>
      <c r="C125" s="475">
        <v>30.270757841121501</v>
      </c>
      <c r="D125" s="476">
        <v>30.493519223057149</v>
      </c>
      <c r="E125" s="476">
        <v>50.943548011762239</v>
      </c>
      <c r="F125" s="476">
        <v>40.447890609182153</v>
      </c>
      <c r="G125" s="476">
        <v>57.833425998371418</v>
      </c>
      <c r="H125" s="476">
        <v>51.262887815299763</v>
      </c>
      <c r="I125" s="476">
        <v>51.033003906442538</v>
      </c>
      <c r="J125" s="476">
        <v>40.536485490041883</v>
      </c>
      <c r="K125" s="476">
        <v>106.2400666154917</v>
      </c>
      <c r="L125" s="476">
        <v>92.683273126026975</v>
      </c>
      <c r="M125" s="477">
        <v>457.07809434166671</v>
      </c>
    </row>
    <row r="126" spans="1:14" ht="11.25" customHeight="1">
      <c r="A126" s="391"/>
      <c r="B126" s="610" t="s">
        <v>515</v>
      </c>
      <c r="C126" s="472">
        <v>1.3576872499999999</v>
      </c>
      <c r="D126" s="473">
        <v>3.5</v>
      </c>
      <c r="E126" s="473">
        <v>3.7699600000000002</v>
      </c>
      <c r="F126" s="473">
        <v>2.99125</v>
      </c>
      <c r="G126" s="473">
        <v>2</v>
      </c>
      <c r="H126" s="473">
        <v>3.1</v>
      </c>
      <c r="I126" s="473">
        <v>3.4822000000000002</v>
      </c>
      <c r="J126" s="473">
        <v>0.66349999999999998</v>
      </c>
      <c r="K126" s="473">
        <v>1.05975</v>
      </c>
      <c r="L126" s="473">
        <v>1.5646</v>
      </c>
      <c r="M126" s="474">
        <v>8.0340495000000001</v>
      </c>
    </row>
    <row r="127" spans="1:14" ht="11.25" customHeight="1">
      <c r="A127" s="391"/>
      <c r="B127" s="610" t="s">
        <v>421</v>
      </c>
      <c r="C127" s="646">
        <v>214</v>
      </c>
      <c r="D127" s="647">
        <v>175</v>
      </c>
      <c r="E127" s="647">
        <v>286</v>
      </c>
      <c r="F127" s="647">
        <v>280</v>
      </c>
      <c r="G127" s="647">
        <v>350</v>
      </c>
      <c r="H127" s="647">
        <v>417</v>
      </c>
      <c r="I127" s="647">
        <v>409</v>
      </c>
      <c r="J127" s="647">
        <v>406</v>
      </c>
      <c r="K127" s="647">
        <v>480</v>
      </c>
      <c r="L127" s="647">
        <v>482</v>
      </c>
      <c r="M127" s="648">
        <v>120</v>
      </c>
    </row>
    <row r="128" spans="1:14" ht="11.25" customHeight="1">
      <c r="B128" s="36" t="s">
        <v>115</v>
      </c>
    </row>
    <row r="129" spans="2:2" ht="11.25" customHeight="1">
      <c r="B129" s="649" t="s">
        <v>568</v>
      </c>
    </row>
  </sheetData>
  <conditionalFormatting sqref="C12:M12 C38:M38 C65:M65 C97:M97">
    <cfRule type="cellIs" dxfId="6" priority="3" operator="lessThan">
      <formula>30</formula>
    </cfRule>
  </conditionalFormatting>
  <conditionalFormatting sqref="C127:M127">
    <cfRule type="cellIs" dxfId="5" priority="1" operator="lessThan">
      <formula>30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79C8E-4B4D-46BD-A0FB-E1EE1170752D}">
  <sheetPr>
    <tabColor theme="4"/>
  </sheetPr>
  <dimension ref="A1:BG110"/>
  <sheetViews>
    <sheetView showGridLines="0" zoomScaleNormal="100" workbookViewId="0"/>
  </sheetViews>
  <sheetFormatPr defaultColWidth="7.08203125" defaultRowHeight="12" customHeight="1"/>
  <cols>
    <col min="1" max="1" width="2.5" style="8" customWidth="1"/>
    <col min="2" max="2" width="25.58203125" style="2" bestFit="1" customWidth="1"/>
    <col min="3" max="14" width="7.08203125" style="2"/>
    <col min="15" max="15" width="25.58203125" style="2" bestFit="1" customWidth="1"/>
    <col min="16" max="17" width="7.08203125" style="2" customWidth="1"/>
    <col min="18" max="47" width="7.08203125" style="2"/>
    <col min="48" max="48" width="7.08203125" style="2" customWidth="1"/>
    <col min="49" max="54" width="7.08203125" style="2"/>
    <col min="55" max="55" width="7.08203125" style="2" customWidth="1"/>
    <col min="56" max="16384" width="7.08203125" style="2"/>
  </cols>
  <sheetData>
    <row r="1" spans="1:57" ht="12" customHeight="1">
      <c r="A1" s="17"/>
      <c r="B1" s="17"/>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7" ht="12" customHeight="1">
      <c r="A2" s="17"/>
      <c r="B2" s="17"/>
    </row>
    <row r="3" spans="1:57" ht="12" customHeight="1">
      <c r="D3" s="13"/>
      <c r="E3" s="13"/>
      <c r="F3" s="13"/>
      <c r="G3" s="13"/>
      <c r="H3" s="13"/>
      <c r="I3" s="13"/>
      <c r="J3" s="13"/>
      <c r="K3" s="13"/>
      <c r="L3" s="13"/>
      <c r="M3" s="13"/>
      <c r="N3" s="13"/>
    </row>
    <row r="4" spans="1:57" ht="12" customHeight="1">
      <c r="C4" s="14"/>
      <c r="D4" s="15"/>
      <c r="E4" s="15"/>
      <c r="F4" s="15"/>
      <c r="G4" s="15"/>
      <c r="H4" s="15"/>
      <c r="I4" s="15"/>
      <c r="J4" s="15"/>
      <c r="K4" s="15"/>
      <c r="L4" s="15"/>
      <c r="M4" s="15"/>
      <c r="N4" s="15"/>
    </row>
    <row r="5" spans="1:57" ht="12" customHeight="1">
      <c r="C5" s="14"/>
      <c r="D5" s="15"/>
      <c r="E5" s="15"/>
      <c r="F5" s="15"/>
      <c r="G5" s="15"/>
      <c r="H5" s="15"/>
      <c r="I5" s="15"/>
      <c r="J5" s="15"/>
      <c r="K5" s="15"/>
      <c r="L5" s="15"/>
      <c r="M5" s="15"/>
      <c r="N5" s="15"/>
    </row>
    <row r="6" spans="1:57" ht="12" customHeight="1">
      <c r="C6" s="14"/>
      <c r="D6" s="15"/>
      <c r="E6" s="15"/>
      <c r="F6" s="15"/>
      <c r="G6" s="15"/>
      <c r="H6" s="15"/>
      <c r="I6" s="15"/>
      <c r="J6" s="15"/>
      <c r="K6" s="15"/>
      <c r="L6" s="15"/>
      <c r="M6" s="15"/>
      <c r="N6" s="15"/>
      <c r="P6" s="10" t="s">
        <v>137</v>
      </c>
    </row>
    <row r="7" spans="1:57" ht="12" customHeight="1">
      <c r="C7" s="10" t="s">
        <v>138</v>
      </c>
      <c r="D7" s="12"/>
      <c r="E7" s="12"/>
      <c r="F7" s="12"/>
      <c r="G7" s="12"/>
      <c r="H7" s="12"/>
      <c r="I7" s="12"/>
      <c r="J7" s="12"/>
      <c r="K7" s="12"/>
      <c r="L7" s="12"/>
      <c r="M7" s="12"/>
      <c r="N7" s="12"/>
      <c r="P7" s="1057">
        <v>2016</v>
      </c>
      <c r="Q7" s="1059"/>
      <c r="R7" s="1059"/>
      <c r="S7" s="1059"/>
      <c r="T7" s="1057">
        <v>2017</v>
      </c>
      <c r="U7" s="1059"/>
      <c r="V7" s="1059"/>
      <c r="W7" s="1059"/>
      <c r="X7" s="1057">
        <v>2018</v>
      </c>
      <c r="Y7" s="1059"/>
      <c r="Z7" s="1059"/>
      <c r="AA7" s="1059"/>
      <c r="AB7" s="1057">
        <v>2019</v>
      </c>
      <c r="AC7" s="1059"/>
      <c r="AD7" s="1059"/>
      <c r="AE7" s="1059"/>
      <c r="AF7" s="1057">
        <v>2020</v>
      </c>
      <c r="AG7" s="1059"/>
      <c r="AH7" s="1059"/>
      <c r="AI7" s="1059"/>
      <c r="AJ7" s="1057">
        <v>2021</v>
      </c>
      <c r="AK7" s="1059"/>
      <c r="AL7" s="1059"/>
      <c r="AM7" s="1059"/>
      <c r="AN7" s="1057">
        <v>2022</v>
      </c>
      <c r="AO7" s="1059"/>
      <c r="AP7" s="1059"/>
      <c r="AQ7" s="1059"/>
      <c r="AR7" s="1057">
        <v>2023</v>
      </c>
      <c r="AS7" s="1059"/>
      <c r="AT7" s="1059"/>
      <c r="AU7" s="1059"/>
      <c r="AV7" s="1057">
        <v>2024</v>
      </c>
      <c r="AW7" s="1059"/>
      <c r="AX7" s="1059"/>
      <c r="AY7" s="1059"/>
      <c r="AZ7" s="1057">
        <v>2025</v>
      </c>
      <c r="BA7" s="1059"/>
      <c r="BB7" s="1059"/>
      <c r="BC7" s="1059"/>
      <c r="BD7" s="1057">
        <v>2026</v>
      </c>
      <c r="BE7" s="1057"/>
    </row>
    <row r="8" spans="1:57" ht="12" customHeight="1">
      <c r="C8" s="3">
        <v>2016</v>
      </c>
      <c r="D8" s="4">
        <v>2017</v>
      </c>
      <c r="E8" s="4">
        <v>2018</v>
      </c>
      <c r="F8" s="4">
        <v>2019</v>
      </c>
      <c r="G8" s="4">
        <v>2020</v>
      </c>
      <c r="H8" s="4">
        <v>2021</v>
      </c>
      <c r="I8" s="4">
        <v>2022</v>
      </c>
      <c r="J8" s="4">
        <v>2023</v>
      </c>
      <c r="K8" s="4">
        <v>2024</v>
      </c>
      <c r="L8" s="4">
        <v>2025</v>
      </c>
      <c r="M8" s="94">
        <v>2026</v>
      </c>
      <c r="P8" s="6"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7" ht="12" customHeight="1">
      <c r="B9" s="41" t="s">
        <v>139</v>
      </c>
      <c r="C9" s="361">
        <v>26.394026808010452</v>
      </c>
      <c r="D9" s="362">
        <v>29.09951710064243</v>
      </c>
      <c r="E9" s="362">
        <v>42.067582505190337</v>
      </c>
      <c r="F9" s="362">
        <v>49.473925956050607</v>
      </c>
      <c r="G9" s="362">
        <v>54.006372462176273</v>
      </c>
      <c r="H9" s="362">
        <v>134.62702746174111</v>
      </c>
      <c r="I9" s="362">
        <v>87.762976372027111</v>
      </c>
      <c r="J9" s="362">
        <v>60.053216824833058</v>
      </c>
      <c r="K9" s="362">
        <v>97.58598942718622</v>
      </c>
      <c r="L9" s="362">
        <v>175.34871277333991</v>
      </c>
      <c r="M9" s="362">
        <v>304.26964450386572</v>
      </c>
      <c r="O9" s="41" t="s">
        <v>139</v>
      </c>
      <c r="P9" s="361">
        <v>6.847748418054783</v>
      </c>
      <c r="Q9" s="362">
        <v>7.8927548837529553</v>
      </c>
      <c r="R9" s="362">
        <v>6.0174520278641772</v>
      </c>
      <c r="S9" s="362">
        <v>5.6360714783385353</v>
      </c>
      <c r="T9" s="362">
        <v>5.4734477804058654</v>
      </c>
      <c r="U9" s="362">
        <v>8.7900236557400895</v>
      </c>
      <c r="V9" s="362">
        <v>7.7022242033048052</v>
      </c>
      <c r="W9" s="362">
        <v>7.1338214611916744</v>
      </c>
      <c r="X9" s="362">
        <v>8.1594838241115966</v>
      </c>
      <c r="Y9" s="362">
        <v>10.33927206656753</v>
      </c>
      <c r="Z9" s="362">
        <v>9.919559418616501</v>
      </c>
      <c r="AA9" s="362">
        <v>13.649267195894719</v>
      </c>
      <c r="AB9" s="362">
        <v>10.89070665946589</v>
      </c>
      <c r="AC9" s="362">
        <v>13.229490949872551</v>
      </c>
      <c r="AD9" s="362">
        <v>14.013507211395179</v>
      </c>
      <c r="AE9" s="362">
        <v>11.340221135316989</v>
      </c>
      <c r="AF9" s="362">
        <v>12.43909254652179</v>
      </c>
      <c r="AG9" s="362">
        <v>11.10284809915982</v>
      </c>
      <c r="AH9" s="362">
        <v>13.478689917002191</v>
      </c>
      <c r="AI9" s="362">
        <v>16.98574189949246</v>
      </c>
      <c r="AJ9" s="362">
        <v>26.16443563600135</v>
      </c>
      <c r="AK9" s="362">
        <v>30.191778540052169</v>
      </c>
      <c r="AL9" s="362">
        <v>36.997679316723257</v>
      </c>
      <c r="AM9" s="362">
        <v>41.273133968964267</v>
      </c>
      <c r="AN9" s="362">
        <v>29.917849940268962</v>
      </c>
      <c r="AO9" s="362">
        <v>29.23506383834933</v>
      </c>
      <c r="AP9" s="362">
        <v>15.997166547314279</v>
      </c>
      <c r="AQ9" s="362">
        <v>12.612896046094541</v>
      </c>
      <c r="AR9" s="362">
        <v>22.529421132433541</v>
      </c>
      <c r="AS9" s="362">
        <v>12.70283993384645</v>
      </c>
      <c r="AT9" s="362">
        <v>10.906862540227189</v>
      </c>
      <c r="AU9" s="362">
        <v>13.91409321832589</v>
      </c>
      <c r="AV9" s="362">
        <v>11.7861853208134</v>
      </c>
      <c r="AW9" s="362">
        <v>19.760425094253911</v>
      </c>
      <c r="AX9" s="362">
        <v>17.534903179000001</v>
      </c>
      <c r="AY9" s="362">
        <v>48.504475833118903</v>
      </c>
      <c r="AZ9" s="362">
        <v>60.792390323584563</v>
      </c>
      <c r="BA9" s="362">
        <v>48.608101523906257</v>
      </c>
      <c r="BB9" s="362">
        <v>34.380535121000001</v>
      </c>
      <c r="BC9" s="362">
        <v>31.567685804849098</v>
      </c>
      <c r="BD9" s="362">
        <v>202.0056015308657</v>
      </c>
      <c r="BE9" s="369">
        <v>102.264042973</v>
      </c>
    </row>
    <row r="10" spans="1:57" ht="12" customHeight="1">
      <c r="B10" s="5" t="s">
        <v>140</v>
      </c>
      <c r="C10" s="363">
        <v>1.8988322550000001</v>
      </c>
      <c r="D10" s="364">
        <v>1.717999225718964</v>
      </c>
      <c r="E10" s="364">
        <v>1.4099304459999999</v>
      </c>
      <c r="F10" s="364">
        <v>1.9902417263587751</v>
      </c>
      <c r="G10" s="364">
        <v>2.0531755469999999</v>
      </c>
      <c r="H10" s="364">
        <v>3.226577797</v>
      </c>
      <c r="I10" s="364">
        <v>3.1476388395857509</v>
      </c>
      <c r="J10" s="364">
        <v>1.299634873</v>
      </c>
      <c r="K10" s="364">
        <v>1.1513910650000001</v>
      </c>
      <c r="L10" s="364">
        <v>2.2138232819999999</v>
      </c>
      <c r="M10" s="364">
        <v>0.5684482059999999</v>
      </c>
      <c r="O10" s="5" t="s">
        <v>140</v>
      </c>
      <c r="P10" s="363">
        <v>0.43044099299999988</v>
      </c>
      <c r="Q10" s="364">
        <v>0.314978076</v>
      </c>
      <c r="R10" s="364">
        <v>0.47471026500000002</v>
      </c>
      <c r="S10" s="364">
        <v>0.67870292099999985</v>
      </c>
      <c r="T10" s="364">
        <v>0.65192842899999981</v>
      </c>
      <c r="U10" s="364">
        <v>0.365775452</v>
      </c>
      <c r="V10" s="364">
        <v>0.28849936399999998</v>
      </c>
      <c r="W10" s="364">
        <v>0.41179598071896412</v>
      </c>
      <c r="X10" s="364">
        <v>0.37380245600000001</v>
      </c>
      <c r="Y10" s="364">
        <v>0.31414235499999998</v>
      </c>
      <c r="Z10" s="364">
        <v>0.48841453899999993</v>
      </c>
      <c r="AA10" s="364">
        <v>0.23357109599999989</v>
      </c>
      <c r="AB10" s="364">
        <v>0.50665110000000002</v>
      </c>
      <c r="AC10" s="364">
        <v>0.63479083499999989</v>
      </c>
      <c r="AD10" s="364">
        <v>0.27228126035877481</v>
      </c>
      <c r="AE10" s="364">
        <v>0.57651853100000006</v>
      </c>
      <c r="AF10" s="364">
        <v>0.38389777000000003</v>
      </c>
      <c r="AG10" s="364">
        <v>0.34615594100000002</v>
      </c>
      <c r="AH10" s="364">
        <v>0.73271301499999997</v>
      </c>
      <c r="AI10" s="364">
        <v>0.59040882099999992</v>
      </c>
      <c r="AJ10" s="364">
        <v>0.645984734</v>
      </c>
      <c r="AK10" s="364">
        <v>0.94764723899999992</v>
      </c>
      <c r="AL10" s="364">
        <v>0.76031755099999987</v>
      </c>
      <c r="AM10" s="364">
        <v>0.8726282729999999</v>
      </c>
      <c r="AN10" s="364">
        <v>1.124421318</v>
      </c>
      <c r="AO10" s="364">
        <v>1.062586751585751</v>
      </c>
      <c r="AP10" s="364">
        <v>0.69638751399999999</v>
      </c>
      <c r="AQ10" s="364">
        <v>0.26424325599999998</v>
      </c>
      <c r="AR10" s="364">
        <v>0.42705785299999999</v>
      </c>
      <c r="AS10" s="364">
        <v>0.26970266100000001</v>
      </c>
      <c r="AT10" s="364">
        <v>0.25076879099999999</v>
      </c>
      <c r="AU10" s="364">
        <v>0.35210556799999998</v>
      </c>
      <c r="AV10" s="364">
        <v>0.37506075999999999</v>
      </c>
      <c r="AW10" s="364">
        <v>0.19706395499999979</v>
      </c>
      <c r="AX10" s="364">
        <v>0.37624776399999998</v>
      </c>
      <c r="AY10" s="364">
        <v>0.20301858599999989</v>
      </c>
      <c r="AZ10" s="364">
        <v>0.79388517400000003</v>
      </c>
      <c r="BA10" s="364">
        <v>0.39367253099999999</v>
      </c>
      <c r="BB10" s="364">
        <v>0.566253593</v>
      </c>
      <c r="BC10" s="364">
        <v>0.46001198399999998</v>
      </c>
      <c r="BD10" s="364">
        <v>0.19697909299999999</v>
      </c>
      <c r="BE10" s="370">
        <v>0.37146911299999991</v>
      </c>
    </row>
    <row r="11" spans="1:57" ht="12" customHeight="1">
      <c r="B11" s="5" t="s">
        <v>141</v>
      </c>
      <c r="C11" s="365">
        <v>0.8967145329999997</v>
      </c>
      <c r="D11" s="366">
        <v>0.66718036716008045</v>
      </c>
      <c r="E11" s="366">
        <v>0.94250120699999995</v>
      </c>
      <c r="F11" s="366">
        <v>1.158294418370089</v>
      </c>
      <c r="G11" s="366">
        <v>1.78529702293481</v>
      </c>
      <c r="H11" s="366">
        <v>5.7755955160000001</v>
      </c>
      <c r="I11" s="366">
        <v>6.6641690207430289</v>
      </c>
      <c r="J11" s="366">
        <v>3.9790046919999988</v>
      </c>
      <c r="K11" s="366">
        <v>4.6720641430000001</v>
      </c>
      <c r="L11" s="366">
        <v>8.6727609890000004</v>
      </c>
      <c r="M11" s="366">
        <v>4.3246884359999997</v>
      </c>
      <c r="O11" s="5" t="s">
        <v>141</v>
      </c>
      <c r="P11" s="365">
        <v>0.31566464799999999</v>
      </c>
      <c r="Q11" s="366">
        <v>0.254548632</v>
      </c>
      <c r="R11" s="366">
        <v>0.22022326599999989</v>
      </c>
      <c r="S11" s="366">
        <v>0.1062779869999998</v>
      </c>
      <c r="T11" s="366">
        <v>0.2110950411600806</v>
      </c>
      <c r="U11" s="366">
        <v>0.12678843200000001</v>
      </c>
      <c r="V11" s="366">
        <v>0.13961491500000001</v>
      </c>
      <c r="W11" s="366">
        <v>0.18968197899999989</v>
      </c>
      <c r="X11" s="366">
        <v>0.26772901799999999</v>
      </c>
      <c r="Y11" s="366">
        <v>0.31101107099999997</v>
      </c>
      <c r="Z11" s="366">
        <v>0.15709084600000001</v>
      </c>
      <c r="AA11" s="366">
        <v>0.2066702719999999</v>
      </c>
      <c r="AB11" s="366">
        <v>0.13684629799999989</v>
      </c>
      <c r="AC11" s="366">
        <v>0.24561359599999999</v>
      </c>
      <c r="AD11" s="366">
        <v>0.42785143237008921</v>
      </c>
      <c r="AE11" s="366">
        <v>0.34798309199999999</v>
      </c>
      <c r="AF11" s="366">
        <v>0.30796443599999979</v>
      </c>
      <c r="AG11" s="366">
        <v>0.20316852599999999</v>
      </c>
      <c r="AH11" s="366">
        <v>0.37875971899999988</v>
      </c>
      <c r="AI11" s="366">
        <v>0.89540434193480978</v>
      </c>
      <c r="AJ11" s="366">
        <v>0.45055548400000001</v>
      </c>
      <c r="AK11" s="366">
        <v>0.97893385699999991</v>
      </c>
      <c r="AL11" s="366">
        <v>1.4392282460000001</v>
      </c>
      <c r="AM11" s="366">
        <v>2.9068779290000002</v>
      </c>
      <c r="AN11" s="366">
        <v>1.5038762417430289</v>
      </c>
      <c r="AO11" s="366">
        <v>1.0236947089999999</v>
      </c>
      <c r="AP11" s="366">
        <v>2.5693155220000001</v>
      </c>
      <c r="AQ11" s="366">
        <v>1.5672825480000001</v>
      </c>
      <c r="AR11" s="366">
        <v>0.65598413</v>
      </c>
      <c r="AS11" s="366">
        <v>1.1325696999999999</v>
      </c>
      <c r="AT11" s="366">
        <v>1.3927326040000001</v>
      </c>
      <c r="AU11" s="366">
        <v>0.79771825799999996</v>
      </c>
      <c r="AV11" s="366">
        <v>1.142238144</v>
      </c>
      <c r="AW11" s="366">
        <v>1.3468484869999999</v>
      </c>
      <c r="AX11" s="366">
        <v>0.79564083599999991</v>
      </c>
      <c r="AY11" s="366">
        <v>1.3873366760000001</v>
      </c>
      <c r="AZ11" s="366">
        <v>2.1374577819999998</v>
      </c>
      <c r="BA11" s="366">
        <v>2.508685045</v>
      </c>
      <c r="BB11" s="366">
        <v>1.6534949590000001</v>
      </c>
      <c r="BC11" s="366">
        <v>2.373123203</v>
      </c>
      <c r="BD11" s="366">
        <v>2.5467866699999999</v>
      </c>
      <c r="BE11" s="371">
        <v>1.7779017660000001</v>
      </c>
    </row>
    <row r="12" spans="1:57" ht="12" customHeight="1">
      <c r="B12" s="5" t="s">
        <v>142</v>
      </c>
      <c r="C12" s="363">
        <v>5.8711474849999989</v>
      </c>
      <c r="D12" s="364">
        <v>5.8882131523297074</v>
      </c>
      <c r="E12" s="364">
        <v>10.083332572021391</v>
      </c>
      <c r="F12" s="364">
        <v>11.146180389960509</v>
      </c>
      <c r="G12" s="364">
        <v>17.45904340294863</v>
      </c>
      <c r="H12" s="364">
        <v>38.124861179225718</v>
      </c>
      <c r="I12" s="364">
        <v>24.54932006120865</v>
      </c>
      <c r="J12" s="364">
        <v>19.0825217423236</v>
      </c>
      <c r="K12" s="364">
        <v>13.96036880401445</v>
      </c>
      <c r="L12" s="364">
        <v>17.8200048787632</v>
      </c>
      <c r="M12" s="364">
        <v>12.205824759738331</v>
      </c>
      <c r="O12" s="5" t="s">
        <v>142</v>
      </c>
      <c r="P12" s="363">
        <v>1.396817247</v>
      </c>
      <c r="Q12" s="364">
        <v>1.2797618719999999</v>
      </c>
      <c r="R12" s="364">
        <v>1.704278035</v>
      </c>
      <c r="S12" s="364">
        <v>1.490290331</v>
      </c>
      <c r="T12" s="364">
        <v>1.38955959</v>
      </c>
      <c r="U12" s="364">
        <v>0.9448883983297085</v>
      </c>
      <c r="V12" s="364">
        <v>1.827026823</v>
      </c>
      <c r="W12" s="364">
        <v>1.7267383409999999</v>
      </c>
      <c r="X12" s="364">
        <v>2.220958091</v>
      </c>
      <c r="Y12" s="364">
        <v>2.80555588</v>
      </c>
      <c r="Z12" s="364">
        <v>2.891907121370191</v>
      </c>
      <c r="AA12" s="364">
        <v>2.1649114796512001</v>
      </c>
      <c r="AB12" s="364">
        <v>1.480499025960506</v>
      </c>
      <c r="AC12" s="364">
        <v>3.8793611609999998</v>
      </c>
      <c r="AD12" s="364">
        <v>3.6280055</v>
      </c>
      <c r="AE12" s="364">
        <v>2.1583147029999998</v>
      </c>
      <c r="AF12" s="364">
        <v>4.1848371032041678</v>
      </c>
      <c r="AG12" s="364">
        <v>4.2246413467634483</v>
      </c>
      <c r="AH12" s="364">
        <v>4.7518627154707787</v>
      </c>
      <c r="AI12" s="364">
        <v>4.2977022375102374</v>
      </c>
      <c r="AJ12" s="364">
        <v>11.77223139422572</v>
      </c>
      <c r="AK12" s="364">
        <v>10.523205491000001</v>
      </c>
      <c r="AL12" s="364">
        <v>8.0086369019999992</v>
      </c>
      <c r="AM12" s="364">
        <v>7.8207873919999988</v>
      </c>
      <c r="AN12" s="364">
        <v>8.3017946570000003</v>
      </c>
      <c r="AO12" s="364">
        <v>6.9746811062307206</v>
      </c>
      <c r="AP12" s="364">
        <v>5.6745508689999999</v>
      </c>
      <c r="AQ12" s="364">
        <v>3.598293428977934</v>
      </c>
      <c r="AR12" s="364">
        <v>8.8351365049999995</v>
      </c>
      <c r="AS12" s="364">
        <v>3.0311040510681422</v>
      </c>
      <c r="AT12" s="364">
        <v>3.280398015999999</v>
      </c>
      <c r="AU12" s="364">
        <v>3.9358831702554582</v>
      </c>
      <c r="AV12" s="364">
        <v>3.830445201014447</v>
      </c>
      <c r="AW12" s="364">
        <v>3.3083058319999989</v>
      </c>
      <c r="AX12" s="364">
        <v>3.5035550450000001</v>
      </c>
      <c r="AY12" s="364">
        <v>3.318062726</v>
      </c>
      <c r="AZ12" s="364">
        <v>3.292550737852709</v>
      </c>
      <c r="BA12" s="364">
        <v>2.765771913</v>
      </c>
      <c r="BB12" s="364">
        <v>4.5062142339999998</v>
      </c>
      <c r="BC12" s="364">
        <v>7.2554679939104956</v>
      </c>
      <c r="BD12" s="364">
        <v>7.3124256589999996</v>
      </c>
      <c r="BE12" s="370">
        <v>4.8933991007383284</v>
      </c>
    </row>
    <row r="13" spans="1:57" ht="12" customHeight="1">
      <c r="B13" s="5" t="s">
        <v>143</v>
      </c>
      <c r="C13" s="365">
        <v>9.9697647510000014</v>
      </c>
      <c r="D13" s="366">
        <v>2.6936901020000001</v>
      </c>
      <c r="E13" s="366">
        <v>9.1099323880000007</v>
      </c>
      <c r="F13" s="366">
        <v>9.6282967030000002</v>
      </c>
      <c r="G13" s="366">
        <v>9.0486724729999999</v>
      </c>
      <c r="H13" s="366">
        <v>13.402680676999999</v>
      </c>
      <c r="I13" s="366">
        <v>3.3685716349999999</v>
      </c>
      <c r="J13" s="366">
        <v>1.6984042319999999</v>
      </c>
      <c r="K13" s="366">
        <v>7.7317104569999993</v>
      </c>
      <c r="L13" s="366">
        <v>2.1182678189999988</v>
      </c>
      <c r="M13" s="366">
        <v>17.653927552999999</v>
      </c>
      <c r="O13" s="5" t="s">
        <v>143</v>
      </c>
      <c r="P13" s="365">
        <v>1.1764174679999999</v>
      </c>
      <c r="Q13" s="366">
        <v>6.9001552570000007</v>
      </c>
      <c r="R13" s="366">
        <v>1.727268563</v>
      </c>
      <c r="S13" s="366">
        <v>0.16592346299999999</v>
      </c>
      <c r="T13" s="366">
        <v>0.43971946699999992</v>
      </c>
      <c r="U13" s="366">
        <v>0.66943100200000005</v>
      </c>
      <c r="V13" s="366">
        <v>0.87806978300000005</v>
      </c>
      <c r="W13" s="366">
        <v>0.70646984999999995</v>
      </c>
      <c r="X13" s="366">
        <v>3.3309442109999998</v>
      </c>
      <c r="Y13" s="366">
        <v>2.6756292340000001</v>
      </c>
      <c r="Z13" s="366">
        <v>2.1498601000000002</v>
      </c>
      <c r="AA13" s="366">
        <v>0.95349884299999998</v>
      </c>
      <c r="AB13" s="366">
        <v>3.9894302439999998</v>
      </c>
      <c r="AC13" s="366">
        <v>2.457761026</v>
      </c>
      <c r="AD13" s="366">
        <v>1.3123630209999999</v>
      </c>
      <c r="AE13" s="366">
        <v>1.868742412</v>
      </c>
      <c r="AF13" s="366">
        <v>1.2717310989999999</v>
      </c>
      <c r="AG13" s="366">
        <v>3.7029382200000001</v>
      </c>
      <c r="AH13" s="366">
        <v>3.359186206</v>
      </c>
      <c r="AI13" s="366">
        <v>0.71481694799999984</v>
      </c>
      <c r="AJ13" s="366">
        <v>4.3591853939999998</v>
      </c>
      <c r="AK13" s="366">
        <v>3.1320729190000001</v>
      </c>
      <c r="AL13" s="366">
        <v>3.7251062959999999</v>
      </c>
      <c r="AM13" s="366">
        <v>2.186316068</v>
      </c>
      <c r="AN13" s="366">
        <v>0.66346255899999995</v>
      </c>
      <c r="AO13" s="366">
        <v>0.73194586500000003</v>
      </c>
      <c r="AP13" s="366">
        <v>1.3814410880000001</v>
      </c>
      <c r="AQ13" s="366">
        <v>0.59172212300000004</v>
      </c>
      <c r="AR13" s="366">
        <v>0.50428264799999989</v>
      </c>
      <c r="AS13" s="366">
        <v>0.42694613399999998</v>
      </c>
      <c r="AT13" s="366">
        <v>0.33462971400000002</v>
      </c>
      <c r="AU13" s="366">
        <v>0.43254573600000001</v>
      </c>
      <c r="AV13" s="366">
        <v>0.72859236899999991</v>
      </c>
      <c r="AW13" s="366">
        <v>0.59479200499999996</v>
      </c>
      <c r="AX13" s="366">
        <v>0.380676497</v>
      </c>
      <c r="AY13" s="366">
        <v>6.0276495859999999</v>
      </c>
      <c r="AZ13" s="366">
        <v>1.0534288220000001</v>
      </c>
      <c r="BA13" s="366">
        <v>0.34207424800000003</v>
      </c>
      <c r="BB13" s="366">
        <v>0.34852032499999991</v>
      </c>
      <c r="BC13" s="366">
        <v>0.37424442399999952</v>
      </c>
      <c r="BD13" s="366">
        <v>16.427834130000001</v>
      </c>
      <c r="BE13" s="371">
        <v>1.226093423</v>
      </c>
    </row>
    <row r="14" spans="1:57" ht="12" customHeight="1">
      <c r="B14" s="5" t="s">
        <v>144</v>
      </c>
      <c r="C14" s="363">
        <v>8.4462487468162539</v>
      </c>
      <c r="D14" s="364">
        <v>12.02990985614378</v>
      </c>
      <c r="E14" s="364">
        <v>12.57224899201035</v>
      </c>
      <c r="F14" s="364">
        <v>23.396521269724371</v>
      </c>
      <c r="G14" s="364">
        <v>17.720036261862582</v>
      </c>
      <c r="H14" s="364">
        <v>41.224950756959942</v>
      </c>
      <c r="I14" s="364">
        <v>30.402482085397999</v>
      </c>
      <c r="J14" s="364">
        <v>22.871344463331361</v>
      </c>
      <c r="K14" s="364">
        <v>22.732770266045559</v>
      </c>
      <c r="L14" s="364">
        <v>35.929823896004507</v>
      </c>
      <c r="M14" s="364">
        <v>30.362868872</v>
      </c>
      <c r="O14" s="5" t="s">
        <v>144</v>
      </c>
      <c r="P14" s="363">
        <v>2.2447569041661919</v>
      </c>
      <c r="Q14" s="364">
        <v>2.2870926329999999</v>
      </c>
      <c r="R14" s="364">
        <v>1.6848095256500639</v>
      </c>
      <c r="S14" s="364">
        <v>2.229589684</v>
      </c>
      <c r="T14" s="364">
        <v>1.9967894690000001</v>
      </c>
      <c r="U14" s="364">
        <v>2.0290683906704858</v>
      </c>
      <c r="V14" s="364">
        <v>5.242354457905285</v>
      </c>
      <c r="W14" s="364">
        <v>2.7616975385680091</v>
      </c>
      <c r="X14" s="364">
        <v>3.2997649320782179</v>
      </c>
      <c r="Y14" s="364">
        <v>2.2713902849321341</v>
      </c>
      <c r="Z14" s="364">
        <v>3.64192429</v>
      </c>
      <c r="AA14" s="364">
        <v>3.3591694849999998</v>
      </c>
      <c r="AB14" s="364">
        <v>10.224370810333721</v>
      </c>
      <c r="AC14" s="364">
        <v>3.3986579369156091</v>
      </c>
      <c r="AD14" s="364">
        <v>3.6165387668219569</v>
      </c>
      <c r="AE14" s="364">
        <v>6.1569537556530838</v>
      </c>
      <c r="AF14" s="364">
        <v>3.8320596240000002</v>
      </c>
      <c r="AG14" s="364">
        <v>3.331017786044749</v>
      </c>
      <c r="AH14" s="364">
        <v>5.1942919949349227</v>
      </c>
      <c r="AI14" s="364">
        <v>5.3626668568829086</v>
      </c>
      <c r="AJ14" s="364">
        <v>5.2462634387271336</v>
      </c>
      <c r="AK14" s="364">
        <v>12.061504800067979</v>
      </c>
      <c r="AL14" s="364">
        <v>8.6162562908464579</v>
      </c>
      <c r="AM14" s="364">
        <v>15.300926227318371</v>
      </c>
      <c r="AN14" s="364">
        <v>8.9099816406158947</v>
      </c>
      <c r="AO14" s="364">
        <v>11.53954794059438</v>
      </c>
      <c r="AP14" s="364">
        <v>5.1293401985379568</v>
      </c>
      <c r="AQ14" s="364">
        <v>4.8236123056497711</v>
      </c>
      <c r="AR14" s="364">
        <v>7.0817379669999987</v>
      </c>
      <c r="AS14" s="364">
        <v>4.441962502304257</v>
      </c>
      <c r="AT14" s="364">
        <v>5.7286355149999988</v>
      </c>
      <c r="AU14" s="364">
        <v>5.6190084790271104</v>
      </c>
      <c r="AV14" s="364">
        <v>4.7645176459999989</v>
      </c>
      <c r="AW14" s="364">
        <v>6.0071411519999991</v>
      </c>
      <c r="AX14" s="364">
        <v>6.4784015710455574</v>
      </c>
      <c r="AY14" s="364">
        <v>5.4827098969999994</v>
      </c>
      <c r="AZ14" s="364">
        <v>5.6254548270000004</v>
      </c>
      <c r="BA14" s="364">
        <v>11.682361344</v>
      </c>
      <c r="BB14" s="364">
        <v>6.5160515490045059</v>
      </c>
      <c r="BC14" s="364">
        <v>12.105956175999999</v>
      </c>
      <c r="BD14" s="364">
        <v>13.548801127000001</v>
      </c>
      <c r="BE14" s="370">
        <v>16.814067744999999</v>
      </c>
    </row>
    <row r="15" spans="1:57" ht="12" customHeight="1">
      <c r="B15" s="5" t="s">
        <v>145</v>
      </c>
      <c r="C15" s="365">
        <v>6.9913059257228083</v>
      </c>
      <c r="D15" s="366">
        <v>12.60241055486695</v>
      </c>
      <c r="E15" s="366">
        <v>31.73480935310377</v>
      </c>
      <c r="F15" s="366">
        <v>18.827032234351481</v>
      </c>
      <c r="G15" s="366">
        <v>16.050508254330492</v>
      </c>
      <c r="H15" s="366">
        <v>31.08155502526364</v>
      </c>
      <c r="I15" s="366">
        <v>17.46555754926926</v>
      </c>
      <c r="J15" s="366">
        <v>10.02694989767895</v>
      </c>
      <c r="K15" s="366">
        <v>11.221728191841089</v>
      </c>
      <c r="L15" s="366">
        <v>9.4545814673710193</v>
      </c>
      <c r="M15" s="366">
        <v>4.7748540829999992</v>
      </c>
      <c r="O15" s="5" t="s">
        <v>145</v>
      </c>
      <c r="P15" s="365">
        <v>2.0797378557476081</v>
      </c>
      <c r="Q15" s="366">
        <v>1.571582217</v>
      </c>
      <c r="R15" s="366">
        <v>1.7203162059752</v>
      </c>
      <c r="S15" s="366">
        <v>1.619669647</v>
      </c>
      <c r="T15" s="366">
        <v>2.512585152559462</v>
      </c>
      <c r="U15" s="366">
        <v>3.283685309</v>
      </c>
      <c r="V15" s="366">
        <v>3.928178031307489</v>
      </c>
      <c r="W15" s="366">
        <v>2.8779620619999999</v>
      </c>
      <c r="X15" s="366">
        <v>2.9691068652786838</v>
      </c>
      <c r="Y15" s="366">
        <v>3.2815836209999989</v>
      </c>
      <c r="Z15" s="366">
        <v>5.7660536748250824</v>
      </c>
      <c r="AA15" s="366">
        <v>19.718065192000001</v>
      </c>
      <c r="AB15" s="366">
        <v>4.3207425929999994</v>
      </c>
      <c r="AC15" s="366">
        <v>4.6008841910165792</v>
      </c>
      <c r="AD15" s="366">
        <v>6.7925413783349002</v>
      </c>
      <c r="AE15" s="366">
        <v>3.1128640719999989</v>
      </c>
      <c r="AF15" s="366">
        <v>3.9300654633304908</v>
      </c>
      <c r="AG15" s="366">
        <v>3.6668071310000001</v>
      </c>
      <c r="AH15" s="366">
        <v>4.7836912989999991</v>
      </c>
      <c r="AI15" s="366">
        <v>3.6699443610000002</v>
      </c>
      <c r="AJ15" s="366">
        <v>7.1524630458514844</v>
      </c>
      <c r="AK15" s="366">
        <v>6.7293499379670809</v>
      </c>
      <c r="AL15" s="366">
        <v>8.5803272565079052</v>
      </c>
      <c r="AM15" s="366">
        <v>8.619414784937165</v>
      </c>
      <c r="AN15" s="366">
        <v>6.4970943218805779</v>
      </c>
      <c r="AO15" s="366">
        <v>4.860845821999999</v>
      </c>
      <c r="AP15" s="366">
        <v>3.206674509</v>
      </c>
      <c r="AQ15" s="366">
        <v>2.900942896388683</v>
      </c>
      <c r="AR15" s="366">
        <v>3.005220974999999</v>
      </c>
      <c r="AS15" s="366">
        <v>2.3251087020000001</v>
      </c>
      <c r="AT15" s="366">
        <v>2.3763879426789511</v>
      </c>
      <c r="AU15" s="366">
        <v>2.3202322780000002</v>
      </c>
      <c r="AV15" s="366">
        <v>2.357886897999999</v>
      </c>
      <c r="AW15" s="366">
        <v>2.1557918329999999</v>
      </c>
      <c r="AX15" s="366">
        <v>1.83472888105136</v>
      </c>
      <c r="AY15" s="366">
        <v>4.8733205797897323</v>
      </c>
      <c r="AZ15" s="366">
        <v>2.155168663</v>
      </c>
      <c r="BA15" s="366">
        <v>2.8404498263710201</v>
      </c>
      <c r="BB15" s="366">
        <v>2.0174092629999998</v>
      </c>
      <c r="BC15" s="366">
        <v>2.441553715</v>
      </c>
      <c r="BD15" s="366">
        <v>3.430760147</v>
      </c>
      <c r="BE15" s="371">
        <v>1.344093935999999</v>
      </c>
    </row>
    <row r="16" spans="1:57" ht="12" customHeight="1">
      <c r="B16" s="5" t="s">
        <v>146</v>
      </c>
      <c r="C16" s="363">
        <v>4.0122622577360891</v>
      </c>
      <c r="D16" s="364">
        <v>5.6017041504256424</v>
      </c>
      <c r="E16" s="364">
        <v>6.4355626438098437</v>
      </c>
      <c r="F16" s="364">
        <v>5.7779361334412229</v>
      </c>
      <c r="G16" s="364">
        <v>8.8371742961221642</v>
      </c>
      <c r="H16" s="364">
        <v>10.118390841237719</v>
      </c>
      <c r="I16" s="364">
        <v>8.1990044038011387</v>
      </c>
      <c r="J16" s="364">
        <v>7.4115498919724354</v>
      </c>
      <c r="K16" s="364">
        <v>8.2335633106522046</v>
      </c>
      <c r="L16" s="364">
        <v>8.7400163320162481</v>
      </c>
      <c r="M16" s="364">
        <v>5.4137286808243967</v>
      </c>
      <c r="O16" s="5" t="s">
        <v>146</v>
      </c>
      <c r="P16" s="363">
        <v>1.115058387145561</v>
      </c>
      <c r="Q16" s="364">
        <v>0.90050371559052766</v>
      </c>
      <c r="R16" s="364">
        <v>1.303876569</v>
      </c>
      <c r="S16" s="364">
        <v>0.69282358599999994</v>
      </c>
      <c r="T16" s="364">
        <v>1.4783095944256419</v>
      </c>
      <c r="U16" s="364">
        <v>1.6107736459999999</v>
      </c>
      <c r="V16" s="364">
        <v>1.382963908</v>
      </c>
      <c r="W16" s="364">
        <v>1.1296570020000001</v>
      </c>
      <c r="X16" s="364">
        <v>1.691912627</v>
      </c>
      <c r="Y16" s="364">
        <v>1.3027334530000001</v>
      </c>
      <c r="Z16" s="364">
        <v>1.9039649008098449</v>
      </c>
      <c r="AA16" s="364">
        <v>1.536951663</v>
      </c>
      <c r="AB16" s="364">
        <v>1.6305061861126271</v>
      </c>
      <c r="AC16" s="364">
        <v>1.750439979328597</v>
      </c>
      <c r="AD16" s="364">
        <v>1.2148339109999999</v>
      </c>
      <c r="AE16" s="364">
        <v>1.182156057</v>
      </c>
      <c r="AF16" s="364">
        <v>2.160594045999999</v>
      </c>
      <c r="AG16" s="364">
        <v>2.052072799122167</v>
      </c>
      <c r="AH16" s="364">
        <v>2.0549514139999991</v>
      </c>
      <c r="AI16" s="364">
        <v>2.569556036999999</v>
      </c>
      <c r="AJ16" s="364">
        <v>2.0734258520563231</v>
      </c>
      <c r="AK16" s="364">
        <v>3.069941245181397</v>
      </c>
      <c r="AL16" s="364">
        <v>2.886135828</v>
      </c>
      <c r="AM16" s="364">
        <v>2.0888879159999991</v>
      </c>
      <c r="AN16" s="364">
        <v>2.536644203801139</v>
      </c>
      <c r="AO16" s="364">
        <v>1.7892770099999999</v>
      </c>
      <c r="AP16" s="364">
        <v>1.8974275620000001</v>
      </c>
      <c r="AQ16" s="364">
        <v>1.9756556279999999</v>
      </c>
      <c r="AR16" s="364">
        <v>1.781737538</v>
      </c>
      <c r="AS16" s="364">
        <v>2.135788372403594</v>
      </c>
      <c r="AT16" s="364">
        <v>1.5247482830000001</v>
      </c>
      <c r="AU16" s="364">
        <v>1.9692756985688411</v>
      </c>
      <c r="AV16" s="364">
        <v>1.8443885769999999</v>
      </c>
      <c r="AW16" s="364">
        <v>2.2186202426522059</v>
      </c>
      <c r="AX16" s="364">
        <v>2.2443143270000001</v>
      </c>
      <c r="AY16" s="364">
        <v>1.9262401639999991</v>
      </c>
      <c r="AZ16" s="364">
        <v>2.5469074969999999</v>
      </c>
      <c r="BA16" s="364">
        <v>2.2035172040000002</v>
      </c>
      <c r="BB16" s="364">
        <v>1.944257486016248</v>
      </c>
      <c r="BC16" s="364">
        <v>2.045334145</v>
      </c>
      <c r="BD16" s="364">
        <v>2.365774577999999</v>
      </c>
      <c r="BE16" s="370">
        <v>3.0479541028243968</v>
      </c>
    </row>
    <row r="17" spans="2:59" ht="12" customHeight="1">
      <c r="B17" s="5" t="s">
        <v>147</v>
      </c>
      <c r="C17" s="365">
        <v>5.6353650316682211</v>
      </c>
      <c r="D17" s="366">
        <v>5.9455059804234951</v>
      </c>
      <c r="E17" s="366">
        <v>9.0771639166906883</v>
      </c>
      <c r="F17" s="366">
        <v>10.404925668576171</v>
      </c>
      <c r="G17" s="366">
        <v>13.759545826401521</v>
      </c>
      <c r="H17" s="366">
        <v>31.470090322518448</v>
      </c>
      <c r="I17" s="366">
        <v>17.781461842496611</v>
      </c>
      <c r="J17" s="366">
        <v>13.15488154504701</v>
      </c>
      <c r="K17" s="366">
        <v>13.89469945244568</v>
      </c>
      <c r="L17" s="366">
        <v>16.012743946000001</v>
      </c>
      <c r="M17" s="366">
        <v>6.8012613149999988</v>
      </c>
      <c r="O17" s="5" t="s">
        <v>147</v>
      </c>
      <c r="P17" s="365">
        <v>1.3771538632538269</v>
      </c>
      <c r="Q17" s="366">
        <v>1.5666323150000001</v>
      </c>
      <c r="R17" s="366">
        <v>1.2525224735901781</v>
      </c>
      <c r="S17" s="366">
        <v>1.439056379824216</v>
      </c>
      <c r="T17" s="366">
        <v>1.185979348</v>
      </c>
      <c r="U17" s="366">
        <v>2.3062440120000001</v>
      </c>
      <c r="V17" s="366">
        <v>1.2726720264234961</v>
      </c>
      <c r="W17" s="366">
        <v>1.180610594</v>
      </c>
      <c r="X17" s="366">
        <v>2.2715360208372219</v>
      </c>
      <c r="Y17" s="366">
        <v>1.9733088009999999</v>
      </c>
      <c r="Z17" s="366">
        <v>2.8482012449999989</v>
      </c>
      <c r="AA17" s="366">
        <v>1.9841178498534671</v>
      </c>
      <c r="AB17" s="366">
        <v>2.4351006251417742</v>
      </c>
      <c r="AC17" s="366">
        <v>2.8584637074344008</v>
      </c>
      <c r="AD17" s="366">
        <v>2.511687271</v>
      </c>
      <c r="AE17" s="366">
        <v>2.5996740649999999</v>
      </c>
      <c r="AF17" s="366">
        <v>2.568237890345626</v>
      </c>
      <c r="AG17" s="366">
        <v>3.0614365383718969</v>
      </c>
      <c r="AH17" s="366">
        <v>3.8638672264123621</v>
      </c>
      <c r="AI17" s="366">
        <v>4.2660041712716312</v>
      </c>
      <c r="AJ17" s="366">
        <v>8.2072555499999993</v>
      </c>
      <c r="AK17" s="366">
        <v>7.482595750999999</v>
      </c>
      <c r="AL17" s="366">
        <v>7.8749673965184499</v>
      </c>
      <c r="AM17" s="366">
        <v>7.9052716249999992</v>
      </c>
      <c r="AN17" s="366">
        <v>6.9071933769999987</v>
      </c>
      <c r="AO17" s="366">
        <v>4.0983066359999993</v>
      </c>
      <c r="AP17" s="366">
        <v>3.217363670496618</v>
      </c>
      <c r="AQ17" s="366">
        <v>3.5585981589999989</v>
      </c>
      <c r="AR17" s="366">
        <v>4.0837295769999997</v>
      </c>
      <c r="AS17" s="366">
        <v>3.709467722165491</v>
      </c>
      <c r="AT17" s="366">
        <v>2.563787198</v>
      </c>
      <c r="AU17" s="366">
        <v>2.7978970478815151</v>
      </c>
      <c r="AV17" s="366">
        <v>3.6326758084456832</v>
      </c>
      <c r="AW17" s="366">
        <v>3.028511299999999</v>
      </c>
      <c r="AX17" s="366">
        <v>4.1145162150000001</v>
      </c>
      <c r="AY17" s="366">
        <v>3.1189961289999988</v>
      </c>
      <c r="AZ17" s="366">
        <v>3.864373375</v>
      </c>
      <c r="BA17" s="366">
        <v>4.3196484219999993</v>
      </c>
      <c r="BB17" s="366">
        <v>4.3192295279999993</v>
      </c>
      <c r="BC17" s="366">
        <v>3.5094926209999988</v>
      </c>
      <c r="BD17" s="366">
        <v>3.781287039</v>
      </c>
      <c r="BE17" s="371">
        <v>3.0199742759999988</v>
      </c>
    </row>
    <row r="18" spans="2:59" ht="12" customHeight="1">
      <c r="B18" s="5" t="s">
        <v>148</v>
      </c>
      <c r="C18" s="363">
        <v>3.6869460831785559</v>
      </c>
      <c r="D18" s="364">
        <v>4.1784690757982927</v>
      </c>
      <c r="E18" s="364">
        <v>5.7195358502511073</v>
      </c>
      <c r="F18" s="364">
        <v>6.1147847576499039</v>
      </c>
      <c r="G18" s="364">
        <v>7.3372520029999988</v>
      </c>
      <c r="H18" s="364">
        <v>10.21246562824547</v>
      </c>
      <c r="I18" s="364">
        <v>8.4042851588966592</v>
      </c>
      <c r="J18" s="364">
        <v>5.9792868836028781</v>
      </c>
      <c r="K18" s="364">
        <v>9.9149221274155881</v>
      </c>
      <c r="L18" s="364">
        <v>16.530277081087721</v>
      </c>
      <c r="M18" s="364">
        <v>13.718798108238691</v>
      </c>
      <c r="O18" s="5" t="s">
        <v>148</v>
      </c>
      <c r="P18" s="363">
        <v>1.65761625</v>
      </c>
      <c r="Q18" s="364">
        <v>0.65847869617855626</v>
      </c>
      <c r="R18" s="364">
        <v>0.63835314099999996</v>
      </c>
      <c r="S18" s="364">
        <v>0.73249799599999987</v>
      </c>
      <c r="T18" s="364">
        <v>1.186984687</v>
      </c>
      <c r="U18" s="364">
        <v>0.76598823599999988</v>
      </c>
      <c r="V18" s="364">
        <v>1.2889031049999999</v>
      </c>
      <c r="W18" s="364">
        <v>0.93659304779829378</v>
      </c>
      <c r="X18" s="364">
        <v>2.3204868098164462</v>
      </c>
      <c r="Y18" s="364">
        <v>0.95083244099999986</v>
      </c>
      <c r="Z18" s="364">
        <v>1.170150045282363</v>
      </c>
      <c r="AA18" s="364">
        <v>1.2780665541522991</v>
      </c>
      <c r="AB18" s="364">
        <v>0.97200670274228107</v>
      </c>
      <c r="AC18" s="364">
        <v>1.9938133709999999</v>
      </c>
      <c r="AD18" s="364">
        <v>1.1423336489076239</v>
      </c>
      <c r="AE18" s="364">
        <v>2.0066310349999998</v>
      </c>
      <c r="AF18" s="364">
        <v>2.5321138319999998</v>
      </c>
      <c r="AG18" s="364">
        <v>1.3720770149999999</v>
      </c>
      <c r="AH18" s="364">
        <v>1.8456387350000001</v>
      </c>
      <c r="AI18" s="364">
        <v>1.5874224210000001</v>
      </c>
      <c r="AJ18" s="364">
        <v>2.2311355642454709</v>
      </c>
      <c r="AK18" s="364">
        <v>2.649693474999999</v>
      </c>
      <c r="AL18" s="364">
        <v>2.4895725479999991</v>
      </c>
      <c r="AM18" s="364">
        <v>2.842064041</v>
      </c>
      <c r="AN18" s="364">
        <v>2.735326693927211</v>
      </c>
      <c r="AO18" s="364">
        <v>2.627936083881738</v>
      </c>
      <c r="AP18" s="364">
        <v>1.6771011464508041</v>
      </c>
      <c r="AQ18" s="364">
        <v>1.3639212346369061</v>
      </c>
      <c r="AR18" s="364">
        <v>1.271860652</v>
      </c>
      <c r="AS18" s="364">
        <v>1.7848981310000001</v>
      </c>
      <c r="AT18" s="364">
        <v>1.5172360410000001</v>
      </c>
      <c r="AU18" s="364">
        <v>1.4052920596028791</v>
      </c>
      <c r="AV18" s="364">
        <v>2.3073587779415239</v>
      </c>
      <c r="AW18" s="364">
        <v>1.889727172</v>
      </c>
      <c r="AX18" s="364">
        <v>1.2664256140000001</v>
      </c>
      <c r="AY18" s="364">
        <v>4.4514105634740648</v>
      </c>
      <c r="AZ18" s="364">
        <v>2.0873187030000002</v>
      </c>
      <c r="BA18" s="364">
        <v>5.3632907934321414</v>
      </c>
      <c r="BB18" s="364">
        <v>4.970778080655581</v>
      </c>
      <c r="BC18" s="364">
        <v>4.1088895040000004</v>
      </c>
      <c r="BD18" s="364">
        <v>10.70664607608364</v>
      </c>
      <c r="BE18" s="370">
        <v>3.0121520321550488</v>
      </c>
    </row>
    <row r="19" spans="2:59" ht="12" customHeight="1">
      <c r="B19" s="5" t="s">
        <v>149</v>
      </c>
      <c r="C19" s="367">
        <v>9.9416149699547116</v>
      </c>
      <c r="D19" s="368">
        <v>13.23800679574167</v>
      </c>
      <c r="E19" s="368">
        <v>20.517551366473981</v>
      </c>
      <c r="F19" s="368">
        <v>18.356529433689371</v>
      </c>
      <c r="G19" s="368">
        <v>28.045915608485181</v>
      </c>
      <c r="H19" s="368">
        <v>39.37317150629567</v>
      </c>
      <c r="I19" s="368">
        <v>28.846429837480549</v>
      </c>
      <c r="J19" s="368">
        <v>20.628487096302859</v>
      </c>
      <c r="K19" s="368">
        <v>24.080419881521909</v>
      </c>
      <c r="L19" s="368">
        <v>26.355728684460001</v>
      </c>
      <c r="M19" s="368">
        <v>12.63868506237006</v>
      </c>
      <c r="O19" s="5" t="s">
        <v>149</v>
      </c>
      <c r="P19" s="367">
        <v>3.3095359420000001</v>
      </c>
      <c r="Q19" s="368">
        <v>2.3516378279999999</v>
      </c>
      <c r="R19" s="368">
        <v>2.1044500322461559</v>
      </c>
      <c r="S19" s="368">
        <v>2.1759911677085562</v>
      </c>
      <c r="T19" s="368">
        <v>3.047538971999999</v>
      </c>
      <c r="U19" s="368">
        <v>2.2802521099999988</v>
      </c>
      <c r="V19" s="368">
        <v>3.365668806</v>
      </c>
      <c r="W19" s="368">
        <v>4.5445469077416689</v>
      </c>
      <c r="X19" s="368">
        <v>5.1135156984748171</v>
      </c>
      <c r="Y19" s="368">
        <v>5.7927176723341187</v>
      </c>
      <c r="Z19" s="368">
        <v>4.5942949459999998</v>
      </c>
      <c r="AA19" s="368">
        <v>5.0170230496650428</v>
      </c>
      <c r="AB19" s="368">
        <v>5.8552390656096103</v>
      </c>
      <c r="AC19" s="368">
        <v>4.4176056439999991</v>
      </c>
      <c r="AD19" s="368">
        <v>4.0282774210797569</v>
      </c>
      <c r="AE19" s="368">
        <v>4.0554073029999991</v>
      </c>
      <c r="AF19" s="368">
        <v>6.1053201226862317</v>
      </c>
      <c r="AG19" s="368">
        <v>6.1567671093820362</v>
      </c>
      <c r="AH19" s="368">
        <v>8.4706345749999983</v>
      </c>
      <c r="AI19" s="368">
        <v>7.313193801416916</v>
      </c>
      <c r="AJ19" s="368">
        <v>12.51303250743838</v>
      </c>
      <c r="AK19" s="368">
        <v>9.3236481408572889</v>
      </c>
      <c r="AL19" s="368">
        <v>8.8509290939999996</v>
      </c>
      <c r="AM19" s="368">
        <v>8.6855617639999991</v>
      </c>
      <c r="AN19" s="368">
        <v>10.81956024773749</v>
      </c>
      <c r="AO19" s="368">
        <v>7.3083942657430656</v>
      </c>
      <c r="AP19" s="368">
        <v>4.3980027119999994</v>
      </c>
      <c r="AQ19" s="368">
        <v>6.3204726119999997</v>
      </c>
      <c r="AR19" s="368">
        <v>5.3151708099999997</v>
      </c>
      <c r="AS19" s="368">
        <v>4.5448124674213419</v>
      </c>
      <c r="AT19" s="368">
        <v>6.3784343899999989</v>
      </c>
      <c r="AU19" s="368">
        <v>4.3900694288815156</v>
      </c>
      <c r="AV19" s="368">
        <v>6.031888665828796</v>
      </c>
      <c r="AW19" s="368">
        <v>7.5956781859999989</v>
      </c>
      <c r="AX19" s="368">
        <v>5.2378285559999993</v>
      </c>
      <c r="AY19" s="368">
        <v>5.2150244736931182</v>
      </c>
      <c r="AZ19" s="368">
        <v>5.4446638374600038</v>
      </c>
      <c r="BA19" s="368">
        <v>4.8125049489999991</v>
      </c>
      <c r="BB19" s="368">
        <v>8.9490362349999995</v>
      </c>
      <c r="BC19" s="368">
        <v>7.1495236629999992</v>
      </c>
      <c r="BD19" s="368">
        <v>6.5523116879999996</v>
      </c>
      <c r="BE19" s="372">
        <v>6.0863733743700603</v>
      </c>
    </row>
    <row r="20" spans="2:59" ht="12" customHeight="1">
      <c r="B20" s="18" t="s">
        <v>115</v>
      </c>
      <c r="O20" s="18" t="s">
        <v>115</v>
      </c>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8"/>
      <c r="BF20" s="108"/>
      <c r="BG20" s="108"/>
    </row>
    <row r="38" spans="2:57" ht="12" customHeight="1">
      <c r="O38" s="12"/>
      <c r="AX38" s="16"/>
      <c r="AY38" s="16"/>
      <c r="AZ38" s="16"/>
      <c r="BA38" s="16"/>
      <c r="BB38" s="16"/>
      <c r="BC38" s="16"/>
      <c r="BD38" s="16"/>
      <c r="BE38" s="16"/>
    </row>
    <row r="39" spans="2:57" ht="12" customHeight="1">
      <c r="O39" s="12"/>
      <c r="AX39" s="16"/>
      <c r="AY39" s="16"/>
      <c r="AZ39" s="16"/>
      <c r="BA39" s="16"/>
      <c r="BB39" s="16"/>
      <c r="BC39" s="16"/>
      <c r="BD39" s="16"/>
      <c r="BE39" s="16"/>
    </row>
    <row r="40" spans="2:57" ht="12" customHeight="1">
      <c r="O40" s="12"/>
      <c r="AX40" s="16"/>
      <c r="AY40" s="16"/>
      <c r="AZ40" s="16"/>
      <c r="BA40" s="16"/>
      <c r="BB40" s="16"/>
      <c r="BC40" s="16"/>
      <c r="BD40" s="16"/>
      <c r="BE40" s="16"/>
    </row>
    <row r="41" spans="2:57" ht="12" customHeight="1">
      <c r="O41" s="12"/>
      <c r="AX41" s="16"/>
      <c r="AY41" s="16"/>
      <c r="AZ41" s="16"/>
      <c r="BA41" s="16"/>
      <c r="BB41" s="16"/>
      <c r="BC41" s="16"/>
      <c r="BD41" s="16"/>
      <c r="BE41" s="16"/>
    </row>
    <row r="42" spans="2:57" ht="12" customHeight="1">
      <c r="C42" s="14"/>
      <c r="D42" s="15"/>
      <c r="E42" s="15"/>
      <c r="F42" s="15"/>
      <c r="G42" s="15"/>
      <c r="H42" s="15"/>
      <c r="I42" s="15"/>
      <c r="J42" s="15"/>
      <c r="K42" s="15"/>
      <c r="L42" s="15"/>
      <c r="M42" s="15"/>
      <c r="N42" s="15"/>
      <c r="P42" s="10" t="s">
        <v>137</v>
      </c>
    </row>
    <row r="43" spans="2:57" ht="12" customHeight="1">
      <c r="C43" s="10" t="s">
        <v>138</v>
      </c>
      <c r="D43" s="12"/>
      <c r="E43" s="12"/>
      <c r="F43" s="12"/>
      <c r="G43" s="12"/>
      <c r="H43" s="12"/>
      <c r="I43" s="12"/>
      <c r="J43" s="12"/>
      <c r="K43" s="12"/>
      <c r="L43" s="12"/>
      <c r="M43" s="12"/>
      <c r="N43" s="12"/>
      <c r="P43" s="1057">
        <v>2016</v>
      </c>
      <c r="Q43" s="1059"/>
      <c r="R43" s="1059"/>
      <c r="S43" s="1059"/>
      <c r="T43" s="1057">
        <v>2017</v>
      </c>
      <c r="U43" s="1059"/>
      <c r="V43" s="1059"/>
      <c r="W43" s="1059"/>
      <c r="X43" s="1057">
        <v>2018</v>
      </c>
      <c r="Y43" s="1059"/>
      <c r="Z43" s="1059"/>
      <c r="AA43" s="1059"/>
      <c r="AB43" s="1057">
        <v>2019</v>
      </c>
      <c r="AC43" s="1059"/>
      <c r="AD43" s="1059"/>
      <c r="AE43" s="1059"/>
      <c r="AF43" s="1057">
        <v>2020</v>
      </c>
      <c r="AG43" s="1059"/>
      <c r="AH43" s="1059"/>
      <c r="AI43" s="1059"/>
      <c r="AJ43" s="1057">
        <v>2021</v>
      </c>
      <c r="AK43" s="1059"/>
      <c r="AL43" s="1059"/>
      <c r="AM43" s="1059"/>
      <c r="AN43" s="1057">
        <v>2022</v>
      </c>
      <c r="AO43" s="1059"/>
      <c r="AP43" s="1059"/>
      <c r="AQ43" s="1059"/>
      <c r="AR43" s="1057">
        <v>2023</v>
      </c>
      <c r="AS43" s="1059"/>
      <c r="AT43" s="1059"/>
      <c r="AU43" s="1059"/>
      <c r="AV43" s="1057">
        <v>2024</v>
      </c>
      <c r="AW43" s="1059"/>
      <c r="AX43" s="1059"/>
      <c r="AY43" s="1059"/>
      <c r="AZ43" s="1057">
        <v>2025</v>
      </c>
      <c r="BA43" s="1059"/>
      <c r="BB43" s="1059"/>
      <c r="BC43" s="1059"/>
      <c r="BD43" s="1057">
        <v>2026</v>
      </c>
      <c r="BE43" s="1057"/>
    </row>
    <row r="44" spans="2:57" ht="12" customHeight="1">
      <c r="C44" s="3">
        <v>2016</v>
      </c>
      <c r="D44" s="4">
        <v>2017</v>
      </c>
      <c r="E44" s="4">
        <v>2018</v>
      </c>
      <c r="F44" s="4">
        <v>2019</v>
      </c>
      <c r="G44" s="4">
        <v>2020</v>
      </c>
      <c r="H44" s="4">
        <v>2021</v>
      </c>
      <c r="I44" s="4">
        <v>2022</v>
      </c>
      <c r="J44" s="4">
        <v>2023</v>
      </c>
      <c r="K44" s="4">
        <v>2024</v>
      </c>
      <c r="L44" s="4">
        <v>2025</v>
      </c>
      <c r="M44" s="94">
        <v>2026</v>
      </c>
      <c r="P44" s="6" t="s">
        <v>108</v>
      </c>
      <c r="Q44" s="6" t="s">
        <v>109</v>
      </c>
      <c r="R44" s="6" t="s">
        <v>110</v>
      </c>
      <c r="S44" s="6" t="s">
        <v>111</v>
      </c>
      <c r="T44" s="6" t="s">
        <v>108</v>
      </c>
      <c r="U44" s="6" t="s">
        <v>109</v>
      </c>
      <c r="V44" s="6" t="s">
        <v>110</v>
      </c>
      <c r="W44" s="6" t="s">
        <v>111</v>
      </c>
      <c r="X44" s="6" t="s">
        <v>108</v>
      </c>
      <c r="Y44" s="6" t="s">
        <v>109</v>
      </c>
      <c r="Z44" s="6" t="s">
        <v>110</v>
      </c>
      <c r="AA44" s="6" t="s">
        <v>111</v>
      </c>
      <c r="AB44" s="6" t="s">
        <v>108</v>
      </c>
      <c r="AC44" s="6" t="s">
        <v>109</v>
      </c>
      <c r="AD44" s="6" t="s">
        <v>110</v>
      </c>
      <c r="AE44" s="6" t="s">
        <v>111</v>
      </c>
      <c r="AF44" s="6" t="s">
        <v>108</v>
      </c>
      <c r="AG44" s="6" t="s">
        <v>109</v>
      </c>
      <c r="AH44" s="6" t="s">
        <v>110</v>
      </c>
      <c r="AI44" s="6" t="s">
        <v>111</v>
      </c>
      <c r="AJ44" s="6" t="s">
        <v>108</v>
      </c>
      <c r="AK44" s="6" t="s">
        <v>109</v>
      </c>
      <c r="AL44" s="6" t="s">
        <v>110</v>
      </c>
      <c r="AM44" s="6" t="s">
        <v>111</v>
      </c>
      <c r="AN44" s="6" t="s">
        <v>108</v>
      </c>
      <c r="AO44" s="6" t="s">
        <v>109</v>
      </c>
      <c r="AP44" s="6" t="s">
        <v>110</v>
      </c>
      <c r="AQ44" s="6" t="s">
        <v>111</v>
      </c>
      <c r="AR44" s="6" t="s">
        <v>108</v>
      </c>
      <c r="AS44" s="6" t="s">
        <v>109</v>
      </c>
      <c r="AT44" s="6" t="s">
        <v>110</v>
      </c>
      <c r="AU44" s="6" t="s">
        <v>111</v>
      </c>
      <c r="AV44" s="6" t="s">
        <v>108</v>
      </c>
      <c r="AW44" s="6" t="s">
        <v>109</v>
      </c>
      <c r="AX44" s="6" t="s">
        <v>110</v>
      </c>
      <c r="AY44" s="6" t="s">
        <v>111</v>
      </c>
      <c r="AZ44" s="6" t="s">
        <v>108</v>
      </c>
      <c r="BA44" s="6" t="s">
        <v>109</v>
      </c>
      <c r="BB44" s="6" t="s">
        <v>110</v>
      </c>
      <c r="BC44" s="6" t="s">
        <v>111</v>
      </c>
      <c r="BD44" s="6" t="s">
        <v>108</v>
      </c>
      <c r="BE44" s="6" t="s">
        <v>109</v>
      </c>
    </row>
    <row r="45" spans="2:57" ht="12" customHeight="1">
      <c r="B45" s="41" t="s">
        <v>139</v>
      </c>
      <c r="C45" s="176">
        <v>0.31517427733682607</v>
      </c>
      <c r="D45" s="177">
        <v>0.31068446876662126</v>
      </c>
      <c r="E45" s="177">
        <v>0.28106861760017116</v>
      </c>
      <c r="F45" s="177">
        <v>0.31658314409112703</v>
      </c>
      <c r="G45" s="177">
        <v>0.30667492638039034</v>
      </c>
      <c r="H45" s="177">
        <v>0.37538483146973434</v>
      </c>
      <c r="I45" s="177">
        <v>0.37094667043489388</v>
      </c>
      <c r="J45" s="177">
        <v>0.36136302836665296</v>
      </c>
      <c r="K45" s="177">
        <v>0.45350942712614872</v>
      </c>
      <c r="L45" s="177">
        <v>0.54934368108559195</v>
      </c>
      <c r="M45" s="178">
        <v>0.73720745338869886</v>
      </c>
      <c r="O45" s="41" t="s">
        <v>139</v>
      </c>
      <c r="P45" s="176">
        <v>0.31195684238452737</v>
      </c>
      <c r="Q45" s="177">
        <v>0.30382310277563745</v>
      </c>
      <c r="R45" s="177">
        <v>0.31925769246378027</v>
      </c>
      <c r="S45" s="177">
        <v>0.33218049605623673</v>
      </c>
      <c r="T45" s="177">
        <v>0.27962936797273902</v>
      </c>
      <c r="U45" s="177">
        <v>0.37932311379837974</v>
      </c>
      <c r="V45" s="177">
        <v>0.28196568824331864</v>
      </c>
      <c r="W45" s="177">
        <v>0.30228601712215364</v>
      </c>
      <c r="X45" s="177">
        <v>0.25483064816773032</v>
      </c>
      <c r="Y45" s="177">
        <v>0.32291882530886951</v>
      </c>
      <c r="Z45" s="177">
        <v>0.27917710871140827</v>
      </c>
      <c r="AA45" s="177">
        <v>0.27243332491135192</v>
      </c>
      <c r="AB45" s="177">
        <v>0.25660150738127729</v>
      </c>
      <c r="AC45" s="177">
        <v>0.33520486408340827</v>
      </c>
      <c r="AD45" s="177">
        <v>0.35968757146739672</v>
      </c>
      <c r="AE45" s="177">
        <v>0.32029577251599944</v>
      </c>
      <c r="AF45" s="177">
        <v>0.31320171978110961</v>
      </c>
      <c r="AG45" s="177">
        <v>0.28309198803416658</v>
      </c>
      <c r="AH45" s="177">
        <v>0.27555732269957672</v>
      </c>
      <c r="AI45" s="177">
        <v>0.35201522214211628</v>
      </c>
      <c r="AJ45" s="177">
        <v>0.32375328897344458</v>
      </c>
      <c r="AK45" s="177">
        <v>0.34667183129494844</v>
      </c>
      <c r="AL45" s="177">
        <v>0.41004128442915855</v>
      </c>
      <c r="AM45" s="177">
        <v>0.41067030865586257</v>
      </c>
      <c r="AN45" s="177">
        <v>0.37436056309817284</v>
      </c>
      <c r="AO45" s="177">
        <v>0.41030355557327947</v>
      </c>
      <c r="AP45" s="177">
        <v>0.34894200756489435</v>
      </c>
      <c r="AQ45" s="177">
        <v>0.31868741972303805</v>
      </c>
      <c r="AR45" s="177">
        <v>0.40599886790867334</v>
      </c>
      <c r="AS45" s="177">
        <v>0.34797343399262687</v>
      </c>
      <c r="AT45" s="177">
        <v>0.30084061642034554</v>
      </c>
      <c r="AU45" s="177">
        <v>0.36679624761572371</v>
      </c>
      <c r="AV45" s="177">
        <v>0.30375796952068235</v>
      </c>
      <c r="AW45" s="177">
        <v>0.41079483635960484</v>
      </c>
      <c r="AX45" s="177">
        <v>0.4006399257967983</v>
      </c>
      <c r="AY45" s="177">
        <v>0.57396146033144624</v>
      </c>
      <c r="AZ45" s="177">
        <v>0.67702364643277713</v>
      </c>
      <c r="BA45" s="177">
        <v>0.56626348402576587</v>
      </c>
      <c r="BB45" s="177">
        <v>0.48994816631298183</v>
      </c>
      <c r="BC45" s="177">
        <v>0.43012854407113216</v>
      </c>
      <c r="BD45" s="177">
        <v>0.75129872787581087</v>
      </c>
      <c r="BE45" s="178">
        <v>0.71087032268813199</v>
      </c>
    </row>
    <row r="46" spans="2:57" ht="12" customHeight="1">
      <c r="B46" s="5" t="s">
        <v>140</v>
      </c>
      <c r="C46" s="179">
        <v>2.2674186402351096E-2</v>
      </c>
      <c r="D46" s="180">
        <v>1.8342423860091453E-2</v>
      </c>
      <c r="E46" s="180">
        <v>9.4202513615018989E-3</v>
      </c>
      <c r="F46" s="180">
        <v>1.2735536367009415E-2</v>
      </c>
      <c r="G46" s="180">
        <v>1.1658947472601079E-2</v>
      </c>
      <c r="H46" s="180">
        <v>8.9967697080368062E-3</v>
      </c>
      <c r="I46" s="180">
        <v>1.3304085567089325E-2</v>
      </c>
      <c r="J46" s="180">
        <v>7.820396946396151E-3</v>
      </c>
      <c r="K46" s="180">
        <v>5.3508367886758064E-3</v>
      </c>
      <c r="L46" s="180">
        <v>6.9356074063622684E-3</v>
      </c>
      <c r="M46" s="181">
        <v>1.3772792057911325E-3</v>
      </c>
      <c r="O46" s="5" t="s">
        <v>140</v>
      </c>
      <c r="P46" s="179">
        <v>1.960922113538812E-2</v>
      </c>
      <c r="Q46" s="180">
        <v>1.212474196476211E-2</v>
      </c>
      <c r="R46" s="180">
        <v>2.5185893147296471E-2</v>
      </c>
      <c r="S46" s="180">
        <v>4.0001599312409368E-2</v>
      </c>
      <c r="T46" s="180">
        <v>3.3305942045767152E-2</v>
      </c>
      <c r="U46" s="180">
        <v>1.5784608646990925E-2</v>
      </c>
      <c r="V46" s="180">
        <v>1.0561484524576167E-2</v>
      </c>
      <c r="W46" s="180">
        <v>1.7449296643548599E-2</v>
      </c>
      <c r="X46" s="180">
        <v>1.167430737072893E-2</v>
      </c>
      <c r="Y46" s="180">
        <v>9.8113754627253101E-3</v>
      </c>
      <c r="Z46" s="180">
        <v>1.3745989423152515E-2</v>
      </c>
      <c r="AA46" s="180">
        <v>4.6619755751874555E-3</v>
      </c>
      <c r="AB46" s="180">
        <v>1.193746558800053E-2</v>
      </c>
      <c r="AC46" s="180">
        <v>1.6084139319783738E-2</v>
      </c>
      <c r="AD46" s="180">
        <v>6.9886991041680268E-3</v>
      </c>
      <c r="AE46" s="180">
        <v>1.6283319880011544E-2</v>
      </c>
      <c r="AF46" s="180">
        <v>9.6660943179294537E-3</v>
      </c>
      <c r="AG46" s="180">
        <v>8.8260212724105558E-3</v>
      </c>
      <c r="AH46" s="180">
        <v>1.4979529758737901E-2</v>
      </c>
      <c r="AI46" s="180">
        <v>1.2235726499835139E-2</v>
      </c>
      <c r="AJ46" s="180">
        <v>7.993280847662038E-3</v>
      </c>
      <c r="AK46" s="180">
        <v>1.088119414130957E-2</v>
      </c>
      <c r="AL46" s="180">
        <v>8.4265173098344408E-3</v>
      </c>
      <c r="AM46" s="180">
        <v>8.6827068301674505E-3</v>
      </c>
      <c r="AN46" s="180">
        <v>1.4069827832096059E-2</v>
      </c>
      <c r="AO46" s="180">
        <v>1.4913021045255605E-2</v>
      </c>
      <c r="AP46" s="180">
        <v>1.5190118603790017E-2</v>
      </c>
      <c r="AQ46" s="180">
        <v>6.6765793617976649E-3</v>
      </c>
      <c r="AR46" s="180">
        <v>7.6959369630630299E-3</v>
      </c>
      <c r="AS46" s="180">
        <v>7.3880613779175215E-3</v>
      </c>
      <c r="AT46" s="180">
        <v>6.9168780100765208E-3</v>
      </c>
      <c r="AU46" s="180">
        <v>9.2820278749391749E-3</v>
      </c>
      <c r="AV46" s="180">
        <v>9.6662059693985412E-3</v>
      </c>
      <c r="AW46" s="180">
        <v>4.096716278140268E-3</v>
      </c>
      <c r="AX46" s="180">
        <v>8.5965616525729704E-3</v>
      </c>
      <c r="AY46" s="180">
        <v>2.4023524034337044E-3</v>
      </c>
      <c r="AZ46" s="180">
        <v>8.841222272878509E-3</v>
      </c>
      <c r="BA46" s="180">
        <v>4.586115729281557E-3</v>
      </c>
      <c r="BB46" s="180">
        <v>8.0695343624546233E-3</v>
      </c>
      <c r="BC46" s="180">
        <v>6.2679376041812696E-3</v>
      </c>
      <c r="BD46" s="180">
        <v>7.3260414992214304E-4</v>
      </c>
      <c r="BE46" s="181">
        <v>2.5822015299815943E-3</v>
      </c>
    </row>
    <row r="47" spans="2:57" ht="12" customHeight="1">
      <c r="B47" s="5" t="s">
        <v>141</v>
      </c>
      <c r="C47" s="182">
        <v>1.0707777065299117E-2</v>
      </c>
      <c r="D47" s="183">
        <v>7.1232308503866113E-3</v>
      </c>
      <c r="E47" s="183">
        <v>6.2971888461928653E-3</v>
      </c>
      <c r="F47" s="183">
        <v>7.4119140873630121E-3</v>
      </c>
      <c r="G47" s="183">
        <v>1.0137800561574697E-2</v>
      </c>
      <c r="H47" s="183">
        <v>1.6104277055564827E-2</v>
      </c>
      <c r="I47" s="183">
        <v>2.8167359536451594E-2</v>
      </c>
      <c r="J47" s="183">
        <v>2.3943183419804056E-2</v>
      </c>
      <c r="K47" s="183">
        <v>2.171239073790928E-2</v>
      </c>
      <c r="L47" s="183">
        <v>2.7170581246474649E-2</v>
      </c>
      <c r="M47" s="184">
        <v>1.0478181462372626E-2</v>
      </c>
      <c r="O47" s="5" t="s">
        <v>141</v>
      </c>
      <c r="P47" s="182">
        <v>1.4380456294636539E-2</v>
      </c>
      <c r="Q47" s="183">
        <v>9.7985755696951664E-3</v>
      </c>
      <c r="R47" s="183">
        <v>1.1684010342655315E-2</v>
      </c>
      <c r="S47" s="183">
        <v>6.2638443421454562E-3</v>
      </c>
      <c r="T47" s="183">
        <v>1.078449549716826E-2</v>
      </c>
      <c r="U47" s="183">
        <v>5.4714053913208502E-3</v>
      </c>
      <c r="V47" s="183">
        <v>5.1110711085398343E-3</v>
      </c>
      <c r="W47" s="183">
        <v>8.0375168153114743E-3</v>
      </c>
      <c r="X47" s="183">
        <v>8.3615043133783429E-3</v>
      </c>
      <c r="Y47" s="183">
        <v>9.7135783891520115E-3</v>
      </c>
      <c r="Z47" s="183">
        <v>4.4211810565902938E-3</v>
      </c>
      <c r="AA47" s="183">
        <v>4.1250470485498245E-3</v>
      </c>
      <c r="AB47" s="183">
        <v>3.2243055886393306E-3</v>
      </c>
      <c r="AC47" s="183">
        <v>6.2232834487868406E-3</v>
      </c>
      <c r="AD47" s="183">
        <v>1.0981750702130122E-2</v>
      </c>
      <c r="AE47" s="183">
        <v>9.8285132136914522E-3</v>
      </c>
      <c r="AF47" s="183">
        <v>7.7541822786413852E-3</v>
      </c>
      <c r="AG47" s="183">
        <v>5.1802367660657798E-3</v>
      </c>
      <c r="AH47" s="183">
        <v>7.7433352022165235E-3</v>
      </c>
      <c r="AI47" s="183">
        <v>1.8556502282812602E-2</v>
      </c>
      <c r="AJ47" s="183">
        <v>5.5750799229665696E-3</v>
      </c>
      <c r="AK47" s="183">
        <v>1.1240437275750857E-2</v>
      </c>
      <c r="AL47" s="183">
        <v>1.5950811225876417E-2</v>
      </c>
      <c r="AM47" s="183">
        <v>2.892362031981895E-2</v>
      </c>
      <c r="AN47" s="183">
        <v>1.8817928354239979E-2</v>
      </c>
      <c r="AO47" s="183">
        <v>1.4367185282943753E-2</v>
      </c>
      <c r="AP47" s="183">
        <v>5.6043807111881477E-2</v>
      </c>
      <c r="AQ47" s="183">
        <v>3.9600201997520269E-2</v>
      </c>
      <c r="AR47" s="183">
        <v>1.1821378480188594E-2</v>
      </c>
      <c r="AS47" s="183">
        <v>3.1024886544851825E-2</v>
      </c>
      <c r="AT47" s="183">
        <v>3.8415312703422543E-2</v>
      </c>
      <c r="AU47" s="183">
        <v>2.1029042934941376E-2</v>
      </c>
      <c r="AV47" s="183">
        <v>2.9438188004544945E-2</v>
      </c>
      <c r="AW47" s="183">
        <v>2.7999316875993364E-2</v>
      </c>
      <c r="AX47" s="183">
        <v>1.8178913350243055E-2</v>
      </c>
      <c r="AY47" s="183">
        <v>1.6416583642052993E-2</v>
      </c>
      <c r="AZ47" s="183">
        <v>2.3804121765291831E-2</v>
      </c>
      <c r="BA47" s="183">
        <v>2.9225102181914521E-2</v>
      </c>
      <c r="BB47" s="183">
        <v>2.3563531524992899E-2</v>
      </c>
      <c r="BC47" s="183">
        <v>3.2335218822122688E-2</v>
      </c>
      <c r="BD47" s="183">
        <v>9.4720026120152529E-3</v>
      </c>
      <c r="BE47" s="184">
        <v>1.2358768198103673E-2</v>
      </c>
    </row>
    <row r="48" spans="2:57" ht="12" customHeight="1">
      <c r="B48" s="5" t="s">
        <v>142</v>
      </c>
      <c r="C48" s="179">
        <v>7.0108084650471039E-2</v>
      </c>
      <c r="D48" s="180">
        <v>6.2866210765257002E-2</v>
      </c>
      <c r="E48" s="180">
        <v>6.7370364020113482E-2</v>
      </c>
      <c r="F48" s="180">
        <v>7.1324293843088624E-2</v>
      </c>
      <c r="G48" s="180">
        <v>9.9141094025916962E-2</v>
      </c>
      <c r="H48" s="180">
        <v>0.10630476553185254</v>
      </c>
      <c r="I48" s="180">
        <v>0.10376230290485483</v>
      </c>
      <c r="J48" s="180">
        <v>0.11482678547915945</v>
      </c>
      <c r="K48" s="180">
        <v>6.4877744191981015E-2</v>
      </c>
      <c r="L48" s="180">
        <v>5.5827652922191016E-2</v>
      </c>
      <c r="M48" s="181">
        <v>2.9573193219151705E-2</v>
      </c>
      <c r="O48" s="5" t="s">
        <v>142</v>
      </c>
      <c r="P48" s="179">
        <v>6.3633572841764754E-2</v>
      </c>
      <c r="Q48" s="180">
        <v>4.9263055611340124E-2</v>
      </c>
      <c r="R48" s="180">
        <v>9.0420973902458998E-2</v>
      </c>
      <c r="S48" s="180">
        <v>8.7835185079187167E-2</v>
      </c>
      <c r="T48" s="180">
        <v>7.0990294509276533E-2</v>
      </c>
      <c r="U48" s="180">
        <v>4.0775545491545238E-2</v>
      </c>
      <c r="V48" s="180">
        <v>6.6884430002071199E-2</v>
      </c>
      <c r="W48" s="180">
        <v>7.3168197235176174E-2</v>
      </c>
      <c r="X48" s="180">
        <v>6.9363234499030035E-2</v>
      </c>
      <c r="Y48" s="180">
        <v>8.7623848494854231E-2</v>
      </c>
      <c r="Z48" s="180">
        <v>8.1390133849177024E-2</v>
      </c>
      <c r="AA48" s="180">
        <v>4.3210673809471842E-2</v>
      </c>
      <c r="AB48" s="180">
        <v>3.4882794442707893E-2</v>
      </c>
      <c r="AC48" s="180">
        <v>9.8294086721151225E-2</v>
      </c>
      <c r="AD48" s="180">
        <v>9.312076326647413E-2</v>
      </c>
      <c r="AE48" s="180">
        <v>6.0959928989136179E-2</v>
      </c>
      <c r="AF48" s="180">
        <v>0.10536927616105234</v>
      </c>
      <c r="AG48" s="180">
        <v>0.10771669637424877</v>
      </c>
      <c r="AH48" s="180">
        <v>9.7146723885929098E-2</v>
      </c>
      <c r="AI48" s="180">
        <v>8.9066266094802782E-2</v>
      </c>
      <c r="AJ48" s="180">
        <v>0.14566714472498699</v>
      </c>
      <c r="AK48" s="180">
        <v>0.12083087168311363</v>
      </c>
      <c r="AL48" s="180">
        <v>8.8758857919461448E-2</v>
      </c>
      <c r="AM48" s="180">
        <v>7.7817332083859589E-2</v>
      </c>
      <c r="AN48" s="180">
        <v>0.10387994219921483</v>
      </c>
      <c r="AO48" s="180">
        <v>9.7887128712964636E-2</v>
      </c>
      <c r="AP48" s="180">
        <v>0.12377749312051811</v>
      </c>
      <c r="AQ48" s="180">
        <v>9.0917331285102793E-2</v>
      </c>
      <c r="AR48" s="180">
        <v>0.15921649285895934</v>
      </c>
      <c r="AS48" s="180">
        <v>8.3032116513473628E-2</v>
      </c>
      <c r="AT48" s="180">
        <v>9.0482203988330595E-2</v>
      </c>
      <c r="AU48" s="180">
        <v>0.10375575003351022</v>
      </c>
      <c r="AV48" s="180">
        <v>9.8719664161880979E-2</v>
      </c>
      <c r="AW48" s="180">
        <v>6.8775592954179746E-2</v>
      </c>
      <c r="AX48" s="180">
        <v>8.0049716780577512E-2</v>
      </c>
      <c r="AY48" s="180">
        <v>3.9263183344947016E-2</v>
      </c>
      <c r="AZ48" s="180">
        <v>3.6667989114110774E-2</v>
      </c>
      <c r="BA48" s="180">
        <v>3.2220053661337227E-2</v>
      </c>
      <c r="BB48" s="180">
        <v>6.4216900440656685E-2</v>
      </c>
      <c r="BC48" s="180">
        <v>9.886007812128049E-2</v>
      </c>
      <c r="BD48" s="180">
        <v>2.7196355218168062E-2</v>
      </c>
      <c r="BE48" s="181">
        <v>3.4015594305244624E-2</v>
      </c>
    </row>
    <row r="49" spans="2:59" ht="12" customHeight="1">
      <c r="B49" s="5" t="s">
        <v>143</v>
      </c>
      <c r="C49" s="182">
        <v>0.11905017083868921</v>
      </c>
      <c r="D49" s="183">
        <v>2.8759503996830926E-2</v>
      </c>
      <c r="E49" s="183">
        <v>6.0866728018189951E-2</v>
      </c>
      <c r="F49" s="183">
        <v>6.1611371719029431E-2</v>
      </c>
      <c r="G49" s="183">
        <v>5.1382843134688043E-2</v>
      </c>
      <c r="H49" s="183">
        <v>3.7371121698487234E-2</v>
      </c>
      <c r="I49" s="183">
        <v>1.4237899439825195E-2</v>
      </c>
      <c r="J49" s="183">
        <v>1.0219943728517585E-2</v>
      </c>
      <c r="K49" s="183">
        <v>3.5931424179242721E-2</v>
      </c>
      <c r="L49" s="183">
        <v>6.6362451301184037E-3</v>
      </c>
      <c r="M49" s="184">
        <v>4.2773267753597299E-2</v>
      </c>
      <c r="O49" s="5" t="s">
        <v>143</v>
      </c>
      <c r="P49" s="182">
        <v>5.3593014263735285E-2</v>
      </c>
      <c r="Q49" s="183">
        <v>0.26561404866769772</v>
      </c>
      <c r="R49" s="183">
        <v>9.1640743147617262E-2</v>
      </c>
      <c r="S49" s="183">
        <v>9.7792475589675298E-3</v>
      </c>
      <c r="T49" s="183">
        <v>2.246453818061311E-2</v>
      </c>
      <c r="U49" s="183">
        <v>2.8888506117499102E-2</v>
      </c>
      <c r="V49" s="183">
        <v>3.2144682387072625E-2</v>
      </c>
      <c r="W49" s="183">
        <v>2.9935702531264596E-2</v>
      </c>
      <c r="X49" s="183">
        <v>0.10402945708297905</v>
      </c>
      <c r="Y49" s="183">
        <v>8.3565945807651809E-2</v>
      </c>
      <c r="Z49" s="183">
        <v>6.0505885546248278E-2</v>
      </c>
      <c r="AA49" s="183">
        <v>1.9031414388000732E-2</v>
      </c>
      <c r="AB49" s="183">
        <v>9.3997005539864717E-2</v>
      </c>
      <c r="AC49" s="183">
        <v>6.2274009921580907E-2</v>
      </c>
      <c r="AD49" s="183">
        <v>3.3684691546971415E-2</v>
      </c>
      <c r="AE49" s="183">
        <v>5.2781183659715389E-2</v>
      </c>
      <c r="AF49" s="183">
        <v>3.202069329545227E-2</v>
      </c>
      <c r="AG49" s="183">
        <v>9.4414706290255695E-2</v>
      </c>
      <c r="AH49" s="183">
        <v>6.8674950093412582E-2</v>
      </c>
      <c r="AI49" s="183">
        <v>1.4813980350701562E-2</v>
      </c>
      <c r="AJ49" s="183">
        <v>5.3939654123882588E-2</v>
      </c>
      <c r="AK49" s="183">
        <v>3.5963481023107972E-2</v>
      </c>
      <c r="AL49" s="183">
        <v>4.1284950798429303E-2</v>
      </c>
      <c r="AM49" s="183">
        <v>2.1753983963029865E-2</v>
      </c>
      <c r="AN49" s="183">
        <v>8.3018738872503942E-3</v>
      </c>
      <c r="AO49" s="183">
        <v>1.0272595693897971E-2</v>
      </c>
      <c r="AP49" s="183">
        <v>3.0133012940362289E-2</v>
      </c>
      <c r="AQ49" s="183">
        <v>1.4950919747752806E-2</v>
      </c>
      <c r="AR49" s="183">
        <v>9.087591864455194E-3</v>
      </c>
      <c r="AS49" s="183">
        <v>1.1695488028783663E-2</v>
      </c>
      <c r="AT49" s="183">
        <v>9.2299879145838187E-3</v>
      </c>
      <c r="AU49" s="183">
        <v>1.1402550665538131E-2</v>
      </c>
      <c r="AV49" s="183">
        <v>1.8777554619379602E-2</v>
      </c>
      <c r="AW49" s="183">
        <v>1.2364991299353503E-2</v>
      </c>
      <c r="AX49" s="183">
        <v>8.6977499649566279E-3</v>
      </c>
      <c r="AY49" s="183">
        <v>7.1326171437246053E-2</v>
      </c>
      <c r="AZ49" s="183">
        <v>1.1731669350911156E-2</v>
      </c>
      <c r="BA49" s="183">
        <v>3.9850179166678011E-3</v>
      </c>
      <c r="BB49" s="183">
        <v>4.966673542328149E-3</v>
      </c>
      <c r="BC49" s="183">
        <v>5.0993034528090822E-3</v>
      </c>
      <c r="BD49" s="183">
        <v>6.1098359600379619E-2</v>
      </c>
      <c r="BE49" s="184">
        <v>8.5229705565613764E-3</v>
      </c>
    </row>
    <row r="50" spans="2:59" ht="12" customHeight="1">
      <c r="B50" s="5" t="s">
        <v>144</v>
      </c>
      <c r="C50" s="179">
        <v>0.10085768133633062</v>
      </c>
      <c r="D50" s="180">
        <v>0.12843876893351808</v>
      </c>
      <c r="E50" s="180">
        <v>8.399970794312954E-2</v>
      </c>
      <c r="F50" s="180">
        <v>0.14971409932060198</v>
      </c>
      <c r="G50" s="180">
        <v>0.1006231407204862</v>
      </c>
      <c r="H50" s="180">
        <v>0.11494884410671044</v>
      </c>
      <c r="I50" s="180">
        <v>0.12850178935054285</v>
      </c>
      <c r="J50" s="180">
        <v>0.13762557170240775</v>
      </c>
      <c r="K50" s="180">
        <v>0.10564555097365817</v>
      </c>
      <c r="L50" s="180">
        <v>0.1125632541443391</v>
      </c>
      <c r="M50" s="181">
        <v>7.3565449735219099E-2</v>
      </c>
      <c r="O50" s="5" t="s">
        <v>144</v>
      </c>
      <c r="P50" s="179">
        <v>0.10226241283897444</v>
      </c>
      <c r="Q50" s="180">
        <v>8.8039168874196078E-2</v>
      </c>
      <c r="R50" s="180">
        <v>8.9388066395761981E-2</v>
      </c>
      <c r="S50" s="180">
        <v>0.13140823534255786</v>
      </c>
      <c r="T50" s="180">
        <v>0.10201266177964481</v>
      </c>
      <c r="U50" s="180">
        <v>8.7562055598835842E-2</v>
      </c>
      <c r="V50" s="180">
        <v>0.19191392560404241</v>
      </c>
      <c r="W50" s="180">
        <v>0.11702319072200684</v>
      </c>
      <c r="X50" s="180">
        <v>0.10305569011091138</v>
      </c>
      <c r="Y50" s="180">
        <v>7.0940650164336455E-2</v>
      </c>
      <c r="Z50" s="180">
        <v>0.10249869480290438</v>
      </c>
      <c r="AA50" s="180">
        <v>6.7047534391776922E-2</v>
      </c>
      <c r="AB50" s="180">
        <v>0.24090162778155594</v>
      </c>
      <c r="AC50" s="180">
        <v>8.61141729584666E-2</v>
      </c>
      <c r="AD50" s="180">
        <v>9.2826444267863906E-2</v>
      </c>
      <c r="AE50" s="180">
        <v>0.17389839545285593</v>
      </c>
      <c r="AF50" s="180">
        <v>9.6486754162477359E-2</v>
      </c>
      <c r="AG50" s="180">
        <v>8.4931761545034026E-2</v>
      </c>
      <c r="AH50" s="180">
        <v>0.10619171479259412</v>
      </c>
      <c r="AI50" s="180">
        <v>0.11113676259005253</v>
      </c>
      <c r="AJ50" s="180">
        <v>6.4916173493609494E-2</v>
      </c>
      <c r="AK50" s="180">
        <v>0.13849412520250795</v>
      </c>
      <c r="AL50" s="180">
        <v>9.5493037988264973E-2</v>
      </c>
      <c r="AM50" s="180">
        <v>0.15224518935776624</v>
      </c>
      <c r="AN50" s="180">
        <v>0.11149015557049623</v>
      </c>
      <c r="AO50" s="180">
        <v>0.16195338501444914</v>
      </c>
      <c r="AP50" s="180">
        <v>0.11188495544304</v>
      </c>
      <c r="AQ50" s="180">
        <v>0.12187720835991558</v>
      </c>
      <c r="AR50" s="180">
        <v>0.12761879590810879</v>
      </c>
      <c r="AS50" s="180">
        <v>0.12168026627453984</v>
      </c>
      <c r="AT50" s="180">
        <v>0.15801118178795573</v>
      </c>
      <c r="AU50" s="180">
        <v>0.14812544325299967</v>
      </c>
      <c r="AV50" s="180">
        <v>0.12279292803403341</v>
      </c>
      <c r="AW50" s="180">
        <v>0.12488104657437077</v>
      </c>
      <c r="AX50" s="180">
        <v>0.14801942720812747</v>
      </c>
      <c r="AY50" s="180">
        <v>6.487781024338192E-2</v>
      </c>
      <c r="AZ50" s="180">
        <v>6.2648728229738077E-2</v>
      </c>
      <c r="BA50" s="180">
        <v>0.13609448690457207</v>
      </c>
      <c r="BB50" s="180">
        <v>9.285857526067394E-2</v>
      </c>
      <c r="BC50" s="180">
        <v>0.16495087212797674</v>
      </c>
      <c r="BD50" s="180">
        <v>5.0390667257819134E-2</v>
      </c>
      <c r="BE50" s="181">
        <v>0.11688000411585549</v>
      </c>
    </row>
    <row r="51" spans="2:59" ht="12" customHeight="1">
      <c r="B51" s="5" t="s">
        <v>145</v>
      </c>
      <c r="C51" s="182">
        <v>8.348403253540726E-2</v>
      </c>
      <c r="D51" s="183">
        <v>0.13455114099921814</v>
      </c>
      <c r="E51" s="183">
        <v>0.21203165153551057</v>
      </c>
      <c r="F51" s="183">
        <v>0.12047398591231161</v>
      </c>
      <c r="G51" s="183">
        <v>9.1142733956293923E-2</v>
      </c>
      <c r="H51" s="183">
        <v>8.6665690500309076E-2</v>
      </c>
      <c r="I51" s="183">
        <v>7.3821452826837539E-2</v>
      </c>
      <c r="J51" s="183">
        <v>6.0335968194257322E-2</v>
      </c>
      <c r="K51" s="183">
        <v>5.2150514162122436E-2</v>
      </c>
      <c r="L51" s="183">
        <v>2.9619918528417524E-2</v>
      </c>
      <c r="M51" s="184">
        <v>1.1568876759200796E-2</v>
      </c>
      <c r="O51" s="5" t="s">
        <v>145</v>
      </c>
      <c r="P51" s="182">
        <v>9.4744785418225203E-2</v>
      </c>
      <c r="Q51" s="183">
        <v>6.0496365650331084E-2</v>
      </c>
      <c r="R51" s="183">
        <v>9.1271883794747627E-2</v>
      </c>
      <c r="S51" s="183">
        <v>9.5460582580527226E-2</v>
      </c>
      <c r="T51" s="183">
        <v>0.12836380767220765</v>
      </c>
      <c r="U51" s="183">
        <v>0.14170357042560217</v>
      </c>
      <c r="V51" s="183">
        <v>0.14380410033567395</v>
      </c>
      <c r="W51" s="183">
        <v>0.12194974234823593</v>
      </c>
      <c r="X51" s="183">
        <v>9.2728834723881021E-2</v>
      </c>
      <c r="Y51" s="183">
        <v>0.10249127029674386</v>
      </c>
      <c r="Z51" s="183">
        <v>0.16228041243357683</v>
      </c>
      <c r="AA51" s="183">
        <v>0.39356384368320124</v>
      </c>
      <c r="AB51" s="183">
        <v>0.10180322517516624</v>
      </c>
      <c r="AC51" s="183">
        <v>0.11657582032119472</v>
      </c>
      <c r="AD51" s="183">
        <v>0.17434555644131577</v>
      </c>
      <c r="AE51" s="183">
        <v>8.7920437421934769E-2</v>
      </c>
      <c r="AF51" s="183">
        <v>9.8954425924874842E-2</v>
      </c>
      <c r="AG51" s="183">
        <v>9.3493463225098078E-2</v>
      </c>
      <c r="AH51" s="183">
        <v>9.7797425053226403E-2</v>
      </c>
      <c r="AI51" s="183">
        <v>7.6056511816255945E-2</v>
      </c>
      <c r="AJ51" s="183">
        <v>8.8503091278957627E-2</v>
      </c>
      <c r="AK51" s="183">
        <v>7.7268586987176702E-2</v>
      </c>
      <c r="AL51" s="183">
        <v>9.5094840380724216E-2</v>
      </c>
      <c r="AM51" s="183">
        <v>8.5763725449702732E-2</v>
      </c>
      <c r="AN51" s="183">
        <v>8.1297816978732007E-2</v>
      </c>
      <c r="AO51" s="183">
        <v>6.8220214427714726E-2</v>
      </c>
      <c r="AP51" s="183">
        <v>6.994635190351807E-2</v>
      </c>
      <c r="AQ51" s="183">
        <v>7.3297520492943913E-2</v>
      </c>
      <c r="AR51" s="183">
        <v>5.4156576260581749E-2</v>
      </c>
      <c r="AS51" s="183">
        <v>6.3692533610953658E-2</v>
      </c>
      <c r="AT51" s="183">
        <v>6.5547173707620671E-2</v>
      </c>
      <c r="AU51" s="183">
        <v>6.1164783059407972E-2</v>
      </c>
      <c r="AV51" s="183">
        <v>6.0768341664465778E-2</v>
      </c>
      <c r="AW51" s="183">
        <v>4.4816250107905103E-2</v>
      </c>
      <c r="AX51" s="183">
        <v>4.1920142658214539E-2</v>
      </c>
      <c r="AY51" s="183">
        <v>5.7666805971945859E-2</v>
      </c>
      <c r="AZ51" s="183">
        <v>2.4001361669370835E-2</v>
      </c>
      <c r="BA51" s="183">
        <v>3.3090019244840847E-2</v>
      </c>
      <c r="BB51" s="183">
        <v>2.8749580704051717E-2</v>
      </c>
      <c r="BC51" s="183">
        <v>3.3267625355771116E-2</v>
      </c>
      <c r="BD51" s="183">
        <v>1.2759674556323101E-2</v>
      </c>
      <c r="BE51" s="184">
        <v>9.3432301543148258E-3</v>
      </c>
    </row>
    <row r="52" spans="2:59" ht="12" customHeight="1">
      <c r="B52" s="5" t="s">
        <v>146</v>
      </c>
      <c r="C52" s="179">
        <v>4.7910910554353384E-2</v>
      </c>
      <c r="D52" s="180">
        <v>5.9807263197654441E-2</v>
      </c>
      <c r="E52" s="180">
        <v>4.2998303873339042E-2</v>
      </c>
      <c r="F52" s="180">
        <v>3.6972953977969951E-2</v>
      </c>
      <c r="G52" s="180">
        <v>5.0181851754105632E-2</v>
      </c>
      <c r="H52" s="180">
        <v>2.8213431673386229E-2</v>
      </c>
      <c r="I52" s="180">
        <v>3.4654628981344061E-2</v>
      </c>
      <c r="J52" s="180">
        <v>4.4598112398638257E-2</v>
      </c>
      <c r="K52" s="180">
        <v>3.8263674961320965E-2</v>
      </c>
      <c r="L52" s="180">
        <v>2.7381283093787196E-2</v>
      </c>
      <c r="M52" s="181">
        <v>1.3116790341131805E-2</v>
      </c>
      <c r="O52" s="5" t="s">
        <v>146</v>
      </c>
      <c r="P52" s="179">
        <v>5.0797732669496304E-2</v>
      </c>
      <c r="Q52" s="180">
        <v>3.4663921148101351E-2</v>
      </c>
      <c r="R52" s="180">
        <v>6.9177556006920424E-2</v>
      </c>
      <c r="S52" s="180">
        <v>4.0833847363622292E-2</v>
      </c>
      <c r="T52" s="180">
        <v>7.5524385020555654E-2</v>
      </c>
      <c r="U52" s="180">
        <v>6.9511038758819435E-2</v>
      </c>
      <c r="V52" s="180">
        <v>5.0628021184786313E-2</v>
      </c>
      <c r="W52" s="180">
        <v>4.78676846212647E-2</v>
      </c>
      <c r="X52" s="180">
        <v>5.2840498329993449E-2</v>
      </c>
      <c r="Y52" s="180">
        <v>4.068730889610736E-2</v>
      </c>
      <c r="Z52" s="180">
        <v>5.3585385566472174E-2</v>
      </c>
      <c r="AA52" s="180">
        <v>3.0676874133217853E-2</v>
      </c>
      <c r="AB52" s="180">
        <v>3.8417189832887902E-2</v>
      </c>
      <c r="AC52" s="180">
        <v>4.4352121905541567E-2</v>
      </c>
      <c r="AD52" s="180">
        <v>3.1181391823776421E-2</v>
      </c>
      <c r="AE52" s="180">
        <v>3.3389083245659208E-2</v>
      </c>
      <c r="AF52" s="180">
        <v>5.440121684320489E-2</v>
      </c>
      <c r="AG52" s="180">
        <v>5.2322193648519005E-2</v>
      </c>
      <c r="AH52" s="180">
        <v>4.2011272119649078E-2</v>
      </c>
      <c r="AI52" s="180">
        <v>5.3251888820834967E-2</v>
      </c>
      <c r="AJ52" s="180">
        <v>2.5656140586581031E-2</v>
      </c>
      <c r="AK52" s="180">
        <v>3.52500649149598E-2</v>
      </c>
      <c r="AL52" s="180">
        <v>3.198673170333715E-2</v>
      </c>
      <c r="AM52" s="180">
        <v>2.0784567652562692E-2</v>
      </c>
      <c r="AN52" s="180">
        <v>3.1740902317868018E-2</v>
      </c>
      <c r="AO52" s="180">
        <v>2.5111856200071076E-2</v>
      </c>
      <c r="AP52" s="180">
        <v>4.1388090868154391E-2</v>
      </c>
      <c r="AQ52" s="180">
        <v>4.9918479629709848E-2</v>
      </c>
      <c r="AR52" s="180">
        <v>3.2108389251821391E-2</v>
      </c>
      <c r="AS52" s="180">
        <v>5.8506414163856976E-2</v>
      </c>
      <c r="AT52" s="180">
        <v>4.2056660350468546E-2</v>
      </c>
      <c r="AU52" s="180">
        <v>5.1913044236654333E-2</v>
      </c>
      <c r="AV52" s="180">
        <v>4.7534271174856792E-2</v>
      </c>
      <c r="AW52" s="180">
        <v>4.6122375160311861E-2</v>
      </c>
      <c r="AX52" s="180">
        <v>5.1278408341074722E-2</v>
      </c>
      <c r="AY52" s="180">
        <v>2.2793517474187973E-2</v>
      </c>
      <c r="AZ52" s="180">
        <v>2.836402042373656E-2</v>
      </c>
      <c r="BA52" s="180">
        <v>2.567002803913418E-2</v>
      </c>
      <c r="BB52" s="180">
        <v>2.7707113538558599E-2</v>
      </c>
      <c r="BC52" s="180">
        <v>2.7868897434118686E-2</v>
      </c>
      <c r="BD52" s="180">
        <v>8.7987828922692114E-3</v>
      </c>
      <c r="BE52" s="181">
        <v>2.1187311332737473E-2</v>
      </c>
    </row>
    <row r="53" spans="2:59" ht="12" customHeight="1">
      <c r="B53" s="5" t="s">
        <v>147</v>
      </c>
      <c r="C53" s="182">
        <v>6.7292577760291114E-2</v>
      </c>
      <c r="D53" s="183">
        <v>6.3477904485083808E-2</v>
      </c>
      <c r="E53" s="183">
        <v>6.0647790100123396E-2</v>
      </c>
      <c r="F53" s="183">
        <v>6.6581012493702463E-2</v>
      </c>
      <c r="G53" s="183">
        <v>7.8133514823544095E-2</v>
      </c>
      <c r="H53" s="183">
        <v>8.7749055852942209E-2</v>
      </c>
      <c r="I53" s="183">
        <v>7.5156681537085851E-2</v>
      </c>
      <c r="J53" s="183">
        <v>7.9157921661193148E-2</v>
      </c>
      <c r="K53" s="183">
        <v>6.4572560320971334E-2</v>
      </c>
      <c r="L53" s="183">
        <v>5.0165750089920767E-2</v>
      </c>
      <c r="M53" s="184">
        <v>1.6478609103572673E-2</v>
      </c>
      <c r="O53" s="5" t="s">
        <v>147</v>
      </c>
      <c r="P53" s="182">
        <v>6.2737785390245937E-2</v>
      </c>
      <c r="Q53" s="183">
        <v>6.0305824501362806E-2</v>
      </c>
      <c r="R53" s="183">
        <v>6.6452949325689625E-2</v>
      </c>
      <c r="S53" s="183">
        <v>8.481554287239422E-2</v>
      </c>
      <c r="T53" s="183">
        <v>6.0589717635959578E-2</v>
      </c>
      <c r="U53" s="183">
        <v>9.9523242948207039E-2</v>
      </c>
      <c r="V53" s="183">
        <v>4.6590417828209649E-2</v>
      </c>
      <c r="W53" s="183">
        <v>5.0026774033235251E-2</v>
      </c>
      <c r="X53" s="183">
        <v>7.0942845038279384E-2</v>
      </c>
      <c r="Y53" s="183">
        <v>6.1630891990070241E-2</v>
      </c>
      <c r="Z53" s="183">
        <v>8.0160071133303867E-2</v>
      </c>
      <c r="AA53" s="183">
        <v>3.9602113072716487E-2</v>
      </c>
      <c r="AB53" s="183">
        <v>5.7374650752655042E-2</v>
      </c>
      <c r="AC53" s="183">
        <v>7.2426893987718732E-2</v>
      </c>
      <c r="AD53" s="183">
        <v>6.4467993712304855E-2</v>
      </c>
      <c r="AE53" s="183">
        <v>7.342578270769394E-2</v>
      </c>
      <c r="AF53" s="183">
        <v>6.466520938363611E-2</v>
      </c>
      <c r="AG53" s="183">
        <v>7.8058183643323037E-2</v>
      </c>
      <c r="AH53" s="183">
        <v>7.899261090900106E-2</v>
      </c>
      <c r="AI53" s="183">
        <v>8.8409350318354313E-2</v>
      </c>
      <c r="AJ53" s="183">
        <v>0.10155487451454691</v>
      </c>
      <c r="AK53" s="183">
        <v>8.5917600660649504E-2</v>
      </c>
      <c r="AL53" s="183">
        <v>8.7277413225391398E-2</v>
      </c>
      <c r="AM53" s="183">
        <v>7.8657955576826061E-2</v>
      </c>
      <c r="AN53" s="183">
        <v>8.6429365987335485E-2</v>
      </c>
      <c r="AO53" s="183">
        <v>5.7518252529846686E-2</v>
      </c>
      <c r="AP53" s="183">
        <v>7.017951178597498E-2</v>
      </c>
      <c r="AQ53" s="183">
        <v>8.9914359158935586E-2</v>
      </c>
      <c r="AR53" s="183">
        <v>7.3592196415571007E-2</v>
      </c>
      <c r="AS53" s="183">
        <v>0.10161477498645276</v>
      </c>
      <c r="AT53" s="183">
        <v>7.0716149412555496E-2</v>
      </c>
      <c r="AU53" s="183">
        <v>7.3756738745029582E-2</v>
      </c>
      <c r="AV53" s="183">
        <v>9.3622677521602984E-2</v>
      </c>
      <c r="AW53" s="183">
        <v>6.2959010140853783E-2</v>
      </c>
      <c r="AX53" s="183">
        <v>9.4009043234496631E-2</v>
      </c>
      <c r="AY53" s="183">
        <v>3.6907595478985221E-2</v>
      </c>
      <c r="AZ53" s="183">
        <v>4.3036178370259741E-2</v>
      </c>
      <c r="BA53" s="183">
        <v>5.0322046912387841E-2</v>
      </c>
      <c r="BB53" s="183">
        <v>6.1552229471724791E-2</v>
      </c>
      <c r="BC53" s="183">
        <v>4.7818929801538769E-2</v>
      </c>
      <c r="BD53" s="183">
        <v>1.4063353296170434E-2</v>
      </c>
      <c r="BE53" s="184">
        <v>2.0992814538505808E-2</v>
      </c>
    </row>
    <row r="54" spans="2:59" ht="12" customHeight="1">
      <c r="B54" s="5" t="s">
        <v>148</v>
      </c>
      <c r="C54" s="179">
        <v>4.4026270633057495E-2</v>
      </c>
      <c r="D54" s="180">
        <v>4.4611923991119684E-2</v>
      </c>
      <c r="E54" s="180">
        <v>3.8214271869469872E-2</v>
      </c>
      <c r="F54" s="180">
        <v>3.9128444864815828E-2</v>
      </c>
      <c r="G54" s="180">
        <v>4.1664550223777845E-2</v>
      </c>
      <c r="H54" s="180">
        <v>2.8475743400327474E-2</v>
      </c>
      <c r="I54" s="180">
        <v>3.5522286571764101E-2</v>
      </c>
      <c r="J54" s="180">
        <v>3.5979641557490359E-2</v>
      </c>
      <c r="K54" s="180">
        <v>4.6077420338702317E-2</v>
      </c>
      <c r="L54" s="180">
        <v>5.1787111051266134E-2</v>
      </c>
      <c r="M54" s="181">
        <v>3.3238939209395406E-2</v>
      </c>
      <c r="O54" s="5" t="s">
        <v>148</v>
      </c>
      <c r="P54" s="179">
        <v>7.5514563279206096E-2</v>
      </c>
      <c r="Q54" s="180">
        <v>2.5347428563434304E-2</v>
      </c>
      <c r="R54" s="180">
        <v>3.386801420750208E-2</v>
      </c>
      <c r="S54" s="180">
        <v>4.3172189814599075E-2</v>
      </c>
      <c r="T54" s="180">
        <v>6.0641078737854938E-2</v>
      </c>
      <c r="U54" s="180">
        <v>3.3055319779794638E-2</v>
      </c>
      <c r="V54" s="180">
        <v>4.7184610767931089E-2</v>
      </c>
      <c r="W54" s="180">
        <v>3.9686861189816111E-2</v>
      </c>
      <c r="X54" s="180">
        <v>7.2471637980675546E-2</v>
      </c>
      <c r="Y54" s="180">
        <v>2.9696645270233014E-2</v>
      </c>
      <c r="Z54" s="180">
        <v>3.2932824192509966E-2</v>
      </c>
      <c r="AA54" s="180">
        <v>2.5509642078838452E-2</v>
      </c>
      <c r="AB54" s="180">
        <v>2.2901946853153658E-2</v>
      </c>
      <c r="AC54" s="180">
        <v>5.0518643730594601E-2</v>
      </c>
      <c r="AD54" s="180">
        <v>2.9320512686999624E-2</v>
      </c>
      <c r="AE54" s="180">
        <v>5.6675741137735665E-2</v>
      </c>
      <c r="AF54" s="180">
        <v>6.3755648082680375E-2</v>
      </c>
      <c r="AG54" s="180">
        <v>3.4984177613105231E-2</v>
      </c>
      <c r="AH54" s="180">
        <v>3.7732099456172313E-2</v>
      </c>
      <c r="AI54" s="180">
        <v>3.2897995240254302E-2</v>
      </c>
      <c r="AJ54" s="180">
        <v>2.7607607789414044E-2</v>
      </c>
      <c r="AK54" s="180">
        <v>3.0424643189865493E-2</v>
      </c>
      <c r="AL54" s="180">
        <v>2.7591663696594888E-2</v>
      </c>
      <c r="AM54" s="180">
        <v>2.8278718010966864E-2</v>
      </c>
      <c r="AN54" s="180">
        <v>3.4227006400542444E-2</v>
      </c>
      <c r="AO54" s="180">
        <v>3.6882133215033107E-2</v>
      </c>
      <c r="AP54" s="180">
        <v>3.658216842345615E-2</v>
      </c>
      <c r="AQ54" s="180">
        <v>3.4461914011135096E-2</v>
      </c>
      <c r="AR54" s="180">
        <v>2.2919984575467449E-2</v>
      </c>
      <c r="AS54" s="180">
        <v>4.889435238148529E-2</v>
      </c>
      <c r="AT54" s="180">
        <v>4.1849452502598139E-2</v>
      </c>
      <c r="AU54" s="180">
        <v>3.7045594432816832E-2</v>
      </c>
      <c r="AV54" s="180">
        <v>5.9466112085099172E-2</v>
      </c>
      <c r="AW54" s="180">
        <v>3.9285094358206617E-2</v>
      </c>
      <c r="AX54" s="180">
        <v>2.8935469950456847E-2</v>
      </c>
      <c r="AY54" s="180">
        <v>5.2674275181052173E-2</v>
      </c>
      <c r="AZ54" s="180">
        <v>2.3245740331157113E-2</v>
      </c>
      <c r="BA54" s="180">
        <v>6.2480031832523535E-2</v>
      </c>
      <c r="BB54" s="180">
        <v>7.0837280373753753E-2</v>
      </c>
      <c r="BC54" s="180">
        <v>5.5986069774972051E-2</v>
      </c>
      <c r="BD54" s="180">
        <v>3.9820131302394125E-2</v>
      </c>
      <c r="BE54" s="181">
        <v>2.0938439600408816E-2</v>
      </c>
    </row>
    <row r="55" spans="2:59" ht="12" customHeight="1">
      <c r="B55" s="5" t="s">
        <v>149</v>
      </c>
      <c r="C55" s="185">
        <v>0.11871403088692382</v>
      </c>
      <c r="D55" s="186">
        <v>0.14133716015421863</v>
      </c>
      <c r="E55" s="186">
        <v>0.13708512483225832</v>
      </c>
      <c r="F55" s="186">
        <v>0.11746324332298058</v>
      </c>
      <c r="G55" s="186">
        <v>0.1592585969466212</v>
      </c>
      <c r="H55" s="186">
        <v>0.10978546900264893</v>
      </c>
      <c r="I55" s="186">
        <v>0.12192484284931085</v>
      </c>
      <c r="J55" s="186">
        <v>0.12412944654548315</v>
      </c>
      <c r="K55" s="186">
        <v>0.11190845621926702</v>
      </c>
      <c r="L55" s="186">
        <v>8.256891530153096E-2</v>
      </c>
      <c r="M55" s="187">
        <v>3.0621959821868609E-2</v>
      </c>
      <c r="O55" s="5" t="s">
        <v>149</v>
      </c>
      <c r="P55" s="185">
        <v>0.15076961348379997</v>
      </c>
      <c r="Q55" s="186">
        <v>9.0523766673441808E-2</v>
      </c>
      <c r="R55" s="186">
        <v>0.11165221726556997</v>
      </c>
      <c r="S55" s="186">
        <v>0.12824922967735314</v>
      </c>
      <c r="T55" s="186">
        <v>0.1556937109482133</v>
      </c>
      <c r="U55" s="186">
        <v>9.8401593043005206E-2</v>
      </c>
      <c r="V55" s="186">
        <v>0.12321156801377817</v>
      </c>
      <c r="W55" s="186">
        <v>0.19256901673798674</v>
      </c>
      <c r="X55" s="186">
        <v>0.15970134238241243</v>
      </c>
      <c r="Y55" s="186">
        <v>0.18091965991925618</v>
      </c>
      <c r="Z55" s="186">
        <v>0.12930231328465647</v>
      </c>
      <c r="AA55" s="186">
        <v>0.10013755690768741</v>
      </c>
      <c r="AB55" s="186">
        <v>0.13795828106409144</v>
      </c>
      <c r="AC55" s="186">
        <v>0.11193196360177279</v>
      </c>
      <c r="AD55" s="186">
        <v>0.10339462498059911</v>
      </c>
      <c r="AE55" s="186">
        <v>0.11454184177556623</v>
      </c>
      <c r="AF55" s="186">
        <v>0.15372477976894142</v>
      </c>
      <c r="AG55" s="186">
        <v>0.1569805715877732</v>
      </c>
      <c r="AH55" s="186">
        <v>0.17317301602948415</v>
      </c>
      <c r="AI55" s="186">
        <v>0.15155979384397958</v>
      </c>
      <c r="AJ55" s="186">
        <v>0.154833663743948</v>
      </c>
      <c r="AK55" s="186">
        <v>0.10705716362661001</v>
      </c>
      <c r="AL55" s="186">
        <v>9.8093891322927354E-2</v>
      </c>
      <c r="AM55" s="186">
        <v>8.6421892099437E-2</v>
      </c>
      <c r="AN55" s="186">
        <v>0.13538461737405183</v>
      </c>
      <c r="AO55" s="186">
        <v>0.10257067230454378</v>
      </c>
      <c r="AP55" s="186">
        <v>9.5932482234410282E-2</v>
      </c>
      <c r="AQ55" s="186">
        <v>0.15969806623214852</v>
      </c>
      <c r="AR55" s="186">
        <v>9.5783789513109979E-2</v>
      </c>
      <c r="AS55" s="186">
        <v>0.12449767212505794</v>
      </c>
      <c r="AT55" s="186">
        <v>0.17593438320204224</v>
      </c>
      <c r="AU55" s="186">
        <v>0.11572877714843899</v>
      </c>
      <c r="AV55" s="186">
        <v>0.15545608724405535</v>
      </c>
      <c r="AW55" s="186">
        <v>0.15790476989108015</v>
      </c>
      <c r="AX55" s="186">
        <v>0.1196746410624815</v>
      </c>
      <c r="AY55" s="186">
        <v>6.1710244491320905E-2</v>
      </c>
      <c r="AZ55" s="186">
        <v>6.0635322039768381E-2</v>
      </c>
      <c r="BA55" s="186">
        <v>5.6063613551574507E-2</v>
      </c>
      <c r="BB55" s="186">
        <v>0.12753041446782315</v>
      </c>
      <c r="BC55" s="186">
        <v>9.7416523434097124E-2</v>
      </c>
      <c r="BD55" s="186">
        <v>2.4369341238728123E-2</v>
      </c>
      <c r="BE55" s="187">
        <v>4.2308342980154082E-2</v>
      </c>
    </row>
    <row r="56" spans="2:59" ht="12" customHeight="1">
      <c r="B56" s="18" t="s">
        <v>115</v>
      </c>
      <c r="O56" s="18" t="s">
        <v>115</v>
      </c>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row>
    <row r="57" spans="2:59" ht="12" customHeight="1">
      <c r="O57" s="12"/>
      <c r="AX57" s="16"/>
      <c r="AY57" s="16"/>
      <c r="AZ57" s="16"/>
      <c r="BA57" s="16"/>
      <c r="BB57" s="16"/>
      <c r="BC57" s="16"/>
      <c r="BD57" s="16"/>
      <c r="BE57" s="16"/>
    </row>
    <row r="58" spans="2:59" ht="12" customHeight="1">
      <c r="P58" s="10" t="s">
        <v>150</v>
      </c>
    </row>
    <row r="59" spans="2:59" ht="12" customHeight="1">
      <c r="C59" s="10" t="s">
        <v>151</v>
      </c>
      <c r="D59" s="12"/>
      <c r="E59" s="12"/>
      <c r="F59" s="12"/>
      <c r="G59" s="12"/>
      <c r="H59" s="12"/>
      <c r="I59" s="12"/>
      <c r="J59" s="12"/>
      <c r="K59" s="12"/>
      <c r="L59" s="12"/>
      <c r="M59" s="12"/>
      <c r="N59" s="12"/>
      <c r="P59" s="1057">
        <v>2016</v>
      </c>
      <c r="Q59" s="1059"/>
      <c r="R59" s="1059"/>
      <c r="S59" s="1059"/>
      <c r="T59" s="1057">
        <v>2017</v>
      </c>
      <c r="U59" s="1059"/>
      <c r="V59" s="1059"/>
      <c r="W59" s="1059"/>
      <c r="X59" s="1057">
        <v>2018</v>
      </c>
      <c r="Y59" s="1059"/>
      <c r="Z59" s="1059"/>
      <c r="AA59" s="1059"/>
      <c r="AB59" s="1057">
        <v>2019</v>
      </c>
      <c r="AC59" s="1059"/>
      <c r="AD59" s="1059"/>
      <c r="AE59" s="1059"/>
      <c r="AF59" s="1057">
        <v>2020</v>
      </c>
      <c r="AG59" s="1059"/>
      <c r="AH59" s="1059"/>
      <c r="AI59" s="1059"/>
      <c r="AJ59" s="1057">
        <v>2021</v>
      </c>
      <c r="AK59" s="1059"/>
      <c r="AL59" s="1059"/>
      <c r="AM59" s="1059"/>
      <c r="AN59" s="1057">
        <v>2022</v>
      </c>
      <c r="AO59" s="1059"/>
      <c r="AP59" s="1059"/>
      <c r="AQ59" s="1059"/>
      <c r="AR59" s="1057">
        <v>2023</v>
      </c>
      <c r="AS59" s="1059"/>
      <c r="AT59" s="1059"/>
      <c r="AU59" s="1059"/>
      <c r="AV59" s="1057">
        <v>2024</v>
      </c>
      <c r="AW59" s="1059"/>
      <c r="AX59" s="1059"/>
      <c r="AY59" s="1059"/>
      <c r="AZ59" s="1057">
        <v>2025</v>
      </c>
      <c r="BA59" s="1059"/>
      <c r="BB59" s="1059"/>
      <c r="BC59" s="1059"/>
      <c r="BD59" s="1057">
        <v>2026</v>
      </c>
      <c r="BE59" s="1057"/>
    </row>
    <row r="60" spans="2:59" ht="12" customHeight="1">
      <c r="C60" s="3">
        <v>2016</v>
      </c>
      <c r="D60" s="4">
        <v>2017</v>
      </c>
      <c r="E60" s="4">
        <v>2018</v>
      </c>
      <c r="F60" s="4">
        <v>2019</v>
      </c>
      <c r="G60" s="4">
        <v>2020</v>
      </c>
      <c r="H60" s="4">
        <v>2021</v>
      </c>
      <c r="I60" s="4">
        <v>2022</v>
      </c>
      <c r="J60" s="4">
        <v>2023</v>
      </c>
      <c r="K60" s="4">
        <v>2024</v>
      </c>
      <c r="L60" s="4">
        <v>2025</v>
      </c>
      <c r="M60" s="94">
        <v>2026</v>
      </c>
      <c r="P60" s="6" t="s">
        <v>108</v>
      </c>
      <c r="Q60" s="6" t="s">
        <v>109</v>
      </c>
      <c r="R60" s="6" t="s">
        <v>110</v>
      </c>
      <c r="S60" s="6" t="s">
        <v>111</v>
      </c>
      <c r="T60" s="6" t="s">
        <v>108</v>
      </c>
      <c r="U60" s="6" t="s">
        <v>109</v>
      </c>
      <c r="V60" s="6" t="s">
        <v>110</v>
      </c>
      <c r="W60" s="6" t="s">
        <v>111</v>
      </c>
      <c r="X60" s="6" t="s">
        <v>108</v>
      </c>
      <c r="Y60" s="6" t="s">
        <v>109</v>
      </c>
      <c r="Z60" s="6" t="s">
        <v>110</v>
      </c>
      <c r="AA60" s="6" t="s">
        <v>111</v>
      </c>
      <c r="AB60" s="6" t="s">
        <v>108</v>
      </c>
      <c r="AC60" s="6" t="s">
        <v>109</v>
      </c>
      <c r="AD60" s="6" t="s">
        <v>110</v>
      </c>
      <c r="AE60" s="6" t="s">
        <v>111</v>
      </c>
      <c r="AF60" s="6" t="s">
        <v>108</v>
      </c>
      <c r="AG60" s="6" t="s">
        <v>109</v>
      </c>
      <c r="AH60" s="6" t="s">
        <v>110</v>
      </c>
      <c r="AI60" s="6" t="s">
        <v>111</v>
      </c>
      <c r="AJ60" s="6" t="s">
        <v>108</v>
      </c>
      <c r="AK60" s="6" t="s">
        <v>109</v>
      </c>
      <c r="AL60" s="6" t="s">
        <v>110</v>
      </c>
      <c r="AM60" s="6" t="s">
        <v>111</v>
      </c>
      <c r="AN60" s="6" t="s">
        <v>108</v>
      </c>
      <c r="AO60" s="6" t="s">
        <v>109</v>
      </c>
      <c r="AP60" s="6" t="s">
        <v>110</v>
      </c>
      <c r="AQ60" s="6" t="s">
        <v>111</v>
      </c>
      <c r="AR60" s="6" t="s">
        <v>108</v>
      </c>
      <c r="AS60" s="6" t="s">
        <v>109</v>
      </c>
      <c r="AT60" s="6" t="s">
        <v>110</v>
      </c>
      <c r="AU60" s="6" t="s">
        <v>111</v>
      </c>
      <c r="AV60" s="6" t="s">
        <v>108</v>
      </c>
      <c r="AW60" s="6" t="s">
        <v>109</v>
      </c>
      <c r="AX60" s="6" t="s">
        <v>110</v>
      </c>
      <c r="AY60" s="6" t="s">
        <v>111</v>
      </c>
      <c r="AZ60" s="6" t="s">
        <v>108</v>
      </c>
      <c r="BA60" s="6" t="s">
        <v>109</v>
      </c>
      <c r="BB60" s="6" t="s">
        <v>110</v>
      </c>
      <c r="BC60" s="6" t="s">
        <v>111</v>
      </c>
      <c r="BD60" s="6" t="s">
        <v>108</v>
      </c>
      <c r="BE60" s="6" t="s">
        <v>109</v>
      </c>
    </row>
    <row r="61" spans="2:59" ht="12" customHeight="1">
      <c r="B61" s="41" t="s">
        <v>139</v>
      </c>
      <c r="C61" s="21">
        <v>4027</v>
      </c>
      <c r="D61" s="22">
        <v>4272</v>
      </c>
      <c r="E61" s="22">
        <v>4676</v>
      </c>
      <c r="F61" s="22">
        <v>5021</v>
      </c>
      <c r="G61" s="22">
        <v>5164</v>
      </c>
      <c r="H61" s="22">
        <v>7553</v>
      </c>
      <c r="I61" s="22">
        <v>7239</v>
      </c>
      <c r="J61" s="22">
        <v>5990</v>
      </c>
      <c r="K61" s="22">
        <v>6210</v>
      </c>
      <c r="L61" s="22">
        <v>6314</v>
      </c>
      <c r="M61" s="22">
        <v>2764</v>
      </c>
      <c r="O61" s="41" t="s">
        <v>139</v>
      </c>
      <c r="P61" s="21">
        <v>1164</v>
      </c>
      <c r="Q61" s="22">
        <v>987</v>
      </c>
      <c r="R61" s="22">
        <v>951</v>
      </c>
      <c r="S61" s="22">
        <v>925</v>
      </c>
      <c r="T61" s="22">
        <v>1157</v>
      </c>
      <c r="U61" s="22">
        <v>1029</v>
      </c>
      <c r="V61" s="22">
        <v>1057</v>
      </c>
      <c r="W61" s="22">
        <v>1029</v>
      </c>
      <c r="X61" s="22">
        <v>1283</v>
      </c>
      <c r="Y61" s="22">
        <v>1132</v>
      </c>
      <c r="Z61" s="22">
        <v>1089</v>
      </c>
      <c r="AA61" s="22">
        <v>1172</v>
      </c>
      <c r="AB61" s="22">
        <v>1375</v>
      </c>
      <c r="AC61" s="22">
        <v>1258</v>
      </c>
      <c r="AD61" s="22">
        <v>1215</v>
      </c>
      <c r="AE61" s="22">
        <v>1173</v>
      </c>
      <c r="AF61" s="22">
        <v>1499</v>
      </c>
      <c r="AG61" s="22">
        <v>1101</v>
      </c>
      <c r="AH61" s="22">
        <v>1189</v>
      </c>
      <c r="AI61" s="22">
        <v>1375</v>
      </c>
      <c r="AJ61" s="22">
        <v>1918</v>
      </c>
      <c r="AK61" s="22">
        <v>1789</v>
      </c>
      <c r="AL61" s="22">
        <v>1862</v>
      </c>
      <c r="AM61" s="22">
        <v>1984</v>
      </c>
      <c r="AN61" s="22">
        <v>2317</v>
      </c>
      <c r="AO61" s="22">
        <v>1867</v>
      </c>
      <c r="AP61" s="22">
        <v>1625</v>
      </c>
      <c r="AQ61" s="22">
        <v>1430</v>
      </c>
      <c r="AR61" s="22">
        <v>1750</v>
      </c>
      <c r="AS61" s="22">
        <v>1461</v>
      </c>
      <c r="AT61" s="22">
        <v>1389</v>
      </c>
      <c r="AU61" s="22">
        <v>1390</v>
      </c>
      <c r="AV61" s="22">
        <v>1746</v>
      </c>
      <c r="AW61" s="22">
        <v>1595</v>
      </c>
      <c r="AX61" s="22">
        <v>1447</v>
      </c>
      <c r="AY61" s="22">
        <v>1422</v>
      </c>
      <c r="AZ61" s="22">
        <v>1848</v>
      </c>
      <c r="BA61" s="22">
        <v>1484</v>
      </c>
      <c r="BB61" s="22">
        <v>1488</v>
      </c>
      <c r="BC61" s="22">
        <v>1494</v>
      </c>
      <c r="BD61" s="22">
        <v>1452</v>
      </c>
      <c r="BE61" s="23">
        <v>1312</v>
      </c>
    </row>
    <row r="62" spans="2:59" ht="12" customHeight="1">
      <c r="B62" s="5" t="s">
        <v>140</v>
      </c>
      <c r="C62" s="24">
        <v>415</v>
      </c>
      <c r="D62" s="32">
        <v>377</v>
      </c>
      <c r="E62" s="32">
        <v>325</v>
      </c>
      <c r="F62" s="32">
        <v>387</v>
      </c>
      <c r="G62" s="32">
        <v>369</v>
      </c>
      <c r="H62" s="32">
        <v>484</v>
      </c>
      <c r="I62" s="32">
        <v>495</v>
      </c>
      <c r="J62" s="32">
        <v>381</v>
      </c>
      <c r="K62" s="32">
        <v>302</v>
      </c>
      <c r="L62" s="32">
        <v>280</v>
      </c>
      <c r="M62" s="32">
        <v>125</v>
      </c>
      <c r="O62" s="5" t="s">
        <v>140</v>
      </c>
      <c r="P62" s="24">
        <v>140</v>
      </c>
      <c r="Q62" s="32">
        <v>87</v>
      </c>
      <c r="R62" s="32">
        <v>100</v>
      </c>
      <c r="S62" s="32">
        <v>88</v>
      </c>
      <c r="T62" s="32">
        <v>111</v>
      </c>
      <c r="U62" s="32">
        <v>95</v>
      </c>
      <c r="V62" s="32">
        <v>90</v>
      </c>
      <c r="W62" s="32">
        <v>81</v>
      </c>
      <c r="X62" s="32">
        <v>92</v>
      </c>
      <c r="Y62" s="32">
        <v>82</v>
      </c>
      <c r="Z62" s="32">
        <v>72</v>
      </c>
      <c r="AA62" s="32">
        <v>79</v>
      </c>
      <c r="AB62" s="32">
        <v>125</v>
      </c>
      <c r="AC62" s="32">
        <v>79</v>
      </c>
      <c r="AD62" s="32">
        <v>84</v>
      </c>
      <c r="AE62" s="32">
        <v>99</v>
      </c>
      <c r="AF62" s="32">
        <v>121</v>
      </c>
      <c r="AG62" s="32">
        <v>82</v>
      </c>
      <c r="AH62" s="32">
        <v>68</v>
      </c>
      <c r="AI62" s="32">
        <v>98</v>
      </c>
      <c r="AJ62" s="32">
        <v>121</v>
      </c>
      <c r="AK62" s="32">
        <v>116</v>
      </c>
      <c r="AL62" s="32">
        <v>127</v>
      </c>
      <c r="AM62" s="32">
        <v>120</v>
      </c>
      <c r="AN62" s="32">
        <v>165</v>
      </c>
      <c r="AO62" s="32">
        <v>142</v>
      </c>
      <c r="AP62" s="32">
        <v>102</v>
      </c>
      <c r="AQ62" s="32">
        <v>86</v>
      </c>
      <c r="AR62" s="32">
        <v>112</v>
      </c>
      <c r="AS62" s="32">
        <v>87</v>
      </c>
      <c r="AT62" s="32">
        <v>85</v>
      </c>
      <c r="AU62" s="32">
        <v>97</v>
      </c>
      <c r="AV62" s="32">
        <v>92</v>
      </c>
      <c r="AW62" s="32">
        <v>71</v>
      </c>
      <c r="AX62" s="32">
        <v>64</v>
      </c>
      <c r="AY62" s="32">
        <v>75</v>
      </c>
      <c r="AZ62" s="32">
        <v>91</v>
      </c>
      <c r="BA62" s="32">
        <v>60</v>
      </c>
      <c r="BB62" s="32">
        <v>72</v>
      </c>
      <c r="BC62" s="32">
        <v>57</v>
      </c>
      <c r="BD62" s="32">
        <v>70</v>
      </c>
      <c r="BE62" s="25">
        <v>55</v>
      </c>
    </row>
    <row r="63" spans="2:59" ht="12" customHeight="1">
      <c r="B63" s="5" t="s">
        <v>141</v>
      </c>
      <c r="C63" s="33">
        <v>172</v>
      </c>
      <c r="D63" s="34">
        <v>131</v>
      </c>
      <c r="E63" s="34">
        <v>139</v>
      </c>
      <c r="F63" s="34">
        <v>155</v>
      </c>
      <c r="G63" s="34">
        <v>169</v>
      </c>
      <c r="H63" s="34">
        <v>256</v>
      </c>
      <c r="I63" s="34">
        <v>253</v>
      </c>
      <c r="J63" s="34">
        <v>263</v>
      </c>
      <c r="K63" s="34">
        <v>278</v>
      </c>
      <c r="L63" s="34">
        <v>262</v>
      </c>
      <c r="M63" s="34">
        <v>158</v>
      </c>
      <c r="O63" s="5" t="s">
        <v>141</v>
      </c>
      <c r="P63" s="33">
        <v>62</v>
      </c>
      <c r="Q63" s="34">
        <v>45</v>
      </c>
      <c r="R63" s="34">
        <v>36</v>
      </c>
      <c r="S63" s="34">
        <v>29</v>
      </c>
      <c r="T63" s="34">
        <v>28</v>
      </c>
      <c r="U63" s="34">
        <v>34</v>
      </c>
      <c r="V63" s="34">
        <v>32</v>
      </c>
      <c r="W63" s="34">
        <v>37</v>
      </c>
      <c r="X63" s="34">
        <v>39</v>
      </c>
      <c r="Y63" s="34">
        <v>43</v>
      </c>
      <c r="Z63" s="34">
        <v>22</v>
      </c>
      <c r="AA63" s="34">
        <v>35</v>
      </c>
      <c r="AB63" s="34">
        <v>36</v>
      </c>
      <c r="AC63" s="34">
        <v>32</v>
      </c>
      <c r="AD63" s="34">
        <v>55</v>
      </c>
      <c r="AE63" s="34">
        <v>32</v>
      </c>
      <c r="AF63" s="34">
        <v>53</v>
      </c>
      <c r="AG63" s="34">
        <v>31</v>
      </c>
      <c r="AH63" s="34">
        <v>31</v>
      </c>
      <c r="AI63" s="34">
        <v>54</v>
      </c>
      <c r="AJ63" s="34">
        <v>63</v>
      </c>
      <c r="AK63" s="34">
        <v>68</v>
      </c>
      <c r="AL63" s="34">
        <v>70</v>
      </c>
      <c r="AM63" s="34">
        <v>55</v>
      </c>
      <c r="AN63" s="34">
        <v>66</v>
      </c>
      <c r="AO63" s="34">
        <v>66</v>
      </c>
      <c r="AP63" s="34">
        <v>61</v>
      </c>
      <c r="AQ63" s="34">
        <v>60</v>
      </c>
      <c r="AR63" s="34">
        <v>63</v>
      </c>
      <c r="AS63" s="34">
        <v>62</v>
      </c>
      <c r="AT63" s="34">
        <v>71</v>
      </c>
      <c r="AU63" s="34">
        <v>67</v>
      </c>
      <c r="AV63" s="34">
        <v>69</v>
      </c>
      <c r="AW63" s="34">
        <v>63</v>
      </c>
      <c r="AX63" s="34">
        <v>68</v>
      </c>
      <c r="AY63" s="34">
        <v>78</v>
      </c>
      <c r="AZ63" s="34">
        <v>75</v>
      </c>
      <c r="BA63" s="34">
        <v>60</v>
      </c>
      <c r="BB63" s="34">
        <v>67</v>
      </c>
      <c r="BC63" s="34">
        <v>60</v>
      </c>
      <c r="BD63" s="34">
        <v>87</v>
      </c>
      <c r="BE63" s="35">
        <v>71</v>
      </c>
    </row>
    <row r="64" spans="2:59" ht="12" customHeight="1">
      <c r="B64" s="5" t="s">
        <v>142</v>
      </c>
      <c r="C64" s="24">
        <v>488</v>
      </c>
      <c r="D64" s="32">
        <v>566</v>
      </c>
      <c r="E64" s="32">
        <v>725</v>
      </c>
      <c r="F64" s="32">
        <v>798</v>
      </c>
      <c r="G64" s="32">
        <v>866</v>
      </c>
      <c r="H64" s="32">
        <v>1396</v>
      </c>
      <c r="I64" s="32">
        <v>1424</v>
      </c>
      <c r="J64" s="32">
        <v>1068</v>
      </c>
      <c r="K64" s="32">
        <v>1016</v>
      </c>
      <c r="L64" s="32">
        <v>1021</v>
      </c>
      <c r="M64" s="32">
        <v>443</v>
      </c>
      <c r="O64" s="5" t="s">
        <v>142</v>
      </c>
      <c r="P64" s="24">
        <v>149</v>
      </c>
      <c r="Q64" s="32">
        <v>108</v>
      </c>
      <c r="R64" s="32">
        <v>115</v>
      </c>
      <c r="S64" s="32">
        <v>116</v>
      </c>
      <c r="T64" s="32">
        <v>151</v>
      </c>
      <c r="U64" s="32">
        <v>138</v>
      </c>
      <c r="V64" s="32">
        <v>137</v>
      </c>
      <c r="W64" s="32">
        <v>140</v>
      </c>
      <c r="X64" s="32">
        <v>193</v>
      </c>
      <c r="Y64" s="32">
        <v>190</v>
      </c>
      <c r="Z64" s="32">
        <v>159</v>
      </c>
      <c r="AA64" s="32">
        <v>183</v>
      </c>
      <c r="AB64" s="32">
        <v>213</v>
      </c>
      <c r="AC64" s="32">
        <v>199</v>
      </c>
      <c r="AD64" s="32">
        <v>199</v>
      </c>
      <c r="AE64" s="32">
        <v>187</v>
      </c>
      <c r="AF64" s="32">
        <v>213</v>
      </c>
      <c r="AG64" s="32">
        <v>196</v>
      </c>
      <c r="AH64" s="32">
        <v>221</v>
      </c>
      <c r="AI64" s="32">
        <v>236</v>
      </c>
      <c r="AJ64" s="32">
        <v>354</v>
      </c>
      <c r="AK64" s="32">
        <v>337</v>
      </c>
      <c r="AL64" s="32">
        <v>354</v>
      </c>
      <c r="AM64" s="32">
        <v>351</v>
      </c>
      <c r="AN64" s="32">
        <v>461</v>
      </c>
      <c r="AO64" s="32">
        <v>380</v>
      </c>
      <c r="AP64" s="32">
        <v>308</v>
      </c>
      <c r="AQ64" s="32">
        <v>275</v>
      </c>
      <c r="AR64" s="32">
        <v>311</v>
      </c>
      <c r="AS64" s="32">
        <v>258</v>
      </c>
      <c r="AT64" s="32">
        <v>264</v>
      </c>
      <c r="AU64" s="32">
        <v>235</v>
      </c>
      <c r="AV64" s="32">
        <v>300</v>
      </c>
      <c r="AW64" s="32">
        <v>257</v>
      </c>
      <c r="AX64" s="32">
        <v>238</v>
      </c>
      <c r="AY64" s="32">
        <v>221</v>
      </c>
      <c r="AZ64" s="32">
        <v>261</v>
      </c>
      <c r="BA64" s="32">
        <v>239</v>
      </c>
      <c r="BB64" s="32">
        <v>272</v>
      </c>
      <c r="BC64" s="32">
        <v>249</v>
      </c>
      <c r="BD64" s="32">
        <v>232</v>
      </c>
      <c r="BE64" s="25">
        <v>211</v>
      </c>
    </row>
    <row r="65" spans="2:59" ht="12" customHeight="1">
      <c r="B65" s="5" t="s">
        <v>143</v>
      </c>
      <c r="C65" s="33">
        <v>145</v>
      </c>
      <c r="D65" s="34">
        <v>174</v>
      </c>
      <c r="E65" s="34">
        <v>180</v>
      </c>
      <c r="F65" s="34">
        <v>181</v>
      </c>
      <c r="G65" s="34">
        <v>152</v>
      </c>
      <c r="H65" s="34">
        <v>221</v>
      </c>
      <c r="I65" s="34">
        <v>200</v>
      </c>
      <c r="J65" s="34">
        <v>155</v>
      </c>
      <c r="K65" s="34">
        <v>151</v>
      </c>
      <c r="L65" s="34">
        <v>125</v>
      </c>
      <c r="M65" s="34">
        <v>44</v>
      </c>
      <c r="O65" s="5" t="s">
        <v>143</v>
      </c>
      <c r="P65" s="33">
        <v>46</v>
      </c>
      <c r="Q65" s="34">
        <v>32</v>
      </c>
      <c r="R65" s="34">
        <v>33</v>
      </c>
      <c r="S65" s="34">
        <v>34</v>
      </c>
      <c r="T65" s="34">
        <v>44</v>
      </c>
      <c r="U65" s="34">
        <v>45</v>
      </c>
      <c r="V65" s="34">
        <v>35</v>
      </c>
      <c r="W65" s="34">
        <v>50</v>
      </c>
      <c r="X65" s="34">
        <v>48</v>
      </c>
      <c r="Y65" s="34">
        <v>38</v>
      </c>
      <c r="Z65" s="34">
        <v>47</v>
      </c>
      <c r="AA65" s="34">
        <v>47</v>
      </c>
      <c r="AB65" s="34">
        <v>47</v>
      </c>
      <c r="AC65" s="34">
        <v>36</v>
      </c>
      <c r="AD65" s="34">
        <v>51</v>
      </c>
      <c r="AE65" s="34">
        <v>47</v>
      </c>
      <c r="AF65" s="34">
        <v>44</v>
      </c>
      <c r="AG65" s="34">
        <v>36</v>
      </c>
      <c r="AH65" s="34">
        <v>34</v>
      </c>
      <c r="AI65" s="34">
        <v>38</v>
      </c>
      <c r="AJ65" s="34">
        <v>68</v>
      </c>
      <c r="AK65" s="34">
        <v>41</v>
      </c>
      <c r="AL65" s="34">
        <v>50</v>
      </c>
      <c r="AM65" s="34">
        <v>62</v>
      </c>
      <c r="AN65" s="34">
        <v>55</v>
      </c>
      <c r="AO65" s="34">
        <v>44</v>
      </c>
      <c r="AP65" s="34">
        <v>52</v>
      </c>
      <c r="AQ65" s="34">
        <v>49</v>
      </c>
      <c r="AR65" s="34">
        <v>37</v>
      </c>
      <c r="AS65" s="34">
        <v>42</v>
      </c>
      <c r="AT65" s="34">
        <v>35</v>
      </c>
      <c r="AU65" s="34">
        <v>41</v>
      </c>
      <c r="AV65" s="34">
        <v>50</v>
      </c>
      <c r="AW65" s="34">
        <v>28</v>
      </c>
      <c r="AX65" s="34">
        <v>40</v>
      </c>
      <c r="AY65" s="34">
        <v>33</v>
      </c>
      <c r="AZ65" s="34">
        <v>34</v>
      </c>
      <c r="BA65" s="34">
        <v>27</v>
      </c>
      <c r="BB65" s="34">
        <v>27</v>
      </c>
      <c r="BC65" s="34">
        <v>37</v>
      </c>
      <c r="BD65" s="34">
        <v>21</v>
      </c>
      <c r="BE65" s="35">
        <v>23</v>
      </c>
    </row>
    <row r="66" spans="2:59" ht="12" customHeight="1">
      <c r="B66" s="5" t="s">
        <v>144</v>
      </c>
      <c r="C66" s="24">
        <v>1685</v>
      </c>
      <c r="D66" s="32">
        <v>1705</v>
      </c>
      <c r="E66" s="32">
        <v>1711</v>
      </c>
      <c r="F66" s="32">
        <v>1781</v>
      </c>
      <c r="G66" s="32">
        <v>1776</v>
      </c>
      <c r="H66" s="32">
        <v>2403</v>
      </c>
      <c r="I66" s="32">
        <v>2287</v>
      </c>
      <c r="J66" s="32">
        <v>2191</v>
      </c>
      <c r="K66" s="32">
        <v>2211</v>
      </c>
      <c r="L66" s="32">
        <v>2582</v>
      </c>
      <c r="M66" s="32">
        <v>1605</v>
      </c>
      <c r="O66" s="5" t="s">
        <v>144</v>
      </c>
      <c r="P66" s="24">
        <v>527</v>
      </c>
      <c r="Q66" s="32">
        <v>422</v>
      </c>
      <c r="R66" s="32">
        <v>378</v>
      </c>
      <c r="S66" s="32">
        <v>358</v>
      </c>
      <c r="T66" s="32">
        <v>495</v>
      </c>
      <c r="U66" s="32">
        <v>407</v>
      </c>
      <c r="V66" s="32">
        <v>413</v>
      </c>
      <c r="W66" s="32">
        <v>390</v>
      </c>
      <c r="X66" s="32">
        <v>486</v>
      </c>
      <c r="Y66" s="32">
        <v>385</v>
      </c>
      <c r="Z66" s="32">
        <v>403</v>
      </c>
      <c r="AA66" s="32">
        <v>437</v>
      </c>
      <c r="AB66" s="32">
        <v>493</v>
      </c>
      <c r="AC66" s="32">
        <v>442</v>
      </c>
      <c r="AD66" s="32">
        <v>415</v>
      </c>
      <c r="AE66" s="32">
        <v>431</v>
      </c>
      <c r="AF66" s="32">
        <v>542</v>
      </c>
      <c r="AG66" s="32">
        <v>386</v>
      </c>
      <c r="AH66" s="32">
        <v>416</v>
      </c>
      <c r="AI66" s="32">
        <v>432</v>
      </c>
      <c r="AJ66" s="32">
        <v>651</v>
      </c>
      <c r="AK66" s="32">
        <v>542</v>
      </c>
      <c r="AL66" s="32">
        <v>574</v>
      </c>
      <c r="AM66" s="32">
        <v>636</v>
      </c>
      <c r="AN66" s="32">
        <v>660</v>
      </c>
      <c r="AO66" s="32">
        <v>591</v>
      </c>
      <c r="AP66" s="32">
        <v>518</v>
      </c>
      <c r="AQ66" s="32">
        <v>518</v>
      </c>
      <c r="AR66" s="32">
        <v>639</v>
      </c>
      <c r="AS66" s="32">
        <v>528</v>
      </c>
      <c r="AT66" s="32">
        <v>515</v>
      </c>
      <c r="AU66" s="32">
        <v>509</v>
      </c>
      <c r="AV66" s="32">
        <v>584</v>
      </c>
      <c r="AW66" s="32">
        <v>596</v>
      </c>
      <c r="AX66" s="32">
        <v>525</v>
      </c>
      <c r="AY66" s="32">
        <v>506</v>
      </c>
      <c r="AZ66" s="32">
        <v>642</v>
      </c>
      <c r="BA66" s="32">
        <v>571</v>
      </c>
      <c r="BB66" s="32">
        <v>631</v>
      </c>
      <c r="BC66" s="32">
        <v>738</v>
      </c>
      <c r="BD66" s="32">
        <v>766</v>
      </c>
      <c r="BE66" s="25">
        <v>839</v>
      </c>
    </row>
    <row r="67" spans="2:59" ht="12" customHeight="1">
      <c r="B67" s="5" t="s">
        <v>145</v>
      </c>
      <c r="C67" s="33">
        <v>1683</v>
      </c>
      <c r="D67" s="34">
        <v>1875</v>
      </c>
      <c r="E67" s="34">
        <v>1942</v>
      </c>
      <c r="F67" s="34">
        <v>2225</v>
      </c>
      <c r="G67" s="34">
        <v>2037</v>
      </c>
      <c r="H67" s="34">
        <v>2746</v>
      </c>
      <c r="I67" s="34">
        <v>2400</v>
      </c>
      <c r="J67" s="34">
        <v>1831</v>
      </c>
      <c r="K67" s="34">
        <v>1704</v>
      </c>
      <c r="L67" s="34">
        <v>1576</v>
      </c>
      <c r="M67" s="34">
        <v>730</v>
      </c>
      <c r="O67" s="5" t="s">
        <v>145</v>
      </c>
      <c r="P67" s="33">
        <v>508</v>
      </c>
      <c r="Q67" s="34">
        <v>414</v>
      </c>
      <c r="R67" s="34">
        <v>390</v>
      </c>
      <c r="S67" s="34">
        <v>371</v>
      </c>
      <c r="T67" s="34">
        <v>517</v>
      </c>
      <c r="U67" s="34">
        <v>494</v>
      </c>
      <c r="V67" s="34">
        <v>420</v>
      </c>
      <c r="W67" s="34">
        <v>444</v>
      </c>
      <c r="X67" s="34">
        <v>541</v>
      </c>
      <c r="Y67" s="34">
        <v>448</v>
      </c>
      <c r="Z67" s="34">
        <v>437</v>
      </c>
      <c r="AA67" s="34">
        <v>516</v>
      </c>
      <c r="AB67" s="34">
        <v>636</v>
      </c>
      <c r="AC67" s="34">
        <v>500</v>
      </c>
      <c r="AD67" s="34">
        <v>542</v>
      </c>
      <c r="AE67" s="34">
        <v>547</v>
      </c>
      <c r="AF67" s="34">
        <v>593</v>
      </c>
      <c r="AG67" s="34">
        <v>454</v>
      </c>
      <c r="AH67" s="34">
        <v>473</v>
      </c>
      <c r="AI67" s="34">
        <v>517</v>
      </c>
      <c r="AJ67" s="34">
        <v>781</v>
      </c>
      <c r="AK67" s="34">
        <v>680</v>
      </c>
      <c r="AL67" s="34">
        <v>653</v>
      </c>
      <c r="AM67" s="34">
        <v>632</v>
      </c>
      <c r="AN67" s="34">
        <v>767</v>
      </c>
      <c r="AO67" s="34">
        <v>596</v>
      </c>
      <c r="AP67" s="34">
        <v>506</v>
      </c>
      <c r="AQ67" s="34">
        <v>531</v>
      </c>
      <c r="AR67" s="34">
        <v>561</v>
      </c>
      <c r="AS67" s="34">
        <v>445</v>
      </c>
      <c r="AT67" s="34">
        <v>421</v>
      </c>
      <c r="AU67" s="34">
        <v>404</v>
      </c>
      <c r="AV67" s="34">
        <v>507</v>
      </c>
      <c r="AW67" s="34">
        <v>432</v>
      </c>
      <c r="AX67" s="34">
        <v>387</v>
      </c>
      <c r="AY67" s="34">
        <v>378</v>
      </c>
      <c r="AZ67" s="34">
        <v>450</v>
      </c>
      <c r="BA67" s="34">
        <v>381</v>
      </c>
      <c r="BB67" s="34">
        <v>345</v>
      </c>
      <c r="BC67" s="34">
        <v>400</v>
      </c>
      <c r="BD67" s="34">
        <v>380</v>
      </c>
      <c r="BE67" s="35">
        <v>350</v>
      </c>
    </row>
    <row r="68" spans="2:59" ht="12" customHeight="1">
      <c r="B68" s="5" t="s">
        <v>146</v>
      </c>
      <c r="C68" s="24">
        <v>678</v>
      </c>
      <c r="D68" s="32">
        <v>738</v>
      </c>
      <c r="E68" s="32">
        <v>789</v>
      </c>
      <c r="F68" s="32">
        <v>788</v>
      </c>
      <c r="G68" s="32">
        <v>827</v>
      </c>
      <c r="H68" s="32">
        <v>965</v>
      </c>
      <c r="I68" s="32">
        <v>840</v>
      </c>
      <c r="J68" s="32">
        <v>791</v>
      </c>
      <c r="K68" s="32">
        <v>731</v>
      </c>
      <c r="L68" s="32">
        <v>709</v>
      </c>
      <c r="M68" s="32">
        <v>312</v>
      </c>
      <c r="O68" s="5" t="s">
        <v>146</v>
      </c>
      <c r="P68" s="24">
        <v>183</v>
      </c>
      <c r="Q68" s="32">
        <v>174</v>
      </c>
      <c r="R68" s="32">
        <v>160</v>
      </c>
      <c r="S68" s="32">
        <v>161</v>
      </c>
      <c r="T68" s="32">
        <v>214</v>
      </c>
      <c r="U68" s="32">
        <v>192</v>
      </c>
      <c r="V68" s="32">
        <v>169</v>
      </c>
      <c r="W68" s="32">
        <v>163</v>
      </c>
      <c r="X68" s="32">
        <v>218</v>
      </c>
      <c r="Y68" s="32">
        <v>172</v>
      </c>
      <c r="Z68" s="32">
        <v>193</v>
      </c>
      <c r="AA68" s="32">
        <v>206</v>
      </c>
      <c r="AB68" s="32">
        <v>222</v>
      </c>
      <c r="AC68" s="32">
        <v>184</v>
      </c>
      <c r="AD68" s="32">
        <v>185</v>
      </c>
      <c r="AE68" s="32">
        <v>197</v>
      </c>
      <c r="AF68" s="32">
        <v>230</v>
      </c>
      <c r="AG68" s="32">
        <v>187</v>
      </c>
      <c r="AH68" s="32">
        <v>199</v>
      </c>
      <c r="AI68" s="32">
        <v>211</v>
      </c>
      <c r="AJ68" s="32">
        <v>250</v>
      </c>
      <c r="AK68" s="32">
        <v>240</v>
      </c>
      <c r="AL68" s="32">
        <v>246</v>
      </c>
      <c r="AM68" s="32">
        <v>229</v>
      </c>
      <c r="AN68" s="32">
        <v>228</v>
      </c>
      <c r="AO68" s="32">
        <v>212</v>
      </c>
      <c r="AP68" s="32">
        <v>196</v>
      </c>
      <c r="AQ68" s="32">
        <v>204</v>
      </c>
      <c r="AR68" s="32">
        <v>203</v>
      </c>
      <c r="AS68" s="32">
        <v>203</v>
      </c>
      <c r="AT68" s="32">
        <v>186</v>
      </c>
      <c r="AU68" s="32">
        <v>199</v>
      </c>
      <c r="AV68" s="32">
        <v>175</v>
      </c>
      <c r="AW68" s="32">
        <v>196</v>
      </c>
      <c r="AX68" s="32">
        <v>183</v>
      </c>
      <c r="AY68" s="32">
        <v>177</v>
      </c>
      <c r="AZ68" s="32">
        <v>201</v>
      </c>
      <c r="BA68" s="32">
        <v>157</v>
      </c>
      <c r="BB68" s="32">
        <v>165</v>
      </c>
      <c r="BC68" s="32">
        <v>186</v>
      </c>
      <c r="BD68" s="32">
        <v>165</v>
      </c>
      <c r="BE68" s="25">
        <v>147</v>
      </c>
    </row>
    <row r="69" spans="2:59" ht="12" customHeight="1">
      <c r="B69" s="5" t="s">
        <v>147</v>
      </c>
      <c r="C69" s="33">
        <v>878</v>
      </c>
      <c r="D69" s="34">
        <v>922</v>
      </c>
      <c r="E69" s="34">
        <v>1009</v>
      </c>
      <c r="F69" s="34">
        <v>1161</v>
      </c>
      <c r="G69" s="34">
        <v>1211</v>
      </c>
      <c r="H69" s="34">
        <v>1657</v>
      </c>
      <c r="I69" s="34">
        <v>1543</v>
      </c>
      <c r="J69" s="34">
        <v>1339</v>
      </c>
      <c r="K69" s="34">
        <v>1360</v>
      </c>
      <c r="L69" s="34">
        <v>1354</v>
      </c>
      <c r="M69" s="34">
        <v>625</v>
      </c>
      <c r="O69" s="5" t="s">
        <v>147</v>
      </c>
      <c r="P69" s="33">
        <v>254</v>
      </c>
      <c r="Q69" s="34">
        <v>232</v>
      </c>
      <c r="R69" s="34">
        <v>203</v>
      </c>
      <c r="S69" s="34">
        <v>189</v>
      </c>
      <c r="T69" s="34">
        <v>241</v>
      </c>
      <c r="U69" s="34">
        <v>230</v>
      </c>
      <c r="V69" s="34">
        <v>235</v>
      </c>
      <c r="W69" s="34">
        <v>216</v>
      </c>
      <c r="X69" s="34">
        <v>281</v>
      </c>
      <c r="Y69" s="34">
        <v>234</v>
      </c>
      <c r="Z69" s="34">
        <v>242</v>
      </c>
      <c r="AA69" s="34">
        <v>252</v>
      </c>
      <c r="AB69" s="34">
        <v>296</v>
      </c>
      <c r="AC69" s="34">
        <v>306</v>
      </c>
      <c r="AD69" s="34">
        <v>300</v>
      </c>
      <c r="AE69" s="34">
        <v>259</v>
      </c>
      <c r="AF69" s="34">
        <v>336</v>
      </c>
      <c r="AG69" s="34">
        <v>281</v>
      </c>
      <c r="AH69" s="34">
        <v>280</v>
      </c>
      <c r="AI69" s="34">
        <v>314</v>
      </c>
      <c r="AJ69" s="34">
        <v>442</v>
      </c>
      <c r="AK69" s="34">
        <v>421</v>
      </c>
      <c r="AL69" s="34">
        <v>389</v>
      </c>
      <c r="AM69" s="34">
        <v>405</v>
      </c>
      <c r="AN69" s="34">
        <v>490</v>
      </c>
      <c r="AO69" s="34">
        <v>382</v>
      </c>
      <c r="AP69" s="34">
        <v>335</v>
      </c>
      <c r="AQ69" s="34">
        <v>336</v>
      </c>
      <c r="AR69" s="34">
        <v>377</v>
      </c>
      <c r="AS69" s="34">
        <v>341</v>
      </c>
      <c r="AT69" s="34">
        <v>301</v>
      </c>
      <c r="AU69" s="34">
        <v>320</v>
      </c>
      <c r="AV69" s="34">
        <v>370</v>
      </c>
      <c r="AW69" s="34">
        <v>357</v>
      </c>
      <c r="AX69" s="34">
        <v>290</v>
      </c>
      <c r="AY69" s="34">
        <v>343</v>
      </c>
      <c r="AZ69" s="34">
        <v>387</v>
      </c>
      <c r="BA69" s="34">
        <v>310</v>
      </c>
      <c r="BB69" s="34">
        <v>315</v>
      </c>
      <c r="BC69" s="34">
        <v>342</v>
      </c>
      <c r="BD69" s="34">
        <v>328</v>
      </c>
      <c r="BE69" s="35">
        <v>297</v>
      </c>
    </row>
    <row r="70" spans="2:59" ht="12" customHeight="1">
      <c r="B70" s="5" t="s">
        <v>148</v>
      </c>
      <c r="C70" s="24">
        <v>441</v>
      </c>
      <c r="D70" s="32">
        <v>499</v>
      </c>
      <c r="E70" s="32">
        <v>539</v>
      </c>
      <c r="F70" s="32">
        <v>516</v>
      </c>
      <c r="G70" s="32">
        <v>529</v>
      </c>
      <c r="H70" s="32">
        <v>605</v>
      </c>
      <c r="I70" s="32">
        <v>544</v>
      </c>
      <c r="J70" s="32">
        <v>492</v>
      </c>
      <c r="K70" s="32">
        <v>482</v>
      </c>
      <c r="L70" s="32">
        <v>553</v>
      </c>
      <c r="M70" s="32">
        <v>279</v>
      </c>
      <c r="O70" s="5" t="s">
        <v>148</v>
      </c>
      <c r="P70" s="24">
        <v>129</v>
      </c>
      <c r="Q70" s="32">
        <v>100</v>
      </c>
      <c r="R70" s="32">
        <v>103</v>
      </c>
      <c r="S70" s="32">
        <v>109</v>
      </c>
      <c r="T70" s="32">
        <v>138</v>
      </c>
      <c r="U70" s="32">
        <v>119</v>
      </c>
      <c r="V70" s="32">
        <v>117</v>
      </c>
      <c r="W70" s="32">
        <v>125</v>
      </c>
      <c r="X70" s="32">
        <v>160</v>
      </c>
      <c r="Y70" s="32">
        <v>120</v>
      </c>
      <c r="Z70" s="32">
        <v>133</v>
      </c>
      <c r="AA70" s="32">
        <v>126</v>
      </c>
      <c r="AB70" s="32">
        <v>142</v>
      </c>
      <c r="AC70" s="32">
        <v>125</v>
      </c>
      <c r="AD70" s="32">
        <v>123</v>
      </c>
      <c r="AE70" s="32">
        <v>126</v>
      </c>
      <c r="AF70" s="32">
        <v>170</v>
      </c>
      <c r="AG70" s="32">
        <v>112</v>
      </c>
      <c r="AH70" s="32">
        <v>118</v>
      </c>
      <c r="AI70" s="32">
        <v>129</v>
      </c>
      <c r="AJ70" s="32">
        <v>146</v>
      </c>
      <c r="AK70" s="32">
        <v>153</v>
      </c>
      <c r="AL70" s="32">
        <v>147</v>
      </c>
      <c r="AM70" s="32">
        <v>159</v>
      </c>
      <c r="AN70" s="32">
        <v>158</v>
      </c>
      <c r="AO70" s="32">
        <v>137</v>
      </c>
      <c r="AP70" s="32">
        <v>131</v>
      </c>
      <c r="AQ70" s="32">
        <v>1.3639212346369061</v>
      </c>
      <c r="AR70" s="32">
        <v>1.271860652</v>
      </c>
      <c r="AS70" s="32">
        <v>1.7848981310000001</v>
      </c>
      <c r="AT70" s="32">
        <v>1.5172360410000001</v>
      </c>
      <c r="AU70" s="32">
        <v>1.4052920596028791</v>
      </c>
      <c r="AV70" s="32">
        <v>2.3073587779415239</v>
      </c>
      <c r="AW70" s="32">
        <v>1.889727172</v>
      </c>
      <c r="AX70" s="32">
        <v>1.2664256140000001</v>
      </c>
      <c r="AY70" s="32">
        <v>4.4514105634740648</v>
      </c>
      <c r="AZ70" s="32">
        <v>2.0873187030000002</v>
      </c>
      <c r="BA70" s="32">
        <v>5.3632907934321414</v>
      </c>
      <c r="BB70" s="32">
        <v>4.970778080655581</v>
      </c>
      <c r="BC70" s="32">
        <v>4.1088895040000004</v>
      </c>
      <c r="BD70" s="32">
        <v>10.70664607608364</v>
      </c>
      <c r="BE70" s="25">
        <v>3.0121520321550488</v>
      </c>
    </row>
    <row r="71" spans="2:59" ht="12" customHeight="1">
      <c r="B71" s="5" t="s">
        <v>149</v>
      </c>
      <c r="C71" s="26">
        <v>726</v>
      </c>
      <c r="D71" s="27">
        <v>865</v>
      </c>
      <c r="E71" s="27">
        <v>908</v>
      </c>
      <c r="F71" s="27">
        <v>1010</v>
      </c>
      <c r="G71" s="27">
        <v>1121</v>
      </c>
      <c r="H71" s="27">
        <v>1413</v>
      </c>
      <c r="I71" s="27">
        <v>1078</v>
      </c>
      <c r="J71" s="27">
        <v>974</v>
      </c>
      <c r="K71" s="27">
        <v>962</v>
      </c>
      <c r="L71" s="27">
        <v>986</v>
      </c>
      <c r="M71" s="27">
        <v>456</v>
      </c>
      <c r="O71" s="5" t="s">
        <v>149</v>
      </c>
      <c r="P71" s="26">
        <v>3.3095359420000001</v>
      </c>
      <c r="Q71" s="27">
        <v>2.3516378279999999</v>
      </c>
      <c r="R71" s="27">
        <v>2.1044500322461559</v>
      </c>
      <c r="S71" s="27">
        <v>2.1759911677085562</v>
      </c>
      <c r="T71" s="27">
        <v>3.047538971999999</v>
      </c>
      <c r="U71" s="27">
        <v>2.2802521099999988</v>
      </c>
      <c r="V71" s="27">
        <v>3.365668806</v>
      </c>
      <c r="W71" s="27">
        <v>4.5445469077416689</v>
      </c>
      <c r="X71" s="27">
        <v>5.1135156984748171</v>
      </c>
      <c r="Y71" s="27">
        <v>5.7927176723341187</v>
      </c>
      <c r="Z71" s="27">
        <v>4.5942949459999998</v>
      </c>
      <c r="AA71" s="27">
        <v>5.0170230496650428</v>
      </c>
      <c r="AB71" s="27">
        <v>5.8552390656096103</v>
      </c>
      <c r="AC71" s="27">
        <v>4.4176056439999991</v>
      </c>
      <c r="AD71" s="27">
        <v>4.0282774210797569</v>
      </c>
      <c r="AE71" s="27">
        <v>4.0554073029999991</v>
      </c>
      <c r="AF71" s="27">
        <v>6.1053201226862317</v>
      </c>
      <c r="AG71" s="27">
        <v>6.1567671093820362</v>
      </c>
      <c r="AH71" s="27">
        <v>8.4706345749999983</v>
      </c>
      <c r="AI71" s="27">
        <v>7.313193801416916</v>
      </c>
      <c r="AJ71" s="27">
        <v>12.51303250743838</v>
      </c>
      <c r="AK71" s="27">
        <v>9.3236481408572889</v>
      </c>
      <c r="AL71" s="27">
        <v>8.8509290939999996</v>
      </c>
      <c r="AM71" s="27">
        <v>8.6855617639999991</v>
      </c>
      <c r="AN71" s="27">
        <v>10.81956024773749</v>
      </c>
      <c r="AO71" s="27">
        <v>7.3083942657430656</v>
      </c>
      <c r="AP71" s="27">
        <v>4.3980027119999994</v>
      </c>
      <c r="AQ71" s="27">
        <v>6.3204726119999997</v>
      </c>
      <c r="AR71" s="27">
        <v>5.3151708099999997</v>
      </c>
      <c r="AS71" s="27">
        <v>4.5448124674213419</v>
      </c>
      <c r="AT71" s="27">
        <v>6.3784343899999989</v>
      </c>
      <c r="AU71" s="27">
        <v>4.3900694288815156</v>
      </c>
      <c r="AV71" s="27">
        <v>6.031888665828796</v>
      </c>
      <c r="AW71" s="27">
        <v>7.5956781859999989</v>
      </c>
      <c r="AX71" s="27">
        <v>5.2378285559999993</v>
      </c>
      <c r="AY71" s="27">
        <v>5.2150244736931182</v>
      </c>
      <c r="AZ71" s="27">
        <v>5.4446638374600038</v>
      </c>
      <c r="BA71" s="27">
        <v>4.8125049489999991</v>
      </c>
      <c r="BB71" s="27">
        <v>8.9490362349999995</v>
      </c>
      <c r="BC71" s="27">
        <v>7.1495236629999992</v>
      </c>
      <c r="BD71" s="27">
        <v>6.5523116879999996</v>
      </c>
      <c r="BE71" s="28">
        <v>6.0863733743700603</v>
      </c>
    </row>
    <row r="72" spans="2:59" ht="12" customHeight="1">
      <c r="B72" s="18" t="s">
        <v>115</v>
      </c>
      <c r="O72" s="18" t="s">
        <v>115</v>
      </c>
      <c r="P72" s="108"/>
      <c r="Q72" s="108"/>
      <c r="R72" s="108"/>
      <c r="S72" s="108"/>
      <c r="T72" s="108"/>
      <c r="U72" s="108"/>
      <c r="V72" s="108"/>
      <c r="W72" s="108"/>
      <c r="X72" s="108"/>
      <c r="Y72" s="108"/>
      <c r="Z72" s="108"/>
      <c r="AA72" s="108"/>
      <c r="AB72" s="108"/>
      <c r="AC72" s="108"/>
      <c r="AD72" s="108"/>
      <c r="AE72" s="108"/>
      <c r="AF72" s="108"/>
      <c r="AG72" s="108"/>
      <c r="AH72" s="108"/>
      <c r="AI72" s="108"/>
      <c r="AJ72" s="108"/>
      <c r="AK72" s="108"/>
      <c r="AL72" s="108"/>
      <c r="AM72" s="108"/>
      <c r="AN72" s="108"/>
      <c r="AO72" s="108"/>
      <c r="AP72" s="108"/>
      <c r="AQ72" s="108"/>
      <c r="AR72" s="108"/>
      <c r="AS72" s="108"/>
      <c r="AT72" s="108"/>
      <c r="AU72" s="108"/>
      <c r="AV72" s="108"/>
      <c r="AW72" s="108"/>
      <c r="AX72" s="108"/>
      <c r="AY72" s="108"/>
      <c r="AZ72" s="108"/>
      <c r="BA72" s="108"/>
      <c r="BB72" s="108"/>
      <c r="BC72" s="108"/>
      <c r="BD72" s="108"/>
      <c r="BE72" s="108"/>
      <c r="BF72" s="108"/>
      <c r="BG72" s="108"/>
    </row>
    <row r="90" spans="3:57" ht="12" customHeight="1">
      <c r="O90" s="12"/>
      <c r="AX90" s="16"/>
      <c r="AY90" s="16"/>
      <c r="AZ90" s="16"/>
      <c r="BA90" s="16"/>
      <c r="BB90" s="16"/>
      <c r="BC90" s="16"/>
      <c r="BD90" s="16"/>
      <c r="BE90" s="16"/>
    </row>
    <row r="96" spans="3:57" ht="12" customHeight="1">
      <c r="C96" s="14"/>
      <c r="D96" s="15"/>
      <c r="E96" s="15"/>
      <c r="F96" s="15"/>
      <c r="G96" s="15"/>
      <c r="H96" s="15"/>
      <c r="I96" s="15"/>
      <c r="J96" s="15"/>
      <c r="K96" s="15"/>
      <c r="L96" s="15"/>
      <c r="M96" s="15"/>
      <c r="N96" s="15"/>
      <c r="P96" s="10" t="s">
        <v>150</v>
      </c>
    </row>
    <row r="97" spans="2:59" ht="12" customHeight="1">
      <c r="C97" s="10" t="s">
        <v>151</v>
      </c>
      <c r="D97" s="12"/>
      <c r="E97" s="12"/>
      <c r="F97" s="12"/>
      <c r="G97" s="12"/>
      <c r="H97" s="12"/>
      <c r="I97" s="12"/>
      <c r="J97" s="12"/>
      <c r="K97" s="12"/>
      <c r="L97" s="12"/>
      <c r="M97" s="12"/>
      <c r="N97" s="12"/>
      <c r="P97" s="1057">
        <v>2016</v>
      </c>
      <c r="Q97" s="1059"/>
      <c r="R97" s="1059"/>
      <c r="S97" s="1059"/>
      <c r="T97" s="1057">
        <v>2017</v>
      </c>
      <c r="U97" s="1059"/>
      <c r="V97" s="1059"/>
      <c r="W97" s="1059"/>
      <c r="X97" s="1057">
        <v>2018</v>
      </c>
      <c r="Y97" s="1059"/>
      <c r="Z97" s="1059"/>
      <c r="AA97" s="1059"/>
      <c r="AB97" s="1057">
        <v>2019</v>
      </c>
      <c r="AC97" s="1059"/>
      <c r="AD97" s="1059"/>
      <c r="AE97" s="1059"/>
      <c r="AF97" s="1057">
        <v>2020</v>
      </c>
      <c r="AG97" s="1059"/>
      <c r="AH97" s="1059"/>
      <c r="AI97" s="1059"/>
      <c r="AJ97" s="1057">
        <v>2021</v>
      </c>
      <c r="AK97" s="1059"/>
      <c r="AL97" s="1059"/>
      <c r="AM97" s="1059"/>
      <c r="AN97" s="1057">
        <v>2022</v>
      </c>
      <c r="AO97" s="1059"/>
      <c r="AP97" s="1059"/>
      <c r="AQ97" s="1059"/>
      <c r="AR97" s="1057">
        <v>2023</v>
      </c>
      <c r="AS97" s="1059"/>
      <c r="AT97" s="1059"/>
      <c r="AU97" s="1059"/>
      <c r="AV97" s="1057">
        <v>2024</v>
      </c>
      <c r="AW97" s="1059"/>
      <c r="AX97" s="1059"/>
      <c r="AY97" s="1059"/>
      <c r="AZ97" s="1057">
        <v>2025</v>
      </c>
      <c r="BA97" s="1059"/>
      <c r="BB97" s="1059"/>
      <c r="BC97" s="1059"/>
      <c r="BD97" s="1057">
        <v>2026</v>
      </c>
      <c r="BE97" s="1057"/>
    </row>
    <row r="98" spans="2:59" ht="12" customHeight="1">
      <c r="C98" s="3">
        <v>2016</v>
      </c>
      <c r="D98" s="4">
        <v>2017</v>
      </c>
      <c r="E98" s="4">
        <v>2018</v>
      </c>
      <c r="F98" s="4">
        <v>2019</v>
      </c>
      <c r="G98" s="4">
        <v>2020</v>
      </c>
      <c r="H98" s="4">
        <v>2021</v>
      </c>
      <c r="I98" s="4">
        <v>2022</v>
      </c>
      <c r="J98" s="4">
        <v>2023</v>
      </c>
      <c r="K98" s="4">
        <v>2024</v>
      </c>
      <c r="L98" s="4">
        <v>2025</v>
      </c>
      <c r="M98" s="94">
        <v>2026</v>
      </c>
      <c r="P98" s="6" t="s">
        <v>108</v>
      </c>
      <c r="Q98" s="6" t="s">
        <v>109</v>
      </c>
      <c r="R98" s="6" t="s">
        <v>110</v>
      </c>
      <c r="S98" s="6" t="s">
        <v>111</v>
      </c>
      <c r="T98" s="6" t="s">
        <v>108</v>
      </c>
      <c r="U98" s="6" t="s">
        <v>109</v>
      </c>
      <c r="V98" s="6" t="s">
        <v>110</v>
      </c>
      <c r="W98" s="6" t="s">
        <v>111</v>
      </c>
      <c r="X98" s="6" t="s">
        <v>108</v>
      </c>
      <c r="Y98" s="6" t="s">
        <v>109</v>
      </c>
      <c r="Z98" s="6" t="s">
        <v>110</v>
      </c>
      <c r="AA98" s="6" t="s">
        <v>111</v>
      </c>
      <c r="AB98" s="6" t="s">
        <v>108</v>
      </c>
      <c r="AC98" s="6" t="s">
        <v>109</v>
      </c>
      <c r="AD98" s="6" t="s">
        <v>110</v>
      </c>
      <c r="AE98" s="6" t="s">
        <v>111</v>
      </c>
      <c r="AF98" s="6" t="s">
        <v>108</v>
      </c>
      <c r="AG98" s="6" t="s">
        <v>109</v>
      </c>
      <c r="AH98" s="6" t="s">
        <v>110</v>
      </c>
      <c r="AI98" s="6" t="s">
        <v>111</v>
      </c>
      <c r="AJ98" s="6" t="s">
        <v>108</v>
      </c>
      <c r="AK98" s="6" t="s">
        <v>109</v>
      </c>
      <c r="AL98" s="6" t="s">
        <v>110</v>
      </c>
      <c r="AM98" s="6" t="s">
        <v>111</v>
      </c>
      <c r="AN98" s="6" t="s">
        <v>108</v>
      </c>
      <c r="AO98" s="6" t="s">
        <v>109</v>
      </c>
      <c r="AP98" s="6" t="s">
        <v>110</v>
      </c>
      <c r="AQ98" s="6" t="s">
        <v>111</v>
      </c>
      <c r="AR98" s="6" t="s">
        <v>108</v>
      </c>
      <c r="AS98" s="6" t="s">
        <v>109</v>
      </c>
      <c r="AT98" s="6" t="s">
        <v>110</v>
      </c>
      <c r="AU98" s="6" t="s">
        <v>111</v>
      </c>
      <c r="AV98" s="6" t="s">
        <v>108</v>
      </c>
      <c r="AW98" s="6" t="s">
        <v>109</v>
      </c>
      <c r="AX98" s="6" t="s">
        <v>110</v>
      </c>
      <c r="AY98" s="6" t="s">
        <v>111</v>
      </c>
      <c r="AZ98" s="6" t="s">
        <v>108</v>
      </c>
      <c r="BA98" s="6" t="s">
        <v>109</v>
      </c>
      <c r="BB98" s="6" t="s">
        <v>110</v>
      </c>
      <c r="BC98" s="6" t="s">
        <v>111</v>
      </c>
      <c r="BD98" s="6" t="s">
        <v>108</v>
      </c>
      <c r="BE98" s="6" t="s">
        <v>109</v>
      </c>
    </row>
    <row r="99" spans="2:59" ht="12" customHeight="1">
      <c r="B99" s="41" t="s">
        <v>139</v>
      </c>
      <c r="C99" s="176">
        <v>0.35517727994355264</v>
      </c>
      <c r="D99" s="177">
        <v>0.35235895743978884</v>
      </c>
      <c r="E99" s="177">
        <v>0.36127636560302867</v>
      </c>
      <c r="F99" s="177">
        <v>0.35805462454538972</v>
      </c>
      <c r="G99" s="177">
        <v>0.36312495605091061</v>
      </c>
      <c r="H99" s="177">
        <v>0.38342047819686276</v>
      </c>
      <c r="I99" s="177">
        <v>0.39550893296180956</v>
      </c>
      <c r="J99" s="177">
        <v>0.38707592891760906</v>
      </c>
      <c r="K99" s="177">
        <v>0.40306354254559618</v>
      </c>
      <c r="L99" s="177">
        <v>0.40058368227382313</v>
      </c>
      <c r="M99" s="178">
        <v>0.36652963797904786</v>
      </c>
      <c r="O99" s="41" t="s">
        <v>139</v>
      </c>
      <c r="P99" s="176">
        <v>0.36773654733693911</v>
      </c>
      <c r="Q99" s="177">
        <v>0.37912665567662734</v>
      </c>
      <c r="R99" s="177">
        <v>0.38484815969134378</v>
      </c>
      <c r="S99" s="177">
        <v>0.38830044607517777</v>
      </c>
      <c r="T99" s="177">
        <v>0.37334051364174753</v>
      </c>
      <c r="U99" s="177">
        <v>0.369442177037832</v>
      </c>
      <c r="V99" s="177">
        <v>0.39027226351823646</v>
      </c>
      <c r="W99" s="177">
        <v>0.38402048631267971</v>
      </c>
      <c r="X99" s="177">
        <v>0.38342990875256783</v>
      </c>
      <c r="Y99" s="177">
        <v>0.39722187265767167</v>
      </c>
      <c r="Z99" s="177">
        <v>0.38870724500136455</v>
      </c>
      <c r="AA99" s="177">
        <v>0.38325489726384876</v>
      </c>
      <c r="AB99" s="177">
        <v>0.38291713490455109</v>
      </c>
      <c r="AC99" s="177">
        <v>0.39741991633488166</v>
      </c>
      <c r="AD99" s="177">
        <v>0.38291496128345481</v>
      </c>
      <c r="AE99" s="177">
        <v>0.37813637926597637</v>
      </c>
      <c r="AF99" s="177">
        <v>0.39373746559543399</v>
      </c>
      <c r="AG99" s="177">
        <v>0.38333562172098173</v>
      </c>
      <c r="AH99" s="177">
        <v>0.39144411355481751</v>
      </c>
      <c r="AI99" s="177">
        <v>0.40307058363871906</v>
      </c>
      <c r="AJ99" s="177">
        <v>0.39904188067902252</v>
      </c>
      <c r="AK99" s="177">
        <v>0.40693091391407055</v>
      </c>
      <c r="AL99" s="177">
        <v>0.41554607137454685</v>
      </c>
      <c r="AM99" s="177">
        <v>0.4274309350773885</v>
      </c>
      <c r="AN99" s="177">
        <v>0.43084376001140207</v>
      </c>
      <c r="AO99" s="177">
        <v>0.42198685842510009</v>
      </c>
      <c r="AP99" s="177">
        <v>0.42335370090643665</v>
      </c>
      <c r="AQ99" s="177">
        <v>0.40895884184356823</v>
      </c>
      <c r="AR99" s="177">
        <v>0.43107833048963196</v>
      </c>
      <c r="AS99" s="177">
        <v>0.42553442959177701</v>
      </c>
      <c r="AT99" s="177">
        <v>0.42413564882120275</v>
      </c>
      <c r="AU99" s="177">
        <v>0.42536323307798979</v>
      </c>
      <c r="AV99" s="177">
        <v>0.44753862436957043</v>
      </c>
      <c r="AW99" s="177">
        <v>0.44250421922337718</v>
      </c>
      <c r="AX99" s="177">
        <v>0.44543577190718864</v>
      </c>
      <c r="AY99" s="177">
        <v>0.43852799185115726</v>
      </c>
      <c r="AZ99" s="177">
        <v>0.46240090360174946</v>
      </c>
      <c r="BA99" s="177">
        <v>0.44980931356100928</v>
      </c>
      <c r="BB99" s="177">
        <v>0.43817289022175016</v>
      </c>
      <c r="BC99" s="177">
        <v>0.41798880419399487</v>
      </c>
      <c r="BD99" s="177">
        <v>0.41270412935231238</v>
      </c>
      <c r="BE99" s="178">
        <v>0.39588442828176423</v>
      </c>
    </row>
    <row r="100" spans="2:59" ht="12" customHeight="1">
      <c r="B100" s="5" t="s">
        <v>140</v>
      </c>
      <c r="C100" s="179">
        <v>3.6602575410125245E-2</v>
      </c>
      <c r="D100" s="180">
        <v>3.1095348069943914E-2</v>
      </c>
      <c r="E100" s="180">
        <v>2.511009812253728E-2</v>
      </c>
      <c r="F100" s="180">
        <v>2.7597518362689866E-2</v>
      </c>
      <c r="G100" s="180">
        <v>2.5947542366922156E-2</v>
      </c>
      <c r="H100" s="180">
        <v>2.4569775115488097E-2</v>
      </c>
      <c r="I100" s="180">
        <v>2.7044746762825766E-2</v>
      </c>
      <c r="J100" s="180">
        <v>2.4620355411954765E-2</v>
      </c>
      <c r="K100" s="180">
        <v>1.9601479846822874E-2</v>
      </c>
      <c r="L100" s="180">
        <v>1.7764243116355792E-2</v>
      </c>
      <c r="M100" s="181">
        <v>1.6576050921628432E-2</v>
      </c>
      <c r="O100" s="5" t="s">
        <v>140</v>
      </c>
      <c r="P100" s="179">
        <v>4.4229481638463464E-2</v>
      </c>
      <c r="Q100" s="180">
        <v>3.3418459011009705E-2</v>
      </c>
      <c r="R100" s="180">
        <v>4.0467734983316905E-2</v>
      </c>
      <c r="S100" s="180">
        <v>3.6941015410395288E-2</v>
      </c>
      <c r="T100" s="180">
        <v>3.5817456364938612E-2</v>
      </c>
      <c r="U100" s="180">
        <v>3.4107878346544253E-2</v>
      </c>
      <c r="V100" s="180">
        <v>3.3230372484996482E-2</v>
      </c>
      <c r="W100" s="180">
        <v>3.0229017873009772E-2</v>
      </c>
      <c r="X100" s="180">
        <v>2.7494584259732065E-2</v>
      </c>
      <c r="Y100" s="180">
        <v>2.8774022577675862E-2</v>
      </c>
      <c r="Z100" s="180">
        <v>2.569965256207369E-2</v>
      </c>
      <c r="AA100" s="180">
        <v>2.5833734542529053E-2</v>
      </c>
      <c r="AB100" s="180">
        <v>3.4810648627686458E-2</v>
      </c>
      <c r="AC100" s="180">
        <v>2.4957212552031521E-2</v>
      </c>
      <c r="AD100" s="180">
        <v>2.6473133125769717E-2</v>
      </c>
      <c r="AE100" s="180">
        <v>3.1914323569762711E-2</v>
      </c>
      <c r="AF100" s="180">
        <v>3.178267734292696E-2</v>
      </c>
      <c r="AG100" s="180">
        <v>2.8549973643161222E-2</v>
      </c>
      <c r="AH100" s="180">
        <v>2.238704770540588E-2</v>
      </c>
      <c r="AI100" s="180">
        <v>2.8727939779341433E-2</v>
      </c>
      <c r="AJ100" s="180">
        <v>2.5174174954203193E-2</v>
      </c>
      <c r="AK100" s="180">
        <v>2.638568251203588E-2</v>
      </c>
      <c r="AL100" s="180">
        <v>2.8342830861744068E-2</v>
      </c>
      <c r="AM100" s="180">
        <v>2.5852677524842046E-2</v>
      </c>
      <c r="AN100" s="180">
        <v>3.0681579802279389E-2</v>
      </c>
      <c r="AO100" s="180">
        <v>3.209541183522454E-2</v>
      </c>
      <c r="AP100" s="180">
        <v>2.6573586149204024E-2</v>
      </c>
      <c r="AQ100" s="180">
        <v>2.4594727551431377E-2</v>
      </c>
      <c r="AR100" s="180">
        <v>2.7589013151336446E-2</v>
      </c>
      <c r="AS100" s="180">
        <v>2.5339832562960029E-2</v>
      </c>
      <c r="AT100" s="180">
        <v>2.595502530583314E-2</v>
      </c>
      <c r="AU100" s="180">
        <v>2.9683621301125906E-2</v>
      </c>
      <c r="AV100" s="180">
        <v>2.3581645728522612E-2</v>
      </c>
      <c r="AW100" s="180">
        <v>1.9697679977968514E-2</v>
      </c>
      <c r="AX100" s="180">
        <v>1.970137484592956E-2</v>
      </c>
      <c r="AY100" s="180">
        <v>2.3129113494259348E-2</v>
      </c>
      <c r="AZ100" s="180">
        <v>2.276974146523766E-2</v>
      </c>
      <c r="BA100" s="180">
        <v>1.8186360386563717E-2</v>
      </c>
      <c r="BB100" s="180">
        <v>2.1201914042987911E-2</v>
      </c>
      <c r="BC100" s="180">
        <v>1.5947364015433538E-2</v>
      </c>
      <c r="BD100" s="180">
        <v>1.9896204583100461E-2</v>
      </c>
      <c r="BE100" s="181">
        <v>1.6595764905104445E-2</v>
      </c>
    </row>
    <row r="101" spans="2:59" ht="12" customHeight="1">
      <c r="B101" s="5" t="s">
        <v>141</v>
      </c>
      <c r="C101" s="182">
        <v>1.5170224025401306E-2</v>
      </c>
      <c r="D101" s="183">
        <v>1.0805014846585286E-2</v>
      </c>
      <c r="E101" s="183">
        <v>1.0739395812408252E-2</v>
      </c>
      <c r="F101" s="183">
        <v>1.1053269628467517E-2</v>
      </c>
      <c r="G101" s="183">
        <v>1.1883833766964348E-2</v>
      </c>
      <c r="H101" s="183">
        <v>1.2995583532158992E-2</v>
      </c>
      <c r="I101" s="183">
        <v>1.3822870567666503E-2</v>
      </c>
      <c r="J101" s="183">
        <v>1.6995153473344102E-2</v>
      </c>
      <c r="K101" s="183">
        <v>1.8043746349062115E-2</v>
      </c>
      <c r="L101" s="183">
        <v>1.6622256058875778E-2</v>
      </c>
      <c r="M101" s="184">
        <v>2.0952128364938337E-2</v>
      </c>
      <c r="O101" s="5" t="s">
        <v>141</v>
      </c>
      <c r="P101" s="182">
        <v>1.9587341868462393E-2</v>
      </c>
      <c r="Q101" s="183">
        <v>1.728540983328088E-2</v>
      </c>
      <c r="R101" s="183">
        <v>1.4568384593994085E-2</v>
      </c>
      <c r="S101" s="183">
        <v>1.2173743714789357E-2</v>
      </c>
      <c r="T101" s="183">
        <v>9.0350340380025325E-3</v>
      </c>
      <c r="U101" s="183">
        <v>1.2207030145078996E-2</v>
      </c>
      <c r="V101" s="183">
        <v>1.1815243550220971E-2</v>
      </c>
      <c r="W101" s="183">
        <v>1.3808316806189649E-2</v>
      </c>
      <c r="X101" s="183">
        <v>1.1655312892712506E-2</v>
      </c>
      <c r="Y101" s="183">
        <v>1.5088816717561734E-2</v>
      </c>
      <c r="Z101" s="183">
        <v>7.8526716161891833E-3</v>
      </c>
      <c r="AA101" s="183">
        <v>1.1445325430234391E-2</v>
      </c>
      <c r="AB101" s="183">
        <v>1.0025466804773701E-2</v>
      </c>
      <c r="AC101" s="183">
        <v>1.0109250653987451E-2</v>
      </c>
      <c r="AD101" s="183">
        <v>1.7333599070444457E-2</v>
      </c>
      <c r="AE101" s="183">
        <v>1.0315740951842492E-2</v>
      </c>
      <c r="AF101" s="183">
        <v>1.392133800971181E-2</v>
      </c>
      <c r="AG101" s="183">
        <v>1.0793282718756072E-2</v>
      </c>
      <c r="AH101" s="183">
        <v>1.0205859983346799E-2</v>
      </c>
      <c r="AI101" s="183">
        <v>1.5829681102902421E-2</v>
      </c>
      <c r="AJ101" s="183">
        <v>1.3107215058800008E-2</v>
      </c>
      <c r="AK101" s="183">
        <v>1.5467469058779652E-2</v>
      </c>
      <c r="AL101" s="183">
        <v>1.5622032758441611E-2</v>
      </c>
      <c r="AM101" s="183">
        <v>1.1849143865552605E-2</v>
      </c>
      <c r="AN101" s="183">
        <v>1.2272631920911756E-2</v>
      </c>
      <c r="AO101" s="183">
        <v>1.4917585782569151E-2</v>
      </c>
      <c r="AP101" s="183">
        <v>1.5892046618641624E-2</v>
      </c>
      <c r="AQ101" s="183">
        <v>1.7159112245184682E-2</v>
      </c>
      <c r="AR101" s="183">
        <v>1.551881989762675E-2</v>
      </c>
      <c r="AS101" s="183">
        <v>1.8058271481649676E-2</v>
      </c>
      <c r="AT101" s="183">
        <v>2.1680079961342975E-2</v>
      </c>
      <c r="AU101" s="183">
        <v>2.0503119867787998E-2</v>
      </c>
      <c r="AV101" s="183">
        <v>1.7686234296391958E-2</v>
      </c>
      <c r="AW101" s="183">
        <v>1.7478223079042482E-2</v>
      </c>
      <c r="AX101" s="183">
        <v>2.0932710773800156E-2</v>
      </c>
      <c r="AY101" s="183">
        <v>2.4054278034029725E-2</v>
      </c>
      <c r="AZ101" s="183">
        <v>1.8766270438382689E-2</v>
      </c>
      <c r="BA101" s="183">
        <v>1.8186360386563717E-2</v>
      </c>
      <c r="BB101" s="183">
        <v>1.9729558901113751E-2</v>
      </c>
      <c r="BC101" s="183">
        <v>1.678669896361425E-2</v>
      </c>
      <c r="BD101" s="183">
        <v>2.4728139981853428E-2</v>
      </c>
      <c r="BE101" s="184">
        <v>2.1423623786589376E-2</v>
      </c>
    </row>
    <row r="102" spans="2:59" ht="12" customHeight="1">
      <c r="B102" s="5" t="s">
        <v>142</v>
      </c>
      <c r="C102" s="179">
        <v>4.3041100723231612E-2</v>
      </c>
      <c r="D102" s="180">
        <v>4.6684262619597496E-2</v>
      </c>
      <c r="E102" s="180">
        <v>5.6014834273352389E-2</v>
      </c>
      <c r="F102" s="180">
        <v>5.690651073236825E-2</v>
      </c>
      <c r="G102" s="180">
        <v>6.0895858237817312E-2</v>
      </c>
      <c r="H102" s="180">
        <v>7.0866541448804513E-2</v>
      </c>
      <c r="I102" s="180">
        <v>7.780145331366442E-2</v>
      </c>
      <c r="J102" s="180">
        <v>6.9014539579967685E-2</v>
      </c>
      <c r="K102" s="180">
        <v>6.5944051405205428E-2</v>
      </c>
      <c r="L102" s="180">
        <v>6.4776043649283091E-2</v>
      </c>
      <c r="M102" s="181">
        <v>5.8745524466251163E-2</v>
      </c>
      <c r="O102" s="5" t="s">
        <v>142</v>
      </c>
      <c r="P102" s="179">
        <v>4.7072805458078973E-2</v>
      </c>
      <c r="Q102" s="180">
        <v>4.1484983599874112E-2</v>
      </c>
      <c r="R102" s="180">
        <v>4.653789523081444E-2</v>
      </c>
      <c r="S102" s="180">
        <v>4.8694974859157428E-2</v>
      </c>
      <c r="T102" s="180">
        <v>4.8724647847799375E-2</v>
      </c>
      <c r="U102" s="180">
        <v>4.9546181177085341E-2</v>
      </c>
      <c r="V102" s="180">
        <v>5.0584011449383535E-2</v>
      </c>
      <c r="W102" s="180">
        <v>5.2247685212609488E-2</v>
      </c>
      <c r="X102" s="180">
        <v>5.767885611009009E-2</v>
      </c>
      <c r="Y102" s="180">
        <v>6.6671515728761149E-2</v>
      </c>
      <c r="Z102" s="180">
        <v>5.6753399407912727E-2</v>
      </c>
      <c r="AA102" s="180">
        <v>5.9842701535225529E-2</v>
      </c>
      <c r="AB102" s="180">
        <v>5.9317345261577732E-2</v>
      </c>
      <c r="AC102" s="180">
        <v>6.2866902504484456E-2</v>
      </c>
      <c r="AD102" s="180">
        <v>6.2716113000335402E-2</v>
      </c>
      <c r="AE102" s="180">
        <v>6.0282611187329568E-2</v>
      </c>
      <c r="AF102" s="180">
        <v>5.5948018793747459E-2</v>
      </c>
      <c r="AG102" s="180">
        <v>6.8241400415360962E-2</v>
      </c>
      <c r="AH102" s="180">
        <v>7.2757905042569113E-2</v>
      </c>
      <c r="AI102" s="180">
        <v>6.9181569264536516E-2</v>
      </c>
      <c r="AJ102" s="180">
        <v>7.3650065568495293E-2</v>
      </c>
      <c r="AK102" s="180">
        <v>7.6654956953069744E-2</v>
      </c>
      <c r="AL102" s="180">
        <v>7.9002851378404723E-2</v>
      </c>
      <c r="AM102" s="180">
        <v>7.5619081760162979E-2</v>
      </c>
      <c r="AN102" s="180">
        <v>8.5722474477883628E-2</v>
      </c>
      <c r="AO102" s="180">
        <v>8.5889130263276936E-2</v>
      </c>
      <c r="AP102" s="180">
        <v>8.0241809156419999E-2</v>
      </c>
      <c r="AQ102" s="180">
        <v>7.8645931123763127E-2</v>
      </c>
      <c r="AR102" s="180">
        <v>7.6608777589871738E-2</v>
      </c>
      <c r="AS102" s="180">
        <v>7.5145710359122847E-2</v>
      </c>
      <c r="AT102" s="180">
        <v>8.0613255067528811E-2</v>
      </c>
      <c r="AU102" s="180">
        <v>7.1913927894480284E-2</v>
      </c>
      <c r="AV102" s="180">
        <v>7.689667085387808E-2</v>
      </c>
      <c r="AW102" s="180">
        <v>7.1300052877998704E-2</v>
      </c>
      <c r="AX102" s="180">
        <v>7.3264487708300546E-2</v>
      </c>
      <c r="AY102" s="180">
        <v>6.8153787763084214E-2</v>
      </c>
      <c r="AZ102" s="180">
        <v>6.5306621125571757E-2</v>
      </c>
      <c r="BA102" s="180">
        <v>7.244233553981215E-2</v>
      </c>
      <c r="BB102" s="180">
        <v>8.0096119717954328E-2</v>
      </c>
      <c r="BC102" s="180">
        <v>6.9664800698999149E-2</v>
      </c>
      <c r="BD102" s="180">
        <v>6.5941706618275808E-2</v>
      </c>
      <c r="BE102" s="181">
        <v>6.3667388999582505E-2</v>
      </c>
    </row>
    <row r="103" spans="2:59" ht="12" customHeight="1">
      <c r="B103" s="5" t="s">
        <v>143</v>
      </c>
      <c r="C103" s="182">
        <v>1.2788851649320868E-2</v>
      </c>
      <c r="D103" s="183">
        <v>1.4351699109204884E-2</v>
      </c>
      <c r="E103" s="183">
        <v>1.3907131267866801E-2</v>
      </c>
      <c r="F103" s="183">
        <v>1.2907366469371746E-2</v>
      </c>
      <c r="G103" s="183">
        <v>1.0688418535967935E-2</v>
      </c>
      <c r="H103" s="183">
        <v>1.121884359612163E-2</v>
      </c>
      <c r="I103" s="183">
        <v>1.0927170409222533E-2</v>
      </c>
      <c r="J103" s="183">
        <v>1.0016155088852988E-2</v>
      </c>
      <c r="K103" s="183">
        <v>9.8007399234114369E-3</v>
      </c>
      <c r="L103" s="183">
        <v>7.9304656769445502E-3</v>
      </c>
      <c r="M103" s="184">
        <v>5.8347699244132075E-3</v>
      </c>
      <c r="O103" s="5" t="s">
        <v>143</v>
      </c>
      <c r="P103" s="182">
        <v>1.453254396692371E-2</v>
      </c>
      <c r="Q103" s="183">
        <v>1.2291846992555294E-2</v>
      </c>
      <c r="R103" s="183">
        <v>1.3354352544494578E-2</v>
      </c>
      <c r="S103" s="183">
        <v>1.4272665044925453E-2</v>
      </c>
      <c r="T103" s="183">
        <v>1.4197910631146837E-2</v>
      </c>
      <c r="U103" s="183">
        <v>1.6156363427310437E-2</v>
      </c>
      <c r="V103" s="183">
        <v>1.2922922633054187E-2</v>
      </c>
      <c r="W103" s="183">
        <v>1.8659887575931958E-2</v>
      </c>
      <c r="X103" s="183">
        <v>1.4345000483338468E-2</v>
      </c>
      <c r="Y103" s="183">
        <v>1.3334303145752228E-2</v>
      </c>
      <c r="Z103" s="183">
        <v>1.6776162089131436E-2</v>
      </c>
      <c r="AA103" s="183">
        <v>1.5369437006314754E-2</v>
      </c>
      <c r="AB103" s="183">
        <v>1.3088803884010109E-2</v>
      </c>
      <c r="AC103" s="183">
        <v>1.1372906985735882E-2</v>
      </c>
      <c r="AD103" s="183">
        <v>1.6072973683503043E-2</v>
      </c>
      <c r="AE103" s="183">
        <v>1.5151244523018663E-2</v>
      </c>
      <c r="AF103" s="183">
        <v>1.1557337215609803E-2</v>
      </c>
      <c r="AG103" s="183">
        <v>1.2534134770168341E-2</v>
      </c>
      <c r="AH103" s="183">
        <v>1.119352385270294E-2</v>
      </c>
      <c r="AI103" s="183">
        <v>1.1139405220560963E-2</v>
      </c>
      <c r="AJ103" s="183">
        <v>1.4147470222196836E-2</v>
      </c>
      <c r="AK103" s="183">
        <v>9.3259739913230267E-3</v>
      </c>
      <c r="AL103" s="183">
        <v>1.1158594827458294E-2</v>
      </c>
      <c r="AM103" s="183">
        <v>1.3357216721168391E-2</v>
      </c>
      <c r="AN103" s="183">
        <v>1.0227193267426464E-2</v>
      </c>
      <c r="AO103" s="183">
        <v>9.9450571883794338E-3</v>
      </c>
      <c r="AP103" s="183">
        <v>1.3547318429005974E-2</v>
      </c>
      <c r="AQ103" s="183">
        <v>1.4013275000234157E-2</v>
      </c>
      <c r="AR103" s="183">
        <v>9.1142275589236477E-3</v>
      </c>
      <c r="AS103" s="183">
        <v>1.2233022616601393E-2</v>
      </c>
      <c r="AT103" s="183">
        <v>1.0687363361225411E-2</v>
      </c>
      <c r="AU103" s="183">
        <v>1.2546685292228476E-2</v>
      </c>
      <c r="AV103" s="183">
        <v>1.281611180897968E-2</v>
      </c>
      <c r="AW103" s="183">
        <v>7.768099146241104E-3</v>
      </c>
      <c r="AX103" s="183">
        <v>1.2313359278705974E-2</v>
      </c>
      <c r="AY103" s="183">
        <v>1.0176809937474114E-2</v>
      </c>
      <c r="AZ103" s="183">
        <v>8.5073759320668189E-3</v>
      </c>
      <c r="BA103" s="183">
        <v>8.1838621739536727E-3</v>
      </c>
      <c r="BB103" s="183">
        <v>7.9507177661204669E-3</v>
      </c>
      <c r="BC103" s="183">
        <v>1.0351797694228788E-2</v>
      </c>
      <c r="BD103" s="183">
        <v>5.9688613749301379E-3</v>
      </c>
      <c r="BE103" s="184">
        <v>6.9400471421345866E-3</v>
      </c>
    </row>
    <row r="104" spans="2:59" ht="12" customHeight="1">
      <c r="B104" s="5" t="s">
        <v>144</v>
      </c>
      <c r="C104" s="179">
        <v>0.14861527606279767</v>
      </c>
      <c r="D104" s="180">
        <v>0.14063015506433521</v>
      </c>
      <c r="E104" s="180">
        <v>0.13219500888511165</v>
      </c>
      <c r="F104" s="180">
        <v>0.12700563360193967</v>
      </c>
      <c r="G104" s="180">
        <v>0.12488573236762535</v>
      </c>
      <c r="H104" s="180">
        <v>0.12198588760850805</v>
      </c>
      <c r="I104" s="180">
        <v>0.12495219362945965</v>
      </c>
      <c r="J104" s="180">
        <v>0.14158319870759289</v>
      </c>
      <c r="K104" s="180">
        <v>0.14350619848120985</v>
      </c>
      <c r="L104" s="180">
        <v>0.16381169902296663</v>
      </c>
      <c r="M104" s="181">
        <v>0.21283649383370906</v>
      </c>
      <c r="O104" s="5" t="s">
        <v>144</v>
      </c>
      <c r="P104" s="179">
        <v>0.16649240588193034</v>
      </c>
      <c r="Q104" s="180">
        <v>0.16209873221432294</v>
      </c>
      <c r="R104" s="180">
        <v>0.15296803823693791</v>
      </c>
      <c r="S104" s="180">
        <v>0.15028276723774447</v>
      </c>
      <c r="T104" s="180">
        <v>0.15972649460040192</v>
      </c>
      <c r="U104" s="180">
        <v>0.14612533144256329</v>
      </c>
      <c r="V104" s="180">
        <v>0.15249048707003943</v>
      </c>
      <c r="W104" s="180">
        <v>0.14554712309226928</v>
      </c>
      <c r="X104" s="180">
        <v>0.145243129893802</v>
      </c>
      <c r="Y104" s="180">
        <v>0.1350975450293318</v>
      </c>
      <c r="Z104" s="180">
        <v>0.14384666642382912</v>
      </c>
      <c r="AA104" s="180">
        <v>0.14290306322892654</v>
      </c>
      <c r="AB104" s="180">
        <v>0.13729319818759539</v>
      </c>
      <c r="AC104" s="180">
        <v>0.13963402465820168</v>
      </c>
      <c r="AD104" s="180">
        <v>0.13078988389517182</v>
      </c>
      <c r="AE104" s="180">
        <v>0.13894013594512858</v>
      </c>
      <c r="AF104" s="180">
        <v>0.14236538115592076</v>
      </c>
      <c r="AG104" s="180">
        <v>0.13439377836902722</v>
      </c>
      <c r="AH104" s="180">
        <v>0.13695605655071832</v>
      </c>
      <c r="AI104" s="180">
        <v>0.12663744882321937</v>
      </c>
      <c r="AJ104" s="180">
        <v>0.13544122227426678</v>
      </c>
      <c r="AK104" s="180">
        <v>0.12328482690968488</v>
      </c>
      <c r="AL104" s="180">
        <v>0.1281006686192212</v>
      </c>
      <c r="AM104" s="180">
        <v>0.13701919088166284</v>
      </c>
      <c r="AN104" s="180">
        <v>0.12272631920911756</v>
      </c>
      <c r="AO104" s="180">
        <v>0.1335801999620965</v>
      </c>
      <c r="AP104" s="180">
        <v>0.13495213358125183</v>
      </c>
      <c r="AQ104" s="180">
        <v>0.14814033571676108</v>
      </c>
      <c r="AR104" s="180">
        <v>0.15740517324735703</v>
      </c>
      <c r="AS104" s="180">
        <v>0.15378657003727464</v>
      </c>
      <c r="AT104" s="180">
        <v>0.15725691802945962</v>
      </c>
      <c r="AU104" s="180">
        <v>0.15576250765229988</v>
      </c>
      <c r="AV104" s="180">
        <v>0.14969218592888267</v>
      </c>
      <c r="AW104" s="180">
        <v>0.16534953896998922</v>
      </c>
      <c r="AX104" s="180">
        <v>0.16161284053301592</v>
      </c>
      <c r="AY104" s="180">
        <v>0.15604441904126976</v>
      </c>
      <c r="AZ104" s="180">
        <v>0.16063927495255581</v>
      </c>
      <c r="BA104" s="180">
        <v>0.17307352967879805</v>
      </c>
      <c r="BB104" s="180">
        <v>0.18581121890451904</v>
      </c>
      <c r="BC104" s="180">
        <v>0.20647639725245528</v>
      </c>
      <c r="BD104" s="180">
        <v>0.21772132443792788</v>
      </c>
      <c r="BE104" s="181">
        <v>0.25316085009786599</v>
      </c>
    </row>
    <row r="105" spans="2:59" ht="12" customHeight="1">
      <c r="B105" s="5" t="s">
        <v>145</v>
      </c>
      <c r="C105" s="182">
        <v>0.14843887810901393</v>
      </c>
      <c r="D105" s="183">
        <v>0.1546519300560871</v>
      </c>
      <c r="E105" s="183">
        <v>0.15004249401220737</v>
      </c>
      <c r="F105" s="183">
        <v>0.15866790273122727</v>
      </c>
      <c r="G105" s="183">
        <v>0.14323887209057029</v>
      </c>
      <c r="H105" s="183">
        <v>0.13939793898167419</v>
      </c>
      <c r="I105" s="183">
        <v>0.13112604491067037</v>
      </c>
      <c r="J105" s="183">
        <v>0.11831987075928918</v>
      </c>
      <c r="K105" s="183">
        <v>0.11059907834101383</v>
      </c>
      <c r="L105" s="183">
        <v>9.9987311254916889E-2</v>
      </c>
      <c r="M105" s="184">
        <v>9.6804137382310043E-2</v>
      </c>
      <c r="O105" s="5" t="s">
        <v>145</v>
      </c>
      <c r="P105" s="182">
        <v>0.16048983337385314</v>
      </c>
      <c r="Q105" s="183">
        <v>0.1590257704661841</v>
      </c>
      <c r="R105" s="183">
        <v>0.15782416643493594</v>
      </c>
      <c r="S105" s="183">
        <v>0.15573996269609833</v>
      </c>
      <c r="T105" s="183">
        <v>0.16682544991597534</v>
      </c>
      <c r="U105" s="183">
        <v>0.17736096740203014</v>
      </c>
      <c r="V105" s="183">
        <v>0.15507507159665027</v>
      </c>
      <c r="W105" s="183">
        <v>0.16569980167427578</v>
      </c>
      <c r="X105" s="183">
        <v>0.16168010961429399</v>
      </c>
      <c r="Y105" s="183">
        <v>0.15720441603413154</v>
      </c>
      <c r="Z105" s="183">
        <v>0.15598261346703057</v>
      </c>
      <c r="AA105" s="183">
        <v>0.16873679777145559</v>
      </c>
      <c r="AB105" s="183">
        <v>0.17711658021766871</v>
      </c>
      <c r="AC105" s="183">
        <v>0.15795704146855394</v>
      </c>
      <c r="AD105" s="183">
        <v>0.17081473993056173</v>
      </c>
      <c r="AE105" s="183">
        <v>0.17633469689555761</v>
      </c>
      <c r="AF105" s="183">
        <v>0.15576138565583214</v>
      </c>
      <c r="AG105" s="183">
        <v>0.15806936626823406</v>
      </c>
      <c r="AH105" s="183">
        <v>0.15572167006848503</v>
      </c>
      <c r="AI105" s="183">
        <v>0.15155453944815836</v>
      </c>
      <c r="AJ105" s="183">
        <v>0.16248785652258424</v>
      </c>
      <c r="AK105" s="183">
        <v>0.15467469058779654</v>
      </c>
      <c r="AL105" s="183">
        <v>0.14573124844660532</v>
      </c>
      <c r="AM105" s="183">
        <v>0.1361574349641681</v>
      </c>
      <c r="AN105" s="183">
        <v>0.1426228588384745</v>
      </c>
      <c r="AO105" s="183">
        <v>0.1347103200971396</v>
      </c>
      <c r="AP105" s="183">
        <v>0.13182582932840428</v>
      </c>
      <c r="AQ105" s="183">
        <v>0.15185814336988443</v>
      </c>
      <c r="AR105" s="183">
        <v>0.13819139623124774</v>
      </c>
      <c r="AS105" s="183">
        <v>0.12961178724732428</v>
      </c>
      <c r="AT105" s="183">
        <v>0.12855371357359707</v>
      </c>
      <c r="AU105" s="183">
        <v>0.12363075263561718</v>
      </c>
      <c r="AV105" s="183">
        <v>0.12995537374305396</v>
      </c>
      <c r="AW105" s="183">
        <v>0.1198506725420056</v>
      </c>
      <c r="AX105" s="183">
        <v>0.1191317510214803</v>
      </c>
      <c r="AY105" s="183">
        <v>0.11657073201106713</v>
      </c>
      <c r="AZ105" s="183">
        <v>0.11259762263029613</v>
      </c>
      <c r="BA105" s="183">
        <v>0.11548338845467962</v>
      </c>
      <c r="BB105" s="183">
        <v>0.10159250478931707</v>
      </c>
      <c r="BC105" s="183">
        <v>0.11191132642409501</v>
      </c>
      <c r="BD105" s="183">
        <v>0.10800796773683106</v>
      </c>
      <c r="BE105" s="184">
        <v>0.10560941303248284</v>
      </c>
    </row>
    <row r="106" spans="2:59" ht="12" customHeight="1">
      <c r="B106" s="5" t="s">
        <v>146</v>
      </c>
      <c r="C106" s="179">
        <v>5.9798906332686544E-2</v>
      </c>
      <c r="D106" s="180">
        <v>6.0870999670075886E-2</v>
      </c>
      <c r="E106" s="180">
        <v>6.095959205748281E-2</v>
      </c>
      <c r="F106" s="180">
        <v>5.6193396562789703E-2</v>
      </c>
      <c r="G106" s="180">
        <v>5.8153435060825542E-2</v>
      </c>
      <c r="H106" s="180">
        <v>4.8987258236458706E-2</v>
      </c>
      <c r="I106" s="180">
        <v>4.5894115718734634E-2</v>
      </c>
      <c r="J106" s="180">
        <v>5.111470113085622E-2</v>
      </c>
      <c r="K106" s="180">
        <v>4.7445966119296426E-2</v>
      </c>
      <c r="L106" s="180">
        <v>4.4981601319629486E-2</v>
      </c>
      <c r="M106" s="181">
        <v>4.1373823100384566E-2</v>
      </c>
      <c r="O106" s="5" t="s">
        <v>146</v>
      </c>
      <c r="P106" s="179">
        <v>5.7814250998848675E-2</v>
      </c>
      <c r="Q106" s="180">
        <v>6.6836918022019409E-2</v>
      </c>
      <c r="R106" s="180">
        <v>6.4748375973307043E-2</v>
      </c>
      <c r="S106" s="180">
        <v>6.7585266830382296E-2</v>
      </c>
      <c r="T106" s="180">
        <v>6.9053474433305076E-2</v>
      </c>
      <c r="U106" s="180">
        <v>6.8933817289857868E-2</v>
      </c>
      <c r="V106" s="180">
        <v>6.2399254999604505E-2</v>
      </c>
      <c r="W106" s="180">
        <v>6.0831233497538183E-2</v>
      </c>
      <c r="X106" s="180">
        <v>6.5150210528495539E-2</v>
      </c>
      <c r="Y106" s="180">
        <v>6.0355266870246935E-2</v>
      </c>
      <c r="Z106" s="180">
        <v>6.8889346451114192E-2</v>
      </c>
      <c r="AA106" s="180">
        <v>6.7363915389379553E-2</v>
      </c>
      <c r="AB106" s="180">
        <v>6.1823711962771158E-2</v>
      </c>
      <c r="AC106" s="180">
        <v>5.8128191260427842E-2</v>
      </c>
      <c r="AD106" s="180">
        <v>5.8303924146040444E-2</v>
      </c>
      <c r="AE106" s="180">
        <v>6.3506280234780346E-2</v>
      </c>
      <c r="AF106" s="180">
        <v>6.0413353627051247E-2</v>
      </c>
      <c r="AG106" s="180">
        <v>6.5107866722818875E-2</v>
      </c>
      <c r="AH106" s="180">
        <v>6.5515036667290735E-2</v>
      </c>
      <c r="AI106" s="180">
        <v>6.1853013198377979E-2</v>
      </c>
      <c r="AJ106" s="180">
        <v>5.2012758169841307E-2</v>
      </c>
      <c r="AK106" s="180">
        <v>5.4591067266281129E-2</v>
      </c>
      <c r="AL106" s="180">
        <v>5.4900286551094808E-2</v>
      </c>
      <c r="AM106" s="180">
        <v>4.9335526276573574E-2</v>
      </c>
      <c r="AN106" s="180">
        <v>4.2396364817695154E-2</v>
      </c>
      <c r="AO106" s="180">
        <v>4.7917093725828183E-2</v>
      </c>
      <c r="AP106" s="180">
        <v>5.1062969463176365E-2</v>
      </c>
      <c r="AQ106" s="180">
        <v>5.8340981633627914E-2</v>
      </c>
      <c r="AR106" s="180">
        <v>5.0005086336797309E-2</v>
      </c>
      <c r="AS106" s="180">
        <v>5.9126275980240062E-2</v>
      </c>
      <c r="AT106" s="180">
        <v>5.6795702433940755E-2</v>
      </c>
      <c r="AU106" s="180">
        <v>6.0897326174474797E-2</v>
      </c>
      <c r="AV106" s="180">
        <v>4.485639133142888E-2</v>
      </c>
      <c r="AW106" s="180">
        <v>5.4376694023687729E-2</v>
      </c>
      <c r="AX106" s="180">
        <v>5.6333618700079829E-2</v>
      </c>
      <c r="AY106" s="180">
        <v>5.4584707846452064E-2</v>
      </c>
      <c r="AZ106" s="180">
        <v>5.0293604774865608E-2</v>
      </c>
      <c r="BA106" s="180">
        <v>4.7587643011508397E-2</v>
      </c>
      <c r="BB106" s="180">
        <v>4.8587719681847295E-2</v>
      </c>
      <c r="BC106" s="180">
        <v>5.2038766787204177E-2</v>
      </c>
      <c r="BD106" s="180">
        <v>4.6898196517308227E-2</v>
      </c>
      <c r="BE106" s="181">
        <v>4.4355953473642788E-2</v>
      </c>
    </row>
    <row r="107" spans="2:59" ht="12" customHeight="1">
      <c r="B107" s="5" t="s">
        <v>147</v>
      </c>
      <c r="C107" s="182">
        <v>7.7438701711060154E-2</v>
      </c>
      <c r="D107" s="183">
        <v>7.604750907291323E-2</v>
      </c>
      <c r="E107" s="183">
        <v>7.7957196940431114E-2</v>
      </c>
      <c r="F107" s="183">
        <v>8.2792555088069597E-2</v>
      </c>
      <c r="G107" s="183">
        <v>8.5155755572744532E-2</v>
      </c>
      <c r="H107" s="183">
        <v>8.4115944971825979E-2</v>
      </c>
      <c r="I107" s="183">
        <v>8.4303119707151833E-2</v>
      </c>
      <c r="J107" s="183">
        <v>8.6526655896607435E-2</v>
      </c>
      <c r="K107" s="183">
        <v>8.8271564873109623E-2</v>
      </c>
      <c r="L107" s="183">
        <v>8.5902804212663372E-2</v>
      </c>
      <c r="M107" s="184">
        <v>8.2880254608142162E-2</v>
      </c>
      <c r="O107" s="5" t="s">
        <v>147</v>
      </c>
      <c r="P107" s="182">
        <v>8.0244916686926571E-2</v>
      </c>
      <c r="Q107" s="183">
        <v>8.9115890696025879E-2</v>
      </c>
      <c r="R107" s="183">
        <v>8.2149502016133316E-2</v>
      </c>
      <c r="S107" s="183">
        <v>7.9339226279144429E-2</v>
      </c>
      <c r="T107" s="183">
        <v>7.776582868423608E-2</v>
      </c>
      <c r="U107" s="183">
        <v>8.2576968628475564E-2</v>
      </c>
      <c r="V107" s="183">
        <v>8.6768194821935263E-2</v>
      </c>
      <c r="W107" s="183">
        <v>8.0610714328026065E-2</v>
      </c>
      <c r="X107" s="183">
        <v>8.397802366287728E-2</v>
      </c>
      <c r="Y107" s="183">
        <v>8.2111235160684776E-2</v>
      </c>
      <c r="Z107" s="183">
        <v>8.6379387778081018E-2</v>
      </c>
      <c r="AA107" s="183">
        <v>8.2406343097687615E-2</v>
      </c>
      <c r="AB107" s="183">
        <v>8.2431615950361539E-2</v>
      </c>
      <c r="AC107" s="183">
        <v>9.6669709378755006E-2</v>
      </c>
      <c r="AD107" s="183">
        <v>9.4546904020606129E-2</v>
      </c>
      <c r="AE107" s="183">
        <v>8.3493028328975177E-2</v>
      </c>
      <c r="AF107" s="183">
        <v>8.8256029646474873E-2</v>
      </c>
      <c r="AG107" s="183">
        <v>9.7835885289369554E-2</v>
      </c>
      <c r="AH107" s="183">
        <v>9.2181961139906565E-2</v>
      </c>
      <c r="AI107" s="183">
        <v>9.2046664190951116E-2</v>
      </c>
      <c r="AJ107" s="183">
        <v>9.195855644427943E-2</v>
      </c>
      <c r="AK107" s="183">
        <v>9.5761830496268144E-2</v>
      </c>
      <c r="AL107" s="183">
        <v>8.6813867757625521E-2</v>
      </c>
      <c r="AM107" s="183">
        <v>8.7252786646341909E-2</v>
      </c>
      <c r="AN107" s="183">
        <v>9.1114994564344853E-2</v>
      </c>
      <c r="AO107" s="183">
        <v>8.6341178317294182E-2</v>
      </c>
      <c r="AP107" s="183">
        <v>8.7275993725326947E-2</v>
      </c>
      <c r="AQ107" s="183">
        <v>9.6091028573034212E-2</v>
      </c>
      <c r="AR107" s="183">
        <v>9.2866588911194994E-2</v>
      </c>
      <c r="AS107" s="183">
        <v>9.9320493149073208E-2</v>
      </c>
      <c r="AT107" s="183">
        <v>9.1911324906538527E-2</v>
      </c>
      <c r="AU107" s="183">
        <v>9.7925348622271036E-2</v>
      </c>
      <c r="AV107" s="183">
        <v>9.4839227386449634E-2</v>
      </c>
      <c r="AW107" s="183">
        <v>9.9043264114574078E-2</v>
      </c>
      <c r="AX107" s="183">
        <v>8.9271854770618317E-2</v>
      </c>
      <c r="AY107" s="183">
        <v>0.10577714571374609</v>
      </c>
      <c r="AZ107" s="183">
        <v>9.6833955462054672E-2</v>
      </c>
      <c r="BA107" s="183">
        <v>9.3962861997245878E-2</v>
      </c>
      <c r="BB107" s="183">
        <v>9.2758373938072111E-2</v>
      </c>
      <c r="BC107" s="183">
        <v>9.5684184092601238E-2</v>
      </c>
      <c r="BD107" s="183">
        <v>9.3227930046527865E-2</v>
      </c>
      <c r="BE107" s="184">
        <v>8.9617130487564006E-2</v>
      </c>
    </row>
    <row r="108" spans="2:59" ht="12" customHeight="1">
      <c r="B108" s="5" t="s">
        <v>148</v>
      </c>
      <c r="C108" s="179">
        <v>3.8895748809313811E-2</v>
      </c>
      <c r="D108" s="180">
        <v>4.1158033652259979E-2</v>
      </c>
      <c r="E108" s="180">
        <v>4.1644131963223363E-2</v>
      </c>
      <c r="F108" s="180">
        <v>3.6796691150253157E-2</v>
      </c>
      <c r="G108" s="180">
        <v>3.7198509246888403E-2</v>
      </c>
      <c r="H108" s="180">
        <v>3.071221889436012E-2</v>
      </c>
      <c r="I108" s="180">
        <v>2.9721903513085287E-2</v>
      </c>
      <c r="J108" s="180">
        <v>3.1793214862681746E-2</v>
      </c>
      <c r="K108" s="180">
        <v>3.1284481080028556E-2</v>
      </c>
      <c r="L108" s="180">
        <v>3.508438015480269E-2</v>
      </c>
      <c r="M108" s="181">
        <v>3.6997745657074657E-2</v>
      </c>
      <c r="O108" s="5" t="s">
        <v>148</v>
      </c>
      <c r="P108" s="179">
        <v>4.075430808115562E-2</v>
      </c>
      <c r="Q108" s="180">
        <v>3.8412021851735291E-2</v>
      </c>
      <c r="R108" s="180">
        <v>4.1681767032816411E-2</v>
      </c>
      <c r="S108" s="180">
        <v>4.5756484996966891E-2</v>
      </c>
      <c r="T108" s="180">
        <v>4.4529810615869622E-2</v>
      </c>
      <c r="U108" s="180">
        <v>4.2724605507776486E-2</v>
      </c>
      <c r="V108" s="180">
        <v>4.3199484230495425E-2</v>
      </c>
      <c r="W108" s="180">
        <v>4.6649718939829894E-2</v>
      </c>
      <c r="X108" s="180">
        <v>4.7816668277794891E-2</v>
      </c>
      <c r="Y108" s="180">
        <v>4.210832572342809E-2</v>
      </c>
      <c r="Z108" s="180">
        <v>4.7472969316052785E-2</v>
      </c>
      <c r="AA108" s="180">
        <v>4.1203171548843807E-2</v>
      </c>
      <c r="AB108" s="180">
        <v>3.9544896841051821E-2</v>
      </c>
      <c r="AC108" s="180">
        <v>3.9489260367138485E-2</v>
      </c>
      <c r="AD108" s="180">
        <v>3.8764230648448514E-2</v>
      </c>
      <c r="AE108" s="180">
        <v>4.0618229997879819E-2</v>
      </c>
      <c r="AF108" s="180">
        <v>4.4653348333037877E-2</v>
      </c>
      <c r="AG108" s="180">
        <v>3.8995085951634839E-2</v>
      </c>
      <c r="AH108" s="180">
        <v>3.8848112194674912E-2</v>
      </c>
      <c r="AI108" s="180">
        <v>3.7815349301378011E-2</v>
      </c>
      <c r="AJ108" s="180">
        <v>3.0375450771187324E-2</v>
      </c>
      <c r="AK108" s="180">
        <v>3.4801805382254219E-2</v>
      </c>
      <c r="AL108" s="180">
        <v>3.2806268792727383E-2</v>
      </c>
      <c r="AM108" s="180">
        <v>3.425479772041571E-2</v>
      </c>
      <c r="AN108" s="180">
        <v>2.9379937022788748E-2</v>
      </c>
      <c r="AO108" s="180">
        <v>3.0965291700181419E-2</v>
      </c>
      <c r="AP108" s="180">
        <v>3.4128821426918893E-2</v>
      </c>
      <c r="AQ108" s="180">
        <v>3.9006129264542572E-4</v>
      </c>
      <c r="AR108" s="180">
        <v>3.1329803798835128E-4</v>
      </c>
      <c r="AS108" s="180">
        <v>5.1987379059172752E-4</v>
      </c>
      <c r="AT108" s="180">
        <v>4.6329293928325986E-4</v>
      </c>
      <c r="AU108" s="180">
        <v>4.3004285891475377E-4</v>
      </c>
      <c r="AV108" s="180">
        <v>5.9142736163058577E-4</v>
      </c>
      <c r="AW108" s="180">
        <v>5.2427100112292194E-4</v>
      </c>
      <c r="AX108" s="180">
        <v>3.898488396234453E-4</v>
      </c>
      <c r="AY108" s="180">
        <v>1.3727624017618215E-3</v>
      </c>
      <c r="AZ108" s="180">
        <v>5.2228249695456268E-4</v>
      </c>
      <c r="BA108" s="180">
        <v>1.6256456537882698E-3</v>
      </c>
      <c r="BB108" s="180">
        <v>1.4637501332337229E-3</v>
      </c>
      <c r="BC108" s="180">
        <v>1.1495781863067047E-3</v>
      </c>
      <c r="BD108" s="180">
        <v>3.0431660104087124E-3</v>
      </c>
      <c r="BE108" s="181">
        <v>9.0889030880141443E-4</v>
      </c>
    </row>
    <row r="109" spans="2:59" ht="12" customHeight="1">
      <c r="B109" s="5" t="s">
        <v>149</v>
      </c>
      <c r="C109" s="185">
        <v>6.4032457223496209E-2</v>
      </c>
      <c r="D109" s="186">
        <v>7.1346090399208181E-2</v>
      </c>
      <c r="E109" s="186">
        <v>7.0153751062350306E-2</v>
      </c>
      <c r="F109" s="186">
        <v>7.2024531127433497E-2</v>
      </c>
      <c r="G109" s="186">
        <v>7.8827086702763519E-2</v>
      </c>
      <c r="H109" s="186">
        <v>7.1729529417736942E-2</v>
      </c>
      <c r="I109" s="186">
        <v>5.8897448505709445E-2</v>
      </c>
      <c r="J109" s="186">
        <v>6.2940226171243938E-2</v>
      </c>
      <c r="K109" s="186">
        <v>6.2439151035243723E-2</v>
      </c>
      <c r="L109" s="186">
        <v>6.2555513259738613E-2</v>
      </c>
      <c r="M109" s="187">
        <v>6.0469433762100518E-2</v>
      </c>
      <c r="O109" s="5" t="s">
        <v>149</v>
      </c>
      <c r="P109" s="185">
        <v>1.0455647084180279E-3</v>
      </c>
      <c r="Q109" s="186">
        <v>9.0331163636503311E-4</v>
      </c>
      <c r="R109" s="186">
        <v>8.5162326190570147E-4</v>
      </c>
      <c r="S109" s="186">
        <v>9.1344685521824794E-4</v>
      </c>
      <c r="T109" s="186">
        <v>9.8337922657711573E-4</v>
      </c>
      <c r="U109" s="186">
        <v>8.1867959544558748E-4</v>
      </c>
      <c r="V109" s="186">
        <v>1.2426936453834819E-3</v>
      </c>
      <c r="W109" s="186">
        <v>1.6960146876401753E-3</v>
      </c>
      <c r="X109" s="186">
        <v>1.5281955242954187E-3</v>
      </c>
      <c r="Y109" s="186">
        <v>2.0326803547541937E-3</v>
      </c>
      <c r="Z109" s="186">
        <v>1.6398858872207097E-3</v>
      </c>
      <c r="AA109" s="186">
        <v>1.6406131855543832E-3</v>
      </c>
      <c r="AB109" s="186">
        <v>1.6305973579523146E-3</v>
      </c>
      <c r="AC109" s="186">
        <v>1.3955838358020514E-3</v>
      </c>
      <c r="AD109" s="186">
        <v>1.2695371956640085E-3</v>
      </c>
      <c r="AE109" s="186">
        <v>1.307329099748694E-3</v>
      </c>
      <c r="AF109" s="186">
        <v>1.6036646242530226E-3</v>
      </c>
      <c r="AG109" s="186">
        <v>2.1436041304870612E-3</v>
      </c>
      <c r="AH109" s="186">
        <v>2.7887132400821386E-3</v>
      </c>
      <c r="AI109" s="186">
        <v>2.1438060318546754E-3</v>
      </c>
      <c r="AJ109" s="186">
        <v>2.6033493351230218E-3</v>
      </c>
      <c r="AK109" s="186">
        <v>2.1207829284361551E-3</v>
      </c>
      <c r="AL109" s="186">
        <v>1.9752786321301703E-3</v>
      </c>
      <c r="AM109" s="186">
        <v>1.8712085617232518E-3</v>
      </c>
      <c r="AN109" s="186">
        <v>2.0118860676759248E-3</v>
      </c>
      <c r="AO109" s="186">
        <v>1.6518727029099798E-3</v>
      </c>
      <c r="AP109" s="186">
        <v>1.1457912152133816E-3</v>
      </c>
      <c r="AQ109" s="186">
        <v>1.8075616498653933E-3</v>
      </c>
      <c r="AR109" s="186">
        <v>1.309288548024014E-3</v>
      </c>
      <c r="AS109" s="186">
        <v>1.3237331833851728E-3</v>
      </c>
      <c r="AT109" s="186">
        <v>1.9476756000476039E-3</v>
      </c>
      <c r="AU109" s="186">
        <v>1.3434346228099897E-3</v>
      </c>
      <c r="AV109" s="186">
        <v>1.5461071912115825E-3</v>
      </c>
      <c r="AW109" s="186">
        <v>2.1072850439924559E-3</v>
      </c>
      <c r="AX109" s="186">
        <v>1.6123816212573426E-3</v>
      </c>
      <c r="AY109" s="186">
        <v>1.6082519056985101E-3</v>
      </c>
      <c r="AZ109" s="186">
        <v>1.362347120264759E-3</v>
      </c>
      <c r="BA109" s="186">
        <v>1.4586991560772572E-3</v>
      </c>
      <c r="BB109" s="186">
        <v>2.6352319030840854E-3</v>
      </c>
      <c r="BC109" s="186">
        <v>2.0002816910669611E-3</v>
      </c>
      <c r="BD109" s="186">
        <v>1.8623733405241185E-3</v>
      </c>
      <c r="BE109" s="187">
        <v>1.8365094844678684E-3</v>
      </c>
    </row>
    <row r="110" spans="2:59" ht="12" customHeight="1">
      <c r="B110" s="18" t="s">
        <v>115</v>
      </c>
      <c r="O110" s="18" t="s">
        <v>115</v>
      </c>
      <c r="P110" s="108"/>
      <c r="Q110" s="108"/>
      <c r="R110" s="108"/>
      <c r="S110" s="108"/>
      <c r="T110" s="108"/>
      <c r="U110" s="108"/>
      <c r="V110" s="108"/>
      <c r="W110" s="108"/>
      <c r="X110" s="108"/>
      <c r="Y110" s="108"/>
      <c r="Z110" s="108"/>
      <c r="AA110" s="108"/>
      <c r="AB110" s="108"/>
      <c r="AC110" s="108"/>
      <c r="AD110" s="108"/>
      <c r="AE110" s="108"/>
      <c r="AF110" s="108"/>
      <c r="AG110" s="108"/>
      <c r="AH110" s="108"/>
      <c r="AI110" s="108"/>
      <c r="AJ110" s="108"/>
      <c r="AK110" s="108"/>
      <c r="AL110" s="108"/>
      <c r="AM110" s="108"/>
      <c r="AN110" s="108"/>
      <c r="AO110" s="108"/>
      <c r="AP110" s="108"/>
      <c r="AQ110" s="108"/>
      <c r="AR110" s="108"/>
      <c r="AS110" s="108"/>
      <c r="AT110" s="108"/>
      <c r="AU110" s="108"/>
      <c r="AV110" s="108"/>
      <c r="AW110" s="108"/>
      <c r="AX110" s="108"/>
      <c r="AY110" s="108"/>
      <c r="AZ110" s="108"/>
      <c r="BA110" s="108"/>
      <c r="BB110" s="108"/>
      <c r="BC110" s="108"/>
      <c r="BD110" s="108"/>
      <c r="BE110" s="108"/>
      <c r="BF110" s="108"/>
      <c r="BG110" s="108"/>
    </row>
  </sheetData>
  <mergeCells count="44">
    <mergeCell ref="AZ7:BC7"/>
    <mergeCell ref="P43:S43"/>
    <mergeCell ref="T43:W43"/>
    <mergeCell ref="X43:AA43"/>
    <mergeCell ref="AB43:AE43"/>
    <mergeCell ref="AF43:AI43"/>
    <mergeCell ref="AJ7:AM7"/>
    <mergeCell ref="P7:S7"/>
    <mergeCell ref="T7:W7"/>
    <mergeCell ref="X7:AA7"/>
    <mergeCell ref="AB7:AE7"/>
    <mergeCell ref="AF7:AI7"/>
    <mergeCell ref="BD7:BE7"/>
    <mergeCell ref="BD43:BE43"/>
    <mergeCell ref="AJ59:AM59"/>
    <mergeCell ref="AJ43:AM43"/>
    <mergeCell ref="AN43:AQ43"/>
    <mergeCell ref="AR43:AU43"/>
    <mergeCell ref="AV43:AY43"/>
    <mergeCell ref="AN59:AQ59"/>
    <mergeCell ref="AR59:AU59"/>
    <mergeCell ref="AV59:AY59"/>
    <mergeCell ref="AZ59:BC59"/>
    <mergeCell ref="BD59:BE59"/>
    <mergeCell ref="AZ43:BC43"/>
    <mergeCell ref="AN7:AQ7"/>
    <mergeCell ref="AR7:AU7"/>
    <mergeCell ref="AV7:AY7"/>
    <mergeCell ref="P59:S59"/>
    <mergeCell ref="T59:W59"/>
    <mergeCell ref="X59:AA59"/>
    <mergeCell ref="AB59:AE59"/>
    <mergeCell ref="AF59:AI59"/>
    <mergeCell ref="P97:S97"/>
    <mergeCell ref="T97:W97"/>
    <mergeCell ref="X97:AA97"/>
    <mergeCell ref="AB97:AE97"/>
    <mergeCell ref="AF97:AI97"/>
    <mergeCell ref="BD97:BE97"/>
    <mergeCell ref="AJ97:AM97"/>
    <mergeCell ref="AN97:AQ97"/>
    <mergeCell ref="AR97:AU97"/>
    <mergeCell ref="AV97:AY97"/>
    <mergeCell ref="AZ97:BC97"/>
  </mergeCells>
  <pageMargins left="0.7" right="0.7" top="0.75" bottom="0.75" header="0.3" footer="0.3"/>
  <pageSetup orientation="portrait" horizontalDpi="1200" verticalDpi="1200"/>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83EAB-7352-4A7E-8AAB-07893483B6DB}">
  <sheetPr>
    <tabColor theme="4"/>
  </sheetPr>
  <dimension ref="A1:U78"/>
  <sheetViews>
    <sheetView showGridLines="0" zoomScaleNormal="100" workbookViewId="0"/>
  </sheetViews>
  <sheetFormatPr defaultColWidth="9.08203125" defaultRowHeight="12" customHeight="1"/>
  <cols>
    <col min="1" max="1" width="2.5" style="60" customWidth="1"/>
    <col min="2" max="2" width="20.58203125" style="58" customWidth="1"/>
    <col min="3" max="3" width="34.58203125" style="58" customWidth="1"/>
    <col min="4" max="8" width="20.58203125" style="58" customWidth="1"/>
    <col min="9" max="16384" width="9.08203125" style="58"/>
  </cols>
  <sheetData>
    <row r="1" spans="1:21" ht="12" customHeight="1">
      <c r="A1" s="19" t="s">
        <v>572</v>
      </c>
      <c r="B1"/>
      <c r="C1"/>
      <c r="D1"/>
      <c r="E1"/>
      <c r="F1"/>
      <c r="G1"/>
      <c r="H1"/>
      <c r="I1" s="59"/>
      <c r="J1" s="59"/>
      <c r="K1" s="59"/>
      <c r="L1" s="59"/>
      <c r="M1" s="59"/>
      <c r="N1" s="59"/>
      <c r="O1" s="59"/>
      <c r="P1" s="59"/>
      <c r="Q1" s="59"/>
      <c r="R1" s="59"/>
      <c r="S1" s="59"/>
      <c r="T1" s="59"/>
      <c r="U1" s="59"/>
    </row>
    <row r="2" spans="1:21" ht="12" customHeight="1">
      <c r="A2" s="19" t="s">
        <v>573</v>
      </c>
      <c r="B2" s="115"/>
      <c r="C2" s="115"/>
      <c r="D2" s="116"/>
      <c r="E2" s="116"/>
      <c r="F2" s="115"/>
      <c r="G2" s="115"/>
      <c r="H2" s="115"/>
    </row>
    <row r="3" spans="1:21" ht="12" customHeight="1">
      <c r="A3" s="19" t="s">
        <v>574</v>
      </c>
      <c r="B3" s="117" t="s">
        <v>575</v>
      </c>
      <c r="C3" s="117" t="s">
        <v>576</v>
      </c>
      <c r="D3" s="117" t="s">
        <v>577</v>
      </c>
      <c r="E3" s="117" t="s">
        <v>8</v>
      </c>
      <c r="F3" s="117" t="s">
        <v>578</v>
      </c>
      <c r="G3" s="117" t="s">
        <v>579</v>
      </c>
      <c r="H3" s="117" t="s">
        <v>580</v>
      </c>
    </row>
    <row r="4" spans="1:21" ht="12" customHeight="1">
      <c r="A4" s="19"/>
      <c r="B4" s="117" t="s">
        <v>575</v>
      </c>
      <c r="C4" s="117" t="s">
        <v>576</v>
      </c>
      <c r="D4" s="117" t="s">
        <v>581</v>
      </c>
      <c r="E4" s="117" t="s">
        <v>582</v>
      </c>
      <c r="F4" s="117" t="s">
        <v>578</v>
      </c>
      <c r="G4" s="117" t="s">
        <v>579</v>
      </c>
      <c r="H4" s="117" t="s">
        <v>580</v>
      </c>
    </row>
    <row r="6" spans="1:21" ht="12" customHeight="1">
      <c r="B6" s="10" t="e">
        <f>#REF!&amp;" Top 20 VC funds by fund size (€M) from "&amp;'VC deal activity'!$C$8&amp;"-"&amp;'VC deal activity'!$M$8</f>
        <v>#REF!</v>
      </c>
      <c r="C6"/>
      <c r="D6"/>
      <c r="E6"/>
      <c r="F6"/>
      <c r="G6"/>
      <c r="H6"/>
    </row>
    <row r="7" spans="1:21" s="66" customFormat="1" ht="12" customHeight="1">
      <c r="A7" s="62"/>
      <c r="B7" s="118" t="s">
        <v>575</v>
      </c>
      <c r="C7" s="119" t="s">
        <v>576</v>
      </c>
      <c r="D7" s="119" t="s">
        <v>577</v>
      </c>
      <c r="E7" s="119" t="s">
        <v>8</v>
      </c>
      <c r="F7" s="119" t="s">
        <v>578</v>
      </c>
      <c r="G7" s="119" t="s">
        <v>579</v>
      </c>
      <c r="H7" s="120" t="s">
        <v>583</v>
      </c>
    </row>
    <row r="8" spans="1:21" s="66" customFormat="1" ht="12" customHeight="1">
      <c r="A8" s="62">
        <v>0</v>
      </c>
      <c r="B8" s="121" cm="1">
        <f t="array" aca="1" ref="B8" ca="1">IFERROR(
   INDEX(
      _xlfn._xlws.FILTER(
         INDIRECT($A$1 &amp; "[" &amp;B$3 &amp; "]"),
         (INDIRECT($A$1 &amp; "[Index]")=$A8)
      ),
   1),
0)</f>
        <v>0</v>
      </c>
      <c r="C8" s="122" cm="1">
        <f t="array" aca="1" ref="C8" ca="1">IFERROR(
   INDEX(
      _xlfn._xlws.FILTER(
         INDIRECT($A$1 &amp; "[" &amp;C$3 &amp; "]"),
         (INDIRECT($A$1 &amp; "[Index]")=$A8)
      ),
   1),
0)</f>
        <v>0</v>
      </c>
      <c r="D8" s="231" cm="1">
        <f t="array" aca="1" ref="D8" ca="1">IFERROR(
   INDEX(
      _xlfn._xlws.FILTER(
         INDIRECT($A$1 &amp; "[" &amp;D$3 &amp; "]"),
         (INDIRECT($A$1 &amp; "[Index]")=$A8)
      ),
   1),
0)</f>
        <v>0</v>
      </c>
      <c r="E8" s="123" cm="1">
        <f t="array" aca="1" ref="E8" ca="1">IFERROR(
   INDEX(
      _xlfn._xlws.FILTER(
         INDIRECT($A$1 &amp; "[" &amp;E$3 &amp; "]"),
         (INDIRECT($A$1 &amp; "[Index]")=$A8)
      ),
   1),
0)</f>
        <v>0</v>
      </c>
      <c r="F8" s="124" cm="1">
        <f t="array" aca="1" ref="F8" ca="1">IFERROR(
   INDEX(
      _xlfn._xlws.FILTER(
         INDIRECT($A$1 &amp; "[" &amp;F$3 &amp; "]"),
         (INDIRECT($A$1 &amp; "[Index]")=$A8)
      ),
   1),
0)</f>
        <v>0</v>
      </c>
      <c r="G8" s="124" cm="1">
        <f t="array" aca="1" ref="G8" ca="1">IFERROR(
   INDEX(
      _xlfn._xlws.FILTER(
         INDIRECT($A$1 &amp; "[" &amp;G$3 &amp; "]"),
         (INDIRECT($A$1 &amp; "[Index]")=$A8)
      ),
   1),
0)</f>
        <v>0</v>
      </c>
      <c r="H8" s="125" cm="1">
        <f t="array" aca="1" ref="H8" ca="1">IFERROR(
   INDEX(
      _xlfn._xlws.FILTER(
         INDIRECT($A$1 &amp; "[" &amp;H$3 &amp; "]"),
         (INDIRECT($A$1 &amp; "[Index]")=$A8)
      ),
   1),
0)</f>
        <v>0</v>
      </c>
      <c r="I8" s="69"/>
      <c r="J8" s="70"/>
      <c r="K8" s="69"/>
    </row>
    <row r="9" spans="1:21" s="66" customFormat="1" ht="12" customHeight="1">
      <c r="A9" s="62">
        <v>1</v>
      </c>
      <c r="B9" s="126" cm="1">
        <f t="array" aca="1" ref="B9" ca="1">IFERROR(
   INDEX(
      _xlfn._xlws.FILTER(
         INDIRECT($A$1 &amp; "[" &amp;B$3 &amp; "]"),
         (INDIRECT($A$1 &amp; "[Index]")=$A9)
      ),
   1),
0)</f>
        <v>0</v>
      </c>
      <c r="C9" s="127" cm="1">
        <f t="array" aca="1" ref="C9" ca="1">IFERROR(
   INDEX(
      _xlfn._xlws.FILTER(
         INDIRECT($A$1 &amp; "[" &amp;C$3 &amp; "]"),
         (INDIRECT($A$1 &amp; "[Index]")=$A9)
      ),
   1),
0)</f>
        <v>0</v>
      </c>
      <c r="D9" s="232" cm="1">
        <f t="array" aca="1" ref="D9" ca="1">IFERROR(
   INDEX(
      _xlfn._xlws.FILTER(
         INDIRECT($A$1 &amp; "[" &amp;D$3 &amp; "]"),
         (INDIRECT($A$1 &amp; "[Index]")=$A9)
      ),
   1),
0)</f>
        <v>0</v>
      </c>
      <c r="E9" s="128" cm="1">
        <f t="array" aca="1" ref="E9" ca="1">IFERROR(
   INDEX(
      _xlfn._xlws.FILTER(
         INDIRECT($A$1 &amp; "[" &amp;E$3 &amp; "]"),
         (INDIRECT($A$1 &amp; "[Index]")=$A9)
      ),
   1),
0)</f>
        <v>0</v>
      </c>
      <c r="F9" s="129" cm="1">
        <f t="array" aca="1" ref="F9" ca="1">IFERROR(
   INDEX(
      _xlfn._xlws.FILTER(
         INDIRECT($A$1 &amp; "[" &amp;F$3 &amp; "]"),
         (INDIRECT($A$1 &amp; "[Index]")=$A9)
      ),
   1),
0)</f>
        <v>0</v>
      </c>
      <c r="G9" s="129" cm="1">
        <f t="array" aca="1" ref="G9" ca="1">IFERROR(
   INDEX(
      _xlfn._xlws.FILTER(
         INDIRECT($A$1 &amp; "[" &amp;G$3 &amp; "]"),
         (INDIRECT($A$1 &amp; "[Index]")=$A9)
      ),
   1),
0)</f>
        <v>0</v>
      </c>
      <c r="H9" s="130" cm="1">
        <f t="array" aca="1" ref="H9" ca="1">IFERROR(
   INDEX(
      _xlfn._xlws.FILTER(
         INDIRECT($A$1 &amp; "[" &amp;H$3 &amp; "]"),
         (INDIRECT($A$1 &amp; "[Index]")=$A9)
      ),
   1),
0)</f>
        <v>0</v>
      </c>
      <c r="I9" s="69"/>
      <c r="J9" s="70"/>
      <c r="K9" s="69"/>
    </row>
    <row r="10" spans="1:21" s="66" customFormat="1" ht="12" customHeight="1">
      <c r="A10" s="62">
        <v>2</v>
      </c>
      <c r="B10" s="131" cm="1">
        <f t="array" aca="1" ref="B10" ca="1">IFERROR(
   INDEX(
      _xlfn._xlws.FILTER(
         INDIRECT($A$1 &amp; "[" &amp;B$3 &amp; "]"),
         (INDIRECT($A$1 &amp; "[Index]")=$A10)
      ),
   1),
0)</f>
        <v>0</v>
      </c>
      <c r="C10" s="11" cm="1">
        <f t="array" aca="1" ref="C10" ca="1">IFERROR(
   INDEX(
      _xlfn._xlws.FILTER(
         INDIRECT($A$1 &amp; "[" &amp;C$3 &amp; "]"),
         (INDIRECT($A$1 &amp; "[Index]")=$A10)
      ),
   1),
0)</f>
        <v>0</v>
      </c>
      <c r="D10" s="233" cm="1">
        <f t="array" aca="1" ref="D10" ca="1">IFERROR(
   INDEX(
      _xlfn._xlws.FILTER(
         INDIRECT($A$1 &amp; "[" &amp;D$3 &amp; "]"),
         (INDIRECT($A$1 &amp; "[Index]")=$A10)
      ),
   1),
0)</f>
        <v>0</v>
      </c>
      <c r="E10" s="132" cm="1">
        <f t="array" aca="1" ref="E10" ca="1">IFERROR(
   INDEX(
      _xlfn._xlws.FILTER(
         INDIRECT($A$1 &amp; "[" &amp;E$3 &amp; "]"),
         (INDIRECT($A$1 &amp; "[Index]")=$A10)
      ),
   1),
0)</f>
        <v>0</v>
      </c>
      <c r="F10" s="133" cm="1">
        <f t="array" aca="1" ref="F10" ca="1">IFERROR(
   INDEX(
      _xlfn._xlws.FILTER(
         INDIRECT($A$1 &amp; "[" &amp;F$3 &amp; "]"),
         (INDIRECT($A$1 &amp; "[Index]")=$A10)
      ),
   1),
0)</f>
        <v>0</v>
      </c>
      <c r="G10" s="133" cm="1">
        <f t="array" aca="1" ref="G10" ca="1">IFERROR(
   INDEX(
      _xlfn._xlws.FILTER(
         INDIRECT($A$1 &amp; "[" &amp;G$3 &amp; "]"),
         (INDIRECT($A$1 &amp; "[Index]")=$A10)
      ),
   1),
0)</f>
        <v>0</v>
      </c>
      <c r="H10" s="134" cm="1">
        <f t="array" aca="1" ref="H10" ca="1">IFERROR(
   INDEX(
      _xlfn._xlws.FILTER(
         INDIRECT($A$1 &amp; "[" &amp;H$3 &amp; "]"),
         (INDIRECT($A$1 &amp; "[Index]")=$A10)
      ),
   1),
0)</f>
        <v>0</v>
      </c>
      <c r="I10" s="69"/>
      <c r="J10" s="70"/>
      <c r="K10" s="69"/>
    </row>
    <row r="11" spans="1:21" s="66" customFormat="1" ht="12" customHeight="1">
      <c r="A11" s="62">
        <v>3</v>
      </c>
      <c r="B11" s="126" cm="1">
        <f t="array" aca="1" ref="B11" ca="1">IFERROR(
   INDEX(
      _xlfn._xlws.FILTER(
         INDIRECT($A$1 &amp; "[" &amp;B$3 &amp; "]"),
         (INDIRECT($A$1 &amp; "[Index]")=$A11)
      ),
   1),
0)</f>
        <v>0</v>
      </c>
      <c r="C11" s="127" cm="1">
        <f t="array" aca="1" ref="C11" ca="1">IFERROR(
   INDEX(
      _xlfn._xlws.FILTER(
         INDIRECT($A$1 &amp; "[" &amp;C$3 &amp; "]"),
         (INDIRECT($A$1 &amp; "[Index]")=$A11)
      ),
   1),
0)</f>
        <v>0</v>
      </c>
      <c r="D11" s="232" cm="1">
        <f t="array" aca="1" ref="D11" ca="1">IFERROR(
   INDEX(
      _xlfn._xlws.FILTER(
         INDIRECT($A$1 &amp; "[" &amp;D$3 &amp; "]"),
         (INDIRECT($A$1 &amp; "[Index]")=$A11)
      ),
   1),
0)</f>
        <v>0</v>
      </c>
      <c r="E11" s="128" cm="1">
        <f t="array" aca="1" ref="E11" ca="1">IFERROR(
   INDEX(
      _xlfn._xlws.FILTER(
         INDIRECT($A$1 &amp; "[" &amp;E$3 &amp; "]"),
         (INDIRECT($A$1 &amp; "[Index]")=$A11)
      ),
   1),
0)</f>
        <v>0</v>
      </c>
      <c r="F11" s="129" cm="1">
        <f t="array" aca="1" ref="F11" ca="1">IFERROR(
   INDEX(
      _xlfn._xlws.FILTER(
         INDIRECT($A$1 &amp; "[" &amp;F$3 &amp; "]"),
         (INDIRECT($A$1 &amp; "[Index]")=$A11)
      ),
   1),
0)</f>
        <v>0</v>
      </c>
      <c r="G11" s="129" cm="1">
        <f t="array" aca="1" ref="G11" ca="1">IFERROR(
   INDEX(
      _xlfn._xlws.FILTER(
         INDIRECT($A$1 &amp; "[" &amp;G$3 &amp; "]"),
         (INDIRECT($A$1 &amp; "[Index]")=$A11)
      ),
   1),
0)</f>
        <v>0</v>
      </c>
      <c r="H11" s="130" cm="1">
        <f t="array" aca="1" ref="H11" ca="1">IFERROR(
   INDEX(
      _xlfn._xlws.FILTER(
         INDIRECT($A$1 &amp; "[" &amp;H$3 &amp; "]"),
         (INDIRECT($A$1 &amp; "[Index]")=$A11)
      ),
   1),
0)</f>
        <v>0</v>
      </c>
      <c r="I11" s="69"/>
      <c r="J11" s="70"/>
      <c r="K11" s="69"/>
    </row>
    <row r="12" spans="1:21" s="66" customFormat="1" ht="12" customHeight="1">
      <c r="A12" s="62">
        <v>4</v>
      </c>
      <c r="B12" s="131" cm="1">
        <f t="array" aca="1" ref="B12" ca="1">IFERROR(
   INDEX(
      _xlfn._xlws.FILTER(
         INDIRECT($A$1 &amp; "[" &amp;B$3 &amp; "]"),
         (INDIRECT($A$1 &amp; "[Index]")=$A12)
      ),
   1),
0)</f>
        <v>0</v>
      </c>
      <c r="C12" s="11" cm="1">
        <f t="array" aca="1" ref="C12" ca="1">IFERROR(
   INDEX(
      _xlfn._xlws.FILTER(
         INDIRECT($A$1 &amp; "[" &amp;C$3 &amp; "]"),
         (INDIRECT($A$1 &amp; "[Index]")=$A12)
      ),
   1),
0)</f>
        <v>0</v>
      </c>
      <c r="D12" s="233" cm="1">
        <f t="array" aca="1" ref="D12" ca="1">IFERROR(
   INDEX(
      _xlfn._xlws.FILTER(
         INDIRECT($A$1 &amp; "[" &amp;D$3 &amp; "]"),
         (INDIRECT($A$1 &amp; "[Index]")=$A12)
      ),
   1),
0)</f>
        <v>0</v>
      </c>
      <c r="E12" s="132" cm="1">
        <f t="array" aca="1" ref="E12" ca="1">IFERROR(
   INDEX(
      _xlfn._xlws.FILTER(
         INDIRECT($A$1 &amp; "[" &amp;E$3 &amp; "]"),
         (INDIRECT($A$1 &amp; "[Index]")=$A12)
      ),
   1),
0)</f>
        <v>0</v>
      </c>
      <c r="F12" s="133" cm="1">
        <f t="array" aca="1" ref="F12" ca="1">IFERROR(
   INDEX(
      _xlfn._xlws.FILTER(
         INDIRECT($A$1 &amp; "[" &amp;F$3 &amp; "]"),
         (INDIRECT($A$1 &amp; "[Index]")=$A12)
      ),
   1),
0)</f>
        <v>0</v>
      </c>
      <c r="G12" s="133" cm="1">
        <f t="array" aca="1" ref="G12" ca="1">IFERROR(
   INDEX(
      _xlfn._xlws.FILTER(
         INDIRECT($A$1 &amp; "[" &amp;G$3 &amp; "]"),
         (INDIRECT($A$1 &amp; "[Index]")=$A12)
      ),
   1),
0)</f>
        <v>0</v>
      </c>
      <c r="H12" s="134" cm="1">
        <f t="array" aca="1" ref="H12" ca="1">IFERROR(
   INDEX(
      _xlfn._xlws.FILTER(
         INDIRECT($A$1 &amp; "[" &amp;H$3 &amp; "]"),
         (INDIRECT($A$1 &amp; "[Index]")=$A12)
      ),
   1),
0)</f>
        <v>0</v>
      </c>
      <c r="I12" s="69"/>
      <c r="J12" s="70"/>
      <c r="K12" s="69"/>
    </row>
    <row r="13" spans="1:21" s="66" customFormat="1" ht="12" customHeight="1">
      <c r="A13" s="62">
        <v>5</v>
      </c>
      <c r="B13" s="126" cm="1">
        <f t="array" aca="1" ref="B13" ca="1">IFERROR(
   INDEX(
      _xlfn._xlws.FILTER(
         INDIRECT($A$1 &amp; "[" &amp;B$3 &amp; "]"),
         (INDIRECT($A$1 &amp; "[Index]")=$A13)
      ),
   1),
0)</f>
        <v>0</v>
      </c>
      <c r="C13" s="127" cm="1">
        <f t="array" aca="1" ref="C13" ca="1">IFERROR(
   INDEX(
      _xlfn._xlws.FILTER(
         INDIRECT($A$1 &amp; "[" &amp;C$3 &amp; "]"),
         (INDIRECT($A$1 &amp; "[Index]")=$A13)
      ),
   1),
0)</f>
        <v>0</v>
      </c>
      <c r="D13" s="232" cm="1">
        <f t="array" aca="1" ref="D13" ca="1">IFERROR(
   INDEX(
      _xlfn._xlws.FILTER(
         INDIRECT($A$1 &amp; "[" &amp;D$3 &amp; "]"),
         (INDIRECT($A$1 &amp; "[Index]")=$A13)
      ),
   1),
0)</f>
        <v>0</v>
      </c>
      <c r="E13" s="128" cm="1">
        <f t="array" aca="1" ref="E13" ca="1">IFERROR(
   INDEX(
      _xlfn._xlws.FILTER(
         INDIRECT($A$1 &amp; "[" &amp;E$3 &amp; "]"),
         (INDIRECT($A$1 &amp; "[Index]")=$A13)
      ),
   1),
0)</f>
        <v>0</v>
      </c>
      <c r="F13" s="129" cm="1">
        <f t="array" aca="1" ref="F13" ca="1">IFERROR(
   INDEX(
      _xlfn._xlws.FILTER(
         INDIRECT($A$1 &amp; "[" &amp;F$3 &amp; "]"),
         (INDIRECT($A$1 &amp; "[Index]")=$A13)
      ),
   1),
0)</f>
        <v>0</v>
      </c>
      <c r="G13" s="129" cm="1">
        <f t="array" aca="1" ref="G13" ca="1">IFERROR(
   INDEX(
      _xlfn._xlws.FILTER(
         INDIRECT($A$1 &amp; "[" &amp;G$3 &amp; "]"),
         (INDIRECT($A$1 &amp; "[Index]")=$A13)
      ),
   1),
0)</f>
        <v>0</v>
      </c>
      <c r="H13" s="130" cm="1">
        <f t="array" aca="1" ref="H13" ca="1">IFERROR(
   INDEX(
      _xlfn._xlws.FILTER(
         INDIRECT($A$1 &amp; "[" &amp;H$3 &amp; "]"),
         (INDIRECT($A$1 &amp; "[Index]")=$A13)
      ),
   1),
0)</f>
        <v>0</v>
      </c>
      <c r="I13" s="69"/>
      <c r="J13" s="70"/>
      <c r="K13" s="69"/>
    </row>
    <row r="14" spans="1:21" s="66" customFormat="1" ht="12" customHeight="1">
      <c r="A14" s="62">
        <v>6</v>
      </c>
      <c r="B14" s="131" cm="1">
        <f t="array" aca="1" ref="B14" ca="1">IFERROR(
   INDEX(
      _xlfn._xlws.FILTER(
         INDIRECT($A$1 &amp; "[" &amp;B$3 &amp; "]"),
         (INDIRECT($A$1 &amp; "[Index]")=$A14)
      ),
   1),
0)</f>
        <v>0</v>
      </c>
      <c r="C14" s="11" cm="1">
        <f t="array" aca="1" ref="C14" ca="1">IFERROR(
   INDEX(
      _xlfn._xlws.FILTER(
         INDIRECT($A$1 &amp; "[" &amp;C$3 &amp; "]"),
         (INDIRECT($A$1 &amp; "[Index]")=$A14)
      ),
   1),
0)</f>
        <v>0</v>
      </c>
      <c r="D14" s="233" cm="1">
        <f t="array" aca="1" ref="D14" ca="1">IFERROR(
   INDEX(
      _xlfn._xlws.FILTER(
         INDIRECT($A$1 &amp; "[" &amp;D$3 &amp; "]"),
         (INDIRECT($A$1 &amp; "[Index]")=$A14)
      ),
   1),
0)</f>
        <v>0</v>
      </c>
      <c r="E14" s="132" cm="1">
        <f t="array" aca="1" ref="E14" ca="1">IFERROR(
   INDEX(
      _xlfn._xlws.FILTER(
         INDIRECT($A$1 &amp; "[" &amp;E$3 &amp; "]"),
         (INDIRECT($A$1 &amp; "[Index]")=$A14)
      ),
   1),
0)</f>
        <v>0</v>
      </c>
      <c r="F14" s="133" cm="1">
        <f t="array" aca="1" ref="F14" ca="1">IFERROR(
   INDEX(
      _xlfn._xlws.FILTER(
         INDIRECT($A$1 &amp; "[" &amp;F$3 &amp; "]"),
         (INDIRECT($A$1 &amp; "[Index]")=$A14)
      ),
   1),
0)</f>
        <v>0</v>
      </c>
      <c r="G14" s="133" cm="1">
        <f t="array" aca="1" ref="G14" ca="1">IFERROR(
   INDEX(
      _xlfn._xlws.FILTER(
         INDIRECT($A$1 &amp; "[" &amp;G$3 &amp; "]"),
         (INDIRECT($A$1 &amp; "[Index]")=$A14)
      ),
   1),
0)</f>
        <v>0</v>
      </c>
      <c r="H14" s="134" cm="1">
        <f t="array" aca="1" ref="H14" ca="1">IFERROR(
   INDEX(
      _xlfn._xlws.FILTER(
         INDIRECT($A$1 &amp; "[" &amp;H$3 &amp; "]"),
         (INDIRECT($A$1 &amp; "[Index]")=$A14)
      ),
   1),
0)</f>
        <v>0</v>
      </c>
      <c r="I14" s="69"/>
      <c r="J14" s="70"/>
      <c r="K14" s="69"/>
    </row>
    <row r="15" spans="1:21" s="66" customFormat="1" ht="12" customHeight="1">
      <c r="A15" s="62">
        <v>7</v>
      </c>
      <c r="B15" s="126" cm="1">
        <f t="array" aca="1" ref="B15" ca="1">IFERROR(
   INDEX(
      _xlfn._xlws.FILTER(
         INDIRECT($A$1 &amp; "[" &amp;B$3 &amp; "]"),
         (INDIRECT($A$1 &amp; "[Index]")=$A15)
      ),
   1),
0)</f>
        <v>0</v>
      </c>
      <c r="C15" s="127" cm="1">
        <f t="array" aca="1" ref="C15" ca="1">IFERROR(
   INDEX(
      _xlfn._xlws.FILTER(
         INDIRECT($A$1 &amp; "[" &amp;C$3 &amp; "]"),
         (INDIRECT($A$1 &amp; "[Index]")=$A15)
      ),
   1),
0)</f>
        <v>0</v>
      </c>
      <c r="D15" s="232" cm="1">
        <f t="array" aca="1" ref="D15" ca="1">IFERROR(
   INDEX(
      _xlfn._xlws.FILTER(
         INDIRECT($A$1 &amp; "[" &amp;D$3 &amp; "]"),
         (INDIRECT($A$1 &amp; "[Index]")=$A15)
      ),
   1),
0)</f>
        <v>0</v>
      </c>
      <c r="E15" s="128" cm="1">
        <f t="array" aca="1" ref="E15" ca="1">IFERROR(
   INDEX(
      _xlfn._xlws.FILTER(
         INDIRECT($A$1 &amp; "[" &amp;E$3 &amp; "]"),
         (INDIRECT($A$1 &amp; "[Index]")=$A15)
      ),
   1),
0)</f>
        <v>0</v>
      </c>
      <c r="F15" s="129" cm="1">
        <f t="array" aca="1" ref="F15" ca="1">IFERROR(
   INDEX(
      _xlfn._xlws.FILTER(
         INDIRECT($A$1 &amp; "[" &amp;F$3 &amp; "]"),
         (INDIRECT($A$1 &amp; "[Index]")=$A15)
      ),
   1),
0)</f>
        <v>0</v>
      </c>
      <c r="G15" s="129" cm="1">
        <f t="array" aca="1" ref="G15" ca="1">IFERROR(
   INDEX(
      _xlfn._xlws.FILTER(
         INDIRECT($A$1 &amp; "[" &amp;G$3 &amp; "]"),
         (INDIRECT($A$1 &amp; "[Index]")=$A15)
      ),
   1),
0)</f>
        <v>0</v>
      </c>
      <c r="H15" s="130" cm="1">
        <f t="array" aca="1" ref="H15" ca="1">IFERROR(
   INDEX(
      _xlfn._xlws.FILTER(
         INDIRECT($A$1 &amp; "[" &amp;H$3 &amp; "]"),
         (INDIRECT($A$1 &amp; "[Index]")=$A15)
      ),
   1),
0)</f>
        <v>0</v>
      </c>
      <c r="I15" s="69"/>
      <c r="J15" s="70"/>
      <c r="K15" s="69"/>
    </row>
    <row r="16" spans="1:21" s="66" customFormat="1" ht="12" customHeight="1">
      <c r="A16" s="62">
        <v>8</v>
      </c>
      <c r="B16" s="131" cm="1">
        <f t="array" aca="1" ref="B16" ca="1">IFERROR(
   INDEX(
      _xlfn._xlws.FILTER(
         INDIRECT($A$1 &amp; "[" &amp;B$3 &amp; "]"),
         (INDIRECT($A$1 &amp; "[Index]")=$A16)
      ),
   1),
0)</f>
        <v>0</v>
      </c>
      <c r="C16" s="11" cm="1">
        <f t="array" aca="1" ref="C16" ca="1">IFERROR(
   INDEX(
      _xlfn._xlws.FILTER(
         INDIRECT($A$1 &amp; "[" &amp;C$3 &amp; "]"),
         (INDIRECT($A$1 &amp; "[Index]")=$A16)
      ),
   1),
0)</f>
        <v>0</v>
      </c>
      <c r="D16" s="233" cm="1">
        <f t="array" aca="1" ref="D16" ca="1">IFERROR(
   INDEX(
      _xlfn._xlws.FILTER(
         INDIRECT($A$1 &amp; "[" &amp;D$3 &amp; "]"),
         (INDIRECT($A$1 &amp; "[Index]")=$A16)
      ),
   1),
0)</f>
        <v>0</v>
      </c>
      <c r="E16" s="132" cm="1">
        <f t="array" aca="1" ref="E16" ca="1">IFERROR(
   INDEX(
      _xlfn._xlws.FILTER(
         INDIRECT($A$1 &amp; "[" &amp;E$3 &amp; "]"),
         (INDIRECT($A$1 &amp; "[Index]")=$A16)
      ),
   1),
0)</f>
        <v>0</v>
      </c>
      <c r="F16" s="133" cm="1">
        <f t="array" aca="1" ref="F16" ca="1">IFERROR(
   INDEX(
      _xlfn._xlws.FILTER(
         INDIRECT($A$1 &amp; "[" &amp;F$3 &amp; "]"),
         (INDIRECT($A$1 &amp; "[Index]")=$A16)
      ),
   1),
0)</f>
        <v>0</v>
      </c>
      <c r="G16" s="133" cm="1">
        <f t="array" aca="1" ref="G16" ca="1">IFERROR(
   INDEX(
      _xlfn._xlws.FILTER(
         INDIRECT($A$1 &amp; "[" &amp;G$3 &amp; "]"),
         (INDIRECT($A$1 &amp; "[Index]")=$A16)
      ),
   1),
0)</f>
        <v>0</v>
      </c>
      <c r="H16" s="134" cm="1">
        <f t="array" aca="1" ref="H16" ca="1">IFERROR(
   INDEX(
      _xlfn._xlws.FILTER(
         INDIRECT($A$1 &amp; "[" &amp;H$3 &amp; "]"),
         (INDIRECT($A$1 &amp; "[Index]")=$A16)
      ),
   1),
0)</f>
        <v>0</v>
      </c>
      <c r="I16" s="69"/>
      <c r="J16" s="70"/>
      <c r="K16" s="69"/>
    </row>
    <row r="17" spans="1:11" s="66" customFormat="1" ht="12" customHeight="1">
      <c r="A17" s="62">
        <v>9</v>
      </c>
      <c r="B17" s="126" cm="1">
        <f t="array" aca="1" ref="B17" ca="1">IFERROR(
   INDEX(
      _xlfn._xlws.FILTER(
         INDIRECT($A$1 &amp; "[" &amp;B$3 &amp; "]"),
         (INDIRECT($A$1 &amp; "[Index]")=$A17)
      ),
   1),
0)</f>
        <v>0</v>
      </c>
      <c r="C17" s="127" cm="1">
        <f t="array" aca="1" ref="C17" ca="1">IFERROR(
   INDEX(
      _xlfn._xlws.FILTER(
         INDIRECT($A$1 &amp; "[" &amp;C$3 &amp; "]"),
         (INDIRECT($A$1 &amp; "[Index]")=$A17)
      ),
   1),
0)</f>
        <v>0</v>
      </c>
      <c r="D17" s="232" cm="1">
        <f t="array" aca="1" ref="D17" ca="1">IFERROR(
   INDEX(
      _xlfn._xlws.FILTER(
         INDIRECT($A$1 &amp; "[" &amp;D$3 &amp; "]"),
         (INDIRECT($A$1 &amp; "[Index]")=$A17)
      ),
   1),
0)</f>
        <v>0</v>
      </c>
      <c r="E17" s="128" cm="1">
        <f t="array" aca="1" ref="E17" ca="1">IFERROR(
   INDEX(
      _xlfn._xlws.FILTER(
         INDIRECT($A$1 &amp; "[" &amp;E$3 &amp; "]"),
         (INDIRECT($A$1 &amp; "[Index]")=$A17)
      ),
   1),
0)</f>
        <v>0</v>
      </c>
      <c r="F17" s="129" cm="1">
        <f t="array" aca="1" ref="F17" ca="1">IFERROR(
   INDEX(
      _xlfn._xlws.FILTER(
         INDIRECT($A$1 &amp; "[" &amp;F$3 &amp; "]"),
         (INDIRECT($A$1 &amp; "[Index]")=$A17)
      ),
   1),
0)</f>
        <v>0</v>
      </c>
      <c r="G17" s="129" cm="1">
        <f t="array" aca="1" ref="G17" ca="1">IFERROR(
   INDEX(
      _xlfn._xlws.FILTER(
         INDIRECT($A$1 &amp; "[" &amp;G$3 &amp; "]"),
         (INDIRECT($A$1 &amp; "[Index]")=$A17)
      ),
   1),
0)</f>
        <v>0</v>
      </c>
      <c r="H17" s="130" cm="1">
        <f t="array" aca="1" ref="H17" ca="1">IFERROR(
   INDEX(
      _xlfn._xlws.FILTER(
         INDIRECT($A$1 &amp; "[" &amp;H$3 &amp; "]"),
         (INDIRECT($A$1 &amp; "[Index]")=$A17)
      ),
   1),
0)</f>
        <v>0</v>
      </c>
      <c r="I17" s="69"/>
      <c r="J17" s="70"/>
      <c r="K17" s="69"/>
    </row>
    <row r="18" spans="1:11" s="66" customFormat="1" ht="12" customHeight="1">
      <c r="A18" s="62">
        <v>10</v>
      </c>
      <c r="B18" s="131" cm="1">
        <f t="array" aca="1" ref="B18" ca="1">IFERROR(
   INDEX(
      _xlfn._xlws.FILTER(
         INDIRECT($A$1 &amp; "[" &amp;B$3 &amp; "]"),
         (INDIRECT($A$1 &amp; "[Index]")=$A18)
      ),
   1),
0)</f>
        <v>0</v>
      </c>
      <c r="C18" s="11" cm="1">
        <f t="array" aca="1" ref="C18" ca="1">IFERROR(
   INDEX(
      _xlfn._xlws.FILTER(
         INDIRECT($A$1 &amp; "[" &amp;C$3 &amp; "]"),
         (INDIRECT($A$1 &amp; "[Index]")=$A18)
      ),
   1),
0)</f>
        <v>0</v>
      </c>
      <c r="D18" s="233" cm="1">
        <f t="array" aca="1" ref="D18" ca="1">IFERROR(
   INDEX(
      _xlfn._xlws.FILTER(
         INDIRECT($A$1 &amp; "[" &amp;D$3 &amp; "]"),
         (INDIRECT($A$1 &amp; "[Index]")=$A18)
      ),
   1),
0)</f>
        <v>0</v>
      </c>
      <c r="E18" s="132" cm="1">
        <f t="array" aca="1" ref="E18" ca="1">IFERROR(
   INDEX(
      _xlfn._xlws.FILTER(
         INDIRECT($A$1 &amp; "[" &amp;E$3 &amp; "]"),
         (INDIRECT($A$1 &amp; "[Index]")=$A18)
      ),
   1),
0)</f>
        <v>0</v>
      </c>
      <c r="F18" s="133" cm="1">
        <f t="array" aca="1" ref="F18" ca="1">IFERROR(
   INDEX(
      _xlfn._xlws.FILTER(
         INDIRECT($A$1 &amp; "[" &amp;F$3 &amp; "]"),
         (INDIRECT($A$1 &amp; "[Index]")=$A18)
      ),
   1),
0)</f>
        <v>0</v>
      </c>
      <c r="G18" s="133" cm="1">
        <f t="array" aca="1" ref="G18" ca="1">IFERROR(
   INDEX(
      _xlfn._xlws.FILTER(
         INDIRECT($A$1 &amp; "[" &amp;G$3 &amp; "]"),
         (INDIRECT($A$1 &amp; "[Index]")=$A18)
      ),
   1),
0)</f>
        <v>0</v>
      </c>
      <c r="H18" s="134" cm="1">
        <f t="array" aca="1" ref="H18" ca="1">IFERROR(
   INDEX(
      _xlfn._xlws.FILTER(
         INDIRECT($A$1 &amp; "[" &amp;H$3 &amp; "]"),
         (INDIRECT($A$1 &amp; "[Index]")=$A18)
      ),
   1),
0)</f>
        <v>0</v>
      </c>
      <c r="I18" s="69"/>
      <c r="J18" s="70"/>
      <c r="K18" s="69"/>
    </row>
    <row r="19" spans="1:11" s="66" customFormat="1" ht="12" customHeight="1">
      <c r="A19" s="62">
        <v>11</v>
      </c>
      <c r="B19" s="126" cm="1">
        <f t="array" aca="1" ref="B19" ca="1">IFERROR(
   INDEX(
      _xlfn._xlws.FILTER(
         INDIRECT($A$1 &amp; "[" &amp;B$3 &amp; "]"),
         (INDIRECT($A$1 &amp; "[Index]")=$A19)
      ),
   1),
0)</f>
        <v>0</v>
      </c>
      <c r="C19" s="127" cm="1">
        <f t="array" aca="1" ref="C19" ca="1">IFERROR(
   INDEX(
      _xlfn._xlws.FILTER(
         INDIRECT($A$1 &amp; "[" &amp;C$3 &amp; "]"),
         (INDIRECT($A$1 &amp; "[Index]")=$A19)
      ),
   1),
0)</f>
        <v>0</v>
      </c>
      <c r="D19" s="232" cm="1">
        <f t="array" aca="1" ref="D19" ca="1">IFERROR(
   INDEX(
      _xlfn._xlws.FILTER(
         INDIRECT($A$1 &amp; "[" &amp;D$3 &amp; "]"),
         (INDIRECT($A$1 &amp; "[Index]")=$A19)
      ),
   1),
0)</f>
        <v>0</v>
      </c>
      <c r="E19" s="128" cm="1">
        <f t="array" aca="1" ref="E19" ca="1">IFERROR(
   INDEX(
      _xlfn._xlws.FILTER(
         INDIRECT($A$1 &amp; "[" &amp;E$3 &amp; "]"),
         (INDIRECT($A$1 &amp; "[Index]")=$A19)
      ),
   1),
0)</f>
        <v>0</v>
      </c>
      <c r="F19" s="129" cm="1">
        <f t="array" aca="1" ref="F19" ca="1">IFERROR(
   INDEX(
      _xlfn._xlws.FILTER(
         INDIRECT($A$1 &amp; "[" &amp;F$3 &amp; "]"),
         (INDIRECT($A$1 &amp; "[Index]")=$A19)
      ),
   1),
0)</f>
        <v>0</v>
      </c>
      <c r="G19" s="129" cm="1">
        <f t="array" aca="1" ref="G19" ca="1">IFERROR(
   INDEX(
      _xlfn._xlws.FILTER(
         INDIRECT($A$1 &amp; "[" &amp;G$3 &amp; "]"),
         (INDIRECT($A$1 &amp; "[Index]")=$A19)
      ),
   1),
0)</f>
        <v>0</v>
      </c>
      <c r="H19" s="130" cm="1">
        <f t="array" aca="1" ref="H19" ca="1">IFERROR(
   INDEX(
      _xlfn._xlws.FILTER(
         INDIRECT($A$1 &amp; "[" &amp;H$3 &amp; "]"),
         (INDIRECT($A$1 &amp; "[Index]")=$A19)
      ),
   1),
0)</f>
        <v>0</v>
      </c>
      <c r="I19" s="69"/>
      <c r="J19" s="70"/>
      <c r="K19" s="69"/>
    </row>
    <row r="20" spans="1:11" s="66" customFormat="1" ht="12" customHeight="1">
      <c r="A20" s="62">
        <v>12</v>
      </c>
      <c r="B20" s="131" cm="1">
        <f t="array" aca="1" ref="B20" ca="1">IFERROR(
   INDEX(
      _xlfn._xlws.FILTER(
         INDIRECT($A$1 &amp; "[" &amp;B$3 &amp; "]"),
         (INDIRECT($A$1 &amp; "[Index]")=$A20)
      ),
   1),
0)</f>
        <v>0</v>
      </c>
      <c r="C20" s="11" cm="1">
        <f t="array" aca="1" ref="C20" ca="1">IFERROR(
   INDEX(
      _xlfn._xlws.FILTER(
         INDIRECT($A$1 &amp; "[" &amp;C$3 &amp; "]"),
         (INDIRECT($A$1 &amp; "[Index]")=$A20)
      ),
   1),
0)</f>
        <v>0</v>
      </c>
      <c r="D20" s="233" cm="1">
        <f t="array" aca="1" ref="D20" ca="1">IFERROR(
   INDEX(
      _xlfn._xlws.FILTER(
         INDIRECT($A$1 &amp; "[" &amp;D$3 &amp; "]"),
         (INDIRECT($A$1 &amp; "[Index]")=$A20)
      ),
   1),
0)</f>
        <v>0</v>
      </c>
      <c r="E20" s="132" cm="1">
        <f t="array" aca="1" ref="E20" ca="1">IFERROR(
   INDEX(
      _xlfn._xlws.FILTER(
         INDIRECT($A$1 &amp; "[" &amp;E$3 &amp; "]"),
         (INDIRECT($A$1 &amp; "[Index]")=$A20)
      ),
   1),
0)</f>
        <v>0</v>
      </c>
      <c r="F20" s="133" cm="1">
        <f t="array" aca="1" ref="F20" ca="1">IFERROR(
   INDEX(
      _xlfn._xlws.FILTER(
         INDIRECT($A$1 &amp; "[" &amp;F$3 &amp; "]"),
         (INDIRECT($A$1 &amp; "[Index]")=$A20)
      ),
   1),
0)</f>
        <v>0</v>
      </c>
      <c r="G20" s="133" cm="1">
        <f t="array" aca="1" ref="G20" ca="1">IFERROR(
   INDEX(
      _xlfn._xlws.FILTER(
         INDIRECT($A$1 &amp; "[" &amp;G$3 &amp; "]"),
         (INDIRECT($A$1 &amp; "[Index]")=$A20)
      ),
   1),
0)</f>
        <v>0</v>
      </c>
      <c r="H20" s="134" cm="1">
        <f t="array" aca="1" ref="H20" ca="1">IFERROR(
   INDEX(
      _xlfn._xlws.FILTER(
         INDIRECT($A$1 &amp; "[" &amp;H$3 &amp; "]"),
         (INDIRECT($A$1 &amp; "[Index]")=$A20)
      ),
   1),
0)</f>
        <v>0</v>
      </c>
      <c r="I20" s="69"/>
      <c r="J20" s="70"/>
      <c r="K20" s="69"/>
    </row>
    <row r="21" spans="1:11" s="66" customFormat="1" ht="12" customHeight="1">
      <c r="A21" s="62">
        <v>13</v>
      </c>
      <c r="B21" s="126" cm="1">
        <f t="array" aca="1" ref="B21" ca="1">IFERROR(
   INDEX(
      _xlfn._xlws.FILTER(
         INDIRECT($A$1 &amp; "[" &amp;B$3 &amp; "]"),
         (INDIRECT($A$1 &amp; "[Index]")=$A21)
      ),
   1),
0)</f>
        <v>0</v>
      </c>
      <c r="C21" s="127" cm="1">
        <f t="array" aca="1" ref="C21" ca="1">IFERROR(
   INDEX(
      _xlfn._xlws.FILTER(
         INDIRECT($A$1 &amp; "[" &amp;C$3 &amp; "]"),
         (INDIRECT($A$1 &amp; "[Index]")=$A21)
      ),
   1),
0)</f>
        <v>0</v>
      </c>
      <c r="D21" s="232" cm="1">
        <f t="array" aca="1" ref="D21" ca="1">IFERROR(
   INDEX(
      _xlfn._xlws.FILTER(
         INDIRECT($A$1 &amp; "[" &amp;D$3 &amp; "]"),
         (INDIRECT($A$1 &amp; "[Index]")=$A21)
      ),
   1),
0)</f>
        <v>0</v>
      </c>
      <c r="E21" s="128" cm="1">
        <f t="array" aca="1" ref="E21" ca="1">IFERROR(
   INDEX(
      _xlfn._xlws.FILTER(
         INDIRECT($A$1 &amp; "[" &amp;E$3 &amp; "]"),
         (INDIRECT($A$1 &amp; "[Index]")=$A21)
      ),
   1),
0)</f>
        <v>0</v>
      </c>
      <c r="F21" s="129" cm="1">
        <f t="array" aca="1" ref="F21" ca="1">IFERROR(
   INDEX(
      _xlfn._xlws.FILTER(
         INDIRECT($A$1 &amp; "[" &amp;F$3 &amp; "]"),
         (INDIRECT($A$1 &amp; "[Index]")=$A21)
      ),
   1),
0)</f>
        <v>0</v>
      </c>
      <c r="G21" s="129" cm="1">
        <f t="array" aca="1" ref="G21" ca="1">IFERROR(
   INDEX(
      _xlfn._xlws.FILTER(
         INDIRECT($A$1 &amp; "[" &amp;G$3 &amp; "]"),
         (INDIRECT($A$1 &amp; "[Index]")=$A21)
      ),
   1),
0)</f>
        <v>0</v>
      </c>
      <c r="H21" s="130" cm="1">
        <f t="array" aca="1" ref="H21" ca="1">IFERROR(
   INDEX(
      _xlfn._xlws.FILTER(
         INDIRECT($A$1 &amp; "[" &amp;H$3 &amp; "]"),
         (INDIRECT($A$1 &amp; "[Index]")=$A21)
      ),
   1),
0)</f>
        <v>0</v>
      </c>
      <c r="I21" s="69"/>
      <c r="J21" s="70"/>
      <c r="K21" s="69"/>
    </row>
    <row r="22" spans="1:11" s="66" customFormat="1" ht="12" customHeight="1">
      <c r="A22" s="62">
        <v>14</v>
      </c>
      <c r="B22" s="131" cm="1">
        <f t="array" aca="1" ref="B22" ca="1">IFERROR(
   INDEX(
      _xlfn._xlws.FILTER(
         INDIRECT($A$1 &amp; "[" &amp;B$3 &amp; "]"),
         (INDIRECT($A$1 &amp; "[Index]")=$A22)
      ),
   1),
0)</f>
        <v>0</v>
      </c>
      <c r="C22" s="11" cm="1">
        <f t="array" aca="1" ref="C22" ca="1">IFERROR(
   INDEX(
      _xlfn._xlws.FILTER(
         INDIRECT($A$1 &amp; "[" &amp;C$3 &amp; "]"),
         (INDIRECT($A$1 &amp; "[Index]")=$A22)
      ),
   1),
0)</f>
        <v>0</v>
      </c>
      <c r="D22" s="233" cm="1">
        <f t="array" aca="1" ref="D22" ca="1">IFERROR(
   INDEX(
      _xlfn._xlws.FILTER(
         INDIRECT($A$1 &amp; "[" &amp;D$3 &amp; "]"),
         (INDIRECT($A$1 &amp; "[Index]")=$A22)
      ),
   1),
0)</f>
        <v>0</v>
      </c>
      <c r="E22" s="132" cm="1">
        <f t="array" aca="1" ref="E22" ca="1">IFERROR(
   INDEX(
      _xlfn._xlws.FILTER(
         INDIRECT($A$1 &amp; "[" &amp;E$3 &amp; "]"),
         (INDIRECT($A$1 &amp; "[Index]")=$A22)
      ),
   1),
0)</f>
        <v>0</v>
      </c>
      <c r="F22" s="133" cm="1">
        <f t="array" aca="1" ref="F22" ca="1">IFERROR(
   INDEX(
      _xlfn._xlws.FILTER(
         INDIRECT($A$1 &amp; "[" &amp;F$3 &amp; "]"),
         (INDIRECT($A$1 &amp; "[Index]")=$A22)
      ),
   1),
0)</f>
        <v>0</v>
      </c>
      <c r="G22" s="133" cm="1">
        <f t="array" aca="1" ref="G22" ca="1">IFERROR(
   INDEX(
      _xlfn._xlws.FILTER(
         INDIRECT($A$1 &amp; "[" &amp;G$3 &amp; "]"),
         (INDIRECT($A$1 &amp; "[Index]")=$A22)
      ),
   1),
0)</f>
        <v>0</v>
      </c>
      <c r="H22" s="134" cm="1">
        <f t="array" aca="1" ref="H22" ca="1">IFERROR(
   INDEX(
      _xlfn._xlws.FILTER(
         INDIRECT($A$1 &amp; "[" &amp;H$3 &amp; "]"),
         (INDIRECT($A$1 &amp; "[Index]")=$A22)
      ),
   1),
0)</f>
        <v>0</v>
      </c>
      <c r="I22" s="69"/>
      <c r="J22" s="70"/>
      <c r="K22" s="69"/>
    </row>
    <row r="23" spans="1:11" s="66" customFormat="1" ht="12" customHeight="1">
      <c r="A23" s="62">
        <v>15</v>
      </c>
      <c r="B23" s="126" cm="1">
        <f t="array" aca="1" ref="B23" ca="1">IFERROR(
   INDEX(
      _xlfn._xlws.FILTER(
         INDIRECT($A$1 &amp; "[" &amp;B$3 &amp; "]"),
         (INDIRECT($A$1 &amp; "[Index]")=$A23)
      ),
   1),
0)</f>
        <v>0</v>
      </c>
      <c r="C23" s="127" cm="1">
        <f t="array" aca="1" ref="C23" ca="1">IFERROR(
   INDEX(
      _xlfn._xlws.FILTER(
         INDIRECT($A$1 &amp; "[" &amp;C$3 &amp; "]"),
         (INDIRECT($A$1 &amp; "[Index]")=$A23)
      ),
   1),
0)</f>
        <v>0</v>
      </c>
      <c r="D23" s="232" cm="1">
        <f t="array" aca="1" ref="D23" ca="1">IFERROR(
   INDEX(
      _xlfn._xlws.FILTER(
         INDIRECT($A$1 &amp; "[" &amp;D$3 &amp; "]"),
         (INDIRECT($A$1 &amp; "[Index]")=$A23)
      ),
   1),
0)</f>
        <v>0</v>
      </c>
      <c r="E23" s="128" cm="1">
        <f t="array" aca="1" ref="E23" ca="1">IFERROR(
   INDEX(
      _xlfn._xlws.FILTER(
         INDIRECT($A$1 &amp; "[" &amp;E$3 &amp; "]"),
         (INDIRECT($A$1 &amp; "[Index]")=$A23)
      ),
   1),
0)</f>
        <v>0</v>
      </c>
      <c r="F23" s="129" cm="1">
        <f t="array" aca="1" ref="F23" ca="1">IFERROR(
   INDEX(
      _xlfn._xlws.FILTER(
         INDIRECT($A$1 &amp; "[" &amp;F$3 &amp; "]"),
         (INDIRECT($A$1 &amp; "[Index]")=$A23)
      ),
   1),
0)</f>
        <v>0</v>
      </c>
      <c r="G23" s="129" cm="1">
        <f t="array" aca="1" ref="G23" ca="1">IFERROR(
   INDEX(
      _xlfn._xlws.FILTER(
         INDIRECT($A$1 &amp; "[" &amp;G$3 &amp; "]"),
         (INDIRECT($A$1 &amp; "[Index]")=$A23)
      ),
   1),
0)</f>
        <v>0</v>
      </c>
      <c r="H23" s="130" cm="1">
        <f t="array" aca="1" ref="H23" ca="1">IFERROR(
   INDEX(
      _xlfn._xlws.FILTER(
         INDIRECT($A$1 &amp; "[" &amp;H$3 &amp; "]"),
         (INDIRECT($A$1 &amp; "[Index]")=$A23)
      ),
   1),
0)</f>
        <v>0</v>
      </c>
      <c r="I23" s="69"/>
      <c r="J23" s="70"/>
      <c r="K23" s="69"/>
    </row>
    <row r="24" spans="1:11" s="66" customFormat="1" ht="12" customHeight="1">
      <c r="A24" s="62">
        <v>16</v>
      </c>
      <c r="B24" s="131" cm="1">
        <f t="array" aca="1" ref="B24" ca="1">IFERROR(
   INDEX(
      _xlfn._xlws.FILTER(
         INDIRECT($A$1 &amp; "[" &amp;B$3 &amp; "]"),
         (INDIRECT($A$1 &amp; "[Index]")=$A24)
      ),
   1),
0)</f>
        <v>0</v>
      </c>
      <c r="C24" s="11" cm="1">
        <f t="array" aca="1" ref="C24" ca="1">IFERROR(
   INDEX(
      _xlfn._xlws.FILTER(
         INDIRECT($A$1 &amp; "[" &amp;C$3 &amp; "]"),
         (INDIRECT($A$1 &amp; "[Index]")=$A24)
      ),
   1),
0)</f>
        <v>0</v>
      </c>
      <c r="D24" s="233" cm="1">
        <f t="array" aca="1" ref="D24" ca="1">IFERROR(
   INDEX(
      _xlfn._xlws.FILTER(
         INDIRECT($A$1 &amp; "[" &amp;D$3 &amp; "]"),
         (INDIRECT($A$1 &amp; "[Index]")=$A24)
      ),
   1),
0)</f>
        <v>0</v>
      </c>
      <c r="E24" s="132" cm="1">
        <f t="array" aca="1" ref="E24" ca="1">IFERROR(
   INDEX(
      _xlfn._xlws.FILTER(
         INDIRECT($A$1 &amp; "[" &amp;E$3 &amp; "]"),
         (INDIRECT($A$1 &amp; "[Index]")=$A24)
      ),
   1),
0)</f>
        <v>0</v>
      </c>
      <c r="F24" s="133" cm="1">
        <f t="array" aca="1" ref="F24" ca="1">IFERROR(
   INDEX(
      _xlfn._xlws.FILTER(
         INDIRECT($A$1 &amp; "[" &amp;F$3 &amp; "]"),
         (INDIRECT($A$1 &amp; "[Index]")=$A24)
      ),
   1),
0)</f>
        <v>0</v>
      </c>
      <c r="G24" s="133" cm="1">
        <f t="array" aca="1" ref="G24" ca="1">IFERROR(
   INDEX(
      _xlfn._xlws.FILTER(
         INDIRECT($A$1 &amp; "[" &amp;G$3 &amp; "]"),
         (INDIRECT($A$1 &amp; "[Index]")=$A24)
      ),
   1),
0)</f>
        <v>0</v>
      </c>
      <c r="H24" s="134" cm="1">
        <f t="array" aca="1" ref="H24" ca="1">IFERROR(
   INDEX(
      _xlfn._xlws.FILTER(
         INDIRECT($A$1 &amp; "[" &amp;H$3 &amp; "]"),
         (INDIRECT($A$1 &amp; "[Index]")=$A24)
      ),
   1),
0)</f>
        <v>0</v>
      </c>
      <c r="I24" s="69"/>
      <c r="J24" s="70"/>
      <c r="K24" s="69"/>
    </row>
    <row r="25" spans="1:11" s="66" customFormat="1" ht="12" customHeight="1">
      <c r="A25" s="62">
        <v>17</v>
      </c>
      <c r="B25" s="126" cm="1">
        <f t="array" aca="1" ref="B25" ca="1">IFERROR(
   INDEX(
      _xlfn._xlws.FILTER(
         INDIRECT($A$1 &amp; "[" &amp;B$3 &amp; "]"),
         (INDIRECT($A$1 &amp; "[Index]")=$A25)
      ),
   1),
0)</f>
        <v>0</v>
      </c>
      <c r="C25" s="127" cm="1">
        <f t="array" aca="1" ref="C25" ca="1">IFERROR(
   INDEX(
      _xlfn._xlws.FILTER(
         INDIRECT($A$1 &amp; "[" &amp;C$3 &amp; "]"),
         (INDIRECT($A$1 &amp; "[Index]")=$A25)
      ),
   1),
0)</f>
        <v>0</v>
      </c>
      <c r="D25" s="232" cm="1">
        <f t="array" aca="1" ref="D25" ca="1">IFERROR(
   INDEX(
      _xlfn._xlws.FILTER(
         INDIRECT($A$1 &amp; "[" &amp;D$3 &amp; "]"),
         (INDIRECT($A$1 &amp; "[Index]")=$A25)
      ),
   1),
0)</f>
        <v>0</v>
      </c>
      <c r="E25" s="128" cm="1">
        <f t="array" aca="1" ref="E25" ca="1">IFERROR(
   INDEX(
      _xlfn._xlws.FILTER(
         INDIRECT($A$1 &amp; "[" &amp;E$3 &amp; "]"),
         (INDIRECT($A$1 &amp; "[Index]")=$A25)
      ),
   1),
0)</f>
        <v>0</v>
      </c>
      <c r="F25" s="129" cm="1">
        <f t="array" aca="1" ref="F25" ca="1">IFERROR(
   INDEX(
      _xlfn._xlws.FILTER(
         INDIRECT($A$1 &amp; "[" &amp;F$3 &amp; "]"),
         (INDIRECT($A$1 &amp; "[Index]")=$A25)
      ),
   1),
0)</f>
        <v>0</v>
      </c>
      <c r="G25" s="129" cm="1">
        <f t="array" aca="1" ref="G25" ca="1">IFERROR(
   INDEX(
      _xlfn._xlws.FILTER(
         INDIRECT($A$1 &amp; "[" &amp;G$3 &amp; "]"),
         (INDIRECT($A$1 &amp; "[Index]")=$A25)
      ),
   1),
0)</f>
        <v>0</v>
      </c>
      <c r="H25" s="130" cm="1">
        <f t="array" aca="1" ref="H25" ca="1">IFERROR(
   INDEX(
      _xlfn._xlws.FILTER(
         INDIRECT($A$1 &amp; "[" &amp;H$3 &amp; "]"),
         (INDIRECT($A$1 &amp; "[Index]")=$A25)
      ),
   1),
0)</f>
        <v>0</v>
      </c>
      <c r="I25" s="69"/>
      <c r="J25" s="70"/>
      <c r="K25" s="69"/>
    </row>
    <row r="26" spans="1:11" s="66" customFormat="1" ht="12" customHeight="1">
      <c r="A26" s="62">
        <v>18</v>
      </c>
      <c r="B26" s="131" cm="1">
        <f t="array" aca="1" ref="B26" ca="1">IFERROR(
   INDEX(
      _xlfn._xlws.FILTER(
         INDIRECT($A$1 &amp; "[" &amp;B$3 &amp; "]"),
         (INDIRECT($A$1 &amp; "[Index]")=$A26)
      ),
   1),
0)</f>
        <v>0</v>
      </c>
      <c r="C26" s="11" cm="1">
        <f t="array" aca="1" ref="C26" ca="1">IFERROR(
   INDEX(
      _xlfn._xlws.FILTER(
         INDIRECT($A$1 &amp; "[" &amp;C$3 &amp; "]"),
         (INDIRECT($A$1 &amp; "[Index]")=$A26)
      ),
   1),
0)</f>
        <v>0</v>
      </c>
      <c r="D26" s="233" cm="1">
        <f t="array" aca="1" ref="D26" ca="1">IFERROR(
   INDEX(
      _xlfn._xlws.FILTER(
         INDIRECT($A$1 &amp; "[" &amp;D$3 &amp; "]"),
         (INDIRECT($A$1 &amp; "[Index]")=$A26)
      ),
   1),
0)</f>
        <v>0</v>
      </c>
      <c r="E26" s="132" cm="1">
        <f t="array" aca="1" ref="E26" ca="1">IFERROR(
   INDEX(
      _xlfn._xlws.FILTER(
         INDIRECT($A$1 &amp; "[" &amp;E$3 &amp; "]"),
         (INDIRECT($A$1 &amp; "[Index]")=$A26)
      ),
   1),
0)</f>
        <v>0</v>
      </c>
      <c r="F26" s="133" cm="1">
        <f t="array" aca="1" ref="F26" ca="1">IFERROR(
   INDEX(
      _xlfn._xlws.FILTER(
         INDIRECT($A$1 &amp; "[" &amp;F$3 &amp; "]"),
         (INDIRECT($A$1 &amp; "[Index]")=$A26)
      ),
   1),
0)</f>
        <v>0</v>
      </c>
      <c r="G26" s="133" cm="1">
        <f t="array" aca="1" ref="G26" ca="1">IFERROR(
   INDEX(
      _xlfn._xlws.FILTER(
         INDIRECT($A$1 &amp; "[" &amp;G$3 &amp; "]"),
         (INDIRECT($A$1 &amp; "[Index]")=$A26)
      ),
   1),
0)</f>
        <v>0</v>
      </c>
      <c r="H26" s="134" cm="1">
        <f t="array" aca="1" ref="H26" ca="1">IFERROR(
   INDEX(
      _xlfn._xlws.FILTER(
         INDIRECT($A$1 &amp; "[" &amp;H$3 &amp; "]"),
         (INDIRECT($A$1 &amp; "[Index]")=$A26)
      ),
   1),
0)</f>
        <v>0</v>
      </c>
      <c r="I26" s="69"/>
      <c r="J26" s="70"/>
      <c r="K26" s="69"/>
    </row>
    <row r="27" spans="1:11" s="66" customFormat="1" ht="12" customHeight="1">
      <c r="A27" s="62">
        <v>19</v>
      </c>
      <c r="B27" s="135" cm="1">
        <f t="array" aca="1" ref="B27" ca="1">IFERROR(
   INDEX(
      _xlfn._xlws.FILTER(
         INDIRECT($A$1 &amp; "[" &amp;B$3 &amp; "]"),
         (INDIRECT($A$1 &amp; "[Index]")=$A27)
      ),
   1),
0)</f>
        <v>0</v>
      </c>
      <c r="C27" s="136" cm="1">
        <f t="array" aca="1" ref="C27" ca="1">IFERROR(
   INDEX(
      _xlfn._xlws.FILTER(
         INDIRECT($A$1 &amp; "[" &amp;C$3 &amp; "]"),
         (INDIRECT($A$1 &amp; "[Index]")=$A27)
      ),
   1),
0)</f>
        <v>0</v>
      </c>
      <c r="D27" s="234" cm="1">
        <f t="array" aca="1" ref="D27" ca="1">IFERROR(
   INDEX(
      _xlfn._xlws.FILTER(
         INDIRECT($A$1 &amp; "[" &amp;D$3 &amp; "]"),
         (INDIRECT($A$1 &amp; "[Index]")=$A27)
      ),
   1),
0)</f>
        <v>0</v>
      </c>
      <c r="E27" s="137" cm="1">
        <f t="array" aca="1" ref="E27" ca="1">IFERROR(
   INDEX(
      _xlfn._xlws.FILTER(
         INDIRECT($A$1 &amp; "[" &amp;E$3 &amp; "]"),
         (INDIRECT($A$1 &amp; "[Index]")=$A27)
      ),
   1),
0)</f>
        <v>0</v>
      </c>
      <c r="F27" s="138" cm="1">
        <f t="array" aca="1" ref="F27" ca="1">IFERROR(
   INDEX(
      _xlfn._xlws.FILTER(
         INDIRECT($A$1 &amp; "[" &amp;F$3 &amp; "]"),
         (INDIRECT($A$1 &amp; "[Index]")=$A27)
      ),
   1),
0)</f>
        <v>0</v>
      </c>
      <c r="G27" s="138" cm="1">
        <f t="array" aca="1" ref="G27" ca="1">IFERROR(
   INDEX(
      _xlfn._xlws.FILTER(
         INDIRECT($A$1 &amp; "[" &amp;G$3 &amp; "]"),
         (INDIRECT($A$1 &amp; "[Index]")=$A27)
      ),
   1),
0)</f>
        <v>0</v>
      </c>
      <c r="H27" s="139" cm="1">
        <f t="array" aca="1" ref="H27" ca="1">IFERROR(
   INDEX(
      _xlfn._xlws.FILTER(
         INDIRECT($A$1 &amp; "[" &amp;H$3 &amp; "]"),
         (INDIRECT($A$1 &amp; "[Index]")=$A27)
      ),
   1),
0)</f>
        <v>0</v>
      </c>
      <c r="I27" s="69"/>
      <c r="J27" s="70"/>
      <c r="K27" s="69"/>
    </row>
    <row r="28" spans="1:11" s="66" customFormat="1" ht="12" customHeight="1">
      <c r="A28" s="62"/>
      <c r="B28" s="36" t="e" cm="1">
        <f t="array" aca="1" ref="B28" ca="1">CONCATENATE("As of ", TEXT(INDIRECT("Inputs!$B$2"), "mm/dd/yyyy"))</f>
        <v>#REF!</v>
      </c>
      <c r="D28" s="235"/>
      <c r="E28" s="73"/>
      <c r="F28" s="73"/>
      <c r="G28" s="73"/>
      <c r="H28" s="73"/>
    </row>
    <row r="29" spans="1:11" ht="12" customHeight="1">
      <c r="D29" s="236"/>
      <c r="E29" s="75"/>
      <c r="F29" s="75"/>
      <c r="G29" s="76"/>
      <c r="H29" s="76"/>
    </row>
    <row r="30" spans="1:11" ht="12" customHeight="1">
      <c r="D30" s="236"/>
      <c r="E30" s="75"/>
      <c r="F30" s="75"/>
      <c r="G30" s="78"/>
      <c r="H30" s="78"/>
    </row>
    <row r="31" spans="1:11" ht="12" customHeight="1">
      <c r="B31" s="10" t="e">
        <f>#REF!&amp;" Top 20 VC funds by fund size (€M) in "&amp;'VC deal activity'!$M$8</f>
        <v>#REF!</v>
      </c>
      <c r="C31"/>
      <c r="D31" s="237"/>
      <c r="E31"/>
      <c r="F31"/>
      <c r="G31"/>
      <c r="H31"/>
    </row>
    <row r="32" spans="1:11" s="66" customFormat="1" ht="12" customHeight="1">
      <c r="A32" s="62"/>
      <c r="B32" s="118" t="s">
        <v>575</v>
      </c>
      <c r="C32" s="119" t="s">
        <v>576</v>
      </c>
      <c r="D32" s="238" t="s">
        <v>577</v>
      </c>
      <c r="E32" s="119" t="s">
        <v>8</v>
      </c>
      <c r="F32" s="119" t="s">
        <v>578</v>
      </c>
      <c r="G32" s="119" t="s">
        <v>579</v>
      </c>
      <c r="H32" s="120" t="s">
        <v>583</v>
      </c>
    </row>
    <row r="33" spans="1:11" s="66" customFormat="1" ht="12" customHeight="1">
      <c r="A33" s="62">
        <v>0</v>
      </c>
      <c r="B33" s="121" cm="1">
        <f t="array" aca="1" ref="B33" ca="1">IFERROR(
   INDEX(
      _xlfn._xlws.FILTER(
         INDIRECT($A$2 &amp; "[" &amp;B$3 &amp; "]"),
         (INDIRECT($A$2 &amp; "[Index]")=$A33)
      ),
   1),
0)</f>
        <v>0</v>
      </c>
      <c r="C33" s="122" cm="1">
        <f t="array" aca="1" ref="C33" ca="1">IFERROR(
   INDEX(
      _xlfn._xlws.FILTER(
         INDIRECT($A$2 &amp; "[" &amp;C$3 &amp; "]"),
         (INDIRECT($A$2 &amp; "[Index]")=$A33)
      ),
   1),
0)</f>
        <v>0</v>
      </c>
      <c r="D33" s="231" cm="1">
        <f t="array" aca="1" ref="D33" ca="1">IFERROR(
   INDEX(
      _xlfn._xlws.FILTER(
         INDIRECT($A$2 &amp; "[" &amp;D$3 &amp; "]"),
         (INDIRECT($A$2 &amp; "[Index]")=$A33)
      ),
   1),
0)</f>
        <v>0</v>
      </c>
      <c r="E33" s="123" cm="1">
        <f t="array" aca="1" ref="E33" ca="1">IFERROR(
   INDEX(
      _xlfn._xlws.FILTER(
         INDIRECT($A$2 &amp; "[" &amp;E$3 &amp; "]"),
         (INDIRECT($A$2 &amp; "[Index]")=$A33)
      ),
   1),
0)</f>
        <v>0</v>
      </c>
      <c r="F33" s="124" cm="1">
        <f t="array" aca="1" ref="F33" ca="1">IFERROR(
   INDEX(
      _xlfn._xlws.FILTER(
         INDIRECT($A$2 &amp; "[" &amp;F$3 &amp; "]"),
         (INDIRECT($A$2 &amp; "[Index]")=$A33)
      ),
   1),
0)</f>
        <v>0</v>
      </c>
      <c r="G33" s="124" cm="1">
        <f t="array" aca="1" ref="G33" ca="1">IFERROR(
   INDEX(
      _xlfn._xlws.FILTER(
         INDIRECT($A$2 &amp; "[" &amp;G$3 &amp; "]"),
         (INDIRECT($A$2 &amp; "[Index]")=$A33)
      ),
   1),
0)</f>
        <v>0</v>
      </c>
      <c r="H33" s="125" cm="1">
        <f t="array" aca="1" ref="H33" ca="1">IFERROR(
   INDEX(
      _xlfn._xlws.FILTER(
         INDIRECT($A$2 &amp; "[" &amp;H$3 &amp; "]"),
         (INDIRECT($A$2 &amp; "[Index]")=$A33)
      ),
   1),
0)</f>
        <v>0</v>
      </c>
      <c r="I33" s="69"/>
      <c r="J33" s="70"/>
      <c r="K33" s="69"/>
    </row>
    <row r="34" spans="1:11" s="66" customFormat="1" ht="12" customHeight="1">
      <c r="A34" s="62">
        <v>1</v>
      </c>
      <c r="B34" s="126" cm="1">
        <f t="array" aca="1" ref="B34" ca="1">IFERROR(
   INDEX(
      _xlfn._xlws.FILTER(
         INDIRECT($A$2 &amp; "[" &amp;B$3 &amp; "]"),
         (INDIRECT($A$2 &amp; "[Index]")=$A34)
      ),
   1),
0)</f>
        <v>0</v>
      </c>
      <c r="C34" s="127" cm="1">
        <f t="array" aca="1" ref="C34" ca="1">IFERROR(
   INDEX(
      _xlfn._xlws.FILTER(
         INDIRECT($A$2 &amp; "[" &amp;C$3 &amp; "]"),
         (INDIRECT($A$2 &amp; "[Index]")=$A34)
      ),
   1),
0)</f>
        <v>0</v>
      </c>
      <c r="D34" s="232" cm="1">
        <f t="array" aca="1" ref="D34" ca="1">IFERROR(
   INDEX(
      _xlfn._xlws.FILTER(
         INDIRECT($A$2 &amp; "[" &amp;D$3 &amp; "]"),
         (INDIRECT($A$2 &amp; "[Index]")=$A34)
      ),
   1),
0)</f>
        <v>0</v>
      </c>
      <c r="E34" s="128" cm="1">
        <f t="array" aca="1" ref="E34" ca="1">IFERROR(
   INDEX(
      _xlfn._xlws.FILTER(
         INDIRECT($A$2 &amp; "[" &amp;E$3 &amp; "]"),
         (INDIRECT($A$2 &amp; "[Index]")=$A34)
      ),
   1),
0)</f>
        <v>0</v>
      </c>
      <c r="F34" s="129" cm="1">
        <f t="array" aca="1" ref="F34" ca="1">IFERROR(
   INDEX(
      _xlfn._xlws.FILTER(
         INDIRECT($A$2 &amp; "[" &amp;F$3 &amp; "]"),
         (INDIRECT($A$2 &amp; "[Index]")=$A34)
      ),
   1),
0)</f>
        <v>0</v>
      </c>
      <c r="G34" s="129" cm="1">
        <f t="array" aca="1" ref="G34" ca="1">IFERROR(
   INDEX(
      _xlfn._xlws.FILTER(
         INDIRECT($A$2 &amp; "[" &amp;G$3 &amp; "]"),
         (INDIRECT($A$2 &amp; "[Index]")=$A34)
      ),
   1),
0)</f>
        <v>0</v>
      </c>
      <c r="H34" s="130" cm="1">
        <f t="array" aca="1" ref="H34" ca="1">IFERROR(
   INDEX(
      _xlfn._xlws.FILTER(
         INDIRECT($A$2 &amp; "[" &amp;H$3 &amp; "]"),
         (INDIRECT($A$2 &amp; "[Index]")=$A34)
      ),
   1),
0)</f>
        <v>0</v>
      </c>
      <c r="I34" s="69"/>
      <c r="J34" s="70"/>
      <c r="K34" s="69"/>
    </row>
    <row r="35" spans="1:11" s="66" customFormat="1" ht="12" customHeight="1">
      <c r="A35" s="62">
        <v>2</v>
      </c>
      <c r="B35" s="131" cm="1">
        <f t="array" aca="1" ref="B35" ca="1">IFERROR(
   INDEX(
      _xlfn._xlws.FILTER(
         INDIRECT($A$2 &amp; "[" &amp;B$3 &amp; "]"),
         (INDIRECT($A$2 &amp; "[Index]")=$A35)
      ),
   1),
0)</f>
        <v>0</v>
      </c>
      <c r="C35" s="11" cm="1">
        <f t="array" aca="1" ref="C35" ca="1">IFERROR(
   INDEX(
      _xlfn._xlws.FILTER(
         INDIRECT($A$2 &amp; "[" &amp;C$3 &amp; "]"),
         (INDIRECT($A$2 &amp; "[Index]")=$A35)
      ),
   1),
0)</f>
        <v>0</v>
      </c>
      <c r="D35" s="233" cm="1">
        <f t="array" aca="1" ref="D35" ca="1">IFERROR(
   INDEX(
      _xlfn._xlws.FILTER(
         INDIRECT($A$2 &amp; "[" &amp;D$3 &amp; "]"),
         (INDIRECT($A$2 &amp; "[Index]")=$A35)
      ),
   1),
0)</f>
        <v>0</v>
      </c>
      <c r="E35" s="132" cm="1">
        <f t="array" aca="1" ref="E35" ca="1">IFERROR(
   INDEX(
      _xlfn._xlws.FILTER(
         INDIRECT($A$2 &amp; "[" &amp;E$3 &amp; "]"),
         (INDIRECT($A$2 &amp; "[Index]")=$A35)
      ),
   1),
0)</f>
        <v>0</v>
      </c>
      <c r="F35" s="133" cm="1">
        <f t="array" aca="1" ref="F35" ca="1">IFERROR(
   INDEX(
      _xlfn._xlws.FILTER(
         INDIRECT($A$2 &amp; "[" &amp;F$3 &amp; "]"),
         (INDIRECT($A$2 &amp; "[Index]")=$A35)
      ),
   1),
0)</f>
        <v>0</v>
      </c>
      <c r="G35" s="133" cm="1">
        <f t="array" aca="1" ref="G35" ca="1">IFERROR(
   INDEX(
      _xlfn._xlws.FILTER(
         INDIRECT($A$2 &amp; "[" &amp;G$3 &amp; "]"),
         (INDIRECT($A$2 &amp; "[Index]")=$A35)
      ),
   1),
0)</f>
        <v>0</v>
      </c>
      <c r="H35" s="134" cm="1">
        <f t="array" aca="1" ref="H35" ca="1">IFERROR(
   INDEX(
      _xlfn._xlws.FILTER(
         INDIRECT($A$2 &amp; "[" &amp;H$3 &amp; "]"),
         (INDIRECT($A$2 &amp; "[Index]")=$A35)
      ),
   1),
0)</f>
        <v>0</v>
      </c>
      <c r="I35" s="69"/>
      <c r="J35" s="70"/>
      <c r="K35" s="69"/>
    </row>
    <row r="36" spans="1:11" s="66" customFormat="1" ht="12" customHeight="1">
      <c r="A36" s="62">
        <v>3</v>
      </c>
      <c r="B36" s="126" cm="1">
        <f t="array" aca="1" ref="B36" ca="1">IFERROR(
   INDEX(
      _xlfn._xlws.FILTER(
         INDIRECT($A$2 &amp; "[" &amp;B$3 &amp; "]"),
         (INDIRECT($A$2 &amp; "[Index]")=$A36)
      ),
   1),
0)</f>
        <v>0</v>
      </c>
      <c r="C36" s="127" cm="1">
        <f t="array" aca="1" ref="C36" ca="1">IFERROR(
   INDEX(
      _xlfn._xlws.FILTER(
         INDIRECT($A$2 &amp; "[" &amp;C$3 &amp; "]"),
         (INDIRECT($A$2 &amp; "[Index]")=$A36)
      ),
   1),
0)</f>
        <v>0</v>
      </c>
      <c r="D36" s="232" cm="1">
        <f t="array" aca="1" ref="D36" ca="1">IFERROR(
   INDEX(
      _xlfn._xlws.FILTER(
         INDIRECT($A$2 &amp; "[" &amp;D$3 &amp; "]"),
         (INDIRECT($A$2 &amp; "[Index]")=$A36)
      ),
   1),
0)</f>
        <v>0</v>
      </c>
      <c r="E36" s="128" cm="1">
        <f t="array" aca="1" ref="E36" ca="1">IFERROR(
   INDEX(
      _xlfn._xlws.FILTER(
         INDIRECT($A$2 &amp; "[" &amp;E$3 &amp; "]"),
         (INDIRECT($A$2 &amp; "[Index]")=$A36)
      ),
   1),
0)</f>
        <v>0</v>
      </c>
      <c r="F36" s="129" cm="1">
        <f t="array" aca="1" ref="F36" ca="1">IFERROR(
   INDEX(
      _xlfn._xlws.FILTER(
         INDIRECT($A$2 &amp; "[" &amp;F$3 &amp; "]"),
         (INDIRECT($A$2 &amp; "[Index]")=$A36)
      ),
   1),
0)</f>
        <v>0</v>
      </c>
      <c r="G36" s="129" cm="1">
        <f t="array" aca="1" ref="G36" ca="1">IFERROR(
   INDEX(
      _xlfn._xlws.FILTER(
         INDIRECT($A$2 &amp; "[" &amp;G$3 &amp; "]"),
         (INDIRECT($A$2 &amp; "[Index]")=$A36)
      ),
   1),
0)</f>
        <v>0</v>
      </c>
      <c r="H36" s="130" cm="1">
        <f t="array" aca="1" ref="H36" ca="1">IFERROR(
   INDEX(
      _xlfn._xlws.FILTER(
         INDIRECT($A$2 &amp; "[" &amp;H$3 &amp; "]"),
         (INDIRECT($A$2 &amp; "[Index]")=$A36)
      ),
   1),
0)</f>
        <v>0</v>
      </c>
      <c r="I36" s="69"/>
      <c r="J36" s="70"/>
      <c r="K36" s="69"/>
    </row>
    <row r="37" spans="1:11" s="66" customFormat="1" ht="12" customHeight="1">
      <c r="A37" s="62">
        <v>4</v>
      </c>
      <c r="B37" s="131" cm="1">
        <f t="array" aca="1" ref="B37" ca="1">IFERROR(
   INDEX(
      _xlfn._xlws.FILTER(
         INDIRECT($A$2 &amp; "[" &amp;B$3 &amp; "]"),
         (INDIRECT($A$2 &amp; "[Index]")=$A37)
      ),
   1),
0)</f>
        <v>0</v>
      </c>
      <c r="C37" s="11" cm="1">
        <f t="array" aca="1" ref="C37" ca="1">IFERROR(
   INDEX(
      _xlfn._xlws.FILTER(
         INDIRECT($A$2 &amp; "[" &amp;C$3 &amp; "]"),
         (INDIRECT($A$2 &amp; "[Index]")=$A37)
      ),
   1),
0)</f>
        <v>0</v>
      </c>
      <c r="D37" s="233" cm="1">
        <f t="array" aca="1" ref="D37" ca="1">IFERROR(
   INDEX(
      _xlfn._xlws.FILTER(
         INDIRECT($A$2 &amp; "[" &amp;D$3 &amp; "]"),
         (INDIRECT($A$2 &amp; "[Index]")=$A37)
      ),
   1),
0)</f>
        <v>0</v>
      </c>
      <c r="E37" s="132" cm="1">
        <f t="array" aca="1" ref="E37" ca="1">IFERROR(
   INDEX(
      _xlfn._xlws.FILTER(
         INDIRECT($A$2 &amp; "[" &amp;E$3 &amp; "]"),
         (INDIRECT($A$2 &amp; "[Index]")=$A37)
      ),
   1),
0)</f>
        <v>0</v>
      </c>
      <c r="F37" s="133" cm="1">
        <f t="array" aca="1" ref="F37" ca="1">IFERROR(
   INDEX(
      _xlfn._xlws.FILTER(
         INDIRECT($A$2 &amp; "[" &amp;F$3 &amp; "]"),
         (INDIRECT($A$2 &amp; "[Index]")=$A37)
      ),
   1),
0)</f>
        <v>0</v>
      </c>
      <c r="G37" s="133" cm="1">
        <f t="array" aca="1" ref="G37" ca="1">IFERROR(
   INDEX(
      _xlfn._xlws.FILTER(
         INDIRECT($A$2 &amp; "[" &amp;G$3 &amp; "]"),
         (INDIRECT($A$2 &amp; "[Index]")=$A37)
      ),
   1),
0)</f>
        <v>0</v>
      </c>
      <c r="H37" s="134" cm="1">
        <f t="array" aca="1" ref="H37" ca="1">IFERROR(
   INDEX(
      _xlfn._xlws.FILTER(
         INDIRECT($A$2 &amp; "[" &amp;H$3 &amp; "]"),
         (INDIRECT($A$2 &amp; "[Index]")=$A37)
      ),
   1),
0)</f>
        <v>0</v>
      </c>
      <c r="I37" s="69"/>
      <c r="J37" s="70"/>
      <c r="K37" s="69"/>
    </row>
    <row r="38" spans="1:11" s="66" customFormat="1" ht="12" customHeight="1">
      <c r="A38" s="62">
        <v>5</v>
      </c>
      <c r="B38" s="126" cm="1">
        <f t="array" aca="1" ref="B38" ca="1">IFERROR(
   INDEX(
      _xlfn._xlws.FILTER(
         INDIRECT($A$2 &amp; "[" &amp;B$3 &amp; "]"),
         (INDIRECT($A$2 &amp; "[Index]")=$A38)
      ),
   1),
0)</f>
        <v>0</v>
      </c>
      <c r="C38" s="127" cm="1">
        <f t="array" aca="1" ref="C38" ca="1">IFERROR(
   INDEX(
      _xlfn._xlws.FILTER(
         INDIRECT($A$2 &amp; "[" &amp;C$3 &amp; "]"),
         (INDIRECT($A$2 &amp; "[Index]")=$A38)
      ),
   1),
0)</f>
        <v>0</v>
      </c>
      <c r="D38" s="232" cm="1">
        <f t="array" aca="1" ref="D38" ca="1">IFERROR(
   INDEX(
      _xlfn._xlws.FILTER(
         INDIRECT($A$2 &amp; "[" &amp;D$3 &amp; "]"),
         (INDIRECT($A$2 &amp; "[Index]")=$A38)
      ),
   1),
0)</f>
        <v>0</v>
      </c>
      <c r="E38" s="128" cm="1">
        <f t="array" aca="1" ref="E38" ca="1">IFERROR(
   INDEX(
      _xlfn._xlws.FILTER(
         INDIRECT($A$2 &amp; "[" &amp;E$3 &amp; "]"),
         (INDIRECT($A$2 &amp; "[Index]")=$A38)
      ),
   1),
0)</f>
        <v>0</v>
      </c>
      <c r="F38" s="129" cm="1">
        <f t="array" aca="1" ref="F38" ca="1">IFERROR(
   INDEX(
      _xlfn._xlws.FILTER(
         INDIRECT($A$2 &amp; "[" &amp;F$3 &amp; "]"),
         (INDIRECT($A$2 &amp; "[Index]")=$A38)
      ),
   1),
0)</f>
        <v>0</v>
      </c>
      <c r="G38" s="129" cm="1">
        <f t="array" aca="1" ref="G38" ca="1">IFERROR(
   INDEX(
      _xlfn._xlws.FILTER(
         INDIRECT($A$2 &amp; "[" &amp;G$3 &amp; "]"),
         (INDIRECT($A$2 &amp; "[Index]")=$A38)
      ),
   1),
0)</f>
        <v>0</v>
      </c>
      <c r="H38" s="130" cm="1">
        <f t="array" aca="1" ref="H38" ca="1">IFERROR(
   INDEX(
      _xlfn._xlws.FILTER(
         INDIRECT($A$2 &amp; "[" &amp;H$3 &amp; "]"),
         (INDIRECT($A$2 &amp; "[Index]")=$A38)
      ),
   1),
0)</f>
        <v>0</v>
      </c>
      <c r="I38" s="69"/>
      <c r="J38" s="70"/>
      <c r="K38" s="69"/>
    </row>
    <row r="39" spans="1:11" s="66" customFormat="1" ht="12" customHeight="1">
      <c r="A39" s="62">
        <v>6</v>
      </c>
      <c r="B39" s="131" cm="1">
        <f t="array" aca="1" ref="B39" ca="1">IFERROR(
   INDEX(
      _xlfn._xlws.FILTER(
         INDIRECT($A$2 &amp; "[" &amp;B$3 &amp; "]"),
         (INDIRECT($A$2 &amp; "[Index]")=$A39)
      ),
   1),
0)</f>
        <v>0</v>
      </c>
      <c r="C39" s="11" cm="1">
        <f t="array" aca="1" ref="C39" ca="1">IFERROR(
   INDEX(
      _xlfn._xlws.FILTER(
         INDIRECT($A$2 &amp; "[" &amp;C$3 &amp; "]"),
         (INDIRECT($A$2 &amp; "[Index]")=$A39)
      ),
   1),
0)</f>
        <v>0</v>
      </c>
      <c r="D39" s="233" cm="1">
        <f t="array" aca="1" ref="D39" ca="1">IFERROR(
   INDEX(
      _xlfn._xlws.FILTER(
         INDIRECT($A$2 &amp; "[" &amp;D$3 &amp; "]"),
         (INDIRECT($A$2 &amp; "[Index]")=$A39)
      ),
   1),
0)</f>
        <v>0</v>
      </c>
      <c r="E39" s="132" cm="1">
        <f t="array" aca="1" ref="E39" ca="1">IFERROR(
   INDEX(
      _xlfn._xlws.FILTER(
         INDIRECT($A$2 &amp; "[" &amp;E$3 &amp; "]"),
         (INDIRECT($A$2 &amp; "[Index]")=$A39)
      ),
   1),
0)</f>
        <v>0</v>
      </c>
      <c r="F39" s="133" cm="1">
        <f t="array" aca="1" ref="F39" ca="1">IFERROR(
   INDEX(
      _xlfn._xlws.FILTER(
         INDIRECT($A$2 &amp; "[" &amp;F$3 &amp; "]"),
         (INDIRECT($A$2 &amp; "[Index]")=$A39)
      ),
   1),
0)</f>
        <v>0</v>
      </c>
      <c r="G39" s="133" cm="1">
        <f t="array" aca="1" ref="G39" ca="1">IFERROR(
   INDEX(
      _xlfn._xlws.FILTER(
         INDIRECT($A$2 &amp; "[" &amp;G$3 &amp; "]"),
         (INDIRECT($A$2 &amp; "[Index]")=$A39)
      ),
   1),
0)</f>
        <v>0</v>
      </c>
      <c r="H39" s="134" cm="1">
        <f t="array" aca="1" ref="H39" ca="1">IFERROR(
   INDEX(
      _xlfn._xlws.FILTER(
         INDIRECT($A$2 &amp; "[" &amp;H$3 &amp; "]"),
         (INDIRECT($A$2 &amp; "[Index]")=$A39)
      ),
   1),
0)</f>
        <v>0</v>
      </c>
      <c r="I39" s="69"/>
      <c r="J39" s="70"/>
      <c r="K39" s="69"/>
    </row>
    <row r="40" spans="1:11" s="66" customFormat="1" ht="12" customHeight="1">
      <c r="A40" s="62">
        <v>7</v>
      </c>
      <c r="B40" s="126" cm="1">
        <f t="array" aca="1" ref="B40" ca="1">IFERROR(
   INDEX(
      _xlfn._xlws.FILTER(
         INDIRECT($A$2 &amp; "[" &amp;B$3 &amp; "]"),
         (INDIRECT($A$2 &amp; "[Index]")=$A40)
      ),
   1),
0)</f>
        <v>0</v>
      </c>
      <c r="C40" s="127" cm="1">
        <f t="array" aca="1" ref="C40" ca="1">IFERROR(
   INDEX(
      _xlfn._xlws.FILTER(
         INDIRECT($A$2 &amp; "[" &amp;C$3 &amp; "]"),
         (INDIRECT($A$2 &amp; "[Index]")=$A40)
      ),
   1),
0)</f>
        <v>0</v>
      </c>
      <c r="D40" s="232" cm="1">
        <f t="array" aca="1" ref="D40" ca="1">IFERROR(
   INDEX(
      _xlfn._xlws.FILTER(
         INDIRECT($A$2 &amp; "[" &amp;D$3 &amp; "]"),
         (INDIRECT($A$2 &amp; "[Index]")=$A40)
      ),
   1),
0)</f>
        <v>0</v>
      </c>
      <c r="E40" s="128" cm="1">
        <f t="array" aca="1" ref="E40" ca="1">IFERROR(
   INDEX(
      _xlfn._xlws.FILTER(
         INDIRECT($A$2 &amp; "[" &amp;E$3 &amp; "]"),
         (INDIRECT($A$2 &amp; "[Index]")=$A40)
      ),
   1),
0)</f>
        <v>0</v>
      </c>
      <c r="F40" s="129" cm="1">
        <f t="array" aca="1" ref="F40" ca="1">IFERROR(
   INDEX(
      _xlfn._xlws.FILTER(
         INDIRECT($A$2 &amp; "[" &amp;F$3 &amp; "]"),
         (INDIRECT($A$2 &amp; "[Index]")=$A40)
      ),
   1),
0)</f>
        <v>0</v>
      </c>
      <c r="G40" s="129" cm="1">
        <f t="array" aca="1" ref="G40" ca="1">IFERROR(
   INDEX(
      _xlfn._xlws.FILTER(
         INDIRECT($A$2 &amp; "[" &amp;G$3 &amp; "]"),
         (INDIRECT($A$2 &amp; "[Index]")=$A40)
      ),
   1),
0)</f>
        <v>0</v>
      </c>
      <c r="H40" s="130" cm="1">
        <f t="array" aca="1" ref="H40" ca="1">IFERROR(
   INDEX(
      _xlfn._xlws.FILTER(
         INDIRECT($A$2 &amp; "[" &amp;H$3 &amp; "]"),
         (INDIRECT($A$2 &amp; "[Index]")=$A40)
      ),
   1),
0)</f>
        <v>0</v>
      </c>
      <c r="I40" s="69"/>
      <c r="J40" s="70"/>
      <c r="K40" s="69"/>
    </row>
    <row r="41" spans="1:11" s="66" customFormat="1" ht="12" customHeight="1">
      <c r="A41" s="62">
        <v>8</v>
      </c>
      <c r="B41" s="131" cm="1">
        <f t="array" aca="1" ref="B41" ca="1">IFERROR(
   INDEX(
      _xlfn._xlws.FILTER(
         INDIRECT($A$2 &amp; "[" &amp;B$3 &amp; "]"),
         (INDIRECT($A$2 &amp; "[Index]")=$A41)
      ),
   1),
0)</f>
        <v>0</v>
      </c>
      <c r="C41" s="11" cm="1">
        <f t="array" aca="1" ref="C41" ca="1">IFERROR(
   INDEX(
      _xlfn._xlws.FILTER(
         INDIRECT($A$2 &amp; "[" &amp;C$3 &amp; "]"),
         (INDIRECT($A$2 &amp; "[Index]")=$A41)
      ),
   1),
0)</f>
        <v>0</v>
      </c>
      <c r="D41" s="233" cm="1">
        <f t="array" aca="1" ref="D41" ca="1">IFERROR(
   INDEX(
      _xlfn._xlws.FILTER(
         INDIRECT($A$2 &amp; "[" &amp;D$3 &amp; "]"),
         (INDIRECT($A$2 &amp; "[Index]")=$A41)
      ),
   1),
0)</f>
        <v>0</v>
      </c>
      <c r="E41" s="132" cm="1">
        <f t="array" aca="1" ref="E41" ca="1">IFERROR(
   INDEX(
      _xlfn._xlws.FILTER(
         INDIRECT($A$2 &amp; "[" &amp;E$3 &amp; "]"),
         (INDIRECT($A$2 &amp; "[Index]")=$A41)
      ),
   1),
0)</f>
        <v>0</v>
      </c>
      <c r="F41" s="133" cm="1">
        <f t="array" aca="1" ref="F41" ca="1">IFERROR(
   INDEX(
      _xlfn._xlws.FILTER(
         INDIRECT($A$2 &amp; "[" &amp;F$3 &amp; "]"),
         (INDIRECT($A$2 &amp; "[Index]")=$A41)
      ),
   1),
0)</f>
        <v>0</v>
      </c>
      <c r="G41" s="133" cm="1">
        <f t="array" aca="1" ref="G41" ca="1">IFERROR(
   INDEX(
      _xlfn._xlws.FILTER(
         INDIRECT($A$2 &amp; "[" &amp;G$3 &amp; "]"),
         (INDIRECT($A$2 &amp; "[Index]")=$A41)
      ),
   1),
0)</f>
        <v>0</v>
      </c>
      <c r="H41" s="134" cm="1">
        <f t="array" aca="1" ref="H41" ca="1">IFERROR(
   INDEX(
      _xlfn._xlws.FILTER(
         INDIRECT($A$2 &amp; "[" &amp;H$3 &amp; "]"),
         (INDIRECT($A$2 &amp; "[Index]")=$A41)
      ),
   1),
0)</f>
        <v>0</v>
      </c>
      <c r="I41" s="69"/>
      <c r="J41" s="70"/>
      <c r="K41" s="69"/>
    </row>
    <row r="42" spans="1:11" s="66" customFormat="1" ht="12" customHeight="1">
      <c r="A42" s="62">
        <v>9</v>
      </c>
      <c r="B42" s="126" cm="1">
        <f t="array" aca="1" ref="B42" ca="1">IFERROR(
   INDEX(
      _xlfn._xlws.FILTER(
         INDIRECT($A$2 &amp; "[" &amp;B$3 &amp; "]"),
         (INDIRECT($A$2 &amp; "[Index]")=$A42)
      ),
   1),
0)</f>
        <v>0</v>
      </c>
      <c r="C42" s="127" cm="1">
        <f t="array" aca="1" ref="C42" ca="1">IFERROR(
   INDEX(
      _xlfn._xlws.FILTER(
         INDIRECT($A$2 &amp; "[" &amp;C$3 &amp; "]"),
         (INDIRECT($A$2 &amp; "[Index]")=$A42)
      ),
   1),
0)</f>
        <v>0</v>
      </c>
      <c r="D42" s="232" cm="1">
        <f t="array" aca="1" ref="D42" ca="1">IFERROR(
   INDEX(
      _xlfn._xlws.FILTER(
         INDIRECT($A$2 &amp; "[" &amp;D$3 &amp; "]"),
         (INDIRECT($A$2 &amp; "[Index]")=$A42)
      ),
   1),
0)</f>
        <v>0</v>
      </c>
      <c r="E42" s="128" cm="1">
        <f t="array" aca="1" ref="E42" ca="1">IFERROR(
   INDEX(
      _xlfn._xlws.FILTER(
         INDIRECT($A$2 &amp; "[" &amp;E$3 &amp; "]"),
         (INDIRECT($A$2 &amp; "[Index]")=$A42)
      ),
   1),
0)</f>
        <v>0</v>
      </c>
      <c r="F42" s="129" cm="1">
        <f t="array" aca="1" ref="F42" ca="1">IFERROR(
   INDEX(
      _xlfn._xlws.FILTER(
         INDIRECT($A$2 &amp; "[" &amp;F$3 &amp; "]"),
         (INDIRECT($A$2 &amp; "[Index]")=$A42)
      ),
   1),
0)</f>
        <v>0</v>
      </c>
      <c r="G42" s="129" cm="1">
        <f t="array" aca="1" ref="G42" ca="1">IFERROR(
   INDEX(
      _xlfn._xlws.FILTER(
         INDIRECT($A$2 &amp; "[" &amp;G$3 &amp; "]"),
         (INDIRECT($A$2 &amp; "[Index]")=$A42)
      ),
   1),
0)</f>
        <v>0</v>
      </c>
      <c r="H42" s="130" cm="1">
        <f t="array" aca="1" ref="H42" ca="1">IFERROR(
   INDEX(
      _xlfn._xlws.FILTER(
         INDIRECT($A$2 &amp; "[" &amp;H$3 &amp; "]"),
         (INDIRECT($A$2 &amp; "[Index]")=$A42)
      ),
   1),
0)</f>
        <v>0</v>
      </c>
      <c r="I42" s="69"/>
      <c r="J42" s="70"/>
      <c r="K42" s="69"/>
    </row>
    <row r="43" spans="1:11" s="66" customFormat="1" ht="12" customHeight="1">
      <c r="A43" s="62">
        <v>10</v>
      </c>
      <c r="B43" s="131" cm="1">
        <f t="array" aca="1" ref="B43" ca="1">IFERROR(
   INDEX(
      _xlfn._xlws.FILTER(
         INDIRECT($A$2 &amp; "[" &amp;B$3 &amp; "]"),
         (INDIRECT($A$2 &amp; "[Index]")=$A43)
      ),
   1),
0)</f>
        <v>0</v>
      </c>
      <c r="C43" s="11" cm="1">
        <f t="array" aca="1" ref="C43" ca="1">IFERROR(
   INDEX(
      _xlfn._xlws.FILTER(
         INDIRECT($A$2 &amp; "[" &amp;C$3 &amp; "]"),
         (INDIRECT($A$2 &amp; "[Index]")=$A43)
      ),
   1),
0)</f>
        <v>0</v>
      </c>
      <c r="D43" s="233" cm="1">
        <f t="array" aca="1" ref="D43" ca="1">IFERROR(
   INDEX(
      _xlfn._xlws.FILTER(
         INDIRECT($A$2 &amp; "[" &amp;D$3 &amp; "]"),
         (INDIRECT($A$2 &amp; "[Index]")=$A43)
      ),
   1),
0)</f>
        <v>0</v>
      </c>
      <c r="E43" s="132" cm="1">
        <f t="array" aca="1" ref="E43" ca="1">IFERROR(
   INDEX(
      _xlfn._xlws.FILTER(
         INDIRECT($A$2 &amp; "[" &amp;E$3 &amp; "]"),
         (INDIRECT($A$2 &amp; "[Index]")=$A43)
      ),
   1),
0)</f>
        <v>0</v>
      </c>
      <c r="F43" s="133" cm="1">
        <f t="array" aca="1" ref="F43" ca="1">IFERROR(
   INDEX(
      _xlfn._xlws.FILTER(
         INDIRECT($A$2 &amp; "[" &amp;F$3 &amp; "]"),
         (INDIRECT($A$2 &amp; "[Index]")=$A43)
      ),
   1),
0)</f>
        <v>0</v>
      </c>
      <c r="G43" s="133" cm="1">
        <f t="array" aca="1" ref="G43" ca="1">IFERROR(
   INDEX(
      _xlfn._xlws.FILTER(
         INDIRECT($A$2 &amp; "[" &amp;G$3 &amp; "]"),
         (INDIRECT($A$2 &amp; "[Index]")=$A43)
      ),
   1),
0)</f>
        <v>0</v>
      </c>
      <c r="H43" s="134" cm="1">
        <f t="array" aca="1" ref="H43" ca="1">IFERROR(
   INDEX(
      _xlfn._xlws.FILTER(
         INDIRECT($A$2 &amp; "[" &amp;H$3 &amp; "]"),
         (INDIRECT($A$2 &amp; "[Index]")=$A43)
      ),
   1),
0)</f>
        <v>0</v>
      </c>
      <c r="I43" s="69"/>
      <c r="J43" s="70"/>
      <c r="K43" s="69"/>
    </row>
    <row r="44" spans="1:11" s="66" customFormat="1" ht="12" customHeight="1">
      <c r="A44" s="62">
        <v>11</v>
      </c>
      <c r="B44" s="126" cm="1">
        <f t="array" aca="1" ref="B44" ca="1">IFERROR(
   INDEX(
      _xlfn._xlws.FILTER(
         INDIRECT($A$2 &amp; "[" &amp;B$3 &amp; "]"),
         (INDIRECT($A$2 &amp; "[Index]")=$A44)
      ),
   1),
0)</f>
        <v>0</v>
      </c>
      <c r="C44" s="127" cm="1">
        <f t="array" aca="1" ref="C44" ca="1">IFERROR(
   INDEX(
      _xlfn._xlws.FILTER(
         INDIRECT($A$2 &amp; "[" &amp;C$3 &amp; "]"),
         (INDIRECT($A$2 &amp; "[Index]")=$A44)
      ),
   1),
0)</f>
        <v>0</v>
      </c>
      <c r="D44" s="232" cm="1">
        <f t="array" aca="1" ref="D44" ca="1">IFERROR(
   INDEX(
      _xlfn._xlws.FILTER(
         INDIRECT($A$2 &amp; "[" &amp;D$3 &amp; "]"),
         (INDIRECT($A$2 &amp; "[Index]")=$A44)
      ),
   1),
0)</f>
        <v>0</v>
      </c>
      <c r="E44" s="128" cm="1">
        <f t="array" aca="1" ref="E44" ca="1">IFERROR(
   INDEX(
      _xlfn._xlws.FILTER(
         INDIRECT($A$2 &amp; "[" &amp;E$3 &amp; "]"),
         (INDIRECT($A$2 &amp; "[Index]")=$A44)
      ),
   1),
0)</f>
        <v>0</v>
      </c>
      <c r="F44" s="129" cm="1">
        <f t="array" aca="1" ref="F44" ca="1">IFERROR(
   INDEX(
      _xlfn._xlws.FILTER(
         INDIRECT($A$2 &amp; "[" &amp;F$3 &amp; "]"),
         (INDIRECT($A$2 &amp; "[Index]")=$A44)
      ),
   1),
0)</f>
        <v>0</v>
      </c>
      <c r="G44" s="129" cm="1">
        <f t="array" aca="1" ref="G44" ca="1">IFERROR(
   INDEX(
      _xlfn._xlws.FILTER(
         INDIRECT($A$2 &amp; "[" &amp;G$3 &amp; "]"),
         (INDIRECT($A$2 &amp; "[Index]")=$A44)
      ),
   1),
0)</f>
        <v>0</v>
      </c>
      <c r="H44" s="130" cm="1">
        <f t="array" aca="1" ref="H44" ca="1">IFERROR(
   INDEX(
      _xlfn._xlws.FILTER(
         INDIRECT($A$2 &amp; "[" &amp;H$3 &amp; "]"),
         (INDIRECT($A$2 &amp; "[Index]")=$A44)
      ),
   1),
0)</f>
        <v>0</v>
      </c>
      <c r="I44" s="69"/>
      <c r="J44" s="70"/>
      <c r="K44" s="69"/>
    </row>
    <row r="45" spans="1:11" s="66" customFormat="1" ht="12" customHeight="1">
      <c r="A45" s="62">
        <v>12</v>
      </c>
      <c r="B45" s="131" cm="1">
        <f t="array" aca="1" ref="B45" ca="1">IFERROR(
   INDEX(
      _xlfn._xlws.FILTER(
         INDIRECT($A$2 &amp; "[" &amp;B$3 &amp; "]"),
         (INDIRECT($A$2 &amp; "[Index]")=$A45)
      ),
   1),
0)</f>
        <v>0</v>
      </c>
      <c r="C45" s="11" cm="1">
        <f t="array" aca="1" ref="C45" ca="1">IFERROR(
   INDEX(
      _xlfn._xlws.FILTER(
         INDIRECT($A$2 &amp; "[" &amp;C$3 &amp; "]"),
         (INDIRECT($A$2 &amp; "[Index]")=$A45)
      ),
   1),
0)</f>
        <v>0</v>
      </c>
      <c r="D45" s="233" cm="1">
        <f t="array" aca="1" ref="D45" ca="1">IFERROR(
   INDEX(
      _xlfn._xlws.FILTER(
         INDIRECT($A$2 &amp; "[" &amp;D$3 &amp; "]"),
         (INDIRECT($A$2 &amp; "[Index]")=$A45)
      ),
   1),
0)</f>
        <v>0</v>
      </c>
      <c r="E45" s="132" cm="1">
        <f t="array" aca="1" ref="E45" ca="1">IFERROR(
   INDEX(
      _xlfn._xlws.FILTER(
         INDIRECT($A$2 &amp; "[" &amp;E$3 &amp; "]"),
         (INDIRECT($A$2 &amp; "[Index]")=$A45)
      ),
   1),
0)</f>
        <v>0</v>
      </c>
      <c r="F45" s="133" cm="1">
        <f t="array" aca="1" ref="F45" ca="1">IFERROR(
   INDEX(
      _xlfn._xlws.FILTER(
         INDIRECT($A$2 &amp; "[" &amp;F$3 &amp; "]"),
         (INDIRECT($A$2 &amp; "[Index]")=$A45)
      ),
   1),
0)</f>
        <v>0</v>
      </c>
      <c r="G45" s="133" cm="1">
        <f t="array" aca="1" ref="G45" ca="1">IFERROR(
   INDEX(
      _xlfn._xlws.FILTER(
         INDIRECT($A$2 &amp; "[" &amp;G$3 &amp; "]"),
         (INDIRECT($A$2 &amp; "[Index]")=$A45)
      ),
   1),
0)</f>
        <v>0</v>
      </c>
      <c r="H45" s="134" cm="1">
        <f t="array" aca="1" ref="H45" ca="1">IFERROR(
   INDEX(
      _xlfn._xlws.FILTER(
         INDIRECT($A$2 &amp; "[" &amp;H$3 &amp; "]"),
         (INDIRECT($A$2 &amp; "[Index]")=$A45)
      ),
   1),
0)</f>
        <v>0</v>
      </c>
      <c r="I45" s="69"/>
      <c r="J45" s="70"/>
      <c r="K45" s="69"/>
    </row>
    <row r="46" spans="1:11" s="66" customFormat="1" ht="12" customHeight="1">
      <c r="A46" s="62">
        <v>13</v>
      </c>
      <c r="B46" s="126" cm="1">
        <f t="array" aca="1" ref="B46" ca="1">IFERROR(
   INDEX(
      _xlfn._xlws.FILTER(
         INDIRECT($A$2 &amp; "[" &amp;B$3 &amp; "]"),
         (INDIRECT($A$2 &amp; "[Index]")=$A46)
      ),
   1),
0)</f>
        <v>0</v>
      </c>
      <c r="C46" s="127" cm="1">
        <f t="array" aca="1" ref="C46" ca="1">IFERROR(
   INDEX(
      _xlfn._xlws.FILTER(
         INDIRECT($A$2 &amp; "[" &amp;C$3 &amp; "]"),
         (INDIRECT($A$2 &amp; "[Index]")=$A46)
      ),
   1),
0)</f>
        <v>0</v>
      </c>
      <c r="D46" s="232" cm="1">
        <f t="array" aca="1" ref="D46" ca="1">IFERROR(
   INDEX(
      _xlfn._xlws.FILTER(
         INDIRECT($A$2 &amp; "[" &amp;D$3 &amp; "]"),
         (INDIRECT($A$2 &amp; "[Index]")=$A46)
      ),
   1),
0)</f>
        <v>0</v>
      </c>
      <c r="E46" s="128" cm="1">
        <f t="array" aca="1" ref="E46" ca="1">IFERROR(
   INDEX(
      _xlfn._xlws.FILTER(
         INDIRECT($A$2 &amp; "[" &amp;E$3 &amp; "]"),
         (INDIRECT($A$2 &amp; "[Index]")=$A46)
      ),
   1),
0)</f>
        <v>0</v>
      </c>
      <c r="F46" s="129" cm="1">
        <f t="array" aca="1" ref="F46" ca="1">IFERROR(
   INDEX(
      _xlfn._xlws.FILTER(
         INDIRECT($A$2 &amp; "[" &amp;F$3 &amp; "]"),
         (INDIRECT($A$2 &amp; "[Index]")=$A46)
      ),
   1),
0)</f>
        <v>0</v>
      </c>
      <c r="G46" s="129" cm="1">
        <f t="array" aca="1" ref="G46" ca="1">IFERROR(
   INDEX(
      _xlfn._xlws.FILTER(
         INDIRECT($A$2 &amp; "[" &amp;G$3 &amp; "]"),
         (INDIRECT($A$2 &amp; "[Index]")=$A46)
      ),
   1),
0)</f>
        <v>0</v>
      </c>
      <c r="H46" s="130" cm="1">
        <f t="array" aca="1" ref="H46" ca="1">IFERROR(
   INDEX(
      _xlfn._xlws.FILTER(
         INDIRECT($A$2 &amp; "[" &amp;H$3 &amp; "]"),
         (INDIRECT($A$2 &amp; "[Index]")=$A46)
      ),
   1),
0)</f>
        <v>0</v>
      </c>
      <c r="I46" s="69"/>
      <c r="J46" s="70"/>
      <c r="K46" s="69"/>
    </row>
    <row r="47" spans="1:11" s="66" customFormat="1" ht="12" customHeight="1">
      <c r="A47" s="62">
        <v>14</v>
      </c>
      <c r="B47" s="131" cm="1">
        <f t="array" aca="1" ref="B47" ca="1">IFERROR(
   INDEX(
      _xlfn._xlws.FILTER(
         INDIRECT($A$2 &amp; "[" &amp;B$3 &amp; "]"),
         (INDIRECT($A$2 &amp; "[Index]")=$A47)
      ),
   1),
0)</f>
        <v>0</v>
      </c>
      <c r="C47" s="11" cm="1">
        <f t="array" aca="1" ref="C47" ca="1">IFERROR(
   INDEX(
      _xlfn._xlws.FILTER(
         INDIRECT($A$2 &amp; "[" &amp;C$3 &amp; "]"),
         (INDIRECT($A$2 &amp; "[Index]")=$A47)
      ),
   1),
0)</f>
        <v>0</v>
      </c>
      <c r="D47" s="233" cm="1">
        <f t="array" aca="1" ref="D47" ca="1">IFERROR(
   INDEX(
      _xlfn._xlws.FILTER(
         INDIRECT($A$2 &amp; "[" &amp;D$3 &amp; "]"),
         (INDIRECT($A$2 &amp; "[Index]")=$A47)
      ),
   1),
0)</f>
        <v>0</v>
      </c>
      <c r="E47" s="132" cm="1">
        <f t="array" aca="1" ref="E47" ca="1">IFERROR(
   INDEX(
      _xlfn._xlws.FILTER(
         INDIRECT($A$2 &amp; "[" &amp;E$3 &amp; "]"),
         (INDIRECT($A$2 &amp; "[Index]")=$A47)
      ),
   1),
0)</f>
        <v>0</v>
      </c>
      <c r="F47" s="133" cm="1">
        <f t="array" aca="1" ref="F47" ca="1">IFERROR(
   INDEX(
      _xlfn._xlws.FILTER(
         INDIRECT($A$2 &amp; "[" &amp;F$3 &amp; "]"),
         (INDIRECT($A$2 &amp; "[Index]")=$A47)
      ),
   1),
0)</f>
        <v>0</v>
      </c>
      <c r="G47" s="133" cm="1">
        <f t="array" aca="1" ref="G47" ca="1">IFERROR(
   INDEX(
      _xlfn._xlws.FILTER(
         INDIRECT($A$2 &amp; "[" &amp;G$3 &amp; "]"),
         (INDIRECT($A$2 &amp; "[Index]")=$A47)
      ),
   1),
0)</f>
        <v>0</v>
      </c>
      <c r="H47" s="134" cm="1">
        <f t="array" aca="1" ref="H47" ca="1">IFERROR(
   INDEX(
      _xlfn._xlws.FILTER(
         INDIRECT($A$2 &amp; "[" &amp;H$3 &amp; "]"),
         (INDIRECT($A$2 &amp; "[Index]")=$A47)
      ),
   1),
0)</f>
        <v>0</v>
      </c>
      <c r="I47" s="69"/>
      <c r="J47" s="70"/>
      <c r="K47" s="69"/>
    </row>
    <row r="48" spans="1:11" s="66" customFormat="1" ht="12" customHeight="1">
      <c r="A48" s="62">
        <v>15</v>
      </c>
      <c r="B48" s="126" cm="1">
        <f t="array" aca="1" ref="B48" ca="1">IFERROR(
   INDEX(
      _xlfn._xlws.FILTER(
         INDIRECT($A$2 &amp; "[" &amp;B$3 &amp; "]"),
         (INDIRECT($A$2 &amp; "[Index]")=$A48)
      ),
   1),
0)</f>
        <v>0</v>
      </c>
      <c r="C48" s="127" cm="1">
        <f t="array" aca="1" ref="C48" ca="1">IFERROR(
   INDEX(
      _xlfn._xlws.FILTER(
         INDIRECT($A$2 &amp; "[" &amp;C$3 &amp; "]"),
         (INDIRECT($A$2 &amp; "[Index]")=$A48)
      ),
   1),
0)</f>
        <v>0</v>
      </c>
      <c r="D48" s="232" cm="1">
        <f t="array" aca="1" ref="D48" ca="1">IFERROR(
   INDEX(
      _xlfn._xlws.FILTER(
         INDIRECT($A$2 &amp; "[" &amp;D$3 &amp; "]"),
         (INDIRECT($A$2 &amp; "[Index]")=$A48)
      ),
   1),
0)</f>
        <v>0</v>
      </c>
      <c r="E48" s="128" cm="1">
        <f t="array" aca="1" ref="E48" ca="1">IFERROR(
   INDEX(
      _xlfn._xlws.FILTER(
         INDIRECT($A$2 &amp; "[" &amp;E$3 &amp; "]"),
         (INDIRECT($A$2 &amp; "[Index]")=$A48)
      ),
   1),
0)</f>
        <v>0</v>
      </c>
      <c r="F48" s="129" cm="1">
        <f t="array" aca="1" ref="F48" ca="1">IFERROR(
   INDEX(
      _xlfn._xlws.FILTER(
         INDIRECT($A$2 &amp; "[" &amp;F$3 &amp; "]"),
         (INDIRECT($A$2 &amp; "[Index]")=$A48)
      ),
   1),
0)</f>
        <v>0</v>
      </c>
      <c r="G48" s="129" cm="1">
        <f t="array" aca="1" ref="G48" ca="1">IFERROR(
   INDEX(
      _xlfn._xlws.FILTER(
         INDIRECT($A$2 &amp; "[" &amp;G$3 &amp; "]"),
         (INDIRECT($A$2 &amp; "[Index]")=$A48)
      ),
   1),
0)</f>
        <v>0</v>
      </c>
      <c r="H48" s="130" cm="1">
        <f t="array" aca="1" ref="H48" ca="1">IFERROR(
   INDEX(
      _xlfn._xlws.FILTER(
         INDIRECT($A$2 &amp; "[" &amp;H$3 &amp; "]"),
         (INDIRECT($A$2 &amp; "[Index]")=$A48)
      ),
   1),
0)</f>
        <v>0</v>
      </c>
      <c r="I48" s="69"/>
      <c r="J48" s="70"/>
      <c r="K48" s="69"/>
    </row>
    <row r="49" spans="1:11" s="66" customFormat="1" ht="12" customHeight="1">
      <c r="A49" s="62">
        <v>16</v>
      </c>
      <c r="B49" s="131" cm="1">
        <f t="array" aca="1" ref="B49" ca="1">IFERROR(
   INDEX(
      _xlfn._xlws.FILTER(
         INDIRECT($A$2 &amp; "[" &amp;B$3 &amp; "]"),
         (INDIRECT($A$2 &amp; "[Index]")=$A49)
      ),
   1),
0)</f>
        <v>0</v>
      </c>
      <c r="C49" s="11" cm="1">
        <f t="array" aca="1" ref="C49" ca="1">IFERROR(
   INDEX(
      _xlfn._xlws.FILTER(
         INDIRECT($A$2 &amp; "[" &amp;C$3 &amp; "]"),
         (INDIRECT($A$2 &amp; "[Index]")=$A49)
      ),
   1),
0)</f>
        <v>0</v>
      </c>
      <c r="D49" s="233" cm="1">
        <f t="array" aca="1" ref="D49" ca="1">IFERROR(
   INDEX(
      _xlfn._xlws.FILTER(
         INDIRECT($A$2 &amp; "[" &amp;D$3 &amp; "]"),
         (INDIRECT($A$2 &amp; "[Index]")=$A49)
      ),
   1),
0)</f>
        <v>0</v>
      </c>
      <c r="E49" s="132" cm="1">
        <f t="array" aca="1" ref="E49" ca="1">IFERROR(
   INDEX(
      _xlfn._xlws.FILTER(
         INDIRECT($A$2 &amp; "[" &amp;E$3 &amp; "]"),
         (INDIRECT($A$2 &amp; "[Index]")=$A49)
      ),
   1),
0)</f>
        <v>0</v>
      </c>
      <c r="F49" s="133" cm="1">
        <f t="array" aca="1" ref="F49" ca="1">IFERROR(
   INDEX(
      _xlfn._xlws.FILTER(
         INDIRECT($A$2 &amp; "[" &amp;F$3 &amp; "]"),
         (INDIRECT($A$2 &amp; "[Index]")=$A49)
      ),
   1),
0)</f>
        <v>0</v>
      </c>
      <c r="G49" s="133" cm="1">
        <f t="array" aca="1" ref="G49" ca="1">IFERROR(
   INDEX(
      _xlfn._xlws.FILTER(
         INDIRECT($A$2 &amp; "[" &amp;G$3 &amp; "]"),
         (INDIRECT($A$2 &amp; "[Index]")=$A49)
      ),
   1),
0)</f>
        <v>0</v>
      </c>
      <c r="H49" s="134" cm="1">
        <f t="array" aca="1" ref="H49" ca="1">IFERROR(
   INDEX(
      _xlfn._xlws.FILTER(
         INDIRECT($A$2 &amp; "[" &amp;H$3 &amp; "]"),
         (INDIRECT($A$2 &amp; "[Index]")=$A49)
      ),
   1),
0)</f>
        <v>0</v>
      </c>
      <c r="I49" s="69"/>
      <c r="J49" s="70"/>
      <c r="K49" s="69"/>
    </row>
    <row r="50" spans="1:11" s="66" customFormat="1" ht="12" customHeight="1">
      <c r="A50" s="62">
        <v>17</v>
      </c>
      <c r="B50" s="126" cm="1">
        <f t="array" aca="1" ref="B50" ca="1">IFERROR(
   INDEX(
      _xlfn._xlws.FILTER(
         INDIRECT($A$2 &amp; "[" &amp;B$3 &amp; "]"),
         (INDIRECT($A$2 &amp; "[Index]")=$A50)
      ),
   1),
0)</f>
        <v>0</v>
      </c>
      <c r="C50" s="127" cm="1">
        <f t="array" aca="1" ref="C50" ca="1">IFERROR(
   INDEX(
      _xlfn._xlws.FILTER(
         INDIRECT($A$2 &amp; "[" &amp;C$3 &amp; "]"),
         (INDIRECT($A$2 &amp; "[Index]")=$A50)
      ),
   1),
0)</f>
        <v>0</v>
      </c>
      <c r="D50" s="232" cm="1">
        <f t="array" aca="1" ref="D50" ca="1">IFERROR(
   INDEX(
      _xlfn._xlws.FILTER(
         INDIRECT($A$2 &amp; "[" &amp;D$3 &amp; "]"),
         (INDIRECT($A$2 &amp; "[Index]")=$A50)
      ),
   1),
0)</f>
        <v>0</v>
      </c>
      <c r="E50" s="128" cm="1">
        <f t="array" aca="1" ref="E50" ca="1">IFERROR(
   INDEX(
      _xlfn._xlws.FILTER(
         INDIRECT($A$2 &amp; "[" &amp;E$3 &amp; "]"),
         (INDIRECT($A$2 &amp; "[Index]")=$A50)
      ),
   1),
0)</f>
        <v>0</v>
      </c>
      <c r="F50" s="129" cm="1">
        <f t="array" aca="1" ref="F50" ca="1">IFERROR(
   INDEX(
      _xlfn._xlws.FILTER(
         INDIRECT($A$2 &amp; "[" &amp;F$3 &amp; "]"),
         (INDIRECT($A$2 &amp; "[Index]")=$A50)
      ),
   1),
0)</f>
        <v>0</v>
      </c>
      <c r="G50" s="129" cm="1">
        <f t="array" aca="1" ref="G50" ca="1">IFERROR(
   INDEX(
      _xlfn._xlws.FILTER(
         INDIRECT($A$2 &amp; "[" &amp;G$3 &amp; "]"),
         (INDIRECT($A$2 &amp; "[Index]")=$A50)
      ),
   1),
0)</f>
        <v>0</v>
      </c>
      <c r="H50" s="130" cm="1">
        <f t="array" aca="1" ref="H50" ca="1">IFERROR(
   INDEX(
      _xlfn._xlws.FILTER(
         INDIRECT($A$2 &amp; "[" &amp;H$3 &amp; "]"),
         (INDIRECT($A$2 &amp; "[Index]")=$A50)
      ),
   1),
0)</f>
        <v>0</v>
      </c>
      <c r="I50" s="69"/>
      <c r="J50" s="70"/>
      <c r="K50" s="69"/>
    </row>
    <row r="51" spans="1:11" s="66" customFormat="1" ht="12" customHeight="1">
      <c r="A51" s="62">
        <v>18</v>
      </c>
      <c r="B51" s="131" cm="1">
        <f t="array" aca="1" ref="B51" ca="1">IFERROR(
   INDEX(
      _xlfn._xlws.FILTER(
         INDIRECT($A$2 &amp; "[" &amp;B$3 &amp; "]"),
         (INDIRECT($A$2 &amp; "[Index]")=$A51)
      ),
   1),
0)</f>
        <v>0</v>
      </c>
      <c r="C51" s="11" cm="1">
        <f t="array" aca="1" ref="C51" ca="1">IFERROR(
   INDEX(
      _xlfn._xlws.FILTER(
         INDIRECT($A$2 &amp; "[" &amp;C$3 &amp; "]"),
         (INDIRECT($A$2 &amp; "[Index]")=$A51)
      ),
   1),
0)</f>
        <v>0</v>
      </c>
      <c r="D51" s="233" cm="1">
        <f t="array" aca="1" ref="D51" ca="1">IFERROR(
   INDEX(
      _xlfn._xlws.FILTER(
         INDIRECT($A$2 &amp; "[" &amp;D$3 &amp; "]"),
         (INDIRECT($A$2 &amp; "[Index]")=$A51)
      ),
   1),
0)</f>
        <v>0</v>
      </c>
      <c r="E51" s="132" cm="1">
        <f t="array" aca="1" ref="E51" ca="1">IFERROR(
   INDEX(
      _xlfn._xlws.FILTER(
         INDIRECT($A$2 &amp; "[" &amp;E$3 &amp; "]"),
         (INDIRECT($A$2 &amp; "[Index]")=$A51)
      ),
   1),
0)</f>
        <v>0</v>
      </c>
      <c r="F51" s="133" cm="1">
        <f t="array" aca="1" ref="F51" ca="1">IFERROR(
   INDEX(
      _xlfn._xlws.FILTER(
         INDIRECT($A$2 &amp; "[" &amp;F$3 &amp; "]"),
         (INDIRECT($A$2 &amp; "[Index]")=$A51)
      ),
   1),
0)</f>
        <v>0</v>
      </c>
      <c r="G51" s="133" cm="1">
        <f t="array" aca="1" ref="G51" ca="1">IFERROR(
   INDEX(
      _xlfn._xlws.FILTER(
         INDIRECT($A$2 &amp; "[" &amp;G$3 &amp; "]"),
         (INDIRECT($A$2 &amp; "[Index]")=$A51)
      ),
   1),
0)</f>
        <v>0</v>
      </c>
      <c r="H51" s="134" cm="1">
        <f t="array" aca="1" ref="H51" ca="1">IFERROR(
   INDEX(
      _xlfn._xlws.FILTER(
         INDIRECT($A$2 &amp; "[" &amp;H$3 &amp; "]"),
         (INDIRECT($A$2 &amp; "[Index]")=$A51)
      ),
   1),
0)</f>
        <v>0</v>
      </c>
      <c r="I51" s="69"/>
      <c r="J51" s="70"/>
      <c r="K51" s="69"/>
    </row>
    <row r="52" spans="1:11" s="66" customFormat="1" ht="12" customHeight="1">
      <c r="A52" s="62">
        <v>19</v>
      </c>
      <c r="B52" s="135" cm="1">
        <f t="array" aca="1" ref="B52" ca="1">IFERROR(
   INDEX(
      _xlfn._xlws.FILTER(
         INDIRECT($A$2 &amp; "[" &amp;B$3 &amp; "]"),
         (INDIRECT($A$2 &amp; "[Index]")=$A52)
      ),
   1),
0)</f>
        <v>0</v>
      </c>
      <c r="C52" s="136" cm="1">
        <f t="array" aca="1" ref="C52" ca="1">IFERROR(
   INDEX(
      _xlfn._xlws.FILTER(
         INDIRECT($A$2 &amp; "[" &amp;C$3 &amp; "]"),
         (INDIRECT($A$2 &amp; "[Index]")=$A52)
      ),
   1),
0)</f>
        <v>0</v>
      </c>
      <c r="D52" s="234" cm="1">
        <f t="array" aca="1" ref="D52" ca="1">IFERROR(
   INDEX(
      _xlfn._xlws.FILTER(
         INDIRECT($A$2 &amp; "[" &amp;D$3 &amp; "]"),
         (INDIRECT($A$2 &amp; "[Index]")=$A52)
      ),
   1),
0)</f>
        <v>0</v>
      </c>
      <c r="E52" s="137" cm="1">
        <f t="array" aca="1" ref="E52" ca="1">IFERROR(
   INDEX(
      _xlfn._xlws.FILTER(
         INDIRECT($A$2 &amp; "[" &amp;E$3 &amp; "]"),
         (INDIRECT($A$2 &amp; "[Index]")=$A52)
      ),
   1),
0)</f>
        <v>0</v>
      </c>
      <c r="F52" s="138" cm="1">
        <f t="array" aca="1" ref="F52" ca="1">IFERROR(
   INDEX(
      _xlfn._xlws.FILTER(
         INDIRECT($A$2 &amp; "[" &amp;F$3 &amp; "]"),
         (INDIRECT($A$2 &amp; "[Index]")=$A52)
      ),
   1),
0)</f>
        <v>0</v>
      </c>
      <c r="G52" s="138" cm="1">
        <f t="array" aca="1" ref="G52" ca="1">IFERROR(
   INDEX(
      _xlfn._xlws.FILTER(
         INDIRECT($A$2 &amp; "[" &amp;G$3 &amp; "]"),
         (INDIRECT($A$2 &amp; "[Index]")=$A52)
      ),
   1),
0)</f>
        <v>0</v>
      </c>
      <c r="H52" s="139" cm="1">
        <f t="array" aca="1" ref="H52" ca="1">IFERROR(
   INDEX(
      _xlfn._xlws.FILTER(
         INDIRECT($A$2 &amp; "[" &amp;H$3 &amp; "]"),
         (INDIRECT($A$2 &amp; "[Index]")=$A52)
      ),
   1),
0)</f>
        <v>0</v>
      </c>
      <c r="I52" s="69"/>
      <c r="J52" s="70"/>
      <c r="K52" s="69"/>
    </row>
    <row r="53" spans="1:11" s="66" customFormat="1" ht="12" customHeight="1">
      <c r="A53" s="62"/>
      <c r="B53" s="36" t="e" cm="1">
        <f t="array" aca="1" ref="B53" ca="1">CONCATENATE("As of ", TEXT(INDIRECT("Inputs!$B$2"), "mm/dd/yyyy"))</f>
        <v>#REF!</v>
      </c>
      <c r="E53" s="73"/>
      <c r="F53" s="73"/>
      <c r="G53" s="73"/>
      <c r="H53" s="73"/>
    </row>
    <row r="56" spans="1:11" ht="12" customHeight="1">
      <c r="B56" s="10" t="e">
        <f>#REF!&amp;" Top 20 Open VC funds by target fund size (€M)"</f>
        <v>#REF!</v>
      </c>
      <c r="C56"/>
      <c r="D56" s="237"/>
      <c r="E56"/>
      <c r="F56"/>
      <c r="G56"/>
      <c r="H56"/>
    </row>
    <row r="57" spans="1:11" s="66" customFormat="1" ht="12" customHeight="1">
      <c r="A57" s="62"/>
      <c r="B57" s="118" t="s">
        <v>575</v>
      </c>
      <c r="C57" s="119" t="s">
        <v>576</v>
      </c>
      <c r="D57" s="238" t="s">
        <v>584</v>
      </c>
      <c r="E57" s="119" t="s">
        <v>582</v>
      </c>
      <c r="F57" s="119" t="s">
        <v>578</v>
      </c>
      <c r="G57" s="119" t="s">
        <v>579</v>
      </c>
      <c r="H57" s="120" t="s">
        <v>583</v>
      </c>
    </row>
    <row r="58" spans="1:11" s="66" customFormat="1" ht="12" customHeight="1">
      <c r="A58" s="62">
        <v>0</v>
      </c>
      <c r="B58" s="121" cm="1">
        <f t="array" aca="1" ref="B58" ca="1">IFERROR(
   INDEX(
      _xlfn._xlws.FILTER(
         INDIRECT($A$3 &amp; "[" &amp;B$4 &amp; "]"),
         (INDIRECT($A$3 &amp; "[Index]")=$A58)
      ),
   1),
0)</f>
        <v>0</v>
      </c>
      <c r="C58" s="122" cm="1">
        <f t="array" aca="1" ref="C58" ca="1">IFERROR(
   INDEX(
      _xlfn._xlws.FILTER(
         INDIRECT($A$3 &amp; "[" &amp;C$4 &amp; "]"),
         (INDIRECT($A$3 &amp; "[Index]")=$A58)
      ),
   1),
0)</f>
        <v>0</v>
      </c>
      <c r="D58" s="231" cm="1">
        <f t="array" aca="1" ref="D58" ca="1">IFERROR(
   INDEX(
      _xlfn._xlws.FILTER(
         INDIRECT($A$3 &amp; "[" &amp;D$4 &amp; "]"),
         (INDIRECT($A$3 &amp; "[Index]")=$A58)
      ),
   1),
0)</f>
        <v>0</v>
      </c>
      <c r="E58" s="123" t="str" cm="1">
        <f t="array" aca="1" ref="E58" ca="1">IF(IFERROR(
   INDEX(
      _xlfn._xlws.FILTER(
         INDIRECT($A$3 &amp; "[" &amp;E$4 &amp; "]"),
         (INDIRECT($A$3 &amp; "[Index]")=$A58)
      ),
   1),
"")=0,"",IFERROR(
   INDEX(
      _xlfn._xlws.FILTER(
         INDIRECT($A$3 &amp; "[" &amp;E$4 &amp; "]"),
         (INDIRECT($A$3 &amp; "[Index]")=$A58)
      ),
   1),
""))</f>
        <v/>
      </c>
      <c r="F58" s="124" cm="1">
        <f t="array" aca="1" ref="F58" ca="1">IFERROR(
   INDEX(
      _xlfn._xlws.FILTER(
         INDIRECT($A$3 &amp; "[" &amp;F$4 &amp; "]"),
         (INDIRECT($A$3 &amp; "[Index]")=$A58)
      ),
   1),
0)</f>
        <v>0</v>
      </c>
      <c r="G58" s="124" cm="1">
        <f t="array" aca="1" ref="G58" ca="1">IFERROR(
   INDEX(
      _xlfn._xlws.FILTER(
         INDIRECT($A$3 &amp; "[" &amp;G$4 &amp; "]"),
         (INDIRECT($A$3 &amp; "[Index]")=$A58)
      ),
   1),
0)</f>
        <v>0</v>
      </c>
      <c r="H58" s="125" cm="1">
        <f t="array" aca="1" ref="H58" ca="1">IFERROR(
   INDEX(
      _xlfn._xlws.FILTER(
         INDIRECT($A$3 &amp; "[" &amp;H$4 &amp; "]"),
         (INDIRECT($A$3 &amp; "[Index]")=$A58)
      ),
   1),
0)</f>
        <v>0</v>
      </c>
      <c r="I58" s="69"/>
      <c r="J58" s="70"/>
      <c r="K58" s="69"/>
    </row>
    <row r="59" spans="1:11" s="66" customFormat="1" ht="12" customHeight="1">
      <c r="A59" s="62">
        <v>1</v>
      </c>
      <c r="B59" s="126" cm="1">
        <f t="array" aca="1" ref="B59" ca="1">IFERROR(
   INDEX(
      _xlfn._xlws.FILTER(
         INDIRECT($A$3 &amp; "[" &amp;B$4 &amp; "]"),
         (INDIRECT($A$3 &amp; "[Index]")=$A59)
      ),
   1),
0)</f>
        <v>0</v>
      </c>
      <c r="C59" s="127" cm="1">
        <f t="array" aca="1" ref="C59" ca="1">IFERROR(
   INDEX(
      _xlfn._xlws.FILTER(
         INDIRECT($A$3 &amp; "[" &amp;C$4 &amp; "]"),
         (INDIRECT($A$3 &amp; "[Index]")=$A59)
      ),
   1),
0)</f>
        <v>0</v>
      </c>
      <c r="D59" s="232" cm="1">
        <f t="array" aca="1" ref="D59" ca="1">IFERROR(
   INDEX(
      _xlfn._xlws.FILTER(
         INDIRECT($A$3 &amp; "[" &amp;D$4 &amp; "]"),
         (INDIRECT($A$3 &amp; "[Index]")=$A59)
      ),
   1),
0)</f>
        <v>0</v>
      </c>
      <c r="E59" s="128" t="str" cm="1">
        <f t="array" aca="1" ref="E59" ca="1">IF(IFERROR(
   INDEX(
      _xlfn._xlws.FILTER(
         INDIRECT($A$3 &amp; "[" &amp;E$4 &amp; "]"),
         (INDIRECT($A$3 &amp; "[Index]")=$A59)
      ),
   1),
"")=0,"",IFERROR(
   INDEX(
      _xlfn._xlws.FILTER(
         INDIRECT($A$3 &amp; "[" &amp;E$4 &amp; "]"),
         (INDIRECT($A$3 &amp; "[Index]")=$A59)
      ),
   1),
""))</f>
        <v/>
      </c>
      <c r="F59" s="129" cm="1">
        <f t="array" aca="1" ref="F59" ca="1">IFERROR(
   INDEX(
      _xlfn._xlws.FILTER(
         INDIRECT($A$3 &amp; "[" &amp;F$4 &amp; "]"),
         (INDIRECT($A$3 &amp; "[Index]")=$A59)
      ),
   1),
0)</f>
        <v>0</v>
      </c>
      <c r="G59" s="129" cm="1">
        <f t="array" aca="1" ref="G59" ca="1">IFERROR(
   INDEX(
      _xlfn._xlws.FILTER(
         INDIRECT($A$3 &amp; "[" &amp;G$4 &amp; "]"),
         (INDIRECT($A$3 &amp; "[Index]")=$A59)
      ),
   1),
0)</f>
        <v>0</v>
      </c>
      <c r="H59" s="130" cm="1">
        <f t="array" aca="1" ref="H59" ca="1">IFERROR(
   INDEX(
      _xlfn._xlws.FILTER(
         INDIRECT($A$3 &amp; "[" &amp;H$4 &amp; "]"),
         (INDIRECT($A$3 &amp; "[Index]")=$A59)
      ),
   1),
0)</f>
        <v>0</v>
      </c>
      <c r="I59" s="69"/>
      <c r="J59" s="70"/>
      <c r="K59" s="69"/>
    </row>
    <row r="60" spans="1:11" s="66" customFormat="1" ht="12" customHeight="1">
      <c r="A60" s="62">
        <v>2</v>
      </c>
      <c r="B60" s="131" cm="1">
        <f t="array" aca="1" ref="B60" ca="1">IFERROR(
   INDEX(
      _xlfn._xlws.FILTER(
         INDIRECT($A$3 &amp; "[" &amp;B$4 &amp; "]"),
         (INDIRECT($A$3 &amp; "[Index]")=$A60)
      ),
   1),
0)</f>
        <v>0</v>
      </c>
      <c r="C60" s="11" cm="1">
        <f t="array" aca="1" ref="C60" ca="1">IFERROR(
   INDEX(
      _xlfn._xlws.FILTER(
         INDIRECT($A$3 &amp; "[" &amp;C$4 &amp; "]"),
         (INDIRECT($A$3 &amp; "[Index]")=$A60)
      ),
   1),
0)</f>
        <v>0</v>
      </c>
      <c r="D60" s="233" cm="1">
        <f t="array" aca="1" ref="D60" ca="1">IFERROR(
   INDEX(
      _xlfn._xlws.FILTER(
         INDIRECT($A$3 &amp; "[" &amp;D$4 &amp; "]"),
         (INDIRECT($A$3 &amp; "[Index]")=$A60)
      ),
   1),
0)</f>
        <v>0</v>
      </c>
      <c r="E60" s="132" t="str" cm="1">
        <f t="array" aca="1" ref="E60" ca="1">IF(IFERROR(
   INDEX(
      _xlfn._xlws.FILTER(
         INDIRECT($A$3 &amp; "[" &amp;E$4 &amp; "]"),
         (INDIRECT($A$3 &amp; "[Index]")=$A60)
      ),
   1),
"")=0,"",IFERROR(
   INDEX(
      _xlfn._xlws.FILTER(
         INDIRECT($A$3 &amp; "[" &amp;E$4 &amp; "]"),
         (INDIRECT($A$3 &amp; "[Index]")=$A60)
      ),
   1),
""))</f>
        <v/>
      </c>
      <c r="F60" s="133" cm="1">
        <f t="array" aca="1" ref="F60" ca="1">IFERROR(
   INDEX(
      _xlfn._xlws.FILTER(
         INDIRECT($A$3 &amp; "[" &amp;F$4 &amp; "]"),
         (INDIRECT($A$3 &amp; "[Index]")=$A60)
      ),
   1),
0)</f>
        <v>0</v>
      </c>
      <c r="G60" s="133" cm="1">
        <f t="array" aca="1" ref="G60" ca="1">IFERROR(
   INDEX(
      _xlfn._xlws.FILTER(
         INDIRECT($A$3 &amp; "[" &amp;G$4 &amp; "]"),
         (INDIRECT($A$3 &amp; "[Index]")=$A60)
      ),
   1),
0)</f>
        <v>0</v>
      </c>
      <c r="H60" s="134" cm="1">
        <f t="array" aca="1" ref="H60" ca="1">IFERROR(
   INDEX(
      _xlfn._xlws.FILTER(
         INDIRECT($A$3 &amp; "[" &amp;H$4 &amp; "]"),
         (INDIRECT($A$3 &amp; "[Index]")=$A60)
      ),
   1),
0)</f>
        <v>0</v>
      </c>
      <c r="I60" s="69"/>
      <c r="J60" s="70"/>
      <c r="K60" s="69"/>
    </row>
    <row r="61" spans="1:11" s="66" customFormat="1" ht="12" customHeight="1">
      <c r="A61" s="62">
        <v>3</v>
      </c>
      <c r="B61" s="126" cm="1">
        <f t="array" aca="1" ref="B61" ca="1">IFERROR(
   INDEX(
      _xlfn._xlws.FILTER(
         INDIRECT($A$3 &amp; "[" &amp;B$4 &amp; "]"),
         (INDIRECT($A$3 &amp; "[Index]")=$A61)
      ),
   1),
0)</f>
        <v>0</v>
      </c>
      <c r="C61" s="127" cm="1">
        <f t="array" aca="1" ref="C61" ca="1">IFERROR(
   INDEX(
      _xlfn._xlws.FILTER(
         INDIRECT($A$3 &amp; "[" &amp;C$4 &amp; "]"),
         (INDIRECT($A$3 &amp; "[Index]")=$A61)
      ),
   1),
0)</f>
        <v>0</v>
      </c>
      <c r="D61" s="232" cm="1">
        <f t="array" aca="1" ref="D61" ca="1">IFERROR(
   INDEX(
      _xlfn._xlws.FILTER(
         INDIRECT($A$3 &amp; "[" &amp;D$4 &amp; "]"),
         (INDIRECT($A$3 &amp; "[Index]")=$A61)
      ),
   1),
0)</f>
        <v>0</v>
      </c>
      <c r="E61" s="128" t="str" cm="1">
        <f t="array" aca="1" ref="E61" ca="1">IF(IFERROR(
   INDEX(
      _xlfn._xlws.FILTER(
         INDIRECT($A$3 &amp; "[" &amp;E$4 &amp; "]"),
         (INDIRECT($A$3 &amp; "[Index]")=$A61)
      ),
   1),
"")=0,"",IFERROR(
   INDEX(
      _xlfn._xlws.FILTER(
         INDIRECT($A$3 &amp; "[" &amp;E$4 &amp; "]"),
         (INDIRECT($A$3 &amp; "[Index]")=$A61)
      ),
   1),
""))</f>
        <v/>
      </c>
      <c r="F61" s="129" cm="1">
        <f t="array" aca="1" ref="F61" ca="1">IFERROR(
   INDEX(
      _xlfn._xlws.FILTER(
         INDIRECT($A$3 &amp; "[" &amp;F$4 &amp; "]"),
         (INDIRECT($A$3 &amp; "[Index]")=$A61)
      ),
   1),
0)</f>
        <v>0</v>
      </c>
      <c r="G61" s="129" cm="1">
        <f t="array" aca="1" ref="G61" ca="1">IFERROR(
   INDEX(
      _xlfn._xlws.FILTER(
         INDIRECT($A$3 &amp; "[" &amp;G$4 &amp; "]"),
         (INDIRECT($A$3 &amp; "[Index]")=$A61)
      ),
   1),
0)</f>
        <v>0</v>
      </c>
      <c r="H61" s="130" cm="1">
        <f t="array" aca="1" ref="H61" ca="1">IFERROR(
   INDEX(
      _xlfn._xlws.FILTER(
         INDIRECT($A$3 &amp; "[" &amp;H$4 &amp; "]"),
         (INDIRECT($A$3 &amp; "[Index]")=$A61)
      ),
   1),
0)</f>
        <v>0</v>
      </c>
      <c r="I61" s="69"/>
      <c r="J61" s="70"/>
      <c r="K61" s="69"/>
    </row>
    <row r="62" spans="1:11" s="66" customFormat="1" ht="12" customHeight="1">
      <c r="A62" s="62">
        <v>4</v>
      </c>
      <c r="B62" s="131" cm="1">
        <f t="array" aca="1" ref="B62" ca="1">IFERROR(
   INDEX(
      _xlfn._xlws.FILTER(
         INDIRECT($A$3 &amp; "[" &amp;B$4 &amp; "]"),
         (INDIRECT($A$3 &amp; "[Index]")=$A62)
      ),
   1),
0)</f>
        <v>0</v>
      </c>
      <c r="C62" s="11" cm="1">
        <f t="array" aca="1" ref="C62" ca="1">IFERROR(
   INDEX(
      _xlfn._xlws.FILTER(
         INDIRECT($A$3 &amp; "[" &amp;C$4 &amp; "]"),
         (INDIRECT($A$3 &amp; "[Index]")=$A62)
      ),
   1),
0)</f>
        <v>0</v>
      </c>
      <c r="D62" s="233" cm="1">
        <f t="array" aca="1" ref="D62" ca="1">IFERROR(
   INDEX(
      _xlfn._xlws.FILTER(
         INDIRECT($A$3 &amp; "[" &amp;D$4 &amp; "]"),
         (INDIRECT($A$3 &amp; "[Index]")=$A62)
      ),
   1),
0)</f>
        <v>0</v>
      </c>
      <c r="E62" s="132" t="str" cm="1">
        <f t="array" aca="1" ref="E62" ca="1">IF(IFERROR(
   INDEX(
      _xlfn._xlws.FILTER(
         INDIRECT($A$3 &amp; "[" &amp;E$4 &amp; "]"),
         (INDIRECT($A$3 &amp; "[Index]")=$A62)
      ),
   1),
"")=0,"",IFERROR(
   INDEX(
      _xlfn._xlws.FILTER(
         INDIRECT($A$3 &amp; "[" &amp;E$4 &amp; "]"),
         (INDIRECT($A$3 &amp; "[Index]")=$A62)
      ),
   1),
""))</f>
        <v/>
      </c>
      <c r="F62" s="133" cm="1">
        <f t="array" aca="1" ref="F62" ca="1">IFERROR(
   INDEX(
      _xlfn._xlws.FILTER(
         INDIRECT($A$3 &amp; "[" &amp;F$4 &amp; "]"),
         (INDIRECT($A$3 &amp; "[Index]")=$A62)
      ),
   1),
0)</f>
        <v>0</v>
      </c>
      <c r="G62" s="133" cm="1">
        <f t="array" aca="1" ref="G62" ca="1">IFERROR(
   INDEX(
      _xlfn._xlws.FILTER(
         INDIRECT($A$3 &amp; "[" &amp;G$4 &amp; "]"),
         (INDIRECT($A$3 &amp; "[Index]")=$A62)
      ),
   1),
0)</f>
        <v>0</v>
      </c>
      <c r="H62" s="134" cm="1">
        <f t="array" aca="1" ref="H62" ca="1">IFERROR(
   INDEX(
      _xlfn._xlws.FILTER(
         INDIRECT($A$3 &amp; "[" &amp;H$4 &amp; "]"),
         (INDIRECT($A$3 &amp; "[Index]")=$A62)
      ),
   1),
0)</f>
        <v>0</v>
      </c>
      <c r="I62" s="69"/>
      <c r="J62" s="70"/>
      <c r="K62" s="69"/>
    </row>
    <row r="63" spans="1:11" s="66" customFormat="1" ht="12" customHeight="1">
      <c r="A63" s="62">
        <v>5</v>
      </c>
      <c r="B63" s="126" cm="1">
        <f t="array" aca="1" ref="B63" ca="1">IFERROR(
   INDEX(
      _xlfn._xlws.FILTER(
         INDIRECT($A$3 &amp; "[" &amp;B$4 &amp; "]"),
         (INDIRECT($A$3 &amp; "[Index]")=$A63)
      ),
   1),
0)</f>
        <v>0</v>
      </c>
      <c r="C63" s="127" cm="1">
        <f t="array" aca="1" ref="C63" ca="1">IFERROR(
   INDEX(
      _xlfn._xlws.FILTER(
         INDIRECT($A$3 &amp; "[" &amp;C$4 &amp; "]"),
         (INDIRECT($A$3 &amp; "[Index]")=$A63)
      ),
   1),
0)</f>
        <v>0</v>
      </c>
      <c r="D63" s="232" cm="1">
        <f t="array" aca="1" ref="D63" ca="1">IFERROR(
   INDEX(
      _xlfn._xlws.FILTER(
         INDIRECT($A$3 &amp; "[" &amp;D$4 &amp; "]"),
         (INDIRECT($A$3 &amp; "[Index]")=$A63)
      ),
   1),
0)</f>
        <v>0</v>
      </c>
      <c r="E63" s="128" t="str" cm="1">
        <f t="array" aca="1" ref="E63" ca="1">IF(IFERROR(
   INDEX(
      _xlfn._xlws.FILTER(
         INDIRECT($A$3 &amp; "[" &amp;E$4 &amp; "]"),
         (INDIRECT($A$3 &amp; "[Index]")=$A63)
      ),
   1),
"")=0,"",IFERROR(
   INDEX(
      _xlfn._xlws.FILTER(
         INDIRECT($A$3 &amp; "[" &amp;E$4 &amp; "]"),
         (INDIRECT($A$3 &amp; "[Index]")=$A63)
      ),
   1),
""))</f>
        <v/>
      </c>
      <c r="F63" s="129" cm="1">
        <f t="array" aca="1" ref="F63" ca="1">IFERROR(
   INDEX(
      _xlfn._xlws.FILTER(
         INDIRECT($A$3 &amp; "[" &amp;F$4 &amp; "]"),
         (INDIRECT($A$3 &amp; "[Index]")=$A63)
      ),
   1),
0)</f>
        <v>0</v>
      </c>
      <c r="G63" s="129" cm="1">
        <f t="array" aca="1" ref="G63" ca="1">IFERROR(
   INDEX(
      _xlfn._xlws.FILTER(
         INDIRECT($A$3 &amp; "[" &amp;G$4 &amp; "]"),
         (INDIRECT($A$3 &amp; "[Index]")=$A63)
      ),
   1),
0)</f>
        <v>0</v>
      </c>
      <c r="H63" s="130" cm="1">
        <f t="array" aca="1" ref="H63" ca="1">IFERROR(
   INDEX(
      _xlfn._xlws.FILTER(
         INDIRECT($A$3 &amp; "[" &amp;H$4 &amp; "]"),
         (INDIRECT($A$3 &amp; "[Index]")=$A63)
      ),
   1),
0)</f>
        <v>0</v>
      </c>
      <c r="I63" s="69"/>
      <c r="J63" s="70"/>
      <c r="K63" s="69"/>
    </row>
    <row r="64" spans="1:11" s="66" customFormat="1" ht="12" customHeight="1">
      <c r="A64" s="62">
        <v>6</v>
      </c>
      <c r="B64" s="131" cm="1">
        <f t="array" aca="1" ref="B64" ca="1">IFERROR(
   INDEX(
      _xlfn._xlws.FILTER(
         INDIRECT($A$3 &amp; "[" &amp;B$4 &amp; "]"),
         (INDIRECT($A$3 &amp; "[Index]")=$A64)
      ),
   1),
0)</f>
        <v>0</v>
      </c>
      <c r="C64" s="11" cm="1">
        <f t="array" aca="1" ref="C64" ca="1">IFERROR(
   INDEX(
      _xlfn._xlws.FILTER(
         INDIRECT($A$3 &amp; "[" &amp;C$4 &amp; "]"),
         (INDIRECT($A$3 &amp; "[Index]")=$A64)
      ),
   1),
0)</f>
        <v>0</v>
      </c>
      <c r="D64" s="233" cm="1">
        <f t="array" aca="1" ref="D64" ca="1">IFERROR(
   INDEX(
      _xlfn._xlws.FILTER(
         INDIRECT($A$3 &amp; "[" &amp;D$4 &amp; "]"),
         (INDIRECT($A$3 &amp; "[Index]")=$A64)
      ),
   1),
0)</f>
        <v>0</v>
      </c>
      <c r="E64" s="132" t="str" cm="1">
        <f t="array" aca="1" ref="E64" ca="1">IF(IFERROR(
   INDEX(
      _xlfn._xlws.FILTER(
         INDIRECT($A$3 &amp; "[" &amp;E$4 &amp; "]"),
         (INDIRECT($A$3 &amp; "[Index]")=$A64)
      ),
   1),
"")=0,"",IFERROR(
   INDEX(
      _xlfn._xlws.FILTER(
         INDIRECT($A$3 &amp; "[" &amp;E$4 &amp; "]"),
         (INDIRECT($A$3 &amp; "[Index]")=$A64)
      ),
   1),
""))</f>
        <v/>
      </c>
      <c r="F64" s="133" cm="1">
        <f t="array" aca="1" ref="F64" ca="1">IFERROR(
   INDEX(
      _xlfn._xlws.FILTER(
         INDIRECT($A$3 &amp; "[" &amp;F$4 &amp; "]"),
         (INDIRECT($A$3 &amp; "[Index]")=$A64)
      ),
   1),
0)</f>
        <v>0</v>
      </c>
      <c r="G64" s="133" cm="1">
        <f t="array" aca="1" ref="G64" ca="1">IFERROR(
   INDEX(
      _xlfn._xlws.FILTER(
         INDIRECT($A$3 &amp; "[" &amp;G$4 &amp; "]"),
         (INDIRECT($A$3 &amp; "[Index]")=$A64)
      ),
   1),
0)</f>
        <v>0</v>
      </c>
      <c r="H64" s="134" cm="1">
        <f t="array" aca="1" ref="H64" ca="1">IFERROR(
   INDEX(
      _xlfn._xlws.FILTER(
         INDIRECT($A$3 &amp; "[" &amp;H$4 &amp; "]"),
         (INDIRECT($A$3 &amp; "[Index]")=$A64)
      ),
   1),
0)</f>
        <v>0</v>
      </c>
      <c r="I64" s="69"/>
      <c r="J64" s="70"/>
      <c r="K64" s="69"/>
    </row>
    <row r="65" spans="1:11" s="66" customFormat="1" ht="12" customHeight="1">
      <c r="A65" s="62">
        <v>7</v>
      </c>
      <c r="B65" s="126" cm="1">
        <f t="array" aca="1" ref="B65" ca="1">IFERROR(
   INDEX(
      _xlfn._xlws.FILTER(
         INDIRECT($A$3 &amp; "[" &amp;B$4 &amp; "]"),
         (INDIRECT($A$3 &amp; "[Index]")=$A65)
      ),
   1),
0)</f>
        <v>0</v>
      </c>
      <c r="C65" s="127" cm="1">
        <f t="array" aca="1" ref="C65" ca="1">IFERROR(
   INDEX(
      _xlfn._xlws.FILTER(
         INDIRECT($A$3 &amp; "[" &amp;C$4 &amp; "]"),
         (INDIRECT($A$3 &amp; "[Index]")=$A65)
      ),
   1),
0)</f>
        <v>0</v>
      </c>
      <c r="D65" s="232" cm="1">
        <f t="array" aca="1" ref="D65" ca="1">IFERROR(
   INDEX(
      _xlfn._xlws.FILTER(
         INDIRECT($A$3 &amp; "[" &amp;D$4 &amp; "]"),
         (INDIRECT($A$3 &amp; "[Index]")=$A65)
      ),
   1),
0)</f>
        <v>0</v>
      </c>
      <c r="E65" s="128" t="str" cm="1">
        <f t="array" aca="1" ref="E65" ca="1">IF(IFERROR(
   INDEX(
      _xlfn._xlws.FILTER(
         INDIRECT($A$3 &amp; "[" &amp;E$4 &amp; "]"),
         (INDIRECT($A$3 &amp; "[Index]")=$A65)
      ),
   1),
"")=0,"",IFERROR(
   INDEX(
      _xlfn._xlws.FILTER(
         INDIRECT($A$3 &amp; "[" &amp;E$4 &amp; "]"),
         (INDIRECT($A$3 &amp; "[Index]")=$A65)
      ),
   1),
""))</f>
        <v/>
      </c>
      <c r="F65" s="129" cm="1">
        <f t="array" aca="1" ref="F65" ca="1">IFERROR(
   INDEX(
      _xlfn._xlws.FILTER(
         INDIRECT($A$3 &amp; "[" &amp;F$4 &amp; "]"),
         (INDIRECT($A$3 &amp; "[Index]")=$A65)
      ),
   1),
0)</f>
        <v>0</v>
      </c>
      <c r="G65" s="129" cm="1">
        <f t="array" aca="1" ref="G65" ca="1">IFERROR(
   INDEX(
      _xlfn._xlws.FILTER(
         INDIRECT($A$3 &amp; "[" &amp;G$4 &amp; "]"),
         (INDIRECT($A$3 &amp; "[Index]")=$A65)
      ),
   1),
0)</f>
        <v>0</v>
      </c>
      <c r="H65" s="130" cm="1">
        <f t="array" aca="1" ref="H65" ca="1">IFERROR(
   INDEX(
      _xlfn._xlws.FILTER(
         INDIRECT($A$3 &amp; "[" &amp;H$4 &amp; "]"),
         (INDIRECT($A$3 &amp; "[Index]")=$A65)
      ),
   1),
0)</f>
        <v>0</v>
      </c>
      <c r="I65" s="69"/>
      <c r="J65" s="70"/>
      <c r="K65" s="69"/>
    </row>
    <row r="66" spans="1:11" s="66" customFormat="1" ht="12" customHeight="1">
      <c r="A66" s="62">
        <v>8</v>
      </c>
      <c r="B66" s="131" cm="1">
        <f t="array" aca="1" ref="B66" ca="1">IFERROR(
   INDEX(
      _xlfn._xlws.FILTER(
         INDIRECT($A$3 &amp; "[" &amp;B$4 &amp; "]"),
         (INDIRECT($A$3 &amp; "[Index]")=$A66)
      ),
   1),
0)</f>
        <v>0</v>
      </c>
      <c r="C66" s="11" cm="1">
        <f t="array" aca="1" ref="C66" ca="1">IFERROR(
   INDEX(
      _xlfn._xlws.FILTER(
         INDIRECT($A$3 &amp; "[" &amp;C$4 &amp; "]"),
         (INDIRECT($A$3 &amp; "[Index]")=$A66)
      ),
   1),
0)</f>
        <v>0</v>
      </c>
      <c r="D66" s="233" cm="1">
        <f t="array" aca="1" ref="D66" ca="1">IFERROR(
   INDEX(
      _xlfn._xlws.FILTER(
         INDIRECT($A$3 &amp; "[" &amp;D$4 &amp; "]"),
         (INDIRECT($A$3 &amp; "[Index]")=$A66)
      ),
   1),
0)</f>
        <v>0</v>
      </c>
      <c r="E66" s="132" t="str" cm="1">
        <f t="array" aca="1" ref="E66" ca="1">IF(IFERROR(
   INDEX(
      _xlfn._xlws.FILTER(
         INDIRECT($A$3 &amp; "[" &amp;E$4 &amp; "]"),
         (INDIRECT($A$3 &amp; "[Index]")=$A66)
      ),
   1),
"")=0,"",IFERROR(
   INDEX(
      _xlfn._xlws.FILTER(
         INDIRECT($A$3 &amp; "[" &amp;E$4 &amp; "]"),
         (INDIRECT($A$3 &amp; "[Index]")=$A66)
      ),
   1),
""))</f>
        <v/>
      </c>
      <c r="F66" s="133" cm="1">
        <f t="array" aca="1" ref="F66" ca="1">IFERROR(
   INDEX(
      _xlfn._xlws.FILTER(
         INDIRECT($A$3 &amp; "[" &amp;F$4 &amp; "]"),
         (INDIRECT($A$3 &amp; "[Index]")=$A66)
      ),
   1),
0)</f>
        <v>0</v>
      </c>
      <c r="G66" s="133" cm="1">
        <f t="array" aca="1" ref="G66" ca="1">IFERROR(
   INDEX(
      _xlfn._xlws.FILTER(
         INDIRECT($A$3 &amp; "[" &amp;G$4 &amp; "]"),
         (INDIRECT($A$3 &amp; "[Index]")=$A66)
      ),
   1),
0)</f>
        <v>0</v>
      </c>
      <c r="H66" s="134" cm="1">
        <f t="array" aca="1" ref="H66" ca="1">IFERROR(
   INDEX(
      _xlfn._xlws.FILTER(
         INDIRECT($A$3 &amp; "[" &amp;H$4 &amp; "]"),
         (INDIRECT($A$3 &amp; "[Index]")=$A66)
      ),
   1),
0)</f>
        <v>0</v>
      </c>
      <c r="I66" s="69"/>
      <c r="J66" s="70"/>
      <c r="K66" s="69"/>
    </row>
    <row r="67" spans="1:11" s="66" customFormat="1" ht="12" customHeight="1">
      <c r="A67" s="62">
        <v>9</v>
      </c>
      <c r="B67" s="126" cm="1">
        <f t="array" aca="1" ref="B67" ca="1">IFERROR(
   INDEX(
      _xlfn._xlws.FILTER(
         INDIRECT($A$3 &amp; "[" &amp;B$4 &amp; "]"),
         (INDIRECT($A$3 &amp; "[Index]")=$A67)
      ),
   1),
0)</f>
        <v>0</v>
      </c>
      <c r="C67" s="127" cm="1">
        <f t="array" aca="1" ref="C67" ca="1">IFERROR(
   INDEX(
      _xlfn._xlws.FILTER(
         INDIRECT($A$3 &amp; "[" &amp;C$4 &amp; "]"),
         (INDIRECT($A$3 &amp; "[Index]")=$A67)
      ),
   1),
0)</f>
        <v>0</v>
      </c>
      <c r="D67" s="232" cm="1">
        <f t="array" aca="1" ref="D67" ca="1">IFERROR(
   INDEX(
      _xlfn._xlws.FILTER(
         INDIRECT($A$3 &amp; "[" &amp;D$4 &amp; "]"),
         (INDIRECT($A$3 &amp; "[Index]")=$A67)
      ),
   1),
0)</f>
        <v>0</v>
      </c>
      <c r="E67" s="128" t="str" cm="1">
        <f t="array" aca="1" ref="E67" ca="1">IF(IFERROR(
   INDEX(
      _xlfn._xlws.FILTER(
         INDIRECT($A$3 &amp; "[" &amp;E$4 &amp; "]"),
         (INDIRECT($A$3 &amp; "[Index]")=$A67)
      ),
   1),
"")=0,"",IFERROR(
   INDEX(
      _xlfn._xlws.FILTER(
         INDIRECT($A$3 &amp; "[" &amp;E$4 &amp; "]"),
         (INDIRECT($A$3 &amp; "[Index]")=$A67)
      ),
   1),
""))</f>
        <v/>
      </c>
      <c r="F67" s="129" cm="1">
        <f t="array" aca="1" ref="F67" ca="1">IFERROR(
   INDEX(
      _xlfn._xlws.FILTER(
         INDIRECT($A$3 &amp; "[" &amp;F$4 &amp; "]"),
         (INDIRECT($A$3 &amp; "[Index]")=$A67)
      ),
   1),
0)</f>
        <v>0</v>
      </c>
      <c r="G67" s="129" cm="1">
        <f t="array" aca="1" ref="G67" ca="1">IFERROR(
   INDEX(
      _xlfn._xlws.FILTER(
         INDIRECT($A$3 &amp; "[" &amp;G$4 &amp; "]"),
         (INDIRECT($A$3 &amp; "[Index]")=$A67)
      ),
   1),
0)</f>
        <v>0</v>
      </c>
      <c r="H67" s="130" cm="1">
        <f t="array" aca="1" ref="H67" ca="1">IFERROR(
   INDEX(
      _xlfn._xlws.FILTER(
         INDIRECT($A$3 &amp; "[" &amp;H$4 &amp; "]"),
         (INDIRECT($A$3 &amp; "[Index]")=$A67)
      ),
   1),
0)</f>
        <v>0</v>
      </c>
      <c r="I67" s="69"/>
      <c r="J67" s="70"/>
      <c r="K67" s="69"/>
    </row>
    <row r="68" spans="1:11" s="66" customFormat="1" ht="12" customHeight="1">
      <c r="A68" s="62">
        <v>10</v>
      </c>
      <c r="B68" s="131" cm="1">
        <f t="array" aca="1" ref="B68" ca="1">IFERROR(
   INDEX(
      _xlfn._xlws.FILTER(
         INDIRECT($A$3 &amp; "[" &amp;B$4 &amp; "]"),
         (INDIRECT($A$3 &amp; "[Index]")=$A68)
      ),
   1),
0)</f>
        <v>0</v>
      </c>
      <c r="C68" s="11" cm="1">
        <f t="array" aca="1" ref="C68" ca="1">IFERROR(
   INDEX(
      _xlfn._xlws.FILTER(
         INDIRECT($A$3 &amp; "[" &amp;C$4 &amp; "]"),
         (INDIRECT($A$3 &amp; "[Index]")=$A68)
      ),
   1),
0)</f>
        <v>0</v>
      </c>
      <c r="D68" s="233" cm="1">
        <f t="array" aca="1" ref="D68" ca="1">IFERROR(
   INDEX(
      _xlfn._xlws.FILTER(
         INDIRECT($A$3 &amp; "[" &amp;D$4 &amp; "]"),
         (INDIRECT($A$3 &amp; "[Index]")=$A68)
      ),
   1),
0)</f>
        <v>0</v>
      </c>
      <c r="E68" s="132" t="str" cm="1">
        <f t="array" aca="1" ref="E68" ca="1">IF(IFERROR(
   INDEX(
      _xlfn._xlws.FILTER(
         INDIRECT($A$3 &amp; "[" &amp;E$4 &amp; "]"),
         (INDIRECT($A$3 &amp; "[Index]")=$A68)
      ),
   1),
"")=0,"",IFERROR(
   INDEX(
      _xlfn._xlws.FILTER(
         INDIRECT($A$3 &amp; "[" &amp;E$4 &amp; "]"),
         (INDIRECT($A$3 &amp; "[Index]")=$A68)
      ),
   1),
""))</f>
        <v/>
      </c>
      <c r="F68" s="133" cm="1">
        <f t="array" aca="1" ref="F68" ca="1">IFERROR(
   INDEX(
      _xlfn._xlws.FILTER(
         INDIRECT($A$3 &amp; "[" &amp;F$4 &amp; "]"),
         (INDIRECT($A$3 &amp; "[Index]")=$A68)
      ),
   1),
0)</f>
        <v>0</v>
      </c>
      <c r="G68" s="133" cm="1">
        <f t="array" aca="1" ref="G68" ca="1">IFERROR(
   INDEX(
      _xlfn._xlws.FILTER(
         INDIRECT($A$3 &amp; "[" &amp;G$4 &amp; "]"),
         (INDIRECT($A$3 &amp; "[Index]")=$A68)
      ),
   1),
0)</f>
        <v>0</v>
      </c>
      <c r="H68" s="134" cm="1">
        <f t="array" aca="1" ref="H68" ca="1">IFERROR(
   INDEX(
      _xlfn._xlws.FILTER(
         INDIRECT($A$3 &amp; "[" &amp;H$4 &amp; "]"),
         (INDIRECT($A$3 &amp; "[Index]")=$A68)
      ),
   1),
0)</f>
        <v>0</v>
      </c>
      <c r="I68" s="69"/>
      <c r="J68" s="70"/>
      <c r="K68" s="69"/>
    </row>
    <row r="69" spans="1:11" s="66" customFormat="1" ht="12" customHeight="1">
      <c r="A69" s="62">
        <v>11</v>
      </c>
      <c r="B69" s="126" cm="1">
        <f t="array" aca="1" ref="B69" ca="1">IFERROR(
   INDEX(
      _xlfn._xlws.FILTER(
         INDIRECT($A$3 &amp; "[" &amp;B$4 &amp; "]"),
         (INDIRECT($A$3 &amp; "[Index]")=$A69)
      ),
   1),
0)</f>
        <v>0</v>
      </c>
      <c r="C69" s="127" cm="1">
        <f t="array" aca="1" ref="C69" ca="1">IFERROR(
   INDEX(
      _xlfn._xlws.FILTER(
         INDIRECT($A$3 &amp; "[" &amp;C$4 &amp; "]"),
         (INDIRECT($A$3 &amp; "[Index]")=$A69)
      ),
   1),
0)</f>
        <v>0</v>
      </c>
      <c r="D69" s="232" cm="1">
        <f t="array" aca="1" ref="D69" ca="1">IFERROR(
   INDEX(
      _xlfn._xlws.FILTER(
         INDIRECT($A$3 &amp; "[" &amp;D$4 &amp; "]"),
         (INDIRECT($A$3 &amp; "[Index]")=$A69)
      ),
   1),
0)</f>
        <v>0</v>
      </c>
      <c r="E69" s="128" t="str" cm="1">
        <f t="array" aca="1" ref="E69" ca="1">IF(IFERROR(
   INDEX(
      _xlfn._xlws.FILTER(
         INDIRECT($A$3 &amp; "[" &amp;E$4 &amp; "]"),
         (INDIRECT($A$3 &amp; "[Index]")=$A69)
      ),
   1),
"")=0,"",IFERROR(
   INDEX(
      _xlfn._xlws.FILTER(
         INDIRECT($A$3 &amp; "[" &amp;E$4 &amp; "]"),
         (INDIRECT($A$3 &amp; "[Index]")=$A69)
      ),
   1),
""))</f>
        <v/>
      </c>
      <c r="F69" s="129" cm="1">
        <f t="array" aca="1" ref="F69" ca="1">IFERROR(
   INDEX(
      _xlfn._xlws.FILTER(
         INDIRECT($A$3 &amp; "[" &amp;F$4 &amp; "]"),
         (INDIRECT($A$3 &amp; "[Index]")=$A69)
      ),
   1),
0)</f>
        <v>0</v>
      </c>
      <c r="G69" s="129" cm="1">
        <f t="array" aca="1" ref="G69" ca="1">IFERROR(
   INDEX(
      _xlfn._xlws.FILTER(
         INDIRECT($A$3 &amp; "[" &amp;G$4 &amp; "]"),
         (INDIRECT($A$3 &amp; "[Index]")=$A69)
      ),
   1),
0)</f>
        <v>0</v>
      </c>
      <c r="H69" s="130" cm="1">
        <f t="array" aca="1" ref="H69" ca="1">IFERROR(
   INDEX(
      _xlfn._xlws.FILTER(
         INDIRECT($A$3 &amp; "[" &amp;H$4 &amp; "]"),
         (INDIRECT($A$3 &amp; "[Index]")=$A69)
      ),
   1),
0)</f>
        <v>0</v>
      </c>
      <c r="I69" s="69"/>
      <c r="J69" s="70"/>
      <c r="K69" s="69"/>
    </row>
    <row r="70" spans="1:11" s="66" customFormat="1" ht="12" customHeight="1">
      <c r="A70" s="62">
        <v>12</v>
      </c>
      <c r="B70" s="131" cm="1">
        <f t="array" aca="1" ref="B70" ca="1">IFERROR(
   INDEX(
      _xlfn._xlws.FILTER(
         INDIRECT($A$3 &amp; "[" &amp;B$4 &amp; "]"),
         (INDIRECT($A$3 &amp; "[Index]")=$A70)
      ),
   1),
0)</f>
        <v>0</v>
      </c>
      <c r="C70" s="11" cm="1">
        <f t="array" aca="1" ref="C70" ca="1">IFERROR(
   INDEX(
      _xlfn._xlws.FILTER(
         INDIRECT($A$3 &amp; "[" &amp;C$4 &amp; "]"),
         (INDIRECT($A$3 &amp; "[Index]")=$A70)
      ),
   1),
0)</f>
        <v>0</v>
      </c>
      <c r="D70" s="233" cm="1">
        <f t="array" aca="1" ref="D70" ca="1">IFERROR(
   INDEX(
      _xlfn._xlws.FILTER(
         INDIRECT($A$3 &amp; "[" &amp;D$4 &amp; "]"),
         (INDIRECT($A$3 &amp; "[Index]")=$A70)
      ),
   1),
0)</f>
        <v>0</v>
      </c>
      <c r="E70" s="132" t="str" cm="1">
        <f t="array" aca="1" ref="E70" ca="1">IF(IFERROR(
   INDEX(
      _xlfn._xlws.FILTER(
         INDIRECT($A$3 &amp; "[" &amp;E$4 &amp; "]"),
         (INDIRECT($A$3 &amp; "[Index]")=$A70)
      ),
   1),
"")=0,"",IFERROR(
   INDEX(
      _xlfn._xlws.FILTER(
         INDIRECT($A$3 &amp; "[" &amp;E$4 &amp; "]"),
         (INDIRECT($A$3 &amp; "[Index]")=$A70)
      ),
   1),
""))</f>
        <v/>
      </c>
      <c r="F70" s="133" cm="1">
        <f t="array" aca="1" ref="F70" ca="1">IFERROR(
   INDEX(
      _xlfn._xlws.FILTER(
         INDIRECT($A$3 &amp; "[" &amp;F$4 &amp; "]"),
         (INDIRECT($A$3 &amp; "[Index]")=$A70)
      ),
   1),
0)</f>
        <v>0</v>
      </c>
      <c r="G70" s="133" cm="1">
        <f t="array" aca="1" ref="G70" ca="1">IFERROR(
   INDEX(
      _xlfn._xlws.FILTER(
         INDIRECT($A$3 &amp; "[" &amp;G$4 &amp; "]"),
         (INDIRECT($A$3 &amp; "[Index]")=$A70)
      ),
   1),
0)</f>
        <v>0</v>
      </c>
      <c r="H70" s="134" cm="1">
        <f t="array" aca="1" ref="H70" ca="1">IFERROR(
   INDEX(
      _xlfn._xlws.FILTER(
         INDIRECT($A$3 &amp; "[" &amp;H$4 &amp; "]"),
         (INDIRECT($A$3 &amp; "[Index]")=$A70)
      ),
   1),
0)</f>
        <v>0</v>
      </c>
      <c r="I70" s="69"/>
      <c r="J70" s="70"/>
      <c r="K70" s="69"/>
    </row>
    <row r="71" spans="1:11" s="66" customFormat="1" ht="12" customHeight="1">
      <c r="A71" s="62">
        <v>13</v>
      </c>
      <c r="B71" s="126" cm="1">
        <f t="array" aca="1" ref="B71" ca="1">IFERROR(
   INDEX(
      _xlfn._xlws.FILTER(
         INDIRECT($A$3 &amp; "[" &amp;B$4 &amp; "]"),
         (INDIRECT($A$3 &amp; "[Index]")=$A71)
      ),
   1),
0)</f>
        <v>0</v>
      </c>
      <c r="C71" s="127" cm="1">
        <f t="array" aca="1" ref="C71" ca="1">IFERROR(
   INDEX(
      _xlfn._xlws.FILTER(
         INDIRECT($A$3 &amp; "[" &amp;C$4 &amp; "]"),
         (INDIRECT($A$3 &amp; "[Index]")=$A71)
      ),
   1),
0)</f>
        <v>0</v>
      </c>
      <c r="D71" s="232" cm="1">
        <f t="array" aca="1" ref="D71" ca="1">IFERROR(
   INDEX(
      _xlfn._xlws.FILTER(
         INDIRECT($A$3 &amp; "[" &amp;D$4 &amp; "]"),
         (INDIRECT($A$3 &amp; "[Index]")=$A71)
      ),
   1),
0)</f>
        <v>0</v>
      </c>
      <c r="E71" s="128" t="str" cm="1">
        <f t="array" aca="1" ref="E71" ca="1">IF(IFERROR(
   INDEX(
      _xlfn._xlws.FILTER(
         INDIRECT($A$3 &amp; "[" &amp;E$4 &amp; "]"),
         (INDIRECT($A$3 &amp; "[Index]")=$A71)
      ),
   1),
"")=0,"",IFERROR(
   INDEX(
      _xlfn._xlws.FILTER(
         INDIRECT($A$3 &amp; "[" &amp;E$4 &amp; "]"),
         (INDIRECT($A$3 &amp; "[Index]")=$A71)
      ),
   1),
""))</f>
        <v/>
      </c>
      <c r="F71" s="129" cm="1">
        <f t="array" aca="1" ref="F71" ca="1">IFERROR(
   INDEX(
      _xlfn._xlws.FILTER(
         INDIRECT($A$3 &amp; "[" &amp;F$4 &amp; "]"),
         (INDIRECT($A$3 &amp; "[Index]")=$A71)
      ),
   1),
0)</f>
        <v>0</v>
      </c>
      <c r="G71" s="129" cm="1">
        <f t="array" aca="1" ref="G71" ca="1">IFERROR(
   INDEX(
      _xlfn._xlws.FILTER(
         INDIRECT($A$3 &amp; "[" &amp;G$4 &amp; "]"),
         (INDIRECT($A$3 &amp; "[Index]")=$A71)
      ),
   1),
0)</f>
        <v>0</v>
      </c>
      <c r="H71" s="130" cm="1">
        <f t="array" aca="1" ref="H71" ca="1">IFERROR(
   INDEX(
      _xlfn._xlws.FILTER(
         INDIRECT($A$3 &amp; "[" &amp;H$4 &amp; "]"),
         (INDIRECT($A$3 &amp; "[Index]")=$A71)
      ),
   1),
0)</f>
        <v>0</v>
      </c>
      <c r="I71" s="69"/>
      <c r="J71" s="70"/>
      <c r="K71" s="69"/>
    </row>
    <row r="72" spans="1:11" s="66" customFormat="1" ht="12" customHeight="1">
      <c r="A72" s="62">
        <v>14</v>
      </c>
      <c r="B72" s="131" cm="1">
        <f t="array" aca="1" ref="B72" ca="1">IFERROR(
   INDEX(
      _xlfn._xlws.FILTER(
         INDIRECT($A$3 &amp; "[" &amp;B$4 &amp; "]"),
         (INDIRECT($A$3 &amp; "[Index]")=$A72)
      ),
   1),
0)</f>
        <v>0</v>
      </c>
      <c r="C72" s="11" cm="1">
        <f t="array" aca="1" ref="C72" ca="1">IFERROR(
   INDEX(
      _xlfn._xlws.FILTER(
         INDIRECT($A$3 &amp; "[" &amp;C$4 &amp; "]"),
         (INDIRECT($A$3 &amp; "[Index]")=$A72)
      ),
   1),
0)</f>
        <v>0</v>
      </c>
      <c r="D72" s="233" cm="1">
        <f t="array" aca="1" ref="D72" ca="1">IFERROR(
   INDEX(
      _xlfn._xlws.FILTER(
         INDIRECT($A$3 &amp; "[" &amp;D$4 &amp; "]"),
         (INDIRECT($A$3 &amp; "[Index]")=$A72)
      ),
   1),
0)</f>
        <v>0</v>
      </c>
      <c r="E72" s="132" t="str" cm="1">
        <f t="array" aca="1" ref="E72" ca="1">IF(IFERROR(
   INDEX(
      _xlfn._xlws.FILTER(
         INDIRECT($A$3 &amp; "[" &amp;E$4 &amp; "]"),
         (INDIRECT($A$3 &amp; "[Index]")=$A72)
      ),
   1),
"")=0,"",IFERROR(
   INDEX(
      _xlfn._xlws.FILTER(
         INDIRECT($A$3 &amp; "[" &amp;E$4 &amp; "]"),
         (INDIRECT($A$3 &amp; "[Index]")=$A72)
      ),
   1),
""))</f>
        <v/>
      </c>
      <c r="F72" s="133" cm="1">
        <f t="array" aca="1" ref="F72" ca="1">IFERROR(
   INDEX(
      _xlfn._xlws.FILTER(
         INDIRECT($A$3 &amp; "[" &amp;F$4 &amp; "]"),
         (INDIRECT($A$3 &amp; "[Index]")=$A72)
      ),
   1),
0)</f>
        <v>0</v>
      </c>
      <c r="G72" s="133" cm="1">
        <f t="array" aca="1" ref="G72" ca="1">IFERROR(
   INDEX(
      _xlfn._xlws.FILTER(
         INDIRECT($A$3 &amp; "[" &amp;G$4 &amp; "]"),
         (INDIRECT($A$3 &amp; "[Index]")=$A72)
      ),
   1),
0)</f>
        <v>0</v>
      </c>
      <c r="H72" s="134" cm="1">
        <f t="array" aca="1" ref="H72" ca="1">IFERROR(
   INDEX(
      _xlfn._xlws.FILTER(
         INDIRECT($A$3 &amp; "[" &amp;H$4 &amp; "]"),
         (INDIRECT($A$3 &amp; "[Index]")=$A72)
      ),
   1),
0)</f>
        <v>0</v>
      </c>
      <c r="I72" s="69"/>
      <c r="J72" s="70"/>
      <c r="K72" s="69"/>
    </row>
    <row r="73" spans="1:11" s="66" customFormat="1" ht="12" customHeight="1">
      <c r="A73" s="62">
        <v>15</v>
      </c>
      <c r="B73" s="126" cm="1">
        <f t="array" aca="1" ref="B73" ca="1">IFERROR(
   INDEX(
      _xlfn._xlws.FILTER(
         INDIRECT($A$3 &amp; "[" &amp;B$4 &amp; "]"),
         (INDIRECT($A$3 &amp; "[Index]")=$A73)
      ),
   1),
0)</f>
        <v>0</v>
      </c>
      <c r="C73" s="127" cm="1">
        <f t="array" aca="1" ref="C73" ca="1">IFERROR(
   INDEX(
      _xlfn._xlws.FILTER(
         INDIRECT($A$3 &amp; "[" &amp;C$4 &amp; "]"),
         (INDIRECT($A$3 &amp; "[Index]")=$A73)
      ),
   1),
0)</f>
        <v>0</v>
      </c>
      <c r="D73" s="232" cm="1">
        <f t="array" aca="1" ref="D73" ca="1">IFERROR(
   INDEX(
      _xlfn._xlws.FILTER(
         INDIRECT($A$3 &amp; "[" &amp;D$4 &amp; "]"),
         (INDIRECT($A$3 &amp; "[Index]")=$A73)
      ),
   1),
0)</f>
        <v>0</v>
      </c>
      <c r="E73" s="128" t="str" cm="1">
        <f t="array" aca="1" ref="E73" ca="1">IF(IFERROR(
   INDEX(
      _xlfn._xlws.FILTER(
         INDIRECT($A$3 &amp; "[" &amp;E$4 &amp; "]"),
         (INDIRECT($A$3 &amp; "[Index]")=$A73)
      ),
   1),
"")=0,"",IFERROR(
   INDEX(
      _xlfn._xlws.FILTER(
         INDIRECT($A$3 &amp; "[" &amp;E$4 &amp; "]"),
         (INDIRECT($A$3 &amp; "[Index]")=$A73)
      ),
   1),
""))</f>
        <v/>
      </c>
      <c r="F73" s="129" cm="1">
        <f t="array" aca="1" ref="F73" ca="1">IFERROR(
   INDEX(
      _xlfn._xlws.FILTER(
         INDIRECT($A$3 &amp; "[" &amp;F$4 &amp; "]"),
         (INDIRECT($A$3 &amp; "[Index]")=$A73)
      ),
   1),
0)</f>
        <v>0</v>
      </c>
      <c r="G73" s="129" cm="1">
        <f t="array" aca="1" ref="G73" ca="1">IFERROR(
   INDEX(
      _xlfn._xlws.FILTER(
         INDIRECT($A$3 &amp; "[" &amp;G$4 &amp; "]"),
         (INDIRECT($A$3 &amp; "[Index]")=$A73)
      ),
   1),
0)</f>
        <v>0</v>
      </c>
      <c r="H73" s="130" cm="1">
        <f t="array" aca="1" ref="H73" ca="1">IFERROR(
   INDEX(
      _xlfn._xlws.FILTER(
         INDIRECT($A$3 &amp; "[" &amp;H$4 &amp; "]"),
         (INDIRECT($A$3 &amp; "[Index]")=$A73)
      ),
   1),
0)</f>
        <v>0</v>
      </c>
      <c r="I73" s="69"/>
      <c r="J73" s="70"/>
      <c r="K73" s="69"/>
    </row>
    <row r="74" spans="1:11" s="66" customFormat="1" ht="12" customHeight="1">
      <c r="A74" s="62">
        <v>16</v>
      </c>
      <c r="B74" s="131" cm="1">
        <f t="array" aca="1" ref="B74" ca="1">IFERROR(
   INDEX(
      _xlfn._xlws.FILTER(
         INDIRECT($A$3 &amp; "[" &amp;B$4 &amp; "]"),
         (INDIRECT($A$3 &amp; "[Index]")=$A74)
      ),
   1),
0)</f>
        <v>0</v>
      </c>
      <c r="C74" s="11" cm="1">
        <f t="array" aca="1" ref="C74" ca="1">IFERROR(
   INDEX(
      _xlfn._xlws.FILTER(
         INDIRECT($A$3 &amp; "[" &amp;C$4 &amp; "]"),
         (INDIRECT($A$3 &amp; "[Index]")=$A74)
      ),
   1),
0)</f>
        <v>0</v>
      </c>
      <c r="D74" s="233" cm="1">
        <f t="array" aca="1" ref="D74" ca="1">IFERROR(
   INDEX(
      _xlfn._xlws.FILTER(
         INDIRECT($A$3 &amp; "[" &amp;D$4 &amp; "]"),
         (INDIRECT($A$3 &amp; "[Index]")=$A74)
      ),
   1),
0)</f>
        <v>0</v>
      </c>
      <c r="E74" s="132" t="str" cm="1">
        <f t="array" aca="1" ref="E74" ca="1">IF(IFERROR(
   INDEX(
      _xlfn._xlws.FILTER(
         INDIRECT($A$3 &amp; "[" &amp;E$4 &amp; "]"),
         (INDIRECT($A$3 &amp; "[Index]")=$A74)
      ),
   1),
"")=0,"",IFERROR(
   INDEX(
      _xlfn._xlws.FILTER(
         INDIRECT($A$3 &amp; "[" &amp;E$4 &amp; "]"),
         (INDIRECT($A$3 &amp; "[Index]")=$A74)
      ),
   1),
""))</f>
        <v/>
      </c>
      <c r="F74" s="133" cm="1">
        <f t="array" aca="1" ref="F74" ca="1">IFERROR(
   INDEX(
      _xlfn._xlws.FILTER(
         INDIRECT($A$3 &amp; "[" &amp;F$4 &amp; "]"),
         (INDIRECT($A$3 &amp; "[Index]")=$A74)
      ),
   1),
0)</f>
        <v>0</v>
      </c>
      <c r="G74" s="133" cm="1">
        <f t="array" aca="1" ref="G74" ca="1">IFERROR(
   INDEX(
      _xlfn._xlws.FILTER(
         INDIRECT($A$3 &amp; "[" &amp;G$4 &amp; "]"),
         (INDIRECT($A$3 &amp; "[Index]")=$A74)
      ),
   1),
0)</f>
        <v>0</v>
      </c>
      <c r="H74" s="134" cm="1">
        <f t="array" aca="1" ref="H74" ca="1">IFERROR(
   INDEX(
      _xlfn._xlws.FILTER(
         INDIRECT($A$3 &amp; "[" &amp;H$4 &amp; "]"),
         (INDIRECT($A$3 &amp; "[Index]")=$A74)
      ),
   1),
0)</f>
        <v>0</v>
      </c>
      <c r="I74" s="69"/>
      <c r="J74" s="70"/>
      <c r="K74" s="69"/>
    </row>
    <row r="75" spans="1:11" s="66" customFormat="1" ht="12" customHeight="1">
      <c r="A75" s="62">
        <v>17</v>
      </c>
      <c r="B75" s="126" cm="1">
        <f t="array" aca="1" ref="B75" ca="1">IFERROR(
   INDEX(
      _xlfn._xlws.FILTER(
         INDIRECT($A$3 &amp; "[" &amp;B$4 &amp; "]"),
         (INDIRECT($A$3 &amp; "[Index]")=$A75)
      ),
   1),
0)</f>
        <v>0</v>
      </c>
      <c r="C75" s="127" cm="1">
        <f t="array" aca="1" ref="C75" ca="1">IFERROR(
   INDEX(
      _xlfn._xlws.FILTER(
         INDIRECT($A$3 &amp; "[" &amp;C$4 &amp; "]"),
         (INDIRECT($A$3 &amp; "[Index]")=$A75)
      ),
   1),
0)</f>
        <v>0</v>
      </c>
      <c r="D75" s="232" cm="1">
        <f t="array" aca="1" ref="D75" ca="1">IFERROR(
   INDEX(
      _xlfn._xlws.FILTER(
         INDIRECT($A$3 &amp; "[" &amp;D$4 &amp; "]"),
         (INDIRECT($A$3 &amp; "[Index]")=$A75)
      ),
   1),
0)</f>
        <v>0</v>
      </c>
      <c r="E75" s="128" t="str" cm="1">
        <f t="array" aca="1" ref="E75" ca="1">IF(IFERROR(
   INDEX(
      _xlfn._xlws.FILTER(
         INDIRECT($A$3 &amp; "[" &amp;E$4 &amp; "]"),
         (INDIRECT($A$3 &amp; "[Index]")=$A75)
      ),
   1),
"")=0,"",IFERROR(
   INDEX(
      _xlfn._xlws.FILTER(
         INDIRECT($A$3 &amp; "[" &amp;E$4 &amp; "]"),
         (INDIRECT($A$3 &amp; "[Index]")=$A75)
      ),
   1),
""))</f>
        <v/>
      </c>
      <c r="F75" s="129" cm="1">
        <f t="array" aca="1" ref="F75" ca="1">IFERROR(
   INDEX(
      _xlfn._xlws.FILTER(
         INDIRECT($A$3 &amp; "[" &amp;F$4 &amp; "]"),
         (INDIRECT($A$3 &amp; "[Index]")=$A75)
      ),
   1),
0)</f>
        <v>0</v>
      </c>
      <c r="G75" s="129" cm="1">
        <f t="array" aca="1" ref="G75" ca="1">IFERROR(
   INDEX(
      _xlfn._xlws.FILTER(
         INDIRECT($A$3 &amp; "[" &amp;G$4 &amp; "]"),
         (INDIRECT($A$3 &amp; "[Index]")=$A75)
      ),
   1),
0)</f>
        <v>0</v>
      </c>
      <c r="H75" s="130" cm="1">
        <f t="array" aca="1" ref="H75" ca="1">IFERROR(
   INDEX(
      _xlfn._xlws.FILTER(
         INDIRECT($A$3 &amp; "[" &amp;H$4 &amp; "]"),
         (INDIRECT($A$3 &amp; "[Index]")=$A75)
      ),
   1),
0)</f>
        <v>0</v>
      </c>
      <c r="I75" s="69"/>
      <c r="J75" s="70"/>
      <c r="K75" s="69"/>
    </row>
    <row r="76" spans="1:11" s="66" customFormat="1" ht="12" customHeight="1">
      <c r="A76" s="62">
        <v>18</v>
      </c>
      <c r="B76" s="131" cm="1">
        <f t="array" aca="1" ref="B76" ca="1">IFERROR(
   INDEX(
      _xlfn._xlws.FILTER(
         INDIRECT($A$3 &amp; "[" &amp;B$4 &amp; "]"),
         (INDIRECT($A$3 &amp; "[Index]")=$A76)
      ),
   1),
0)</f>
        <v>0</v>
      </c>
      <c r="C76" s="11" cm="1">
        <f t="array" aca="1" ref="C76" ca="1">IFERROR(
   INDEX(
      _xlfn._xlws.FILTER(
         INDIRECT($A$3 &amp; "[" &amp;C$4 &amp; "]"),
         (INDIRECT($A$3 &amp; "[Index]")=$A76)
      ),
   1),
0)</f>
        <v>0</v>
      </c>
      <c r="D76" s="233" cm="1">
        <f t="array" aca="1" ref="D76" ca="1">IFERROR(
   INDEX(
      _xlfn._xlws.FILTER(
         INDIRECT($A$3 &amp; "[" &amp;D$4 &amp; "]"),
         (INDIRECT($A$3 &amp; "[Index]")=$A76)
      ),
   1),
0)</f>
        <v>0</v>
      </c>
      <c r="E76" s="132" t="str" cm="1">
        <f t="array" aca="1" ref="E76" ca="1">IF(IFERROR(
   INDEX(
      _xlfn._xlws.FILTER(
         INDIRECT($A$3 &amp; "[" &amp;E$4 &amp; "]"),
         (INDIRECT($A$3 &amp; "[Index]")=$A76)
      ),
   1),
"")=0,"",IFERROR(
   INDEX(
      _xlfn._xlws.FILTER(
         INDIRECT($A$3 &amp; "[" &amp;E$4 &amp; "]"),
         (INDIRECT($A$3 &amp; "[Index]")=$A76)
      ),
   1),
""))</f>
        <v/>
      </c>
      <c r="F76" s="133" cm="1">
        <f t="array" aca="1" ref="F76" ca="1">IFERROR(
   INDEX(
      _xlfn._xlws.FILTER(
         INDIRECT($A$3 &amp; "[" &amp;F$4 &amp; "]"),
         (INDIRECT($A$3 &amp; "[Index]")=$A76)
      ),
   1),
0)</f>
        <v>0</v>
      </c>
      <c r="G76" s="133" cm="1">
        <f t="array" aca="1" ref="G76" ca="1">IFERROR(
   INDEX(
      _xlfn._xlws.FILTER(
         INDIRECT($A$3 &amp; "[" &amp;G$4 &amp; "]"),
         (INDIRECT($A$3 &amp; "[Index]")=$A76)
      ),
   1),
0)</f>
        <v>0</v>
      </c>
      <c r="H76" s="134" cm="1">
        <f t="array" aca="1" ref="H76" ca="1">IFERROR(
   INDEX(
      _xlfn._xlws.FILTER(
         INDIRECT($A$3 &amp; "[" &amp;H$4 &amp; "]"),
         (INDIRECT($A$3 &amp; "[Index]")=$A76)
      ),
   1),
0)</f>
        <v>0</v>
      </c>
      <c r="I76" s="69"/>
      <c r="J76" s="70"/>
      <c r="K76" s="69"/>
    </row>
    <row r="77" spans="1:11" s="66" customFormat="1" ht="12" customHeight="1">
      <c r="A77" s="62">
        <v>19</v>
      </c>
      <c r="B77" s="135" cm="1">
        <f t="array" aca="1" ref="B77" ca="1">IFERROR(
   INDEX(
      _xlfn._xlws.FILTER(
         INDIRECT($A$3 &amp; "[" &amp;B$4 &amp; "]"),
         (INDIRECT($A$3 &amp; "[Index]")=$A77)
      ),
   1),
0)</f>
        <v>0</v>
      </c>
      <c r="C77" s="136" cm="1">
        <f t="array" aca="1" ref="C77" ca="1">IFERROR(
   INDEX(
      _xlfn._xlws.FILTER(
         INDIRECT($A$3 &amp; "[" &amp;C$4 &amp; "]"),
         (INDIRECT($A$3 &amp; "[Index]")=$A77)
      ),
   1),
0)</f>
        <v>0</v>
      </c>
      <c r="D77" s="234" cm="1">
        <f t="array" aca="1" ref="D77" ca="1">IFERROR(
   INDEX(
      _xlfn._xlws.FILTER(
         INDIRECT($A$3 &amp; "[" &amp;D$4 &amp; "]"),
         (INDIRECT($A$3 &amp; "[Index]")=$A77)
      ),
   1),
0)</f>
        <v>0</v>
      </c>
      <c r="E77" s="137" t="str" cm="1">
        <f t="array" aca="1" ref="E77" ca="1">IF(IFERROR(
   INDEX(
      _xlfn._xlws.FILTER(
         INDIRECT($A$3 &amp; "[" &amp;E$4 &amp; "]"),
         (INDIRECT($A$3 &amp; "[Index]")=$A77)
      ),
   1),
"")=0,"",IFERROR(
   INDEX(
      _xlfn._xlws.FILTER(
         INDIRECT($A$3 &amp; "[" &amp;E$4 &amp; "]"),
         (INDIRECT($A$3 &amp; "[Index]")=$A77)
      ),
   1),
""))</f>
        <v/>
      </c>
      <c r="F77" s="138" cm="1">
        <f t="array" aca="1" ref="F77" ca="1">IFERROR(
   INDEX(
      _xlfn._xlws.FILTER(
         INDIRECT($A$3 &amp; "[" &amp;F$4 &amp; "]"),
         (INDIRECT($A$3 &amp; "[Index]")=$A77)
      ),
   1),
0)</f>
        <v>0</v>
      </c>
      <c r="G77" s="138" cm="1">
        <f t="array" aca="1" ref="G77" ca="1">IFERROR(
   INDEX(
      _xlfn._xlws.FILTER(
         INDIRECT($A$3 &amp; "[" &amp;G$4 &amp; "]"),
         (INDIRECT($A$3 &amp; "[Index]")=$A77)
      ),
   1),
0)</f>
        <v>0</v>
      </c>
      <c r="H77" s="139" cm="1">
        <f t="array" aca="1" ref="H77" ca="1">IFERROR(
   INDEX(
      _xlfn._xlws.FILTER(
         INDIRECT($A$3 &amp; "[" &amp;H$4 &amp; "]"),
         (INDIRECT($A$3 &amp; "[Index]")=$A77)
      ),
   1),
0)</f>
        <v>0</v>
      </c>
      <c r="I77" s="69"/>
      <c r="J77" s="70"/>
      <c r="K77" s="69"/>
    </row>
    <row r="78" spans="1:11" s="66" customFormat="1" ht="12" customHeight="1">
      <c r="A78" s="62"/>
      <c r="B78" s="36" t="e" cm="1">
        <f t="array" aca="1" ref="B78" ca="1">CONCATENATE("As of ", TEXT(INDIRECT("Inputs!$B$2"), "mm/dd/yyyy"))</f>
        <v>#REF!</v>
      </c>
      <c r="E78" s="73"/>
      <c r="F78" s="73"/>
      <c r="G78" s="73"/>
      <c r="H78" s="73"/>
    </row>
  </sheetData>
  <pageMargins left="0.7" right="0.7" top="0.75" bottom="0.75" header="0.3" footer="0.3"/>
  <pageSetup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26FA3-967B-4D16-A8E3-5E578E124E86}">
  <sheetPr codeName="Sheet67">
    <tabColor theme="4"/>
  </sheetPr>
  <dimension ref="A1:M61"/>
  <sheetViews>
    <sheetView showGridLines="0" zoomScaleNormal="100" workbookViewId="0"/>
  </sheetViews>
  <sheetFormatPr defaultColWidth="7.08203125" defaultRowHeight="12" customHeight="1"/>
  <cols>
    <col min="1" max="1" width="2.5" style="95" customWidth="1"/>
    <col min="2" max="2" width="20.58203125" style="97" customWidth="1"/>
    <col min="3" max="16384" width="7.08203125" style="97"/>
  </cols>
  <sheetData>
    <row r="1" spans="1:13" ht="12" customHeight="1">
      <c r="B1" s="95"/>
      <c r="C1" s="96"/>
    </row>
    <row r="2" spans="1:13" ht="12" customHeight="1">
      <c r="B2" s="96"/>
      <c r="C2" s="96"/>
    </row>
    <row r="3" spans="1:13" ht="12" customHeight="1">
      <c r="B3" s="96"/>
      <c r="C3" s="96"/>
    </row>
    <row r="4" spans="1:13" ht="12" customHeight="1">
      <c r="B4" s="96"/>
      <c r="C4" s="96"/>
      <c r="E4" s="98"/>
      <c r="F4" s="98"/>
      <c r="G4" s="98"/>
      <c r="H4" s="98"/>
      <c r="I4" s="98"/>
      <c r="J4" s="98"/>
    </row>
    <row r="5" spans="1:13" ht="12" customHeight="1">
      <c r="B5" s="96"/>
      <c r="C5" s="96"/>
    </row>
    <row r="6" spans="1:13" ht="12" customHeight="1">
      <c r="C6" s="10" t="s">
        <v>585</v>
      </c>
      <c r="D6" s="99"/>
      <c r="E6" s="99"/>
      <c r="F6" s="99"/>
      <c r="G6" s="99"/>
      <c r="H6" s="99"/>
      <c r="I6" s="99"/>
      <c r="J6" s="99"/>
      <c r="K6" s="99"/>
      <c r="L6" s="99"/>
      <c r="M6" s="99"/>
    </row>
    <row r="7" spans="1:13" ht="12" customHeight="1">
      <c r="C7" s="3">
        <v>2016</v>
      </c>
      <c r="D7" s="4">
        <v>2017</v>
      </c>
      <c r="E7" s="4">
        <v>2018</v>
      </c>
      <c r="F7" s="4">
        <v>2019</v>
      </c>
      <c r="G7" s="4">
        <v>2020</v>
      </c>
      <c r="H7" s="4">
        <v>2021</v>
      </c>
      <c r="I7" s="4">
        <v>2022</v>
      </c>
      <c r="J7" s="4">
        <v>2023</v>
      </c>
      <c r="K7" s="4">
        <v>2024</v>
      </c>
      <c r="L7" s="4">
        <v>2025</v>
      </c>
      <c r="M7" s="94">
        <v>2026</v>
      </c>
    </row>
    <row r="8" spans="1:13" ht="12" customHeight="1">
      <c r="A8" s="17"/>
      <c r="B8" s="100" t="s">
        <v>586</v>
      </c>
      <c r="C8" s="435">
        <v>50.953506919342203</v>
      </c>
      <c r="D8" s="436">
        <v>48.717333474760352</v>
      </c>
      <c r="E8" s="436">
        <v>77.410548305584271</v>
      </c>
      <c r="F8" s="436">
        <v>64.697187749861087</v>
      </c>
      <c r="G8" s="436">
        <v>94.138711152243374</v>
      </c>
      <c r="H8" s="436">
        <v>166.6833786140777</v>
      </c>
      <c r="I8" s="436">
        <v>222.37387408408779</v>
      </c>
      <c r="J8" s="436">
        <v>111.1244451302784</v>
      </c>
      <c r="K8" s="436">
        <v>115.5916184567221</v>
      </c>
      <c r="L8" s="436">
        <v>74.86946242768019</v>
      </c>
      <c r="M8" s="437">
        <v>72.424982387830028</v>
      </c>
    </row>
    <row r="9" spans="1:13" ht="12" customHeight="1">
      <c r="A9" s="17"/>
      <c r="B9" s="101" t="s">
        <v>587</v>
      </c>
      <c r="C9" s="29">
        <v>633</v>
      </c>
      <c r="D9" s="30">
        <v>691</v>
      </c>
      <c r="E9" s="30">
        <v>796</v>
      </c>
      <c r="F9" s="30">
        <v>799</v>
      </c>
      <c r="G9" s="30">
        <v>952</v>
      </c>
      <c r="H9" s="30">
        <v>1611</v>
      </c>
      <c r="I9" s="30">
        <v>1817</v>
      </c>
      <c r="J9" s="30">
        <v>1444</v>
      </c>
      <c r="K9" s="30">
        <v>1218</v>
      </c>
      <c r="L9" s="30">
        <v>907</v>
      </c>
      <c r="M9" s="31">
        <v>405</v>
      </c>
    </row>
    <row r="10" spans="1:13" ht="12" customHeight="1">
      <c r="B10" s="36" t="s">
        <v>115</v>
      </c>
    </row>
    <row r="30" spans="2:2" ht="12" customHeight="1">
      <c r="B30" s="96"/>
    </row>
    <row r="31" spans="2:2" ht="12" customHeight="1">
      <c r="B31" s="96"/>
    </row>
    <row r="32" spans="2:2" ht="12" customHeight="1">
      <c r="B32" s="96"/>
    </row>
    <row r="35" spans="2:13" ht="12" customHeight="1">
      <c r="C35" s="10" t="s">
        <v>743</v>
      </c>
      <c r="D35" s="99"/>
      <c r="E35" s="99"/>
      <c r="F35" s="99"/>
      <c r="G35" s="99"/>
      <c r="H35" s="99"/>
      <c r="I35" s="99"/>
      <c r="J35" s="99"/>
      <c r="K35" s="99"/>
      <c r="L35" s="99"/>
      <c r="M35" s="99"/>
    </row>
    <row r="36" spans="2:13" ht="12" customHeight="1">
      <c r="C36" s="3">
        <v>2016</v>
      </c>
      <c r="D36" s="4">
        <v>2017</v>
      </c>
      <c r="E36" s="4">
        <v>2018</v>
      </c>
      <c r="F36" s="4">
        <v>2019</v>
      </c>
      <c r="G36" s="4">
        <v>2020</v>
      </c>
      <c r="H36" s="4">
        <v>2021</v>
      </c>
      <c r="I36" s="4">
        <v>2022</v>
      </c>
      <c r="J36" s="4">
        <v>2023</v>
      </c>
      <c r="K36" s="4">
        <v>2024</v>
      </c>
      <c r="L36" s="4">
        <v>2025</v>
      </c>
      <c r="M36" s="94">
        <v>2026</v>
      </c>
    </row>
    <row r="37" spans="2:13" ht="12" customHeight="1">
      <c r="B37" s="100" t="s">
        <v>586</v>
      </c>
      <c r="C37" s="435">
        <v>7.0844938791623617</v>
      </c>
      <c r="D37" s="436">
        <v>12.27967603509042</v>
      </c>
      <c r="E37" s="436">
        <v>12.285941574000001</v>
      </c>
      <c r="F37" s="436">
        <v>9.78204636716133</v>
      </c>
      <c r="G37" s="436">
        <v>9.7785074105129404</v>
      </c>
      <c r="H37" s="436">
        <v>21.020500441816669</v>
      </c>
      <c r="I37" s="436">
        <v>19.379465247364081</v>
      </c>
      <c r="J37" s="436">
        <v>19.943100039042719</v>
      </c>
      <c r="K37" s="436">
        <v>8.1629313165117487</v>
      </c>
      <c r="L37" s="436">
        <v>11.427421689999999</v>
      </c>
      <c r="M37" s="437">
        <v>3.441341312</v>
      </c>
    </row>
    <row r="38" spans="2:13" ht="12" customHeight="1">
      <c r="B38" s="101" t="s">
        <v>587</v>
      </c>
      <c r="C38" s="29">
        <v>212</v>
      </c>
      <c r="D38" s="30">
        <v>264</v>
      </c>
      <c r="E38" s="30">
        <v>276</v>
      </c>
      <c r="F38" s="30">
        <v>223</v>
      </c>
      <c r="G38" s="30">
        <v>269</v>
      </c>
      <c r="H38" s="30">
        <v>460</v>
      </c>
      <c r="I38" s="30">
        <v>479</v>
      </c>
      <c r="J38" s="30">
        <v>413</v>
      </c>
      <c r="K38" s="30">
        <v>285</v>
      </c>
      <c r="L38" s="30">
        <v>146</v>
      </c>
      <c r="M38" s="31">
        <v>53</v>
      </c>
    </row>
    <row r="39" spans="2:13" ht="12" customHeight="1">
      <c r="B39" s="36" t="s">
        <v>115</v>
      </c>
    </row>
    <row r="59" spans="2:2" ht="12" customHeight="1">
      <c r="B59" s="96"/>
    </row>
    <row r="60" spans="2:2" ht="12" customHeight="1">
      <c r="B60" s="96"/>
    </row>
    <row r="61" spans="2:2" ht="12" customHeight="1">
      <c r="B61" s="96"/>
    </row>
  </sheetData>
  <pageMargins left="0.7" right="0.7" top="0.75" bottom="0.75" header="0.3" footer="0.3"/>
  <pageSetup orientation="portrait" horizontalDpi="0" verticalDpi="0"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9B8CF-6556-4FB8-BF80-9334278991EF}">
  <sheetPr codeName="Sheet69">
    <tabColor theme="4"/>
  </sheetPr>
  <dimension ref="A1:Z48"/>
  <sheetViews>
    <sheetView showGridLines="0" zoomScaleNormal="100" workbookViewId="0"/>
  </sheetViews>
  <sheetFormatPr defaultColWidth="7.08203125" defaultRowHeight="12" customHeight="1"/>
  <cols>
    <col min="1" max="1" width="2.5" style="17" customWidth="1"/>
    <col min="2" max="2" width="20.58203125" style="2" customWidth="1"/>
    <col min="3" max="14" width="7.08203125" style="2"/>
    <col min="15" max="15" width="20.58203125" style="2" customWidth="1"/>
    <col min="16" max="16384" width="7.08203125" style="2"/>
  </cols>
  <sheetData>
    <row r="1" spans="1:26" ht="12" customHeight="1">
      <c r="A1" s="905"/>
      <c r="B1" s="8"/>
    </row>
    <row r="2" spans="1:26" ht="12" customHeight="1">
      <c r="B2" s="8"/>
    </row>
    <row r="3" spans="1:26" ht="12" customHeight="1">
      <c r="D3" s="13"/>
      <c r="E3" s="13"/>
      <c r="F3" s="13"/>
      <c r="G3" s="13"/>
      <c r="H3" s="13"/>
      <c r="I3" s="13"/>
      <c r="J3" s="13"/>
      <c r="K3" s="13"/>
      <c r="L3" s="13"/>
      <c r="M3" s="13"/>
      <c r="N3" s="13"/>
    </row>
    <row r="4" spans="1:26" ht="12" customHeight="1">
      <c r="C4" s="14"/>
      <c r="D4" s="15"/>
      <c r="E4" s="15"/>
      <c r="F4" s="15"/>
      <c r="G4" s="15"/>
      <c r="H4" s="15"/>
      <c r="I4" s="15"/>
      <c r="J4" s="15"/>
      <c r="K4" s="15"/>
      <c r="L4" s="15"/>
      <c r="M4" s="15"/>
      <c r="N4" s="15"/>
    </row>
    <row r="5" spans="1:26" ht="12" customHeight="1">
      <c r="C5" s="14"/>
      <c r="D5" s="15"/>
      <c r="E5" s="15"/>
      <c r="F5" s="15"/>
      <c r="G5" s="15"/>
      <c r="H5" s="15"/>
      <c r="I5" s="15"/>
      <c r="J5" s="15"/>
      <c r="K5" s="15"/>
      <c r="L5" s="15"/>
      <c r="M5" s="15"/>
      <c r="N5" s="15"/>
    </row>
    <row r="6" spans="1:26" ht="12" customHeight="1">
      <c r="C6" s="10" t="s">
        <v>748</v>
      </c>
      <c r="D6" s="12"/>
      <c r="E6" s="12"/>
      <c r="F6" s="12"/>
      <c r="G6" s="12"/>
      <c r="H6" s="12"/>
      <c r="I6" s="12"/>
      <c r="J6" s="12"/>
      <c r="K6" s="12"/>
      <c r="L6" s="12"/>
      <c r="M6" s="12"/>
      <c r="N6" s="12"/>
      <c r="P6" s="10" t="s">
        <v>747</v>
      </c>
      <c r="Q6" s="12"/>
      <c r="R6" s="12"/>
      <c r="S6" s="12"/>
      <c r="T6" s="12"/>
      <c r="U6" s="12"/>
      <c r="V6" s="12"/>
      <c r="W6" s="12"/>
      <c r="X6" s="12"/>
      <c r="Y6" s="12"/>
      <c r="Z6" s="12"/>
    </row>
    <row r="7" spans="1:26" ht="12" customHeight="1">
      <c r="C7" s="3">
        <v>2016</v>
      </c>
      <c r="D7" s="4">
        <v>2017</v>
      </c>
      <c r="E7" s="4">
        <v>2018</v>
      </c>
      <c r="F7" s="4">
        <v>2019</v>
      </c>
      <c r="G7" s="4">
        <v>2020</v>
      </c>
      <c r="H7" s="4">
        <v>2021</v>
      </c>
      <c r="I7" s="4">
        <v>2022</v>
      </c>
      <c r="J7" s="4">
        <v>2023</v>
      </c>
      <c r="K7" s="4">
        <v>2024</v>
      </c>
      <c r="L7" s="4">
        <v>2025</v>
      </c>
      <c r="M7" s="94">
        <v>2026</v>
      </c>
      <c r="P7" s="3">
        <v>2016</v>
      </c>
      <c r="Q7" s="4">
        <v>2017</v>
      </c>
      <c r="R7" s="4">
        <v>2018</v>
      </c>
      <c r="S7" s="4">
        <v>2019</v>
      </c>
      <c r="T7" s="4">
        <v>2020</v>
      </c>
      <c r="U7" s="4">
        <v>2021</v>
      </c>
      <c r="V7" s="4">
        <v>2022</v>
      </c>
      <c r="W7" s="4">
        <v>2023</v>
      </c>
      <c r="X7" s="4">
        <v>2024</v>
      </c>
      <c r="Y7" s="4">
        <v>2025</v>
      </c>
      <c r="Z7" s="94">
        <v>2026</v>
      </c>
    </row>
    <row r="8" spans="1:26" ht="12" customHeight="1">
      <c r="B8" s="41" t="s">
        <v>744</v>
      </c>
      <c r="C8" s="361">
        <v>3.2952677111950508</v>
      </c>
      <c r="D8" s="362">
        <v>4.3471231553027403</v>
      </c>
      <c r="E8" s="362">
        <v>5.1348445376560612</v>
      </c>
      <c r="F8" s="362">
        <v>5.5647307059790228</v>
      </c>
      <c r="G8" s="362">
        <v>5.5808106558835906</v>
      </c>
      <c r="H8" s="362">
        <v>9.7430279442689098</v>
      </c>
      <c r="I8" s="362">
        <v>9.868247032790828</v>
      </c>
      <c r="J8" s="362">
        <v>7.9392801172752607</v>
      </c>
      <c r="K8" s="362">
        <v>6.4028739505117453</v>
      </c>
      <c r="L8" s="362">
        <v>5.6971547509999949</v>
      </c>
      <c r="M8" s="369">
        <v>2.8248687349999968</v>
      </c>
      <c r="O8" s="41" t="s">
        <v>744</v>
      </c>
      <c r="P8" s="43">
        <v>297</v>
      </c>
      <c r="Q8" s="44">
        <v>321</v>
      </c>
      <c r="R8" s="44">
        <v>355</v>
      </c>
      <c r="S8" s="44">
        <v>370</v>
      </c>
      <c r="T8" s="44">
        <v>450</v>
      </c>
      <c r="U8" s="44">
        <v>724</v>
      </c>
      <c r="V8" s="44">
        <v>776</v>
      </c>
      <c r="W8" s="44">
        <v>604</v>
      </c>
      <c r="X8" s="44">
        <v>558</v>
      </c>
      <c r="Y8" s="44">
        <v>526</v>
      </c>
      <c r="Z8" s="45">
        <v>273</v>
      </c>
    </row>
    <row r="9" spans="1:26" ht="12" customHeight="1">
      <c r="B9" s="5" t="s">
        <v>540</v>
      </c>
      <c r="C9" s="363">
        <v>4.2079277377580997</v>
      </c>
      <c r="D9" s="364">
        <v>4.4925723680000003</v>
      </c>
      <c r="E9" s="364">
        <v>4.6652916725536313</v>
      </c>
      <c r="F9" s="364">
        <v>7.0642270759999999</v>
      </c>
      <c r="G9" s="364">
        <v>5.785770179</v>
      </c>
      <c r="H9" s="364">
        <v>11.24020057634425</v>
      </c>
      <c r="I9" s="364">
        <v>11.519231383998349</v>
      </c>
      <c r="J9" s="364">
        <v>6.6488213218223668</v>
      </c>
      <c r="K9" s="364">
        <v>6.2814842242103426</v>
      </c>
      <c r="L9" s="364">
        <v>5.6468412929999996</v>
      </c>
      <c r="M9" s="370">
        <v>2.368108883830033</v>
      </c>
      <c r="O9" s="5" t="s">
        <v>540</v>
      </c>
      <c r="P9" s="46">
        <v>64</v>
      </c>
      <c r="Q9" s="47">
        <v>68</v>
      </c>
      <c r="R9" s="47">
        <v>70</v>
      </c>
      <c r="S9" s="47">
        <v>106</v>
      </c>
      <c r="T9" s="47">
        <v>89</v>
      </c>
      <c r="U9" s="47">
        <v>174</v>
      </c>
      <c r="V9" s="47">
        <v>174</v>
      </c>
      <c r="W9" s="47">
        <v>100</v>
      </c>
      <c r="X9" s="47">
        <v>95</v>
      </c>
      <c r="Y9" s="47">
        <v>84</v>
      </c>
      <c r="Z9" s="48">
        <v>36</v>
      </c>
    </row>
    <row r="10" spans="1:26" ht="12" customHeight="1">
      <c r="B10" s="5" t="s">
        <v>588</v>
      </c>
      <c r="C10" s="365">
        <v>10.930682489000001</v>
      </c>
      <c r="D10" s="366">
        <v>12.665025085638019</v>
      </c>
      <c r="E10" s="366">
        <v>13.160888179942051</v>
      </c>
      <c r="F10" s="366">
        <v>15.339905455911691</v>
      </c>
      <c r="G10" s="366">
        <v>16.98481277320041</v>
      </c>
      <c r="H10" s="366">
        <v>28.074113764</v>
      </c>
      <c r="I10" s="366">
        <v>25.311003976833081</v>
      </c>
      <c r="J10" s="366">
        <v>21.741814286180801</v>
      </c>
      <c r="K10" s="366">
        <v>14.89725073</v>
      </c>
      <c r="L10" s="366">
        <v>13.3612377686802</v>
      </c>
      <c r="M10" s="371">
        <v>5.0797602819999996</v>
      </c>
      <c r="O10" s="5" t="s">
        <v>588</v>
      </c>
      <c r="P10" s="49">
        <v>73</v>
      </c>
      <c r="Q10" s="50">
        <v>88</v>
      </c>
      <c r="R10" s="50">
        <v>93</v>
      </c>
      <c r="S10" s="50">
        <v>99</v>
      </c>
      <c r="T10" s="50">
        <v>119</v>
      </c>
      <c r="U10" s="50">
        <v>190</v>
      </c>
      <c r="V10" s="50">
        <v>175</v>
      </c>
      <c r="W10" s="50">
        <v>140</v>
      </c>
      <c r="X10" s="50">
        <v>107</v>
      </c>
      <c r="Y10" s="50">
        <v>87</v>
      </c>
      <c r="Z10" s="51">
        <v>32</v>
      </c>
    </row>
    <row r="11" spans="1:26" ht="12" customHeight="1">
      <c r="B11" s="5" t="s">
        <v>589</v>
      </c>
      <c r="C11" s="363">
        <v>11.943326636621681</v>
      </c>
      <c r="D11" s="364">
        <v>9.2238576148141931</v>
      </c>
      <c r="E11" s="364">
        <v>14.35056158243254</v>
      </c>
      <c r="F11" s="364">
        <v>11.970955</v>
      </c>
      <c r="G11" s="364">
        <v>16.285026801000001</v>
      </c>
      <c r="H11" s="364">
        <v>30.207875478464508</v>
      </c>
      <c r="I11" s="364">
        <v>27.764703050252241</v>
      </c>
      <c r="J11" s="364">
        <v>17.113502221000001</v>
      </c>
      <c r="K11" s="364">
        <v>15.803285761</v>
      </c>
      <c r="L11" s="364">
        <v>12.601252604000001</v>
      </c>
      <c r="M11" s="370">
        <v>6.0129248979999996</v>
      </c>
      <c r="O11" s="5" t="s">
        <v>589</v>
      </c>
      <c r="P11" s="46">
        <v>37</v>
      </c>
      <c r="Q11" s="47">
        <v>26</v>
      </c>
      <c r="R11" s="47">
        <v>42</v>
      </c>
      <c r="S11" s="47">
        <v>37</v>
      </c>
      <c r="T11" s="47">
        <v>47</v>
      </c>
      <c r="U11" s="47">
        <v>94</v>
      </c>
      <c r="V11" s="47">
        <v>82</v>
      </c>
      <c r="W11" s="47">
        <v>51</v>
      </c>
      <c r="X11" s="47">
        <v>48</v>
      </c>
      <c r="Y11" s="47">
        <v>38</v>
      </c>
      <c r="Z11" s="48">
        <v>18</v>
      </c>
    </row>
    <row r="12" spans="1:26" ht="12" customHeight="1">
      <c r="B12" s="5" t="s">
        <v>590</v>
      </c>
      <c r="C12" s="365">
        <v>12.368513478706671</v>
      </c>
      <c r="D12" s="366">
        <v>8.9871143</v>
      </c>
      <c r="E12" s="366">
        <v>8.9110399999999998</v>
      </c>
      <c r="F12" s="366">
        <v>13.976695328970379</v>
      </c>
      <c r="G12" s="366">
        <v>22.108617410159379</v>
      </c>
      <c r="H12" s="366">
        <v>34.917577518999998</v>
      </c>
      <c r="I12" s="366">
        <v>29.743071599213341</v>
      </c>
      <c r="J12" s="366">
        <v>23.518459684</v>
      </c>
      <c r="K12" s="366">
        <v>16.110270385</v>
      </c>
      <c r="L12" s="366">
        <v>10.030839</v>
      </c>
      <c r="M12" s="371">
        <v>6.6479930390000002</v>
      </c>
      <c r="O12" s="5" t="s">
        <v>590</v>
      </c>
      <c r="P12" s="49">
        <v>20</v>
      </c>
      <c r="Q12" s="50">
        <v>14</v>
      </c>
      <c r="R12" s="50">
        <v>14</v>
      </c>
      <c r="S12" s="50">
        <v>21</v>
      </c>
      <c r="T12" s="50">
        <v>34</v>
      </c>
      <c r="U12" s="50">
        <v>55</v>
      </c>
      <c r="V12" s="50">
        <v>44</v>
      </c>
      <c r="W12" s="50">
        <v>37</v>
      </c>
      <c r="X12" s="50">
        <v>25</v>
      </c>
      <c r="Y12" s="50">
        <v>15</v>
      </c>
      <c r="Z12" s="51">
        <v>10</v>
      </c>
    </row>
    <row r="13" spans="1:26" ht="12" customHeight="1">
      <c r="B13" s="5" t="s">
        <v>591</v>
      </c>
      <c r="C13" s="363">
        <v>8.2077888660607083</v>
      </c>
      <c r="D13" s="364">
        <v>9.0016409510054025</v>
      </c>
      <c r="E13" s="364">
        <v>31.187922332999999</v>
      </c>
      <c r="F13" s="364">
        <v>10.780674183</v>
      </c>
      <c r="G13" s="364">
        <v>27.393673332999999</v>
      </c>
      <c r="H13" s="364">
        <v>52.500583331999998</v>
      </c>
      <c r="I13" s="364">
        <v>118.167617041</v>
      </c>
      <c r="J13" s="364">
        <v>34.162567500000002</v>
      </c>
      <c r="K13" s="364">
        <v>56.096453406000002</v>
      </c>
      <c r="L13" s="364">
        <v>27.532137011</v>
      </c>
      <c r="M13" s="370">
        <v>49.491326549999997</v>
      </c>
      <c r="O13" s="5" t="s">
        <v>591</v>
      </c>
      <c r="P13" s="46">
        <v>7</v>
      </c>
      <c r="Q13" s="47">
        <v>5</v>
      </c>
      <c r="R13" s="47">
        <v>13</v>
      </c>
      <c r="S13" s="47">
        <v>7</v>
      </c>
      <c r="T13" s="47">
        <v>15</v>
      </c>
      <c r="U13" s="47">
        <v>25</v>
      </c>
      <c r="V13" s="47">
        <v>37</v>
      </c>
      <c r="W13" s="47">
        <v>20</v>
      </c>
      <c r="X13" s="47">
        <v>25</v>
      </c>
      <c r="Y13" s="47">
        <v>13</v>
      </c>
      <c r="Z13" s="48">
        <v>16</v>
      </c>
    </row>
    <row r="14" spans="1:26" ht="12" customHeight="1">
      <c r="B14" s="5" t="s">
        <v>134</v>
      </c>
      <c r="C14" s="367">
        <v>0</v>
      </c>
      <c r="D14" s="368">
        <v>0</v>
      </c>
      <c r="E14" s="368">
        <v>0</v>
      </c>
      <c r="F14" s="368">
        <v>0</v>
      </c>
      <c r="G14" s="368">
        <v>0</v>
      </c>
      <c r="H14" s="368">
        <v>0</v>
      </c>
      <c r="I14" s="368">
        <v>0</v>
      </c>
      <c r="J14" s="368">
        <v>0</v>
      </c>
      <c r="K14" s="368">
        <v>0</v>
      </c>
      <c r="L14" s="368">
        <v>0</v>
      </c>
      <c r="M14" s="372">
        <v>0</v>
      </c>
      <c r="O14" s="5" t="s">
        <v>134</v>
      </c>
      <c r="P14" s="55">
        <v>135</v>
      </c>
      <c r="Q14" s="56">
        <v>169</v>
      </c>
      <c r="R14" s="56">
        <v>209</v>
      </c>
      <c r="S14" s="56">
        <v>159</v>
      </c>
      <c r="T14" s="56">
        <v>198</v>
      </c>
      <c r="U14" s="56">
        <v>349</v>
      </c>
      <c r="V14" s="56">
        <v>529</v>
      </c>
      <c r="W14" s="56">
        <v>492</v>
      </c>
      <c r="X14" s="56">
        <v>360</v>
      </c>
      <c r="Y14" s="56">
        <v>144</v>
      </c>
      <c r="Z14" s="57">
        <v>20</v>
      </c>
    </row>
    <row r="15" spans="1:26" ht="12" customHeight="1">
      <c r="B15" s="36" t="s">
        <v>115</v>
      </c>
      <c r="O15" s="36" t="s">
        <v>115</v>
      </c>
    </row>
    <row r="39" spans="2:26" ht="12" customHeight="1">
      <c r="C39" s="10" t="s">
        <v>745</v>
      </c>
      <c r="D39" s="12"/>
      <c r="E39" s="12"/>
      <c r="F39" s="12"/>
      <c r="G39" s="12"/>
      <c r="H39" s="12"/>
      <c r="I39" s="12"/>
      <c r="J39" s="12"/>
      <c r="K39" s="12"/>
      <c r="L39" s="12"/>
      <c r="M39" s="12"/>
      <c r="N39" s="12"/>
      <c r="P39" s="10" t="s">
        <v>746</v>
      </c>
      <c r="Q39" s="12"/>
      <c r="R39" s="12"/>
      <c r="S39" s="12"/>
      <c r="T39" s="12"/>
      <c r="U39" s="12"/>
      <c r="V39" s="12"/>
      <c r="W39" s="12"/>
      <c r="X39" s="12"/>
      <c r="Y39" s="12"/>
      <c r="Z39" s="12"/>
    </row>
    <row r="40" spans="2:26" ht="12" customHeight="1">
      <c r="C40" s="3">
        <v>2016</v>
      </c>
      <c r="D40" s="4">
        <v>2017</v>
      </c>
      <c r="E40" s="4">
        <v>2018</v>
      </c>
      <c r="F40" s="4">
        <v>2019</v>
      </c>
      <c r="G40" s="4">
        <v>2020</v>
      </c>
      <c r="H40" s="4">
        <v>2021</v>
      </c>
      <c r="I40" s="4">
        <v>2022</v>
      </c>
      <c r="J40" s="4">
        <v>2023</v>
      </c>
      <c r="K40" s="4">
        <v>2024</v>
      </c>
      <c r="L40" s="4">
        <v>2025</v>
      </c>
      <c r="M40" s="94">
        <v>2026</v>
      </c>
      <c r="P40" s="3">
        <v>2016</v>
      </c>
      <c r="Q40" s="4">
        <v>2017</v>
      </c>
      <c r="R40" s="4">
        <v>2018</v>
      </c>
      <c r="S40" s="4">
        <v>2019</v>
      </c>
      <c r="T40" s="4">
        <v>2020</v>
      </c>
      <c r="U40" s="4">
        <v>2021</v>
      </c>
      <c r="V40" s="4">
        <v>2022</v>
      </c>
      <c r="W40" s="4">
        <v>2023</v>
      </c>
      <c r="X40" s="4">
        <v>2024</v>
      </c>
      <c r="Y40" s="4">
        <v>2025</v>
      </c>
      <c r="Z40" s="94">
        <v>2026</v>
      </c>
    </row>
    <row r="41" spans="2:26" ht="12" customHeight="1">
      <c r="B41" s="41" t="s">
        <v>744</v>
      </c>
      <c r="C41" s="176">
        <v>6.4672049294101683E-2</v>
      </c>
      <c r="D41" s="177">
        <v>8.9231549537802865E-2</v>
      </c>
      <c r="E41" s="177">
        <v>6.6332620683499807E-2</v>
      </c>
      <c r="F41" s="177">
        <v>8.6011941160316838E-2</v>
      </c>
      <c r="G41" s="177">
        <v>5.9282845362713436E-2</v>
      </c>
      <c r="H41" s="177">
        <v>5.8452306554374341E-2</v>
      </c>
      <c r="I41" s="177">
        <v>4.4376827419300505E-2</v>
      </c>
      <c r="J41" s="177">
        <v>7.1444947220816499E-2</v>
      </c>
      <c r="K41" s="177">
        <v>5.5392199157666473E-2</v>
      </c>
      <c r="L41" s="177">
        <v>7.6094505907573939E-2</v>
      </c>
      <c r="M41" s="178">
        <v>3.9004065197738663E-2</v>
      </c>
      <c r="O41" s="41" t="s">
        <v>744</v>
      </c>
      <c r="P41" s="176">
        <v>0.46919431279620855</v>
      </c>
      <c r="Q41" s="177">
        <v>0.4645441389290883</v>
      </c>
      <c r="R41" s="177">
        <v>0.44597989949748745</v>
      </c>
      <c r="S41" s="177">
        <v>0.46307884856070086</v>
      </c>
      <c r="T41" s="177">
        <v>0.47268907563025209</v>
      </c>
      <c r="U41" s="177">
        <v>0.44941030415890754</v>
      </c>
      <c r="V41" s="177">
        <v>0.4270776004402862</v>
      </c>
      <c r="W41" s="177">
        <v>0.4182825484764543</v>
      </c>
      <c r="X41" s="177">
        <v>0.45812807881773399</v>
      </c>
      <c r="Y41" s="177">
        <v>0.57993384785005508</v>
      </c>
      <c r="Z41" s="178">
        <v>0.67407407407407405</v>
      </c>
    </row>
    <row r="42" spans="2:26" ht="12" customHeight="1">
      <c r="B42" s="5" t="s">
        <v>540</v>
      </c>
      <c r="C42" s="179">
        <v>8.2583672688498477E-2</v>
      </c>
      <c r="D42" s="180">
        <v>9.2217123712805993E-2</v>
      </c>
      <c r="E42" s="180">
        <v>6.0266872857391761E-2</v>
      </c>
      <c r="F42" s="180">
        <v>0.10918909030965056</v>
      </c>
      <c r="G42" s="180">
        <v>6.1460053023703651E-2</v>
      </c>
      <c r="H42" s="180">
        <v>6.7434441693005928E-2</v>
      </c>
      <c r="I42" s="180">
        <v>5.1801190366645759E-2</v>
      </c>
      <c r="J42" s="180">
        <v>5.9832211661687229E-2</v>
      </c>
      <c r="K42" s="180">
        <v>5.4342038878555481E-2</v>
      </c>
      <c r="L42" s="180">
        <v>7.5422490156845184E-2</v>
      </c>
      <c r="M42" s="181">
        <v>3.2697403654846587E-2</v>
      </c>
      <c r="O42" s="5" t="s">
        <v>540</v>
      </c>
      <c r="P42" s="179">
        <v>0.10110584518167456</v>
      </c>
      <c r="Q42" s="180">
        <v>9.8408104196816212E-2</v>
      </c>
      <c r="R42" s="180">
        <v>8.7939698492462318E-2</v>
      </c>
      <c r="S42" s="180">
        <v>0.13266583229036297</v>
      </c>
      <c r="T42" s="180">
        <v>9.3487394957983194E-2</v>
      </c>
      <c r="U42" s="180">
        <v>0.10800744878957169</v>
      </c>
      <c r="V42" s="180">
        <v>9.57622454595487E-2</v>
      </c>
      <c r="W42" s="180">
        <v>6.9252077562326875E-2</v>
      </c>
      <c r="X42" s="180">
        <v>7.7996715927750412E-2</v>
      </c>
      <c r="Y42" s="180">
        <v>9.2613009922822495E-2</v>
      </c>
      <c r="Z42" s="181">
        <v>8.8888888888888892E-2</v>
      </c>
    </row>
    <row r="43" spans="2:26" ht="12" customHeight="1">
      <c r="B43" s="5" t="s">
        <v>588</v>
      </c>
      <c r="C43" s="182">
        <v>0.21452267272403694</v>
      </c>
      <c r="D43" s="183">
        <v>0.2599695874610945</v>
      </c>
      <c r="E43" s="183">
        <v>0.17001414494557512</v>
      </c>
      <c r="F43" s="183">
        <v>0.23710312595379585</v>
      </c>
      <c r="G43" s="183">
        <v>0.18042325590937999</v>
      </c>
      <c r="H43" s="183">
        <v>0.16842779404538019</v>
      </c>
      <c r="I43" s="183">
        <v>0.11382184207152882</v>
      </c>
      <c r="J43" s="183">
        <v>0.19565284902607574</v>
      </c>
      <c r="K43" s="183">
        <v>0.12887829523364258</v>
      </c>
      <c r="L43" s="183">
        <v>0.17846044749668699</v>
      </c>
      <c r="M43" s="184">
        <v>7.0138232893151242E-2</v>
      </c>
      <c r="O43" s="5" t="s">
        <v>588</v>
      </c>
      <c r="P43" s="182">
        <v>0.11532385466034756</v>
      </c>
      <c r="Q43" s="183">
        <v>0.12735166425470332</v>
      </c>
      <c r="R43" s="183">
        <v>0.11683417085427136</v>
      </c>
      <c r="S43" s="183">
        <v>0.12390488110137672</v>
      </c>
      <c r="T43" s="183">
        <v>0.125</v>
      </c>
      <c r="U43" s="183">
        <v>0.11793916821849783</v>
      </c>
      <c r="V43" s="183">
        <v>9.6312603192074853E-2</v>
      </c>
      <c r="W43" s="183">
        <v>9.6952908587257622E-2</v>
      </c>
      <c r="X43" s="183">
        <v>8.7848932676518887E-2</v>
      </c>
      <c r="Y43" s="183">
        <v>9.5920617420066148E-2</v>
      </c>
      <c r="Z43" s="184">
        <v>7.9012345679012344E-2</v>
      </c>
    </row>
    <row r="44" spans="2:26" ht="12" customHeight="1">
      <c r="B44" s="5" t="s">
        <v>589</v>
      </c>
      <c r="C44" s="179">
        <v>0.23439655793520922</v>
      </c>
      <c r="D44" s="180">
        <v>0.18933420523914599</v>
      </c>
      <c r="E44" s="180">
        <v>0.18538250789521035</v>
      </c>
      <c r="F44" s="180">
        <v>0.18503053094492045</v>
      </c>
      <c r="G44" s="180">
        <v>0.1729896936305349</v>
      </c>
      <c r="H44" s="180">
        <v>0.18122908072558849</v>
      </c>
      <c r="I44" s="180">
        <v>0.12485595785300467</v>
      </c>
      <c r="J44" s="180">
        <v>0.15400303867377452</v>
      </c>
      <c r="K44" s="180">
        <v>0.13671653682154131</v>
      </c>
      <c r="L44" s="180">
        <v>0.16830964448518809</v>
      </c>
      <c r="M44" s="181">
        <v>8.3022800969439856E-2</v>
      </c>
      <c r="O44" s="5" t="s">
        <v>589</v>
      </c>
      <c r="P44" s="179">
        <v>5.845181674565561E-2</v>
      </c>
      <c r="Q44" s="180">
        <v>3.7626628075253257E-2</v>
      </c>
      <c r="R44" s="180">
        <v>5.2763819095477386E-2</v>
      </c>
      <c r="S44" s="180">
        <v>4.630788485607009E-2</v>
      </c>
      <c r="T44" s="180">
        <v>4.9369747899159662E-2</v>
      </c>
      <c r="U44" s="180">
        <v>5.8348851644941031E-2</v>
      </c>
      <c r="V44" s="180">
        <v>4.5129334067143645E-2</v>
      </c>
      <c r="W44" s="180">
        <v>3.5318559556786706E-2</v>
      </c>
      <c r="X44" s="180">
        <v>3.9408866995073892E-2</v>
      </c>
      <c r="Y44" s="180">
        <v>4.1896361631753032E-2</v>
      </c>
      <c r="Z44" s="181">
        <v>4.4444444444444446E-2</v>
      </c>
    </row>
    <row r="45" spans="2:26" ht="12" customHeight="1">
      <c r="B45" s="5" t="s">
        <v>590</v>
      </c>
      <c r="C45" s="182">
        <v>0.24274116202218693</v>
      </c>
      <c r="D45" s="183">
        <v>0.18447467582880075</v>
      </c>
      <c r="E45" s="183">
        <v>0.11511402767518145</v>
      </c>
      <c r="F45" s="183">
        <v>0.21603250179912789</v>
      </c>
      <c r="G45" s="183">
        <v>0.23485149881014192</v>
      </c>
      <c r="H45" s="183">
        <v>0.20948445975435101</v>
      </c>
      <c r="I45" s="183">
        <v>0.13375254499530992</v>
      </c>
      <c r="J45" s="183">
        <v>0.21164073896097099</v>
      </c>
      <c r="K45" s="183">
        <v>0.13937230570944675</v>
      </c>
      <c r="L45" s="183">
        <v>0.13397770833053921</v>
      </c>
      <c r="M45" s="184">
        <v>9.1791434665465646E-2</v>
      </c>
      <c r="O45" s="5" t="s">
        <v>590</v>
      </c>
      <c r="P45" s="182">
        <v>3.15955766192733E-2</v>
      </c>
      <c r="Q45" s="183">
        <v>2.0260492040520984E-2</v>
      </c>
      <c r="R45" s="183">
        <v>1.7587939698492462E-2</v>
      </c>
      <c r="S45" s="183">
        <v>2.6282853566958697E-2</v>
      </c>
      <c r="T45" s="183">
        <v>3.5714285714285712E-2</v>
      </c>
      <c r="U45" s="183">
        <v>3.414028553693358E-2</v>
      </c>
      <c r="V45" s="183">
        <v>2.4215740231150248E-2</v>
      </c>
      <c r="W45" s="183">
        <v>2.5623268698060944E-2</v>
      </c>
      <c r="X45" s="183">
        <v>2.0525451559934318E-2</v>
      </c>
      <c r="Y45" s="183">
        <v>1.6538037486218304E-2</v>
      </c>
      <c r="Z45" s="184">
        <v>2.4691358024691357E-2</v>
      </c>
    </row>
    <row r="46" spans="2:26" ht="12" customHeight="1">
      <c r="B46" s="5" t="s">
        <v>591</v>
      </c>
      <c r="C46" s="179">
        <v>0.16108388533596674</v>
      </c>
      <c r="D46" s="180">
        <v>0.18477285822034994</v>
      </c>
      <c r="E46" s="180">
        <v>0.40288982594314149</v>
      </c>
      <c r="F46" s="180">
        <v>0.16663280983218853</v>
      </c>
      <c r="G46" s="180">
        <v>0.29099265326352614</v>
      </c>
      <c r="H46" s="180">
        <v>0.31497191722730017</v>
      </c>
      <c r="I46" s="180">
        <v>0.53139163729421035</v>
      </c>
      <c r="J46" s="180">
        <v>0.30742621445667512</v>
      </c>
      <c r="K46" s="180">
        <v>0.48529862419914738</v>
      </c>
      <c r="L46" s="180">
        <v>0.36773520362316664</v>
      </c>
      <c r="M46" s="181">
        <v>0.68334606261935793</v>
      </c>
      <c r="O46" s="5" t="s">
        <v>591</v>
      </c>
      <c r="P46" s="179">
        <v>1.1058451816745656E-2</v>
      </c>
      <c r="Q46" s="180">
        <v>7.2358900144717797E-3</v>
      </c>
      <c r="R46" s="180">
        <v>1.6331658291457288E-2</v>
      </c>
      <c r="S46" s="180">
        <v>8.7609511889862324E-3</v>
      </c>
      <c r="T46" s="180">
        <v>1.5756302521008403E-2</v>
      </c>
      <c r="U46" s="180">
        <v>1.5518311607697082E-2</v>
      </c>
      <c r="V46" s="180">
        <v>2.0363236103467255E-2</v>
      </c>
      <c r="W46" s="180">
        <v>1.3850415512465374E-2</v>
      </c>
      <c r="X46" s="180">
        <v>2.0525451559934318E-2</v>
      </c>
      <c r="Y46" s="180">
        <v>1.4332965821389196E-2</v>
      </c>
      <c r="Z46" s="181">
        <v>3.9506172839506172E-2</v>
      </c>
    </row>
    <row r="47" spans="2:26" ht="12" customHeight="1">
      <c r="B47" s="5" t="s">
        <v>134</v>
      </c>
      <c r="C47" s="185">
        <v>0</v>
      </c>
      <c r="D47" s="186">
        <v>0</v>
      </c>
      <c r="E47" s="186">
        <v>0</v>
      </c>
      <c r="F47" s="186">
        <v>0</v>
      </c>
      <c r="G47" s="186">
        <v>0</v>
      </c>
      <c r="H47" s="186">
        <v>0</v>
      </c>
      <c r="I47" s="186">
        <v>0</v>
      </c>
      <c r="J47" s="186">
        <v>0</v>
      </c>
      <c r="K47" s="186">
        <v>0</v>
      </c>
      <c r="L47" s="186">
        <v>0</v>
      </c>
      <c r="M47" s="187">
        <v>0</v>
      </c>
      <c r="O47" s="5" t="s">
        <v>134</v>
      </c>
      <c r="P47" s="185">
        <v>0.2132701421800948</v>
      </c>
      <c r="Q47" s="186">
        <v>0.24457308248914617</v>
      </c>
      <c r="R47" s="186">
        <v>0.26256281407035176</v>
      </c>
      <c r="S47" s="186">
        <v>0.19899874843554444</v>
      </c>
      <c r="T47" s="186">
        <v>0.20798319327731093</v>
      </c>
      <c r="U47" s="186">
        <v>0.21663563004345127</v>
      </c>
      <c r="V47" s="186">
        <v>0.29113924050632911</v>
      </c>
      <c r="W47" s="186">
        <v>0.34072022160664822</v>
      </c>
      <c r="X47" s="186">
        <v>0.29556650246305421</v>
      </c>
      <c r="Y47" s="186">
        <v>0.15876515986769571</v>
      </c>
      <c r="Z47" s="187">
        <v>4.9382716049382713E-2</v>
      </c>
    </row>
    <row r="48" spans="2:26" ht="12" customHeight="1">
      <c r="B48" s="36" t="s">
        <v>115</v>
      </c>
      <c r="O48" s="36" t="s">
        <v>115</v>
      </c>
    </row>
  </sheetData>
  <pageMargins left="0.7" right="0.7" top="0.75" bottom="0.75" header="0.3" footer="0.3"/>
  <pageSetup orientation="portrait" horizontalDpi="1200" verticalDpi="120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E0F8A-F70A-4D64-B816-BFC084187417}">
  <sheetPr>
    <tabColor theme="4"/>
  </sheetPr>
  <dimension ref="A1:Z38"/>
  <sheetViews>
    <sheetView showGridLines="0" zoomScaleNormal="100" workbookViewId="0"/>
  </sheetViews>
  <sheetFormatPr defaultColWidth="7.08203125" defaultRowHeight="12" customHeight="1"/>
  <cols>
    <col min="1" max="1" width="2.5" style="17" customWidth="1"/>
    <col min="2" max="2" width="20.58203125" style="2" customWidth="1"/>
    <col min="3" max="14" width="7.08203125" style="2"/>
    <col min="15" max="15" width="20.58203125" style="2" customWidth="1"/>
    <col min="16" max="16384" width="7.08203125" style="2"/>
  </cols>
  <sheetData>
    <row r="1" spans="1:26" ht="12" customHeight="1">
      <c r="A1" s="905"/>
      <c r="B1" s="8"/>
    </row>
    <row r="2" spans="1:26" ht="12" customHeight="1">
      <c r="B2" s="8"/>
    </row>
    <row r="3" spans="1:26" ht="12" customHeight="1">
      <c r="D3" s="13"/>
      <c r="E3" s="13"/>
      <c r="F3" s="13"/>
      <c r="G3" s="13"/>
      <c r="H3" s="13"/>
      <c r="I3" s="13"/>
      <c r="J3" s="13"/>
      <c r="K3" s="13"/>
      <c r="L3" s="13"/>
      <c r="M3" s="13"/>
      <c r="N3" s="13"/>
    </row>
    <row r="4" spans="1:26" ht="12" customHeight="1">
      <c r="C4" s="14"/>
      <c r="D4" s="15"/>
      <c r="E4" s="15"/>
      <c r="F4" s="15"/>
      <c r="G4" s="15"/>
      <c r="H4" s="15"/>
      <c r="I4" s="15"/>
      <c r="J4" s="15"/>
      <c r="K4" s="15"/>
      <c r="L4" s="15"/>
      <c r="M4" s="15"/>
      <c r="N4" s="15"/>
    </row>
    <row r="5" spans="1:26" ht="12" customHeight="1">
      <c r="C5" s="14"/>
      <c r="D5" s="15"/>
      <c r="E5" s="15"/>
      <c r="F5" s="15"/>
      <c r="G5" s="15"/>
      <c r="H5" s="15"/>
      <c r="I5" s="15"/>
      <c r="J5" s="15"/>
      <c r="K5" s="15"/>
      <c r="L5" s="15"/>
      <c r="M5" s="15"/>
      <c r="N5" s="15"/>
    </row>
    <row r="6" spans="1:26" ht="12" customHeight="1">
      <c r="C6" s="10" t="s">
        <v>750</v>
      </c>
      <c r="D6" s="12"/>
      <c r="E6" s="12"/>
      <c r="F6" s="12"/>
      <c r="G6" s="12"/>
      <c r="H6" s="12"/>
      <c r="I6" s="12"/>
      <c r="J6" s="12"/>
      <c r="K6" s="12"/>
      <c r="L6" s="12"/>
      <c r="M6" s="12"/>
      <c r="N6" s="12"/>
      <c r="P6" s="10" t="s">
        <v>753</v>
      </c>
      <c r="Q6" s="12"/>
      <c r="R6" s="12"/>
      <c r="S6" s="12"/>
      <c r="T6" s="12"/>
      <c r="U6" s="12"/>
      <c r="V6" s="12"/>
      <c r="W6" s="12"/>
      <c r="X6" s="12"/>
      <c r="Y6" s="12"/>
      <c r="Z6" s="12"/>
    </row>
    <row r="7" spans="1:26" ht="12" customHeight="1">
      <c r="C7" s="3">
        <v>2016</v>
      </c>
      <c r="D7" s="4">
        <v>2017</v>
      </c>
      <c r="E7" s="4">
        <v>2018</v>
      </c>
      <c r="F7" s="4">
        <v>2019</v>
      </c>
      <c r="G7" s="4">
        <v>2020</v>
      </c>
      <c r="H7" s="4">
        <v>2021</v>
      </c>
      <c r="I7" s="4">
        <v>2022</v>
      </c>
      <c r="J7" s="4">
        <v>2023</v>
      </c>
      <c r="K7" s="4">
        <v>2024</v>
      </c>
      <c r="L7" s="4">
        <v>2025</v>
      </c>
      <c r="M7" s="94">
        <v>2026</v>
      </c>
      <c r="P7" s="3">
        <v>2016</v>
      </c>
      <c r="Q7" s="4">
        <v>2017</v>
      </c>
      <c r="R7" s="4">
        <v>2018</v>
      </c>
      <c r="S7" s="4">
        <v>2019</v>
      </c>
      <c r="T7" s="4">
        <v>2020</v>
      </c>
      <c r="U7" s="4">
        <v>2021</v>
      </c>
      <c r="V7" s="4">
        <v>2022</v>
      </c>
      <c r="W7" s="4">
        <v>2023</v>
      </c>
      <c r="X7" s="4">
        <v>2024</v>
      </c>
      <c r="Y7" s="4">
        <v>2025</v>
      </c>
      <c r="Z7" s="94">
        <v>2026</v>
      </c>
    </row>
    <row r="8" spans="1:26" ht="12" customHeight="1">
      <c r="B8" s="41" t="s">
        <v>749</v>
      </c>
      <c r="C8" s="361">
        <v>19.561679002643579</v>
      </c>
      <c r="D8" s="362">
        <v>23.862965640527982</v>
      </c>
      <c r="E8" s="362">
        <v>22.16125945736221</v>
      </c>
      <c r="F8" s="362">
        <v>28.143687205578519</v>
      </c>
      <c r="G8" s="362">
        <v>31.354523941174371</v>
      </c>
      <c r="H8" s="362">
        <v>60.831950822198657</v>
      </c>
      <c r="I8" s="362">
        <v>56.314317346780697</v>
      </c>
      <c r="J8" s="362">
        <v>35.35364694696564</v>
      </c>
      <c r="K8" s="362">
        <v>23.666557175511748</v>
      </c>
      <c r="L8" s="362">
        <v>19.198981551999999</v>
      </c>
      <c r="M8" s="369">
        <v>7.9469233608300316</v>
      </c>
      <c r="O8" s="41" t="s">
        <v>749</v>
      </c>
      <c r="P8" s="43">
        <v>441</v>
      </c>
      <c r="Q8" s="44">
        <v>498</v>
      </c>
      <c r="R8" s="44">
        <v>523</v>
      </c>
      <c r="S8" s="44">
        <v>534</v>
      </c>
      <c r="T8" s="44">
        <v>583</v>
      </c>
      <c r="U8" s="44">
        <v>955</v>
      </c>
      <c r="V8" s="44">
        <v>999</v>
      </c>
      <c r="W8" s="44">
        <v>818</v>
      </c>
      <c r="X8" s="44">
        <v>621</v>
      </c>
      <c r="Y8" s="44">
        <v>388</v>
      </c>
      <c r="Z8" s="45">
        <v>153</v>
      </c>
    </row>
    <row r="9" spans="1:26" ht="12" customHeight="1">
      <c r="B9" s="37" t="s">
        <v>751</v>
      </c>
      <c r="C9" s="373">
        <v>31.39182791669862</v>
      </c>
      <c r="D9" s="374">
        <v>24.85436783423237</v>
      </c>
      <c r="E9" s="374">
        <v>55.249288848222072</v>
      </c>
      <c r="F9" s="374">
        <v>36.553500544282578</v>
      </c>
      <c r="G9" s="374">
        <v>62.784187211069003</v>
      </c>
      <c r="H9" s="374">
        <v>105.851427791879</v>
      </c>
      <c r="I9" s="374">
        <v>166.0595567373071</v>
      </c>
      <c r="J9" s="374">
        <v>75.770798183312792</v>
      </c>
      <c r="K9" s="374">
        <v>91.925061281210333</v>
      </c>
      <c r="L9" s="374">
        <v>55.670480875680191</v>
      </c>
      <c r="M9" s="375">
        <v>64.478059027</v>
      </c>
      <c r="O9" s="37" t="s">
        <v>751</v>
      </c>
      <c r="P9" s="52">
        <v>192</v>
      </c>
      <c r="Q9" s="53">
        <v>193</v>
      </c>
      <c r="R9" s="53">
        <v>273</v>
      </c>
      <c r="S9" s="53">
        <v>265</v>
      </c>
      <c r="T9" s="53">
        <v>369</v>
      </c>
      <c r="U9" s="53">
        <v>656</v>
      </c>
      <c r="V9" s="53">
        <v>818</v>
      </c>
      <c r="W9" s="53">
        <v>626</v>
      </c>
      <c r="X9" s="53">
        <v>597</v>
      </c>
      <c r="Y9" s="53">
        <v>519</v>
      </c>
      <c r="Z9" s="54">
        <v>252</v>
      </c>
    </row>
    <row r="10" spans="1:26" ht="12" customHeight="1">
      <c r="B10" s="36" t="s">
        <v>115</v>
      </c>
      <c r="O10" s="36" t="s">
        <v>115</v>
      </c>
    </row>
    <row r="34" spans="2:26" ht="12" customHeight="1">
      <c r="C34" s="10" t="s">
        <v>752</v>
      </c>
      <c r="D34" s="12"/>
      <c r="E34" s="12"/>
      <c r="F34" s="12"/>
      <c r="G34" s="12"/>
      <c r="H34" s="12"/>
      <c r="I34" s="12"/>
      <c r="J34" s="12"/>
      <c r="K34" s="12"/>
      <c r="L34" s="12"/>
      <c r="M34" s="12"/>
      <c r="N34" s="12"/>
      <c r="P34" s="10" t="s">
        <v>754</v>
      </c>
      <c r="Q34" s="12"/>
      <c r="R34" s="12"/>
      <c r="S34" s="12"/>
      <c r="T34" s="12"/>
      <c r="U34" s="12"/>
      <c r="V34" s="12"/>
      <c r="W34" s="12"/>
      <c r="X34" s="12"/>
      <c r="Y34" s="12"/>
      <c r="Z34" s="12"/>
    </row>
    <row r="35" spans="2:26" ht="12" customHeight="1">
      <c r="C35" s="3">
        <v>2016</v>
      </c>
      <c r="D35" s="4">
        <v>2017</v>
      </c>
      <c r="E35" s="4">
        <v>2018</v>
      </c>
      <c r="F35" s="4">
        <v>2019</v>
      </c>
      <c r="G35" s="4">
        <v>2020</v>
      </c>
      <c r="H35" s="4">
        <v>2021</v>
      </c>
      <c r="I35" s="4">
        <v>2022</v>
      </c>
      <c r="J35" s="4">
        <v>2023</v>
      </c>
      <c r="K35" s="4">
        <v>2024</v>
      </c>
      <c r="L35" s="4">
        <v>2025</v>
      </c>
      <c r="M35" s="94">
        <v>2026</v>
      </c>
      <c r="P35" s="3">
        <v>2016</v>
      </c>
      <c r="Q35" s="4">
        <v>2017</v>
      </c>
      <c r="R35" s="4">
        <v>2018</v>
      </c>
      <c r="S35" s="4">
        <v>2019</v>
      </c>
      <c r="T35" s="4">
        <v>2020</v>
      </c>
      <c r="U35" s="4">
        <v>2021</v>
      </c>
      <c r="V35" s="4">
        <v>2022</v>
      </c>
      <c r="W35" s="4">
        <v>2023</v>
      </c>
      <c r="X35" s="4">
        <v>2024</v>
      </c>
      <c r="Y35" s="4">
        <v>2025</v>
      </c>
      <c r="Z35" s="94">
        <v>2026</v>
      </c>
    </row>
    <row r="36" spans="2:26" ht="12" customHeight="1">
      <c r="B36" s="41" t="s">
        <v>749</v>
      </c>
      <c r="C36" s="176">
        <v>0.38391231900110628</v>
      </c>
      <c r="D36" s="177">
        <v>0.4898249542514676</v>
      </c>
      <c r="E36" s="177">
        <v>0.28628216622208746</v>
      </c>
      <c r="F36" s="177">
        <v>0.43500634547502326</v>
      </c>
      <c r="G36" s="177">
        <v>0.33306727442302758</v>
      </c>
      <c r="H36" s="177">
        <v>0.36495511026953076</v>
      </c>
      <c r="I36" s="177">
        <v>0.25324160753473302</v>
      </c>
      <c r="J36" s="177">
        <v>0.31814464320175684</v>
      </c>
      <c r="K36" s="177">
        <v>0.20474284806707327</v>
      </c>
      <c r="L36" s="177">
        <v>0.25643274212827649</v>
      </c>
      <c r="M36" s="178">
        <v>0.10972627260404273</v>
      </c>
      <c r="O36" s="41" t="s">
        <v>749</v>
      </c>
      <c r="P36" s="176">
        <v>0.69668246445497628</v>
      </c>
      <c r="Q36" s="177">
        <v>0.72069464544138928</v>
      </c>
      <c r="R36" s="177">
        <v>0.65703517587939697</v>
      </c>
      <c r="S36" s="177">
        <v>0.66833541927409257</v>
      </c>
      <c r="T36" s="177">
        <v>0.61239495798319332</v>
      </c>
      <c r="U36" s="177">
        <v>0.59279950341402854</v>
      </c>
      <c r="V36" s="177">
        <v>0.54980737479361586</v>
      </c>
      <c r="W36" s="177">
        <v>0.56648199445983383</v>
      </c>
      <c r="X36" s="177">
        <v>0.50985221674876846</v>
      </c>
      <c r="Y36" s="177">
        <v>0.42778390297684676</v>
      </c>
      <c r="Z36" s="178">
        <v>0.37777777777777777</v>
      </c>
    </row>
    <row r="37" spans="2:26" ht="12" customHeight="1">
      <c r="B37" s="37" t="s">
        <v>751</v>
      </c>
      <c r="C37" s="200">
        <v>0.61608768099889366</v>
      </c>
      <c r="D37" s="201">
        <v>0.51017504574853234</v>
      </c>
      <c r="E37" s="201">
        <v>0.71371783377791254</v>
      </c>
      <c r="F37" s="201">
        <v>0.56499365452497674</v>
      </c>
      <c r="G37" s="201">
        <v>0.66693272557697247</v>
      </c>
      <c r="H37" s="201">
        <v>0.63504488973046924</v>
      </c>
      <c r="I37" s="201">
        <v>0.7467583924652671</v>
      </c>
      <c r="J37" s="201">
        <v>0.68185535679824316</v>
      </c>
      <c r="K37" s="201">
        <v>0.79525715193292679</v>
      </c>
      <c r="L37" s="201">
        <v>0.74356725787172351</v>
      </c>
      <c r="M37" s="202">
        <v>0.89027372739595734</v>
      </c>
      <c r="O37" s="37" t="s">
        <v>751</v>
      </c>
      <c r="P37" s="200">
        <v>0.30331753554502372</v>
      </c>
      <c r="Q37" s="201">
        <v>0.27930535455861072</v>
      </c>
      <c r="R37" s="201">
        <v>0.34296482412060303</v>
      </c>
      <c r="S37" s="201">
        <v>0.33166458072590738</v>
      </c>
      <c r="T37" s="201">
        <v>0.38760504201680673</v>
      </c>
      <c r="U37" s="201">
        <v>0.40720049658597146</v>
      </c>
      <c r="V37" s="201">
        <v>0.45019262520638414</v>
      </c>
      <c r="W37" s="201">
        <v>0.43351800554016623</v>
      </c>
      <c r="X37" s="201">
        <v>0.49014778325123154</v>
      </c>
      <c r="Y37" s="201">
        <v>0.57221609702315324</v>
      </c>
      <c r="Z37" s="202">
        <v>0.62222222222222223</v>
      </c>
    </row>
    <row r="38" spans="2:26" ht="12" customHeight="1">
      <c r="B38" s="36" t="s">
        <v>115</v>
      </c>
      <c r="O38" s="36" t="s">
        <v>115</v>
      </c>
    </row>
  </sheetData>
  <pageMargins left="0.7" right="0.7" top="0.75" bottom="0.75" header="0.3" footer="0.3"/>
  <pageSetup orientation="portrait" horizontalDpi="1200" verticalDpi="120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76D99-8F3E-4294-B3EF-92D98A86EA7B}">
  <sheetPr>
    <tabColor theme="4"/>
  </sheetPr>
  <dimension ref="A1:Z40"/>
  <sheetViews>
    <sheetView showGridLines="0" zoomScaleNormal="100" workbookViewId="0"/>
  </sheetViews>
  <sheetFormatPr defaultColWidth="7.08203125" defaultRowHeight="12" customHeight="1"/>
  <cols>
    <col min="1" max="1" width="2.5" style="17" customWidth="1"/>
    <col min="2" max="2" width="20.58203125" style="2" customWidth="1"/>
    <col min="3" max="14" width="7.08203125" style="2"/>
    <col min="15" max="15" width="20.58203125" style="2" customWidth="1"/>
    <col min="16" max="16384" width="7.08203125" style="2"/>
  </cols>
  <sheetData>
    <row r="1" spans="1:26" ht="12" customHeight="1">
      <c r="A1" s="905"/>
      <c r="B1" s="8"/>
    </row>
    <row r="2" spans="1:26" ht="12" customHeight="1">
      <c r="B2" s="8"/>
    </row>
    <row r="3" spans="1:26" ht="12" customHeight="1">
      <c r="D3" s="13"/>
      <c r="E3" s="13"/>
      <c r="F3" s="13"/>
      <c r="G3" s="13"/>
      <c r="H3" s="13"/>
      <c r="I3" s="13"/>
      <c r="J3" s="13"/>
      <c r="K3" s="13"/>
      <c r="L3" s="13"/>
      <c r="M3" s="13"/>
      <c r="N3" s="13"/>
    </row>
    <row r="4" spans="1:26" ht="12" customHeight="1">
      <c r="C4" s="14"/>
      <c r="D4" s="15"/>
      <c r="E4" s="15"/>
      <c r="F4" s="15"/>
      <c r="G4" s="15"/>
      <c r="H4" s="15"/>
      <c r="I4" s="15"/>
      <c r="J4" s="15"/>
      <c r="K4" s="15"/>
      <c r="L4" s="15"/>
      <c r="M4" s="15"/>
      <c r="N4" s="15"/>
    </row>
    <row r="5" spans="1:26" ht="12" customHeight="1">
      <c r="C5" s="14"/>
      <c r="D5" s="15"/>
      <c r="E5" s="15"/>
      <c r="F5" s="15"/>
      <c r="G5" s="15"/>
      <c r="H5" s="15"/>
      <c r="I5" s="15"/>
      <c r="J5" s="15"/>
      <c r="K5" s="15"/>
      <c r="L5" s="15"/>
      <c r="M5" s="15"/>
      <c r="N5" s="15"/>
    </row>
    <row r="6" spans="1:26" ht="12" customHeight="1">
      <c r="C6" s="10" t="s">
        <v>755</v>
      </c>
      <c r="D6" s="12"/>
      <c r="E6" s="12"/>
      <c r="F6" s="12"/>
      <c r="G6" s="12"/>
      <c r="H6" s="12"/>
      <c r="I6" s="12"/>
      <c r="J6" s="12"/>
      <c r="K6" s="12"/>
      <c r="L6" s="12"/>
      <c r="M6" s="12"/>
      <c r="N6" s="12"/>
      <c r="P6" s="10" t="s">
        <v>757</v>
      </c>
      <c r="Q6" s="12"/>
      <c r="R6" s="12"/>
      <c r="S6" s="12"/>
      <c r="T6" s="12"/>
      <c r="U6" s="12"/>
      <c r="V6" s="12"/>
      <c r="W6" s="12"/>
      <c r="X6" s="12"/>
      <c r="Y6" s="12"/>
      <c r="Z6" s="12"/>
    </row>
    <row r="7" spans="1:26" ht="12" customHeight="1">
      <c r="C7" s="3">
        <v>2016</v>
      </c>
      <c r="D7" s="4">
        <v>2017</v>
      </c>
      <c r="E7" s="4">
        <v>2018</v>
      </c>
      <c r="F7" s="4">
        <v>2019</v>
      </c>
      <c r="G7" s="4">
        <v>2020</v>
      </c>
      <c r="H7" s="4">
        <v>2021</v>
      </c>
      <c r="I7" s="4">
        <v>2022</v>
      </c>
      <c r="J7" s="4">
        <v>2023</v>
      </c>
      <c r="K7" s="4">
        <v>2024</v>
      </c>
      <c r="L7" s="4">
        <v>2025</v>
      </c>
      <c r="M7" s="94">
        <v>2026</v>
      </c>
      <c r="P7" s="3">
        <v>2016</v>
      </c>
      <c r="Q7" s="4">
        <v>2017</v>
      </c>
      <c r="R7" s="4">
        <v>2018</v>
      </c>
      <c r="S7" s="4">
        <v>2019</v>
      </c>
      <c r="T7" s="4">
        <v>2020</v>
      </c>
      <c r="U7" s="4">
        <v>2021</v>
      </c>
      <c r="V7" s="4">
        <v>2022</v>
      </c>
      <c r="W7" s="4">
        <v>2023</v>
      </c>
      <c r="X7" s="4">
        <v>2024</v>
      </c>
      <c r="Y7" s="4">
        <v>2025</v>
      </c>
      <c r="Z7" s="94">
        <v>2026</v>
      </c>
    </row>
    <row r="8" spans="1:26" ht="12" customHeight="1">
      <c r="B8" s="41" t="s">
        <v>592</v>
      </c>
      <c r="C8" s="361">
        <v>23.459882009965781</v>
      </c>
      <c r="D8" s="362">
        <v>24.797877511999999</v>
      </c>
      <c r="E8" s="362">
        <v>48.066387026011917</v>
      </c>
      <c r="F8" s="362">
        <v>35.348750305999999</v>
      </c>
      <c r="G8" s="362">
        <v>58.351008243886518</v>
      </c>
      <c r="H8" s="362">
        <v>100.0233227319498</v>
      </c>
      <c r="I8" s="362">
        <v>130.405800484</v>
      </c>
      <c r="J8" s="362">
        <v>50.718695621268509</v>
      </c>
      <c r="K8" s="362">
        <v>56.669313223000003</v>
      </c>
      <c r="L8" s="362">
        <v>40.867598501000003</v>
      </c>
      <c r="M8" s="369">
        <v>44.244206646999999</v>
      </c>
      <c r="O8" s="41" t="s">
        <v>592</v>
      </c>
      <c r="P8" s="43">
        <v>121</v>
      </c>
      <c r="Q8" s="44">
        <v>124</v>
      </c>
      <c r="R8" s="44">
        <v>155</v>
      </c>
      <c r="S8" s="44">
        <v>200</v>
      </c>
      <c r="T8" s="44">
        <v>218</v>
      </c>
      <c r="U8" s="44">
        <v>380</v>
      </c>
      <c r="V8" s="44">
        <v>359</v>
      </c>
      <c r="W8" s="44">
        <v>252</v>
      </c>
      <c r="X8" s="44">
        <v>186</v>
      </c>
      <c r="Y8" s="44">
        <v>182</v>
      </c>
      <c r="Z8" s="45">
        <v>78</v>
      </c>
    </row>
    <row r="9" spans="1:26" ht="12" customHeight="1">
      <c r="B9" s="5" t="s">
        <v>593</v>
      </c>
      <c r="C9" s="363">
        <v>2.4782000000000002</v>
      </c>
      <c r="D9" s="364">
        <v>0.40670000000000001</v>
      </c>
      <c r="E9" s="364">
        <v>0.60299999999999998</v>
      </c>
      <c r="F9" s="364">
        <v>0.94</v>
      </c>
      <c r="G9" s="364">
        <v>3.0277500000000002</v>
      </c>
      <c r="H9" s="364">
        <v>1.179</v>
      </c>
      <c r="I9" s="364">
        <v>3.854766117946383</v>
      </c>
      <c r="J9" s="364">
        <v>2.0758000000000001</v>
      </c>
      <c r="K9" s="364">
        <v>5.0350000000000001</v>
      </c>
      <c r="L9" s="364">
        <v>2.0710250000000001</v>
      </c>
      <c r="M9" s="370">
        <v>1.36</v>
      </c>
      <c r="O9" s="5" t="s">
        <v>593</v>
      </c>
      <c r="P9" s="46">
        <v>7</v>
      </c>
      <c r="Q9" s="47">
        <v>6</v>
      </c>
      <c r="R9" s="47">
        <v>3</v>
      </c>
      <c r="S9" s="47">
        <v>9</v>
      </c>
      <c r="T9" s="47">
        <v>14</v>
      </c>
      <c r="U9" s="47">
        <v>10</v>
      </c>
      <c r="V9" s="47">
        <v>14</v>
      </c>
      <c r="W9" s="47">
        <v>8</v>
      </c>
      <c r="X9" s="47">
        <v>14</v>
      </c>
      <c r="Y9" s="47">
        <v>10</v>
      </c>
      <c r="Z9" s="48">
        <v>6</v>
      </c>
    </row>
    <row r="10" spans="1:26" ht="12" customHeight="1">
      <c r="B10" s="37" t="s">
        <v>594</v>
      </c>
      <c r="C10" s="367">
        <v>3.4029915599999998</v>
      </c>
      <c r="D10" s="368">
        <v>1.920343506</v>
      </c>
      <c r="E10" s="368">
        <v>2.437931447</v>
      </c>
      <c r="F10" s="368">
        <v>3.199421841021254</v>
      </c>
      <c r="G10" s="368">
        <v>6.0294149419999989</v>
      </c>
      <c r="H10" s="368">
        <v>8.9984540826955879</v>
      </c>
      <c r="I10" s="368">
        <v>5.4152884569999991</v>
      </c>
      <c r="J10" s="368">
        <v>11.606167637</v>
      </c>
      <c r="K10" s="368">
        <v>16.98512912</v>
      </c>
      <c r="L10" s="368">
        <v>8.1618164059999998</v>
      </c>
      <c r="M10" s="372">
        <v>9.1972548659999998</v>
      </c>
      <c r="O10" s="37" t="s">
        <v>594</v>
      </c>
      <c r="P10" s="55">
        <v>41</v>
      </c>
      <c r="Q10" s="56">
        <v>28</v>
      </c>
      <c r="R10" s="56">
        <v>42</v>
      </c>
      <c r="S10" s="56">
        <v>58</v>
      </c>
      <c r="T10" s="56">
        <v>65</v>
      </c>
      <c r="U10" s="56">
        <v>110</v>
      </c>
      <c r="V10" s="56">
        <v>133</v>
      </c>
      <c r="W10" s="56">
        <v>114</v>
      </c>
      <c r="X10" s="56">
        <v>138</v>
      </c>
      <c r="Y10" s="56">
        <v>104</v>
      </c>
      <c r="Z10" s="57">
        <v>44</v>
      </c>
    </row>
    <row r="11" spans="1:26" ht="12" customHeight="1">
      <c r="B11" s="36" t="s">
        <v>115</v>
      </c>
      <c r="O11" s="36" t="s">
        <v>115</v>
      </c>
    </row>
    <row r="35" spans="2:26" ht="12" customHeight="1">
      <c r="C35" s="10" t="s">
        <v>756</v>
      </c>
      <c r="D35" s="12"/>
      <c r="E35" s="12"/>
      <c r="F35" s="12"/>
      <c r="G35" s="12"/>
      <c r="H35" s="12"/>
      <c r="I35" s="12"/>
      <c r="J35" s="12"/>
      <c r="K35" s="12"/>
      <c r="L35" s="12"/>
      <c r="M35" s="12"/>
      <c r="N35" s="12"/>
      <c r="P35" s="10" t="s">
        <v>758</v>
      </c>
      <c r="Q35" s="12"/>
      <c r="R35" s="12"/>
      <c r="S35" s="12"/>
      <c r="T35" s="12"/>
      <c r="U35" s="12"/>
      <c r="V35" s="12"/>
      <c r="W35" s="12"/>
      <c r="X35" s="12"/>
      <c r="Y35" s="12"/>
      <c r="Z35" s="12"/>
    </row>
    <row r="36" spans="2:26" ht="12" customHeight="1">
      <c r="C36" s="3">
        <v>2016</v>
      </c>
      <c r="D36" s="4">
        <v>2017</v>
      </c>
      <c r="E36" s="4">
        <v>2018</v>
      </c>
      <c r="F36" s="4">
        <v>2019</v>
      </c>
      <c r="G36" s="4">
        <v>2020</v>
      </c>
      <c r="H36" s="4">
        <v>2021</v>
      </c>
      <c r="I36" s="4">
        <v>2022</v>
      </c>
      <c r="J36" s="4">
        <v>2023</v>
      </c>
      <c r="K36" s="4">
        <v>2024</v>
      </c>
      <c r="L36" s="4">
        <v>2025</v>
      </c>
      <c r="M36" s="94">
        <v>2026</v>
      </c>
      <c r="P36" s="3">
        <v>2016</v>
      </c>
      <c r="Q36" s="4">
        <v>2017</v>
      </c>
      <c r="R36" s="4">
        <v>2018</v>
      </c>
      <c r="S36" s="4">
        <v>2019</v>
      </c>
      <c r="T36" s="4">
        <v>2020</v>
      </c>
      <c r="U36" s="4">
        <v>2021</v>
      </c>
      <c r="V36" s="4">
        <v>2022</v>
      </c>
      <c r="W36" s="4">
        <v>2023</v>
      </c>
      <c r="X36" s="4">
        <v>2024</v>
      </c>
      <c r="Y36" s="4">
        <v>2025</v>
      </c>
      <c r="Z36" s="94">
        <v>2026</v>
      </c>
    </row>
    <row r="37" spans="2:26" ht="12" customHeight="1">
      <c r="B37" s="41" t="s">
        <v>592</v>
      </c>
      <c r="C37" s="176">
        <v>0.79955772422655558</v>
      </c>
      <c r="D37" s="177">
        <v>0.91421012785785494</v>
      </c>
      <c r="E37" s="177">
        <v>0.94049909997516667</v>
      </c>
      <c r="F37" s="177">
        <v>0.89517312106497426</v>
      </c>
      <c r="G37" s="177">
        <v>0.86563699157038831</v>
      </c>
      <c r="H37" s="177">
        <v>0.90764625824903411</v>
      </c>
      <c r="I37" s="177">
        <v>0.93363166045388291</v>
      </c>
      <c r="J37" s="177">
        <v>0.78754927442081357</v>
      </c>
      <c r="K37" s="177">
        <v>0.72016412285632569</v>
      </c>
      <c r="L37" s="177">
        <v>0.79975042436771171</v>
      </c>
      <c r="M37" s="178">
        <v>0.80735450160402</v>
      </c>
      <c r="O37" s="41" t="s">
        <v>592</v>
      </c>
      <c r="P37" s="176">
        <v>0.71597633136094674</v>
      </c>
      <c r="Q37" s="177">
        <v>0.78481012658227844</v>
      </c>
      <c r="R37" s="177">
        <v>0.77500000000000002</v>
      </c>
      <c r="S37" s="177">
        <v>0.74906367041198507</v>
      </c>
      <c r="T37" s="177">
        <v>0.734006734006734</v>
      </c>
      <c r="U37" s="177">
        <v>0.76</v>
      </c>
      <c r="V37" s="177">
        <v>0.70948616600790515</v>
      </c>
      <c r="W37" s="177">
        <v>0.6737967914438503</v>
      </c>
      <c r="X37" s="177">
        <v>0.55029585798816572</v>
      </c>
      <c r="Y37" s="177">
        <v>0.61486486486486491</v>
      </c>
      <c r="Z37" s="178">
        <v>0.609375</v>
      </c>
    </row>
    <row r="38" spans="2:26" ht="12" customHeight="1">
      <c r="B38" s="5" t="s">
        <v>593</v>
      </c>
      <c r="C38" s="179">
        <v>8.4461803829044085E-2</v>
      </c>
      <c r="D38" s="180">
        <v>1.4993592045120253E-2</v>
      </c>
      <c r="E38" s="180">
        <v>1.1798701595318963E-2</v>
      </c>
      <c r="F38" s="180">
        <v>2.3804596386488044E-2</v>
      </c>
      <c r="G38" s="180">
        <v>4.491666005620118E-2</v>
      </c>
      <c r="H38" s="180">
        <v>1.0698654166322664E-2</v>
      </c>
      <c r="I38" s="180">
        <v>2.7597941794017186E-2</v>
      </c>
      <c r="J38" s="180">
        <v>3.2232587289906287E-2</v>
      </c>
      <c r="K38" s="180">
        <v>6.3985712061001801E-2</v>
      </c>
      <c r="L38" s="180">
        <v>4.052851607088221E-2</v>
      </c>
      <c r="M38" s="181">
        <v>2.4816856383974011E-2</v>
      </c>
      <c r="O38" s="5" t="s">
        <v>593</v>
      </c>
      <c r="P38" s="179">
        <v>4.142011834319527E-2</v>
      </c>
      <c r="Q38" s="180">
        <v>3.7974683544303799E-2</v>
      </c>
      <c r="R38" s="180">
        <v>1.4999999999999999E-2</v>
      </c>
      <c r="S38" s="180">
        <v>3.3707865168539325E-2</v>
      </c>
      <c r="T38" s="180">
        <v>4.7138047138047139E-2</v>
      </c>
      <c r="U38" s="180">
        <v>0.02</v>
      </c>
      <c r="V38" s="180">
        <v>2.766798418972332E-2</v>
      </c>
      <c r="W38" s="180">
        <v>2.1390374331550801E-2</v>
      </c>
      <c r="X38" s="180">
        <v>4.142011834319527E-2</v>
      </c>
      <c r="Y38" s="180">
        <v>3.3783783783783786E-2</v>
      </c>
      <c r="Z38" s="181">
        <v>4.6875E-2</v>
      </c>
    </row>
    <row r="39" spans="2:26" ht="12" customHeight="1">
      <c r="B39" s="37" t="s">
        <v>594</v>
      </c>
      <c r="C39" s="185">
        <v>0.11598047194440024</v>
      </c>
      <c r="D39" s="186">
        <v>7.0796280097024683E-2</v>
      </c>
      <c r="E39" s="186">
        <v>4.7702198429514377E-2</v>
      </c>
      <c r="F39" s="186">
        <v>8.1022282548537744E-2</v>
      </c>
      <c r="G39" s="186">
        <v>8.9446348373410589E-2</v>
      </c>
      <c r="H39" s="186">
        <v>8.165508758464321E-2</v>
      </c>
      <c r="I39" s="186">
        <v>3.8770397752099846E-2</v>
      </c>
      <c r="J39" s="186">
        <v>0.18021813828928021</v>
      </c>
      <c r="K39" s="186">
        <v>0.21585016508267263</v>
      </c>
      <c r="L39" s="186">
        <v>0.15972105956140609</v>
      </c>
      <c r="M39" s="187">
        <v>0.16782864201200598</v>
      </c>
      <c r="O39" s="37" t="s">
        <v>594</v>
      </c>
      <c r="P39" s="185">
        <v>0.24260355029585798</v>
      </c>
      <c r="Q39" s="186">
        <v>0.17721518987341772</v>
      </c>
      <c r="R39" s="186">
        <v>0.21</v>
      </c>
      <c r="S39" s="186">
        <v>0.21722846441947566</v>
      </c>
      <c r="T39" s="186">
        <v>0.21885521885521886</v>
      </c>
      <c r="U39" s="186">
        <v>0.22</v>
      </c>
      <c r="V39" s="186">
        <v>0.26284584980237152</v>
      </c>
      <c r="W39" s="186">
        <v>0.30481283422459893</v>
      </c>
      <c r="X39" s="186">
        <v>0.40828402366863903</v>
      </c>
      <c r="Y39" s="186">
        <v>0.35135135135135137</v>
      </c>
      <c r="Z39" s="187">
        <v>0.34375</v>
      </c>
    </row>
    <row r="40" spans="2:26" ht="12" customHeight="1">
      <c r="B40" s="36" t="s">
        <v>115</v>
      </c>
      <c r="O40" s="36" t="s">
        <v>115</v>
      </c>
    </row>
  </sheetData>
  <pageMargins left="0.7" right="0.7" top="0.75" bottom="0.75" header="0.3" footer="0.3"/>
  <pageSetup orientation="portrait" horizontalDpi="1200" verticalDpi="1200"/>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58A5F-04E0-484A-8197-F59940D273B5}">
  <sheetPr codeName="Sheet82">
    <tabColor theme="4"/>
  </sheetPr>
  <dimension ref="A1:Z147"/>
  <sheetViews>
    <sheetView showGridLines="0" zoomScaleNormal="100" workbookViewId="0"/>
  </sheetViews>
  <sheetFormatPr defaultColWidth="7.08203125" defaultRowHeight="12" customHeight="1"/>
  <cols>
    <col min="1" max="1" width="2.5" style="60" customWidth="1"/>
    <col min="2" max="2" width="20.58203125" style="58" customWidth="1"/>
    <col min="3" max="14" width="7.5" style="58" customWidth="1"/>
    <col min="15" max="15" width="13" style="58" bestFit="1" customWidth="1"/>
    <col min="16" max="26" width="7.5" style="58" customWidth="1"/>
    <col min="27" max="16384" width="7.08203125" style="58"/>
  </cols>
  <sheetData>
    <row r="1" spans="1:26" ht="12" customHeight="1">
      <c r="A1" s="19"/>
      <c r="C1" s="59"/>
      <c r="D1" s="59"/>
      <c r="E1" s="59"/>
      <c r="F1" s="59"/>
      <c r="G1" s="59"/>
      <c r="H1" s="59"/>
      <c r="I1" s="59"/>
      <c r="J1" s="59"/>
      <c r="K1" s="59"/>
      <c r="L1" s="59"/>
      <c r="M1" s="59"/>
      <c r="N1" s="59"/>
      <c r="O1" s="59"/>
      <c r="P1" s="59"/>
      <c r="Q1" s="59"/>
      <c r="R1" s="59"/>
      <c r="S1" s="59"/>
      <c r="T1" s="59"/>
      <c r="U1" s="59"/>
      <c r="V1" s="59"/>
      <c r="W1" s="59"/>
      <c r="X1" s="59"/>
      <c r="Y1" s="59"/>
      <c r="Z1" s="59"/>
    </row>
    <row r="2" spans="1:26" ht="12" customHeight="1">
      <c r="A2" s="19"/>
    </row>
    <row r="3" spans="1:26" ht="12" customHeight="1">
      <c r="A3" s="19"/>
    </row>
    <row r="4" spans="1:26" ht="12" customHeight="1">
      <c r="A4" s="19"/>
    </row>
    <row r="5" spans="1:26" ht="12" customHeight="1">
      <c r="A5" s="19"/>
    </row>
    <row r="6" spans="1:26" ht="12" customHeight="1">
      <c r="C6" s="61" t="s">
        <v>762</v>
      </c>
      <c r="H6" s="81"/>
      <c r="P6" s="61" t="s">
        <v>759</v>
      </c>
      <c r="U6" s="81"/>
    </row>
    <row r="7" spans="1:26" s="66" customFormat="1" ht="12" customHeight="1">
      <c r="A7" s="62"/>
      <c r="C7" s="63">
        <v>2016</v>
      </c>
      <c r="D7" s="64">
        <v>2017</v>
      </c>
      <c r="E7" s="64">
        <v>2018</v>
      </c>
      <c r="F7" s="64">
        <v>2019</v>
      </c>
      <c r="G7" s="64">
        <v>2020</v>
      </c>
      <c r="H7" s="64">
        <v>2021</v>
      </c>
      <c r="I7" s="64">
        <v>2022</v>
      </c>
      <c r="J7" s="64">
        <v>2023</v>
      </c>
      <c r="K7" s="64">
        <v>2024</v>
      </c>
      <c r="L7" s="64">
        <v>2025</v>
      </c>
      <c r="M7" s="65">
        <v>2026</v>
      </c>
      <c r="P7" s="63">
        <v>2016</v>
      </c>
      <c r="Q7" s="64">
        <v>2017</v>
      </c>
      <c r="R7" s="64">
        <v>2018</v>
      </c>
      <c r="S7" s="64">
        <v>2019</v>
      </c>
      <c r="T7" s="64">
        <v>2020</v>
      </c>
      <c r="U7" s="64">
        <v>2021</v>
      </c>
      <c r="V7" s="64">
        <v>2022</v>
      </c>
      <c r="W7" s="64">
        <v>2023</v>
      </c>
      <c r="X7" s="64">
        <v>2024</v>
      </c>
      <c r="Y7" s="64">
        <v>2025</v>
      </c>
      <c r="Z7" s="65">
        <v>2026</v>
      </c>
    </row>
    <row r="8" spans="1:26" s="66" customFormat="1" ht="12" customHeight="1">
      <c r="A8" s="62"/>
      <c r="B8" s="82" t="s">
        <v>419</v>
      </c>
      <c r="C8" s="67">
        <v>23.387499999999999</v>
      </c>
      <c r="D8" s="67">
        <v>25.3675</v>
      </c>
      <c r="E8" s="67">
        <v>26.012805</v>
      </c>
      <c r="F8" s="67">
        <v>31.1325</v>
      </c>
      <c r="G8" s="67">
        <v>25</v>
      </c>
      <c r="H8" s="67">
        <v>30</v>
      </c>
      <c r="I8" s="67">
        <v>25</v>
      </c>
      <c r="J8" s="67">
        <v>23.988800000000001</v>
      </c>
      <c r="K8" s="67">
        <v>19.899999999999999</v>
      </c>
      <c r="L8" s="67">
        <v>15.775</v>
      </c>
      <c r="M8" s="68">
        <v>10.75</v>
      </c>
      <c r="N8" s="69"/>
      <c r="O8" s="82" t="s">
        <v>419</v>
      </c>
      <c r="P8" s="67">
        <v>10</v>
      </c>
      <c r="Q8" s="67">
        <v>20.5</v>
      </c>
      <c r="R8" s="67">
        <v>22.5</v>
      </c>
      <c r="S8" s="67">
        <v>23.85</v>
      </c>
      <c r="T8" s="67">
        <v>14.03</v>
      </c>
      <c r="U8" s="67">
        <v>19.54</v>
      </c>
      <c r="V8" s="67">
        <v>19.810976</v>
      </c>
      <c r="W8" s="67">
        <v>17</v>
      </c>
      <c r="X8" s="67">
        <v>17.302499999999998</v>
      </c>
      <c r="Y8" s="67">
        <v>22</v>
      </c>
      <c r="Z8" s="68">
        <v>25.4</v>
      </c>
    </row>
    <row r="9" spans="1:26" s="66" customFormat="1" ht="12" customHeight="1">
      <c r="A9" s="62"/>
      <c r="B9" s="83" t="s">
        <v>420</v>
      </c>
      <c r="C9" s="71">
        <v>102.31627895450239</v>
      </c>
      <c r="D9" s="71">
        <v>93.328225047433634</v>
      </c>
      <c r="E9" s="71">
        <v>131.87486934511799</v>
      </c>
      <c r="F9" s="71">
        <v>101.089355859158</v>
      </c>
      <c r="G9" s="71">
        <v>124.85240205867819</v>
      </c>
      <c r="H9" s="71">
        <v>132.0787469208222</v>
      </c>
      <c r="I9" s="71">
        <v>172.65052335721111</v>
      </c>
      <c r="J9" s="71">
        <v>116.7273583301244</v>
      </c>
      <c r="K9" s="71">
        <v>134.72216603347559</v>
      </c>
      <c r="L9" s="71">
        <v>98.125114584115579</v>
      </c>
      <c r="M9" s="72">
        <v>188.1168373709871</v>
      </c>
      <c r="N9" s="69"/>
      <c r="O9" s="83" t="s">
        <v>420</v>
      </c>
      <c r="P9" s="71">
        <v>52.091866758546779</v>
      </c>
      <c r="Q9" s="71">
        <v>67.470747445551766</v>
      </c>
      <c r="R9" s="71">
        <v>64.662850389473689</v>
      </c>
      <c r="S9" s="71">
        <v>58.226466471198393</v>
      </c>
      <c r="T9" s="71">
        <v>48.649290599566868</v>
      </c>
      <c r="U9" s="71">
        <v>63.69848618732324</v>
      </c>
      <c r="V9" s="71">
        <v>60.372165879638871</v>
      </c>
      <c r="W9" s="71">
        <v>72.257608837111306</v>
      </c>
      <c r="X9" s="71">
        <v>42.515267273498687</v>
      </c>
      <c r="Y9" s="71">
        <v>92.905867398373985</v>
      </c>
      <c r="Z9" s="72">
        <v>64.9309681509434</v>
      </c>
    </row>
    <row r="10" spans="1:26" s="66" customFormat="1" ht="12" customHeight="1">
      <c r="A10" s="62"/>
      <c r="B10" s="83" t="s">
        <v>508</v>
      </c>
      <c r="C10" s="84">
        <v>498</v>
      </c>
      <c r="D10" s="84">
        <v>522</v>
      </c>
      <c r="E10" s="84">
        <v>587</v>
      </c>
      <c r="F10" s="84">
        <v>640</v>
      </c>
      <c r="G10" s="84">
        <v>754</v>
      </c>
      <c r="H10" s="84">
        <v>1262</v>
      </c>
      <c r="I10" s="84">
        <v>1288</v>
      </c>
      <c r="J10" s="84">
        <v>952</v>
      </c>
      <c r="K10" s="84">
        <v>858</v>
      </c>
      <c r="L10" s="84">
        <v>763</v>
      </c>
      <c r="M10" s="85">
        <v>385</v>
      </c>
      <c r="N10" s="69"/>
      <c r="O10" s="83" t="s">
        <v>508</v>
      </c>
      <c r="P10" s="84">
        <v>136</v>
      </c>
      <c r="Q10" s="84">
        <v>182</v>
      </c>
      <c r="R10" s="84">
        <v>190</v>
      </c>
      <c r="S10" s="84">
        <v>168</v>
      </c>
      <c r="T10" s="84">
        <v>201</v>
      </c>
      <c r="U10" s="84">
        <v>330</v>
      </c>
      <c r="V10" s="84">
        <v>321</v>
      </c>
      <c r="W10" s="84">
        <v>276</v>
      </c>
      <c r="X10" s="84">
        <v>192</v>
      </c>
      <c r="Y10" s="84">
        <v>123</v>
      </c>
      <c r="Z10" s="85">
        <v>53</v>
      </c>
    </row>
    <row r="11" spans="1:26" s="66" customFormat="1" ht="12" customHeight="1">
      <c r="A11" s="62"/>
      <c r="B11" s="36" t="s">
        <v>115</v>
      </c>
      <c r="I11" s="73"/>
      <c r="J11" s="73"/>
      <c r="K11" s="73"/>
      <c r="L11" s="73"/>
      <c r="O11" s="36" t="s">
        <v>115</v>
      </c>
      <c r="V11" s="73"/>
      <c r="W11" s="73"/>
      <c r="X11" s="73"/>
      <c r="Y11" s="73"/>
    </row>
    <row r="12" spans="1:26" ht="12" customHeight="1">
      <c r="B12" s="74" t="s">
        <v>509</v>
      </c>
      <c r="I12" s="75"/>
      <c r="J12" s="75"/>
      <c r="K12" s="76"/>
      <c r="L12" s="76"/>
      <c r="M12" s="77"/>
      <c r="O12" s="74" t="s">
        <v>509</v>
      </c>
      <c r="V12" s="75"/>
      <c r="W12" s="75"/>
      <c r="X12" s="76"/>
      <c r="Y12" s="76"/>
      <c r="Z12" s="77"/>
    </row>
    <row r="13" spans="1:26" ht="12" customHeight="1">
      <c r="I13" s="75"/>
      <c r="J13" s="75"/>
      <c r="K13" s="76"/>
      <c r="L13" s="76"/>
      <c r="M13" s="77"/>
      <c r="V13" s="75"/>
      <c r="W13" s="75"/>
      <c r="X13" s="76"/>
      <c r="Y13" s="76"/>
      <c r="Z13" s="77"/>
    </row>
    <row r="14" spans="1:26" ht="12" customHeight="1">
      <c r="I14" s="75"/>
      <c r="J14" s="75"/>
      <c r="K14" s="76"/>
      <c r="L14" s="76"/>
      <c r="M14" s="77"/>
      <c r="V14" s="75"/>
      <c r="W14" s="75"/>
      <c r="X14" s="76"/>
      <c r="Y14" s="76"/>
      <c r="Z14" s="77"/>
    </row>
    <row r="15" spans="1:26" ht="12" customHeight="1">
      <c r="I15" s="75"/>
      <c r="J15" s="75"/>
      <c r="K15" s="76"/>
      <c r="L15" s="76"/>
      <c r="M15" s="77"/>
      <c r="V15" s="75"/>
      <c r="W15" s="75"/>
      <c r="X15" s="76"/>
      <c r="Y15" s="76"/>
      <c r="Z15" s="77"/>
    </row>
    <row r="16" spans="1:26" ht="12" customHeight="1">
      <c r="I16" s="75"/>
      <c r="J16" s="75"/>
      <c r="K16" s="76"/>
      <c r="L16" s="76"/>
      <c r="M16" s="77"/>
      <c r="V16" s="75"/>
      <c r="W16" s="75"/>
      <c r="X16" s="76"/>
      <c r="Y16" s="76"/>
      <c r="Z16" s="77"/>
    </row>
    <row r="17" spans="9:26" ht="12" customHeight="1">
      <c r="I17" s="75"/>
      <c r="J17" s="75"/>
      <c r="K17" s="76"/>
      <c r="L17" s="76"/>
      <c r="M17" s="77"/>
      <c r="V17" s="75"/>
      <c r="W17" s="75"/>
      <c r="X17" s="76"/>
      <c r="Y17" s="76"/>
      <c r="Z17" s="77"/>
    </row>
    <row r="18" spans="9:26" ht="12" customHeight="1">
      <c r="I18" s="75"/>
      <c r="J18" s="75"/>
      <c r="K18" s="76"/>
      <c r="L18" s="76"/>
      <c r="M18" s="77"/>
      <c r="V18" s="75"/>
      <c r="W18" s="75"/>
      <c r="X18" s="76"/>
      <c r="Y18" s="76"/>
      <c r="Z18" s="77"/>
    </row>
    <row r="19" spans="9:26" ht="12" customHeight="1">
      <c r="I19" s="75"/>
      <c r="J19" s="75"/>
      <c r="K19" s="76"/>
      <c r="L19" s="76"/>
      <c r="M19" s="77"/>
      <c r="V19" s="75"/>
      <c r="W19" s="75"/>
      <c r="X19" s="76"/>
      <c r="Y19" s="76"/>
      <c r="Z19" s="77"/>
    </row>
    <row r="20" spans="9:26" ht="12" customHeight="1">
      <c r="I20" s="75"/>
      <c r="J20" s="75"/>
      <c r="K20" s="76"/>
      <c r="L20" s="76"/>
      <c r="M20" s="77"/>
      <c r="V20" s="75"/>
      <c r="W20" s="75"/>
      <c r="X20" s="76"/>
      <c r="Y20" s="76"/>
      <c r="Z20" s="77"/>
    </row>
    <row r="21" spans="9:26" ht="12" customHeight="1">
      <c r="I21" s="75"/>
      <c r="J21" s="75"/>
      <c r="K21" s="76"/>
      <c r="L21" s="76"/>
      <c r="M21" s="77"/>
      <c r="V21" s="75"/>
      <c r="W21" s="75"/>
      <c r="X21" s="76"/>
      <c r="Y21" s="76"/>
      <c r="Z21" s="77"/>
    </row>
    <row r="22" spans="9:26" ht="12" customHeight="1">
      <c r="I22" s="75"/>
      <c r="J22" s="75"/>
      <c r="K22" s="76"/>
      <c r="L22" s="76"/>
      <c r="M22" s="77"/>
      <c r="V22" s="75"/>
      <c r="W22" s="75"/>
      <c r="X22" s="76"/>
      <c r="Y22" s="76"/>
      <c r="Z22" s="77"/>
    </row>
    <row r="23" spans="9:26" ht="12" customHeight="1">
      <c r="I23" s="75"/>
      <c r="J23" s="75"/>
      <c r="K23" s="76"/>
      <c r="L23" s="76"/>
      <c r="M23" s="77"/>
      <c r="V23" s="75"/>
      <c r="W23" s="75"/>
      <c r="X23" s="76"/>
      <c r="Y23" s="76"/>
      <c r="Z23" s="77"/>
    </row>
    <row r="24" spans="9:26" ht="12" customHeight="1">
      <c r="I24" s="75"/>
      <c r="J24" s="75"/>
      <c r="K24" s="76"/>
      <c r="L24" s="76"/>
      <c r="M24" s="77"/>
      <c r="V24" s="75"/>
      <c r="W24" s="75"/>
      <c r="X24" s="76"/>
      <c r="Y24" s="76"/>
      <c r="Z24" s="77"/>
    </row>
    <row r="25" spans="9:26" ht="12" customHeight="1">
      <c r="I25" s="75"/>
      <c r="J25" s="75"/>
      <c r="K25" s="76"/>
      <c r="L25" s="76"/>
      <c r="M25" s="77"/>
      <c r="V25" s="75"/>
      <c r="W25" s="75"/>
      <c r="X25" s="76"/>
      <c r="Y25" s="76"/>
      <c r="Z25" s="77"/>
    </row>
    <row r="26" spans="9:26" ht="12" customHeight="1">
      <c r="I26" s="75"/>
      <c r="J26" s="75"/>
      <c r="K26" s="76"/>
      <c r="L26" s="76"/>
      <c r="M26" s="77"/>
      <c r="V26" s="75"/>
      <c r="W26" s="75"/>
      <c r="X26" s="76"/>
      <c r="Y26" s="76"/>
      <c r="Z26" s="77"/>
    </row>
    <row r="27" spans="9:26" ht="12" customHeight="1">
      <c r="I27" s="75"/>
      <c r="J27" s="75"/>
      <c r="K27" s="76"/>
      <c r="L27" s="76"/>
      <c r="M27" s="77"/>
      <c r="V27" s="75"/>
      <c r="W27" s="75"/>
      <c r="X27" s="76"/>
      <c r="Y27" s="76"/>
      <c r="Z27" s="77"/>
    </row>
    <row r="28" spans="9:26" ht="12" customHeight="1">
      <c r="I28" s="75"/>
      <c r="J28" s="75"/>
      <c r="K28" s="76"/>
      <c r="L28" s="76"/>
      <c r="M28" s="77"/>
      <c r="V28" s="75"/>
      <c r="W28" s="75"/>
      <c r="X28" s="76"/>
      <c r="Y28" s="76"/>
      <c r="Z28" s="77"/>
    </row>
    <row r="29" spans="9:26" ht="12" customHeight="1">
      <c r="I29" s="75"/>
      <c r="J29" s="75"/>
      <c r="K29" s="76"/>
      <c r="L29" s="76"/>
      <c r="M29" s="77"/>
      <c r="V29" s="75"/>
      <c r="W29" s="75"/>
      <c r="X29" s="76"/>
      <c r="Y29" s="76"/>
      <c r="Z29" s="77"/>
    </row>
    <row r="30" spans="9:26" ht="12" customHeight="1">
      <c r="I30" s="75"/>
      <c r="J30" s="75"/>
      <c r="K30" s="76"/>
      <c r="L30" s="76"/>
      <c r="M30" s="77"/>
      <c r="V30" s="75"/>
      <c r="W30" s="75"/>
      <c r="X30" s="76"/>
      <c r="Y30" s="76"/>
      <c r="Z30" s="77"/>
    </row>
    <row r="31" spans="9:26" ht="12" customHeight="1">
      <c r="I31" s="75"/>
      <c r="J31" s="75"/>
      <c r="K31" s="76"/>
      <c r="L31" s="76"/>
      <c r="M31" s="77"/>
      <c r="V31" s="75"/>
      <c r="W31" s="75"/>
      <c r="X31" s="76"/>
      <c r="Y31" s="76"/>
      <c r="Z31" s="77"/>
    </row>
    <row r="32" spans="9:26" ht="12" customHeight="1">
      <c r="I32" s="75"/>
      <c r="J32" s="75"/>
      <c r="K32" s="76"/>
      <c r="L32" s="76"/>
      <c r="M32" s="77"/>
      <c r="V32" s="75"/>
      <c r="W32" s="75"/>
      <c r="X32" s="76"/>
      <c r="Y32" s="76"/>
      <c r="Z32" s="77"/>
    </row>
    <row r="33" spans="1:26" ht="12" customHeight="1">
      <c r="I33" s="75"/>
      <c r="J33" s="75"/>
      <c r="K33" s="76"/>
      <c r="L33" s="76"/>
      <c r="M33" s="77"/>
      <c r="V33" s="75"/>
      <c r="W33" s="75"/>
      <c r="X33" s="76"/>
      <c r="Y33" s="76"/>
      <c r="Z33" s="77"/>
    </row>
    <row r="34" spans="1:26" ht="12" customHeight="1">
      <c r="I34" s="75"/>
      <c r="J34" s="75"/>
      <c r="K34" s="76"/>
      <c r="L34" s="76"/>
      <c r="M34" s="77"/>
      <c r="V34" s="75"/>
      <c r="W34" s="75"/>
      <c r="X34" s="76"/>
      <c r="Y34" s="76"/>
      <c r="Z34" s="77"/>
    </row>
    <row r="35" spans="1:26" ht="12" customHeight="1">
      <c r="I35" s="75"/>
      <c r="J35" s="75"/>
      <c r="K35" s="76"/>
      <c r="L35" s="76"/>
      <c r="M35" s="77"/>
      <c r="V35" s="75"/>
      <c r="W35" s="75"/>
      <c r="X35" s="76"/>
      <c r="Y35" s="76"/>
      <c r="Z35" s="77"/>
    </row>
    <row r="36" spans="1:26" ht="12" customHeight="1">
      <c r="I36" s="75"/>
      <c r="J36" s="75"/>
      <c r="K36" s="76"/>
      <c r="L36" s="76"/>
      <c r="M36" s="77"/>
      <c r="V36" s="75"/>
      <c r="W36" s="75"/>
      <c r="X36" s="76"/>
      <c r="Y36" s="76"/>
      <c r="Z36" s="77"/>
    </row>
    <row r="37" spans="1:26" ht="12" customHeight="1">
      <c r="B37" s="389"/>
      <c r="C37" s="390" t="s">
        <v>595</v>
      </c>
      <c r="D37" s="389"/>
      <c r="E37" s="389"/>
      <c r="F37" s="389"/>
      <c r="G37" s="389"/>
      <c r="H37" s="389"/>
      <c r="I37" s="389"/>
      <c r="J37" s="389"/>
      <c r="K37" s="389"/>
      <c r="L37" s="389"/>
      <c r="M37" s="389"/>
    </row>
    <row r="38" spans="1:26" ht="12" customHeight="1">
      <c r="B38" s="637"/>
      <c r="C38" s="3">
        <v>2016</v>
      </c>
      <c r="D38" s="4">
        <v>2017</v>
      </c>
      <c r="E38" s="4">
        <v>2018</v>
      </c>
      <c r="F38" s="4">
        <v>2019</v>
      </c>
      <c r="G38" s="4">
        <v>2020</v>
      </c>
      <c r="H38" s="4">
        <v>2021</v>
      </c>
      <c r="I38" s="4">
        <v>2022</v>
      </c>
      <c r="J38" s="4">
        <v>2023</v>
      </c>
      <c r="K38" s="4">
        <v>2024</v>
      </c>
      <c r="L38" s="4">
        <v>2025</v>
      </c>
      <c r="M38" s="94">
        <v>2026</v>
      </c>
    </row>
    <row r="39" spans="1:26" ht="12" customHeight="1">
      <c r="B39" s="746" t="s">
        <v>514</v>
      </c>
      <c r="C39" s="805">
        <v>101.25595125</v>
      </c>
      <c r="D39" s="806">
        <v>100</v>
      </c>
      <c r="E39" s="806">
        <v>100</v>
      </c>
      <c r="F39" s="806">
        <v>100</v>
      </c>
      <c r="G39" s="806">
        <v>100</v>
      </c>
      <c r="H39" s="806">
        <v>107.25</v>
      </c>
      <c r="I39" s="806">
        <v>100</v>
      </c>
      <c r="J39" s="806">
        <v>100</v>
      </c>
      <c r="K39" s="806">
        <v>87.586866749999999</v>
      </c>
      <c r="L39" s="806">
        <v>64.650000000000006</v>
      </c>
      <c r="M39" s="807">
        <v>60</v>
      </c>
    </row>
    <row r="40" spans="1:26" ht="12" customHeight="1">
      <c r="A40" s="62"/>
      <c r="B40" s="746" t="s">
        <v>419</v>
      </c>
      <c r="C40" s="808">
        <v>23.387499999999999</v>
      </c>
      <c r="D40" s="71">
        <v>25.3675</v>
      </c>
      <c r="E40" s="71">
        <v>26.012805</v>
      </c>
      <c r="F40" s="71">
        <v>31.1325</v>
      </c>
      <c r="G40" s="71">
        <v>25</v>
      </c>
      <c r="H40" s="71">
        <v>30</v>
      </c>
      <c r="I40" s="71">
        <v>25</v>
      </c>
      <c r="J40" s="71">
        <v>23.988800000000001</v>
      </c>
      <c r="K40" s="71">
        <v>19.899999999999999</v>
      </c>
      <c r="L40" s="71">
        <v>15.775</v>
      </c>
      <c r="M40" s="72">
        <v>10.75</v>
      </c>
    </row>
    <row r="41" spans="1:26" ht="12" customHeight="1">
      <c r="A41" s="62"/>
      <c r="B41" s="746" t="s">
        <v>420</v>
      </c>
      <c r="C41" s="809">
        <v>102.31627895450239</v>
      </c>
      <c r="D41" s="67">
        <v>93.328225047433634</v>
      </c>
      <c r="E41" s="67">
        <v>131.87486934511799</v>
      </c>
      <c r="F41" s="67">
        <v>101.089355859158</v>
      </c>
      <c r="G41" s="67">
        <v>124.85240205867819</v>
      </c>
      <c r="H41" s="67">
        <v>132.0787469208222</v>
      </c>
      <c r="I41" s="67">
        <v>172.65052335721111</v>
      </c>
      <c r="J41" s="67">
        <v>116.7273583301244</v>
      </c>
      <c r="K41" s="67">
        <v>134.72216603347559</v>
      </c>
      <c r="L41" s="67">
        <v>98.125114584115579</v>
      </c>
      <c r="M41" s="68">
        <v>188.1168373709871</v>
      </c>
    </row>
    <row r="42" spans="1:26" ht="12" customHeight="1">
      <c r="B42" s="746" t="s">
        <v>515</v>
      </c>
      <c r="C42" s="808">
        <v>5</v>
      </c>
      <c r="D42" s="71">
        <v>6.2750000000000004</v>
      </c>
      <c r="E42" s="71">
        <v>8.6042984999999987</v>
      </c>
      <c r="F42" s="71">
        <v>8.3949999999999996</v>
      </c>
      <c r="G42" s="71">
        <v>5.5980552499999998</v>
      </c>
      <c r="H42" s="71">
        <v>7.6212499999999999</v>
      </c>
      <c r="I42" s="71">
        <v>5.7576239999999999</v>
      </c>
      <c r="J42" s="71">
        <v>5.1749999999999998</v>
      </c>
      <c r="K42" s="71">
        <v>4.085</v>
      </c>
      <c r="L42" s="71">
        <v>2.7979500000000002</v>
      </c>
      <c r="M42" s="72">
        <v>2.38</v>
      </c>
    </row>
    <row r="43" spans="1:26" ht="12" customHeight="1">
      <c r="A43" s="62"/>
      <c r="B43" s="746" t="s">
        <v>421</v>
      </c>
      <c r="C43" s="810">
        <v>498</v>
      </c>
      <c r="D43" s="811">
        <v>522</v>
      </c>
      <c r="E43" s="811">
        <v>587</v>
      </c>
      <c r="F43" s="811">
        <v>640</v>
      </c>
      <c r="G43" s="811">
        <v>754</v>
      </c>
      <c r="H43" s="811">
        <v>1262</v>
      </c>
      <c r="I43" s="811">
        <v>1288</v>
      </c>
      <c r="J43" s="811">
        <v>952</v>
      </c>
      <c r="K43" s="811">
        <v>858</v>
      </c>
      <c r="L43" s="811">
        <v>763</v>
      </c>
      <c r="M43" s="812">
        <v>385</v>
      </c>
    </row>
    <row r="44" spans="1:26" ht="12" customHeight="1">
      <c r="B44" s="36" t="s">
        <v>115</v>
      </c>
      <c r="C44" s="389"/>
      <c r="D44" s="389"/>
      <c r="E44" s="389"/>
      <c r="F44" s="389"/>
      <c r="G44" s="389"/>
      <c r="H44" s="389"/>
      <c r="I44" s="389"/>
      <c r="J44" s="389"/>
      <c r="K44" s="389"/>
      <c r="L44" s="389"/>
      <c r="M44" s="389"/>
    </row>
    <row r="45" spans="1:26" ht="12" customHeight="1">
      <c r="B45" s="389"/>
      <c r="C45" s="389"/>
      <c r="D45" s="389"/>
      <c r="E45" s="389"/>
      <c r="F45" s="389"/>
      <c r="G45" s="389"/>
      <c r="H45" s="389"/>
      <c r="I45" s="389"/>
      <c r="J45" s="389"/>
      <c r="K45" s="389"/>
      <c r="L45" s="389"/>
      <c r="M45" s="389"/>
    </row>
    <row r="46" spans="1:26" ht="12" customHeight="1">
      <c r="B46" s="759"/>
      <c r="C46" s="759"/>
      <c r="D46" s="759"/>
      <c r="E46" s="759"/>
      <c r="F46" s="759"/>
      <c r="G46" s="759"/>
      <c r="H46" s="759"/>
      <c r="I46" s="759"/>
      <c r="J46" s="759"/>
      <c r="K46" s="759"/>
      <c r="L46" s="759"/>
      <c r="M46" s="759"/>
    </row>
    <row r="47" spans="1:26" ht="12" customHeight="1">
      <c r="B47" s="759"/>
      <c r="C47" s="759"/>
      <c r="D47" s="759"/>
      <c r="E47" s="759"/>
      <c r="F47" s="759"/>
      <c r="G47" s="759"/>
      <c r="H47" s="759"/>
      <c r="I47" s="759"/>
      <c r="J47" s="759"/>
      <c r="K47" s="759"/>
      <c r="L47" s="759"/>
      <c r="M47" s="759"/>
    </row>
    <row r="48" spans="1:26" ht="12" customHeight="1">
      <c r="B48" s="759"/>
      <c r="C48" s="759"/>
      <c r="D48" s="759"/>
      <c r="E48" s="759"/>
      <c r="F48" s="759"/>
      <c r="G48" s="759"/>
      <c r="H48" s="759"/>
      <c r="I48" s="759"/>
      <c r="J48" s="759"/>
      <c r="K48" s="759"/>
      <c r="L48" s="759"/>
      <c r="M48" s="759"/>
    </row>
    <row r="49" spans="2:13" ht="12" customHeight="1">
      <c r="B49" s="389"/>
      <c r="C49" s="389"/>
      <c r="D49" s="389"/>
      <c r="E49" s="389"/>
      <c r="F49" s="389"/>
      <c r="G49" s="389"/>
      <c r="H49" s="389"/>
      <c r="I49" s="389"/>
      <c r="J49" s="389"/>
      <c r="K49" s="389"/>
      <c r="L49" s="389"/>
      <c r="M49" s="389"/>
    </row>
    <row r="50" spans="2:13" ht="12" customHeight="1">
      <c r="B50" s="389"/>
      <c r="C50" s="389"/>
      <c r="D50" s="389"/>
      <c r="E50" s="389"/>
      <c r="F50" s="389"/>
      <c r="G50" s="389"/>
      <c r="H50" s="389"/>
      <c r="I50" s="389"/>
      <c r="J50" s="389"/>
      <c r="K50" s="389"/>
      <c r="L50" s="389"/>
      <c r="M50" s="389"/>
    </row>
    <row r="51" spans="2:13" ht="12" customHeight="1">
      <c r="B51" s="389"/>
      <c r="C51" s="389"/>
      <c r="D51" s="389"/>
      <c r="E51" s="389"/>
      <c r="F51" s="389"/>
      <c r="G51" s="389"/>
      <c r="H51" s="389"/>
      <c r="I51" s="389"/>
      <c r="J51" s="389"/>
      <c r="K51" s="389"/>
      <c r="L51" s="389"/>
      <c r="M51" s="389"/>
    </row>
    <row r="52" spans="2:13" ht="12" customHeight="1">
      <c r="B52" s="389"/>
      <c r="C52" s="389"/>
      <c r="D52" s="389"/>
      <c r="E52" s="389"/>
      <c r="F52" s="389"/>
      <c r="G52" s="389"/>
      <c r="H52" s="389"/>
      <c r="I52" s="389"/>
      <c r="J52" s="389"/>
      <c r="K52" s="389"/>
      <c r="L52" s="389"/>
      <c r="M52" s="389"/>
    </row>
    <row r="53" spans="2:13" ht="12" customHeight="1">
      <c r="B53" s="389"/>
      <c r="C53" s="389"/>
      <c r="D53" s="389"/>
      <c r="E53" s="389"/>
      <c r="F53" s="389"/>
      <c r="G53" s="389"/>
      <c r="H53" s="389"/>
      <c r="I53" s="389"/>
      <c r="J53" s="389"/>
      <c r="K53" s="389"/>
      <c r="L53" s="389"/>
      <c r="M53" s="389"/>
    </row>
    <row r="54" spans="2:13" ht="12" customHeight="1">
      <c r="B54" s="389"/>
      <c r="C54" s="389"/>
      <c r="D54" s="389"/>
      <c r="E54" s="389"/>
      <c r="F54" s="389"/>
      <c r="G54" s="389"/>
      <c r="H54" s="389"/>
      <c r="I54" s="389"/>
      <c r="J54" s="389"/>
      <c r="K54" s="389"/>
      <c r="L54" s="389"/>
      <c r="M54" s="389"/>
    </row>
    <row r="55" spans="2:13" ht="12" customHeight="1">
      <c r="B55" s="389"/>
      <c r="C55" s="389"/>
      <c r="D55" s="389"/>
      <c r="E55" s="389"/>
      <c r="F55" s="389"/>
      <c r="G55" s="389"/>
      <c r="H55" s="389"/>
      <c r="I55" s="389"/>
      <c r="J55" s="389"/>
      <c r="K55" s="389"/>
      <c r="L55" s="389"/>
      <c r="M55" s="389"/>
    </row>
    <row r="56" spans="2:13" ht="12" customHeight="1">
      <c r="B56" s="389"/>
      <c r="C56" s="389"/>
      <c r="D56" s="389"/>
      <c r="E56" s="389"/>
      <c r="F56" s="389"/>
      <c r="G56" s="389"/>
      <c r="H56" s="389"/>
      <c r="I56" s="389"/>
      <c r="J56" s="389"/>
      <c r="K56" s="389"/>
      <c r="L56" s="389"/>
      <c r="M56" s="389"/>
    </row>
    <row r="57" spans="2:13" ht="12" customHeight="1">
      <c r="B57" s="389"/>
      <c r="C57" s="389"/>
      <c r="D57" s="389"/>
      <c r="E57" s="389"/>
      <c r="F57" s="389"/>
      <c r="G57" s="389"/>
      <c r="H57" s="389"/>
      <c r="I57" s="389"/>
      <c r="J57" s="389"/>
      <c r="K57" s="389"/>
      <c r="L57" s="389"/>
      <c r="M57" s="389"/>
    </row>
    <row r="58" spans="2:13" ht="12" customHeight="1">
      <c r="B58" s="389"/>
      <c r="C58" s="389"/>
      <c r="D58" s="389"/>
      <c r="E58" s="389"/>
      <c r="F58" s="389"/>
      <c r="G58" s="389"/>
      <c r="H58" s="389"/>
      <c r="I58" s="389"/>
      <c r="J58" s="389"/>
      <c r="K58" s="389"/>
      <c r="L58" s="389"/>
      <c r="M58" s="389"/>
    </row>
    <row r="59" spans="2:13" ht="12" customHeight="1">
      <c r="B59" s="389"/>
      <c r="C59" s="389"/>
      <c r="D59" s="389"/>
      <c r="E59" s="389"/>
      <c r="F59" s="389"/>
      <c r="G59" s="389"/>
      <c r="H59" s="389"/>
      <c r="I59" s="389"/>
      <c r="J59" s="389"/>
      <c r="K59" s="389"/>
      <c r="L59" s="389"/>
      <c r="M59" s="389"/>
    </row>
    <row r="60" spans="2:13" ht="12" customHeight="1">
      <c r="B60" s="389"/>
      <c r="C60" s="389"/>
      <c r="D60" s="389"/>
      <c r="E60" s="389"/>
      <c r="F60" s="389"/>
      <c r="G60" s="389"/>
      <c r="H60" s="389"/>
      <c r="I60" s="389"/>
      <c r="J60" s="389"/>
      <c r="K60" s="389"/>
      <c r="L60" s="389"/>
      <c r="M60" s="389"/>
    </row>
    <row r="61" spans="2:13" ht="12" customHeight="1">
      <c r="B61" s="389"/>
      <c r="C61" s="389"/>
      <c r="D61" s="389"/>
      <c r="E61" s="389"/>
      <c r="F61" s="389"/>
      <c r="G61" s="389"/>
      <c r="H61" s="389"/>
      <c r="I61" s="389"/>
      <c r="J61" s="389"/>
      <c r="K61" s="389"/>
      <c r="L61" s="389"/>
      <c r="M61" s="389"/>
    </row>
    <row r="62" spans="2:13" ht="12" customHeight="1">
      <c r="B62" s="389"/>
      <c r="C62" s="389"/>
      <c r="D62" s="389"/>
      <c r="E62" s="389"/>
      <c r="F62" s="389"/>
      <c r="G62" s="389"/>
      <c r="H62" s="389"/>
      <c r="I62" s="389"/>
      <c r="J62" s="389"/>
      <c r="K62" s="389"/>
      <c r="L62" s="389"/>
      <c r="M62" s="389"/>
    </row>
    <row r="63" spans="2:13" ht="12" customHeight="1">
      <c r="B63" s="389"/>
      <c r="C63" s="389"/>
      <c r="D63" s="389"/>
      <c r="E63" s="389"/>
      <c r="F63" s="389"/>
      <c r="G63" s="389"/>
      <c r="H63" s="389"/>
      <c r="I63" s="389"/>
      <c r="J63" s="389"/>
      <c r="K63" s="389"/>
      <c r="L63" s="389"/>
      <c r="M63" s="389"/>
    </row>
    <row r="64" spans="2:13" ht="12" customHeight="1">
      <c r="B64" s="389"/>
      <c r="C64" s="389"/>
      <c r="D64" s="389"/>
      <c r="E64" s="389"/>
      <c r="F64" s="389"/>
      <c r="G64" s="389"/>
      <c r="H64" s="389"/>
      <c r="I64" s="389"/>
      <c r="J64" s="389"/>
      <c r="K64" s="389"/>
      <c r="L64" s="389"/>
      <c r="M64" s="389"/>
    </row>
    <row r="65" spans="1:13" ht="12" customHeight="1">
      <c r="B65" s="389"/>
      <c r="C65" s="389"/>
      <c r="D65" s="389"/>
      <c r="E65" s="389"/>
      <c r="F65" s="389"/>
      <c r="G65" s="389"/>
      <c r="H65" s="389"/>
      <c r="I65" s="389"/>
      <c r="J65" s="389"/>
      <c r="K65" s="389"/>
      <c r="L65" s="389"/>
      <c r="M65" s="389"/>
    </row>
    <row r="66" spans="1:13" ht="12" customHeight="1">
      <c r="B66" s="389"/>
      <c r="C66" s="389"/>
      <c r="D66" s="389"/>
      <c r="E66" s="389"/>
      <c r="F66" s="389"/>
      <c r="G66" s="389"/>
      <c r="H66" s="389"/>
      <c r="I66" s="389"/>
      <c r="J66" s="389"/>
      <c r="K66" s="389"/>
      <c r="L66" s="389"/>
      <c r="M66" s="389"/>
    </row>
    <row r="68" spans="1:13" ht="12" customHeight="1">
      <c r="C68" s="61" t="s">
        <v>760</v>
      </c>
      <c r="H68" s="81"/>
    </row>
    <row r="69" spans="1:13" ht="12" customHeight="1">
      <c r="A69" s="62"/>
      <c r="B69" s="66"/>
      <c r="C69" s="63">
        <v>2016</v>
      </c>
      <c r="D69" s="64">
        <v>2017</v>
      </c>
      <c r="E69" s="64">
        <v>2018</v>
      </c>
      <c r="F69" s="64">
        <v>2019</v>
      </c>
      <c r="G69" s="64">
        <v>2020</v>
      </c>
      <c r="H69" s="64">
        <v>2021</v>
      </c>
      <c r="I69" s="64">
        <v>2022</v>
      </c>
      <c r="J69" s="64">
        <v>2023</v>
      </c>
      <c r="K69" s="64">
        <v>2024</v>
      </c>
      <c r="L69" s="64">
        <v>2025</v>
      </c>
      <c r="M69" s="65">
        <v>2026</v>
      </c>
    </row>
    <row r="70" spans="1:13" ht="12" customHeight="1">
      <c r="A70" s="62"/>
      <c r="B70" s="82" t="s">
        <v>596</v>
      </c>
      <c r="C70" s="86">
        <v>11.736986</v>
      </c>
      <c r="D70" s="86">
        <v>12</v>
      </c>
      <c r="E70" s="86">
        <v>11.046575499999999</v>
      </c>
      <c r="F70" s="86">
        <v>12.690410999999999</v>
      </c>
      <c r="G70" s="86">
        <v>12</v>
      </c>
      <c r="H70" s="86">
        <v>10.980822</v>
      </c>
      <c r="I70" s="86">
        <v>9.9945205000000001</v>
      </c>
      <c r="J70" s="86">
        <v>14.30137</v>
      </c>
      <c r="K70" s="86">
        <v>12.608219</v>
      </c>
      <c r="L70" s="86">
        <v>15.123288000000001</v>
      </c>
      <c r="M70" s="87">
        <v>6.3616434999999996</v>
      </c>
    </row>
    <row r="71" spans="1:13" ht="12" customHeight="1">
      <c r="A71" s="62"/>
      <c r="B71" s="83" t="s">
        <v>597</v>
      </c>
      <c r="C71" s="88">
        <v>13.31727644776119</v>
      </c>
      <c r="D71" s="88">
        <v>14.43026725396826</v>
      </c>
      <c r="E71" s="88">
        <v>12.836878432584269</v>
      </c>
      <c r="F71" s="88">
        <v>13.17430048826291</v>
      </c>
      <c r="G71" s="88">
        <v>13.277068004328999</v>
      </c>
      <c r="H71" s="88">
        <v>12.904223334872979</v>
      </c>
      <c r="I71" s="88">
        <v>12.714925413043479</v>
      </c>
      <c r="J71" s="88">
        <v>15.642570994301989</v>
      </c>
      <c r="K71" s="88">
        <v>16.211712124999998</v>
      </c>
      <c r="L71" s="88">
        <v>18.252001385113271</v>
      </c>
      <c r="M71" s="89">
        <v>10.863470208333331</v>
      </c>
    </row>
    <row r="72" spans="1:13" ht="12" customHeight="1">
      <c r="A72" s="62"/>
      <c r="B72" s="83" t="s">
        <v>508</v>
      </c>
      <c r="C72" s="84">
        <v>134</v>
      </c>
      <c r="D72" s="84">
        <v>126</v>
      </c>
      <c r="E72" s="84">
        <v>178</v>
      </c>
      <c r="F72" s="84">
        <v>213</v>
      </c>
      <c r="G72" s="84">
        <v>231</v>
      </c>
      <c r="H72" s="84">
        <v>433</v>
      </c>
      <c r="I72" s="84">
        <v>460</v>
      </c>
      <c r="J72" s="84">
        <v>351</v>
      </c>
      <c r="K72" s="84">
        <v>320</v>
      </c>
      <c r="L72" s="84">
        <v>309</v>
      </c>
      <c r="M72" s="85">
        <v>216</v>
      </c>
    </row>
    <row r="73" spans="1:13" ht="12" customHeight="1">
      <c r="A73" s="62"/>
      <c r="B73" s="36" t="s">
        <v>115</v>
      </c>
      <c r="C73" s="66"/>
      <c r="D73" s="66"/>
      <c r="E73" s="66"/>
      <c r="F73" s="66"/>
      <c r="G73" s="66"/>
      <c r="H73" s="66"/>
      <c r="I73" s="73"/>
      <c r="J73" s="73"/>
      <c r="K73" s="73"/>
      <c r="L73" s="73"/>
      <c r="M73" s="66"/>
    </row>
    <row r="74" spans="1:13" ht="12" customHeight="1">
      <c r="B74" s="74" t="s">
        <v>509</v>
      </c>
      <c r="I74" s="75"/>
      <c r="J74" s="75"/>
      <c r="K74" s="76"/>
      <c r="L74" s="76"/>
      <c r="M74" s="77"/>
    </row>
    <row r="75" spans="1:13" ht="12" customHeight="1">
      <c r="I75" s="75"/>
      <c r="J75" s="75"/>
      <c r="K75" s="78"/>
      <c r="L75" s="78"/>
      <c r="M75" s="77"/>
    </row>
    <row r="76" spans="1:13" ht="12" customHeight="1">
      <c r="I76" s="79"/>
      <c r="J76" s="79"/>
      <c r="K76" s="79"/>
    </row>
    <row r="77" spans="1:13" ht="12" customHeight="1">
      <c r="C77" s="80"/>
      <c r="I77" s="79"/>
      <c r="J77" s="79"/>
      <c r="K77" s="79"/>
    </row>
    <row r="103" spans="1:13" ht="12" customHeight="1">
      <c r="C103" s="61" t="s">
        <v>800</v>
      </c>
      <c r="H103" s="81"/>
    </row>
    <row r="104" spans="1:13" ht="12" customHeight="1">
      <c r="A104" s="62"/>
      <c r="B104" s="66"/>
      <c r="C104" s="63">
        <v>2016</v>
      </c>
      <c r="D104" s="64">
        <v>2017</v>
      </c>
      <c r="E104" s="64">
        <v>2018</v>
      </c>
      <c r="F104" s="64">
        <v>2019</v>
      </c>
      <c r="G104" s="64">
        <v>2020</v>
      </c>
      <c r="H104" s="64">
        <v>2021</v>
      </c>
      <c r="I104" s="64">
        <v>2022</v>
      </c>
      <c r="J104" s="64">
        <v>2023</v>
      </c>
      <c r="K104" s="64">
        <v>2024</v>
      </c>
      <c r="L104" s="64">
        <v>2025</v>
      </c>
      <c r="M104" s="65">
        <v>2026</v>
      </c>
    </row>
    <row r="105" spans="1:13" ht="12" customHeight="1">
      <c r="A105" s="62"/>
      <c r="B105" s="82" t="s">
        <v>598</v>
      </c>
      <c r="C105" s="86">
        <v>2.3698630000000001</v>
      </c>
      <c r="D105" s="86">
        <v>2.5479449999999999</v>
      </c>
      <c r="E105" s="86">
        <v>2.7602739999999999</v>
      </c>
      <c r="F105" s="86">
        <v>2.6821920000000001</v>
      </c>
      <c r="G105" s="86">
        <v>2.0958904999999999</v>
      </c>
      <c r="H105" s="86">
        <v>2.0424655</v>
      </c>
      <c r="I105" s="86">
        <v>1.6027400000000001</v>
      </c>
      <c r="J105" s="86">
        <v>2.4</v>
      </c>
      <c r="K105" s="86">
        <v>2.2904110000000002</v>
      </c>
      <c r="L105" s="86">
        <v>2.3123290000000001</v>
      </c>
      <c r="M105" s="87">
        <v>1.6821919999999999</v>
      </c>
    </row>
    <row r="106" spans="1:13" ht="12" customHeight="1">
      <c r="A106" s="62"/>
      <c r="B106" s="83" t="s">
        <v>599</v>
      </c>
      <c r="C106" s="88">
        <v>2.8558699813084112</v>
      </c>
      <c r="D106" s="88">
        <v>3.2496618227848102</v>
      </c>
      <c r="E106" s="88">
        <v>2.664294217391304</v>
      </c>
      <c r="F106" s="88">
        <v>2.7660197499999999</v>
      </c>
      <c r="G106" s="88">
        <v>2.2428505393258429</v>
      </c>
      <c r="H106" s="88">
        <v>2.2556913201438848</v>
      </c>
      <c r="I106" s="88">
        <v>1.8707520448979591</v>
      </c>
      <c r="J106" s="88">
        <v>2.536417420765027</v>
      </c>
      <c r="K106" s="88">
        <v>2.2180296111111111</v>
      </c>
      <c r="L106" s="88">
        <v>2.2933155648148151</v>
      </c>
      <c r="M106" s="89">
        <v>1.92272</v>
      </c>
    </row>
    <row r="107" spans="1:13" ht="12" customHeight="1">
      <c r="A107" s="62"/>
      <c r="B107" s="83" t="s">
        <v>508</v>
      </c>
      <c r="C107" s="84">
        <v>107</v>
      </c>
      <c r="D107" s="84">
        <v>79</v>
      </c>
      <c r="E107" s="84">
        <v>92</v>
      </c>
      <c r="F107" s="84">
        <v>144</v>
      </c>
      <c r="G107" s="84">
        <v>178</v>
      </c>
      <c r="H107" s="84">
        <v>278</v>
      </c>
      <c r="I107" s="84">
        <v>245</v>
      </c>
      <c r="J107" s="84">
        <v>183</v>
      </c>
      <c r="K107" s="84">
        <v>198</v>
      </c>
      <c r="L107" s="84">
        <v>216</v>
      </c>
      <c r="M107" s="85">
        <v>111</v>
      </c>
    </row>
    <row r="108" spans="1:13" ht="12" customHeight="1">
      <c r="A108" s="62"/>
      <c r="B108" s="36" t="s">
        <v>115</v>
      </c>
      <c r="C108" s="66"/>
      <c r="D108" s="66"/>
      <c r="E108" s="66"/>
      <c r="F108" s="66"/>
      <c r="G108" s="66"/>
      <c r="H108" s="66"/>
      <c r="I108" s="73"/>
      <c r="J108" s="73"/>
      <c r="K108" s="73"/>
      <c r="L108" s="73"/>
      <c r="M108" s="66"/>
    </row>
    <row r="109" spans="1:13" ht="12" customHeight="1">
      <c r="B109" s="74" t="s">
        <v>509</v>
      </c>
      <c r="I109" s="75"/>
      <c r="J109" s="75"/>
      <c r="K109" s="76"/>
      <c r="L109" s="76"/>
      <c r="M109" s="77"/>
    </row>
    <row r="110" spans="1:13" ht="12" customHeight="1">
      <c r="I110" s="75"/>
      <c r="J110" s="75"/>
      <c r="K110" s="78"/>
      <c r="L110" s="78"/>
      <c r="M110" s="77"/>
    </row>
    <row r="111" spans="1:13" ht="12" customHeight="1">
      <c r="I111" s="79"/>
      <c r="J111" s="79"/>
      <c r="K111" s="79"/>
    </row>
    <row r="112" spans="1:13" ht="12" customHeight="1">
      <c r="C112" s="80"/>
      <c r="I112" s="79"/>
      <c r="J112" s="79"/>
      <c r="K112" s="79"/>
    </row>
    <row r="138" spans="1:13" ht="12" customHeight="1">
      <c r="C138" s="61" t="s">
        <v>761</v>
      </c>
      <c r="H138" s="81"/>
    </row>
    <row r="139" spans="1:13" ht="12" customHeight="1">
      <c r="A139" s="62"/>
      <c r="B139" s="66"/>
      <c r="C139" s="63">
        <v>2016</v>
      </c>
      <c r="D139" s="64">
        <v>2017</v>
      </c>
      <c r="E139" s="64">
        <v>2018</v>
      </c>
      <c r="F139" s="64">
        <v>2019</v>
      </c>
      <c r="G139" s="64">
        <v>2020</v>
      </c>
      <c r="H139" s="64">
        <v>2021</v>
      </c>
      <c r="I139" s="64">
        <v>2022</v>
      </c>
      <c r="J139" s="64">
        <v>2023</v>
      </c>
      <c r="K139" s="64">
        <v>2024</v>
      </c>
      <c r="L139" s="64">
        <v>2025</v>
      </c>
      <c r="M139" s="65">
        <v>2026</v>
      </c>
    </row>
    <row r="140" spans="1:13" ht="12" customHeight="1">
      <c r="A140" s="62"/>
      <c r="B140" s="82" t="s">
        <v>419</v>
      </c>
      <c r="C140" s="90">
        <v>1.2985074626865669</v>
      </c>
      <c r="D140" s="90">
        <v>1.5005208333333331</v>
      </c>
      <c r="E140" s="90">
        <v>1.5</v>
      </c>
      <c r="F140" s="90">
        <v>1.428571428571429</v>
      </c>
      <c r="G140" s="90">
        <v>1.333333333333333</v>
      </c>
      <c r="H140" s="90">
        <v>1.4996251874062969</v>
      </c>
      <c r="I140" s="90">
        <v>1.514803844201378</v>
      </c>
      <c r="J140" s="90">
        <v>1.267708333333333</v>
      </c>
      <c r="K140" s="90">
        <v>1.107902125952668</v>
      </c>
      <c r="L140" s="90">
        <v>1.1481403878177341</v>
      </c>
      <c r="M140" s="91">
        <v>1.2532481499999999</v>
      </c>
    </row>
    <row r="141" spans="1:13" ht="12" customHeight="1">
      <c r="A141" s="62"/>
      <c r="B141" s="83" t="s">
        <v>420</v>
      </c>
      <c r="C141" s="92">
        <v>2.0052040086702361</v>
      </c>
      <c r="D141" s="92">
        <v>1.9721148426844279</v>
      </c>
      <c r="E141" s="92">
        <v>2.987665996972857</v>
      </c>
      <c r="F141" s="92">
        <v>3.0806375919889288</v>
      </c>
      <c r="G141" s="92">
        <v>2.6266478513165938</v>
      </c>
      <c r="H141" s="92">
        <v>2.5480229834014301</v>
      </c>
      <c r="I141" s="92">
        <v>3.2783750775676408</v>
      </c>
      <c r="J141" s="92">
        <v>2.3325699900803838</v>
      </c>
      <c r="K141" s="92">
        <v>3.220336465066528</v>
      </c>
      <c r="L141" s="92">
        <v>1.983537887891246</v>
      </c>
      <c r="M141" s="93">
        <v>2.2391172117136979</v>
      </c>
    </row>
    <row r="142" spans="1:13" ht="12" customHeight="1">
      <c r="A142" s="62"/>
      <c r="B142" s="83" t="s">
        <v>508</v>
      </c>
      <c r="C142" s="84">
        <v>169</v>
      </c>
      <c r="D142" s="84">
        <v>158</v>
      </c>
      <c r="E142" s="84">
        <v>200</v>
      </c>
      <c r="F142" s="84">
        <v>267</v>
      </c>
      <c r="G142" s="84">
        <v>297</v>
      </c>
      <c r="H142" s="84">
        <v>500</v>
      </c>
      <c r="I142" s="84">
        <v>506</v>
      </c>
      <c r="J142" s="84">
        <v>374</v>
      </c>
      <c r="K142" s="84">
        <v>338</v>
      </c>
      <c r="L142" s="84">
        <v>296</v>
      </c>
      <c r="M142" s="85">
        <v>128</v>
      </c>
    </row>
    <row r="143" spans="1:13" ht="12" customHeight="1">
      <c r="A143" s="62"/>
      <c r="B143" s="36" t="s">
        <v>115</v>
      </c>
      <c r="C143" s="66"/>
      <c r="D143" s="66"/>
      <c r="E143" s="66"/>
      <c r="F143" s="66"/>
      <c r="G143" s="66"/>
      <c r="H143" s="66"/>
      <c r="I143" s="73"/>
      <c r="J143" s="73"/>
      <c r="K143" s="73"/>
      <c r="L143" s="73"/>
      <c r="M143" s="66"/>
    </row>
    <row r="144" spans="1:13" ht="12" customHeight="1">
      <c r="B144" s="74" t="s">
        <v>509</v>
      </c>
      <c r="I144" s="75"/>
      <c r="J144" s="75"/>
      <c r="K144" s="76"/>
      <c r="L144" s="76"/>
      <c r="M144" s="77"/>
    </row>
    <row r="145" spans="3:13" ht="12" customHeight="1">
      <c r="I145" s="75"/>
      <c r="J145" s="75"/>
      <c r="K145" s="78"/>
      <c r="L145" s="78"/>
      <c r="M145" s="77"/>
    </row>
    <row r="146" spans="3:13" ht="12" customHeight="1">
      <c r="I146" s="79"/>
      <c r="J146" s="79"/>
      <c r="K146" s="79"/>
    </row>
    <row r="147" spans="3:13" ht="12" customHeight="1">
      <c r="C147" s="80"/>
      <c r="I147" s="79"/>
      <c r="J147" s="79"/>
      <c r="K147" s="79"/>
    </row>
  </sheetData>
  <conditionalFormatting sqref="C10:M10">
    <cfRule type="cellIs" dxfId="4" priority="6" operator="lessThan">
      <formula>25</formula>
    </cfRule>
  </conditionalFormatting>
  <conditionalFormatting sqref="C72:M72">
    <cfRule type="cellIs" dxfId="3" priority="4" operator="lessThan">
      <formula>25</formula>
    </cfRule>
  </conditionalFormatting>
  <conditionalFormatting sqref="C107:M107">
    <cfRule type="cellIs" dxfId="2" priority="3" operator="lessThan">
      <formula>25</formula>
    </cfRule>
  </conditionalFormatting>
  <conditionalFormatting sqref="C142:M142">
    <cfRule type="cellIs" dxfId="1" priority="2" operator="lessThan">
      <formula>25</formula>
    </cfRule>
  </conditionalFormatting>
  <conditionalFormatting sqref="P10:Z10">
    <cfRule type="cellIs" dxfId="0" priority="1" operator="lessThan">
      <formula>25</formula>
    </cfRule>
  </conditionalFormatting>
  <pageMargins left="0.7" right="0.7" top="0.75" bottom="0.75" header="0.3" footer="0.3"/>
  <pageSetup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6F779-DF0F-4181-8DE8-A3861BC5C729}">
  <sheetPr>
    <tabColor theme="4"/>
  </sheetPr>
  <dimension ref="A1:N11"/>
  <sheetViews>
    <sheetView showGridLines="0" zoomScaleNormal="100" workbookViewId="0"/>
  </sheetViews>
  <sheetFormatPr defaultColWidth="7.08203125" defaultRowHeight="12" customHeight="1"/>
  <cols>
    <col min="1" max="1" width="2.5" style="17" customWidth="1"/>
    <col min="2" max="2" width="20.58203125" style="2" customWidth="1"/>
    <col min="3" max="16384" width="7.08203125" style="2"/>
  </cols>
  <sheetData>
    <row r="1" spans="2:14" ht="12" customHeight="1">
      <c r="B1" s="8"/>
    </row>
    <row r="2" spans="2:14" ht="12" customHeight="1">
      <c r="B2" s="8"/>
    </row>
    <row r="3" spans="2:14" ht="12" customHeight="1">
      <c r="D3" s="13"/>
      <c r="E3" s="13"/>
      <c r="F3" s="13"/>
      <c r="G3" s="13"/>
      <c r="H3" s="13"/>
      <c r="I3" s="13"/>
      <c r="J3" s="13"/>
      <c r="K3" s="13"/>
      <c r="L3" s="13"/>
      <c r="M3" s="13"/>
      <c r="N3" s="13"/>
    </row>
    <row r="4" spans="2:14" ht="12" customHeight="1">
      <c r="C4" s="14"/>
      <c r="D4" s="15"/>
      <c r="E4" s="15"/>
      <c r="F4" s="15"/>
      <c r="G4" s="15"/>
      <c r="H4" s="15"/>
      <c r="I4" s="15"/>
      <c r="J4" s="15"/>
      <c r="K4" s="15"/>
      <c r="L4" s="15"/>
      <c r="M4" s="15"/>
      <c r="N4" s="15"/>
    </row>
    <row r="5" spans="2:14" ht="12" customHeight="1">
      <c r="C5" s="14"/>
      <c r="D5" s="15"/>
      <c r="E5" s="15"/>
      <c r="F5" s="15"/>
      <c r="G5" s="15"/>
      <c r="H5" s="15"/>
      <c r="I5" s="15"/>
      <c r="J5" s="15"/>
      <c r="K5" s="15"/>
      <c r="L5" s="15"/>
      <c r="M5" s="15"/>
      <c r="N5" s="15"/>
    </row>
    <row r="6" spans="2:14" ht="12" customHeight="1">
      <c r="C6" s="10" t="s">
        <v>763</v>
      </c>
      <c r="D6" s="12"/>
      <c r="E6" s="12"/>
      <c r="F6" s="12"/>
      <c r="G6" s="12"/>
      <c r="H6" s="12"/>
      <c r="I6" s="12"/>
      <c r="J6" s="12"/>
      <c r="K6" s="12"/>
      <c r="L6" s="12"/>
      <c r="M6" s="12"/>
      <c r="N6" s="12"/>
    </row>
    <row r="7" spans="2:14" ht="12" customHeight="1">
      <c r="C7" s="3">
        <v>2016</v>
      </c>
      <c r="D7" s="4">
        <v>2017</v>
      </c>
      <c r="E7" s="4">
        <v>2018</v>
      </c>
      <c r="F7" s="4">
        <v>2019</v>
      </c>
      <c r="G7" s="4">
        <v>2020</v>
      </c>
      <c r="H7" s="4">
        <v>2021</v>
      </c>
      <c r="I7" s="4">
        <v>2022</v>
      </c>
      <c r="J7" s="4">
        <v>2023</v>
      </c>
      <c r="K7" s="4">
        <v>2024</v>
      </c>
      <c r="L7" s="4">
        <v>2025</v>
      </c>
      <c r="M7" s="94">
        <v>2026</v>
      </c>
    </row>
    <row r="8" spans="2:14" ht="12" customHeight="1">
      <c r="B8" s="41" t="s">
        <v>586</v>
      </c>
      <c r="C8" s="361">
        <v>50.953506919342203</v>
      </c>
      <c r="D8" s="362">
        <v>48.717333474760352</v>
      </c>
      <c r="E8" s="362">
        <v>77.410548305584271</v>
      </c>
      <c r="F8" s="362">
        <v>64.697187749861087</v>
      </c>
      <c r="G8" s="362">
        <v>94.138711152243374</v>
      </c>
      <c r="H8" s="362">
        <v>166.6833786140777</v>
      </c>
      <c r="I8" s="362">
        <v>222.37387408408779</v>
      </c>
      <c r="J8" s="362">
        <v>111.1244451302784</v>
      </c>
      <c r="K8" s="362">
        <v>115.5916184567221</v>
      </c>
      <c r="L8" s="362">
        <v>74.86946242768019</v>
      </c>
      <c r="M8" s="369">
        <v>72.424982387830028</v>
      </c>
    </row>
    <row r="9" spans="2:14" ht="12" customHeight="1">
      <c r="B9" s="5" t="s">
        <v>556</v>
      </c>
      <c r="C9" s="363">
        <v>83.744228847087086</v>
      </c>
      <c r="D9" s="364">
        <v>93.662606361251008</v>
      </c>
      <c r="E9" s="364">
        <v>149.67015124055149</v>
      </c>
      <c r="F9" s="364">
        <v>156.27466869117251</v>
      </c>
      <c r="G9" s="364">
        <v>176.1029931582616</v>
      </c>
      <c r="H9" s="364">
        <v>358.63736671148757</v>
      </c>
      <c r="I9" s="364">
        <v>236.5918968059068</v>
      </c>
      <c r="J9" s="364">
        <v>166.18528214209209</v>
      </c>
      <c r="K9" s="364">
        <v>215.17962712612271</v>
      </c>
      <c r="L9" s="364">
        <v>319.19674114904262</v>
      </c>
      <c r="M9" s="370">
        <v>412.73272958003707</v>
      </c>
    </row>
    <row r="10" spans="2:14" ht="12" customHeight="1">
      <c r="B10" s="37" t="s">
        <v>764</v>
      </c>
      <c r="C10" s="203">
        <v>1.6435420034905852</v>
      </c>
      <c r="D10" s="204">
        <v>1.9225725153815338</v>
      </c>
      <c r="E10" s="204">
        <v>1.933459386564693</v>
      </c>
      <c r="F10" s="204">
        <v>2.415478541283397</v>
      </c>
      <c r="G10" s="204">
        <v>1.8706756338894808</v>
      </c>
      <c r="H10" s="204">
        <v>2.1516084548648444</v>
      </c>
      <c r="I10" s="204">
        <v>1.0639374691850836</v>
      </c>
      <c r="J10" s="204">
        <v>1.4954880714793428</v>
      </c>
      <c r="K10" s="204">
        <v>1.8615504307233721</v>
      </c>
      <c r="L10" s="204">
        <v>4.2633769603644378</v>
      </c>
      <c r="M10" s="205">
        <v>5.6987618908885072</v>
      </c>
    </row>
    <row r="11" spans="2:14" ht="12" customHeight="1">
      <c r="B11" s="36" t="s">
        <v>115</v>
      </c>
    </row>
  </sheetData>
  <pageMargins left="0.7" right="0.7" top="0.75" bottom="0.75" header="0.3" footer="0.3"/>
  <pageSetup orientation="portrait" horizontalDpi="1200" verticalDpi="120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2964-C629-42B5-A841-EA64D6949FC7}">
  <sheetPr>
    <tabColor theme="4"/>
  </sheetPr>
  <dimension ref="A1:M59"/>
  <sheetViews>
    <sheetView showGridLines="0" zoomScaleNormal="100" workbookViewId="0"/>
  </sheetViews>
  <sheetFormatPr defaultColWidth="5.5" defaultRowHeight="11.25" customHeight="1"/>
  <cols>
    <col min="1" max="1" width="2.5" style="389" customWidth="1"/>
    <col min="2" max="2" width="32.58203125" style="389" customWidth="1"/>
    <col min="3" max="16384" width="5.5" style="389"/>
  </cols>
  <sheetData>
    <row r="1" spans="1:13" ht="11.25" customHeight="1">
      <c r="A1" s="391"/>
    </row>
    <row r="2" spans="1:13" ht="11.25" customHeight="1">
      <c r="A2" s="391"/>
    </row>
    <row r="6" spans="1:13" ht="15.5">
      <c r="C6" s="258" t="s">
        <v>600</v>
      </c>
    </row>
    <row r="7" spans="1:13" ht="11.25" customHeight="1">
      <c r="C7" s="3">
        <v>2016</v>
      </c>
      <c r="D7" s="4">
        <v>2017</v>
      </c>
      <c r="E7" s="4">
        <v>2018</v>
      </c>
      <c r="F7" s="4">
        <v>2019</v>
      </c>
      <c r="G7" s="4">
        <v>2020</v>
      </c>
      <c r="H7" s="4">
        <v>2021</v>
      </c>
      <c r="I7" s="4">
        <v>2022</v>
      </c>
      <c r="J7" s="4">
        <v>2023</v>
      </c>
      <c r="K7" s="4">
        <v>2024</v>
      </c>
      <c r="L7" s="4">
        <v>2025</v>
      </c>
      <c r="M7" s="94">
        <v>2026</v>
      </c>
    </row>
    <row r="8" spans="1:13" ht="11.25" customHeight="1">
      <c r="B8" s="800" t="s">
        <v>298</v>
      </c>
      <c r="C8" s="414">
        <v>217</v>
      </c>
      <c r="D8" s="415">
        <v>229</v>
      </c>
      <c r="E8" s="415">
        <v>255</v>
      </c>
      <c r="F8" s="415">
        <v>254</v>
      </c>
      <c r="G8" s="415">
        <v>304</v>
      </c>
      <c r="H8" s="415">
        <v>515</v>
      </c>
      <c r="I8" s="415">
        <v>555</v>
      </c>
      <c r="J8" s="415">
        <v>439</v>
      </c>
      <c r="K8" s="415">
        <v>343</v>
      </c>
      <c r="L8" s="415">
        <v>275</v>
      </c>
      <c r="M8" s="416">
        <v>125</v>
      </c>
    </row>
    <row r="9" spans="1:13" ht="11.25" customHeight="1">
      <c r="B9" s="800" t="s">
        <v>299</v>
      </c>
      <c r="C9" s="398">
        <v>98</v>
      </c>
      <c r="D9" s="399">
        <v>94</v>
      </c>
      <c r="E9" s="399">
        <v>138</v>
      </c>
      <c r="F9" s="399">
        <v>152</v>
      </c>
      <c r="G9" s="399">
        <v>165</v>
      </c>
      <c r="H9" s="399">
        <v>305</v>
      </c>
      <c r="I9" s="399">
        <v>395</v>
      </c>
      <c r="J9" s="399">
        <v>245</v>
      </c>
      <c r="K9" s="399">
        <v>213</v>
      </c>
      <c r="L9" s="399">
        <v>170</v>
      </c>
      <c r="M9" s="400">
        <v>102</v>
      </c>
    </row>
    <row r="10" spans="1:13" ht="11.25" customHeight="1">
      <c r="B10" s="800" t="s">
        <v>301</v>
      </c>
      <c r="C10" s="417">
        <v>48</v>
      </c>
      <c r="D10" s="418">
        <v>51</v>
      </c>
      <c r="E10" s="418">
        <v>66</v>
      </c>
      <c r="F10" s="418">
        <v>63</v>
      </c>
      <c r="G10" s="418">
        <v>87</v>
      </c>
      <c r="H10" s="418">
        <v>114</v>
      </c>
      <c r="I10" s="418">
        <v>141</v>
      </c>
      <c r="J10" s="418">
        <v>122</v>
      </c>
      <c r="K10" s="418">
        <v>138</v>
      </c>
      <c r="L10" s="418">
        <v>113</v>
      </c>
      <c r="M10" s="419">
        <v>49</v>
      </c>
    </row>
    <row r="11" spans="1:13" ht="11.25" customHeight="1">
      <c r="A11" s="391"/>
      <c r="B11" s="800" t="s">
        <v>300</v>
      </c>
      <c r="C11" s="398">
        <v>38</v>
      </c>
      <c r="D11" s="399">
        <v>47</v>
      </c>
      <c r="E11" s="399">
        <v>45</v>
      </c>
      <c r="F11" s="399">
        <v>43</v>
      </c>
      <c r="G11" s="399">
        <v>73</v>
      </c>
      <c r="H11" s="399">
        <v>143</v>
      </c>
      <c r="I11" s="399">
        <v>155</v>
      </c>
      <c r="J11" s="399">
        <v>112</v>
      </c>
      <c r="K11" s="399">
        <v>86</v>
      </c>
      <c r="L11" s="399">
        <v>62</v>
      </c>
      <c r="M11" s="400">
        <v>23</v>
      </c>
    </row>
    <row r="12" spans="1:13" ht="11.25" customHeight="1">
      <c r="A12" s="391"/>
      <c r="B12" s="800" t="s">
        <v>307</v>
      </c>
      <c r="C12" s="417">
        <v>12</v>
      </c>
      <c r="D12" s="418">
        <v>18</v>
      </c>
      <c r="E12" s="418">
        <v>26</v>
      </c>
      <c r="F12" s="418">
        <v>19</v>
      </c>
      <c r="G12" s="418">
        <v>20</v>
      </c>
      <c r="H12" s="418">
        <v>48</v>
      </c>
      <c r="I12" s="418">
        <v>46</v>
      </c>
      <c r="J12" s="418">
        <v>42</v>
      </c>
      <c r="K12" s="418">
        <v>51</v>
      </c>
      <c r="L12" s="418">
        <v>41</v>
      </c>
      <c r="M12" s="419">
        <v>13</v>
      </c>
    </row>
    <row r="13" spans="1:13" ht="11.15" customHeight="1">
      <c r="B13" s="800" t="s">
        <v>304</v>
      </c>
      <c r="C13" s="398">
        <v>15</v>
      </c>
      <c r="D13" s="399">
        <v>24</v>
      </c>
      <c r="E13" s="399">
        <v>23</v>
      </c>
      <c r="F13" s="399">
        <v>22</v>
      </c>
      <c r="G13" s="399">
        <v>26</v>
      </c>
      <c r="H13" s="399">
        <v>51</v>
      </c>
      <c r="I13" s="399">
        <v>57</v>
      </c>
      <c r="J13" s="399">
        <v>44</v>
      </c>
      <c r="K13" s="399">
        <v>40</v>
      </c>
      <c r="L13" s="399">
        <v>37</v>
      </c>
      <c r="M13" s="400">
        <v>7</v>
      </c>
    </row>
    <row r="14" spans="1:13" ht="11.25" customHeight="1">
      <c r="B14" s="800" t="s">
        <v>601</v>
      </c>
      <c r="C14" s="417">
        <v>20</v>
      </c>
      <c r="D14" s="418">
        <v>18</v>
      </c>
      <c r="E14" s="418">
        <v>25</v>
      </c>
      <c r="F14" s="418">
        <v>22</v>
      </c>
      <c r="G14" s="418">
        <v>26</v>
      </c>
      <c r="H14" s="418">
        <v>46</v>
      </c>
      <c r="I14" s="418">
        <v>37</v>
      </c>
      <c r="J14" s="418">
        <v>29</v>
      </c>
      <c r="K14" s="418">
        <v>34</v>
      </c>
      <c r="L14" s="418">
        <v>25</v>
      </c>
      <c r="M14" s="419">
        <v>12</v>
      </c>
    </row>
    <row r="15" spans="1:13" ht="11.25" customHeight="1">
      <c r="B15" s="800" t="s">
        <v>303</v>
      </c>
      <c r="C15" s="398">
        <v>9</v>
      </c>
      <c r="D15" s="399">
        <v>8</v>
      </c>
      <c r="E15" s="399">
        <v>14</v>
      </c>
      <c r="F15" s="399">
        <v>23</v>
      </c>
      <c r="G15" s="399">
        <v>13</v>
      </c>
      <c r="H15" s="399">
        <v>53</v>
      </c>
      <c r="I15" s="399">
        <v>44</v>
      </c>
      <c r="J15" s="399">
        <v>36</v>
      </c>
      <c r="K15" s="399">
        <v>49</v>
      </c>
      <c r="L15" s="399">
        <v>23</v>
      </c>
      <c r="M15" s="400">
        <v>14</v>
      </c>
    </row>
    <row r="16" spans="1:13" ht="11.25" customHeight="1">
      <c r="B16" s="800" t="s">
        <v>305</v>
      </c>
      <c r="C16" s="417">
        <v>17</v>
      </c>
      <c r="D16" s="418">
        <v>18</v>
      </c>
      <c r="E16" s="418">
        <v>17</v>
      </c>
      <c r="F16" s="418">
        <v>20</v>
      </c>
      <c r="G16" s="418">
        <v>19</v>
      </c>
      <c r="H16" s="418">
        <v>30</v>
      </c>
      <c r="I16" s="418">
        <v>34</v>
      </c>
      <c r="J16" s="418">
        <v>44</v>
      </c>
      <c r="K16" s="418">
        <v>15</v>
      </c>
      <c r="L16" s="418">
        <v>17</v>
      </c>
      <c r="M16" s="419">
        <v>5</v>
      </c>
    </row>
    <row r="17" spans="1:13" ht="11.25" customHeight="1">
      <c r="B17" s="800" t="s">
        <v>306</v>
      </c>
      <c r="C17" s="398">
        <v>10</v>
      </c>
      <c r="D17" s="399">
        <v>18</v>
      </c>
      <c r="E17" s="399">
        <v>18</v>
      </c>
      <c r="F17" s="399">
        <v>11</v>
      </c>
      <c r="G17" s="399">
        <v>13</v>
      </c>
      <c r="H17" s="399">
        <v>16</v>
      </c>
      <c r="I17" s="399">
        <v>30</v>
      </c>
      <c r="J17" s="399">
        <v>25</v>
      </c>
      <c r="K17" s="399">
        <v>18</v>
      </c>
      <c r="L17" s="399">
        <v>7</v>
      </c>
      <c r="M17" s="400">
        <v>3</v>
      </c>
    </row>
    <row r="18" spans="1:13" ht="11.25" customHeight="1">
      <c r="A18" s="391"/>
      <c r="B18" s="800" t="s">
        <v>142</v>
      </c>
      <c r="C18" s="420">
        <v>36</v>
      </c>
      <c r="D18" s="421">
        <v>49</v>
      </c>
      <c r="E18" s="421">
        <v>52</v>
      </c>
      <c r="F18" s="421">
        <v>40</v>
      </c>
      <c r="G18" s="421">
        <v>53</v>
      </c>
      <c r="H18" s="421">
        <v>96</v>
      </c>
      <c r="I18" s="421">
        <v>107</v>
      </c>
      <c r="J18" s="421">
        <v>109</v>
      </c>
      <c r="K18" s="421">
        <v>101</v>
      </c>
      <c r="L18" s="421">
        <v>71</v>
      </c>
      <c r="M18" s="422">
        <v>28</v>
      </c>
    </row>
    <row r="19" spans="1:13" ht="11.25" customHeight="1">
      <c r="B19" s="36" t="s">
        <v>115</v>
      </c>
    </row>
    <row r="20" spans="1:13" ht="11.25" customHeight="1">
      <c r="B20" s="801" t="s">
        <v>602</v>
      </c>
    </row>
    <row r="21" spans="1:13" ht="11.25" customHeight="1">
      <c r="B21" s="801" t="s">
        <v>309</v>
      </c>
    </row>
    <row r="44" spans="2:13" ht="11.25" customHeight="1">
      <c r="B44" s="254"/>
      <c r="C44" s="258" t="s">
        <v>603</v>
      </c>
      <c r="D44" s="255"/>
      <c r="E44" s="255"/>
      <c r="F44" s="254"/>
      <c r="G44" s="254"/>
      <c r="H44" s="254"/>
      <c r="I44" s="254"/>
      <c r="J44" s="254"/>
      <c r="K44" s="254"/>
      <c r="L44" s="254"/>
      <c r="M44" s="254"/>
    </row>
    <row r="45" spans="2:13" ht="11.25" customHeight="1">
      <c r="B45" s="802"/>
      <c r="C45" s="3">
        <v>2016</v>
      </c>
      <c r="D45" s="4">
        <v>2017</v>
      </c>
      <c r="E45" s="4">
        <v>2018</v>
      </c>
      <c r="F45" s="4">
        <v>2019</v>
      </c>
      <c r="G45" s="4">
        <v>2020</v>
      </c>
      <c r="H45" s="4">
        <v>2021</v>
      </c>
      <c r="I45" s="4">
        <v>2022</v>
      </c>
      <c r="J45" s="4">
        <v>2023</v>
      </c>
      <c r="K45" s="4">
        <v>2024</v>
      </c>
      <c r="L45" s="4">
        <v>2025</v>
      </c>
      <c r="M45" s="94">
        <v>2026</v>
      </c>
    </row>
    <row r="46" spans="2:13" ht="11.25" customHeight="1">
      <c r="B46" s="800" t="s">
        <v>298</v>
      </c>
      <c r="C46" s="423">
        <v>28.873933699126429</v>
      </c>
      <c r="D46" s="424">
        <v>25.070237740872301</v>
      </c>
      <c r="E46" s="424">
        <v>39.206749815163647</v>
      </c>
      <c r="F46" s="424">
        <v>33.359253558018203</v>
      </c>
      <c r="G46" s="424">
        <v>43.756069390465143</v>
      </c>
      <c r="H46" s="424">
        <v>68.429767826888096</v>
      </c>
      <c r="I46" s="424">
        <v>95.843228724238642</v>
      </c>
      <c r="J46" s="424">
        <v>57.022853809359262</v>
      </c>
      <c r="K46" s="424">
        <v>55.656111361298983</v>
      </c>
      <c r="L46" s="424">
        <v>42.320658321000003</v>
      </c>
      <c r="M46" s="425">
        <v>45.875270808000003</v>
      </c>
    </row>
    <row r="47" spans="2:13" ht="11.25" customHeight="1">
      <c r="B47" s="800" t="s">
        <v>299</v>
      </c>
      <c r="C47" s="395">
        <v>5.425867734498258</v>
      </c>
      <c r="D47" s="396">
        <v>5.529356105121602</v>
      </c>
      <c r="E47" s="396">
        <v>19.718279634000002</v>
      </c>
      <c r="F47" s="396">
        <v>9.5012932699999997</v>
      </c>
      <c r="G47" s="396">
        <v>19.339109906745652</v>
      </c>
      <c r="H47" s="396">
        <v>35.63970933871142</v>
      </c>
      <c r="I47" s="396">
        <v>69.765859424281814</v>
      </c>
      <c r="J47" s="396">
        <v>18.225945601362469</v>
      </c>
      <c r="K47" s="396">
        <v>30.501629832423109</v>
      </c>
      <c r="L47" s="396">
        <v>8.1706263669999988</v>
      </c>
      <c r="M47" s="397">
        <v>16.226781973000001</v>
      </c>
    </row>
    <row r="48" spans="2:13" ht="11.25" customHeight="1">
      <c r="B48" s="800" t="s">
        <v>301</v>
      </c>
      <c r="C48" s="426">
        <v>5.0949428299999999</v>
      </c>
      <c r="D48" s="427">
        <v>7.0782947209999998</v>
      </c>
      <c r="E48" s="427">
        <v>5.3293146314206226</v>
      </c>
      <c r="F48" s="427">
        <v>6.157157411</v>
      </c>
      <c r="G48" s="427">
        <v>10.528961649999999</v>
      </c>
      <c r="H48" s="427">
        <v>17.426355358999999</v>
      </c>
      <c r="I48" s="427">
        <v>11.82969040220329</v>
      </c>
      <c r="J48" s="427">
        <v>8.6331771419999992</v>
      </c>
      <c r="K48" s="427">
        <v>7.5315181549999997</v>
      </c>
      <c r="L48" s="427">
        <v>3.2622000509999989</v>
      </c>
      <c r="M48" s="428">
        <v>3.6462118518300328</v>
      </c>
    </row>
    <row r="49" spans="1:13" ht="11.25" customHeight="1">
      <c r="A49" s="391"/>
      <c r="B49" s="800" t="s">
        <v>300</v>
      </c>
      <c r="C49" s="395">
        <v>1.4179583840000001</v>
      </c>
      <c r="D49" s="396">
        <v>1.9573415419999998</v>
      </c>
      <c r="E49" s="396">
        <v>2.16574</v>
      </c>
      <c r="F49" s="396">
        <v>3.2807060350000001</v>
      </c>
      <c r="G49" s="396">
        <v>3.7606500669999989</v>
      </c>
      <c r="H49" s="396">
        <v>9.7250926606126882</v>
      </c>
      <c r="I49" s="396">
        <v>5.7292295549999999</v>
      </c>
      <c r="J49" s="396">
        <v>8.1185216500994812</v>
      </c>
      <c r="K49" s="396">
        <v>2.8200518460000001</v>
      </c>
      <c r="L49" s="396">
        <v>4.2099931076801971</v>
      </c>
      <c r="M49" s="397">
        <v>1.046722902</v>
      </c>
    </row>
    <row r="50" spans="1:13" ht="11.25" customHeight="1">
      <c r="B50" s="800" t="s">
        <v>304</v>
      </c>
      <c r="C50" s="426">
        <v>2.3711828831576338</v>
      </c>
      <c r="D50" s="427">
        <v>1.1855248729403229</v>
      </c>
      <c r="E50" s="427">
        <v>2.0821399349999998</v>
      </c>
      <c r="F50" s="427">
        <v>0.94647149999999991</v>
      </c>
      <c r="G50" s="427">
        <v>2.2667851580325928</v>
      </c>
      <c r="H50" s="427">
        <v>4.6067967019999996</v>
      </c>
      <c r="I50" s="427">
        <v>3.4427091052085701</v>
      </c>
      <c r="J50" s="427">
        <v>3.2737081140000002</v>
      </c>
      <c r="K50" s="427">
        <v>3.1991981420000002</v>
      </c>
      <c r="L50" s="427">
        <v>2.30395254</v>
      </c>
      <c r="M50" s="428">
        <v>1.177855849</v>
      </c>
    </row>
    <row r="51" spans="1:13" ht="11.25" customHeight="1">
      <c r="B51" s="800" t="s">
        <v>307</v>
      </c>
      <c r="C51" s="395">
        <v>1.4355024999999999</v>
      </c>
      <c r="D51" s="396">
        <v>1.0373372320000001</v>
      </c>
      <c r="E51" s="396">
        <v>1.458656975</v>
      </c>
      <c r="F51" s="396">
        <v>1.8076957</v>
      </c>
      <c r="G51" s="396">
        <v>2.0868399050000002</v>
      </c>
      <c r="H51" s="396">
        <v>4.7105910049999986</v>
      </c>
      <c r="I51" s="396">
        <v>2.8112380290000001</v>
      </c>
      <c r="J51" s="396">
        <v>1.5461252519999999</v>
      </c>
      <c r="K51" s="396">
        <v>1.497585647</v>
      </c>
      <c r="L51" s="396">
        <v>2.0712911379999999</v>
      </c>
      <c r="M51" s="397">
        <v>0.81715688399999997</v>
      </c>
    </row>
    <row r="52" spans="1:13" ht="11.25" customHeight="1">
      <c r="B52" s="800" t="s">
        <v>601</v>
      </c>
      <c r="C52" s="426">
        <v>1.681903902</v>
      </c>
      <c r="D52" s="427">
        <v>1.8507388899999999</v>
      </c>
      <c r="E52" s="427">
        <v>1.0074750189999999</v>
      </c>
      <c r="F52" s="427">
        <v>1.0932487280000001</v>
      </c>
      <c r="G52" s="427">
        <v>2.6723864740000001</v>
      </c>
      <c r="H52" s="427">
        <v>5.3346634110000002</v>
      </c>
      <c r="I52" s="427">
        <v>4.8470590849999997</v>
      </c>
      <c r="J52" s="427">
        <v>1.283423024</v>
      </c>
      <c r="K52" s="427">
        <v>4.9690372839999997</v>
      </c>
      <c r="L52" s="427">
        <v>1.145883129</v>
      </c>
      <c r="M52" s="428">
        <v>0.31514999999999987</v>
      </c>
    </row>
    <row r="53" spans="1:13" ht="11.25" customHeight="1">
      <c r="B53" s="800" t="s">
        <v>303</v>
      </c>
      <c r="C53" s="395">
        <v>0.40704700596578552</v>
      </c>
      <c r="D53" s="396">
        <v>0.11020855</v>
      </c>
      <c r="E53" s="396">
        <v>0.37497250100000001</v>
      </c>
      <c r="F53" s="396">
        <v>1.5054476010212541</v>
      </c>
      <c r="G53" s="396">
        <v>1.85955</v>
      </c>
      <c r="H53" s="396">
        <v>6.7242891718654647</v>
      </c>
      <c r="I53" s="396">
        <v>15.048896343999999</v>
      </c>
      <c r="J53" s="396">
        <v>1.702249450999999</v>
      </c>
      <c r="K53" s="396">
        <v>1.7018604850000001</v>
      </c>
      <c r="L53" s="396">
        <v>0.35126784199999989</v>
      </c>
      <c r="M53" s="397">
        <v>0.3215088299999998</v>
      </c>
    </row>
    <row r="54" spans="1:13" ht="11.25" customHeight="1">
      <c r="B54" s="800" t="s">
        <v>305</v>
      </c>
      <c r="C54" s="426">
        <v>0.43900610283387198</v>
      </c>
      <c r="D54" s="427">
        <v>0.99926161407595249</v>
      </c>
      <c r="E54" s="427">
        <v>2.3550119999999999</v>
      </c>
      <c r="F54" s="427">
        <v>0.83289511063068544</v>
      </c>
      <c r="G54" s="427">
        <v>2.131567</v>
      </c>
      <c r="H54" s="427">
        <v>2.7483327750000002</v>
      </c>
      <c r="I54" s="427">
        <v>3.3727853826680572</v>
      </c>
      <c r="J54" s="427">
        <v>1.1952127450000001</v>
      </c>
      <c r="K54" s="427">
        <v>1.073623421</v>
      </c>
      <c r="L54" s="427">
        <v>2.3677147280000002</v>
      </c>
      <c r="M54" s="428">
        <v>0.66672715999999999</v>
      </c>
    </row>
    <row r="55" spans="1:13" ht="11.25" customHeight="1">
      <c r="B55" s="800" t="s">
        <v>306</v>
      </c>
      <c r="C55" s="395">
        <v>0.58688266186606053</v>
      </c>
      <c r="D55" s="396">
        <v>0.15542749999999991</v>
      </c>
      <c r="E55" s="396">
        <v>1.0265721560000001</v>
      </c>
      <c r="F55" s="396">
        <v>0.26436694299999991</v>
      </c>
      <c r="G55" s="396">
        <v>0.25794099999999998</v>
      </c>
      <c r="H55" s="396">
        <v>0.66610500000000006</v>
      </c>
      <c r="I55" s="396">
        <v>0.61263626199999976</v>
      </c>
      <c r="J55" s="396">
        <v>0.90758899999999998</v>
      </c>
      <c r="K55" s="396">
        <v>0.51289999999999991</v>
      </c>
      <c r="L55" s="396">
        <v>0.29799999999999988</v>
      </c>
      <c r="M55" s="397">
        <v>7.3338999999999904E-2</v>
      </c>
    </row>
    <row r="56" spans="1:13" ht="11.25" customHeight="1">
      <c r="A56" s="391"/>
      <c r="B56" s="800" t="s">
        <v>142</v>
      </c>
      <c r="C56" s="496">
        <v>2.1233651999999998</v>
      </c>
      <c r="D56" s="497">
        <v>1.729160072</v>
      </c>
      <c r="E56" s="497">
        <v>1.7196919749999999</v>
      </c>
      <c r="F56" s="497">
        <v>2.2442369580000001</v>
      </c>
      <c r="G56" s="497">
        <v>2.9123488019999999</v>
      </c>
      <c r="H56" s="497">
        <v>7.1880228609999994</v>
      </c>
      <c r="I56" s="497">
        <v>4.8175820290000004</v>
      </c>
      <c r="J56" s="497">
        <v>3.4665330719999998</v>
      </c>
      <c r="K56" s="497">
        <v>2.271893015999999</v>
      </c>
      <c r="L56" s="497">
        <v>3.149744256</v>
      </c>
      <c r="M56" s="498">
        <v>1.4555796679999999</v>
      </c>
    </row>
    <row r="57" spans="1:13" ht="11.25" customHeight="1">
      <c r="B57" s="36" t="s">
        <v>115</v>
      </c>
      <c r="C57" s="803"/>
      <c r="D57" s="803"/>
      <c r="E57" s="803"/>
      <c r="F57" s="803"/>
      <c r="G57" s="803"/>
      <c r="H57" s="803"/>
      <c r="I57" s="803"/>
      <c r="J57" s="803"/>
      <c r="K57" s="803"/>
    </row>
    <row r="58" spans="1:13" ht="11.25" customHeight="1">
      <c r="B58" s="801" t="s">
        <v>602</v>
      </c>
    </row>
    <row r="59" spans="1:13" ht="11.25" customHeight="1">
      <c r="B59" s="801" t="s">
        <v>309</v>
      </c>
    </row>
  </sheetData>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F452D-42D2-4810-BB87-6BE333AF86B2}">
  <sheetPr>
    <tabColor theme="4"/>
  </sheetPr>
  <dimension ref="A1:AM71"/>
  <sheetViews>
    <sheetView showGridLines="0" zoomScaleNormal="100" workbookViewId="0"/>
  </sheetViews>
  <sheetFormatPr defaultColWidth="5.5" defaultRowHeight="11.25" customHeight="1"/>
  <cols>
    <col min="1" max="1" width="2.5" style="389" customWidth="1"/>
    <col min="2" max="2" width="14.58203125" style="389" customWidth="1"/>
    <col min="3" max="3" width="6" style="389" bestFit="1" customWidth="1"/>
    <col min="4" max="13" width="5.5" style="389"/>
    <col min="14" max="14" width="2.33203125" style="389" customWidth="1"/>
    <col min="15" max="15" width="11.08203125" style="389" bestFit="1" customWidth="1"/>
    <col min="16" max="26" width="5.5" style="389"/>
    <col min="27" max="27" width="2.33203125" style="389" customWidth="1"/>
    <col min="28" max="28" width="11.08203125" style="389" bestFit="1" customWidth="1"/>
    <col min="29" max="16384" width="5.5" style="389"/>
  </cols>
  <sheetData>
    <row r="1" spans="1:39" ht="11.25" customHeight="1">
      <c r="A1" s="817"/>
    </row>
    <row r="2" spans="1:39" ht="11.25" customHeight="1">
      <c r="A2" s="817"/>
    </row>
    <row r="3" spans="1:39" ht="11.25" customHeight="1">
      <c r="A3" s="817"/>
    </row>
    <row r="5" spans="1:39" ht="11.25" customHeight="1">
      <c r="A5" s="817"/>
    </row>
    <row r="6" spans="1:39" ht="15.5">
      <c r="A6" s="817"/>
      <c r="C6" s="804" t="s">
        <v>604</v>
      </c>
      <c r="P6" s="804" t="s">
        <v>605</v>
      </c>
      <c r="AC6" s="390" t="s">
        <v>801</v>
      </c>
    </row>
    <row r="7" spans="1:39" ht="11.25" customHeight="1">
      <c r="B7" s="637"/>
      <c r="C7" s="3">
        <v>2016</v>
      </c>
      <c r="D7" s="4">
        <v>2017</v>
      </c>
      <c r="E7" s="4">
        <v>2018</v>
      </c>
      <c r="F7" s="4">
        <v>2019</v>
      </c>
      <c r="G7" s="4">
        <v>2020</v>
      </c>
      <c r="H7" s="4">
        <v>2021</v>
      </c>
      <c r="I7" s="4">
        <v>2022</v>
      </c>
      <c r="J7" s="4">
        <v>2023</v>
      </c>
      <c r="K7" s="4">
        <v>2024</v>
      </c>
      <c r="L7" s="4">
        <v>2025</v>
      </c>
      <c r="M7" s="94">
        <v>2026</v>
      </c>
      <c r="O7" s="637"/>
      <c r="P7" s="3">
        <v>2016</v>
      </c>
      <c r="Q7" s="4">
        <v>2017</v>
      </c>
      <c r="R7" s="4">
        <v>2018</v>
      </c>
      <c r="S7" s="4">
        <v>2019</v>
      </c>
      <c r="T7" s="4">
        <v>2020</v>
      </c>
      <c r="U7" s="4">
        <v>2021</v>
      </c>
      <c r="V7" s="4">
        <v>2022</v>
      </c>
      <c r="W7" s="4">
        <v>2023</v>
      </c>
      <c r="X7" s="4">
        <v>2024</v>
      </c>
      <c r="Y7" s="4">
        <v>2025</v>
      </c>
      <c r="Z7" s="94">
        <v>2026</v>
      </c>
      <c r="AB7" s="637"/>
      <c r="AC7" s="3">
        <v>2016</v>
      </c>
      <c r="AD7" s="4">
        <v>2017</v>
      </c>
      <c r="AE7" s="4">
        <v>2018</v>
      </c>
      <c r="AF7" s="4">
        <v>2019</v>
      </c>
      <c r="AG7" s="4">
        <v>2020</v>
      </c>
      <c r="AH7" s="4">
        <v>2021</v>
      </c>
      <c r="AI7" s="4">
        <v>2022</v>
      </c>
      <c r="AJ7" s="4">
        <v>2023</v>
      </c>
      <c r="AK7" s="4">
        <v>2024</v>
      </c>
      <c r="AL7" s="4">
        <v>2025</v>
      </c>
      <c r="AM7" s="94">
        <v>2026</v>
      </c>
    </row>
    <row r="8" spans="1:39" ht="11.25" customHeight="1">
      <c r="A8" s="817"/>
      <c r="B8" s="610" t="s">
        <v>419</v>
      </c>
      <c r="C8" s="747">
        <v>11.901369499999999</v>
      </c>
      <c r="D8" s="748">
        <v>12</v>
      </c>
      <c r="E8" s="748">
        <v>12.09863</v>
      </c>
      <c r="F8" s="748">
        <v>12.854794</v>
      </c>
      <c r="G8" s="748">
        <v>14.071232500000001</v>
      </c>
      <c r="H8" s="748">
        <v>12</v>
      </c>
      <c r="I8" s="748">
        <v>12</v>
      </c>
      <c r="J8" s="748">
        <v>15.386301</v>
      </c>
      <c r="K8" s="748">
        <v>16.372603000000002</v>
      </c>
      <c r="L8" s="748">
        <v>17.621918000000001</v>
      </c>
      <c r="M8" s="749">
        <v>9.5506844999999991</v>
      </c>
      <c r="O8" s="610" t="s">
        <v>419</v>
      </c>
      <c r="P8" s="747">
        <v>8.383561499999999</v>
      </c>
      <c r="Q8" s="748">
        <v>12</v>
      </c>
      <c r="R8" s="748">
        <v>8.9753425</v>
      </c>
      <c r="S8" s="748">
        <v>11.506849000000001</v>
      </c>
      <c r="T8" s="748">
        <v>9.8301370000000006</v>
      </c>
      <c r="U8" s="748">
        <v>9.6</v>
      </c>
      <c r="V8" s="748">
        <v>8.5643834999999999</v>
      </c>
      <c r="W8" s="748">
        <v>13.972602999999999</v>
      </c>
      <c r="X8" s="748">
        <v>11.243835000000001</v>
      </c>
      <c r="Y8" s="748">
        <v>12</v>
      </c>
      <c r="Z8" s="749">
        <v>4.5369864999999994</v>
      </c>
      <c r="AB8" s="610" t="s">
        <v>606</v>
      </c>
      <c r="AC8" s="747">
        <v>11.901369499999999</v>
      </c>
      <c r="AD8" s="748">
        <v>12</v>
      </c>
      <c r="AE8" s="748">
        <v>12.09863</v>
      </c>
      <c r="AF8" s="748">
        <v>12.854794</v>
      </c>
      <c r="AG8" s="748">
        <v>14.071232500000001</v>
      </c>
      <c r="AH8" s="748">
        <v>12</v>
      </c>
      <c r="AI8" s="748">
        <v>12</v>
      </c>
      <c r="AJ8" s="748">
        <v>15.386301</v>
      </c>
      <c r="AK8" s="748">
        <v>16.372603000000002</v>
      </c>
      <c r="AL8" s="748">
        <v>17.621918000000001</v>
      </c>
      <c r="AM8" s="749">
        <v>9.5506844999999991</v>
      </c>
    </row>
    <row r="9" spans="1:39" ht="11.25" customHeight="1">
      <c r="A9" s="817"/>
      <c r="B9" s="610" t="s">
        <v>420</v>
      </c>
      <c r="C9" s="756">
        <v>13.74036708510638</v>
      </c>
      <c r="D9" s="757">
        <v>13.8128603882353</v>
      </c>
      <c r="E9" s="757">
        <v>13.92480961111111</v>
      </c>
      <c r="F9" s="757">
        <v>14.19833880314961</v>
      </c>
      <c r="G9" s="757">
        <v>15.293578617187499</v>
      </c>
      <c r="H9" s="757">
        <v>13.9443491484375</v>
      </c>
      <c r="I9" s="757">
        <v>13.58240792105263</v>
      </c>
      <c r="J9" s="757">
        <v>15.946498230337079</v>
      </c>
      <c r="K9" s="757">
        <v>17.593533347826089</v>
      </c>
      <c r="L9" s="757">
        <v>19.961333427672951</v>
      </c>
      <c r="M9" s="758">
        <v>13.711375673913039</v>
      </c>
      <c r="O9" s="610" t="s">
        <v>420</v>
      </c>
      <c r="P9" s="756">
        <v>12.323013449999999</v>
      </c>
      <c r="Q9" s="757">
        <v>15.71025709756098</v>
      </c>
      <c r="R9" s="757">
        <v>11.15835604285714</v>
      </c>
      <c r="S9" s="757">
        <v>11.66205786046512</v>
      </c>
      <c r="T9" s="757">
        <v>10.771113067961171</v>
      </c>
      <c r="U9" s="757">
        <v>11.399860576271189</v>
      </c>
      <c r="V9" s="757">
        <v>11.8623995</v>
      </c>
      <c r="W9" s="757">
        <v>15.329859734104049</v>
      </c>
      <c r="X9" s="757">
        <v>14.81250950314465</v>
      </c>
      <c r="Y9" s="757">
        <v>16.440109419999999</v>
      </c>
      <c r="Z9" s="758">
        <v>8.7505080887096778</v>
      </c>
      <c r="AB9" s="610" t="s">
        <v>607</v>
      </c>
      <c r="AC9" s="824">
        <v>12.323013449999999</v>
      </c>
      <c r="AD9" s="825">
        <v>15.71025709756098</v>
      </c>
      <c r="AE9" s="825">
        <v>11.15835604285714</v>
      </c>
      <c r="AF9" s="825">
        <v>11.66205786046512</v>
      </c>
      <c r="AG9" s="825">
        <v>10.771113067961171</v>
      </c>
      <c r="AH9" s="825">
        <v>11.399860576271189</v>
      </c>
      <c r="AI9" s="825">
        <v>11.8623995</v>
      </c>
      <c r="AJ9" s="825">
        <v>15.329859734104049</v>
      </c>
      <c r="AK9" s="825">
        <v>14.81250950314465</v>
      </c>
      <c r="AL9" s="825">
        <v>16.440109419999999</v>
      </c>
      <c r="AM9" s="826">
        <v>8.7505080887096778</v>
      </c>
    </row>
    <row r="10" spans="1:39" ht="11.25" customHeight="1">
      <c r="A10" s="817"/>
      <c r="B10" s="36" t="s">
        <v>115</v>
      </c>
      <c r="O10" s="36" t="s">
        <v>115</v>
      </c>
      <c r="AB10" s="36" t="s">
        <v>115</v>
      </c>
    </row>
    <row r="16" spans="1:39" ht="11.25" customHeight="1">
      <c r="N16" s="389" t="s">
        <v>608</v>
      </c>
    </row>
    <row r="35" spans="1:39" ht="11.25" customHeight="1">
      <c r="C35" s="390" t="s">
        <v>609</v>
      </c>
      <c r="P35" s="804" t="s">
        <v>610</v>
      </c>
      <c r="AC35" s="390" t="s">
        <v>611</v>
      </c>
    </row>
    <row r="36" spans="1:39" ht="11.25" customHeight="1">
      <c r="B36" s="637"/>
      <c r="C36" s="3">
        <v>2016</v>
      </c>
      <c r="D36" s="4">
        <v>2017</v>
      </c>
      <c r="E36" s="4">
        <v>2018</v>
      </c>
      <c r="F36" s="4">
        <v>2019</v>
      </c>
      <c r="G36" s="4">
        <v>2020</v>
      </c>
      <c r="H36" s="4">
        <v>2021</v>
      </c>
      <c r="I36" s="4">
        <v>2022</v>
      </c>
      <c r="J36" s="4">
        <v>2023</v>
      </c>
      <c r="K36" s="4">
        <v>2024</v>
      </c>
      <c r="L36" s="4">
        <v>2025</v>
      </c>
      <c r="M36" s="94">
        <v>2026</v>
      </c>
      <c r="O36" s="637"/>
      <c r="P36" s="3">
        <v>2016</v>
      </c>
      <c r="Q36" s="4">
        <v>2017</v>
      </c>
      <c r="R36" s="4">
        <v>2018</v>
      </c>
      <c r="S36" s="4">
        <v>2019</v>
      </c>
      <c r="T36" s="4">
        <v>2020</v>
      </c>
      <c r="U36" s="4">
        <v>2021</v>
      </c>
      <c r="V36" s="4">
        <v>2022</v>
      </c>
      <c r="W36" s="4">
        <v>2023</v>
      </c>
      <c r="X36" s="4">
        <v>2024</v>
      </c>
      <c r="Y36" s="4">
        <v>2025</v>
      </c>
      <c r="Z36" s="94">
        <v>2026</v>
      </c>
      <c r="AB36" s="637"/>
      <c r="AC36" s="3">
        <v>2016</v>
      </c>
      <c r="AD36" s="4">
        <v>2017</v>
      </c>
      <c r="AE36" s="4">
        <v>2018</v>
      </c>
      <c r="AF36" s="4">
        <v>2019</v>
      </c>
      <c r="AG36" s="4">
        <v>2020</v>
      </c>
      <c r="AH36" s="4">
        <v>2021</v>
      </c>
      <c r="AI36" s="4">
        <v>2022</v>
      </c>
      <c r="AJ36" s="4">
        <v>2023</v>
      </c>
      <c r="AK36" s="4">
        <v>2024</v>
      </c>
      <c r="AL36" s="4">
        <v>2025</v>
      </c>
      <c r="AM36" s="94">
        <v>2026</v>
      </c>
    </row>
    <row r="37" spans="1:39" ht="11.25" customHeight="1">
      <c r="A37" s="817"/>
      <c r="B37" s="610" t="s">
        <v>419</v>
      </c>
      <c r="C37" s="747">
        <v>2.5027400000000002</v>
      </c>
      <c r="D37" s="748">
        <v>2.6328770000000001</v>
      </c>
      <c r="E37" s="748">
        <v>2.6835615000000002</v>
      </c>
      <c r="F37" s="748">
        <v>2.6684929999999998</v>
      </c>
      <c r="G37" s="748">
        <v>2.6465749999999999</v>
      </c>
      <c r="H37" s="748">
        <v>2.3315065000000001</v>
      </c>
      <c r="I37" s="748">
        <v>1.991781</v>
      </c>
      <c r="J37" s="748">
        <v>2.4136989999999998</v>
      </c>
      <c r="K37" s="748">
        <v>2.9301370000000002</v>
      </c>
      <c r="L37" s="748">
        <v>2.9273975000000001</v>
      </c>
      <c r="M37" s="749">
        <v>2.1013695000000001</v>
      </c>
      <c r="O37" s="610" t="s">
        <v>419</v>
      </c>
      <c r="P37" s="747">
        <v>2.2712330000000001</v>
      </c>
      <c r="Q37" s="748">
        <v>2.5260275000000001</v>
      </c>
      <c r="R37" s="748">
        <v>2.8342464999999999</v>
      </c>
      <c r="S37" s="748">
        <v>2.794521</v>
      </c>
      <c r="T37" s="748">
        <v>1.849315</v>
      </c>
      <c r="U37" s="748">
        <v>1.839726</v>
      </c>
      <c r="V37" s="748">
        <v>1.4136985</v>
      </c>
      <c r="W37" s="748">
        <v>2.3589039999999999</v>
      </c>
      <c r="X37" s="748">
        <v>2.0821915</v>
      </c>
      <c r="Y37" s="748">
        <v>1.8452055000000001</v>
      </c>
      <c r="Z37" s="749">
        <v>1.2767120000000001</v>
      </c>
      <c r="AB37" s="610" t="s">
        <v>606</v>
      </c>
      <c r="AC37" s="747">
        <v>2.5027400000000002</v>
      </c>
      <c r="AD37" s="748">
        <v>2.6328770000000001</v>
      </c>
      <c r="AE37" s="748">
        <v>2.6835615000000002</v>
      </c>
      <c r="AF37" s="748">
        <v>2.6684929999999998</v>
      </c>
      <c r="AG37" s="748">
        <v>2.6465749999999999</v>
      </c>
      <c r="AH37" s="748">
        <v>2.3315065000000001</v>
      </c>
      <c r="AI37" s="748">
        <v>1.991781</v>
      </c>
      <c r="AJ37" s="748">
        <v>2.4136989999999998</v>
      </c>
      <c r="AK37" s="748">
        <v>2.9301370000000002</v>
      </c>
      <c r="AL37" s="748">
        <v>2.9273975000000001</v>
      </c>
      <c r="AM37" s="749">
        <v>2.1013695000000001</v>
      </c>
    </row>
    <row r="38" spans="1:39" ht="11.25" customHeight="1">
      <c r="A38" s="817"/>
      <c r="B38" s="610" t="s">
        <v>420</v>
      </c>
      <c r="C38" s="756">
        <v>2.729419547619047</v>
      </c>
      <c r="D38" s="757">
        <v>3.3428570857142859</v>
      </c>
      <c r="E38" s="757">
        <v>2.5514555312499998</v>
      </c>
      <c r="F38" s="757">
        <v>2.7435712105263161</v>
      </c>
      <c r="G38" s="757">
        <v>2.7123752542372879</v>
      </c>
      <c r="H38" s="757">
        <v>2.6406392708333328</v>
      </c>
      <c r="I38" s="757">
        <v>2.1978082666666672</v>
      </c>
      <c r="J38" s="757">
        <v>2.708293963636363</v>
      </c>
      <c r="K38" s="757">
        <v>2.6767123333333331</v>
      </c>
      <c r="L38" s="757">
        <v>3.0162022241379312</v>
      </c>
      <c r="M38" s="758">
        <v>2.657907909090909</v>
      </c>
      <c r="O38" s="610" t="s">
        <v>420</v>
      </c>
      <c r="P38" s="756">
        <v>2.9375764153846151</v>
      </c>
      <c r="Q38" s="757">
        <v>3.1755292272727269</v>
      </c>
      <c r="R38" s="757">
        <v>2.72447485</v>
      </c>
      <c r="S38" s="757">
        <v>2.780727413793104</v>
      </c>
      <c r="T38" s="757">
        <v>2.0100609747899161</v>
      </c>
      <c r="U38" s="757">
        <v>2.0526418516483518</v>
      </c>
      <c r="V38" s="757">
        <v>1.7264625352941181</v>
      </c>
      <c r="W38" s="757">
        <v>2.4625642187499999</v>
      </c>
      <c r="X38" s="757">
        <v>2.0460235902777781</v>
      </c>
      <c r="Y38" s="757">
        <v>2.027952107594936</v>
      </c>
      <c r="Z38" s="758">
        <v>1.740988157303371</v>
      </c>
      <c r="AB38" s="610" t="s">
        <v>607</v>
      </c>
      <c r="AC38" s="824">
        <v>2.9375764153846151</v>
      </c>
      <c r="AD38" s="825">
        <v>3.1755292272727269</v>
      </c>
      <c r="AE38" s="825">
        <v>2.72447485</v>
      </c>
      <c r="AF38" s="825">
        <v>2.780727413793104</v>
      </c>
      <c r="AG38" s="825">
        <v>2.0100609747899161</v>
      </c>
      <c r="AH38" s="825">
        <v>2.0526418516483518</v>
      </c>
      <c r="AI38" s="825">
        <v>1.7264625352941181</v>
      </c>
      <c r="AJ38" s="825">
        <v>2.4625642187499999</v>
      </c>
      <c r="AK38" s="825">
        <v>2.0460235902777781</v>
      </c>
      <c r="AL38" s="825">
        <v>2.027952107594936</v>
      </c>
      <c r="AM38" s="826">
        <v>1.740988157303371</v>
      </c>
    </row>
    <row r="39" spans="1:39" ht="11.25" customHeight="1">
      <c r="B39" s="36" t="s">
        <v>115</v>
      </c>
      <c r="O39" s="36" t="s">
        <v>115</v>
      </c>
      <c r="AB39" s="36" t="s">
        <v>115</v>
      </c>
    </row>
    <row r="67" spans="1:39" ht="11.25" customHeight="1">
      <c r="C67" s="390" t="s">
        <v>612</v>
      </c>
      <c r="P67" s="390" t="s">
        <v>613</v>
      </c>
      <c r="AC67" s="390" t="s">
        <v>614</v>
      </c>
    </row>
    <row r="68" spans="1:39" ht="11.25" customHeight="1">
      <c r="B68" s="637"/>
      <c r="C68" s="3">
        <v>2016</v>
      </c>
      <c r="D68" s="4">
        <v>2017</v>
      </c>
      <c r="E68" s="4">
        <v>2018</v>
      </c>
      <c r="F68" s="4">
        <v>2019</v>
      </c>
      <c r="G68" s="4">
        <v>2020</v>
      </c>
      <c r="H68" s="4">
        <v>2021</v>
      </c>
      <c r="I68" s="4">
        <v>2022</v>
      </c>
      <c r="J68" s="4">
        <v>2023</v>
      </c>
      <c r="K68" s="4">
        <v>2024</v>
      </c>
      <c r="L68" s="4">
        <v>2025</v>
      </c>
      <c r="M68" s="94">
        <v>2026</v>
      </c>
      <c r="O68" s="637"/>
      <c r="P68" s="3">
        <v>2016</v>
      </c>
      <c r="Q68" s="4">
        <v>2017</v>
      </c>
      <c r="R68" s="4">
        <v>2018</v>
      </c>
      <c r="S68" s="4">
        <v>2019</v>
      </c>
      <c r="T68" s="4">
        <v>2020</v>
      </c>
      <c r="U68" s="4">
        <v>2021</v>
      </c>
      <c r="V68" s="4">
        <v>2022</v>
      </c>
      <c r="W68" s="4">
        <v>2023</v>
      </c>
      <c r="X68" s="4">
        <v>2024</v>
      </c>
      <c r="Y68" s="4">
        <v>2025</v>
      </c>
      <c r="Z68" s="94">
        <v>2026</v>
      </c>
      <c r="AB68" s="637"/>
      <c r="AC68" s="3">
        <v>2016</v>
      </c>
      <c r="AD68" s="4">
        <v>2017</v>
      </c>
      <c r="AE68" s="4">
        <v>2018</v>
      </c>
      <c r="AF68" s="4">
        <v>2019</v>
      </c>
      <c r="AG68" s="4">
        <v>2020</v>
      </c>
      <c r="AH68" s="4">
        <v>2021</v>
      </c>
      <c r="AI68" s="4">
        <v>2022</v>
      </c>
      <c r="AJ68" s="4">
        <v>2023</v>
      </c>
      <c r="AK68" s="4">
        <v>2024</v>
      </c>
      <c r="AL68" s="4">
        <v>2025</v>
      </c>
      <c r="AM68" s="94">
        <v>2026</v>
      </c>
    </row>
    <row r="69" spans="1:39" ht="11.25" customHeight="1">
      <c r="A69" s="817"/>
      <c r="B69" s="610" t="s">
        <v>419</v>
      </c>
      <c r="C69" s="818">
        <v>1.60609243697479</v>
      </c>
      <c r="D69" s="819">
        <v>1.63448143779706</v>
      </c>
      <c r="E69" s="819">
        <v>1.8136939983093829</v>
      </c>
      <c r="F69" s="819">
        <v>1.666666666666667</v>
      </c>
      <c r="G69" s="819">
        <v>1.529398919753086</v>
      </c>
      <c r="H69" s="819">
        <v>1.853430884184309</v>
      </c>
      <c r="I69" s="819">
        <v>1.9957555178268249</v>
      </c>
      <c r="J69" s="819">
        <v>1.611909788</v>
      </c>
      <c r="K69" s="819">
        <v>1.376307692307692</v>
      </c>
      <c r="L69" s="819">
        <v>1.3793103448275861</v>
      </c>
      <c r="M69" s="820">
        <v>1.666666666666667</v>
      </c>
      <c r="O69" s="610" t="s">
        <v>419</v>
      </c>
      <c r="P69" s="818">
        <v>1.177545638945233</v>
      </c>
      <c r="Q69" s="819">
        <v>1.311581860762189</v>
      </c>
      <c r="R69" s="819">
        <v>1.3159203980099501</v>
      </c>
      <c r="S69" s="819">
        <v>1.2440476190476191</v>
      </c>
      <c r="T69" s="819">
        <v>1.2432140208938729</v>
      </c>
      <c r="U69" s="819">
        <v>1.328219568453977</v>
      </c>
      <c r="V69" s="819">
        <v>1.3232856741665839</v>
      </c>
      <c r="W69" s="819">
        <v>1.1425451559934321</v>
      </c>
      <c r="X69" s="819">
        <v>1</v>
      </c>
      <c r="Y69" s="819">
        <v>1.0882666666666669</v>
      </c>
      <c r="Z69" s="820">
        <v>1.158536585365854</v>
      </c>
      <c r="AB69" s="610" t="s">
        <v>606</v>
      </c>
      <c r="AC69" s="818">
        <v>1.60609243697479</v>
      </c>
      <c r="AD69" s="819">
        <v>1.63448143779706</v>
      </c>
      <c r="AE69" s="819">
        <v>1.8136939983093829</v>
      </c>
      <c r="AF69" s="819">
        <v>1.666666666666667</v>
      </c>
      <c r="AG69" s="819">
        <v>1.529398919753086</v>
      </c>
      <c r="AH69" s="819">
        <v>1.853430884184309</v>
      </c>
      <c r="AI69" s="819">
        <v>1.9957555178268249</v>
      </c>
      <c r="AJ69" s="819">
        <v>1.611909788</v>
      </c>
      <c r="AK69" s="819">
        <v>1.376307692307692</v>
      </c>
      <c r="AL69" s="819">
        <v>1.3793103448275861</v>
      </c>
      <c r="AM69" s="820">
        <v>1.666666666666667</v>
      </c>
    </row>
    <row r="70" spans="1:39" ht="11.25" customHeight="1">
      <c r="A70" s="817"/>
      <c r="B70" s="610" t="s">
        <v>420</v>
      </c>
      <c r="C70" s="821">
        <v>2.1231691310745222</v>
      </c>
      <c r="D70" s="822">
        <v>2.3386637978016451</v>
      </c>
      <c r="E70" s="822">
        <v>3.2910419641670399</v>
      </c>
      <c r="F70" s="822">
        <v>3.8993140651588929</v>
      </c>
      <c r="G70" s="822">
        <v>2.896717335857248</v>
      </c>
      <c r="H70" s="822">
        <v>2.898535555184139</v>
      </c>
      <c r="I70" s="822">
        <v>3.0718724710051042</v>
      </c>
      <c r="J70" s="822">
        <v>3.4737547131879931</v>
      </c>
      <c r="K70" s="822">
        <v>6.1290100391873157</v>
      </c>
      <c r="L70" s="822">
        <v>1.730031867143476</v>
      </c>
      <c r="M70" s="823">
        <v>3.6454471603161052</v>
      </c>
      <c r="O70" s="610" t="s">
        <v>420</v>
      </c>
      <c r="P70" s="821">
        <v>1.9155013635086431</v>
      </c>
      <c r="Q70" s="822">
        <v>1.614729611445141</v>
      </c>
      <c r="R70" s="822">
        <v>2.718634478894995</v>
      </c>
      <c r="S70" s="822">
        <v>2.2680706447381449</v>
      </c>
      <c r="T70" s="822">
        <v>2.463146325540631</v>
      </c>
      <c r="U70" s="822">
        <v>2.2857513387808019</v>
      </c>
      <c r="V70" s="822">
        <v>3.396376567031949</v>
      </c>
      <c r="W70" s="822">
        <v>1.6652670587716969</v>
      </c>
      <c r="X70" s="822">
        <v>1.5774745389427509</v>
      </c>
      <c r="Y70" s="822">
        <v>2.103354166354122</v>
      </c>
      <c r="Z70" s="823">
        <v>1.863167621493252</v>
      </c>
      <c r="AB70" s="610" t="s">
        <v>607</v>
      </c>
      <c r="AC70" s="821">
        <v>1.9155013635086431</v>
      </c>
      <c r="AD70" s="822">
        <v>1.614729611445141</v>
      </c>
      <c r="AE70" s="822">
        <v>2.718634478894995</v>
      </c>
      <c r="AF70" s="822">
        <v>2.2680706447381449</v>
      </c>
      <c r="AG70" s="822">
        <v>2.463146325540631</v>
      </c>
      <c r="AH70" s="822">
        <v>2.2857513387808019</v>
      </c>
      <c r="AI70" s="822">
        <v>3.396376567031949</v>
      </c>
      <c r="AJ70" s="822">
        <v>1.6652670587716969</v>
      </c>
      <c r="AK70" s="822">
        <v>1.5774745389427509</v>
      </c>
      <c r="AL70" s="822">
        <v>2.103354166354122</v>
      </c>
      <c r="AM70" s="823">
        <v>1.863167621493252</v>
      </c>
    </row>
    <row r="71" spans="1:39" ht="11.25" customHeight="1">
      <c r="B71" s="36" t="s">
        <v>115</v>
      </c>
      <c r="O71" s="36" t="s">
        <v>115</v>
      </c>
      <c r="AB71" s="36" t="s">
        <v>115</v>
      </c>
    </row>
  </sheetData>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FDBFF-D44C-4990-956F-DA7A794B89B0}">
  <sheetPr>
    <tabColor theme="4"/>
  </sheetPr>
  <dimension ref="B1:R1002"/>
  <sheetViews>
    <sheetView showGridLines="0" zoomScaleNormal="100" workbookViewId="0"/>
  </sheetViews>
  <sheetFormatPr defaultColWidth="5.08203125" defaultRowHeight="14"/>
  <cols>
    <col min="1" max="1" width="2.5" style="923" customWidth="1"/>
    <col min="2" max="2" width="8.08203125" style="923" customWidth="1"/>
    <col min="3" max="16" width="5.08203125" style="923"/>
    <col min="17" max="17" width="3.58203125" style="923" bestFit="1" customWidth="1"/>
    <col min="18" max="18" width="12.08203125" style="923" bestFit="1" customWidth="1"/>
    <col min="19" max="16384" width="5.08203125" style="923"/>
  </cols>
  <sheetData>
    <row r="1" spans="2:18" ht="11.25" customHeight="1"/>
    <row r="2" spans="2:18" ht="11.25" customHeight="1"/>
    <row r="3" spans="2:18" ht="11.25" customHeight="1"/>
    <row r="4" spans="2:18" ht="11.25" customHeight="1"/>
    <row r="5" spans="2:18" ht="11.25" customHeight="1"/>
    <row r="6" spans="2:18">
      <c r="C6" s="923" t="s">
        <v>765</v>
      </c>
    </row>
    <row r="7" spans="2:18" ht="11.25" customHeight="1">
      <c r="C7" s="924">
        <v>2009</v>
      </c>
      <c r="D7" s="924">
        <v>2012</v>
      </c>
      <c r="E7" s="924">
        <v>2014</v>
      </c>
      <c r="F7" s="924">
        <v>2015</v>
      </c>
      <c r="G7" s="924">
        <v>2016</v>
      </c>
      <c r="H7" s="924">
        <v>2017</v>
      </c>
      <c r="I7" s="924">
        <v>2018</v>
      </c>
      <c r="J7" s="924">
        <v>2019</v>
      </c>
      <c r="K7" s="924">
        <v>2020</v>
      </c>
      <c r="L7" s="924">
        <v>2021</v>
      </c>
      <c r="M7" s="924">
        <v>2022</v>
      </c>
      <c r="N7" s="924">
        <v>2023</v>
      </c>
      <c r="O7" s="924">
        <v>2024</v>
      </c>
      <c r="P7" s="924">
        <v>2025</v>
      </c>
      <c r="Q7" s="924">
        <v>2026</v>
      </c>
      <c r="R7" s="924" t="s">
        <v>802</v>
      </c>
    </row>
    <row r="8" spans="2:18" ht="11.25" customHeight="1">
      <c r="B8" s="925" t="s">
        <v>421</v>
      </c>
      <c r="C8" s="926">
        <v>1</v>
      </c>
      <c r="D8" s="927">
        <v>1</v>
      </c>
      <c r="E8" s="927">
        <v>3</v>
      </c>
      <c r="F8" s="927">
        <v>3</v>
      </c>
      <c r="G8" s="927">
        <v>5</v>
      </c>
      <c r="H8" s="927">
        <v>4</v>
      </c>
      <c r="I8" s="927">
        <v>4</v>
      </c>
      <c r="J8" s="927">
        <v>6</v>
      </c>
      <c r="K8" s="927">
        <v>13</v>
      </c>
      <c r="L8" s="927">
        <v>115</v>
      </c>
      <c r="M8" s="927">
        <v>119</v>
      </c>
      <c r="N8" s="927">
        <v>67</v>
      </c>
      <c r="O8" s="927">
        <v>99</v>
      </c>
      <c r="P8" s="927">
        <v>260</v>
      </c>
      <c r="Q8" s="927">
        <v>220</v>
      </c>
      <c r="R8" s="928">
        <v>4</v>
      </c>
    </row>
    <row r="9" spans="2:18" ht="11.25" customHeight="1">
      <c r="B9" s="930" t="s">
        <v>620</v>
      </c>
    </row>
    <row r="10" spans="2:18" ht="11.25" customHeight="1"/>
    <row r="11" spans="2:18" ht="11.25" customHeight="1"/>
    <row r="12" spans="2:18" ht="11.25" customHeight="1"/>
    <row r="13" spans="2:18" ht="11.25" customHeight="1"/>
    <row r="14" spans="2:18" ht="11.25" customHeight="1"/>
    <row r="15" spans="2:18" ht="11.25" customHeight="1"/>
    <row r="16" spans="2:18" ht="11.25" customHeight="1"/>
    <row r="17" ht="11.25" customHeight="1"/>
    <row r="18" ht="11.25" customHeight="1"/>
    <row r="19" ht="11.25" customHeight="1"/>
    <row r="20" ht="11.25" customHeight="1"/>
    <row r="21" ht="11.25" customHeight="1"/>
    <row r="22" ht="11.25" customHeight="1"/>
    <row r="23" ht="11.25" customHeight="1"/>
    <row r="24" ht="11.25" customHeight="1"/>
    <row r="25" ht="11.25" customHeight="1"/>
    <row r="26" ht="11.25" customHeight="1"/>
    <row r="27" ht="11.25" customHeight="1"/>
    <row r="28" ht="11.25" customHeight="1"/>
    <row r="29" ht="11.25" customHeight="1"/>
    <row r="30" ht="11.25" customHeight="1"/>
    <row r="31" ht="11.25" customHeight="1"/>
    <row r="32" ht="11.25" customHeight="1"/>
    <row r="33" ht="11.25" customHeight="1"/>
    <row r="34" ht="11.25" customHeight="1"/>
    <row r="35" ht="11.25" customHeight="1"/>
    <row r="36" ht="11.25" customHeight="1"/>
    <row r="37" ht="11.25" customHeight="1"/>
    <row r="38" ht="11.25" customHeight="1"/>
    <row r="39" ht="11.25" customHeight="1"/>
    <row r="40" ht="11.25" customHeight="1"/>
    <row r="41" ht="11.25" customHeight="1"/>
    <row r="42" ht="11.25" customHeight="1"/>
    <row r="43" ht="11.25" customHeight="1"/>
    <row r="44" ht="11.25" customHeight="1"/>
    <row r="45" ht="11.25" customHeight="1"/>
    <row r="46" ht="11.25" customHeight="1"/>
    <row r="47" ht="11.25" customHeight="1"/>
    <row r="48"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row r="58" ht="11.25" customHeight="1"/>
    <row r="59" ht="11.25" customHeight="1"/>
    <row r="60" ht="11.25" customHeight="1"/>
    <row r="61" ht="11.25" customHeight="1"/>
    <row r="62" ht="11.25" customHeight="1"/>
    <row r="63" ht="11.25" customHeight="1"/>
    <row r="64"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row r="185" ht="11.25" customHeight="1"/>
    <row r="186" ht="11.25" customHeight="1"/>
    <row r="187" ht="11.25" customHeight="1"/>
    <row r="188" ht="11.25" customHeight="1"/>
    <row r="189" ht="11.25" customHeight="1"/>
    <row r="190" ht="11.25" customHeight="1"/>
    <row r="191" ht="11.25" customHeight="1"/>
    <row r="192" ht="11.25" customHeight="1"/>
    <row r="193" ht="11.25" customHeight="1"/>
    <row r="194" ht="11.25" customHeight="1"/>
    <row r="195" ht="11.25" customHeight="1"/>
    <row r="196" ht="11.25" customHeight="1"/>
    <row r="197" ht="11.25" customHeight="1"/>
    <row r="198" ht="11.25" customHeight="1"/>
    <row r="199" ht="11.25" customHeight="1"/>
    <row r="200" ht="11.25" customHeight="1"/>
    <row r="201" ht="11.25" customHeight="1"/>
    <row r="202" ht="11.25" customHeight="1"/>
    <row r="203" ht="11.25" customHeight="1"/>
    <row r="204" ht="11.25" customHeight="1"/>
    <row r="205" ht="11.25" customHeight="1"/>
    <row r="206" ht="11.25" customHeight="1"/>
    <row r="207" ht="11.25" customHeight="1"/>
    <row r="208" ht="11.25" customHeight="1"/>
    <row r="209" ht="11.25" customHeight="1"/>
    <row r="210" ht="11.25" customHeight="1"/>
    <row r="211" ht="11.25" customHeight="1"/>
    <row r="212" ht="11.25" customHeight="1"/>
    <row r="213" ht="11.25" customHeight="1"/>
    <row r="214" ht="11.25" customHeight="1"/>
    <row r="215" ht="11.25" customHeight="1"/>
    <row r="216" ht="11.25" customHeight="1"/>
    <row r="217" ht="11.25" customHeight="1"/>
    <row r="218" ht="11.25" customHeight="1"/>
    <row r="219" ht="11.25" customHeight="1"/>
    <row r="220" ht="11.25" customHeight="1"/>
    <row r="221" ht="11.25" customHeight="1"/>
    <row r="222" ht="11.25" customHeight="1"/>
    <row r="223" ht="11.25" customHeight="1"/>
    <row r="224" ht="11.25" customHeight="1"/>
    <row r="225" ht="11.25" customHeight="1"/>
    <row r="226" ht="11.25" customHeight="1"/>
    <row r="227" ht="11.25" customHeight="1"/>
    <row r="228" ht="11.25" customHeight="1"/>
    <row r="229" ht="11.25" customHeight="1"/>
    <row r="230" ht="11.25" customHeight="1"/>
    <row r="231" ht="11.25" customHeight="1"/>
    <row r="232" ht="11.25" customHeight="1"/>
    <row r="233" ht="11.25" customHeight="1"/>
    <row r="234" ht="11.25" customHeight="1"/>
    <row r="235" ht="11.25" customHeight="1"/>
    <row r="236" ht="11.25" customHeight="1"/>
    <row r="237" ht="11.25" customHeight="1"/>
    <row r="238" ht="11.25" customHeight="1"/>
    <row r="239" ht="11.25" customHeight="1"/>
    <row r="240" ht="11.25" customHeight="1"/>
    <row r="241" ht="11.25" customHeight="1"/>
    <row r="242" ht="11.25" customHeight="1"/>
    <row r="243" ht="11.25" customHeight="1"/>
    <row r="244" ht="11.25" customHeight="1"/>
    <row r="245" ht="11.25" customHeight="1"/>
    <row r="246" ht="11.25" customHeight="1"/>
    <row r="247" ht="11.25" customHeight="1"/>
    <row r="248" ht="11.25" customHeight="1"/>
    <row r="249" ht="11.25" customHeight="1"/>
    <row r="250" ht="11.25" customHeight="1"/>
    <row r="251" ht="11.25" customHeight="1"/>
    <row r="252" ht="11.25" customHeight="1"/>
    <row r="253" ht="11.25" customHeight="1"/>
    <row r="254" ht="11.25" customHeight="1"/>
    <row r="255" ht="11.25" customHeight="1"/>
    <row r="256" ht="11.25" customHeight="1"/>
    <row r="257" ht="11.25" customHeight="1"/>
    <row r="258" ht="11.25" customHeight="1"/>
    <row r="259" ht="11.25" customHeight="1"/>
    <row r="260" ht="11.25" customHeight="1"/>
    <row r="261" ht="11.25" customHeight="1"/>
    <row r="262" ht="11.25" customHeight="1"/>
    <row r="263" ht="11.25" customHeight="1"/>
    <row r="264" ht="11.25" customHeight="1"/>
    <row r="265" ht="11.25" customHeight="1"/>
    <row r="266" ht="11.25" customHeight="1"/>
    <row r="267" ht="11.25" customHeight="1"/>
    <row r="268" ht="11.25" customHeight="1"/>
    <row r="269" ht="11.25" customHeight="1"/>
    <row r="270" ht="11.25" customHeight="1"/>
    <row r="271" ht="11.25" customHeight="1"/>
    <row r="272" ht="11.25" customHeight="1"/>
    <row r="273" ht="11.25" customHeight="1"/>
    <row r="274" ht="11.25" customHeight="1"/>
    <row r="275" ht="11.25" customHeight="1"/>
    <row r="276" ht="11.25" customHeight="1"/>
    <row r="277" ht="11.25" customHeight="1"/>
    <row r="278" ht="11.25" customHeight="1"/>
    <row r="279" ht="11.25" customHeight="1"/>
    <row r="280" ht="11.25" customHeight="1"/>
    <row r="281" ht="11.25" customHeight="1"/>
    <row r="282" ht="11.25" customHeight="1"/>
    <row r="283" ht="11.25" customHeight="1"/>
    <row r="284" ht="11.25" customHeight="1"/>
    <row r="285" ht="11.25" customHeight="1"/>
    <row r="286" ht="11.25" customHeight="1"/>
    <row r="287" ht="11.25" customHeight="1"/>
    <row r="288" ht="11.25" customHeight="1"/>
    <row r="289" ht="11.25" customHeight="1"/>
    <row r="290" ht="11.25" customHeight="1"/>
    <row r="291" ht="11.25" customHeight="1"/>
    <row r="292" ht="11.25" customHeight="1"/>
    <row r="293" ht="11.25" customHeight="1"/>
    <row r="294" ht="11.25" customHeight="1"/>
    <row r="295" ht="11.25" customHeight="1"/>
    <row r="296" ht="11.25" customHeight="1"/>
    <row r="297" ht="11.25" customHeight="1"/>
    <row r="298" ht="11.25" customHeight="1"/>
    <row r="299" ht="11.25" customHeight="1"/>
    <row r="300" ht="11.25" customHeight="1"/>
    <row r="301" ht="11.25" customHeight="1"/>
    <row r="302" ht="11.25" customHeight="1"/>
    <row r="303" ht="11.25" customHeight="1"/>
    <row r="304" ht="11.25" customHeight="1"/>
    <row r="305" ht="11.25" customHeight="1"/>
    <row r="306" ht="11.25" customHeight="1"/>
    <row r="307" ht="11.25" customHeight="1"/>
    <row r="308" ht="11.25" customHeight="1"/>
    <row r="309" ht="11.25" customHeight="1"/>
    <row r="310" ht="11.25" customHeight="1"/>
    <row r="311" ht="11.25" customHeight="1"/>
    <row r="312" ht="11.25" customHeight="1"/>
    <row r="313" ht="11.25" customHeight="1"/>
    <row r="314" ht="11.25" customHeight="1"/>
    <row r="315" ht="11.25" customHeight="1"/>
    <row r="316" ht="11.25" customHeight="1"/>
    <row r="317" ht="11.25" customHeight="1"/>
    <row r="318" ht="11.25" customHeight="1"/>
    <row r="319" ht="11.25" customHeight="1"/>
    <row r="320" ht="11.25" customHeight="1"/>
    <row r="321" ht="11.25" customHeight="1"/>
    <row r="322" ht="11.25" customHeight="1"/>
    <row r="323" ht="11.25" customHeight="1"/>
    <row r="324" ht="11.25" customHeight="1"/>
    <row r="325" ht="11.25" customHeight="1"/>
    <row r="326" ht="11.25" customHeight="1"/>
    <row r="327" ht="11.25" customHeight="1"/>
    <row r="328" ht="11.25" customHeight="1"/>
    <row r="329" ht="11.25" customHeight="1"/>
    <row r="330" ht="11.25" customHeight="1"/>
    <row r="331" ht="11.25" customHeight="1"/>
    <row r="332" ht="11.25" customHeight="1"/>
    <row r="333" ht="11.25" customHeight="1"/>
    <row r="334" ht="11.25" customHeight="1"/>
    <row r="335" ht="11.25" customHeight="1"/>
    <row r="336" ht="11.25" customHeight="1"/>
    <row r="337" ht="11.25" customHeight="1"/>
    <row r="338" ht="11.25" customHeight="1"/>
    <row r="339" ht="11.25" customHeight="1"/>
    <row r="340" ht="11.25" customHeight="1"/>
    <row r="341" ht="11.25" customHeight="1"/>
    <row r="342" ht="11.25" customHeight="1"/>
    <row r="343" ht="11.25" customHeight="1"/>
    <row r="344" ht="11.25" customHeight="1"/>
    <row r="345" ht="11.25" customHeight="1"/>
    <row r="346" ht="11.25" customHeight="1"/>
    <row r="347" ht="11.25" customHeight="1"/>
    <row r="348" ht="11.25" customHeight="1"/>
    <row r="349" ht="11.25" customHeight="1"/>
    <row r="350" ht="11.25" customHeight="1"/>
    <row r="351" ht="11.25" customHeight="1"/>
    <row r="352" ht="11.25" customHeight="1"/>
    <row r="353" ht="11.25" customHeight="1"/>
    <row r="354" ht="11.25" customHeight="1"/>
    <row r="355" ht="11.25" customHeight="1"/>
    <row r="356" ht="11.25" customHeight="1"/>
    <row r="357" ht="11.25" customHeight="1"/>
    <row r="358" ht="11.25" customHeight="1"/>
    <row r="359" ht="11.25" customHeight="1"/>
    <row r="360" ht="11.25" customHeight="1"/>
    <row r="361" ht="11.25" customHeight="1"/>
    <row r="362" ht="11.25" customHeight="1"/>
    <row r="363" ht="11.25" customHeight="1"/>
    <row r="364" ht="11.25" customHeight="1"/>
    <row r="365" ht="11.25" customHeight="1"/>
    <row r="366" ht="11.25" customHeight="1"/>
    <row r="367" ht="11.25" customHeight="1"/>
    <row r="368" ht="11.25" customHeight="1"/>
    <row r="369" ht="11.25" customHeight="1"/>
    <row r="370" ht="11.25" customHeight="1"/>
    <row r="371" ht="11.25" customHeight="1"/>
    <row r="372" ht="11.25" customHeight="1"/>
    <row r="373" ht="11.25" customHeight="1"/>
    <row r="374" ht="11.25" customHeight="1"/>
    <row r="375" ht="11.25" customHeight="1"/>
    <row r="376" ht="11.25" customHeight="1"/>
    <row r="377" ht="11.25" customHeight="1"/>
    <row r="378" ht="11.25" customHeight="1"/>
    <row r="379" ht="11.25" customHeight="1"/>
    <row r="380" ht="11.25" customHeight="1"/>
    <row r="381" ht="11.25" customHeight="1"/>
    <row r="382" ht="11.25" customHeight="1"/>
    <row r="383" ht="11.25" customHeight="1"/>
    <row r="384" ht="11.25" customHeight="1"/>
    <row r="385" ht="11.25" customHeight="1"/>
    <row r="386" ht="11.25" customHeight="1"/>
    <row r="387" ht="11.25" customHeight="1"/>
    <row r="388" ht="11.25" customHeight="1"/>
    <row r="389" ht="11.25" customHeight="1"/>
    <row r="390" ht="11.25" customHeight="1"/>
    <row r="391" ht="11.25" customHeight="1"/>
    <row r="392" ht="11.25" customHeight="1"/>
    <row r="393" ht="11.25" customHeight="1"/>
    <row r="394" ht="11.25" customHeight="1"/>
    <row r="395" ht="11.25" customHeight="1"/>
    <row r="396" ht="11.25" customHeight="1"/>
    <row r="397" ht="11.25" customHeight="1"/>
    <row r="398" ht="11.25" customHeight="1"/>
    <row r="399" ht="11.25" customHeight="1"/>
    <row r="400" ht="11.25" customHeight="1"/>
    <row r="401" ht="11.25" customHeight="1"/>
    <row r="402" ht="11.25" customHeight="1"/>
    <row r="403" ht="11.25" customHeight="1"/>
    <row r="404" ht="11.25" customHeight="1"/>
    <row r="405" ht="11.25" customHeight="1"/>
    <row r="406" ht="11.25" customHeight="1"/>
    <row r="407" ht="11.25" customHeight="1"/>
    <row r="408" ht="11.25" customHeight="1"/>
    <row r="409" ht="11.25" customHeight="1"/>
    <row r="410" ht="11.25" customHeight="1"/>
    <row r="411" ht="11.25" customHeight="1"/>
    <row r="412" ht="11.25" customHeight="1"/>
    <row r="413" ht="11.25" customHeight="1"/>
    <row r="414" ht="11.25" customHeight="1"/>
    <row r="415" ht="11.25" customHeight="1"/>
    <row r="416" ht="11.25" customHeight="1"/>
    <row r="417" ht="11.25" customHeight="1"/>
    <row r="418" ht="11.25" customHeight="1"/>
    <row r="419" ht="11.25" customHeight="1"/>
    <row r="420" ht="11.25" customHeight="1"/>
    <row r="421" ht="11.25" customHeight="1"/>
    <row r="422" ht="11.25" customHeight="1"/>
    <row r="423" ht="11.25" customHeight="1"/>
    <row r="424" ht="11.25" customHeight="1"/>
    <row r="425" ht="11.25" customHeight="1"/>
    <row r="426" ht="11.25" customHeight="1"/>
    <row r="427" ht="11.25" customHeight="1"/>
    <row r="428" ht="11.25" customHeight="1"/>
    <row r="429" ht="11.25" customHeight="1"/>
    <row r="430" ht="11.25" customHeight="1"/>
    <row r="431" ht="11.25" customHeight="1"/>
    <row r="432" ht="11.25" customHeight="1"/>
    <row r="433" ht="11.25" customHeight="1"/>
    <row r="434" ht="11.25" customHeight="1"/>
    <row r="435" ht="11.25" customHeight="1"/>
    <row r="436" ht="11.25" customHeight="1"/>
    <row r="437" ht="11.25" customHeight="1"/>
    <row r="438" ht="11.25" customHeight="1"/>
    <row r="439" ht="11.25" customHeight="1"/>
    <row r="440" ht="11.25" customHeight="1"/>
    <row r="441" ht="11.25" customHeight="1"/>
    <row r="442" ht="11.25" customHeight="1"/>
    <row r="443" ht="11.25" customHeight="1"/>
    <row r="444" ht="11.25" customHeight="1"/>
    <row r="445" ht="11.25" customHeight="1"/>
    <row r="446" ht="11.25" customHeight="1"/>
    <row r="447" ht="11.25" customHeight="1"/>
    <row r="448" ht="11.25" customHeight="1"/>
    <row r="449" ht="11.25" customHeight="1"/>
    <row r="450" ht="11.25" customHeight="1"/>
    <row r="451" ht="11.25" customHeight="1"/>
    <row r="452" ht="11.25" customHeight="1"/>
    <row r="453" ht="11.25" customHeight="1"/>
    <row r="454" ht="11.25" customHeight="1"/>
    <row r="455" ht="11.25" customHeight="1"/>
    <row r="456" ht="11.25" customHeight="1"/>
    <row r="457" ht="11.25" customHeight="1"/>
    <row r="458" ht="11.25" customHeight="1"/>
    <row r="459" ht="11.25" customHeight="1"/>
    <row r="460" ht="11.25" customHeight="1"/>
    <row r="461" ht="11.25" customHeight="1"/>
    <row r="462" ht="11.25" customHeight="1"/>
    <row r="463" ht="11.25" customHeight="1"/>
    <row r="464" ht="11.25" customHeight="1"/>
    <row r="465" ht="11.25" customHeight="1"/>
    <row r="466" ht="11.25" customHeight="1"/>
    <row r="467" ht="11.25" customHeight="1"/>
    <row r="468" ht="11.25" customHeight="1"/>
    <row r="469" ht="11.25" customHeight="1"/>
    <row r="470" ht="11.25" customHeight="1"/>
    <row r="471" ht="11.25" customHeight="1"/>
    <row r="472" ht="11.25" customHeight="1"/>
    <row r="473" ht="11.25" customHeight="1"/>
    <row r="474" ht="11.25" customHeight="1"/>
    <row r="475" ht="11.25" customHeight="1"/>
    <row r="476" ht="11.25" customHeight="1"/>
    <row r="477" ht="11.25" customHeight="1"/>
    <row r="478" ht="11.25" customHeight="1"/>
    <row r="479" ht="11.25" customHeight="1"/>
    <row r="480" ht="11.25" customHeight="1"/>
    <row r="481" ht="11.25" customHeight="1"/>
    <row r="482" ht="11.25" customHeight="1"/>
    <row r="483" ht="11.25" customHeight="1"/>
    <row r="484" ht="11.25" customHeight="1"/>
    <row r="485" ht="11.25" customHeight="1"/>
    <row r="486" ht="11.25" customHeight="1"/>
    <row r="487" ht="11.25" customHeight="1"/>
    <row r="488" ht="11.25" customHeight="1"/>
    <row r="489" ht="11.25" customHeight="1"/>
    <row r="490" ht="11.25" customHeight="1"/>
    <row r="491" ht="11.25" customHeight="1"/>
    <row r="492" ht="11.25" customHeight="1"/>
    <row r="493" ht="11.25" customHeight="1"/>
    <row r="494" ht="11.25" customHeight="1"/>
    <row r="495" ht="11.25" customHeight="1"/>
    <row r="496" ht="11.25" customHeight="1"/>
    <row r="497" ht="11.25" customHeight="1"/>
    <row r="498" ht="11.25" customHeight="1"/>
    <row r="499" ht="11.25" customHeight="1"/>
    <row r="500" ht="11.25" customHeight="1"/>
    <row r="501" ht="11.25" customHeight="1"/>
    <row r="502" ht="11.25" customHeight="1"/>
    <row r="503" ht="11.25" customHeight="1"/>
    <row r="504" ht="11.25" customHeight="1"/>
    <row r="505" ht="11.25" customHeight="1"/>
    <row r="506" ht="11.25" customHeight="1"/>
    <row r="507" ht="11.25" customHeight="1"/>
    <row r="508" ht="11.25" customHeight="1"/>
    <row r="509" ht="11.25" customHeight="1"/>
    <row r="510" ht="11.25" customHeight="1"/>
    <row r="511" ht="11.25" customHeight="1"/>
    <row r="512" ht="11.25" customHeight="1"/>
    <row r="513" ht="11.25" customHeight="1"/>
    <row r="514" ht="11.25" customHeight="1"/>
    <row r="515" ht="11.25" customHeight="1"/>
    <row r="516" ht="11.25" customHeight="1"/>
    <row r="517" ht="11.25" customHeight="1"/>
    <row r="518" ht="11.25" customHeight="1"/>
    <row r="519" ht="11.25" customHeight="1"/>
    <row r="520" ht="11.25" customHeight="1"/>
    <row r="521" ht="11.25" customHeight="1"/>
    <row r="522" ht="11.25" customHeight="1"/>
    <row r="523" ht="11.25" customHeight="1"/>
    <row r="524" ht="11.25" customHeight="1"/>
    <row r="525" ht="11.25" customHeight="1"/>
    <row r="526" ht="11.25" customHeight="1"/>
    <row r="527" ht="11.25" customHeight="1"/>
    <row r="528" ht="11.25" customHeight="1"/>
    <row r="529" ht="11.25" customHeight="1"/>
    <row r="530" ht="11.25" customHeight="1"/>
    <row r="531" ht="11.25" customHeight="1"/>
    <row r="532" ht="11.25" customHeight="1"/>
    <row r="533" ht="11.25" customHeight="1"/>
    <row r="534" ht="11.25" customHeight="1"/>
    <row r="535" ht="11.25" customHeight="1"/>
    <row r="536" ht="11.25" customHeight="1"/>
    <row r="537" ht="11.25" customHeight="1"/>
    <row r="538" ht="11.25" customHeight="1"/>
    <row r="539" ht="11.25" customHeight="1"/>
    <row r="540" ht="11.25" customHeight="1"/>
    <row r="541" ht="11.25" customHeight="1"/>
    <row r="542" ht="11.25" customHeight="1"/>
    <row r="543" ht="11.25" customHeight="1"/>
    <row r="544" ht="11.25" customHeight="1"/>
    <row r="545" ht="11.25" customHeight="1"/>
    <row r="546" ht="11.25" customHeight="1"/>
    <row r="547" ht="11.25" customHeight="1"/>
    <row r="548" ht="11.25" customHeight="1"/>
    <row r="549" ht="11.25" customHeight="1"/>
    <row r="550" ht="11.25" customHeight="1"/>
    <row r="551" ht="11.25" customHeight="1"/>
    <row r="552" ht="11.25" customHeight="1"/>
    <row r="553" ht="11.25" customHeight="1"/>
    <row r="554" ht="11.25" customHeight="1"/>
    <row r="555" ht="11.25" customHeight="1"/>
    <row r="556" ht="11.25" customHeight="1"/>
    <row r="557" ht="11.25" customHeight="1"/>
    <row r="558" ht="11.25" customHeight="1"/>
    <row r="559" ht="11.25" customHeight="1"/>
    <row r="560" ht="11.25" customHeight="1"/>
    <row r="561" ht="11.25" customHeight="1"/>
    <row r="562" ht="11.25" customHeight="1"/>
    <row r="563" ht="11.25" customHeight="1"/>
    <row r="564" ht="11.25" customHeight="1"/>
    <row r="565" ht="11.25" customHeight="1"/>
    <row r="566" ht="11.25" customHeight="1"/>
    <row r="567" ht="11.25" customHeight="1"/>
    <row r="568" ht="11.25" customHeight="1"/>
    <row r="569" ht="11.25" customHeight="1"/>
    <row r="570" ht="11.25" customHeight="1"/>
    <row r="571" ht="11.25" customHeight="1"/>
    <row r="572" ht="11.25" customHeight="1"/>
    <row r="573" ht="11.25" customHeight="1"/>
    <row r="574" ht="11.25" customHeight="1"/>
    <row r="575" ht="11.25" customHeight="1"/>
    <row r="576" ht="11.25" customHeight="1"/>
    <row r="577" ht="11.25" customHeight="1"/>
    <row r="578" ht="11.25" customHeight="1"/>
    <row r="579" ht="11.25" customHeight="1"/>
    <row r="580" ht="11.25" customHeight="1"/>
    <row r="581" ht="11.25" customHeight="1"/>
    <row r="582" ht="11.25" customHeight="1"/>
    <row r="583" ht="11.25" customHeight="1"/>
    <row r="584" ht="11.25" customHeight="1"/>
    <row r="585" ht="11.25" customHeight="1"/>
    <row r="586" ht="11.25" customHeight="1"/>
    <row r="587" ht="11.25" customHeight="1"/>
    <row r="588" ht="11.25" customHeight="1"/>
    <row r="589" ht="11.25" customHeight="1"/>
    <row r="590" ht="11.25" customHeight="1"/>
    <row r="591" ht="11.25" customHeight="1"/>
    <row r="592" ht="11.25" customHeight="1"/>
    <row r="593" ht="11.25" customHeight="1"/>
    <row r="594" ht="11.25" customHeight="1"/>
    <row r="595" ht="11.25" customHeight="1"/>
    <row r="596" ht="11.25" customHeight="1"/>
    <row r="597" ht="11.25" customHeight="1"/>
    <row r="598" ht="11.25" customHeight="1"/>
    <row r="599" ht="11.25" customHeight="1"/>
    <row r="600" ht="11.25" customHeight="1"/>
    <row r="601" ht="11.25" customHeight="1"/>
    <row r="602" ht="11.25" customHeight="1"/>
    <row r="603" ht="11.25" customHeight="1"/>
    <row r="604" ht="11.25" customHeight="1"/>
    <row r="605" ht="11.25" customHeight="1"/>
    <row r="606" ht="11.25" customHeight="1"/>
    <row r="607" ht="11.25" customHeight="1"/>
    <row r="608" ht="11.25" customHeight="1"/>
    <row r="609" ht="11.25" customHeight="1"/>
    <row r="610" ht="11.25" customHeight="1"/>
    <row r="611" ht="11.25" customHeight="1"/>
    <row r="612" ht="11.25" customHeight="1"/>
    <row r="613" ht="11.25" customHeight="1"/>
    <row r="614" ht="11.25" customHeight="1"/>
    <row r="615" ht="11.25" customHeight="1"/>
    <row r="616" ht="11.25" customHeight="1"/>
    <row r="617" ht="11.25" customHeight="1"/>
    <row r="618" ht="11.25" customHeight="1"/>
    <row r="619" ht="11.25" customHeight="1"/>
    <row r="620" ht="11.25" customHeight="1"/>
    <row r="621" ht="11.25" customHeight="1"/>
    <row r="622" ht="11.25" customHeight="1"/>
    <row r="623" ht="11.25" customHeight="1"/>
    <row r="624" ht="11.25" customHeight="1"/>
    <row r="625" ht="11.25" customHeight="1"/>
    <row r="626" ht="11.25" customHeight="1"/>
    <row r="627" ht="11.25" customHeight="1"/>
    <row r="628" ht="11.25" customHeight="1"/>
    <row r="629" ht="11.25" customHeight="1"/>
    <row r="630" ht="11.25" customHeight="1"/>
    <row r="631" ht="11.25" customHeight="1"/>
    <row r="632" ht="11.25" customHeight="1"/>
    <row r="633" ht="11.25" customHeight="1"/>
    <row r="634" ht="11.25" customHeight="1"/>
    <row r="635" ht="11.25" customHeight="1"/>
    <row r="636" ht="11.25" customHeight="1"/>
    <row r="637" ht="11.25" customHeight="1"/>
    <row r="638" ht="11.25" customHeight="1"/>
    <row r="639" ht="11.25" customHeight="1"/>
    <row r="640" ht="11.25" customHeight="1"/>
    <row r="641" ht="11.25" customHeight="1"/>
    <row r="642" ht="11.25" customHeight="1"/>
    <row r="643" ht="11.25" customHeight="1"/>
    <row r="644" ht="11.25" customHeight="1"/>
    <row r="645" ht="11.25" customHeight="1"/>
    <row r="646" ht="11.25" customHeight="1"/>
    <row r="647" ht="11.25" customHeight="1"/>
    <row r="648" ht="11.25" customHeight="1"/>
    <row r="649" ht="11.25" customHeight="1"/>
    <row r="650" ht="11.25" customHeight="1"/>
    <row r="651" ht="11.25" customHeight="1"/>
    <row r="652" ht="11.25" customHeight="1"/>
    <row r="653" ht="11.25" customHeight="1"/>
    <row r="654" ht="11.25" customHeight="1"/>
    <row r="655" ht="11.25" customHeight="1"/>
    <row r="656" ht="11.25" customHeight="1"/>
    <row r="657" ht="11.25" customHeight="1"/>
    <row r="658" ht="11.25" customHeight="1"/>
    <row r="659" ht="11.25" customHeight="1"/>
    <row r="660" ht="11.25" customHeight="1"/>
    <row r="661" ht="11.25" customHeight="1"/>
    <row r="662" ht="11.25" customHeight="1"/>
    <row r="663" ht="11.25" customHeight="1"/>
    <row r="664" ht="11.25" customHeight="1"/>
    <row r="665" ht="11.25" customHeight="1"/>
    <row r="666" ht="11.25" customHeight="1"/>
    <row r="667" ht="11.25" customHeight="1"/>
    <row r="668" ht="11.25" customHeight="1"/>
    <row r="669" ht="11.25" customHeight="1"/>
    <row r="670" ht="11.25" customHeight="1"/>
    <row r="671" ht="11.25" customHeight="1"/>
    <row r="672" ht="11.25" customHeight="1"/>
    <row r="673" ht="11.25" customHeight="1"/>
    <row r="674" ht="11.25" customHeight="1"/>
    <row r="675" ht="11.25" customHeight="1"/>
    <row r="676" ht="11.25" customHeight="1"/>
    <row r="677" ht="11.25" customHeight="1"/>
    <row r="678" ht="11.25" customHeight="1"/>
    <row r="679" ht="11.25" customHeight="1"/>
    <row r="680" ht="11.25" customHeight="1"/>
    <row r="681" ht="11.25" customHeight="1"/>
    <row r="682" ht="11.25" customHeight="1"/>
    <row r="683" ht="11.25" customHeight="1"/>
    <row r="684" ht="11.25" customHeight="1"/>
    <row r="685" ht="11.25" customHeight="1"/>
    <row r="686" ht="11.25" customHeight="1"/>
    <row r="687" ht="11.25" customHeight="1"/>
    <row r="688" ht="11.25" customHeight="1"/>
    <row r="689" ht="11.25" customHeight="1"/>
    <row r="690" ht="11.25" customHeight="1"/>
    <row r="691" ht="11.25" customHeight="1"/>
    <row r="692" ht="11.25" customHeight="1"/>
    <row r="693" ht="11.25" customHeight="1"/>
    <row r="694" ht="11.25" customHeight="1"/>
    <row r="695" ht="11.25" customHeight="1"/>
    <row r="696" ht="11.25" customHeight="1"/>
    <row r="697" ht="11.25" customHeight="1"/>
    <row r="698" ht="11.25" customHeight="1"/>
    <row r="699" ht="11.25" customHeight="1"/>
    <row r="700" ht="11.25" customHeight="1"/>
    <row r="701" ht="11.25" customHeight="1"/>
    <row r="702" ht="11.25" customHeight="1"/>
    <row r="703" ht="11.25" customHeight="1"/>
    <row r="704" ht="11.25" customHeight="1"/>
    <row r="705" ht="11.25" customHeight="1"/>
    <row r="706" ht="11.25" customHeight="1"/>
    <row r="707" ht="11.25" customHeight="1"/>
    <row r="708" ht="11.25" customHeight="1"/>
    <row r="709" ht="11.25" customHeight="1"/>
    <row r="710" ht="11.25" customHeight="1"/>
    <row r="711" ht="11.25" customHeight="1"/>
    <row r="712" ht="11.25" customHeight="1"/>
    <row r="713" ht="11.25" customHeight="1"/>
    <row r="714" ht="11.25" customHeight="1"/>
    <row r="715" ht="11.25" customHeight="1"/>
    <row r="716" ht="11.25" customHeight="1"/>
    <row r="717" ht="11.25" customHeight="1"/>
    <row r="718" ht="11.25" customHeight="1"/>
    <row r="719" ht="11.25" customHeight="1"/>
    <row r="720" ht="11.25" customHeight="1"/>
    <row r="721" ht="11.25" customHeight="1"/>
    <row r="722" ht="11.25" customHeight="1"/>
    <row r="723" ht="11.25" customHeight="1"/>
    <row r="724" ht="11.25" customHeight="1"/>
    <row r="725" ht="11.25" customHeight="1"/>
    <row r="726" ht="11.25" customHeight="1"/>
    <row r="727" ht="11.25" customHeight="1"/>
    <row r="728" ht="11.25" customHeight="1"/>
    <row r="729" ht="11.25" customHeight="1"/>
    <row r="730" ht="11.25" customHeight="1"/>
    <row r="731" ht="11.25" customHeight="1"/>
    <row r="732" ht="11.25" customHeight="1"/>
    <row r="733" ht="11.25" customHeight="1"/>
    <row r="734" ht="11.25" customHeight="1"/>
    <row r="735" ht="11.25" customHeight="1"/>
    <row r="736" ht="11.25" customHeight="1"/>
    <row r="737" ht="11.25" customHeight="1"/>
    <row r="738" ht="11.25" customHeight="1"/>
    <row r="739" ht="11.25" customHeight="1"/>
    <row r="740" ht="11.25" customHeight="1"/>
    <row r="741" ht="11.25" customHeight="1"/>
    <row r="742" ht="11.25" customHeight="1"/>
    <row r="743" ht="11.25" customHeight="1"/>
    <row r="744" ht="11.25" customHeight="1"/>
    <row r="745" ht="11.25" customHeight="1"/>
    <row r="746" ht="11.25" customHeight="1"/>
    <row r="747" ht="11.25" customHeight="1"/>
    <row r="748" ht="11.25" customHeight="1"/>
    <row r="749" ht="11.25" customHeight="1"/>
    <row r="750" ht="11.25" customHeight="1"/>
    <row r="751" ht="11.25" customHeight="1"/>
    <row r="752" ht="11.25" customHeight="1"/>
    <row r="753" ht="11.25" customHeight="1"/>
    <row r="754" ht="11.25" customHeight="1"/>
    <row r="755" ht="11.25" customHeight="1"/>
    <row r="756" ht="11.25" customHeight="1"/>
    <row r="757" ht="11.25" customHeight="1"/>
    <row r="758" ht="11.25" customHeight="1"/>
    <row r="759" ht="11.25" customHeight="1"/>
    <row r="760" ht="11.25" customHeight="1"/>
    <row r="761" ht="11.25" customHeight="1"/>
    <row r="762" ht="11.25" customHeight="1"/>
    <row r="763" ht="11.25" customHeight="1"/>
    <row r="764" ht="11.25" customHeight="1"/>
    <row r="765" ht="11.25" customHeight="1"/>
    <row r="766" ht="11.25" customHeight="1"/>
    <row r="767" ht="11.25" customHeight="1"/>
    <row r="768" ht="11.25" customHeight="1"/>
    <row r="769" ht="11.25" customHeight="1"/>
    <row r="770" ht="11.25" customHeight="1"/>
    <row r="771" ht="11.25" customHeight="1"/>
    <row r="772" ht="11.25" customHeight="1"/>
    <row r="773" ht="11.25" customHeight="1"/>
    <row r="774" ht="11.25" customHeight="1"/>
    <row r="775" ht="11.25" customHeight="1"/>
    <row r="776" ht="11.25" customHeight="1"/>
    <row r="777" ht="11.25" customHeight="1"/>
    <row r="778" ht="11.25" customHeight="1"/>
    <row r="779" ht="11.25" customHeight="1"/>
    <row r="780" ht="11.25" customHeight="1"/>
    <row r="781" ht="11.25" customHeight="1"/>
    <row r="782" ht="11.25" customHeight="1"/>
    <row r="783" ht="11.25" customHeight="1"/>
    <row r="784" ht="11.25" customHeight="1"/>
    <row r="785" ht="11.25" customHeight="1"/>
    <row r="786" ht="11.25" customHeight="1"/>
    <row r="787" ht="11.25" customHeight="1"/>
    <row r="788" ht="11.25" customHeight="1"/>
    <row r="789" ht="11.25" customHeight="1"/>
    <row r="790" ht="11.25" customHeight="1"/>
    <row r="791" ht="11.25" customHeight="1"/>
    <row r="792" ht="11.25" customHeight="1"/>
    <row r="793" ht="11.25" customHeight="1"/>
    <row r="794" ht="11.25" customHeight="1"/>
    <row r="795" ht="11.25" customHeight="1"/>
    <row r="796" ht="11.25" customHeight="1"/>
    <row r="797" ht="11.25" customHeight="1"/>
    <row r="798" ht="11.25" customHeight="1"/>
    <row r="799" ht="11.25" customHeight="1"/>
    <row r="800" ht="11.25" customHeight="1"/>
    <row r="801" ht="11.25" customHeight="1"/>
    <row r="802" ht="11.25" customHeight="1"/>
    <row r="803" ht="11.25" customHeight="1"/>
    <row r="804" ht="11.25" customHeight="1"/>
    <row r="805" ht="11.25" customHeight="1"/>
    <row r="806" ht="11.25" customHeight="1"/>
    <row r="807" ht="11.25" customHeight="1"/>
    <row r="808" ht="11.25" customHeight="1"/>
    <row r="809" ht="11.25" customHeight="1"/>
    <row r="810" ht="11.25" customHeight="1"/>
    <row r="811" ht="11.25" customHeight="1"/>
    <row r="812" ht="11.25" customHeight="1"/>
    <row r="813" ht="11.25" customHeight="1"/>
    <row r="814" ht="11.25" customHeight="1"/>
    <row r="815" ht="11.25" customHeight="1"/>
    <row r="816" ht="11.25" customHeight="1"/>
    <row r="817" ht="11.25" customHeight="1"/>
    <row r="818" ht="11.25" customHeight="1"/>
    <row r="819" ht="11.25" customHeight="1"/>
    <row r="820" ht="11.25" customHeight="1"/>
    <row r="821" ht="11.25" customHeight="1"/>
    <row r="822" ht="11.25" customHeight="1"/>
    <row r="823" ht="11.25" customHeight="1"/>
    <row r="824" ht="11.25" customHeight="1"/>
    <row r="825" ht="11.25" customHeight="1"/>
    <row r="826" ht="11.25" customHeight="1"/>
    <row r="827" ht="11.25" customHeight="1"/>
    <row r="828" ht="11.25" customHeight="1"/>
    <row r="829" ht="11.25" customHeight="1"/>
    <row r="830" ht="11.25" customHeight="1"/>
    <row r="831" ht="11.25" customHeight="1"/>
    <row r="832" ht="11.25" customHeight="1"/>
    <row r="833" ht="11.25" customHeight="1"/>
    <row r="834" ht="11.25" customHeight="1"/>
    <row r="835" ht="11.25" customHeight="1"/>
    <row r="836" ht="11.25" customHeight="1"/>
    <row r="837" ht="11.25" customHeight="1"/>
    <row r="838" ht="11.25" customHeight="1"/>
    <row r="839" ht="11.25" customHeight="1"/>
    <row r="840" ht="11.25" customHeight="1"/>
    <row r="841" ht="11.25" customHeight="1"/>
    <row r="842" ht="11.25" customHeight="1"/>
    <row r="843" ht="11.25" customHeight="1"/>
    <row r="844" ht="11.25" customHeight="1"/>
    <row r="845" ht="11.25" customHeight="1"/>
    <row r="846" ht="11.25" customHeight="1"/>
    <row r="847" ht="11.25" customHeight="1"/>
    <row r="848" ht="11.25" customHeight="1"/>
    <row r="849" ht="11.25" customHeight="1"/>
    <row r="850" ht="11.25" customHeight="1"/>
    <row r="851" ht="11.25" customHeight="1"/>
    <row r="852" ht="11.25" customHeight="1"/>
    <row r="853" ht="11.25" customHeight="1"/>
    <row r="854" ht="11.25" customHeight="1"/>
    <row r="855" ht="11.25" customHeight="1"/>
    <row r="856" ht="11.25" customHeight="1"/>
    <row r="857" ht="11.25" customHeight="1"/>
    <row r="858" ht="11.25" customHeight="1"/>
    <row r="859" ht="11.25" customHeight="1"/>
    <row r="860" ht="11.25" customHeight="1"/>
    <row r="861" ht="11.25" customHeight="1"/>
    <row r="862" ht="11.25" customHeight="1"/>
    <row r="863" ht="11.25" customHeight="1"/>
    <row r="864" ht="11.25" customHeight="1"/>
    <row r="865" ht="11.25" customHeight="1"/>
    <row r="866" ht="11.25" customHeight="1"/>
    <row r="867" ht="11.25" customHeight="1"/>
    <row r="868" ht="11.25" customHeight="1"/>
    <row r="869" ht="11.25" customHeight="1"/>
    <row r="870" ht="11.25" customHeight="1"/>
    <row r="871" ht="11.25" customHeight="1"/>
    <row r="872" ht="11.25" customHeight="1"/>
    <row r="873" ht="11.25" customHeight="1"/>
    <row r="874" ht="11.25" customHeight="1"/>
    <row r="875" ht="11.25" customHeight="1"/>
    <row r="876" ht="11.25" customHeight="1"/>
    <row r="877" ht="11.25" customHeight="1"/>
    <row r="878" ht="11.25" customHeight="1"/>
    <row r="879" ht="11.25" customHeight="1"/>
    <row r="880" ht="11.25" customHeight="1"/>
    <row r="881" ht="11.25" customHeight="1"/>
    <row r="882" ht="11.25" customHeight="1"/>
    <row r="883" ht="11.25" customHeight="1"/>
    <row r="884" ht="11.25" customHeight="1"/>
    <row r="885" ht="11.25" customHeight="1"/>
    <row r="886" ht="11.25" customHeight="1"/>
    <row r="887" ht="11.25" customHeight="1"/>
    <row r="888" ht="11.25" customHeight="1"/>
    <row r="889" ht="11.25" customHeight="1"/>
    <row r="890" ht="11.25" customHeight="1"/>
    <row r="891" ht="11.25" customHeight="1"/>
    <row r="892" ht="11.25" customHeight="1"/>
    <row r="893" ht="11.25" customHeight="1"/>
    <row r="894" ht="11.25" customHeight="1"/>
    <row r="895" ht="11.25" customHeight="1"/>
    <row r="896" ht="11.25" customHeight="1"/>
    <row r="897" ht="11.25" customHeight="1"/>
    <row r="898" ht="11.25" customHeight="1"/>
    <row r="899" ht="11.25" customHeight="1"/>
    <row r="900" ht="11.25" customHeight="1"/>
    <row r="901" ht="11.25" customHeight="1"/>
    <row r="902" ht="11.25" customHeight="1"/>
    <row r="903" ht="11.25" customHeight="1"/>
    <row r="904" ht="11.25" customHeight="1"/>
    <row r="905" ht="11.25" customHeight="1"/>
    <row r="906" ht="11.25" customHeight="1"/>
    <row r="907" ht="11.25" customHeight="1"/>
    <row r="908" ht="11.25" customHeight="1"/>
    <row r="909" ht="11.25" customHeight="1"/>
    <row r="910" ht="11.25" customHeight="1"/>
    <row r="911" ht="11.25" customHeight="1"/>
    <row r="912" ht="11.25" customHeight="1"/>
    <row r="913" ht="11.25" customHeight="1"/>
    <row r="914" ht="11.25" customHeight="1"/>
    <row r="915" ht="11.25" customHeight="1"/>
    <row r="916" ht="11.25" customHeight="1"/>
    <row r="917" ht="11.25" customHeight="1"/>
    <row r="918" ht="11.25" customHeight="1"/>
    <row r="919" ht="11.25" customHeight="1"/>
    <row r="920" ht="11.25" customHeight="1"/>
    <row r="921" ht="11.25" customHeight="1"/>
    <row r="922" ht="11.25" customHeight="1"/>
    <row r="923" ht="11.25" customHeight="1"/>
    <row r="924" ht="11.25" customHeight="1"/>
    <row r="925" ht="11.25" customHeight="1"/>
    <row r="926" ht="11.25" customHeight="1"/>
    <row r="927" ht="11.25" customHeight="1"/>
    <row r="928" ht="11.25" customHeight="1"/>
    <row r="929" ht="11.25" customHeight="1"/>
    <row r="930" ht="11.25" customHeight="1"/>
    <row r="931" ht="11.25" customHeight="1"/>
    <row r="932" ht="11.25" customHeight="1"/>
    <row r="933" ht="11.25" customHeight="1"/>
    <row r="934" ht="11.25" customHeight="1"/>
    <row r="935" ht="11.25" customHeight="1"/>
    <row r="936" ht="11.25" customHeight="1"/>
    <row r="937" ht="11.25" customHeight="1"/>
    <row r="938" ht="11.25" customHeight="1"/>
    <row r="939" ht="11.25" customHeight="1"/>
    <row r="940" ht="11.25" customHeight="1"/>
    <row r="941" ht="11.25" customHeight="1"/>
    <row r="942" ht="11.25" customHeight="1"/>
    <row r="943" ht="11.25" customHeight="1"/>
    <row r="944" ht="11.25" customHeight="1"/>
    <row r="945" ht="11.25" customHeight="1"/>
    <row r="946" ht="11.25" customHeight="1"/>
    <row r="947" ht="11.25" customHeight="1"/>
    <row r="948" ht="11.25" customHeight="1"/>
    <row r="949" ht="11.25" customHeight="1"/>
    <row r="950" ht="11.25" customHeight="1"/>
    <row r="951" ht="11.25" customHeight="1"/>
    <row r="952" ht="11.25" customHeight="1"/>
    <row r="953" ht="11.25" customHeight="1"/>
    <row r="954" ht="11.25" customHeight="1"/>
    <row r="955" ht="11.25" customHeight="1"/>
    <row r="956" ht="11.25" customHeight="1"/>
    <row r="957" ht="11.25" customHeight="1"/>
    <row r="958" ht="11.25" customHeight="1"/>
    <row r="959" ht="11.25" customHeight="1"/>
    <row r="960" ht="11.25" customHeight="1"/>
    <row r="961" ht="11.25" customHeight="1"/>
    <row r="962" ht="11.25" customHeight="1"/>
    <row r="963" ht="11.25" customHeight="1"/>
    <row r="964" ht="11.25" customHeight="1"/>
    <row r="965" ht="11.25" customHeight="1"/>
    <row r="966" ht="11.25" customHeight="1"/>
    <row r="967" ht="11.25" customHeight="1"/>
    <row r="968" ht="11.25" customHeight="1"/>
    <row r="969" ht="11.25" customHeight="1"/>
    <row r="970" ht="11.25" customHeight="1"/>
    <row r="971" ht="11.25" customHeight="1"/>
    <row r="972" ht="11.25" customHeight="1"/>
    <row r="973" ht="11.25" customHeight="1"/>
    <row r="974" ht="11.25" customHeight="1"/>
    <row r="975" ht="11.25" customHeight="1"/>
    <row r="976" ht="11.25" customHeight="1"/>
    <row r="977" ht="11.25" customHeight="1"/>
    <row r="978" ht="11.25" customHeight="1"/>
    <row r="979" ht="11.25" customHeight="1"/>
    <row r="980" ht="11.25" customHeight="1"/>
    <row r="981" ht="11.25" customHeight="1"/>
    <row r="982" ht="11.25" customHeight="1"/>
    <row r="983" ht="11.25" customHeight="1"/>
    <row r="984" ht="11.25" customHeight="1"/>
    <row r="985" ht="11.25" customHeight="1"/>
    <row r="986" ht="11.25" customHeight="1"/>
    <row r="987" ht="11.25" customHeight="1"/>
    <row r="988" ht="11.25" customHeight="1"/>
    <row r="989" ht="11.25" customHeight="1"/>
    <row r="990" ht="11.25" customHeight="1"/>
    <row r="991" ht="11.25" customHeight="1"/>
    <row r="992" ht="11.25" customHeight="1"/>
    <row r="993" ht="11.25" customHeight="1"/>
    <row r="994" ht="11.25" customHeight="1"/>
    <row r="995" ht="11.25" customHeight="1"/>
    <row r="996" ht="11.25" customHeight="1"/>
    <row r="997" ht="11.25" customHeight="1"/>
    <row r="998" ht="11.25" customHeight="1"/>
    <row r="999" ht="11.25" customHeight="1"/>
    <row r="1000" ht="11.25" customHeight="1"/>
    <row r="1001" ht="11.25" customHeight="1"/>
    <row r="1002" ht="11.25" customHeight="1"/>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37D55-6BB7-43D4-A730-84F9FA58B961}">
  <sheetPr>
    <tabColor theme="4"/>
  </sheetPr>
  <dimension ref="A1:BF67"/>
  <sheetViews>
    <sheetView showGridLines="0" zoomScaleNormal="100" workbookViewId="0"/>
  </sheetViews>
  <sheetFormatPr defaultColWidth="7.08203125" defaultRowHeight="12" customHeight="1"/>
  <cols>
    <col min="1" max="1" width="2.5" style="95" customWidth="1"/>
    <col min="2" max="2" width="20.58203125" style="97" customWidth="1"/>
    <col min="3" max="14" width="7.08203125" style="97"/>
    <col min="15" max="15" width="20.58203125" style="97" customWidth="1"/>
    <col min="16" max="16384" width="7.08203125" style="97"/>
  </cols>
  <sheetData>
    <row r="1" spans="1:58" ht="12" customHeight="1">
      <c r="A1" s="910"/>
      <c r="B1" s="95"/>
      <c r="C1" s="96"/>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8" ht="12" customHeight="1">
      <c r="B2" s="96"/>
      <c r="C2" s="96"/>
    </row>
    <row r="3" spans="1:58" ht="12" customHeight="1">
      <c r="B3" s="96"/>
      <c r="C3" s="96"/>
    </row>
    <row r="4" spans="1:58" ht="12" customHeight="1">
      <c r="B4" s="96"/>
      <c r="C4" s="96"/>
      <c r="E4" s="98"/>
      <c r="F4" s="98"/>
      <c r="G4" s="98"/>
      <c r="H4" s="98"/>
      <c r="I4" s="98"/>
      <c r="J4" s="98"/>
      <c r="O4" s="2"/>
      <c r="BF4" s="2"/>
    </row>
    <row r="5" spans="1:58" ht="12" customHeight="1">
      <c r="B5" s="96"/>
      <c r="C5" s="96"/>
      <c r="E5" s="98"/>
      <c r="F5" s="98"/>
      <c r="G5" s="98"/>
      <c r="H5" s="98"/>
      <c r="I5" s="98"/>
      <c r="J5" s="98"/>
      <c r="O5" s="2"/>
      <c r="BF5" s="2"/>
    </row>
    <row r="6" spans="1:58" ht="12" customHeight="1">
      <c r="B6" s="96"/>
      <c r="C6" s="96"/>
      <c r="O6" s="2"/>
      <c r="P6" s="10" t="s">
        <v>152</v>
      </c>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row>
    <row r="7" spans="1:58" ht="12" customHeight="1">
      <c r="C7" s="10" t="s">
        <v>153</v>
      </c>
      <c r="D7" s="99"/>
      <c r="E7" s="99"/>
      <c r="F7" s="99"/>
      <c r="G7" s="99"/>
      <c r="H7" s="99"/>
      <c r="I7" s="99"/>
      <c r="J7" s="99"/>
      <c r="K7" s="99"/>
      <c r="L7" s="99"/>
      <c r="M7" s="99"/>
      <c r="O7" s="2"/>
      <c r="P7" s="1058">
        <v>2016</v>
      </c>
      <c r="Q7" s="1057"/>
      <c r="R7" s="1057"/>
      <c r="S7" s="1057"/>
      <c r="T7" s="1057">
        <v>2017</v>
      </c>
      <c r="U7" s="1057"/>
      <c r="V7" s="1057"/>
      <c r="W7" s="1057"/>
      <c r="X7" s="1057">
        <v>2018</v>
      </c>
      <c r="Y7" s="1057"/>
      <c r="Z7" s="1057"/>
      <c r="AA7" s="1057"/>
      <c r="AB7" s="42">
        <v>2019</v>
      </c>
      <c r="AC7" s="42"/>
      <c r="AD7" s="42"/>
      <c r="AE7" s="42"/>
      <c r="AF7" s="42">
        <v>2020</v>
      </c>
      <c r="AG7" s="42"/>
      <c r="AH7" s="42"/>
      <c r="AI7" s="42"/>
      <c r="AJ7" s="42">
        <v>2021</v>
      </c>
      <c r="AK7" s="42"/>
      <c r="AL7" s="42"/>
      <c r="AM7" s="42"/>
      <c r="AN7" s="42">
        <v>2022</v>
      </c>
      <c r="AO7" s="42"/>
      <c r="AP7" s="42"/>
      <c r="AQ7" s="42"/>
      <c r="AR7" s="42">
        <v>2023</v>
      </c>
      <c r="AS7" s="42"/>
      <c r="AT7" s="42"/>
      <c r="AU7" s="42"/>
      <c r="AV7" s="42">
        <v>2024</v>
      </c>
      <c r="AW7" s="42"/>
      <c r="AX7" s="42"/>
      <c r="AY7" s="42"/>
      <c r="AZ7" s="42">
        <v>2025</v>
      </c>
      <c r="BA7" s="42"/>
      <c r="BB7" s="42"/>
      <c r="BC7" s="42"/>
      <c r="BD7" s="1057">
        <v>2026</v>
      </c>
      <c r="BE7" s="1057"/>
      <c r="BF7" s="2"/>
    </row>
    <row r="8" spans="1:58" ht="12" customHeight="1">
      <c r="C8" s="3">
        <v>2016</v>
      </c>
      <c r="D8" s="4">
        <v>2017</v>
      </c>
      <c r="E8" s="4">
        <v>2018</v>
      </c>
      <c r="F8" s="4">
        <v>2019</v>
      </c>
      <c r="G8" s="4">
        <v>2020</v>
      </c>
      <c r="H8" s="4">
        <v>2021</v>
      </c>
      <c r="I8" s="4">
        <v>2022</v>
      </c>
      <c r="J8" s="4">
        <v>2023</v>
      </c>
      <c r="K8" s="4">
        <v>2024</v>
      </c>
      <c r="L8" s="4">
        <v>2025</v>
      </c>
      <c r="M8" s="94">
        <v>2026</v>
      </c>
      <c r="O8" s="2"/>
      <c r="P8" s="5"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c r="BF8" s="8"/>
    </row>
    <row r="9" spans="1:58" ht="12" customHeight="1">
      <c r="A9" s="17"/>
      <c r="B9" s="100" t="s">
        <v>112</v>
      </c>
      <c r="C9" s="376">
        <v>20.207987240524179</v>
      </c>
      <c r="D9" s="377">
        <v>23.536710385999999</v>
      </c>
      <c r="E9" s="377">
        <v>43.114861790353473</v>
      </c>
      <c r="F9" s="377">
        <v>50.645867266637246</v>
      </c>
      <c r="G9" s="377">
        <v>65.288108325505718</v>
      </c>
      <c r="H9" s="377">
        <v>173.4352932568876</v>
      </c>
      <c r="I9" s="377">
        <v>77.791792825739378</v>
      </c>
      <c r="J9" s="377">
        <v>49.54469755653674</v>
      </c>
      <c r="K9" s="377">
        <v>88.755813990647823</v>
      </c>
      <c r="L9" s="377">
        <v>127.11624781837099</v>
      </c>
      <c r="M9" s="378">
        <v>325.08075412253368</v>
      </c>
      <c r="O9" s="100" t="s">
        <v>112</v>
      </c>
      <c r="P9" s="376">
        <v>4.0305678617568654</v>
      </c>
      <c r="Q9" s="377">
        <v>10.799612467767311</v>
      </c>
      <c r="R9" s="377">
        <v>2.6000264199999998</v>
      </c>
      <c r="S9" s="377">
        <v>2.7777804909999988</v>
      </c>
      <c r="T9" s="377">
        <v>2.7154899160000001</v>
      </c>
      <c r="U9" s="377">
        <v>5.4330708819999991</v>
      </c>
      <c r="V9" s="377">
        <v>10.199666361</v>
      </c>
      <c r="W9" s="377">
        <v>5.1884832269999999</v>
      </c>
      <c r="X9" s="377">
        <v>10.000605792</v>
      </c>
      <c r="Y9" s="377">
        <v>6.7537922610000001</v>
      </c>
      <c r="Z9" s="377">
        <v>13.389508580999999</v>
      </c>
      <c r="AA9" s="377">
        <v>12.970955156353471</v>
      </c>
      <c r="AB9" s="377">
        <v>16.659300247000001</v>
      </c>
      <c r="AC9" s="377">
        <v>12.858203364328601</v>
      </c>
      <c r="AD9" s="377">
        <v>11.153628922308661</v>
      </c>
      <c r="AE9" s="377">
        <v>9.974734733</v>
      </c>
      <c r="AF9" s="377">
        <v>12.359543273</v>
      </c>
      <c r="AG9" s="377">
        <v>14.762494814</v>
      </c>
      <c r="AH9" s="377">
        <v>19.871944724999999</v>
      </c>
      <c r="AI9" s="377">
        <v>18.294125513505719</v>
      </c>
      <c r="AJ9" s="377">
        <v>38.617934544005728</v>
      </c>
      <c r="AK9" s="377">
        <v>42.173801722405912</v>
      </c>
      <c r="AL9" s="377">
        <v>42.799302473475933</v>
      </c>
      <c r="AM9" s="377">
        <v>49.844254517000003</v>
      </c>
      <c r="AN9" s="377">
        <v>28.37844305268872</v>
      </c>
      <c r="AO9" s="377">
        <v>24.062186545180129</v>
      </c>
      <c r="AP9" s="377">
        <v>14.0576058454508</v>
      </c>
      <c r="AQ9" s="377">
        <v>11.29355738241973</v>
      </c>
      <c r="AR9" s="377">
        <v>17.878133154</v>
      </c>
      <c r="AS9" s="377">
        <v>9.103705817421341</v>
      </c>
      <c r="AT9" s="377">
        <v>11.248627436631001</v>
      </c>
      <c r="AU9" s="377">
        <v>11.314231148484399</v>
      </c>
      <c r="AV9" s="377">
        <v>10.590813597813399</v>
      </c>
      <c r="AW9" s="377">
        <v>19.320029388834431</v>
      </c>
      <c r="AX9" s="377">
        <v>14.239088254</v>
      </c>
      <c r="AY9" s="377">
        <v>44.605882749999999</v>
      </c>
      <c r="AZ9" s="377">
        <v>55.419383065999988</v>
      </c>
      <c r="BA9" s="377">
        <v>17.87524108637102</v>
      </c>
      <c r="BB9" s="377">
        <v>31.741285517000001</v>
      </c>
      <c r="BC9" s="377">
        <v>22.080338148999999</v>
      </c>
      <c r="BD9" s="377">
        <v>222.294577635</v>
      </c>
      <c r="BE9" s="378">
        <v>102.78617648753369</v>
      </c>
      <c r="BF9" s="2"/>
    </row>
    <row r="10" spans="1:58" ht="12" customHeight="1">
      <c r="A10" s="17"/>
      <c r="B10" s="101" t="s">
        <v>113</v>
      </c>
      <c r="C10" s="29">
        <v>325</v>
      </c>
      <c r="D10" s="30">
        <v>434</v>
      </c>
      <c r="E10" s="30">
        <v>630</v>
      </c>
      <c r="F10" s="30">
        <v>652</v>
      </c>
      <c r="G10" s="30">
        <v>845</v>
      </c>
      <c r="H10" s="30">
        <v>1751</v>
      </c>
      <c r="I10" s="30">
        <v>1368</v>
      </c>
      <c r="J10" s="30">
        <v>811</v>
      </c>
      <c r="K10" s="30">
        <v>820</v>
      </c>
      <c r="L10" s="30">
        <v>801</v>
      </c>
      <c r="M10" s="31">
        <v>358</v>
      </c>
      <c r="O10" s="101" t="s">
        <v>113</v>
      </c>
      <c r="P10" s="29">
        <v>96</v>
      </c>
      <c r="Q10" s="30">
        <v>77</v>
      </c>
      <c r="R10" s="30">
        <v>73</v>
      </c>
      <c r="S10" s="30">
        <v>79</v>
      </c>
      <c r="T10" s="30">
        <v>97</v>
      </c>
      <c r="U10" s="30">
        <v>108</v>
      </c>
      <c r="V10" s="30">
        <v>128</v>
      </c>
      <c r="W10" s="30">
        <v>101</v>
      </c>
      <c r="X10" s="30">
        <v>150</v>
      </c>
      <c r="Y10" s="30">
        <v>162</v>
      </c>
      <c r="Z10" s="30">
        <v>149</v>
      </c>
      <c r="AA10" s="30">
        <v>169</v>
      </c>
      <c r="AB10" s="30">
        <v>176</v>
      </c>
      <c r="AC10" s="30">
        <v>165</v>
      </c>
      <c r="AD10" s="30">
        <v>163</v>
      </c>
      <c r="AE10" s="30">
        <v>148</v>
      </c>
      <c r="AF10" s="30">
        <v>194</v>
      </c>
      <c r="AG10" s="30">
        <v>172</v>
      </c>
      <c r="AH10" s="30">
        <v>222</v>
      </c>
      <c r="AI10" s="30">
        <v>257</v>
      </c>
      <c r="AJ10" s="30">
        <v>391</v>
      </c>
      <c r="AK10" s="30">
        <v>429</v>
      </c>
      <c r="AL10" s="30">
        <v>443</v>
      </c>
      <c r="AM10" s="30">
        <v>488</v>
      </c>
      <c r="AN10" s="30">
        <v>463</v>
      </c>
      <c r="AO10" s="30">
        <v>401</v>
      </c>
      <c r="AP10" s="30">
        <v>291</v>
      </c>
      <c r="AQ10" s="30">
        <v>213</v>
      </c>
      <c r="AR10" s="30">
        <v>222</v>
      </c>
      <c r="AS10" s="30">
        <v>212</v>
      </c>
      <c r="AT10" s="30">
        <v>208</v>
      </c>
      <c r="AU10" s="30">
        <v>169</v>
      </c>
      <c r="AV10" s="30">
        <v>212</v>
      </c>
      <c r="AW10" s="30">
        <v>221</v>
      </c>
      <c r="AX10" s="30">
        <v>186</v>
      </c>
      <c r="AY10" s="30">
        <v>201</v>
      </c>
      <c r="AZ10" s="30">
        <v>216</v>
      </c>
      <c r="BA10" s="30">
        <v>209</v>
      </c>
      <c r="BB10" s="30">
        <v>187</v>
      </c>
      <c r="BC10" s="30">
        <v>189</v>
      </c>
      <c r="BD10" s="30">
        <v>188</v>
      </c>
      <c r="BE10" s="31">
        <v>170</v>
      </c>
      <c r="BF10" s="2"/>
    </row>
    <row r="11" spans="1:58" ht="12" customHeight="1">
      <c r="B11" s="36" t="s">
        <v>115</v>
      </c>
      <c r="O11" s="36" t="s">
        <v>115</v>
      </c>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row>
    <row r="12" spans="1:58" ht="12" customHeight="1">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row>
    <row r="13" spans="1:58" ht="12" customHeight="1">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row>
    <row r="14" spans="1:58" ht="12" customHeight="1">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row>
    <row r="15" spans="1:58" ht="12" customHeight="1">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row>
    <row r="16" spans="1:58" ht="12" customHeight="1">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row>
    <row r="17" spans="2:58" ht="12" customHeight="1">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row>
    <row r="18" spans="2:58" ht="12" customHeight="1">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row>
    <row r="19" spans="2:58" ht="12" customHeight="1">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row>
    <row r="20" spans="2:58" ht="12" customHeight="1">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row>
    <row r="21" spans="2:58" ht="12" customHeight="1">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row>
    <row r="22" spans="2:58" ht="12" customHeight="1">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row>
    <row r="23" spans="2:58" ht="12" customHeight="1">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row>
    <row r="24" spans="2:58" ht="12" customHeight="1">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row>
    <row r="25" spans="2:58" ht="12" customHeight="1">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row>
    <row r="26" spans="2:58" ht="12" customHeight="1">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row>
    <row r="27" spans="2:58" ht="12" customHeight="1">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row>
    <row r="28" spans="2:58" ht="12" customHeight="1">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row>
    <row r="29" spans="2:58" ht="12" customHeight="1">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row>
    <row r="30" spans="2:58" ht="12" customHeight="1">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row>
    <row r="31" spans="2:58" ht="12" customHeight="1">
      <c r="B31" s="96"/>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row>
    <row r="32" spans="2:58" ht="12" customHeight="1">
      <c r="B32" s="96"/>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2:58" ht="12" customHeight="1">
      <c r="B33" s="96"/>
      <c r="O33" s="9"/>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row>
    <row r="35" spans="2:58" ht="12" customHeight="1">
      <c r="B35" s="379"/>
      <c r="C35" s="380" t="s">
        <v>154</v>
      </c>
      <c r="D35" s="379"/>
      <c r="E35" s="379"/>
      <c r="F35" s="379"/>
      <c r="G35" s="379"/>
      <c r="H35" s="379"/>
      <c r="I35" s="379"/>
      <c r="J35" s="379"/>
      <c r="K35" s="379"/>
      <c r="L35" s="379"/>
      <c r="M35" s="379"/>
      <c r="N35" s="141"/>
    </row>
    <row r="36" spans="2:58" ht="12" customHeight="1">
      <c r="B36" s="381"/>
      <c r="C36" s="3">
        <v>2016</v>
      </c>
      <c r="D36" s="4">
        <v>2017</v>
      </c>
      <c r="E36" s="4">
        <v>2018</v>
      </c>
      <c r="F36" s="4">
        <v>2019</v>
      </c>
      <c r="G36" s="4">
        <v>2020</v>
      </c>
      <c r="H36" s="4">
        <v>2021</v>
      </c>
      <c r="I36" s="4">
        <v>2022</v>
      </c>
      <c r="J36" s="4">
        <v>2023</v>
      </c>
      <c r="K36" s="4">
        <v>2024</v>
      </c>
      <c r="L36" s="4">
        <v>2025</v>
      </c>
      <c r="M36" s="94">
        <v>2026</v>
      </c>
      <c r="N36" s="141"/>
    </row>
    <row r="37" spans="2:58" ht="12" customHeight="1">
      <c r="B37" s="382" t="s">
        <v>155</v>
      </c>
      <c r="C37" s="383">
        <v>0.24130602811356694</v>
      </c>
      <c r="D37" s="384">
        <v>0.25129249868640569</v>
      </c>
      <c r="E37" s="384">
        <v>0.28806586639348547</v>
      </c>
      <c r="F37" s="384">
        <v>0.32408238450162896</v>
      </c>
      <c r="G37" s="384">
        <v>0.37073820924118023</v>
      </c>
      <c r="H37" s="384">
        <v>0.48359515587345592</v>
      </c>
      <c r="I37" s="384">
        <v>0.32880159412034948</v>
      </c>
      <c r="J37" s="384">
        <v>0.29812927425290842</v>
      </c>
      <c r="K37" s="384">
        <v>0.41247312850219597</v>
      </c>
      <c r="L37" s="384">
        <v>0.39823792486345144</v>
      </c>
      <c r="M37" s="385">
        <v>0.78763018007636354</v>
      </c>
      <c r="N37" s="141"/>
    </row>
    <row r="38" spans="2:58" ht="12" customHeight="1">
      <c r="B38" s="382" t="s">
        <v>156</v>
      </c>
      <c r="C38" s="386">
        <v>2.8664667489857118E-2</v>
      </c>
      <c r="D38" s="387">
        <v>3.5796766743648963E-2</v>
      </c>
      <c r="E38" s="387">
        <v>4.8674959437533805E-2</v>
      </c>
      <c r="F38" s="387">
        <v>4.649504385652143E-2</v>
      </c>
      <c r="G38" s="387">
        <v>5.9419168834821741E-2</v>
      </c>
      <c r="H38" s="387">
        <v>8.8887760800040613E-2</v>
      </c>
      <c r="I38" s="387">
        <v>7.4741845599082118E-2</v>
      </c>
      <c r="J38" s="387">
        <v>5.2407108239095314E-2</v>
      </c>
      <c r="K38" s="387">
        <v>5.3222561173492569E-2</v>
      </c>
      <c r="L38" s="387">
        <v>5.0818424057860676E-2</v>
      </c>
      <c r="M38" s="388">
        <v>4.7473809839543829E-2</v>
      </c>
      <c r="N38" s="141"/>
    </row>
    <row r="39" spans="2:58" ht="12" customHeight="1">
      <c r="B39" s="141" t="s">
        <v>115</v>
      </c>
      <c r="C39" s="141"/>
      <c r="D39" s="141"/>
      <c r="E39" s="141"/>
      <c r="F39" s="141"/>
      <c r="G39" s="141"/>
      <c r="H39" s="141"/>
      <c r="I39" s="141"/>
      <c r="J39" s="141"/>
      <c r="K39" s="141"/>
      <c r="L39" s="141"/>
      <c r="M39" s="141"/>
      <c r="N39" s="141"/>
    </row>
    <row r="40" spans="2:58" ht="12" customHeight="1">
      <c r="B40" s="141"/>
      <c r="C40" s="141"/>
      <c r="D40" s="141"/>
      <c r="E40" s="141"/>
      <c r="F40" s="141"/>
      <c r="G40" s="141"/>
      <c r="H40" s="141"/>
      <c r="I40" s="141"/>
      <c r="J40" s="141"/>
      <c r="K40" s="141"/>
      <c r="L40" s="141"/>
      <c r="M40" s="141"/>
      <c r="N40" s="141"/>
    </row>
    <row r="41" spans="2:58" ht="12" customHeight="1">
      <c r="B41" s="141"/>
      <c r="C41" s="141"/>
      <c r="D41" s="141"/>
      <c r="E41" s="141"/>
      <c r="F41" s="141"/>
      <c r="G41" s="141"/>
      <c r="H41" s="141"/>
      <c r="I41" s="141"/>
      <c r="J41" s="141"/>
      <c r="K41" s="141"/>
      <c r="L41" s="141"/>
      <c r="M41" s="141"/>
      <c r="N41" s="141"/>
    </row>
    <row r="42" spans="2:58" ht="12" customHeight="1">
      <c r="B42" s="141"/>
      <c r="C42" s="141"/>
      <c r="D42" s="141"/>
      <c r="E42" s="141"/>
      <c r="F42" s="141"/>
      <c r="G42" s="141"/>
      <c r="H42" s="141"/>
      <c r="I42" s="141"/>
      <c r="J42" s="141"/>
      <c r="K42" s="141"/>
      <c r="L42" s="141"/>
      <c r="M42" s="141"/>
      <c r="N42" s="141"/>
    </row>
    <row r="43" spans="2:58" ht="12" customHeight="1">
      <c r="B43" s="141"/>
      <c r="C43" s="141"/>
      <c r="D43" s="141"/>
      <c r="E43" s="141"/>
      <c r="F43" s="141"/>
      <c r="G43" s="141"/>
      <c r="H43" s="141"/>
      <c r="I43" s="141"/>
      <c r="J43" s="141"/>
      <c r="K43" s="141"/>
      <c r="L43" s="141"/>
      <c r="M43" s="141"/>
      <c r="N43" s="141"/>
    </row>
    <row r="44" spans="2:58" ht="12" customHeight="1">
      <c r="B44" s="141"/>
      <c r="C44" s="141"/>
      <c r="D44" s="141"/>
      <c r="E44" s="141"/>
      <c r="F44" s="141"/>
      <c r="G44" s="141"/>
      <c r="H44" s="141"/>
      <c r="I44" s="141"/>
      <c r="J44" s="141"/>
      <c r="K44" s="141"/>
      <c r="L44" s="141"/>
      <c r="M44" s="141"/>
      <c r="N44" s="141"/>
    </row>
    <row r="45" spans="2:58" ht="12" customHeight="1">
      <c r="B45" s="141"/>
      <c r="C45" s="141"/>
      <c r="D45" s="141"/>
      <c r="E45" s="141"/>
      <c r="F45" s="141"/>
      <c r="G45" s="141"/>
      <c r="H45" s="141"/>
      <c r="I45" s="141"/>
      <c r="J45" s="141"/>
      <c r="K45" s="141"/>
      <c r="L45" s="141"/>
      <c r="M45" s="141"/>
      <c r="N45" s="141"/>
    </row>
    <row r="46" spans="2:58" ht="12" customHeight="1">
      <c r="B46" s="141"/>
      <c r="C46" s="141"/>
      <c r="D46" s="141"/>
      <c r="E46" s="141"/>
      <c r="F46" s="141"/>
      <c r="G46" s="141"/>
      <c r="H46" s="141"/>
      <c r="I46" s="141"/>
      <c r="J46" s="141"/>
      <c r="K46" s="141"/>
      <c r="L46" s="141"/>
      <c r="M46" s="141"/>
      <c r="N46" s="141"/>
    </row>
    <row r="47" spans="2:58" ht="12" customHeight="1">
      <c r="B47" s="141"/>
      <c r="C47" s="141"/>
      <c r="D47" s="141"/>
      <c r="E47" s="141"/>
      <c r="F47" s="141"/>
      <c r="G47" s="141"/>
      <c r="H47" s="141"/>
      <c r="I47" s="141"/>
      <c r="J47" s="141"/>
      <c r="K47" s="141"/>
      <c r="L47" s="141"/>
      <c r="M47" s="141"/>
      <c r="N47" s="141"/>
    </row>
    <row r="48" spans="2:58" ht="12" customHeight="1">
      <c r="B48" s="141"/>
      <c r="C48" s="141"/>
      <c r="D48" s="141"/>
      <c r="E48" s="141"/>
      <c r="F48" s="141"/>
      <c r="G48" s="141"/>
      <c r="H48" s="141"/>
      <c r="I48" s="141"/>
      <c r="J48" s="141"/>
      <c r="K48" s="141"/>
      <c r="L48" s="141"/>
      <c r="M48" s="141"/>
      <c r="N48" s="141"/>
    </row>
    <row r="49" spans="2:14" ht="12" customHeight="1">
      <c r="B49" s="141"/>
      <c r="C49" s="141"/>
      <c r="D49" s="141"/>
      <c r="E49" s="141"/>
      <c r="F49" s="141"/>
      <c r="G49" s="141"/>
      <c r="H49" s="141"/>
      <c r="I49" s="141"/>
      <c r="J49" s="141"/>
      <c r="K49" s="141"/>
      <c r="L49" s="141"/>
      <c r="M49" s="141"/>
      <c r="N49" s="141"/>
    </row>
    <row r="50" spans="2:14" ht="12" customHeight="1">
      <c r="B50" s="141"/>
      <c r="C50" s="141"/>
      <c r="D50" s="141"/>
      <c r="E50" s="141"/>
      <c r="F50" s="141"/>
      <c r="G50" s="141"/>
      <c r="H50" s="141"/>
      <c r="I50" s="141"/>
      <c r="J50" s="141"/>
      <c r="K50" s="141"/>
      <c r="L50" s="141"/>
      <c r="M50" s="141"/>
      <c r="N50" s="141"/>
    </row>
    <row r="51" spans="2:14" ht="12" customHeight="1">
      <c r="B51" s="141"/>
      <c r="C51" s="141"/>
      <c r="D51" s="141"/>
      <c r="E51" s="141"/>
      <c r="F51" s="141"/>
      <c r="G51" s="141"/>
      <c r="H51" s="141"/>
      <c r="I51" s="141"/>
      <c r="J51" s="141"/>
      <c r="K51" s="141"/>
      <c r="L51" s="141"/>
      <c r="M51" s="141"/>
      <c r="N51" s="141"/>
    </row>
    <row r="52" spans="2:14" ht="12" customHeight="1">
      <c r="B52" s="141"/>
      <c r="C52" s="141"/>
      <c r="D52" s="141"/>
      <c r="E52" s="141"/>
      <c r="F52" s="141"/>
      <c r="G52" s="141"/>
      <c r="H52" s="141"/>
      <c r="I52" s="141"/>
      <c r="J52" s="141"/>
      <c r="K52" s="141"/>
      <c r="L52" s="141"/>
      <c r="M52" s="141"/>
      <c r="N52" s="141"/>
    </row>
    <row r="53" spans="2:14" ht="12" customHeight="1">
      <c r="B53" s="141"/>
      <c r="C53" s="141"/>
      <c r="D53" s="141"/>
      <c r="E53" s="141"/>
      <c r="F53" s="141"/>
      <c r="G53" s="141"/>
      <c r="H53" s="141"/>
      <c r="I53" s="141"/>
      <c r="J53" s="141"/>
      <c r="K53" s="141"/>
      <c r="L53" s="141"/>
      <c r="M53" s="141"/>
      <c r="N53" s="141"/>
    </row>
    <row r="54" spans="2:14" ht="12" customHeight="1">
      <c r="B54" s="141"/>
      <c r="C54" s="141"/>
      <c r="D54" s="141"/>
      <c r="E54" s="141"/>
      <c r="F54" s="141"/>
      <c r="G54" s="141"/>
      <c r="H54" s="141"/>
      <c r="I54" s="141"/>
      <c r="J54" s="141"/>
      <c r="K54" s="141"/>
      <c r="L54" s="141"/>
      <c r="M54" s="141"/>
      <c r="N54" s="141"/>
    </row>
    <row r="55" spans="2:14" ht="12" customHeight="1">
      <c r="B55" s="141"/>
      <c r="C55" s="141"/>
      <c r="D55" s="141"/>
      <c r="E55" s="141"/>
      <c r="F55" s="141"/>
      <c r="G55" s="141"/>
      <c r="H55" s="141"/>
      <c r="I55" s="141"/>
      <c r="J55" s="141"/>
      <c r="K55" s="141"/>
      <c r="L55" s="141"/>
      <c r="M55" s="141"/>
      <c r="N55" s="141"/>
    </row>
    <row r="56" spans="2:14" ht="12" customHeight="1">
      <c r="B56" s="141"/>
      <c r="C56" s="141"/>
      <c r="D56" s="141"/>
      <c r="E56" s="141"/>
      <c r="F56" s="141"/>
      <c r="G56" s="141"/>
      <c r="H56" s="141"/>
      <c r="I56" s="141"/>
      <c r="J56" s="141"/>
      <c r="K56" s="141"/>
      <c r="L56" s="141"/>
      <c r="M56" s="141"/>
      <c r="N56" s="141"/>
    </row>
    <row r="57" spans="2:14" ht="12" customHeight="1">
      <c r="B57" s="141"/>
      <c r="C57" s="141"/>
      <c r="D57" s="141"/>
      <c r="E57" s="141"/>
      <c r="F57" s="141"/>
      <c r="G57" s="141"/>
      <c r="H57" s="141"/>
      <c r="I57" s="141"/>
      <c r="J57" s="141"/>
      <c r="K57" s="141"/>
      <c r="L57" s="141"/>
      <c r="M57" s="141"/>
      <c r="N57" s="141"/>
    </row>
    <row r="58" spans="2:14" ht="12" customHeight="1">
      <c r="B58" s="141"/>
      <c r="C58" s="141"/>
      <c r="D58" s="141"/>
      <c r="E58" s="141"/>
      <c r="F58" s="141"/>
      <c r="G58" s="141"/>
      <c r="H58" s="141"/>
      <c r="I58" s="141"/>
      <c r="J58" s="141"/>
      <c r="K58" s="141"/>
      <c r="L58" s="141"/>
      <c r="M58" s="141"/>
      <c r="N58" s="141"/>
    </row>
    <row r="59" spans="2:14" ht="12" customHeight="1">
      <c r="B59" s="141"/>
      <c r="C59" s="141"/>
      <c r="D59" s="141"/>
      <c r="E59" s="141"/>
      <c r="F59" s="141"/>
      <c r="G59" s="141"/>
      <c r="H59" s="141"/>
      <c r="I59" s="141"/>
      <c r="J59" s="141"/>
      <c r="K59" s="141"/>
      <c r="L59" s="141"/>
      <c r="M59" s="141"/>
      <c r="N59" s="141"/>
    </row>
    <row r="60" spans="2:14" ht="12" customHeight="1">
      <c r="B60" s="141"/>
      <c r="C60" s="141"/>
      <c r="D60" s="141"/>
      <c r="E60" s="141"/>
      <c r="F60" s="141"/>
      <c r="G60" s="141"/>
      <c r="H60" s="141"/>
      <c r="I60" s="141"/>
      <c r="J60" s="141"/>
      <c r="K60" s="141"/>
      <c r="L60" s="141"/>
      <c r="M60" s="141"/>
      <c r="N60" s="141"/>
    </row>
    <row r="61" spans="2:14" ht="12" customHeight="1">
      <c r="B61" s="141"/>
      <c r="C61" s="141"/>
      <c r="D61" s="141"/>
      <c r="E61" s="141"/>
      <c r="F61" s="141"/>
      <c r="G61" s="141"/>
      <c r="H61" s="141"/>
      <c r="I61" s="141"/>
      <c r="J61" s="141"/>
      <c r="K61" s="141"/>
      <c r="L61" s="141"/>
      <c r="M61" s="141"/>
      <c r="N61" s="141"/>
    </row>
    <row r="62" spans="2:14" ht="12" customHeight="1">
      <c r="B62" s="141"/>
      <c r="C62" s="141"/>
      <c r="D62" s="141"/>
      <c r="E62" s="141"/>
      <c r="F62" s="141"/>
      <c r="G62" s="141"/>
      <c r="H62" s="141"/>
      <c r="I62" s="141"/>
      <c r="J62" s="141"/>
      <c r="K62" s="141"/>
      <c r="L62" s="141"/>
      <c r="M62" s="141"/>
      <c r="N62" s="141"/>
    </row>
    <row r="63" spans="2:14" ht="12" customHeight="1">
      <c r="B63" s="141"/>
      <c r="C63" s="141"/>
      <c r="D63" s="141"/>
      <c r="E63" s="141"/>
      <c r="F63" s="141"/>
      <c r="G63" s="141"/>
      <c r="H63" s="141"/>
      <c r="I63" s="141"/>
      <c r="J63" s="141"/>
      <c r="K63" s="141"/>
      <c r="L63" s="141"/>
      <c r="M63" s="141"/>
      <c r="N63" s="141"/>
    </row>
    <row r="64" spans="2:14" ht="12" customHeight="1">
      <c r="B64" s="141"/>
      <c r="C64" s="141"/>
      <c r="D64" s="141"/>
      <c r="E64" s="141"/>
      <c r="F64" s="141"/>
      <c r="G64" s="141"/>
      <c r="H64" s="141"/>
      <c r="I64" s="141"/>
      <c r="J64" s="141"/>
      <c r="K64" s="141"/>
      <c r="L64" s="141"/>
      <c r="M64" s="141"/>
      <c r="N64" s="141"/>
    </row>
    <row r="65" spans="2:14" ht="12" customHeight="1">
      <c r="B65" s="141"/>
      <c r="C65" s="141"/>
      <c r="D65" s="141"/>
      <c r="E65" s="141"/>
      <c r="F65" s="141"/>
      <c r="G65" s="141"/>
      <c r="H65" s="141"/>
      <c r="I65" s="141"/>
      <c r="J65" s="141"/>
      <c r="K65" s="141"/>
      <c r="L65" s="141"/>
      <c r="M65" s="141"/>
      <c r="N65" s="141"/>
    </row>
    <row r="66" spans="2:14" ht="12" customHeight="1">
      <c r="B66" s="141"/>
      <c r="C66" s="141"/>
      <c r="D66" s="141"/>
      <c r="E66" s="141"/>
      <c r="F66" s="141"/>
      <c r="G66" s="141"/>
      <c r="H66" s="141"/>
      <c r="I66" s="141"/>
      <c r="J66" s="141"/>
      <c r="K66" s="141"/>
      <c r="L66" s="141"/>
      <c r="M66" s="141"/>
      <c r="N66" s="141"/>
    </row>
    <row r="67" spans="2:14" ht="12" customHeight="1">
      <c r="B67" s="141"/>
      <c r="C67" s="141"/>
      <c r="D67" s="141"/>
      <c r="E67" s="141"/>
      <c r="F67" s="141"/>
      <c r="G67" s="141"/>
      <c r="H67" s="141"/>
      <c r="I67" s="141"/>
      <c r="J67" s="141"/>
      <c r="K67" s="141"/>
      <c r="L67" s="141"/>
      <c r="M67" s="141"/>
      <c r="N67" s="141"/>
    </row>
  </sheetData>
  <mergeCells count="4">
    <mergeCell ref="P7:S7"/>
    <mergeCell ref="T7:W7"/>
    <mergeCell ref="X7:AA7"/>
    <mergeCell ref="BD7:BE7"/>
  </mergeCells>
  <pageMargins left="0.7" right="0.7" top="0.75" bottom="0.75" header="0.3" footer="0.3"/>
  <pageSetup orientation="portrait" horizontalDpi="0" verticalDpi="0"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D73DC-1518-4D6E-A822-EDB72D077113}">
  <sheetPr>
    <tabColor theme="4"/>
  </sheetPr>
  <dimension ref="B1:T1002"/>
  <sheetViews>
    <sheetView showGridLines="0" zoomScaleNormal="100" workbookViewId="0"/>
  </sheetViews>
  <sheetFormatPr defaultColWidth="5.08203125" defaultRowHeight="14"/>
  <cols>
    <col min="1" max="1" width="2.5" style="923" customWidth="1"/>
    <col min="2" max="2" width="8.08203125" style="923" customWidth="1"/>
    <col min="3" max="16" width="5.08203125" style="923"/>
    <col min="17" max="17" width="12.58203125" style="923" bestFit="1" customWidth="1"/>
    <col min="18" max="18" width="5.08203125" style="923"/>
    <col min="19" max="19" width="13.58203125" style="923" customWidth="1"/>
    <col min="20" max="20" width="12.08203125" style="923" bestFit="1" customWidth="1"/>
    <col min="21" max="26" width="5.08203125" style="923"/>
    <col min="27" max="27" width="12.58203125" style="923" bestFit="1" customWidth="1"/>
    <col min="28" max="16384" width="5.08203125" style="923"/>
  </cols>
  <sheetData>
    <row r="1" spans="2:20" ht="11.25" customHeight="1"/>
    <row r="2" spans="2:20" ht="11.25" customHeight="1"/>
    <row r="3" spans="2:20" ht="11.25" customHeight="1"/>
    <row r="4" spans="2:20" ht="11.25" customHeight="1"/>
    <row r="5" spans="2:20" ht="11.25" customHeight="1"/>
    <row r="6" spans="2:20">
      <c r="C6" s="923" t="s">
        <v>766</v>
      </c>
    </row>
    <row r="7" spans="2:20" ht="11.25" customHeight="1">
      <c r="C7" s="924" t="s">
        <v>615</v>
      </c>
      <c r="D7" s="924">
        <v>2011</v>
      </c>
      <c r="E7" s="924">
        <v>2012</v>
      </c>
      <c r="F7" s="924">
        <v>2013</v>
      </c>
      <c r="G7" s="924">
        <v>2014</v>
      </c>
      <c r="H7" s="924">
        <v>2015</v>
      </c>
      <c r="I7" s="924">
        <v>2016</v>
      </c>
      <c r="J7" s="924">
        <v>2017</v>
      </c>
      <c r="K7" s="924">
        <v>2018</v>
      </c>
      <c r="L7" s="924">
        <v>2019</v>
      </c>
      <c r="M7" s="924">
        <v>2020</v>
      </c>
      <c r="N7" s="924">
        <v>2021</v>
      </c>
      <c r="O7" s="924">
        <v>2022</v>
      </c>
      <c r="P7" s="924">
        <v>2023</v>
      </c>
      <c r="Q7" s="924">
        <v>2024</v>
      </c>
      <c r="R7" s="924">
        <v>2025</v>
      </c>
      <c r="S7" s="929">
        <v>2026</v>
      </c>
      <c r="T7" s="924" t="s">
        <v>802</v>
      </c>
    </row>
    <row r="8" spans="2:20" ht="11.25" customHeight="1">
      <c r="B8" s="925" t="s">
        <v>421</v>
      </c>
      <c r="C8" s="926">
        <v>34</v>
      </c>
      <c r="D8" s="926">
        <v>26</v>
      </c>
      <c r="E8" s="927">
        <v>40</v>
      </c>
      <c r="F8" s="927">
        <v>59</v>
      </c>
      <c r="G8" s="927">
        <v>68</v>
      </c>
      <c r="H8" s="927">
        <v>78</v>
      </c>
      <c r="I8" s="927">
        <v>75</v>
      </c>
      <c r="J8" s="927">
        <v>77</v>
      </c>
      <c r="K8" s="927">
        <v>64</v>
      </c>
      <c r="L8" s="927">
        <v>81</v>
      </c>
      <c r="M8" s="927">
        <v>70</v>
      </c>
      <c r="N8" s="927">
        <v>69</v>
      </c>
      <c r="O8" s="927">
        <v>49</v>
      </c>
      <c r="P8" s="927">
        <v>41</v>
      </c>
      <c r="Q8" s="927">
        <v>44</v>
      </c>
      <c r="R8" s="927">
        <v>33</v>
      </c>
      <c r="S8" s="927">
        <v>12</v>
      </c>
      <c r="T8" s="928">
        <v>4</v>
      </c>
    </row>
    <row r="9" spans="2:20" ht="11.25" customHeight="1">
      <c r="B9" s="930" t="s">
        <v>620</v>
      </c>
    </row>
    <row r="10" spans="2:20" ht="11.25" customHeight="1"/>
    <row r="11" spans="2:20" ht="11.25" customHeight="1"/>
    <row r="12" spans="2:20" ht="11.25" customHeight="1"/>
    <row r="13" spans="2:20" ht="11.25" customHeight="1"/>
    <row r="14" spans="2:20" ht="11.25" customHeight="1"/>
    <row r="15" spans="2:20" ht="11.25" customHeight="1"/>
    <row r="16" spans="2:20" ht="11.25" customHeight="1"/>
    <row r="17" ht="11.25" customHeight="1"/>
    <row r="18" ht="11.25" customHeight="1"/>
    <row r="19" ht="11.25" customHeight="1"/>
    <row r="20" ht="11.25" customHeight="1"/>
    <row r="21" ht="11.25" customHeight="1"/>
    <row r="22" ht="11.25" customHeight="1"/>
    <row r="23" ht="11.25" customHeight="1"/>
    <row r="24" ht="11.25" customHeight="1"/>
    <row r="25" ht="11.25" customHeight="1"/>
    <row r="26" ht="11.25" customHeight="1"/>
    <row r="27" ht="11.25" customHeight="1"/>
    <row r="28" ht="11.25" customHeight="1"/>
    <row r="29" ht="11.25" customHeight="1"/>
    <row r="30" ht="11.25" customHeight="1"/>
    <row r="31" ht="11.25" customHeight="1"/>
    <row r="32" ht="11.25" customHeight="1"/>
    <row r="33" ht="11.25" customHeight="1"/>
    <row r="34" ht="11.25" customHeight="1"/>
    <row r="35" ht="11.25" customHeight="1"/>
    <row r="36" ht="11.25" customHeight="1"/>
    <row r="37" ht="11.25" customHeight="1"/>
    <row r="38" ht="11.25" customHeight="1"/>
    <row r="39" ht="11.25" customHeight="1"/>
    <row r="40" ht="11.25" customHeight="1"/>
    <row r="41" ht="11.25" customHeight="1"/>
    <row r="42" ht="11.25" customHeight="1"/>
    <row r="43" ht="11.25" customHeight="1"/>
    <row r="44" ht="11.25" customHeight="1"/>
    <row r="45" ht="11.25" customHeight="1"/>
    <row r="46" ht="11.25" customHeight="1"/>
    <row r="47" ht="11.25" customHeight="1"/>
    <row r="48"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row r="58" ht="11.25" customHeight="1"/>
    <row r="59" ht="11.25" customHeight="1"/>
    <row r="60" ht="11.25" customHeight="1"/>
    <row r="61" ht="11.25" customHeight="1"/>
    <row r="62" ht="11.25" customHeight="1"/>
    <row r="63" ht="11.25" customHeight="1"/>
    <row r="64"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row r="185" ht="11.25" customHeight="1"/>
    <row r="186" ht="11.25" customHeight="1"/>
    <row r="187" ht="11.25" customHeight="1"/>
    <row r="188" ht="11.25" customHeight="1"/>
    <row r="189" ht="11.25" customHeight="1"/>
    <row r="190" ht="11.25" customHeight="1"/>
    <row r="191" ht="11.25" customHeight="1"/>
    <row r="192" ht="11.25" customHeight="1"/>
    <row r="193" ht="11.25" customHeight="1"/>
    <row r="194" ht="11.25" customHeight="1"/>
    <row r="195" ht="11.25" customHeight="1"/>
    <row r="196" ht="11.25" customHeight="1"/>
    <row r="197" ht="11.25" customHeight="1"/>
    <row r="198" ht="11.25" customHeight="1"/>
    <row r="199" ht="11.25" customHeight="1"/>
    <row r="200" ht="11.25" customHeight="1"/>
    <row r="201" ht="11.25" customHeight="1"/>
    <row r="202" ht="11.25" customHeight="1"/>
    <row r="203" ht="11.25" customHeight="1"/>
    <row r="204" ht="11.25" customHeight="1"/>
    <row r="205" ht="11.25" customHeight="1"/>
    <row r="206" ht="11.25" customHeight="1"/>
    <row r="207" ht="11.25" customHeight="1"/>
    <row r="208" ht="11.25" customHeight="1"/>
    <row r="209" ht="11.25" customHeight="1"/>
    <row r="210" ht="11.25" customHeight="1"/>
    <row r="211" ht="11.25" customHeight="1"/>
    <row r="212" ht="11.25" customHeight="1"/>
    <row r="213" ht="11.25" customHeight="1"/>
    <row r="214" ht="11.25" customHeight="1"/>
    <row r="215" ht="11.25" customHeight="1"/>
    <row r="216" ht="11.25" customHeight="1"/>
    <row r="217" ht="11.25" customHeight="1"/>
    <row r="218" ht="11.25" customHeight="1"/>
    <row r="219" ht="11.25" customHeight="1"/>
    <row r="220" ht="11.25" customHeight="1"/>
    <row r="221" ht="11.25" customHeight="1"/>
    <row r="222" ht="11.25" customHeight="1"/>
    <row r="223" ht="11.25" customHeight="1"/>
    <row r="224" ht="11.25" customHeight="1"/>
    <row r="225" ht="11.25" customHeight="1"/>
    <row r="226" ht="11.25" customHeight="1"/>
    <row r="227" ht="11.25" customHeight="1"/>
    <row r="228" ht="11.25" customHeight="1"/>
    <row r="229" ht="11.25" customHeight="1"/>
    <row r="230" ht="11.25" customHeight="1"/>
    <row r="231" ht="11.25" customHeight="1"/>
    <row r="232" ht="11.25" customHeight="1"/>
    <row r="233" ht="11.25" customHeight="1"/>
    <row r="234" ht="11.25" customHeight="1"/>
    <row r="235" ht="11.25" customHeight="1"/>
    <row r="236" ht="11.25" customHeight="1"/>
    <row r="237" ht="11.25" customHeight="1"/>
    <row r="238" ht="11.25" customHeight="1"/>
    <row r="239" ht="11.25" customHeight="1"/>
    <row r="240" ht="11.25" customHeight="1"/>
    <row r="241" ht="11.25" customHeight="1"/>
    <row r="242" ht="11.25" customHeight="1"/>
    <row r="243" ht="11.25" customHeight="1"/>
    <row r="244" ht="11.25" customHeight="1"/>
    <row r="245" ht="11.25" customHeight="1"/>
    <row r="246" ht="11.25" customHeight="1"/>
    <row r="247" ht="11.25" customHeight="1"/>
    <row r="248" ht="11.25" customHeight="1"/>
    <row r="249" ht="11.25" customHeight="1"/>
    <row r="250" ht="11.25" customHeight="1"/>
    <row r="251" ht="11.25" customHeight="1"/>
    <row r="252" ht="11.25" customHeight="1"/>
    <row r="253" ht="11.25" customHeight="1"/>
    <row r="254" ht="11.25" customHeight="1"/>
    <row r="255" ht="11.25" customHeight="1"/>
    <row r="256" ht="11.25" customHeight="1"/>
    <row r="257" ht="11.25" customHeight="1"/>
    <row r="258" ht="11.25" customHeight="1"/>
    <row r="259" ht="11.25" customHeight="1"/>
    <row r="260" ht="11.25" customHeight="1"/>
    <row r="261" ht="11.25" customHeight="1"/>
    <row r="262" ht="11.25" customHeight="1"/>
    <row r="263" ht="11.25" customHeight="1"/>
    <row r="264" ht="11.25" customHeight="1"/>
    <row r="265" ht="11.25" customHeight="1"/>
    <row r="266" ht="11.25" customHeight="1"/>
    <row r="267" ht="11.25" customHeight="1"/>
    <row r="268" ht="11.25" customHeight="1"/>
    <row r="269" ht="11.25" customHeight="1"/>
    <row r="270" ht="11.25" customHeight="1"/>
    <row r="271" ht="11.25" customHeight="1"/>
    <row r="272" ht="11.25" customHeight="1"/>
    <row r="273" ht="11.25" customHeight="1"/>
    <row r="274" ht="11.25" customHeight="1"/>
    <row r="275" ht="11.25" customHeight="1"/>
    <row r="276" ht="11.25" customHeight="1"/>
    <row r="277" ht="11.25" customHeight="1"/>
    <row r="278" ht="11.25" customHeight="1"/>
    <row r="279" ht="11.25" customHeight="1"/>
    <row r="280" ht="11.25" customHeight="1"/>
    <row r="281" ht="11.25" customHeight="1"/>
    <row r="282" ht="11.25" customHeight="1"/>
    <row r="283" ht="11.25" customHeight="1"/>
    <row r="284" ht="11.25" customHeight="1"/>
    <row r="285" ht="11.25" customHeight="1"/>
    <row r="286" ht="11.25" customHeight="1"/>
    <row r="287" ht="11.25" customHeight="1"/>
    <row r="288" ht="11.25" customHeight="1"/>
    <row r="289" ht="11.25" customHeight="1"/>
    <row r="290" ht="11.25" customHeight="1"/>
    <row r="291" ht="11.25" customHeight="1"/>
    <row r="292" ht="11.25" customHeight="1"/>
    <row r="293" ht="11.25" customHeight="1"/>
    <row r="294" ht="11.25" customHeight="1"/>
    <row r="295" ht="11.25" customHeight="1"/>
    <row r="296" ht="11.25" customHeight="1"/>
    <row r="297" ht="11.25" customHeight="1"/>
    <row r="298" ht="11.25" customHeight="1"/>
    <row r="299" ht="11.25" customHeight="1"/>
    <row r="300" ht="11.25" customHeight="1"/>
    <row r="301" ht="11.25" customHeight="1"/>
    <row r="302" ht="11.25" customHeight="1"/>
    <row r="303" ht="11.25" customHeight="1"/>
    <row r="304" ht="11.25" customHeight="1"/>
    <row r="305" ht="11.25" customHeight="1"/>
    <row r="306" ht="11.25" customHeight="1"/>
    <row r="307" ht="11.25" customHeight="1"/>
    <row r="308" ht="11.25" customHeight="1"/>
    <row r="309" ht="11.25" customHeight="1"/>
    <row r="310" ht="11.25" customHeight="1"/>
    <row r="311" ht="11.25" customHeight="1"/>
    <row r="312" ht="11.25" customHeight="1"/>
    <row r="313" ht="11.25" customHeight="1"/>
    <row r="314" ht="11.25" customHeight="1"/>
    <row r="315" ht="11.25" customHeight="1"/>
    <row r="316" ht="11.25" customHeight="1"/>
    <row r="317" ht="11.25" customHeight="1"/>
    <row r="318" ht="11.25" customHeight="1"/>
    <row r="319" ht="11.25" customHeight="1"/>
    <row r="320" ht="11.25" customHeight="1"/>
    <row r="321" ht="11.25" customHeight="1"/>
    <row r="322" ht="11.25" customHeight="1"/>
    <row r="323" ht="11.25" customHeight="1"/>
    <row r="324" ht="11.25" customHeight="1"/>
    <row r="325" ht="11.25" customHeight="1"/>
    <row r="326" ht="11.25" customHeight="1"/>
    <row r="327" ht="11.25" customHeight="1"/>
    <row r="328" ht="11.25" customHeight="1"/>
    <row r="329" ht="11.25" customHeight="1"/>
    <row r="330" ht="11.25" customHeight="1"/>
    <row r="331" ht="11.25" customHeight="1"/>
    <row r="332" ht="11.25" customHeight="1"/>
    <row r="333" ht="11.25" customHeight="1"/>
    <row r="334" ht="11.25" customHeight="1"/>
    <row r="335" ht="11.25" customHeight="1"/>
    <row r="336" ht="11.25" customHeight="1"/>
    <row r="337" ht="11.25" customHeight="1"/>
    <row r="338" ht="11.25" customHeight="1"/>
    <row r="339" ht="11.25" customHeight="1"/>
    <row r="340" ht="11.25" customHeight="1"/>
    <row r="341" ht="11.25" customHeight="1"/>
    <row r="342" ht="11.25" customHeight="1"/>
    <row r="343" ht="11.25" customHeight="1"/>
    <row r="344" ht="11.25" customHeight="1"/>
    <row r="345" ht="11.25" customHeight="1"/>
    <row r="346" ht="11.25" customHeight="1"/>
    <row r="347" ht="11.25" customHeight="1"/>
    <row r="348" ht="11.25" customHeight="1"/>
    <row r="349" ht="11.25" customHeight="1"/>
    <row r="350" ht="11.25" customHeight="1"/>
    <row r="351" ht="11.25" customHeight="1"/>
    <row r="352" ht="11.25" customHeight="1"/>
    <row r="353" ht="11.25" customHeight="1"/>
    <row r="354" ht="11.25" customHeight="1"/>
    <row r="355" ht="11.25" customHeight="1"/>
    <row r="356" ht="11.25" customHeight="1"/>
    <row r="357" ht="11.25" customHeight="1"/>
    <row r="358" ht="11.25" customHeight="1"/>
    <row r="359" ht="11.25" customHeight="1"/>
    <row r="360" ht="11.25" customHeight="1"/>
    <row r="361" ht="11.25" customHeight="1"/>
    <row r="362" ht="11.25" customHeight="1"/>
    <row r="363" ht="11.25" customHeight="1"/>
    <row r="364" ht="11.25" customHeight="1"/>
    <row r="365" ht="11.25" customHeight="1"/>
    <row r="366" ht="11.25" customHeight="1"/>
    <row r="367" ht="11.25" customHeight="1"/>
    <row r="368" ht="11.25" customHeight="1"/>
    <row r="369" ht="11.25" customHeight="1"/>
    <row r="370" ht="11.25" customHeight="1"/>
    <row r="371" ht="11.25" customHeight="1"/>
    <row r="372" ht="11.25" customHeight="1"/>
    <row r="373" ht="11.25" customHeight="1"/>
    <row r="374" ht="11.25" customHeight="1"/>
    <row r="375" ht="11.25" customHeight="1"/>
    <row r="376" ht="11.25" customHeight="1"/>
    <row r="377" ht="11.25" customHeight="1"/>
    <row r="378" ht="11.25" customHeight="1"/>
    <row r="379" ht="11.25" customHeight="1"/>
    <row r="380" ht="11.25" customHeight="1"/>
    <row r="381" ht="11.25" customHeight="1"/>
    <row r="382" ht="11.25" customHeight="1"/>
    <row r="383" ht="11.25" customHeight="1"/>
    <row r="384" ht="11.25" customHeight="1"/>
    <row r="385" ht="11.25" customHeight="1"/>
    <row r="386" ht="11.25" customHeight="1"/>
    <row r="387" ht="11.25" customHeight="1"/>
    <row r="388" ht="11.25" customHeight="1"/>
    <row r="389" ht="11.25" customHeight="1"/>
    <row r="390" ht="11.25" customHeight="1"/>
    <row r="391" ht="11.25" customHeight="1"/>
    <row r="392" ht="11.25" customHeight="1"/>
    <row r="393" ht="11.25" customHeight="1"/>
    <row r="394" ht="11.25" customHeight="1"/>
    <row r="395" ht="11.25" customHeight="1"/>
    <row r="396" ht="11.25" customHeight="1"/>
    <row r="397" ht="11.25" customHeight="1"/>
    <row r="398" ht="11.25" customHeight="1"/>
    <row r="399" ht="11.25" customHeight="1"/>
    <row r="400" ht="11.25" customHeight="1"/>
    <row r="401" ht="11.25" customHeight="1"/>
    <row r="402" ht="11.25" customHeight="1"/>
    <row r="403" ht="11.25" customHeight="1"/>
    <row r="404" ht="11.25" customHeight="1"/>
    <row r="405" ht="11.25" customHeight="1"/>
    <row r="406" ht="11.25" customHeight="1"/>
    <row r="407" ht="11.25" customHeight="1"/>
    <row r="408" ht="11.25" customHeight="1"/>
    <row r="409" ht="11.25" customHeight="1"/>
    <row r="410" ht="11.25" customHeight="1"/>
    <row r="411" ht="11.25" customHeight="1"/>
    <row r="412" ht="11.25" customHeight="1"/>
    <row r="413" ht="11.25" customHeight="1"/>
    <row r="414" ht="11.25" customHeight="1"/>
    <row r="415" ht="11.25" customHeight="1"/>
    <row r="416" ht="11.25" customHeight="1"/>
    <row r="417" ht="11.25" customHeight="1"/>
    <row r="418" ht="11.25" customHeight="1"/>
    <row r="419" ht="11.25" customHeight="1"/>
    <row r="420" ht="11.25" customHeight="1"/>
    <row r="421" ht="11.25" customHeight="1"/>
    <row r="422" ht="11.25" customHeight="1"/>
    <row r="423" ht="11.25" customHeight="1"/>
    <row r="424" ht="11.25" customHeight="1"/>
    <row r="425" ht="11.25" customHeight="1"/>
    <row r="426" ht="11.25" customHeight="1"/>
    <row r="427" ht="11.25" customHeight="1"/>
    <row r="428" ht="11.25" customHeight="1"/>
    <row r="429" ht="11.25" customHeight="1"/>
    <row r="430" ht="11.25" customHeight="1"/>
    <row r="431" ht="11.25" customHeight="1"/>
    <row r="432" ht="11.25" customHeight="1"/>
    <row r="433" ht="11.25" customHeight="1"/>
    <row r="434" ht="11.25" customHeight="1"/>
    <row r="435" ht="11.25" customHeight="1"/>
    <row r="436" ht="11.25" customHeight="1"/>
    <row r="437" ht="11.25" customHeight="1"/>
    <row r="438" ht="11.25" customHeight="1"/>
    <row r="439" ht="11.25" customHeight="1"/>
    <row r="440" ht="11.25" customHeight="1"/>
    <row r="441" ht="11.25" customHeight="1"/>
    <row r="442" ht="11.25" customHeight="1"/>
    <row r="443" ht="11.25" customHeight="1"/>
    <row r="444" ht="11.25" customHeight="1"/>
    <row r="445" ht="11.25" customHeight="1"/>
    <row r="446" ht="11.25" customHeight="1"/>
    <row r="447" ht="11.25" customHeight="1"/>
    <row r="448" ht="11.25" customHeight="1"/>
    <row r="449" ht="11.25" customHeight="1"/>
    <row r="450" ht="11.25" customHeight="1"/>
    <row r="451" ht="11.25" customHeight="1"/>
    <row r="452" ht="11.25" customHeight="1"/>
    <row r="453" ht="11.25" customHeight="1"/>
    <row r="454" ht="11.25" customHeight="1"/>
    <row r="455" ht="11.25" customHeight="1"/>
    <row r="456" ht="11.25" customHeight="1"/>
    <row r="457" ht="11.25" customHeight="1"/>
    <row r="458" ht="11.25" customHeight="1"/>
    <row r="459" ht="11.25" customHeight="1"/>
    <row r="460" ht="11.25" customHeight="1"/>
    <row r="461" ht="11.25" customHeight="1"/>
    <row r="462" ht="11.25" customHeight="1"/>
    <row r="463" ht="11.25" customHeight="1"/>
    <row r="464" ht="11.25" customHeight="1"/>
    <row r="465" ht="11.25" customHeight="1"/>
    <row r="466" ht="11.25" customHeight="1"/>
    <row r="467" ht="11.25" customHeight="1"/>
    <row r="468" ht="11.25" customHeight="1"/>
    <row r="469" ht="11.25" customHeight="1"/>
    <row r="470" ht="11.25" customHeight="1"/>
    <row r="471" ht="11.25" customHeight="1"/>
    <row r="472" ht="11.25" customHeight="1"/>
    <row r="473" ht="11.25" customHeight="1"/>
    <row r="474" ht="11.25" customHeight="1"/>
    <row r="475" ht="11.25" customHeight="1"/>
    <row r="476" ht="11.25" customHeight="1"/>
    <row r="477" ht="11.25" customHeight="1"/>
    <row r="478" ht="11.25" customHeight="1"/>
    <row r="479" ht="11.25" customHeight="1"/>
    <row r="480" ht="11.25" customHeight="1"/>
    <row r="481" ht="11.25" customHeight="1"/>
    <row r="482" ht="11.25" customHeight="1"/>
    <row r="483" ht="11.25" customHeight="1"/>
    <row r="484" ht="11.25" customHeight="1"/>
    <row r="485" ht="11.25" customHeight="1"/>
    <row r="486" ht="11.25" customHeight="1"/>
    <row r="487" ht="11.25" customHeight="1"/>
    <row r="488" ht="11.25" customHeight="1"/>
    <row r="489" ht="11.25" customHeight="1"/>
    <row r="490" ht="11.25" customHeight="1"/>
    <row r="491" ht="11.25" customHeight="1"/>
    <row r="492" ht="11.25" customHeight="1"/>
    <row r="493" ht="11.25" customHeight="1"/>
    <row r="494" ht="11.25" customHeight="1"/>
    <row r="495" ht="11.25" customHeight="1"/>
    <row r="496" ht="11.25" customHeight="1"/>
    <row r="497" ht="11.25" customHeight="1"/>
    <row r="498" ht="11.25" customHeight="1"/>
    <row r="499" ht="11.25" customHeight="1"/>
    <row r="500" ht="11.25" customHeight="1"/>
    <row r="501" ht="11.25" customHeight="1"/>
    <row r="502" ht="11.25" customHeight="1"/>
    <row r="503" ht="11.25" customHeight="1"/>
    <row r="504" ht="11.25" customHeight="1"/>
    <row r="505" ht="11.25" customHeight="1"/>
    <row r="506" ht="11.25" customHeight="1"/>
    <row r="507" ht="11.25" customHeight="1"/>
    <row r="508" ht="11.25" customHeight="1"/>
    <row r="509" ht="11.25" customHeight="1"/>
    <row r="510" ht="11.25" customHeight="1"/>
    <row r="511" ht="11.25" customHeight="1"/>
    <row r="512" ht="11.25" customHeight="1"/>
    <row r="513" ht="11.25" customHeight="1"/>
    <row r="514" ht="11.25" customHeight="1"/>
    <row r="515" ht="11.25" customHeight="1"/>
    <row r="516" ht="11.25" customHeight="1"/>
    <row r="517" ht="11.25" customHeight="1"/>
    <row r="518" ht="11.25" customHeight="1"/>
    <row r="519" ht="11.25" customHeight="1"/>
    <row r="520" ht="11.25" customHeight="1"/>
    <row r="521" ht="11.25" customHeight="1"/>
    <row r="522" ht="11.25" customHeight="1"/>
    <row r="523" ht="11.25" customHeight="1"/>
    <row r="524" ht="11.25" customHeight="1"/>
    <row r="525" ht="11.25" customHeight="1"/>
    <row r="526" ht="11.25" customHeight="1"/>
    <row r="527" ht="11.25" customHeight="1"/>
    <row r="528" ht="11.25" customHeight="1"/>
    <row r="529" ht="11.25" customHeight="1"/>
    <row r="530" ht="11.25" customHeight="1"/>
    <row r="531" ht="11.25" customHeight="1"/>
    <row r="532" ht="11.25" customHeight="1"/>
    <row r="533" ht="11.25" customHeight="1"/>
    <row r="534" ht="11.25" customHeight="1"/>
    <row r="535" ht="11.25" customHeight="1"/>
    <row r="536" ht="11.25" customHeight="1"/>
    <row r="537" ht="11.25" customHeight="1"/>
    <row r="538" ht="11.25" customHeight="1"/>
    <row r="539" ht="11.25" customHeight="1"/>
    <row r="540" ht="11.25" customHeight="1"/>
    <row r="541" ht="11.25" customHeight="1"/>
    <row r="542" ht="11.25" customHeight="1"/>
    <row r="543" ht="11.25" customHeight="1"/>
    <row r="544" ht="11.25" customHeight="1"/>
    <row r="545" ht="11.25" customHeight="1"/>
    <row r="546" ht="11.25" customHeight="1"/>
    <row r="547" ht="11.25" customHeight="1"/>
    <row r="548" ht="11.25" customHeight="1"/>
    <row r="549" ht="11.25" customHeight="1"/>
    <row r="550" ht="11.25" customHeight="1"/>
    <row r="551" ht="11.25" customHeight="1"/>
    <row r="552" ht="11.25" customHeight="1"/>
    <row r="553" ht="11.25" customHeight="1"/>
    <row r="554" ht="11.25" customHeight="1"/>
    <row r="555" ht="11.25" customHeight="1"/>
    <row r="556" ht="11.25" customHeight="1"/>
    <row r="557" ht="11.25" customHeight="1"/>
    <row r="558" ht="11.25" customHeight="1"/>
    <row r="559" ht="11.25" customHeight="1"/>
    <row r="560" ht="11.25" customHeight="1"/>
    <row r="561" ht="11.25" customHeight="1"/>
    <row r="562" ht="11.25" customHeight="1"/>
    <row r="563" ht="11.25" customHeight="1"/>
    <row r="564" ht="11.25" customHeight="1"/>
    <row r="565" ht="11.25" customHeight="1"/>
    <row r="566" ht="11.25" customHeight="1"/>
    <row r="567" ht="11.25" customHeight="1"/>
    <row r="568" ht="11.25" customHeight="1"/>
    <row r="569" ht="11.25" customHeight="1"/>
    <row r="570" ht="11.25" customHeight="1"/>
    <row r="571" ht="11.25" customHeight="1"/>
    <row r="572" ht="11.25" customHeight="1"/>
    <row r="573" ht="11.25" customHeight="1"/>
    <row r="574" ht="11.25" customHeight="1"/>
    <row r="575" ht="11.25" customHeight="1"/>
    <row r="576" ht="11.25" customHeight="1"/>
    <row r="577" ht="11.25" customHeight="1"/>
    <row r="578" ht="11.25" customHeight="1"/>
    <row r="579" ht="11.25" customHeight="1"/>
    <row r="580" ht="11.25" customHeight="1"/>
    <row r="581" ht="11.25" customHeight="1"/>
    <row r="582" ht="11.25" customHeight="1"/>
    <row r="583" ht="11.25" customHeight="1"/>
    <row r="584" ht="11.25" customHeight="1"/>
    <row r="585" ht="11.25" customHeight="1"/>
    <row r="586" ht="11.25" customHeight="1"/>
    <row r="587" ht="11.25" customHeight="1"/>
    <row r="588" ht="11.25" customHeight="1"/>
    <row r="589" ht="11.25" customHeight="1"/>
    <row r="590" ht="11.25" customHeight="1"/>
    <row r="591" ht="11.25" customHeight="1"/>
    <row r="592" ht="11.25" customHeight="1"/>
    <row r="593" ht="11.25" customHeight="1"/>
    <row r="594" ht="11.25" customHeight="1"/>
    <row r="595" ht="11.25" customHeight="1"/>
    <row r="596" ht="11.25" customHeight="1"/>
    <row r="597" ht="11.25" customHeight="1"/>
    <row r="598" ht="11.25" customHeight="1"/>
    <row r="599" ht="11.25" customHeight="1"/>
    <row r="600" ht="11.25" customHeight="1"/>
    <row r="601" ht="11.25" customHeight="1"/>
    <row r="602" ht="11.25" customHeight="1"/>
    <row r="603" ht="11.25" customHeight="1"/>
    <row r="604" ht="11.25" customHeight="1"/>
    <row r="605" ht="11.25" customHeight="1"/>
    <row r="606" ht="11.25" customHeight="1"/>
    <row r="607" ht="11.25" customHeight="1"/>
    <row r="608" ht="11.25" customHeight="1"/>
    <row r="609" ht="11.25" customHeight="1"/>
    <row r="610" ht="11.25" customHeight="1"/>
    <row r="611" ht="11.25" customHeight="1"/>
    <row r="612" ht="11.25" customHeight="1"/>
    <row r="613" ht="11.25" customHeight="1"/>
    <row r="614" ht="11.25" customHeight="1"/>
    <row r="615" ht="11.25" customHeight="1"/>
    <row r="616" ht="11.25" customHeight="1"/>
    <row r="617" ht="11.25" customHeight="1"/>
    <row r="618" ht="11.25" customHeight="1"/>
    <row r="619" ht="11.25" customHeight="1"/>
    <row r="620" ht="11.25" customHeight="1"/>
    <row r="621" ht="11.25" customHeight="1"/>
    <row r="622" ht="11.25" customHeight="1"/>
    <row r="623" ht="11.25" customHeight="1"/>
    <row r="624" ht="11.25" customHeight="1"/>
    <row r="625" ht="11.25" customHeight="1"/>
    <row r="626" ht="11.25" customHeight="1"/>
    <row r="627" ht="11.25" customHeight="1"/>
    <row r="628" ht="11.25" customHeight="1"/>
    <row r="629" ht="11.25" customHeight="1"/>
    <row r="630" ht="11.25" customHeight="1"/>
    <row r="631" ht="11.25" customHeight="1"/>
    <row r="632" ht="11.25" customHeight="1"/>
    <row r="633" ht="11.25" customHeight="1"/>
    <row r="634" ht="11.25" customHeight="1"/>
    <row r="635" ht="11.25" customHeight="1"/>
    <row r="636" ht="11.25" customHeight="1"/>
    <row r="637" ht="11.25" customHeight="1"/>
    <row r="638" ht="11.25" customHeight="1"/>
    <row r="639" ht="11.25" customHeight="1"/>
    <row r="640" ht="11.25" customHeight="1"/>
    <row r="641" ht="11.25" customHeight="1"/>
    <row r="642" ht="11.25" customHeight="1"/>
    <row r="643" ht="11.25" customHeight="1"/>
    <row r="644" ht="11.25" customHeight="1"/>
    <row r="645" ht="11.25" customHeight="1"/>
    <row r="646" ht="11.25" customHeight="1"/>
    <row r="647" ht="11.25" customHeight="1"/>
    <row r="648" ht="11.25" customHeight="1"/>
    <row r="649" ht="11.25" customHeight="1"/>
    <row r="650" ht="11.25" customHeight="1"/>
    <row r="651" ht="11.25" customHeight="1"/>
    <row r="652" ht="11.25" customHeight="1"/>
    <row r="653" ht="11.25" customHeight="1"/>
    <row r="654" ht="11.25" customHeight="1"/>
    <row r="655" ht="11.25" customHeight="1"/>
    <row r="656" ht="11.25" customHeight="1"/>
    <row r="657" ht="11.25" customHeight="1"/>
    <row r="658" ht="11.25" customHeight="1"/>
    <row r="659" ht="11.25" customHeight="1"/>
    <row r="660" ht="11.25" customHeight="1"/>
    <row r="661" ht="11.25" customHeight="1"/>
    <row r="662" ht="11.25" customHeight="1"/>
    <row r="663" ht="11.25" customHeight="1"/>
    <row r="664" ht="11.25" customHeight="1"/>
    <row r="665" ht="11.25" customHeight="1"/>
    <row r="666" ht="11.25" customHeight="1"/>
    <row r="667" ht="11.25" customHeight="1"/>
    <row r="668" ht="11.25" customHeight="1"/>
    <row r="669" ht="11.25" customHeight="1"/>
    <row r="670" ht="11.25" customHeight="1"/>
    <row r="671" ht="11.25" customHeight="1"/>
    <row r="672" ht="11.25" customHeight="1"/>
    <row r="673" ht="11.25" customHeight="1"/>
    <row r="674" ht="11.25" customHeight="1"/>
    <row r="675" ht="11.25" customHeight="1"/>
    <row r="676" ht="11.25" customHeight="1"/>
    <row r="677" ht="11.25" customHeight="1"/>
    <row r="678" ht="11.25" customHeight="1"/>
    <row r="679" ht="11.25" customHeight="1"/>
    <row r="680" ht="11.25" customHeight="1"/>
    <row r="681" ht="11.25" customHeight="1"/>
    <row r="682" ht="11.25" customHeight="1"/>
    <row r="683" ht="11.25" customHeight="1"/>
    <row r="684" ht="11.25" customHeight="1"/>
    <row r="685" ht="11.25" customHeight="1"/>
    <row r="686" ht="11.25" customHeight="1"/>
    <row r="687" ht="11.25" customHeight="1"/>
    <row r="688" ht="11.25" customHeight="1"/>
    <row r="689" ht="11.25" customHeight="1"/>
    <row r="690" ht="11.25" customHeight="1"/>
    <row r="691" ht="11.25" customHeight="1"/>
    <row r="692" ht="11.25" customHeight="1"/>
    <row r="693" ht="11.25" customHeight="1"/>
    <row r="694" ht="11.25" customHeight="1"/>
    <row r="695" ht="11.25" customHeight="1"/>
    <row r="696" ht="11.25" customHeight="1"/>
    <row r="697" ht="11.25" customHeight="1"/>
    <row r="698" ht="11.25" customHeight="1"/>
    <row r="699" ht="11.25" customHeight="1"/>
    <row r="700" ht="11.25" customHeight="1"/>
    <row r="701" ht="11.25" customHeight="1"/>
    <row r="702" ht="11.25" customHeight="1"/>
    <row r="703" ht="11.25" customHeight="1"/>
    <row r="704" ht="11.25" customHeight="1"/>
    <row r="705" ht="11.25" customHeight="1"/>
    <row r="706" ht="11.25" customHeight="1"/>
    <row r="707" ht="11.25" customHeight="1"/>
    <row r="708" ht="11.25" customHeight="1"/>
    <row r="709" ht="11.25" customHeight="1"/>
    <row r="710" ht="11.25" customHeight="1"/>
    <row r="711" ht="11.25" customHeight="1"/>
    <row r="712" ht="11.25" customHeight="1"/>
    <row r="713" ht="11.25" customHeight="1"/>
    <row r="714" ht="11.25" customHeight="1"/>
    <row r="715" ht="11.25" customHeight="1"/>
    <row r="716" ht="11.25" customHeight="1"/>
    <row r="717" ht="11.25" customHeight="1"/>
    <row r="718" ht="11.25" customHeight="1"/>
    <row r="719" ht="11.25" customHeight="1"/>
    <row r="720" ht="11.25" customHeight="1"/>
    <row r="721" ht="11.25" customHeight="1"/>
    <row r="722" ht="11.25" customHeight="1"/>
    <row r="723" ht="11.25" customHeight="1"/>
    <row r="724" ht="11.25" customHeight="1"/>
    <row r="725" ht="11.25" customHeight="1"/>
    <row r="726" ht="11.25" customHeight="1"/>
    <row r="727" ht="11.25" customHeight="1"/>
    <row r="728" ht="11.25" customHeight="1"/>
    <row r="729" ht="11.25" customHeight="1"/>
    <row r="730" ht="11.25" customHeight="1"/>
    <row r="731" ht="11.25" customHeight="1"/>
    <row r="732" ht="11.25" customHeight="1"/>
    <row r="733" ht="11.25" customHeight="1"/>
    <row r="734" ht="11.25" customHeight="1"/>
    <row r="735" ht="11.25" customHeight="1"/>
    <row r="736" ht="11.25" customHeight="1"/>
    <row r="737" ht="11.25" customHeight="1"/>
    <row r="738" ht="11.25" customHeight="1"/>
    <row r="739" ht="11.25" customHeight="1"/>
    <row r="740" ht="11.25" customHeight="1"/>
    <row r="741" ht="11.25" customHeight="1"/>
    <row r="742" ht="11.25" customHeight="1"/>
    <row r="743" ht="11.25" customHeight="1"/>
    <row r="744" ht="11.25" customHeight="1"/>
    <row r="745" ht="11.25" customHeight="1"/>
    <row r="746" ht="11.25" customHeight="1"/>
    <row r="747" ht="11.25" customHeight="1"/>
    <row r="748" ht="11.25" customHeight="1"/>
    <row r="749" ht="11.25" customHeight="1"/>
    <row r="750" ht="11.25" customHeight="1"/>
    <row r="751" ht="11.25" customHeight="1"/>
    <row r="752" ht="11.25" customHeight="1"/>
    <row r="753" ht="11.25" customHeight="1"/>
    <row r="754" ht="11.25" customHeight="1"/>
    <row r="755" ht="11.25" customHeight="1"/>
    <row r="756" ht="11.25" customHeight="1"/>
    <row r="757" ht="11.25" customHeight="1"/>
    <row r="758" ht="11.25" customHeight="1"/>
    <row r="759" ht="11.25" customHeight="1"/>
    <row r="760" ht="11.25" customHeight="1"/>
    <row r="761" ht="11.25" customHeight="1"/>
    <row r="762" ht="11.25" customHeight="1"/>
    <row r="763" ht="11.25" customHeight="1"/>
    <row r="764" ht="11.25" customHeight="1"/>
    <row r="765" ht="11.25" customHeight="1"/>
    <row r="766" ht="11.25" customHeight="1"/>
    <row r="767" ht="11.25" customHeight="1"/>
    <row r="768" ht="11.25" customHeight="1"/>
    <row r="769" ht="11.25" customHeight="1"/>
    <row r="770" ht="11.25" customHeight="1"/>
    <row r="771" ht="11.25" customHeight="1"/>
    <row r="772" ht="11.25" customHeight="1"/>
    <row r="773" ht="11.25" customHeight="1"/>
    <row r="774" ht="11.25" customHeight="1"/>
    <row r="775" ht="11.25" customHeight="1"/>
    <row r="776" ht="11.25" customHeight="1"/>
    <row r="777" ht="11.25" customHeight="1"/>
    <row r="778" ht="11.25" customHeight="1"/>
    <row r="779" ht="11.25" customHeight="1"/>
    <row r="780" ht="11.25" customHeight="1"/>
    <row r="781" ht="11.25" customHeight="1"/>
    <row r="782" ht="11.25" customHeight="1"/>
    <row r="783" ht="11.25" customHeight="1"/>
    <row r="784" ht="11.25" customHeight="1"/>
    <row r="785" ht="11.25" customHeight="1"/>
    <row r="786" ht="11.25" customHeight="1"/>
    <row r="787" ht="11.25" customHeight="1"/>
    <row r="788" ht="11.25" customHeight="1"/>
    <row r="789" ht="11.25" customHeight="1"/>
    <row r="790" ht="11.25" customHeight="1"/>
    <row r="791" ht="11.25" customHeight="1"/>
    <row r="792" ht="11.25" customHeight="1"/>
    <row r="793" ht="11.25" customHeight="1"/>
    <row r="794" ht="11.25" customHeight="1"/>
    <row r="795" ht="11.25" customHeight="1"/>
    <row r="796" ht="11.25" customHeight="1"/>
    <row r="797" ht="11.25" customHeight="1"/>
    <row r="798" ht="11.25" customHeight="1"/>
    <row r="799" ht="11.25" customHeight="1"/>
    <row r="800" ht="11.25" customHeight="1"/>
    <row r="801" ht="11.25" customHeight="1"/>
    <row r="802" ht="11.25" customHeight="1"/>
    <row r="803" ht="11.25" customHeight="1"/>
    <row r="804" ht="11.25" customHeight="1"/>
    <row r="805" ht="11.25" customHeight="1"/>
    <row r="806" ht="11.25" customHeight="1"/>
    <row r="807" ht="11.25" customHeight="1"/>
    <row r="808" ht="11.25" customHeight="1"/>
    <row r="809" ht="11.25" customHeight="1"/>
    <row r="810" ht="11.25" customHeight="1"/>
    <row r="811" ht="11.25" customHeight="1"/>
    <row r="812" ht="11.25" customHeight="1"/>
    <row r="813" ht="11.25" customHeight="1"/>
    <row r="814" ht="11.25" customHeight="1"/>
    <row r="815" ht="11.25" customHeight="1"/>
    <row r="816" ht="11.25" customHeight="1"/>
    <row r="817" ht="11.25" customHeight="1"/>
    <row r="818" ht="11.25" customHeight="1"/>
    <row r="819" ht="11.25" customHeight="1"/>
    <row r="820" ht="11.25" customHeight="1"/>
    <row r="821" ht="11.25" customHeight="1"/>
    <row r="822" ht="11.25" customHeight="1"/>
    <row r="823" ht="11.25" customHeight="1"/>
    <row r="824" ht="11.25" customHeight="1"/>
    <row r="825" ht="11.25" customHeight="1"/>
    <row r="826" ht="11.25" customHeight="1"/>
    <row r="827" ht="11.25" customHeight="1"/>
    <row r="828" ht="11.25" customHeight="1"/>
    <row r="829" ht="11.25" customHeight="1"/>
    <row r="830" ht="11.25" customHeight="1"/>
    <row r="831" ht="11.25" customHeight="1"/>
    <row r="832" ht="11.25" customHeight="1"/>
    <row r="833" ht="11.25" customHeight="1"/>
    <row r="834" ht="11.25" customHeight="1"/>
    <row r="835" ht="11.25" customHeight="1"/>
    <row r="836" ht="11.25" customHeight="1"/>
    <row r="837" ht="11.25" customHeight="1"/>
    <row r="838" ht="11.25" customHeight="1"/>
    <row r="839" ht="11.25" customHeight="1"/>
    <row r="840" ht="11.25" customHeight="1"/>
    <row r="841" ht="11.25" customHeight="1"/>
    <row r="842" ht="11.25" customHeight="1"/>
    <row r="843" ht="11.25" customHeight="1"/>
    <row r="844" ht="11.25" customHeight="1"/>
    <row r="845" ht="11.25" customHeight="1"/>
    <row r="846" ht="11.25" customHeight="1"/>
    <row r="847" ht="11.25" customHeight="1"/>
    <row r="848" ht="11.25" customHeight="1"/>
    <row r="849" ht="11.25" customHeight="1"/>
    <row r="850" ht="11.25" customHeight="1"/>
    <row r="851" ht="11.25" customHeight="1"/>
    <row r="852" ht="11.25" customHeight="1"/>
    <row r="853" ht="11.25" customHeight="1"/>
    <row r="854" ht="11.25" customHeight="1"/>
    <row r="855" ht="11.25" customHeight="1"/>
    <row r="856" ht="11.25" customHeight="1"/>
    <row r="857" ht="11.25" customHeight="1"/>
    <row r="858" ht="11.25" customHeight="1"/>
    <row r="859" ht="11.25" customHeight="1"/>
    <row r="860" ht="11.25" customHeight="1"/>
    <row r="861" ht="11.25" customHeight="1"/>
    <row r="862" ht="11.25" customHeight="1"/>
    <row r="863" ht="11.25" customHeight="1"/>
    <row r="864" ht="11.25" customHeight="1"/>
    <row r="865" ht="11.25" customHeight="1"/>
    <row r="866" ht="11.25" customHeight="1"/>
    <row r="867" ht="11.25" customHeight="1"/>
    <row r="868" ht="11.25" customHeight="1"/>
    <row r="869" ht="11.25" customHeight="1"/>
    <row r="870" ht="11.25" customHeight="1"/>
    <row r="871" ht="11.25" customHeight="1"/>
    <row r="872" ht="11.25" customHeight="1"/>
    <row r="873" ht="11.25" customHeight="1"/>
    <row r="874" ht="11.25" customHeight="1"/>
    <row r="875" ht="11.25" customHeight="1"/>
    <row r="876" ht="11.25" customHeight="1"/>
    <row r="877" ht="11.25" customHeight="1"/>
    <row r="878" ht="11.25" customHeight="1"/>
    <row r="879" ht="11.25" customHeight="1"/>
    <row r="880" ht="11.25" customHeight="1"/>
    <row r="881" ht="11.25" customHeight="1"/>
    <row r="882" ht="11.25" customHeight="1"/>
    <row r="883" ht="11.25" customHeight="1"/>
    <row r="884" ht="11.25" customHeight="1"/>
    <row r="885" ht="11.25" customHeight="1"/>
    <row r="886" ht="11.25" customHeight="1"/>
    <row r="887" ht="11.25" customHeight="1"/>
    <row r="888" ht="11.25" customHeight="1"/>
    <row r="889" ht="11.25" customHeight="1"/>
    <row r="890" ht="11.25" customHeight="1"/>
    <row r="891" ht="11.25" customHeight="1"/>
    <row r="892" ht="11.25" customHeight="1"/>
    <row r="893" ht="11.25" customHeight="1"/>
    <row r="894" ht="11.25" customHeight="1"/>
    <row r="895" ht="11.25" customHeight="1"/>
    <row r="896" ht="11.25" customHeight="1"/>
    <row r="897" ht="11.25" customHeight="1"/>
    <row r="898" ht="11.25" customHeight="1"/>
    <row r="899" ht="11.25" customHeight="1"/>
    <row r="900" ht="11.25" customHeight="1"/>
    <row r="901" ht="11.25" customHeight="1"/>
    <row r="902" ht="11.25" customHeight="1"/>
    <row r="903" ht="11.25" customHeight="1"/>
    <row r="904" ht="11.25" customHeight="1"/>
    <row r="905" ht="11.25" customHeight="1"/>
    <row r="906" ht="11.25" customHeight="1"/>
    <row r="907" ht="11.25" customHeight="1"/>
    <row r="908" ht="11.25" customHeight="1"/>
    <row r="909" ht="11.25" customHeight="1"/>
    <row r="910" ht="11.25" customHeight="1"/>
    <row r="911" ht="11.25" customHeight="1"/>
    <row r="912" ht="11.25" customHeight="1"/>
    <row r="913" ht="11.25" customHeight="1"/>
    <row r="914" ht="11.25" customHeight="1"/>
    <row r="915" ht="11.25" customHeight="1"/>
    <row r="916" ht="11.25" customHeight="1"/>
    <row r="917" ht="11.25" customHeight="1"/>
    <row r="918" ht="11.25" customHeight="1"/>
    <row r="919" ht="11.25" customHeight="1"/>
    <row r="920" ht="11.25" customHeight="1"/>
    <row r="921" ht="11.25" customHeight="1"/>
    <row r="922" ht="11.25" customHeight="1"/>
    <row r="923" ht="11.25" customHeight="1"/>
    <row r="924" ht="11.25" customHeight="1"/>
    <row r="925" ht="11.25" customHeight="1"/>
    <row r="926" ht="11.25" customHeight="1"/>
    <row r="927" ht="11.25" customHeight="1"/>
    <row r="928" ht="11.25" customHeight="1"/>
    <row r="929" ht="11.25" customHeight="1"/>
    <row r="930" ht="11.25" customHeight="1"/>
    <row r="931" ht="11.25" customHeight="1"/>
    <row r="932" ht="11.25" customHeight="1"/>
    <row r="933" ht="11.25" customHeight="1"/>
    <row r="934" ht="11.25" customHeight="1"/>
    <row r="935" ht="11.25" customHeight="1"/>
    <row r="936" ht="11.25" customHeight="1"/>
    <row r="937" ht="11.25" customHeight="1"/>
    <row r="938" ht="11.25" customHeight="1"/>
    <row r="939" ht="11.25" customHeight="1"/>
    <row r="940" ht="11.25" customHeight="1"/>
    <row r="941" ht="11.25" customHeight="1"/>
    <row r="942" ht="11.25" customHeight="1"/>
    <row r="943" ht="11.25" customHeight="1"/>
    <row r="944" ht="11.25" customHeight="1"/>
    <row r="945" ht="11.25" customHeight="1"/>
    <row r="946" ht="11.25" customHeight="1"/>
    <row r="947" ht="11.25" customHeight="1"/>
    <row r="948" ht="11.25" customHeight="1"/>
    <row r="949" ht="11.25" customHeight="1"/>
    <row r="950" ht="11.25" customHeight="1"/>
    <row r="951" ht="11.25" customHeight="1"/>
    <row r="952" ht="11.25" customHeight="1"/>
    <row r="953" ht="11.25" customHeight="1"/>
    <row r="954" ht="11.25" customHeight="1"/>
    <row r="955" ht="11.25" customHeight="1"/>
    <row r="956" ht="11.25" customHeight="1"/>
    <row r="957" ht="11.25" customHeight="1"/>
    <row r="958" ht="11.25" customHeight="1"/>
    <row r="959" ht="11.25" customHeight="1"/>
    <row r="960" ht="11.25" customHeight="1"/>
    <row r="961" ht="11.25" customHeight="1"/>
    <row r="962" ht="11.25" customHeight="1"/>
    <row r="963" ht="11.25" customHeight="1"/>
    <row r="964" ht="11.25" customHeight="1"/>
    <row r="965" ht="11.25" customHeight="1"/>
    <row r="966" ht="11.25" customHeight="1"/>
    <row r="967" ht="11.25" customHeight="1"/>
    <row r="968" ht="11.25" customHeight="1"/>
    <row r="969" ht="11.25" customHeight="1"/>
    <row r="970" ht="11.25" customHeight="1"/>
    <row r="971" ht="11.25" customHeight="1"/>
    <row r="972" ht="11.25" customHeight="1"/>
    <row r="973" ht="11.25" customHeight="1"/>
    <row r="974" ht="11.25" customHeight="1"/>
    <row r="975" ht="11.25" customHeight="1"/>
    <row r="976" ht="11.25" customHeight="1"/>
    <row r="977" ht="11.25" customHeight="1"/>
    <row r="978" ht="11.25" customHeight="1"/>
    <row r="979" ht="11.25" customHeight="1"/>
    <row r="980" ht="11.25" customHeight="1"/>
    <row r="981" ht="11.25" customHeight="1"/>
    <row r="982" ht="11.25" customHeight="1"/>
    <row r="983" ht="11.25" customHeight="1"/>
    <row r="984" ht="11.25" customHeight="1"/>
    <row r="985" ht="11.25" customHeight="1"/>
    <row r="986" ht="11.25" customHeight="1"/>
    <row r="987" ht="11.25" customHeight="1"/>
    <row r="988" ht="11.25" customHeight="1"/>
    <row r="989" ht="11.25" customHeight="1"/>
    <row r="990" ht="11.25" customHeight="1"/>
    <row r="991" ht="11.25" customHeight="1"/>
    <row r="992" ht="11.25" customHeight="1"/>
    <row r="993" ht="11.25" customHeight="1"/>
    <row r="994" ht="11.25" customHeight="1"/>
    <row r="995" ht="11.25" customHeight="1"/>
    <row r="996" ht="11.25" customHeight="1"/>
    <row r="997" ht="11.25" customHeight="1"/>
    <row r="998" ht="11.25" customHeight="1"/>
    <row r="999" ht="11.25" customHeight="1"/>
    <row r="1000" ht="11.25" customHeight="1"/>
    <row r="1001" ht="11.25" customHeight="1"/>
    <row r="1002" ht="11.25" customHeight="1"/>
  </sheetData>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DDDF1-27DE-47F5-BFA1-46D3F56AD7D6}">
  <sheetPr>
    <tabColor theme="4"/>
  </sheetPr>
  <dimension ref="B1:AI973"/>
  <sheetViews>
    <sheetView showGridLines="0" zoomScaleNormal="100" workbookViewId="0"/>
  </sheetViews>
  <sheetFormatPr defaultColWidth="5.08203125" defaultRowHeight="14"/>
  <cols>
    <col min="1" max="1" width="2.5" style="923" customWidth="1"/>
    <col min="2" max="2" width="8.08203125" style="923" customWidth="1"/>
    <col min="3" max="3" width="6.58203125" style="923" customWidth="1"/>
    <col min="4" max="16" width="5.08203125" style="923"/>
    <col min="17" max="17" width="5.08203125" style="923" customWidth="1"/>
    <col min="18" max="18" width="5.08203125" style="923"/>
    <col min="19" max="19" width="17" style="923" bestFit="1" customWidth="1"/>
    <col min="20" max="20" width="4" style="923" bestFit="1" customWidth="1"/>
    <col min="21" max="32" width="5.08203125" style="923"/>
    <col min="33" max="34" width="4" style="923" bestFit="1" customWidth="1"/>
    <col min="35" max="35" width="17" style="923" bestFit="1" customWidth="1"/>
    <col min="36" max="16384" width="5.08203125" style="923"/>
  </cols>
  <sheetData>
    <row r="1" spans="2:19" ht="11.25" customHeight="1"/>
    <row r="2" spans="2:19" ht="11.25" customHeight="1"/>
    <row r="3" spans="2:19" ht="11.25" customHeight="1"/>
    <row r="4" spans="2:19" ht="11.25" customHeight="1"/>
    <row r="5" spans="2:19" ht="11.25" customHeight="1"/>
    <row r="6" spans="2:19">
      <c r="C6" s="923" t="s">
        <v>767</v>
      </c>
    </row>
    <row r="7" spans="2:19" ht="11.25" customHeight="1">
      <c r="C7" s="931" t="s">
        <v>616</v>
      </c>
      <c r="D7" s="924">
        <v>2011</v>
      </c>
      <c r="E7" s="924">
        <v>2012</v>
      </c>
      <c r="F7" s="924">
        <v>2013</v>
      </c>
      <c r="G7" s="924">
        <v>2014</v>
      </c>
      <c r="H7" s="924">
        <v>2015</v>
      </c>
      <c r="I7" s="924">
        <v>2016</v>
      </c>
      <c r="J7" s="924">
        <v>2017</v>
      </c>
      <c r="K7" s="924">
        <v>2018</v>
      </c>
      <c r="L7" s="924">
        <v>2019</v>
      </c>
      <c r="M7" s="924">
        <v>2020</v>
      </c>
      <c r="N7" s="924">
        <v>2021</v>
      </c>
      <c r="O7" s="924">
        <v>2022</v>
      </c>
      <c r="P7" s="924">
        <v>2023</v>
      </c>
      <c r="Q7" s="924">
        <v>2024</v>
      </c>
      <c r="R7" s="924">
        <v>2025</v>
      </c>
      <c r="S7" s="932" t="s">
        <v>803</v>
      </c>
    </row>
    <row r="8" spans="2:19" ht="11.25" customHeight="1">
      <c r="B8" s="925" t="s">
        <v>421</v>
      </c>
      <c r="C8" s="926">
        <v>101</v>
      </c>
      <c r="D8" s="927">
        <v>48</v>
      </c>
      <c r="E8" s="927">
        <v>62</v>
      </c>
      <c r="F8" s="927">
        <v>62</v>
      </c>
      <c r="G8" s="927">
        <v>82</v>
      </c>
      <c r="H8" s="927">
        <v>86</v>
      </c>
      <c r="I8" s="927">
        <v>57</v>
      </c>
      <c r="J8" s="927">
        <v>75</v>
      </c>
      <c r="K8" s="927">
        <v>68</v>
      </c>
      <c r="L8" s="927">
        <v>62</v>
      </c>
      <c r="M8" s="927">
        <v>44</v>
      </c>
      <c r="N8" s="927">
        <v>35</v>
      </c>
      <c r="O8" s="927">
        <v>39</v>
      </c>
      <c r="P8" s="927">
        <v>36</v>
      </c>
      <c r="Q8" s="927">
        <v>29</v>
      </c>
      <c r="R8" s="927">
        <v>18</v>
      </c>
      <c r="S8" s="928">
        <v>20</v>
      </c>
    </row>
    <row r="9" spans="2:19" ht="11.25" customHeight="1">
      <c r="B9" s="930" t="s">
        <v>620</v>
      </c>
    </row>
    <row r="10" spans="2:19" ht="11.25" customHeight="1"/>
    <row r="11" spans="2:19" ht="11.25" customHeight="1"/>
    <row r="12" spans="2:19" ht="11.25" customHeight="1"/>
    <row r="13" spans="2:19" ht="11.25" customHeight="1"/>
    <row r="14" spans="2:19" ht="11.25" customHeight="1"/>
    <row r="15" spans="2:19" ht="11.25" customHeight="1"/>
    <row r="16" spans="2:19" ht="11.25" customHeight="1"/>
    <row r="17" ht="11.25" customHeight="1"/>
    <row r="18" ht="11.25" customHeight="1"/>
    <row r="19" ht="11.25" customHeight="1"/>
    <row r="20" ht="11.25" customHeight="1"/>
    <row r="21" ht="11.25" customHeight="1"/>
    <row r="22" ht="11.25" customHeight="1"/>
    <row r="23" ht="11.25" customHeight="1"/>
    <row r="24" ht="11.25" customHeight="1"/>
    <row r="25" ht="11.25" customHeight="1"/>
    <row r="26" ht="11.25" customHeight="1"/>
    <row r="27" ht="11.25" customHeight="1"/>
    <row r="28" ht="11.25" customHeight="1"/>
    <row r="29" ht="11.25" customHeight="1"/>
    <row r="30" ht="11.25" customHeight="1"/>
    <row r="31" ht="11.25" customHeight="1"/>
    <row r="32" ht="11.25" customHeight="1"/>
    <row r="33" spans="2:35" ht="11.25" customHeight="1"/>
    <row r="34" spans="2:35" ht="11.25" customHeight="1"/>
    <row r="35" spans="2:35" ht="11.25" customHeight="1"/>
    <row r="36" spans="2:35" ht="11.25" customHeight="1">
      <c r="C36" s="923" t="s">
        <v>767</v>
      </c>
    </row>
    <row r="37" spans="2:35" ht="11.25" customHeight="1">
      <c r="C37" s="931">
        <v>1991</v>
      </c>
      <c r="D37" s="924">
        <v>1992</v>
      </c>
      <c r="E37" s="924">
        <v>1993</v>
      </c>
      <c r="F37" s="924">
        <v>1996</v>
      </c>
      <c r="G37" s="924">
        <v>1997</v>
      </c>
      <c r="H37" s="924">
        <v>1998</v>
      </c>
      <c r="I37" s="924">
        <v>1999</v>
      </c>
      <c r="J37" s="924">
        <v>2001</v>
      </c>
      <c r="K37" s="924">
        <v>2002</v>
      </c>
      <c r="L37" s="924">
        <v>2003</v>
      </c>
      <c r="M37" s="924">
        <v>2004</v>
      </c>
      <c r="N37" s="924">
        <v>2005</v>
      </c>
      <c r="O37" s="924">
        <v>2006</v>
      </c>
      <c r="P37" s="924">
        <v>2007</v>
      </c>
      <c r="Q37" s="924">
        <v>2008</v>
      </c>
      <c r="R37" s="924">
        <v>2009</v>
      </c>
      <c r="S37" s="924">
        <v>2010</v>
      </c>
      <c r="T37" s="924">
        <v>2011</v>
      </c>
      <c r="U37" s="924">
        <v>2012</v>
      </c>
      <c r="V37" s="924">
        <v>2013</v>
      </c>
      <c r="W37" s="924">
        <v>2014</v>
      </c>
      <c r="X37" s="924">
        <v>2015</v>
      </c>
      <c r="Y37" s="924">
        <v>2016</v>
      </c>
      <c r="Z37" s="924">
        <v>2017</v>
      </c>
      <c r="AA37" s="924">
        <v>2018</v>
      </c>
      <c r="AB37" s="924">
        <v>2019</v>
      </c>
      <c r="AC37" s="924">
        <v>2020</v>
      </c>
      <c r="AD37" s="924">
        <v>2021</v>
      </c>
      <c r="AE37" s="924">
        <v>2022</v>
      </c>
      <c r="AF37" s="924">
        <v>2023</v>
      </c>
      <c r="AG37" s="924">
        <v>2024</v>
      </c>
      <c r="AH37" s="924">
        <v>2025</v>
      </c>
      <c r="AI37" s="932" t="s">
        <v>803</v>
      </c>
    </row>
    <row r="38" spans="2:35" ht="11.25" customHeight="1">
      <c r="B38" s="925" t="s">
        <v>421</v>
      </c>
      <c r="C38" s="926">
        <v>1</v>
      </c>
      <c r="D38" s="927">
        <v>1</v>
      </c>
      <c r="E38" s="927">
        <v>1</v>
      </c>
      <c r="F38" s="927">
        <v>1</v>
      </c>
      <c r="G38" s="927" t="s">
        <v>617</v>
      </c>
      <c r="H38" s="927" t="s">
        <v>617</v>
      </c>
      <c r="I38" s="927">
        <v>2</v>
      </c>
      <c r="J38" s="927">
        <v>2</v>
      </c>
      <c r="K38" s="927">
        <v>5</v>
      </c>
      <c r="L38" s="927">
        <v>4</v>
      </c>
      <c r="M38" s="927">
        <v>3</v>
      </c>
      <c r="N38" s="927">
        <v>5</v>
      </c>
      <c r="O38" s="927">
        <v>8</v>
      </c>
      <c r="P38" s="927">
        <v>8</v>
      </c>
      <c r="Q38" s="927">
        <v>11</v>
      </c>
      <c r="R38" s="927">
        <v>21</v>
      </c>
      <c r="S38" s="927">
        <v>26</v>
      </c>
      <c r="T38" s="927">
        <v>48</v>
      </c>
      <c r="U38" s="927">
        <v>62</v>
      </c>
      <c r="V38" s="927">
        <v>62</v>
      </c>
      <c r="W38" s="927">
        <v>82</v>
      </c>
      <c r="X38" s="927">
        <v>86</v>
      </c>
      <c r="Y38" s="927">
        <v>57</v>
      </c>
      <c r="Z38" s="927">
        <v>75</v>
      </c>
      <c r="AA38" s="927">
        <v>68</v>
      </c>
      <c r="AB38" s="927">
        <v>62</v>
      </c>
      <c r="AC38" s="927">
        <v>44</v>
      </c>
      <c r="AD38" s="927">
        <v>35</v>
      </c>
      <c r="AE38" s="927">
        <v>39</v>
      </c>
      <c r="AF38" s="927">
        <v>36</v>
      </c>
      <c r="AG38" s="927">
        <v>29</v>
      </c>
      <c r="AH38" s="927">
        <v>18</v>
      </c>
      <c r="AI38" s="928">
        <v>20</v>
      </c>
    </row>
    <row r="39" spans="2:35" ht="11.25" customHeight="1">
      <c r="B39" s="930" t="s">
        <v>620</v>
      </c>
    </row>
    <row r="40" spans="2:35" ht="11.25" customHeight="1"/>
    <row r="41" spans="2:35" ht="11.25" customHeight="1"/>
    <row r="42" spans="2:35" ht="11.25" customHeight="1"/>
    <row r="43" spans="2:35" ht="11.25" customHeight="1"/>
    <row r="44" spans="2:35" ht="11.25" customHeight="1"/>
    <row r="45" spans="2:35" ht="11.25" customHeight="1"/>
    <row r="46" spans="2:35" ht="11.25" customHeight="1"/>
    <row r="47" spans="2:35" ht="11.25" customHeight="1"/>
    <row r="48" spans="2:35"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row r="58" ht="11.25" customHeight="1"/>
    <row r="59" ht="11.25" customHeight="1"/>
    <row r="60" ht="11.25" customHeight="1"/>
    <row r="61" ht="11.25" customHeight="1"/>
    <row r="62" ht="11.25" customHeight="1"/>
    <row r="63" ht="11.25" customHeight="1"/>
    <row r="64"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row r="185" ht="11.25" customHeight="1"/>
    <row r="186" ht="11.25" customHeight="1"/>
    <row r="187" ht="11.25" customHeight="1"/>
    <row r="188" ht="11.25" customHeight="1"/>
    <row r="189" ht="11.25" customHeight="1"/>
    <row r="190" ht="11.25" customHeight="1"/>
    <row r="191" ht="11.25" customHeight="1"/>
    <row r="192" ht="11.25" customHeight="1"/>
    <row r="193" ht="11.25" customHeight="1"/>
    <row r="194" ht="11.25" customHeight="1"/>
    <row r="195" ht="11.25" customHeight="1"/>
    <row r="196" ht="11.25" customHeight="1"/>
    <row r="197" ht="11.25" customHeight="1"/>
    <row r="198" ht="11.25" customHeight="1"/>
    <row r="199" ht="11.25" customHeight="1"/>
    <row r="200" ht="11.25" customHeight="1"/>
    <row r="201" ht="11.25" customHeight="1"/>
    <row r="202" ht="11.25" customHeight="1"/>
    <row r="203" ht="11.25" customHeight="1"/>
    <row r="204" ht="11.25" customHeight="1"/>
    <row r="205" ht="11.25" customHeight="1"/>
    <row r="206" ht="11.25" customHeight="1"/>
    <row r="207" ht="11.25" customHeight="1"/>
    <row r="208" ht="11.25" customHeight="1"/>
    <row r="209" ht="11.25" customHeight="1"/>
    <row r="210" ht="11.25" customHeight="1"/>
    <row r="211" ht="11.25" customHeight="1"/>
    <row r="212" ht="11.25" customHeight="1"/>
    <row r="213" ht="11.25" customHeight="1"/>
    <row r="214" ht="11.25" customHeight="1"/>
    <row r="215" ht="11.25" customHeight="1"/>
    <row r="216" ht="11.25" customHeight="1"/>
    <row r="217" ht="11.25" customHeight="1"/>
    <row r="218" ht="11.25" customHeight="1"/>
    <row r="219" ht="11.25" customHeight="1"/>
    <row r="220" ht="11.25" customHeight="1"/>
    <row r="221" ht="11.25" customHeight="1"/>
    <row r="222" ht="11.25" customHeight="1"/>
    <row r="223" ht="11.25" customHeight="1"/>
    <row r="224" ht="11.25" customHeight="1"/>
    <row r="225" ht="11.25" customHeight="1"/>
    <row r="226" ht="11.25" customHeight="1"/>
    <row r="227" ht="11.25" customHeight="1"/>
    <row r="228" ht="11.25" customHeight="1"/>
    <row r="229" ht="11.25" customHeight="1"/>
    <row r="230" ht="11.25" customHeight="1"/>
    <row r="231" ht="11.25" customHeight="1"/>
    <row r="232" ht="11.25" customHeight="1"/>
    <row r="233" ht="11.25" customHeight="1"/>
    <row r="234" ht="11.25" customHeight="1"/>
    <row r="235" ht="11.25" customHeight="1"/>
    <row r="236" ht="11.25" customHeight="1"/>
    <row r="237" ht="11.25" customHeight="1"/>
    <row r="238" ht="11.25" customHeight="1"/>
    <row r="239" ht="11.25" customHeight="1"/>
    <row r="240" ht="11.25" customHeight="1"/>
    <row r="241" ht="11.25" customHeight="1"/>
    <row r="242" ht="11.25" customHeight="1"/>
    <row r="243" ht="11.25" customHeight="1"/>
    <row r="244" ht="11.25" customHeight="1"/>
    <row r="245" ht="11.25" customHeight="1"/>
    <row r="246" ht="11.25" customHeight="1"/>
    <row r="247" ht="11.25" customHeight="1"/>
    <row r="248" ht="11.25" customHeight="1"/>
    <row r="249" ht="11.25" customHeight="1"/>
    <row r="250" ht="11.25" customHeight="1"/>
    <row r="251" ht="11.25" customHeight="1"/>
    <row r="252" ht="11.25" customHeight="1"/>
    <row r="253" ht="11.25" customHeight="1"/>
    <row r="254" ht="11.25" customHeight="1"/>
    <row r="255" ht="11.25" customHeight="1"/>
    <row r="256" ht="11.25" customHeight="1"/>
    <row r="257" ht="11.25" customHeight="1"/>
    <row r="258" ht="11.25" customHeight="1"/>
    <row r="259" ht="11.25" customHeight="1"/>
    <row r="260" ht="11.25" customHeight="1"/>
    <row r="261" ht="11.25" customHeight="1"/>
    <row r="262" ht="11.25" customHeight="1"/>
    <row r="263" ht="11.25" customHeight="1"/>
    <row r="264" ht="11.25" customHeight="1"/>
    <row r="265" ht="11.25" customHeight="1"/>
    <row r="266" ht="11.25" customHeight="1"/>
    <row r="267" ht="11.25" customHeight="1"/>
    <row r="268" ht="11.25" customHeight="1"/>
    <row r="269" ht="11.25" customHeight="1"/>
    <row r="270" ht="11.25" customHeight="1"/>
    <row r="271" ht="11.25" customHeight="1"/>
    <row r="272" ht="11.25" customHeight="1"/>
    <row r="273" ht="11.25" customHeight="1"/>
    <row r="274" ht="11.25" customHeight="1"/>
    <row r="275" ht="11.25" customHeight="1"/>
    <row r="276" ht="11.25" customHeight="1"/>
    <row r="277" ht="11.25" customHeight="1"/>
    <row r="278" ht="11.25" customHeight="1"/>
    <row r="279" ht="11.25" customHeight="1"/>
    <row r="280" ht="11.25" customHeight="1"/>
    <row r="281" ht="11.25" customHeight="1"/>
    <row r="282" ht="11.25" customHeight="1"/>
    <row r="283" ht="11.25" customHeight="1"/>
    <row r="284" ht="11.25" customHeight="1"/>
    <row r="285" ht="11.25" customHeight="1"/>
    <row r="286" ht="11.25" customHeight="1"/>
    <row r="287" ht="11.25" customHeight="1"/>
    <row r="288" ht="11.25" customHeight="1"/>
    <row r="289" ht="11.25" customHeight="1"/>
    <row r="290" ht="11.25" customHeight="1"/>
    <row r="291" ht="11.25" customHeight="1"/>
    <row r="292" ht="11.25" customHeight="1"/>
    <row r="293" ht="11.25" customHeight="1"/>
    <row r="294" ht="11.25" customHeight="1"/>
    <row r="295" ht="11.25" customHeight="1"/>
    <row r="296" ht="11.25" customHeight="1"/>
    <row r="297" ht="11.25" customHeight="1"/>
    <row r="298" ht="11.25" customHeight="1"/>
    <row r="299" ht="11.25" customHeight="1"/>
    <row r="300" ht="11.25" customHeight="1"/>
    <row r="301" ht="11.25" customHeight="1"/>
    <row r="302" ht="11.25" customHeight="1"/>
    <row r="303" ht="11.25" customHeight="1"/>
    <row r="304" ht="11.25" customHeight="1"/>
    <row r="305" ht="11.25" customHeight="1"/>
    <row r="306" ht="11.25" customHeight="1"/>
    <row r="307" ht="11.25" customHeight="1"/>
    <row r="308" ht="11.25" customHeight="1"/>
    <row r="309" ht="11.25" customHeight="1"/>
    <row r="310" ht="11.25" customHeight="1"/>
    <row r="311" ht="11.25" customHeight="1"/>
    <row r="312" ht="11.25" customHeight="1"/>
    <row r="313" ht="11.25" customHeight="1"/>
    <row r="314" ht="11.25" customHeight="1"/>
    <row r="315" ht="11.25" customHeight="1"/>
    <row r="316" ht="11.25" customHeight="1"/>
    <row r="317" ht="11.25" customHeight="1"/>
    <row r="318" ht="11.25" customHeight="1"/>
    <row r="319" ht="11.25" customHeight="1"/>
    <row r="320" ht="11.25" customHeight="1"/>
    <row r="321" ht="11.25" customHeight="1"/>
    <row r="322" ht="11.25" customHeight="1"/>
    <row r="323" ht="11.25" customHeight="1"/>
    <row r="324" ht="11.25" customHeight="1"/>
    <row r="325" ht="11.25" customHeight="1"/>
    <row r="326" ht="11.25" customHeight="1"/>
    <row r="327" ht="11.25" customHeight="1"/>
    <row r="328" ht="11.25" customHeight="1"/>
    <row r="329" ht="11.25" customHeight="1"/>
    <row r="330" ht="11.25" customHeight="1"/>
    <row r="331" ht="11.25" customHeight="1"/>
    <row r="332" ht="11.25" customHeight="1"/>
    <row r="333" ht="11.25" customHeight="1"/>
    <row r="334" ht="11.25" customHeight="1"/>
    <row r="335" ht="11.25" customHeight="1"/>
    <row r="336" ht="11.25" customHeight="1"/>
    <row r="337" ht="11.25" customHeight="1"/>
    <row r="338" ht="11.25" customHeight="1"/>
    <row r="339" ht="11.25" customHeight="1"/>
    <row r="340" ht="11.25" customHeight="1"/>
    <row r="341" ht="11.25" customHeight="1"/>
    <row r="342" ht="11.25" customHeight="1"/>
    <row r="343" ht="11.25" customHeight="1"/>
    <row r="344" ht="11.25" customHeight="1"/>
    <row r="345" ht="11.25" customHeight="1"/>
    <row r="346" ht="11.25" customHeight="1"/>
    <row r="347" ht="11.25" customHeight="1"/>
    <row r="348" ht="11.25" customHeight="1"/>
    <row r="349" ht="11.25" customHeight="1"/>
    <row r="350" ht="11.25" customHeight="1"/>
    <row r="351" ht="11.25" customHeight="1"/>
    <row r="352" ht="11.25" customHeight="1"/>
    <row r="353" ht="11.25" customHeight="1"/>
    <row r="354" ht="11.25" customHeight="1"/>
    <row r="355" ht="11.25" customHeight="1"/>
    <row r="356" ht="11.25" customHeight="1"/>
    <row r="357" ht="11.25" customHeight="1"/>
    <row r="358" ht="11.25" customHeight="1"/>
    <row r="359" ht="11.25" customHeight="1"/>
    <row r="360" ht="11.25" customHeight="1"/>
    <row r="361" ht="11.25" customHeight="1"/>
    <row r="362" ht="11.25" customHeight="1"/>
    <row r="363" ht="11.25" customHeight="1"/>
    <row r="364" ht="11.25" customHeight="1"/>
    <row r="365" ht="11.25" customHeight="1"/>
    <row r="366" ht="11.25" customHeight="1"/>
    <row r="367" ht="11.25" customHeight="1"/>
    <row r="368" ht="11.25" customHeight="1"/>
    <row r="369" ht="11.25" customHeight="1"/>
    <row r="370" ht="11.25" customHeight="1"/>
    <row r="371" ht="11.25" customHeight="1"/>
    <row r="372" ht="11.25" customHeight="1"/>
    <row r="373" ht="11.25" customHeight="1"/>
    <row r="374" ht="11.25" customHeight="1"/>
    <row r="375" ht="11.25" customHeight="1"/>
    <row r="376" ht="11.25" customHeight="1"/>
    <row r="377" ht="11.25" customHeight="1"/>
    <row r="378" ht="11.25" customHeight="1"/>
    <row r="379" ht="11.25" customHeight="1"/>
    <row r="380" ht="11.25" customHeight="1"/>
    <row r="381" ht="11.25" customHeight="1"/>
    <row r="382" ht="11.25" customHeight="1"/>
    <row r="383" ht="11.25" customHeight="1"/>
    <row r="384" ht="11.25" customHeight="1"/>
    <row r="385" ht="11.25" customHeight="1"/>
    <row r="386" ht="11.25" customHeight="1"/>
    <row r="387" ht="11.25" customHeight="1"/>
    <row r="388" ht="11.25" customHeight="1"/>
    <row r="389" ht="11.25" customHeight="1"/>
    <row r="390" ht="11.25" customHeight="1"/>
    <row r="391" ht="11.25" customHeight="1"/>
    <row r="392" ht="11.25" customHeight="1"/>
    <row r="393" ht="11.25" customHeight="1"/>
    <row r="394" ht="11.25" customHeight="1"/>
    <row r="395" ht="11.25" customHeight="1"/>
    <row r="396" ht="11.25" customHeight="1"/>
    <row r="397" ht="11.25" customHeight="1"/>
    <row r="398" ht="11.25" customHeight="1"/>
    <row r="399" ht="11.25" customHeight="1"/>
    <row r="400" ht="11.25" customHeight="1"/>
    <row r="401" ht="11.25" customHeight="1"/>
    <row r="402" ht="11.25" customHeight="1"/>
    <row r="403" ht="11.25" customHeight="1"/>
    <row r="404" ht="11.25" customHeight="1"/>
    <row r="405" ht="11.25" customHeight="1"/>
    <row r="406" ht="11.25" customHeight="1"/>
    <row r="407" ht="11.25" customHeight="1"/>
    <row r="408" ht="11.25" customHeight="1"/>
    <row r="409" ht="11.25" customHeight="1"/>
    <row r="410" ht="11.25" customHeight="1"/>
    <row r="411" ht="11.25" customHeight="1"/>
    <row r="412" ht="11.25" customHeight="1"/>
    <row r="413" ht="11.25" customHeight="1"/>
    <row r="414" ht="11.25" customHeight="1"/>
    <row r="415" ht="11.25" customHeight="1"/>
    <row r="416" ht="11.25" customHeight="1"/>
    <row r="417" ht="11.25" customHeight="1"/>
    <row r="418" ht="11.25" customHeight="1"/>
    <row r="419" ht="11.25" customHeight="1"/>
    <row r="420" ht="11.25" customHeight="1"/>
    <row r="421" ht="11.25" customHeight="1"/>
    <row r="422" ht="11.25" customHeight="1"/>
    <row r="423" ht="11.25" customHeight="1"/>
    <row r="424" ht="11.25" customHeight="1"/>
    <row r="425" ht="11.25" customHeight="1"/>
    <row r="426" ht="11.25" customHeight="1"/>
    <row r="427" ht="11.25" customHeight="1"/>
    <row r="428" ht="11.25" customHeight="1"/>
    <row r="429" ht="11.25" customHeight="1"/>
    <row r="430" ht="11.25" customHeight="1"/>
    <row r="431" ht="11.25" customHeight="1"/>
    <row r="432" ht="11.25" customHeight="1"/>
    <row r="433" ht="11.25" customHeight="1"/>
    <row r="434" ht="11.25" customHeight="1"/>
    <row r="435" ht="11.25" customHeight="1"/>
    <row r="436" ht="11.25" customHeight="1"/>
    <row r="437" ht="11.25" customHeight="1"/>
    <row r="438" ht="11.25" customHeight="1"/>
    <row r="439" ht="11.25" customHeight="1"/>
    <row r="440" ht="11.25" customHeight="1"/>
    <row r="441" ht="11.25" customHeight="1"/>
    <row r="442" ht="11.25" customHeight="1"/>
    <row r="443" ht="11.25" customHeight="1"/>
    <row r="444" ht="11.25" customHeight="1"/>
    <row r="445" ht="11.25" customHeight="1"/>
    <row r="446" ht="11.25" customHeight="1"/>
    <row r="447" ht="11.25" customHeight="1"/>
    <row r="448" ht="11.25" customHeight="1"/>
    <row r="449" ht="11.25" customHeight="1"/>
    <row r="450" ht="11.25" customHeight="1"/>
    <row r="451" ht="11.25" customHeight="1"/>
    <row r="452" ht="11.25" customHeight="1"/>
    <row r="453" ht="11.25" customHeight="1"/>
    <row r="454" ht="11.25" customHeight="1"/>
    <row r="455" ht="11.25" customHeight="1"/>
    <row r="456" ht="11.25" customHeight="1"/>
    <row r="457" ht="11.25" customHeight="1"/>
    <row r="458" ht="11.25" customHeight="1"/>
    <row r="459" ht="11.25" customHeight="1"/>
    <row r="460" ht="11.25" customHeight="1"/>
    <row r="461" ht="11.25" customHeight="1"/>
    <row r="462" ht="11.25" customHeight="1"/>
    <row r="463" ht="11.25" customHeight="1"/>
    <row r="464" ht="11.25" customHeight="1"/>
    <row r="465" ht="11.25" customHeight="1"/>
    <row r="466" ht="11.25" customHeight="1"/>
    <row r="467" ht="11.25" customHeight="1"/>
    <row r="468" ht="11.25" customHeight="1"/>
    <row r="469" ht="11.25" customHeight="1"/>
    <row r="470" ht="11.25" customHeight="1"/>
    <row r="471" ht="11.25" customHeight="1"/>
    <row r="472" ht="11.25" customHeight="1"/>
    <row r="473" ht="11.25" customHeight="1"/>
    <row r="474" ht="11.25" customHeight="1"/>
    <row r="475" ht="11.25" customHeight="1"/>
    <row r="476" ht="11.25" customHeight="1"/>
    <row r="477" ht="11.25" customHeight="1"/>
    <row r="478" ht="11.25" customHeight="1"/>
    <row r="479" ht="11.25" customHeight="1"/>
    <row r="480" ht="11.25" customHeight="1"/>
    <row r="481" ht="11.25" customHeight="1"/>
    <row r="482" ht="11.25" customHeight="1"/>
    <row r="483" ht="11.25" customHeight="1"/>
    <row r="484" ht="11.25" customHeight="1"/>
    <row r="485" ht="11.25" customHeight="1"/>
    <row r="486" ht="11.25" customHeight="1"/>
    <row r="487" ht="11.25" customHeight="1"/>
    <row r="488" ht="11.25" customHeight="1"/>
    <row r="489" ht="11.25" customHeight="1"/>
    <row r="490" ht="11.25" customHeight="1"/>
    <row r="491" ht="11.25" customHeight="1"/>
    <row r="492" ht="11.25" customHeight="1"/>
    <row r="493" ht="11.25" customHeight="1"/>
    <row r="494" ht="11.25" customHeight="1"/>
    <row r="495" ht="11.25" customHeight="1"/>
    <row r="496" ht="11.25" customHeight="1"/>
    <row r="497" ht="11.25" customHeight="1"/>
    <row r="498" ht="11.25" customHeight="1"/>
    <row r="499" ht="11.25" customHeight="1"/>
    <row r="500" ht="11.25" customHeight="1"/>
    <row r="501" ht="11.25" customHeight="1"/>
    <row r="502" ht="11.25" customHeight="1"/>
    <row r="503" ht="11.25" customHeight="1"/>
    <row r="504" ht="11.25" customHeight="1"/>
    <row r="505" ht="11.25" customHeight="1"/>
    <row r="506" ht="11.25" customHeight="1"/>
    <row r="507" ht="11.25" customHeight="1"/>
    <row r="508" ht="11.25" customHeight="1"/>
    <row r="509" ht="11.25" customHeight="1"/>
    <row r="510" ht="11.25" customHeight="1"/>
    <row r="511" ht="11.25" customHeight="1"/>
    <row r="512" ht="11.25" customHeight="1"/>
    <row r="513" ht="11.25" customHeight="1"/>
    <row r="514" ht="11.25" customHeight="1"/>
    <row r="515" ht="11.25" customHeight="1"/>
    <row r="516" ht="11.25" customHeight="1"/>
    <row r="517" ht="11.25" customHeight="1"/>
    <row r="518" ht="11.25" customHeight="1"/>
    <row r="519" ht="11.25" customHeight="1"/>
    <row r="520" ht="11.25" customHeight="1"/>
    <row r="521" ht="11.25" customHeight="1"/>
    <row r="522" ht="11.25" customHeight="1"/>
    <row r="523" ht="11.25" customHeight="1"/>
    <row r="524" ht="11.25" customHeight="1"/>
    <row r="525" ht="11.25" customHeight="1"/>
    <row r="526" ht="11.25" customHeight="1"/>
    <row r="527" ht="11.25" customHeight="1"/>
    <row r="528" ht="11.25" customHeight="1"/>
    <row r="529" ht="11.25" customHeight="1"/>
    <row r="530" ht="11.25" customHeight="1"/>
    <row r="531" ht="11.25" customHeight="1"/>
    <row r="532" ht="11.25" customHeight="1"/>
    <row r="533" ht="11.25" customHeight="1"/>
    <row r="534" ht="11.25" customHeight="1"/>
    <row r="535" ht="11.25" customHeight="1"/>
    <row r="536" ht="11.25" customHeight="1"/>
    <row r="537" ht="11.25" customHeight="1"/>
    <row r="538" ht="11.25" customHeight="1"/>
    <row r="539" ht="11.25" customHeight="1"/>
    <row r="540" ht="11.25" customHeight="1"/>
    <row r="541" ht="11.25" customHeight="1"/>
    <row r="542" ht="11.25" customHeight="1"/>
    <row r="543" ht="11.25" customHeight="1"/>
    <row r="544" ht="11.25" customHeight="1"/>
    <row r="545" ht="11.25" customHeight="1"/>
    <row r="546" ht="11.25" customHeight="1"/>
    <row r="547" ht="11.25" customHeight="1"/>
    <row r="548" ht="11.25" customHeight="1"/>
    <row r="549" ht="11.25" customHeight="1"/>
    <row r="550" ht="11.25" customHeight="1"/>
    <row r="551" ht="11.25" customHeight="1"/>
    <row r="552" ht="11.25" customHeight="1"/>
    <row r="553" ht="11.25" customHeight="1"/>
    <row r="554" ht="11.25" customHeight="1"/>
    <row r="555" ht="11.25" customHeight="1"/>
    <row r="556" ht="11.25" customHeight="1"/>
    <row r="557" ht="11.25" customHeight="1"/>
    <row r="558" ht="11.25" customHeight="1"/>
    <row r="559" ht="11.25" customHeight="1"/>
    <row r="560" ht="11.25" customHeight="1"/>
    <row r="561" ht="11.25" customHeight="1"/>
    <row r="562" ht="11.25" customHeight="1"/>
    <row r="563" ht="11.25" customHeight="1"/>
    <row r="564" ht="11.25" customHeight="1"/>
    <row r="565" ht="11.25" customHeight="1"/>
    <row r="566" ht="11.25" customHeight="1"/>
    <row r="567" ht="11.25" customHeight="1"/>
    <row r="568" ht="11.25" customHeight="1"/>
    <row r="569" ht="11.25" customHeight="1"/>
    <row r="570" ht="11.25" customHeight="1"/>
    <row r="571" ht="11.25" customHeight="1"/>
    <row r="572" ht="11.25" customHeight="1"/>
    <row r="573" ht="11.25" customHeight="1"/>
    <row r="574" ht="11.25" customHeight="1"/>
    <row r="575" ht="11.25" customHeight="1"/>
    <row r="576" ht="11.25" customHeight="1"/>
    <row r="577" ht="11.25" customHeight="1"/>
    <row r="578" ht="11.25" customHeight="1"/>
    <row r="579" ht="11.25" customHeight="1"/>
    <row r="580" ht="11.25" customHeight="1"/>
    <row r="581" ht="11.25" customHeight="1"/>
    <row r="582" ht="11.25" customHeight="1"/>
    <row r="583" ht="11.25" customHeight="1"/>
    <row r="584" ht="11.25" customHeight="1"/>
    <row r="585" ht="11.25" customHeight="1"/>
    <row r="586" ht="11.25" customHeight="1"/>
    <row r="587" ht="11.25" customHeight="1"/>
    <row r="588" ht="11.25" customHeight="1"/>
    <row r="589" ht="11.25" customHeight="1"/>
    <row r="590" ht="11.25" customHeight="1"/>
    <row r="591" ht="11.25" customHeight="1"/>
    <row r="592" ht="11.25" customHeight="1"/>
    <row r="593" ht="11.25" customHeight="1"/>
    <row r="594" ht="11.25" customHeight="1"/>
    <row r="595" ht="11.25" customHeight="1"/>
    <row r="596" ht="11.25" customHeight="1"/>
    <row r="597" ht="11.25" customHeight="1"/>
    <row r="598" ht="11.25" customHeight="1"/>
    <row r="599" ht="11.25" customHeight="1"/>
    <row r="600" ht="11.25" customHeight="1"/>
    <row r="601" ht="11.25" customHeight="1"/>
    <row r="602" ht="11.25" customHeight="1"/>
    <row r="603" ht="11.25" customHeight="1"/>
    <row r="604" ht="11.25" customHeight="1"/>
    <row r="605" ht="11.25" customHeight="1"/>
    <row r="606" ht="11.25" customHeight="1"/>
    <row r="607" ht="11.25" customHeight="1"/>
    <row r="608" ht="11.25" customHeight="1"/>
    <row r="609" ht="11.25" customHeight="1"/>
    <row r="610" ht="11.25" customHeight="1"/>
    <row r="611" ht="11.25" customHeight="1"/>
    <row r="612" ht="11.25" customHeight="1"/>
    <row r="613" ht="11.25" customHeight="1"/>
    <row r="614" ht="11.25" customHeight="1"/>
    <row r="615" ht="11.25" customHeight="1"/>
    <row r="616" ht="11.25" customHeight="1"/>
    <row r="617" ht="11.25" customHeight="1"/>
    <row r="618" ht="11.25" customHeight="1"/>
    <row r="619" ht="11.25" customHeight="1"/>
    <row r="620" ht="11.25" customHeight="1"/>
    <row r="621" ht="11.25" customHeight="1"/>
    <row r="622" ht="11.25" customHeight="1"/>
    <row r="623" ht="11.25" customHeight="1"/>
    <row r="624" ht="11.25" customHeight="1"/>
    <row r="625" ht="11.25" customHeight="1"/>
    <row r="626" ht="11.25" customHeight="1"/>
    <row r="627" ht="11.25" customHeight="1"/>
    <row r="628" ht="11.25" customHeight="1"/>
    <row r="629" ht="11.25" customHeight="1"/>
    <row r="630" ht="11.25" customHeight="1"/>
    <row r="631" ht="11.25" customHeight="1"/>
    <row r="632" ht="11.25" customHeight="1"/>
    <row r="633" ht="11.25" customHeight="1"/>
    <row r="634" ht="11.25" customHeight="1"/>
    <row r="635" ht="11.25" customHeight="1"/>
    <row r="636" ht="11.25" customHeight="1"/>
    <row r="637" ht="11.25" customHeight="1"/>
    <row r="638" ht="11.25" customHeight="1"/>
    <row r="639" ht="11.25" customHeight="1"/>
    <row r="640" ht="11.25" customHeight="1"/>
    <row r="641" ht="11.25" customHeight="1"/>
    <row r="642" ht="11.25" customHeight="1"/>
    <row r="643" ht="11.25" customHeight="1"/>
    <row r="644" ht="11.25" customHeight="1"/>
    <row r="645" ht="11.25" customHeight="1"/>
    <row r="646" ht="11.25" customHeight="1"/>
    <row r="647" ht="11.25" customHeight="1"/>
    <row r="648" ht="11.25" customHeight="1"/>
    <row r="649" ht="11.25" customHeight="1"/>
    <row r="650" ht="11.25" customHeight="1"/>
    <row r="651" ht="11.25" customHeight="1"/>
    <row r="652" ht="11.25" customHeight="1"/>
    <row r="653" ht="11.25" customHeight="1"/>
    <row r="654" ht="11.25" customHeight="1"/>
    <row r="655" ht="11.25" customHeight="1"/>
    <row r="656" ht="11.25" customHeight="1"/>
    <row r="657" ht="11.25" customHeight="1"/>
    <row r="658" ht="11.25" customHeight="1"/>
    <row r="659" ht="11.25" customHeight="1"/>
    <row r="660" ht="11.25" customHeight="1"/>
    <row r="661" ht="11.25" customHeight="1"/>
    <row r="662" ht="11.25" customHeight="1"/>
    <row r="663" ht="11.25" customHeight="1"/>
    <row r="664" ht="11.25" customHeight="1"/>
    <row r="665" ht="11.25" customHeight="1"/>
    <row r="666" ht="11.25" customHeight="1"/>
    <row r="667" ht="11.25" customHeight="1"/>
    <row r="668" ht="11.25" customHeight="1"/>
    <row r="669" ht="11.25" customHeight="1"/>
    <row r="670" ht="11.25" customHeight="1"/>
    <row r="671" ht="11.25" customHeight="1"/>
    <row r="672" ht="11.25" customHeight="1"/>
    <row r="673" ht="11.25" customHeight="1"/>
    <row r="674" ht="11.25" customHeight="1"/>
    <row r="675" ht="11.25" customHeight="1"/>
    <row r="676" ht="11.25" customHeight="1"/>
    <row r="677" ht="11.25" customHeight="1"/>
    <row r="678" ht="11.25" customHeight="1"/>
    <row r="679" ht="11.25" customHeight="1"/>
    <row r="680" ht="11.25" customHeight="1"/>
    <row r="681" ht="11.25" customHeight="1"/>
    <row r="682" ht="11.25" customHeight="1"/>
    <row r="683" ht="11.25" customHeight="1"/>
    <row r="684" ht="11.25" customHeight="1"/>
    <row r="685" ht="11.25" customHeight="1"/>
    <row r="686" ht="11.25" customHeight="1"/>
    <row r="687" ht="11.25" customHeight="1"/>
    <row r="688" ht="11.25" customHeight="1"/>
    <row r="689" ht="11.25" customHeight="1"/>
    <row r="690" ht="11.25" customHeight="1"/>
    <row r="691" ht="11.25" customHeight="1"/>
    <row r="692" ht="11.25" customHeight="1"/>
    <row r="693" ht="11.25" customHeight="1"/>
    <row r="694" ht="11.25" customHeight="1"/>
    <row r="695" ht="11.25" customHeight="1"/>
    <row r="696" ht="11.25" customHeight="1"/>
    <row r="697" ht="11.25" customHeight="1"/>
    <row r="698" ht="11.25" customHeight="1"/>
    <row r="699" ht="11.25" customHeight="1"/>
    <row r="700" ht="11.25" customHeight="1"/>
    <row r="701" ht="11.25" customHeight="1"/>
    <row r="702" ht="11.25" customHeight="1"/>
    <row r="703" ht="11.25" customHeight="1"/>
    <row r="704" ht="11.25" customHeight="1"/>
    <row r="705" ht="11.25" customHeight="1"/>
    <row r="706" ht="11.25" customHeight="1"/>
    <row r="707" ht="11.25" customHeight="1"/>
    <row r="708" ht="11.25" customHeight="1"/>
    <row r="709" ht="11.25" customHeight="1"/>
    <row r="710" ht="11.25" customHeight="1"/>
    <row r="711" ht="11.25" customHeight="1"/>
    <row r="712" ht="11.25" customHeight="1"/>
    <row r="713" ht="11.25" customHeight="1"/>
    <row r="714" ht="11.25" customHeight="1"/>
    <row r="715" ht="11.25" customHeight="1"/>
    <row r="716" ht="11.25" customHeight="1"/>
    <row r="717" ht="11.25" customHeight="1"/>
    <row r="718" ht="11.25" customHeight="1"/>
    <row r="719" ht="11.25" customHeight="1"/>
    <row r="720" ht="11.25" customHeight="1"/>
    <row r="721" ht="11.25" customHeight="1"/>
    <row r="722" ht="11.25" customHeight="1"/>
    <row r="723" ht="11.25" customHeight="1"/>
    <row r="724" ht="11.25" customHeight="1"/>
    <row r="725" ht="11.25" customHeight="1"/>
    <row r="726" ht="11.25" customHeight="1"/>
    <row r="727" ht="11.25" customHeight="1"/>
    <row r="728" ht="11.25" customHeight="1"/>
    <row r="729" ht="11.25" customHeight="1"/>
    <row r="730" ht="11.25" customHeight="1"/>
    <row r="731" ht="11.25" customHeight="1"/>
    <row r="732" ht="11.25" customHeight="1"/>
    <row r="733" ht="11.25" customHeight="1"/>
    <row r="734" ht="11.25" customHeight="1"/>
    <row r="735" ht="11.25" customHeight="1"/>
    <row r="736" ht="11.25" customHeight="1"/>
    <row r="737" ht="11.25" customHeight="1"/>
    <row r="738" ht="11.25" customHeight="1"/>
    <row r="739" ht="11.25" customHeight="1"/>
    <row r="740" ht="11.25" customHeight="1"/>
    <row r="741" ht="11.25" customHeight="1"/>
    <row r="742" ht="11.25" customHeight="1"/>
    <row r="743" ht="11.25" customHeight="1"/>
    <row r="744" ht="11.25" customHeight="1"/>
    <row r="745" ht="11.25" customHeight="1"/>
    <row r="746" ht="11.25" customHeight="1"/>
    <row r="747" ht="11.25" customHeight="1"/>
    <row r="748" ht="11.25" customHeight="1"/>
    <row r="749" ht="11.25" customHeight="1"/>
    <row r="750" ht="11.25" customHeight="1"/>
    <row r="751" ht="11.25" customHeight="1"/>
    <row r="752" ht="11.25" customHeight="1"/>
    <row r="753" ht="11.25" customHeight="1"/>
    <row r="754" ht="11.25" customHeight="1"/>
    <row r="755" ht="11.25" customHeight="1"/>
    <row r="756" ht="11.25" customHeight="1"/>
    <row r="757" ht="11.25" customHeight="1"/>
    <row r="758" ht="11.25" customHeight="1"/>
    <row r="759" ht="11.25" customHeight="1"/>
    <row r="760" ht="11.25" customHeight="1"/>
    <row r="761" ht="11.25" customHeight="1"/>
    <row r="762" ht="11.25" customHeight="1"/>
    <row r="763" ht="11.25" customHeight="1"/>
    <row r="764" ht="11.25" customHeight="1"/>
    <row r="765" ht="11.25" customHeight="1"/>
    <row r="766" ht="11.25" customHeight="1"/>
    <row r="767" ht="11.25" customHeight="1"/>
    <row r="768" ht="11.25" customHeight="1"/>
    <row r="769" ht="11.25" customHeight="1"/>
    <row r="770" ht="11.25" customHeight="1"/>
    <row r="771" ht="11.25" customHeight="1"/>
    <row r="772" ht="11.25" customHeight="1"/>
    <row r="773" ht="11.25" customHeight="1"/>
    <row r="774" ht="11.25" customHeight="1"/>
    <row r="775" ht="11.25" customHeight="1"/>
    <row r="776" ht="11.25" customHeight="1"/>
    <row r="777" ht="11.25" customHeight="1"/>
    <row r="778" ht="11.25" customHeight="1"/>
    <row r="779" ht="11.25" customHeight="1"/>
    <row r="780" ht="11.25" customHeight="1"/>
    <row r="781" ht="11.25" customHeight="1"/>
    <row r="782" ht="11.25" customHeight="1"/>
    <row r="783" ht="11.25" customHeight="1"/>
    <row r="784" ht="11.25" customHeight="1"/>
    <row r="785" ht="11.25" customHeight="1"/>
    <row r="786" ht="11.25" customHeight="1"/>
    <row r="787" ht="11.25" customHeight="1"/>
    <row r="788" ht="11.25" customHeight="1"/>
    <row r="789" ht="11.25" customHeight="1"/>
    <row r="790" ht="11.25" customHeight="1"/>
    <row r="791" ht="11.25" customHeight="1"/>
    <row r="792" ht="11.25" customHeight="1"/>
    <row r="793" ht="11.25" customHeight="1"/>
    <row r="794" ht="11.25" customHeight="1"/>
    <row r="795" ht="11.25" customHeight="1"/>
    <row r="796" ht="11.25" customHeight="1"/>
    <row r="797" ht="11.25" customHeight="1"/>
    <row r="798" ht="11.25" customHeight="1"/>
    <row r="799" ht="11.25" customHeight="1"/>
    <row r="800" ht="11.25" customHeight="1"/>
    <row r="801" ht="11.25" customHeight="1"/>
    <row r="802" ht="11.25" customHeight="1"/>
    <row r="803" ht="11.25" customHeight="1"/>
    <row r="804" ht="11.25" customHeight="1"/>
    <row r="805" ht="11.25" customHeight="1"/>
    <row r="806" ht="11.25" customHeight="1"/>
    <row r="807" ht="11.25" customHeight="1"/>
    <row r="808" ht="11.25" customHeight="1"/>
    <row r="809" ht="11.25" customHeight="1"/>
    <row r="810" ht="11.25" customHeight="1"/>
    <row r="811" ht="11.25" customHeight="1"/>
    <row r="812" ht="11.25" customHeight="1"/>
    <row r="813" ht="11.25" customHeight="1"/>
    <row r="814" ht="11.25" customHeight="1"/>
    <row r="815" ht="11.25" customHeight="1"/>
    <row r="816" ht="11.25" customHeight="1"/>
    <row r="817" ht="11.25" customHeight="1"/>
    <row r="818" ht="11.25" customHeight="1"/>
    <row r="819" ht="11.25" customHeight="1"/>
    <row r="820" ht="11.25" customHeight="1"/>
    <row r="821" ht="11.25" customHeight="1"/>
    <row r="822" ht="11.25" customHeight="1"/>
    <row r="823" ht="11.25" customHeight="1"/>
    <row r="824" ht="11.25" customHeight="1"/>
    <row r="825" ht="11.25" customHeight="1"/>
    <row r="826" ht="11.25" customHeight="1"/>
    <row r="827" ht="11.25" customHeight="1"/>
    <row r="828" ht="11.25" customHeight="1"/>
    <row r="829" ht="11.25" customHeight="1"/>
    <row r="830" ht="11.25" customHeight="1"/>
    <row r="831" ht="11.25" customHeight="1"/>
    <row r="832" ht="11.25" customHeight="1"/>
    <row r="833" ht="11.25" customHeight="1"/>
    <row r="834" ht="11.25" customHeight="1"/>
    <row r="835" ht="11.25" customHeight="1"/>
    <row r="836" ht="11.25" customHeight="1"/>
    <row r="837" ht="11.25" customHeight="1"/>
    <row r="838" ht="11.25" customHeight="1"/>
    <row r="839" ht="11.25" customHeight="1"/>
    <row r="840" ht="11.25" customHeight="1"/>
    <row r="841" ht="11.25" customHeight="1"/>
    <row r="842" ht="11.25" customHeight="1"/>
    <row r="843" ht="11.25" customHeight="1"/>
    <row r="844" ht="11.25" customHeight="1"/>
    <row r="845" ht="11.25" customHeight="1"/>
    <row r="846" ht="11.25" customHeight="1"/>
    <row r="847" ht="11.25" customHeight="1"/>
    <row r="848" ht="11.25" customHeight="1"/>
    <row r="849" ht="11.25" customHeight="1"/>
    <row r="850" ht="11.25" customHeight="1"/>
    <row r="851" ht="11.25" customHeight="1"/>
    <row r="852" ht="11.25" customHeight="1"/>
    <row r="853" ht="11.25" customHeight="1"/>
    <row r="854" ht="11.25" customHeight="1"/>
    <row r="855" ht="11.25" customHeight="1"/>
    <row r="856" ht="11.25" customHeight="1"/>
    <row r="857" ht="11.25" customHeight="1"/>
    <row r="858" ht="11.25" customHeight="1"/>
    <row r="859" ht="11.25" customHeight="1"/>
    <row r="860" ht="11.25" customHeight="1"/>
    <row r="861" ht="11.25" customHeight="1"/>
    <row r="862" ht="11.25" customHeight="1"/>
    <row r="863" ht="11.25" customHeight="1"/>
    <row r="864" ht="11.25" customHeight="1"/>
    <row r="865" ht="11.25" customHeight="1"/>
    <row r="866" ht="11.25" customHeight="1"/>
    <row r="867" ht="11.25" customHeight="1"/>
    <row r="868" ht="11.25" customHeight="1"/>
    <row r="869" ht="11.25" customHeight="1"/>
    <row r="870" ht="11.25" customHeight="1"/>
    <row r="871" ht="11.25" customHeight="1"/>
    <row r="872" ht="11.25" customHeight="1"/>
    <row r="873" ht="11.25" customHeight="1"/>
    <row r="874" ht="11.25" customHeight="1"/>
    <row r="875" ht="11.25" customHeight="1"/>
    <row r="876" ht="11.25" customHeight="1"/>
    <row r="877" ht="11.25" customHeight="1"/>
    <row r="878" ht="11.25" customHeight="1"/>
    <row r="879" ht="11.25" customHeight="1"/>
    <row r="880" ht="11.25" customHeight="1"/>
    <row r="881" ht="11.25" customHeight="1"/>
    <row r="882" ht="11.25" customHeight="1"/>
    <row r="883" ht="11.25" customHeight="1"/>
    <row r="884" ht="11.25" customHeight="1"/>
    <row r="885" ht="11.25" customHeight="1"/>
    <row r="886" ht="11.25" customHeight="1"/>
    <row r="887" ht="11.25" customHeight="1"/>
    <row r="888" ht="11.25" customHeight="1"/>
    <row r="889" ht="11.25" customHeight="1"/>
    <row r="890" ht="11.25" customHeight="1"/>
    <row r="891" ht="11.25" customHeight="1"/>
    <row r="892" ht="11.25" customHeight="1"/>
    <row r="893" ht="11.25" customHeight="1"/>
    <row r="894" ht="11.25" customHeight="1"/>
    <row r="895" ht="11.25" customHeight="1"/>
    <row r="896" ht="11.25" customHeight="1"/>
    <row r="897" ht="11.25" customHeight="1"/>
    <row r="898" ht="11.25" customHeight="1"/>
    <row r="899" ht="11.25" customHeight="1"/>
    <row r="900" ht="11.25" customHeight="1"/>
    <row r="901" ht="11.25" customHeight="1"/>
    <row r="902" ht="11.25" customHeight="1"/>
    <row r="903" ht="11.25" customHeight="1"/>
    <row r="904" ht="11.25" customHeight="1"/>
    <row r="905" ht="11.25" customHeight="1"/>
    <row r="906" ht="11.25" customHeight="1"/>
    <row r="907" ht="11.25" customHeight="1"/>
    <row r="908" ht="11.25" customHeight="1"/>
    <row r="909" ht="11.25" customHeight="1"/>
    <row r="910" ht="11.25" customHeight="1"/>
    <row r="911" ht="11.25" customHeight="1"/>
    <row r="912" ht="11.25" customHeight="1"/>
    <row r="913" ht="11.25" customHeight="1"/>
    <row r="914" ht="11.25" customHeight="1"/>
    <row r="915" ht="11.25" customHeight="1"/>
    <row r="916" ht="11.25" customHeight="1"/>
    <row r="917" ht="11.25" customHeight="1"/>
    <row r="918" ht="11.25" customHeight="1"/>
    <row r="919" ht="11.25" customHeight="1"/>
    <row r="920" ht="11.25" customHeight="1"/>
    <row r="921" ht="11.25" customHeight="1"/>
    <row r="922" ht="11.25" customHeight="1"/>
    <row r="923" ht="11.25" customHeight="1"/>
    <row r="924" ht="11.25" customHeight="1"/>
    <row r="925" ht="11.25" customHeight="1"/>
    <row r="926" ht="11.25" customHeight="1"/>
    <row r="927" ht="11.25" customHeight="1"/>
    <row r="928" ht="11.25" customHeight="1"/>
    <row r="929" ht="11.25" customHeight="1"/>
    <row r="930" ht="11.25" customHeight="1"/>
    <row r="931" ht="11.25" customHeight="1"/>
    <row r="932" ht="11.25" customHeight="1"/>
    <row r="933" ht="11.25" customHeight="1"/>
    <row r="934" ht="11.25" customHeight="1"/>
    <row r="935" ht="11.25" customHeight="1"/>
    <row r="936" ht="11.25" customHeight="1"/>
    <row r="937" ht="11.25" customHeight="1"/>
    <row r="938" ht="11.25" customHeight="1"/>
    <row r="939" ht="11.25" customHeight="1"/>
    <row r="940" ht="11.25" customHeight="1"/>
    <row r="941" ht="11.25" customHeight="1"/>
    <row r="942" ht="11.25" customHeight="1"/>
    <row r="943" ht="11.25" customHeight="1"/>
    <row r="944" ht="11.25" customHeight="1"/>
    <row r="945" ht="11.25" customHeight="1"/>
    <row r="946" ht="11.25" customHeight="1"/>
    <row r="947" ht="11.25" customHeight="1"/>
    <row r="948" ht="11.25" customHeight="1"/>
    <row r="949" ht="11.25" customHeight="1"/>
    <row r="950" ht="11.25" customHeight="1"/>
    <row r="951" ht="11.25" customHeight="1"/>
    <row r="952" ht="11.25" customHeight="1"/>
    <row r="953" ht="11.25" customHeight="1"/>
    <row r="954" ht="11.25" customHeight="1"/>
    <row r="955" ht="11.25" customHeight="1"/>
    <row r="956" ht="11.25" customHeight="1"/>
    <row r="957" ht="11.25" customHeight="1"/>
    <row r="958" ht="11.25" customHeight="1"/>
    <row r="959" ht="11.25" customHeight="1"/>
    <row r="960" ht="11.25" customHeight="1"/>
    <row r="961" ht="11.25" customHeight="1"/>
    <row r="962" ht="11.25" customHeight="1"/>
    <row r="963" ht="11.25" customHeight="1"/>
    <row r="964" ht="11.25" customHeight="1"/>
    <row r="965" ht="11.25" customHeight="1"/>
    <row r="966" ht="11.25" customHeight="1"/>
    <row r="967" ht="11.25" customHeight="1"/>
    <row r="968" ht="11.25" customHeight="1"/>
    <row r="969" ht="11.25" customHeight="1"/>
    <row r="970" ht="11.25" customHeight="1"/>
    <row r="971" ht="11.25" customHeight="1"/>
    <row r="972" ht="11.25" customHeight="1"/>
    <row r="973" ht="11.25" customHeight="1"/>
  </sheetData>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4BC89-CA80-40B5-8B3E-FAB31CC0A435}">
  <sheetPr>
    <tabColor theme="4"/>
  </sheetPr>
  <dimension ref="B6:M15"/>
  <sheetViews>
    <sheetView showGridLines="0" zoomScaleNormal="100" workbookViewId="0"/>
  </sheetViews>
  <sheetFormatPr defaultColWidth="5.5" defaultRowHeight="11.25" customHeight="1"/>
  <cols>
    <col min="1" max="1" width="2.33203125" style="389" customWidth="1"/>
    <col min="2" max="2" width="27.08203125" style="389" customWidth="1"/>
    <col min="3" max="16384" width="5.5" style="389"/>
  </cols>
  <sheetData>
    <row r="6" spans="2:13" ht="15.5">
      <c r="C6" s="390" t="s">
        <v>768</v>
      </c>
    </row>
    <row r="7" spans="2:13" ht="11.25" customHeight="1">
      <c r="B7" s="381"/>
      <c r="C7" s="933">
        <v>2016</v>
      </c>
      <c r="D7" s="933">
        <v>2017</v>
      </c>
      <c r="E7" s="933">
        <v>2018</v>
      </c>
      <c r="F7" s="933">
        <v>2019</v>
      </c>
      <c r="G7" s="933">
        <v>2020</v>
      </c>
      <c r="H7" s="933">
        <v>2021</v>
      </c>
      <c r="I7" s="933">
        <v>2022</v>
      </c>
      <c r="J7" s="933">
        <v>2023</v>
      </c>
      <c r="K7" s="933">
        <v>2024</v>
      </c>
      <c r="L7" s="933">
        <v>2025</v>
      </c>
      <c r="M7" s="934">
        <v>2026</v>
      </c>
    </row>
    <row r="8" spans="2:13" ht="11.25" customHeight="1">
      <c r="B8" s="382" t="s">
        <v>774</v>
      </c>
      <c r="C8" s="935">
        <v>2981</v>
      </c>
      <c r="D8" s="936">
        <v>3319</v>
      </c>
      <c r="E8" s="936">
        <v>3943</v>
      </c>
      <c r="F8" s="936">
        <v>4183</v>
      </c>
      <c r="G8" s="936">
        <v>4539</v>
      </c>
      <c r="H8" s="936">
        <v>6570</v>
      </c>
      <c r="I8" s="936">
        <v>6271</v>
      </c>
      <c r="J8" s="936">
        <v>4826</v>
      </c>
      <c r="K8" s="936">
        <v>4770</v>
      </c>
      <c r="L8" s="936">
        <v>4224</v>
      </c>
      <c r="M8" s="937">
        <v>2272</v>
      </c>
    </row>
    <row r="9" spans="2:13" ht="11.25" customHeight="1">
      <c r="B9" s="382" t="s">
        <v>769</v>
      </c>
      <c r="C9" s="398">
        <v>1416</v>
      </c>
      <c r="D9" s="399">
        <v>1589</v>
      </c>
      <c r="E9" s="399">
        <v>1868</v>
      </c>
      <c r="F9" s="399">
        <v>1950</v>
      </c>
      <c r="G9" s="399">
        <v>2041</v>
      </c>
      <c r="H9" s="399">
        <v>3071</v>
      </c>
      <c r="I9" s="399">
        <v>3139</v>
      </c>
      <c r="J9" s="399">
        <v>2339</v>
      </c>
      <c r="K9" s="399">
        <v>2411</v>
      </c>
      <c r="L9" s="399">
        <v>2028</v>
      </c>
      <c r="M9" s="400">
        <v>1105</v>
      </c>
    </row>
    <row r="10" spans="2:13" ht="11.25" customHeight="1">
      <c r="B10" s="382" t="s">
        <v>770</v>
      </c>
      <c r="C10" s="938">
        <v>216</v>
      </c>
      <c r="D10" s="939">
        <v>265</v>
      </c>
      <c r="E10" s="939">
        <v>373</v>
      </c>
      <c r="F10" s="939">
        <v>344</v>
      </c>
      <c r="G10" s="939">
        <v>423</v>
      </c>
      <c r="H10" s="939">
        <v>675</v>
      </c>
      <c r="I10" s="939">
        <v>547</v>
      </c>
      <c r="J10" s="939">
        <v>432</v>
      </c>
      <c r="K10" s="939">
        <v>402</v>
      </c>
      <c r="L10" s="939">
        <v>410</v>
      </c>
      <c r="M10" s="940">
        <v>247</v>
      </c>
    </row>
    <row r="11" spans="2:13" ht="11.25" customHeight="1">
      <c r="B11" s="382" t="s">
        <v>771</v>
      </c>
      <c r="C11" s="404">
        <v>12175</v>
      </c>
      <c r="D11" s="405">
        <v>12959</v>
      </c>
      <c r="E11" s="405">
        <v>14817</v>
      </c>
      <c r="F11" s="405">
        <v>16402</v>
      </c>
      <c r="G11" s="405">
        <v>17956</v>
      </c>
      <c r="H11" s="405">
        <v>26131</v>
      </c>
      <c r="I11" s="405">
        <v>23877</v>
      </c>
      <c r="J11" s="405">
        <v>17046</v>
      </c>
      <c r="K11" s="405">
        <v>16404</v>
      </c>
      <c r="L11" s="405">
        <v>14451</v>
      </c>
      <c r="M11" s="406">
        <v>7884</v>
      </c>
    </row>
    <row r="12" spans="2:13" ht="11.25" customHeight="1">
      <c r="B12" s="1054" t="s">
        <v>620</v>
      </c>
      <c r="C12" s="744"/>
      <c r="D12" s="744"/>
      <c r="E12" s="744"/>
      <c r="F12" s="744"/>
      <c r="G12" s="744"/>
      <c r="H12" s="744"/>
      <c r="I12" s="744"/>
      <c r="J12" s="744"/>
      <c r="K12" s="744"/>
      <c r="L12" s="744"/>
      <c r="M12" s="744"/>
    </row>
    <row r="13" spans="2:13" ht="11.25" customHeight="1">
      <c r="B13" s="1055" t="s">
        <v>772</v>
      </c>
    </row>
    <row r="14" spans="2:13" ht="11.25" customHeight="1">
      <c r="B14" s="1055" t="s">
        <v>775</v>
      </c>
    </row>
    <row r="15" spans="2:13" ht="11.25" customHeight="1">
      <c r="B15" s="1055" t="s">
        <v>773</v>
      </c>
    </row>
  </sheetData>
  <pageMargins left="0.7" right="0.7" top="0.75" bottom="0.75" header="0.3" footer="0.3"/>
  <pageSetup orientation="portrait" horizontalDpi="0" verticalDpi="0"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2CB85-9DF3-4BF1-B910-8FAEBD5EFF4F}">
  <sheetPr>
    <tabColor theme="4"/>
  </sheetPr>
  <dimension ref="B6:AA85"/>
  <sheetViews>
    <sheetView showGridLines="0" zoomScaleNormal="100" workbookViewId="0"/>
  </sheetViews>
  <sheetFormatPr defaultColWidth="8.58203125" defaultRowHeight="11.15" customHeight="1"/>
  <cols>
    <col min="1" max="1" width="3.08203125" customWidth="1"/>
    <col min="2" max="2" width="16.83203125" customWidth="1"/>
    <col min="3" max="19" width="5.5" customWidth="1"/>
    <col min="20" max="21" width="6.58203125" bestFit="1" customWidth="1"/>
    <col min="22" max="22" width="6.58203125" customWidth="1"/>
    <col min="23" max="24" width="6.58203125" bestFit="1" customWidth="1"/>
    <col min="25" max="25" width="6.58203125" customWidth="1"/>
    <col min="26" max="26" width="6.58203125" bestFit="1" customWidth="1"/>
  </cols>
  <sheetData>
    <row r="6" spans="2:27" ht="11.15" customHeight="1">
      <c r="B6" s="930"/>
      <c r="C6" s="941" t="s">
        <v>776</v>
      </c>
      <c r="D6" s="941"/>
      <c r="E6" s="941"/>
      <c r="F6" s="941"/>
      <c r="G6" s="941"/>
      <c r="H6" s="941"/>
      <c r="I6" s="941"/>
      <c r="J6" s="941"/>
      <c r="K6" s="941"/>
      <c r="L6" s="941"/>
      <c r="M6" s="941"/>
      <c r="N6" s="941"/>
      <c r="O6" s="941"/>
      <c r="P6" s="941"/>
      <c r="Q6" s="941"/>
      <c r="R6" s="941"/>
      <c r="S6" s="941"/>
      <c r="T6" s="941"/>
      <c r="U6" s="941"/>
      <c r="V6" s="941"/>
      <c r="W6" s="941"/>
      <c r="X6" s="941"/>
      <c r="Y6" s="941"/>
      <c r="Z6" s="941"/>
    </row>
    <row r="7" spans="2:27" ht="11.15" customHeight="1">
      <c r="B7" s="942"/>
      <c r="C7" s="943">
        <v>2002</v>
      </c>
      <c r="D7" s="944">
        <v>2003</v>
      </c>
      <c r="E7" s="944">
        <v>2004</v>
      </c>
      <c r="F7" s="944">
        <v>2005</v>
      </c>
      <c r="G7" s="944">
        <v>2006</v>
      </c>
      <c r="H7" s="944">
        <v>2007</v>
      </c>
      <c r="I7" s="944">
        <v>2008</v>
      </c>
      <c r="J7" s="944">
        <v>2009</v>
      </c>
      <c r="K7" s="944">
        <v>2010</v>
      </c>
      <c r="L7" s="944">
        <v>2011</v>
      </c>
      <c r="M7" s="944">
        <v>2012</v>
      </c>
      <c r="N7" s="944">
        <v>2013</v>
      </c>
      <c r="O7" s="944">
        <v>2014</v>
      </c>
      <c r="P7" s="944">
        <v>2015</v>
      </c>
      <c r="Q7" s="944">
        <v>2016</v>
      </c>
      <c r="R7" s="944">
        <v>2017</v>
      </c>
      <c r="S7" s="944">
        <v>2018</v>
      </c>
      <c r="T7" s="944">
        <v>2019</v>
      </c>
      <c r="U7" s="944">
        <v>2020</v>
      </c>
      <c r="V7" s="944">
        <v>2021</v>
      </c>
      <c r="W7" s="944">
        <v>2022</v>
      </c>
      <c r="X7" s="944">
        <v>2023</v>
      </c>
      <c r="Y7" s="944">
        <v>2024</v>
      </c>
      <c r="Z7" s="945">
        <v>2025</v>
      </c>
      <c r="AA7" s="946">
        <v>2026</v>
      </c>
    </row>
    <row r="8" spans="2:27" ht="11.15" customHeight="1">
      <c r="B8" s="943" t="s">
        <v>537</v>
      </c>
      <c r="C8" s="892">
        <v>14.476778896819997</v>
      </c>
      <c r="D8" s="947">
        <v>15.810505474705002</v>
      </c>
      <c r="E8" s="947">
        <v>26.377211087886984</v>
      </c>
      <c r="F8" s="947">
        <v>26.022197345919956</v>
      </c>
      <c r="G8" s="947">
        <v>32.757388655956483</v>
      </c>
      <c r="H8" s="947">
        <v>42.87478232950609</v>
      </c>
      <c r="I8" s="947">
        <v>26.451070254202911</v>
      </c>
      <c r="J8" s="947">
        <v>22.92671685285001</v>
      </c>
      <c r="K8" s="947">
        <v>51.614606661240799</v>
      </c>
      <c r="L8" s="947">
        <v>46.911826204273012</v>
      </c>
      <c r="M8" s="947">
        <v>56.383627682463825</v>
      </c>
      <c r="N8" s="947">
        <v>76.147657270229885</v>
      </c>
      <c r="O8" s="947">
        <v>91.562115260778057</v>
      </c>
      <c r="P8" s="947">
        <v>66.463435728420095</v>
      </c>
      <c r="Q8" s="947">
        <v>73.220274440582997</v>
      </c>
      <c r="R8" s="947">
        <v>92.791961019403999</v>
      </c>
      <c r="S8" s="947">
        <v>89.230064904340679</v>
      </c>
      <c r="T8" s="947">
        <v>93.56820357560143</v>
      </c>
      <c r="U8" s="947">
        <v>103.88025516909953</v>
      </c>
      <c r="V8" s="947">
        <v>452.56531702566696</v>
      </c>
      <c r="W8" s="947">
        <v>318.48221281769037</v>
      </c>
      <c r="X8" s="947">
        <v>61.36238086611003</v>
      </c>
      <c r="Y8" s="947">
        <v>131.05036595533645</v>
      </c>
      <c r="Z8" s="947">
        <v>139.83065805873792</v>
      </c>
      <c r="AA8" s="948">
        <v>375.12397317602006</v>
      </c>
    </row>
    <row r="9" spans="2:27" ht="11.15" customHeight="1">
      <c r="B9" s="949" t="s">
        <v>538</v>
      </c>
      <c r="C9" s="950">
        <v>265</v>
      </c>
      <c r="D9" s="951">
        <v>284</v>
      </c>
      <c r="E9" s="951">
        <v>345</v>
      </c>
      <c r="F9" s="951">
        <v>361</v>
      </c>
      <c r="G9" s="951">
        <v>443</v>
      </c>
      <c r="H9" s="951">
        <v>487</v>
      </c>
      <c r="I9" s="951">
        <v>433</v>
      </c>
      <c r="J9" s="951">
        <v>430</v>
      </c>
      <c r="K9" s="951">
        <v>625</v>
      </c>
      <c r="L9" s="951">
        <v>635</v>
      </c>
      <c r="M9" s="951">
        <v>730</v>
      </c>
      <c r="N9" s="951">
        <v>734</v>
      </c>
      <c r="O9" s="951">
        <v>823</v>
      </c>
      <c r="P9" s="951">
        <v>865</v>
      </c>
      <c r="Q9" s="951">
        <v>850</v>
      </c>
      <c r="R9" s="951">
        <v>793</v>
      </c>
      <c r="S9" s="951">
        <v>911</v>
      </c>
      <c r="T9" s="951">
        <v>952</v>
      </c>
      <c r="U9" s="951">
        <v>845</v>
      </c>
      <c r="V9" s="951">
        <v>1298</v>
      </c>
      <c r="W9" s="951">
        <v>1028</v>
      </c>
      <c r="X9" s="951">
        <v>813</v>
      </c>
      <c r="Y9" s="951">
        <v>916</v>
      </c>
      <c r="Z9" s="951">
        <v>1111</v>
      </c>
      <c r="AA9" s="952">
        <v>527</v>
      </c>
    </row>
    <row r="10" spans="2:27" ht="11.15" customHeight="1">
      <c r="B10" s="953" t="s">
        <v>620</v>
      </c>
      <c r="C10" s="923"/>
      <c r="D10" s="923"/>
      <c r="E10" s="923"/>
      <c r="F10" s="923"/>
      <c r="G10" s="923"/>
      <c r="H10" s="923"/>
      <c r="I10" s="923"/>
      <c r="J10" s="923"/>
      <c r="K10" s="923"/>
      <c r="L10" s="923"/>
      <c r="M10" s="923"/>
      <c r="N10" s="923"/>
      <c r="O10" s="923"/>
      <c r="P10" s="923"/>
      <c r="Q10" s="923"/>
      <c r="R10" s="923"/>
      <c r="S10" s="923"/>
      <c r="T10" s="923"/>
      <c r="U10" s="923"/>
      <c r="V10" s="923"/>
      <c r="W10" s="923"/>
      <c r="X10" s="923"/>
      <c r="Y10" s="923"/>
      <c r="Z10" s="923"/>
    </row>
    <row r="11" spans="2:27" ht="11.15" customHeight="1">
      <c r="B11" s="1056" t="s">
        <v>777</v>
      </c>
    </row>
    <row r="43" spans="2:27" ht="11.15" customHeight="1">
      <c r="B43" s="930"/>
      <c r="C43" s="941" t="s">
        <v>778</v>
      </c>
      <c r="D43" s="941"/>
      <c r="E43" s="941"/>
      <c r="F43" s="941"/>
      <c r="G43" s="941"/>
      <c r="H43" s="941"/>
      <c r="I43" s="941"/>
      <c r="J43" s="941"/>
      <c r="K43" s="941"/>
      <c r="L43" s="941"/>
      <c r="M43" s="941"/>
      <c r="N43" s="941"/>
      <c r="O43" s="941"/>
      <c r="P43" s="941"/>
      <c r="Q43" s="941"/>
      <c r="R43" s="941"/>
      <c r="S43" s="941"/>
      <c r="T43" s="941"/>
      <c r="U43" s="941"/>
      <c r="V43" s="941"/>
      <c r="W43" s="941"/>
      <c r="X43" s="941"/>
      <c r="Y43" s="941"/>
      <c r="Z43" s="941"/>
    </row>
    <row r="44" spans="2:27" ht="11.15" customHeight="1">
      <c r="B44" s="942"/>
      <c r="C44" s="943">
        <v>2002</v>
      </c>
      <c r="D44" s="944">
        <v>2003</v>
      </c>
      <c r="E44" s="944">
        <v>2004</v>
      </c>
      <c r="F44" s="944">
        <v>2005</v>
      </c>
      <c r="G44" s="944">
        <v>2006</v>
      </c>
      <c r="H44" s="944">
        <v>2007</v>
      </c>
      <c r="I44" s="944">
        <v>2008</v>
      </c>
      <c r="J44" s="944">
        <v>2009</v>
      </c>
      <c r="K44" s="944">
        <v>2010</v>
      </c>
      <c r="L44" s="944">
        <v>2011</v>
      </c>
      <c r="M44" s="944">
        <v>2012</v>
      </c>
      <c r="N44" s="944">
        <v>2013</v>
      </c>
      <c r="O44" s="944">
        <v>2014</v>
      </c>
      <c r="P44" s="944">
        <v>2015</v>
      </c>
      <c r="Q44" s="944">
        <v>2016</v>
      </c>
      <c r="R44" s="944">
        <v>2017</v>
      </c>
      <c r="S44" s="944">
        <v>2018</v>
      </c>
      <c r="T44" s="944">
        <v>2019</v>
      </c>
      <c r="U44" s="944">
        <v>2020</v>
      </c>
      <c r="V44" s="944">
        <v>2021</v>
      </c>
      <c r="W44" s="944">
        <v>2022</v>
      </c>
      <c r="X44" s="944">
        <v>2023</v>
      </c>
      <c r="Y44" s="946">
        <v>2024</v>
      </c>
      <c r="Z44" s="945">
        <v>2025</v>
      </c>
      <c r="AA44" s="946">
        <v>2026</v>
      </c>
    </row>
    <row r="45" spans="2:27" ht="11.15" customHeight="1">
      <c r="B45" s="943" t="s">
        <v>537</v>
      </c>
      <c r="C45" s="892">
        <v>1.0628251446799999</v>
      </c>
      <c r="D45" s="947">
        <v>1.6411200256499994</v>
      </c>
      <c r="E45" s="947">
        <v>1.1908422012000002</v>
      </c>
      <c r="F45" s="947">
        <v>1.8358375968299989</v>
      </c>
      <c r="G45" s="947">
        <v>1.5850477932999993</v>
      </c>
      <c r="H45" s="947">
        <v>1.9288161594600008</v>
      </c>
      <c r="I45" s="947">
        <v>1.7769314009230004</v>
      </c>
      <c r="J45" s="947">
        <v>2.3488947724539986</v>
      </c>
      <c r="K45" s="947">
        <v>3.8909600675079994</v>
      </c>
      <c r="L45" s="947">
        <v>4.0473656792760035</v>
      </c>
      <c r="M45" s="947">
        <v>5.0001234934939971</v>
      </c>
      <c r="N45" s="947">
        <v>32.638534854636994</v>
      </c>
      <c r="O45" s="947">
        <v>5.6379778988290017</v>
      </c>
      <c r="P45" s="947">
        <v>6.5618136991940013</v>
      </c>
      <c r="Q45" s="947">
        <v>5.7188119901310026</v>
      </c>
      <c r="R45" s="947">
        <v>7.1746058337040006</v>
      </c>
      <c r="S45" s="947">
        <v>8.0514565163164047</v>
      </c>
      <c r="T45" s="947">
        <v>8.7558986999960045</v>
      </c>
      <c r="U45" s="947">
        <v>13.000062155504004</v>
      </c>
      <c r="V45" s="947">
        <v>314.34053662884389</v>
      </c>
      <c r="W45" s="947">
        <v>254.92414608201199</v>
      </c>
      <c r="X45" s="947">
        <v>19.626214271121992</v>
      </c>
      <c r="Y45" s="947">
        <v>63.893070589490996</v>
      </c>
      <c r="Z45" s="947">
        <v>25.020704457129991</v>
      </c>
      <c r="AA45" s="948">
        <v>264.61508708968006</v>
      </c>
    </row>
    <row r="46" spans="2:27" ht="11.15" customHeight="1">
      <c r="B46" s="949" t="s">
        <v>538</v>
      </c>
      <c r="C46" s="950">
        <v>27</v>
      </c>
      <c r="D46" s="951">
        <v>39</v>
      </c>
      <c r="E46" s="951">
        <v>28</v>
      </c>
      <c r="F46" s="951">
        <v>31</v>
      </c>
      <c r="G46" s="951">
        <v>38</v>
      </c>
      <c r="H46" s="951">
        <v>43</v>
      </c>
      <c r="I46" s="951">
        <v>50</v>
      </c>
      <c r="J46" s="951">
        <v>83</v>
      </c>
      <c r="K46" s="951">
        <v>113</v>
      </c>
      <c r="L46" s="951">
        <v>116</v>
      </c>
      <c r="M46" s="951">
        <v>120</v>
      </c>
      <c r="N46" s="951">
        <v>137</v>
      </c>
      <c r="O46" s="951">
        <v>147</v>
      </c>
      <c r="P46" s="951">
        <v>177</v>
      </c>
      <c r="Q46" s="951">
        <v>159</v>
      </c>
      <c r="R46" s="951">
        <v>170</v>
      </c>
      <c r="S46" s="951">
        <v>181</v>
      </c>
      <c r="T46" s="951">
        <v>208</v>
      </c>
      <c r="U46" s="951">
        <v>203</v>
      </c>
      <c r="V46" s="951">
        <v>358</v>
      </c>
      <c r="W46" s="951">
        <v>313</v>
      </c>
      <c r="X46" s="951">
        <v>275</v>
      </c>
      <c r="Y46" s="951">
        <v>318</v>
      </c>
      <c r="Z46" s="951">
        <v>423</v>
      </c>
      <c r="AA46" s="952">
        <v>183</v>
      </c>
    </row>
    <row r="47" spans="2:27" ht="11.15" customHeight="1">
      <c r="B47" s="953" t="s">
        <v>620</v>
      </c>
      <c r="C47" s="923"/>
      <c r="D47" s="923"/>
      <c r="E47" s="923"/>
      <c r="F47" s="923"/>
      <c r="G47" s="923"/>
      <c r="H47" s="923"/>
      <c r="I47" s="923"/>
      <c r="J47" s="923"/>
      <c r="K47" s="923"/>
      <c r="L47" s="923"/>
      <c r="M47" s="923"/>
      <c r="N47" s="923"/>
      <c r="O47" s="923"/>
      <c r="P47" s="923"/>
      <c r="Q47" s="923"/>
      <c r="R47" s="923"/>
      <c r="S47" s="923"/>
      <c r="T47" s="923"/>
      <c r="U47" s="923"/>
      <c r="V47" s="923"/>
      <c r="W47" s="923"/>
      <c r="X47" s="923"/>
      <c r="Y47" s="923"/>
      <c r="Z47" s="923"/>
    </row>
    <row r="48" spans="2:27" ht="11.15" customHeight="1">
      <c r="B48" s="1056" t="s">
        <v>777</v>
      </c>
    </row>
    <row r="81" spans="2:27" ht="11.15" customHeight="1">
      <c r="B81" s="930"/>
      <c r="C81" s="941" t="s">
        <v>779</v>
      </c>
      <c r="D81" s="941"/>
      <c r="E81" s="941"/>
      <c r="F81" s="941"/>
      <c r="G81" s="941"/>
      <c r="H81" s="941"/>
      <c r="I81" s="941"/>
      <c r="J81" s="941"/>
      <c r="K81" s="941"/>
      <c r="L81" s="941"/>
      <c r="M81" s="941"/>
      <c r="N81" s="941"/>
      <c r="O81" s="941"/>
      <c r="P81" s="941"/>
      <c r="Q81" s="941"/>
      <c r="R81" s="941"/>
      <c r="S81" s="941"/>
      <c r="T81" s="941"/>
      <c r="U81" s="941"/>
      <c r="V81" s="941"/>
      <c r="W81" s="941"/>
      <c r="X81" s="941"/>
      <c r="Y81" s="941"/>
      <c r="Z81" s="941"/>
    </row>
    <row r="82" spans="2:27" ht="11.15" customHeight="1">
      <c r="B82" s="942"/>
      <c r="C82" s="943">
        <v>2002</v>
      </c>
      <c r="D82" s="944">
        <v>2003</v>
      </c>
      <c r="E82" s="944">
        <v>2004</v>
      </c>
      <c r="F82" s="944">
        <v>2005</v>
      </c>
      <c r="G82" s="944">
        <v>2006</v>
      </c>
      <c r="H82" s="944">
        <v>2007</v>
      </c>
      <c r="I82" s="944">
        <v>2008</v>
      </c>
      <c r="J82" s="944">
        <v>2009</v>
      </c>
      <c r="K82" s="944">
        <v>2010</v>
      </c>
      <c r="L82" s="944">
        <v>2011</v>
      </c>
      <c r="M82" s="944">
        <v>2012</v>
      </c>
      <c r="N82" s="944">
        <v>2013</v>
      </c>
      <c r="O82" s="944">
        <v>2014</v>
      </c>
      <c r="P82" s="944">
        <v>2015</v>
      </c>
      <c r="Q82" s="944">
        <v>2016</v>
      </c>
      <c r="R82" s="944">
        <v>2017</v>
      </c>
      <c r="S82" s="944">
        <v>2018</v>
      </c>
      <c r="T82" s="944">
        <v>2019</v>
      </c>
      <c r="U82" s="944">
        <v>2020</v>
      </c>
      <c r="V82" s="944">
        <v>2021</v>
      </c>
      <c r="W82" s="944">
        <v>2022</v>
      </c>
      <c r="X82" s="944">
        <v>2023</v>
      </c>
      <c r="Y82" s="946">
        <v>2024</v>
      </c>
      <c r="Z82" s="945">
        <v>2025</v>
      </c>
      <c r="AA82" s="946">
        <v>2026</v>
      </c>
    </row>
    <row r="83" spans="2:27" ht="11.15" customHeight="1">
      <c r="B83" s="943" t="s">
        <v>780</v>
      </c>
      <c r="C83" s="954">
        <v>0.10188679245283019</v>
      </c>
      <c r="D83" s="955">
        <v>0.13732394366197184</v>
      </c>
      <c r="E83" s="955">
        <v>8.1159420289855067E-2</v>
      </c>
      <c r="F83" s="955">
        <v>8.5872576177285317E-2</v>
      </c>
      <c r="G83" s="955">
        <v>8.5778781038374718E-2</v>
      </c>
      <c r="H83" s="955">
        <v>8.8295687885010271E-2</v>
      </c>
      <c r="I83" s="955">
        <v>0.11547344110854503</v>
      </c>
      <c r="J83" s="955">
        <v>0.19302325581395349</v>
      </c>
      <c r="K83" s="955">
        <v>0.18079999999999999</v>
      </c>
      <c r="L83" s="955">
        <v>0.18267716535433071</v>
      </c>
      <c r="M83" s="955">
        <v>0.16438356164383561</v>
      </c>
      <c r="N83" s="955">
        <v>0.18664850136239783</v>
      </c>
      <c r="O83" s="955">
        <v>0.17861482381530985</v>
      </c>
      <c r="P83" s="955">
        <v>0.20462427745664741</v>
      </c>
      <c r="Q83" s="955">
        <v>0.18705882352941178</v>
      </c>
      <c r="R83" s="955">
        <v>0.21437578814627994</v>
      </c>
      <c r="S83" s="955">
        <v>0.19868276619099889</v>
      </c>
      <c r="T83" s="955">
        <v>0.21848739495798319</v>
      </c>
      <c r="U83" s="955">
        <v>0.24023668639053256</v>
      </c>
      <c r="V83" s="955">
        <v>0.27580893682588598</v>
      </c>
      <c r="W83" s="955">
        <v>0.3044747081712062</v>
      </c>
      <c r="X83" s="955">
        <v>0.33825338253382536</v>
      </c>
      <c r="Y83" s="955">
        <v>0.34716157205240172</v>
      </c>
      <c r="Z83" s="955">
        <v>0.38073807380738073</v>
      </c>
      <c r="AA83" s="956">
        <v>0.34724857685009486</v>
      </c>
    </row>
    <row r="84" spans="2:27" ht="11.15" customHeight="1">
      <c r="B84" s="949" t="s">
        <v>781</v>
      </c>
      <c r="C84" s="957">
        <v>7.3415858061731024E-2</v>
      </c>
      <c r="D84" s="958">
        <v>0.10379933951356606</v>
      </c>
      <c r="E84" s="958">
        <v>4.5146630446721563E-2</v>
      </c>
      <c r="F84" s="958">
        <v>7.0548907627811894E-2</v>
      </c>
      <c r="G84" s="958">
        <v>4.8387489306531771E-2</v>
      </c>
      <c r="H84" s="958">
        <v>4.4987194212123258E-2</v>
      </c>
      <c r="I84" s="958">
        <v>6.7178053055930956E-2</v>
      </c>
      <c r="J84" s="958">
        <v>0.10245229561344753</v>
      </c>
      <c r="K84" s="958">
        <v>7.538486330129987E-2</v>
      </c>
      <c r="L84" s="958">
        <v>8.6276020499652703E-2</v>
      </c>
      <c r="M84" s="958">
        <v>8.8680414847608538E-2</v>
      </c>
      <c r="N84" s="958">
        <v>0.4286216546204516</v>
      </c>
      <c r="O84" s="958">
        <v>6.1575443978893203E-2</v>
      </c>
      <c r="P84" s="958">
        <v>9.8728174781794159E-2</v>
      </c>
      <c r="Q84" s="958">
        <v>7.8104214083105097E-2</v>
      </c>
      <c r="R84" s="958">
        <v>7.7319260794625283E-2</v>
      </c>
      <c r="S84" s="958">
        <v>9.023255250288105E-2</v>
      </c>
      <c r="T84" s="958">
        <v>9.3577715136118816E-2</v>
      </c>
      <c r="U84" s="958">
        <v>0.12514468831773753</v>
      </c>
      <c r="V84" s="958">
        <v>0.69457495924509005</v>
      </c>
      <c r="W84" s="958">
        <v>0.80043448526256911</v>
      </c>
      <c r="X84" s="958">
        <v>0.31984114687377457</v>
      </c>
      <c r="Y84" s="958">
        <v>0.48754591506647549</v>
      </c>
      <c r="Z84" s="958">
        <v>0.17893575560961514</v>
      </c>
      <c r="AA84" s="959">
        <v>0.70540702810671685</v>
      </c>
    </row>
    <row r="85" spans="2:27" ht="11.15" customHeight="1">
      <c r="B85" s="953" t="s">
        <v>620</v>
      </c>
    </row>
  </sheetData>
  <pageMargins left="0.7" right="0.7" top="0.75" bottom="0.75" header="0.3" footer="0.3"/>
  <pageSetup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90B75-045B-4876-93B4-B7E3797E641A}">
  <sheetPr>
    <tabColor theme="4"/>
  </sheetPr>
  <dimension ref="A1:P15"/>
  <sheetViews>
    <sheetView showGridLines="0" zoomScaleNormal="100" workbookViewId="0"/>
  </sheetViews>
  <sheetFormatPr defaultColWidth="9.08203125" defaultRowHeight="11.25" customHeight="1"/>
  <cols>
    <col min="1" max="1" width="2.5" style="961" customWidth="1"/>
    <col min="2" max="2" width="19.58203125" style="961" bestFit="1" customWidth="1"/>
    <col min="3" max="16384" width="9.08203125" style="961"/>
  </cols>
  <sheetData>
    <row r="1" spans="1:16" ht="11.25" customHeight="1">
      <c r="A1" s="960"/>
    </row>
    <row r="6" spans="1:16" ht="11.25" customHeight="1">
      <c r="C6" s="962" t="s">
        <v>782</v>
      </c>
      <c r="H6" s="962"/>
    </row>
    <row r="7" spans="1:16" s="963" customFormat="1" ht="11.25" customHeight="1">
      <c r="C7" s="964">
        <v>2016</v>
      </c>
      <c r="D7" s="965">
        <v>2017</v>
      </c>
      <c r="E7" s="965">
        <v>2018</v>
      </c>
      <c r="F7" s="965">
        <v>2019</v>
      </c>
      <c r="G7" s="965">
        <v>2020</v>
      </c>
      <c r="H7" s="965">
        <v>2021</v>
      </c>
      <c r="I7" s="965">
        <v>2022</v>
      </c>
      <c r="J7" s="965">
        <v>2023</v>
      </c>
      <c r="K7" s="965">
        <v>2024</v>
      </c>
      <c r="L7" s="965">
        <v>2025</v>
      </c>
      <c r="M7" s="966">
        <v>2026</v>
      </c>
    </row>
    <row r="8" spans="1:16" s="963" customFormat="1" ht="11.25" customHeight="1">
      <c r="B8" s="967" t="s">
        <v>618</v>
      </c>
      <c r="C8" s="968">
        <v>0.15249448299999999</v>
      </c>
      <c r="D8" s="969">
        <v>0.19547620909999999</v>
      </c>
      <c r="E8" s="969">
        <v>0.30327524319999999</v>
      </c>
      <c r="F8" s="969">
        <v>0.43265719889999998</v>
      </c>
      <c r="G8" s="969">
        <v>0.64387144480000003</v>
      </c>
      <c r="H8" s="969">
        <v>1.3474633380000001</v>
      </c>
      <c r="I8" s="969">
        <v>1.6920686970000001</v>
      </c>
      <c r="J8" s="969">
        <v>1.807799895</v>
      </c>
      <c r="K8" s="969">
        <v>2.3020422790000001</v>
      </c>
      <c r="L8" s="969">
        <v>3.2486030800000001</v>
      </c>
      <c r="M8" s="970">
        <v>5.299373245</v>
      </c>
      <c r="N8" s="971"/>
      <c r="O8" s="972"/>
      <c r="P8" s="971"/>
    </row>
    <row r="9" spans="1:16" s="963" customFormat="1" ht="11.25" customHeight="1">
      <c r="B9" s="967" t="s">
        <v>619</v>
      </c>
      <c r="C9" s="973">
        <v>1.5144298469999999</v>
      </c>
      <c r="D9" s="974">
        <v>1.7412341220000001</v>
      </c>
      <c r="E9" s="974">
        <v>2.1164278849999998</v>
      </c>
      <c r="F9" s="974">
        <v>2.5504088949999999</v>
      </c>
      <c r="G9" s="974">
        <v>3.0968661449999999</v>
      </c>
      <c r="H9" s="974">
        <v>4.7681827080000003</v>
      </c>
      <c r="I9" s="974">
        <v>5.654388698</v>
      </c>
      <c r="J9" s="974">
        <v>5.937826523</v>
      </c>
      <c r="K9" s="974">
        <v>6.6264098420000002</v>
      </c>
      <c r="L9" s="974">
        <v>7.8090000359999996</v>
      </c>
      <c r="M9" s="975">
        <v>11.088881529</v>
      </c>
      <c r="N9" s="971"/>
      <c r="O9" s="972"/>
      <c r="P9" s="971"/>
    </row>
    <row r="10" spans="1:16" s="963" customFormat="1" ht="11.25" customHeight="1">
      <c r="B10" s="967" t="s">
        <v>101</v>
      </c>
      <c r="C10" s="997">
        <v>0.10069431958309785</v>
      </c>
      <c r="D10" s="998">
        <v>0.11226302461582474</v>
      </c>
      <c r="E10" s="998">
        <v>0.1432958076906079</v>
      </c>
      <c r="F10" s="998">
        <v>0.1696422874575961</v>
      </c>
      <c r="G10" s="998">
        <v>0.20791064729728576</v>
      </c>
      <c r="H10" s="998">
        <v>0.28259473692969905</v>
      </c>
      <c r="I10" s="998">
        <v>0.29924874064609275</v>
      </c>
      <c r="J10" s="998">
        <v>0.30445481827357862</v>
      </c>
      <c r="K10" s="998">
        <v>0.34740415004351616</v>
      </c>
      <c r="L10" s="998">
        <v>0.41600756371157999</v>
      </c>
      <c r="M10" s="999">
        <v>0.47789970802203163</v>
      </c>
      <c r="N10" s="971"/>
      <c r="O10" s="972"/>
      <c r="P10" s="971"/>
    </row>
    <row r="11" spans="1:16" ht="11.25" customHeight="1">
      <c r="B11" s="976" t="s">
        <v>620</v>
      </c>
      <c r="I11" s="977"/>
      <c r="J11" s="977"/>
      <c r="K11" s="977"/>
      <c r="L11" s="977"/>
    </row>
    <row r="12" spans="1:16" ht="11.25" customHeight="1">
      <c r="I12" s="978"/>
      <c r="J12" s="978"/>
      <c r="K12" s="979"/>
      <c r="L12" s="979"/>
      <c r="M12" s="980"/>
    </row>
    <row r="13" spans="1:16" ht="11.25" customHeight="1">
      <c r="I13" s="978"/>
      <c r="J13" s="978"/>
      <c r="K13" s="981"/>
      <c r="L13" s="981"/>
      <c r="M13" s="980"/>
    </row>
    <row r="14" spans="1:16" ht="11.25" customHeight="1">
      <c r="I14" s="982"/>
      <c r="J14" s="982"/>
      <c r="K14" s="982"/>
    </row>
    <row r="15" spans="1:16" ht="11.25" customHeight="1">
      <c r="C15" s="983"/>
      <c r="I15" s="982"/>
      <c r="J15" s="982"/>
      <c r="K15" s="982"/>
    </row>
  </sheetData>
  <pageMargins left="0.7" right="0.7" top="0.75" bottom="0.75" header="0.3" footer="0.3"/>
  <pageSetup orientation="portrait"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5A6A5-A540-4D8C-92CC-6AACEFE47F55}">
  <sheetPr>
    <tabColor theme="4"/>
  </sheetPr>
  <dimension ref="A1:P50"/>
  <sheetViews>
    <sheetView showGridLines="0" zoomScaleNormal="100" workbookViewId="0"/>
  </sheetViews>
  <sheetFormatPr defaultColWidth="9.08203125" defaultRowHeight="11.25" customHeight="1"/>
  <cols>
    <col min="1" max="1" width="2.5" style="961" customWidth="1"/>
    <col min="2" max="2" width="30.58203125" style="961" bestFit="1" customWidth="1"/>
    <col min="3" max="16384" width="9.08203125" style="961"/>
  </cols>
  <sheetData>
    <row r="1" spans="1:16" ht="11.25" customHeight="1">
      <c r="A1" s="960"/>
    </row>
    <row r="6" spans="1:16" ht="11.25" customHeight="1">
      <c r="C6" s="962" t="s">
        <v>783</v>
      </c>
      <c r="H6" s="962"/>
    </row>
    <row r="7" spans="1:16" s="963" customFormat="1" ht="11.25" customHeight="1">
      <c r="C7" s="964">
        <v>2016</v>
      </c>
      <c r="D7" s="965">
        <v>2017</v>
      </c>
      <c r="E7" s="965">
        <v>2018</v>
      </c>
      <c r="F7" s="965">
        <v>2019</v>
      </c>
      <c r="G7" s="965">
        <v>2020</v>
      </c>
      <c r="H7" s="965">
        <v>2021</v>
      </c>
      <c r="I7" s="965">
        <v>2022</v>
      </c>
      <c r="J7" s="965">
        <v>2023</v>
      </c>
      <c r="K7" s="965">
        <v>2024</v>
      </c>
      <c r="L7" s="965">
        <v>2025</v>
      </c>
      <c r="M7" s="966">
        <v>2026</v>
      </c>
    </row>
    <row r="8" spans="1:16" s="963" customFormat="1" ht="11.25" customHeight="1">
      <c r="B8" s="967" t="s">
        <v>785</v>
      </c>
      <c r="C8" s="984">
        <v>816</v>
      </c>
      <c r="D8" s="985">
        <v>1073</v>
      </c>
      <c r="E8" s="985">
        <v>1230</v>
      </c>
      <c r="F8" s="985">
        <v>1334</v>
      </c>
      <c r="G8" s="985">
        <v>1433</v>
      </c>
      <c r="H8" s="985">
        <v>2107</v>
      </c>
      <c r="I8" s="985">
        <v>2079</v>
      </c>
      <c r="J8" s="985">
        <v>2274</v>
      </c>
      <c r="K8" s="985">
        <v>2881</v>
      </c>
      <c r="L8" s="985">
        <v>3290</v>
      </c>
      <c r="M8" s="986">
        <v>1688</v>
      </c>
      <c r="N8" s="971"/>
      <c r="O8" s="987"/>
      <c r="P8" s="971"/>
    </row>
    <row r="9" spans="1:16" s="963" customFormat="1" ht="11.25" customHeight="1">
      <c r="B9" s="967" t="s">
        <v>786</v>
      </c>
      <c r="C9" s="988">
        <v>627</v>
      </c>
      <c r="D9" s="989">
        <v>776</v>
      </c>
      <c r="E9" s="989">
        <v>887</v>
      </c>
      <c r="F9" s="989">
        <v>969</v>
      </c>
      <c r="G9" s="989">
        <v>1026</v>
      </c>
      <c r="H9" s="989">
        <v>1356</v>
      </c>
      <c r="I9" s="989">
        <v>1092</v>
      </c>
      <c r="J9" s="989">
        <v>1021</v>
      </c>
      <c r="K9" s="989">
        <v>944</v>
      </c>
      <c r="L9" s="989">
        <v>397</v>
      </c>
      <c r="M9" s="990">
        <v>24</v>
      </c>
      <c r="N9" s="971"/>
      <c r="O9" s="987"/>
      <c r="P9" s="971"/>
    </row>
    <row r="10" spans="1:16" s="963" customFormat="1" ht="11.25" customHeight="1">
      <c r="B10" s="967" t="s">
        <v>804</v>
      </c>
      <c r="C10" s="991">
        <v>0.76838235294117652</v>
      </c>
      <c r="D10" s="992">
        <v>0.72320596458527497</v>
      </c>
      <c r="E10" s="992">
        <v>0.72113821138211387</v>
      </c>
      <c r="F10" s="992">
        <v>0.72638680659670163</v>
      </c>
      <c r="G10" s="992">
        <v>0.71598046057222609</v>
      </c>
      <c r="H10" s="992">
        <v>0.64356905552918842</v>
      </c>
      <c r="I10" s="992">
        <v>0.5252525252525253</v>
      </c>
      <c r="J10" s="992">
        <v>0.44898856640281443</v>
      </c>
      <c r="K10" s="992">
        <v>0.32766400555362724</v>
      </c>
      <c r="L10" s="992">
        <v>0.12066869300911855</v>
      </c>
      <c r="M10" s="993">
        <v>1.4218009478672985E-2</v>
      </c>
      <c r="N10" s="971"/>
      <c r="O10" s="987"/>
      <c r="P10" s="971"/>
    </row>
    <row r="11" spans="1:16" ht="11.25" customHeight="1">
      <c r="B11" s="976" t="s">
        <v>620</v>
      </c>
      <c r="I11" s="977"/>
      <c r="J11" s="977"/>
      <c r="K11" s="977"/>
      <c r="L11" s="977"/>
    </row>
    <row r="12" spans="1:16" ht="11.25" customHeight="1">
      <c r="I12" s="978"/>
      <c r="J12" s="978"/>
      <c r="K12" s="979"/>
      <c r="L12" s="979"/>
      <c r="M12" s="980"/>
    </row>
    <row r="13" spans="1:16" ht="11.25" customHeight="1">
      <c r="I13" s="978"/>
      <c r="J13" s="978"/>
      <c r="K13" s="981"/>
      <c r="L13" s="981"/>
      <c r="M13" s="980"/>
    </row>
    <row r="14" spans="1:16" ht="11.25" customHeight="1">
      <c r="I14" s="982"/>
      <c r="J14" s="982"/>
      <c r="K14" s="982"/>
    </row>
    <row r="15" spans="1:16" ht="11.25" customHeight="1">
      <c r="C15" s="983"/>
      <c r="I15" s="982"/>
      <c r="J15" s="982"/>
      <c r="K15" s="982"/>
    </row>
    <row r="41" spans="2:13" ht="11.25" customHeight="1">
      <c r="C41" s="962" t="s">
        <v>784</v>
      </c>
      <c r="H41" s="962"/>
    </row>
    <row r="42" spans="2:13" ht="11.25" customHeight="1">
      <c r="B42" s="963"/>
      <c r="C42" s="964">
        <v>2016</v>
      </c>
      <c r="D42" s="965">
        <v>2017</v>
      </c>
      <c r="E42" s="965">
        <v>2018</v>
      </c>
      <c r="F42" s="965">
        <v>2019</v>
      </c>
      <c r="G42" s="965">
        <v>2020</v>
      </c>
      <c r="H42" s="965">
        <v>2021</v>
      </c>
      <c r="I42" s="965">
        <v>2022</v>
      </c>
      <c r="J42" s="965">
        <v>2023</v>
      </c>
      <c r="K42" s="965">
        <v>2024</v>
      </c>
      <c r="L42" s="965">
        <v>2025</v>
      </c>
      <c r="M42" s="966">
        <v>2026</v>
      </c>
    </row>
    <row r="43" spans="2:13" ht="11.25" customHeight="1">
      <c r="B43" s="967" t="s">
        <v>785</v>
      </c>
      <c r="C43" s="984">
        <v>4500</v>
      </c>
      <c r="D43" s="985">
        <v>4558</v>
      </c>
      <c r="E43" s="985">
        <v>4498</v>
      </c>
      <c r="F43" s="985">
        <v>4797</v>
      </c>
      <c r="G43" s="985">
        <v>4756</v>
      </c>
      <c r="H43" s="985">
        <v>6377</v>
      </c>
      <c r="I43" s="985">
        <v>5873</v>
      </c>
      <c r="J43" s="985">
        <v>4612</v>
      </c>
      <c r="K43" s="985">
        <v>4145</v>
      </c>
      <c r="L43" s="985">
        <v>4037</v>
      </c>
      <c r="M43" s="986">
        <v>2312</v>
      </c>
    </row>
    <row r="44" spans="2:13" ht="11.25" customHeight="1">
      <c r="B44" s="967" t="s">
        <v>786</v>
      </c>
      <c r="C44" s="988">
        <v>2160</v>
      </c>
      <c r="D44" s="989">
        <v>2313</v>
      </c>
      <c r="E44" s="989">
        <v>2371</v>
      </c>
      <c r="F44" s="989">
        <v>2456</v>
      </c>
      <c r="G44" s="989">
        <v>2510</v>
      </c>
      <c r="H44" s="989">
        <v>2941</v>
      </c>
      <c r="I44" s="989">
        <v>2106</v>
      </c>
      <c r="J44" s="989">
        <v>1316</v>
      </c>
      <c r="K44" s="989">
        <v>890</v>
      </c>
      <c r="L44" s="989">
        <v>279</v>
      </c>
      <c r="M44" s="990">
        <v>17</v>
      </c>
    </row>
    <row r="45" spans="2:13" ht="11.25" customHeight="1">
      <c r="B45" s="967" t="s">
        <v>804</v>
      </c>
      <c r="C45" s="994">
        <v>0.48</v>
      </c>
      <c r="D45" s="995">
        <v>0.50745941202281708</v>
      </c>
      <c r="E45" s="995">
        <v>0.52712316585148955</v>
      </c>
      <c r="F45" s="995">
        <v>0.51198665832812174</v>
      </c>
      <c r="G45" s="995">
        <v>0.5277544154751892</v>
      </c>
      <c r="H45" s="995">
        <v>0.46118864669907478</v>
      </c>
      <c r="I45" s="995">
        <v>0.35859015835177932</v>
      </c>
      <c r="J45" s="995">
        <v>0.28534258456201217</v>
      </c>
      <c r="K45" s="995">
        <v>0.21471652593486129</v>
      </c>
      <c r="L45" s="995">
        <v>6.9110725786475105E-2</v>
      </c>
      <c r="M45" s="996">
        <v>7.3529411764705881E-3</v>
      </c>
    </row>
    <row r="46" spans="2:13" ht="11.25" customHeight="1">
      <c r="B46" s="976" t="s">
        <v>620</v>
      </c>
      <c r="I46" s="977"/>
      <c r="J46" s="977"/>
      <c r="K46" s="977"/>
      <c r="L46" s="977"/>
    </row>
    <row r="47" spans="2:13" ht="11.25" customHeight="1">
      <c r="I47" s="978"/>
      <c r="J47" s="978"/>
      <c r="K47" s="979"/>
      <c r="L47" s="979"/>
      <c r="M47" s="980"/>
    </row>
    <row r="48" spans="2:13" ht="11.25" customHeight="1">
      <c r="I48" s="978"/>
      <c r="J48" s="978"/>
      <c r="K48" s="981"/>
      <c r="L48" s="981"/>
      <c r="M48" s="980"/>
    </row>
    <row r="49" spans="3:11" ht="11.25" customHeight="1">
      <c r="I49" s="982"/>
      <c r="J49" s="982"/>
      <c r="K49" s="982"/>
    </row>
    <row r="50" spans="3:11" ht="11.25" customHeight="1">
      <c r="C50" s="983"/>
      <c r="I50" s="982"/>
      <c r="J50" s="982"/>
      <c r="K50" s="982"/>
    </row>
  </sheetData>
  <pageMargins left="0.7" right="0.7" top="0.75" bottom="0.75" header="0.3" footer="0.3"/>
  <pageSetup orientation="portrait"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2ADE2-059B-4898-B416-69F02571FA65}">
  <sheetPr>
    <tabColor theme="4"/>
  </sheetPr>
  <dimension ref="A1:M36"/>
  <sheetViews>
    <sheetView showGridLines="0" zoomScaleNormal="100" workbookViewId="0"/>
  </sheetViews>
  <sheetFormatPr defaultColWidth="7.08203125" defaultRowHeight="12" customHeight="1"/>
  <cols>
    <col min="1" max="1" width="2.5" style="95" customWidth="1"/>
    <col min="2" max="2" width="20.58203125" style="97" customWidth="1"/>
    <col min="3" max="16384" width="7.08203125" style="97"/>
  </cols>
  <sheetData>
    <row r="1" spans="1:13" ht="12" customHeight="1">
      <c r="A1" s="910"/>
      <c r="B1" s="95"/>
      <c r="C1" s="96"/>
    </row>
    <row r="2" spans="1:13" ht="12" customHeight="1">
      <c r="B2" s="96"/>
      <c r="C2" s="96"/>
    </row>
    <row r="3" spans="1:13" ht="12" customHeight="1">
      <c r="B3" s="96"/>
      <c r="C3" s="96"/>
    </row>
    <row r="4" spans="1:13" ht="12" customHeight="1">
      <c r="B4" s="96"/>
      <c r="C4" s="96"/>
      <c r="E4" s="98"/>
      <c r="F4" s="98"/>
      <c r="G4" s="98"/>
      <c r="H4" s="98"/>
      <c r="I4" s="98"/>
      <c r="J4" s="98"/>
    </row>
    <row r="5" spans="1:13" ht="12" customHeight="1">
      <c r="B5" s="96"/>
      <c r="C5" s="96"/>
      <c r="E5" s="98"/>
      <c r="F5" s="98"/>
      <c r="G5" s="98"/>
      <c r="H5" s="98"/>
      <c r="I5" s="98"/>
      <c r="J5" s="98"/>
    </row>
    <row r="6" spans="1:13" ht="12" customHeight="1">
      <c r="C6" s="10" t="s">
        <v>787</v>
      </c>
      <c r="D6" s="99"/>
      <c r="E6" s="99"/>
      <c r="F6" s="99"/>
      <c r="G6" s="99"/>
      <c r="H6" s="99"/>
      <c r="I6" s="99"/>
      <c r="J6" s="99"/>
      <c r="K6" s="99"/>
      <c r="L6" s="99"/>
      <c r="M6" s="99"/>
    </row>
    <row r="7" spans="1:13" ht="12" customHeight="1">
      <c r="C7" s="3">
        <v>2016</v>
      </c>
      <c r="D7" s="4">
        <v>2017</v>
      </c>
      <c r="E7" s="4">
        <v>2018</v>
      </c>
      <c r="F7" s="4">
        <v>2019</v>
      </c>
      <c r="G7" s="4">
        <v>2020</v>
      </c>
      <c r="H7" s="4">
        <v>2021</v>
      </c>
      <c r="I7" s="4">
        <v>2022</v>
      </c>
      <c r="J7" s="4">
        <v>2023</v>
      </c>
      <c r="K7" s="4">
        <v>2024</v>
      </c>
      <c r="L7" s="4">
        <v>2025</v>
      </c>
      <c r="M7" s="94">
        <v>2026</v>
      </c>
    </row>
    <row r="8" spans="1:13" ht="12" customHeight="1">
      <c r="B8" s="565" t="s">
        <v>788</v>
      </c>
      <c r="C8" s="435">
        <v>12.80974992499999</v>
      </c>
      <c r="D8" s="436">
        <v>35.177882132446342</v>
      </c>
      <c r="E8" s="436">
        <v>61.481074189041529</v>
      </c>
      <c r="F8" s="436">
        <v>180.89653050777159</v>
      </c>
      <c r="G8" s="436">
        <v>178.36516640204727</v>
      </c>
      <c r="H8" s="436">
        <v>516.87071024439615</v>
      </c>
      <c r="I8" s="436">
        <v>5.9439532610000008</v>
      </c>
      <c r="J8" s="436">
        <v>25.417032461999991</v>
      </c>
      <c r="K8" s="436">
        <v>41.123042802999976</v>
      </c>
      <c r="L8" s="436">
        <v>105.14011721106388</v>
      </c>
      <c r="M8" s="437">
        <v>1782.9001803030003</v>
      </c>
    </row>
    <row r="9" spans="1:13" ht="12" customHeight="1">
      <c r="B9" s="565" t="s">
        <v>789</v>
      </c>
      <c r="C9" s="29">
        <v>32</v>
      </c>
      <c r="D9" s="30">
        <v>50</v>
      </c>
      <c r="E9" s="30">
        <v>73</v>
      </c>
      <c r="F9" s="30">
        <v>79</v>
      </c>
      <c r="G9" s="30">
        <v>94</v>
      </c>
      <c r="H9" s="30">
        <v>157</v>
      </c>
      <c r="I9" s="30">
        <v>12</v>
      </c>
      <c r="J9" s="30">
        <v>19</v>
      </c>
      <c r="K9" s="30">
        <v>30</v>
      </c>
      <c r="L9" s="30">
        <v>37</v>
      </c>
      <c r="M9" s="31">
        <v>29</v>
      </c>
    </row>
    <row r="10" spans="1:13" ht="12" customHeight="1">
      <c r="A10" s="17"/>
      <c r="B10" s="565" t="s">
        <v>621</v>
      </c>
      <c r="C10" s="513">
        <v>99.328990710158337</v>
      </c>
      <c r="D10" s="514">
        <v>127.2620808084841</v>
      </c>
      <c r="E10" s="514">
        <v>179.5164729597771</v>
      </c>
      <c r="F10" s="514">
        <v>301.79337694927398</v>
      </c>
      <c r="G10" s="514">
        <v>338.71479583061029</v>
      </c>
      <c r="H10" s="514">
        <v>864.96205104728165</v>
      </c>
      <c r="I10" s="514">
        <v>151.5719599087148</v>
      </c>
      <c r="J10" s="514">
        <v>117.07343817297431</v>
      </c>
      <c r="K10" s="514">
        <v>154.79302791670699</v>
      </c>
      <c r="L10" s="514">
        <v>284.12141135907501</v>
      </c>
      <c r="M10" s="515">
        <v>2187.6130574929748</v>
      </c>
    </row>
    <row r="11" spans="1:13" ht="12" customHeight="1">
      <c r="A11" s="17"/>
      <c r="B11" s="565" t="s">
        <v>622</v>
      </c>
      <c r="C11" s="244">
        <v>1080</v>
      </c>
      <c r="D11" s="239">
        <v>1113</v>
      </c>
      <c r="E11" s="239">
        <v>1317</v>
      </c>
      <c r="F11" s="239">
        <v>1374</v>
      </c>
      <c r="G11" s="239">
        <v>1303</v>
      </c>
      <c r="H11" s="239">
        <v>2068</v>
      </c>
      <c r="I11" s="239">
        <v>1491</v>
      </c>
      <c r="J11" s="239">
        <v>1201</v>
      </c>
      <c r="K11" s="239">
        <v>1296</v>
      </c>
      <c r="L11" s="239">
        <v>1550</v>
      </c>
      <c r="M11" s="245">
        <v>755</v>
      </c>
    </row>
    <row r="12" spans="1:13" ht="12" customHeight="1">
      <c r="A12" s="17"/>
      <c r="B12" s="565" t="s">
        <v>790</v>
      </c>
      <c r="C12" s="1033">
        <v>0.12896285196714419</v>
      </c>
      <c r="D12" s="1034">
        <v>0.27642076814212485</v>
      </c>
      <c r="E12" s="1034">
        <v>0.34248151813241745</v>
      </c>
      <c r="F12" s="1034">
        <v>0.59940523657739853</v>
      </c>
      <c r="G12" s="1034">
        <v>0.5265939622290573</v>
      </c>
      <c r="H12" s="1034">
        <v>0.5975646094745749</v>
      </c>
      <c r="I12" s="1034">
        <v>3.9215388285404405E-2</v>
      </c>
      <c r="J12" s="1034">
        <v>0.21710332299668772</v>
      </c>
      <c r="K12" s="1034">
        <v>0.26566469663690528</v>
      </c>
      <c r="L12" s="1034">
        <v>0.37005348068677207</v>
      </c>
      <c r="M12" s="1035">
        <v>0.8149979605379668</v>
      </c>
    </row>
    <row r="13" spans="1:13" ht="12" customHeight="1">
      <c r="A13" s="17"/>
      <c r="B13" s="565" t="s">
        <v>791</v>
      </c>
      <c r="C13" s="1036">
        <v>2.9629629629629631E-2</v>
      </c>
      <c r="D13" s="1037">
        <v>4.4923629829290206E-2</v>
      </c>
      <c r="E13" s="1037">
        <v>5.5429005315110101E-2</v>
      </c>
      <c r="F13" s="1037">
        <v>5.7496360989810771E-2</v>
      </c>
      <c r="G13" s="1037">
        <v>7.2141212586339223E-2</v>
      </c>
      <c r="H13" s="1037">
        <v>7.5918762088974856E-2</v>
      </c>
      <c r="I13" s="1037">
        <v>8.0482897384305842E-3</v>
      </c>
      <c r="J13" s="1037">
        <v>1.5820149875104082E-2</v>
      </c>
      <c r="K13" s="1037">
        <v>2.3148148148148147E-2</v>
      </c>
      <c r="L13" s="1037">
        <v>2.3870967741935485E-2</v>
      </c>
      <c r="M13" s="1038">
        <v>3.8410596026490065E-2</v>
      </c>
    </row>
    <row r="14" spans="1:13" ht="12" customHeight="1">
      <c r="B14" s="36" t="s">
        <v>115</v>
      </c>
    </row>
    <row r="34" spans="2:2" ht="12" customHeight="1">
      <c r="B34" s="96"/>
    </row>
    <row r="35" spans="2:2" ht="12" customHeight="1">
      <c r="B35" s="96"/>
    </row>
    <row r="36" spans="2:2" ht="12" customHeight="1">
      <c r="B36" s="96"/>
    </row>
  </sheetData>
  <pageMargins left="0.7" right="0.7" top="0.75" bottom="0.75" header="0.3" footer="0.3"/>
  <pageSetup orientation="portrait" horizontalDpi="0" verticalDpi="0"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F7E04-1B21-4DC8-B1C0-5C2D80E4D139}">
  <sheetPr>
    <tabColor theme="4"/>
  </sheetPr>
  <dimension ref="A6:K205"/>
  <sheetViews>
    <sheetView showGridLines="0" zoomScaleNormal="100" workbookViewId="0"/>
  </sheetViews>
  <sheetFormatPr defaultColWidth="8.33203125" defaultRowHeight="11.25" customHeight="1"/>
  <cols>
    <col min="1" max="1" width="2.33203125" style="1000" customWidth="1"/>
    <col min="2" max="2" width="9.08203125" style="1000" bestFit="1" customWidth="1"/>
    <col min="3" max="6" width="13.33203125" style="1000" customWidth="1"/>
    <col min="7" max="10" width="13.58203125" style="1000" customWidth="1"/>
    <col min="11" max="16384" width="8.33203125" style="1000"/>
  </cols>
  <sheetData>
    <row r="6" spans="2:10" ht="11.25" customHeight="1">
      <c r="C6" s="1000" t="s">
        <v>792</v>
      </c>
    </row>
    <row r="7" spans="2:10" ht="36.75" customHeight="1">
      <c r="C7" s="1025" t="s">
        <v>33</v>
      </c>
      <c r="D7" s="1024" t="s">
        <v>159</v>
      </c>
      <c r="E7" s="1024" t="s">
        <v>160</v>
      </c>
      <c r="F7" s="1024" t="s">
        <v>161</v>
      </c>
      <c r="G7" s="1024" t="s">
        <v>793</v>
      </c>
      <c r="H7" s="1024" t="s">
        <v>623</v>
      </c>
      <c r="I7" s="1024" t="s">
        <v>624</v>
      </c>
      <c r="J7" s="1023" t="s">
        <v>794</v>
      </c>
    </row>
    <row r="8" spans="2:10" ht="11.25" customHeight="1">
      <c r="B8" s="1022">
        <v>40209</v>
      </c>
      <c r="C8" s="1021">
        <v>0.36762129213501932</v>
      </c>
      <c r="D8" s="1020">
        <v>0.1119878641653816</v>
      </c>
      <c r="E8" s="1020">
        <v>0.11840332596943637</v>
      </c>
      <c r="F8" s="1020">
        <v>0.17766176299659411</v>
      </c>
      <c r="G8" s="1019">
        <v>1688.3333333333333</v>
      </c>
      <c r="H8" s="1019">
        <v>4920.333333333333</v>
      </c>
      <c r="I8" s="1019">
        <v>3376.4166666666665</v>
      </c>
      <c r="J8" s="1018">
        <v>433.16666666666669</v>
      </c>
    </row>
    <row r="9" spans="2:10" ht="11.25" customHeight="1">
      <c r="B9" s="1014">
        <v>40237</v>
      </c>
      <c r="C9" s="1013">
        <v>0.38159330542842035</v>
      </c>
      <c r="D9" s="1012">
        <v>0.1093560574901619</v>
      </c>
      <c r="E9" s="1012">
        <v>0.11546010904708441</v>
      </c>
      <c r="F9" s="1012">
        <v>0.17526999622982739</v>
      </c>
      <c r="G9" s="1011">
        <v>1743.6666666666667</v>
      </c>
      <c r="H9" s="1011">
        <v>4963.416666666667</v>
      </c>
      <c r="I9" s="1011">
        <v>3403.6666666666665</v>
      </c>
      <c r="J9" s="1010">
        <v>438.91666666666669</v>
      </c>
    </row>
    <row r="10" spans="2:10" ht="11.25" customHeight="1">
      <c r="B10" s="1014">
        <v>40268</v>
      </c>
      <c r="C10" s="1009">
        <v>0.39553454930387488</v>
      </c>
      <c r="D10" s="1008">
        <v>0.10737540373980843</v>
      </c>
      <c r="E10" s="1008">
        <v>0.11262561042778942</v>
      </c>
      <c r="F10" s="1008">
        <v>0.17092071573742387</v>
      </c>
      <c r="G10" s="1007">
        <v>1801.0833333333333</v>
      </c>
      <c r="H10" s="1007">
        <v>5007.333333333333</v>
      </c>
      <c r="I10" s="1007">
        <v>3430.0833333333335</v>
      </c>
      <c r="J10" s="1006">
        <v>444.66666666666669</v>
      </c>
    </row>
    <row r="11" spans="2:10" ht="11.25" customHeight="1">
      <c r="B11" s="1014">
        <v>40298</v>
      </c>
      <c r="C11" s="1013">
        <v>0.40768200494034917</v>
      </c>
      <c r="D11" s="1012">
        <v>0.10698726899977012</v>
      </c>
      <c r="E11" s="1012">
        <v>0.1100667046271761</v>
      </c>
      <c r="F11" s="1012">
        <v>0.16495500194600018</v>
      </c>
      <c r="G11" s="1011">
        <v>1858.8333333333333</v>
      </c>
      <c r="H11" s="1011">
        <v>5053.583333333333</v>
      </c>
      <c r="I11" s="1011">
        <v>3456.75</v>
      </c>
      <c r="J11" s="1010">
        <v>449.75</v>
      </c>
    </row>
    <row r="12" spans="2:10" ht="11.25" customHeight="1">
      <c r="B12" s="1014">
        <v>40329</v>
      </c>
      <c r="C12" s="1009">
        <v>0.41767959618908651</v>
      </c>
      <c r="D12" s="1008">
        <v>0.10611821362486219</v>
      </c>
      <c r="E12" s="1008">
        <v>0.10746025707566438</v>
      </c>
      <c r="F12" s="1008">
        <v>0.15932823259079279</v>
      </c>
      <c r="G12" s="1007">
        <v>1916.5833333333333</v>
      </c>
      <c r="H12" s="1007">
        <v>5098.083333333333</v>
      </c>
      <c r="I12" s="1007">
        <v>3483.75</v>
      </c>
      <c r="J12" s="1006">
        <v>454.33333333333331</v>
      </c>
    </row>
    <row r="13" spans="2:10" ht="11.25" customHeight="1">
      <c r="B13" s="1014">
        <v>40359</v>
      </c>
      <c r="C13" s="1013">
        <v>0.42497653594643509</v>
      </c>
      <c r="D13" s="1012">
        <v>0.10583276609092845</v>
      </c>
      <c r="E13" s="1012">
        <v>0.10495214152358932</v>
      </c>
      <c r="F13" s="1012">
        <v>0.15527823237404137</v>
      </c>
      <c r="G13" s="1011">
        <v>1974.9166666666667</v>
      </c>
      <c r="H13" s="1011">
        <v>5142.833333333333</v>
      </c>
      <c r="I13" s="1011">
        <v>3510.3333333333335</v>
      </c>
      <c r="J13" s="1010">
        <v>459</v>
      </c>
    </row>
    <row r="14" spans="2:10" ht="11.25" customHeight="1">
      <c r="B14" s="1014">
        <v>40390</v>
      </c>
      <c r="C14" s="1009">
        <v>0.43371474092125589</v>
      </c>
      <c r="D14" s="1008">
        <v>0.10537307725234683</v>
      </c>
      <c r="E14" s="1008">
        <v>0.1021189650974338</v>
      </c>
      <c r="F14" s="1008">
        <v>0.15261743203882244</v>
      </c>
      <c r="G14" s="1007">
        <v>2036</v>
      </c>
      <c r="H14" s="1007">
        <v>5185.75</v>
      </c>
      <c r="I14" s="1007">
        <v>3536</v>
      </c>
      <c r="J14" s="1006">
        <v>463.66666666666669</v>
      </c>
    </row>
    <row r="15" spans="2:10" ht="11.25" customHeight="1">
      <c r="B15" s="1014">
        <v>40421</v>
      </c>
      <c r="C15" s="1013">
        <v>0.43911634481864131</v>
      </c>
      <c r="D15" s="1012">
        <v>0.10559036284440389</v>
      </c>
      <c r="E15" s="1012">
        <v>9.9756027670567238E-2</v>
      </c>
      <c r="F15" s="1012">
        <v>0.15233624436789941</v>
      </c>
      <c r="G15" s="1011">
        <v>2097.3333333333335</v>
      </c>
      <c r="H15" s="1011">
        <v>5229.916666666667</v>
      </c>
      <c r="I15" s="1011">
        <v>3562.25</v>
      </c>
      <c r="J15" s="1010">
        <v>468.58333333333331</v>
      </c>
    </row>
    <row r="16" spans="2:10" ht="11.25" customHeight="1">
      <c r="B16" s="1014">
        <v>40451</v>
      </c>
      <c r="C16" s="1009">
        <v>0.44201683891562366</v>
      </c>
      <c r="D16" s="1008">
        <v>0.10605775356678133</v>
      </c>
      <c r="E16" s="1008">
        <v>9.7725121506272425E-2</v>
      </c>
      <c r="F16" s="1008">
        <v>0.15052354287339445</v>
      </c>
      <c r="G16" s="1007">
        <v>2159.25</v>
      </c>
      <c r="H16" s="1007">
        <v>5273.583333333333</v>
      </c>
      <c r="I16" s="1007">
        <v>3588</v>
      </c>
      <c r="J16" s="1006">
        <v>473.25</v>
      </c>
    </row>
    <row r="17" spans="1:10" ht="11.25" customHeight="1">
      <c r="B17" s="1014">
        <v>40482</v>
      </c>
      <c r="C17" s="1013">
        <v>0.44262538626979425</v>
      </c>
      <c r="D17" s="1012">
        <v>0.10707113691003471</v>
      </c>
      <c r="E17" s="1012">
        <v>9.6634721734730131E-2</v>
      </c>
      <c r="F17" s="1012">
        <v>0.14881887428728255</v>
      </c>
      <c r="G17" s="1011">
        <v>2221.25</v>
      </c>
      <c r="H17" s="1011">
        <v>5318.75</v>
      </c>
      <c r="I17" s="1011">
        <v>3614.5833333333335</v>
      </c>
      <c r="J17" s="1010">
        <v>477.83333333333331</v>
      </c>
    </row>
    <row r="18" spans="1:10" ht="11.25" customHeight="1">
      <c r="B18" s="1014">
        <v>40512</v>
      </c>
      <c r="C18" s="1009">
        <v>0.44324717408183528</v>
      </c>
      <c r="D18" s="1008">
        <v>0.10827276956133475</v>
      </c>
      <c r="E18" s="1008">
        <v>9.6407549317355998E-2</v>
      </c>
      <c r="F18" s="1008">
        <v>0.14443153927633953</v>
      </c>
      <c r="G18" s="1007">
        <v>2285.75</v>
      </c>
      <c r="H18" s="1007">
        <v>5365.166666666667</v>
      </c>
      <c r="I18" s="1007">
        <v>3643</v>
      </c>
      <c r="J18" s="1006">
        <v>482.08333333333331</v>
      </c>
    </row>
    <row r="19" spans="1:10" ht="11.25" customHeight="1">
      <c r="A19" s="1017"/>
      <c r="B19" s="1014">
        <v>40543</v>
      </c>
      <c r="C19" s="1013">
        <v>0.43953156059343995</v>
      </c>
      <c r="D19" s="1012">
        <v>0.10995729057402844</v>
      </c>
      <c r="E19" s="1012">
        <v>9.5878311358763749E-2</v>
      </c>
      <c r="F19" s="1012">
        <v>0.13790744716272776</v>
      </c>
      <c r="G19" s="1011">
        <v>2350.6666666666665</v>
      </c>
      <c r="H19" s="1011">
        <v>5413.833333333333</v>
      </c>
      <c r="I19" s="1011">
        <v>3670.75</v>
      </c>
      <c r="J19" s="1010">
        <v>485.75</v>
      </c>
    </row>
    <row r="20" spans="1:10" ht="11.25" customHeight="1">
      <c r="A20" s="1017"/>
      <c r="B20" s="1014">
        <v>40574</v>
      </c>
      <c r="C20" s="1009">
        <v>0.43719683202318887</v>
      </c>
      <c r="D20" s="1008">
        <v>0.1103907345563246</v>
      </c>
      <c r="E20" s="1008">
        <v>9.5907426609880761E-2</v>
      </c>
      <c r="F20" s="1008">
        <v>0.1293663124494846</v>
      </c>
      <c r="G20" s="1007">
        <v>2423.9166666666665</v>
      </c>
      <c r="H20" s="1007">
        <v>5463.583333333333</v>
      </c>
      <c r="I20" s="1007">
        <v>3700.1666666666665</v>
      </c>
      <c r="J20" s="1006">
        <v>488.75</v>
      </c>
    </row>
    <row r="21" spans="1:10" ht="11.25" customHeight="1">
      <c r="A21" s="1017"/>
      <c r="B21" s="1014">
        <v>40602</v>
      </c>
      <c r="C21" s="1013">
        <v>0.43431558748661048</v>
      </c>
      <c r="D21" s="1012">
        <v>0.11157296335073563</v>
      </c>
      <c r="E21" s="1012">
        <v>9.5951367897175302E-2</v>
      </c>
      <c r="F21" s="1012">
        <v>0.1231647310706644</v>
      </c>
      <c r="G21" s="1011">
        <v>2498.4166666666665</v>
      </c>
      <c r="H21" s="1011">
        <v>5517.583333333333</v>
      </c>
      <c r="I21" s="1011">
        <v>3730.3333333333335</v>
      </c>
      <c r="J21" s="1010">
        <v>492.58333333333331</v>
      </c>
    </row>
    <row r="22" spans="1:10" ht="11.25" customHeight="1">
      <c r="A22" s="1017"/>
      <c r="B22" s="1014">
        <v>40633</v>
      </c>
      <c r="C22" s="1009">
        <v>0.43017552937871001</v>
      </c>
      <c r="D22" s="1008">
        <v>0.11307852113089945</v>
      </c>
      <c r="E22" s="1008">
        <v>9.7144271750411307E-2</v>
      </c>
      <c r="F22" s="1008">
        <v>0.11677690213114801</v>
      </c>
      <c r="G22" s="1007">
        <v>2573.5833333333335</v>
      </c>
      <c r="H22" s="1007">
        <v>5574.333333333333</v>
      </c>
      <c r="I22" s="1007">
        <v>3763.5833333333335</v>
      </c>
      <c r="J22" s="1006">
        <v>496.25</v>
      </c>
    </row>
    <row r="23" spans="1:10" ht="11.25" customHeight="1">
      <c r="A23" s="1017"/>
      <c r="B23" s="1014">
        <v>40663</v>
      </c>
      <c r="C23" s="1013">
        <v>0.42665621899824457</v>
      </c>
      <c r="D23" s="1012">
        <v>0.11433697253567547</v>
      </c>
      <c r="E23" s="1012">
        <v>9.8273169339082131E-2</v>
      </c>
      <c r="F23" s="1012">
        <v>0.11180493257541584</v>
      </c>
      <c r="G23" s="1011">
        <v>2650</v>
      </c>
      <c r="H23" s="1011">
        <v>5632.666666666667</v>
      </c>
      <c r="I23" s="1011">
        <v>3796.9166666666665</v>
      </c>
      <c r="J23" s="1010">
        <v>499.66666666666669</v>
      </c>
    </row>
    <row r="24" spans="1:10" ht="11.25" customHeight="1">
      <c r="A24" s="1017"/>
      <c r="B24" s="1014">
        <v>40694</v>
      </c>
      <c r="C24" s="1009">
        <v>0.4244998769398392</v>
      </c>
      <c r="D24" s="1008">
        <v>0.11640554563490675</v>
      </c>
      <c r="E24" s="1008">
        <v>9.9036541157861091E-2</v>
      </c>
      <c r="F24" s="1008">
        <v>0.10953519262961954</v>
      </c>
      <c r="G24" s="1007">
        <v>2728.5833333333335</v>
      </c>
      <c r="H24" s="1007">
        <v>5693.166666666667</v>
      </c>
      <c r="I24" s="1007">
        <v>3829.3333333333335</v>
      </c>
      <c r="J24" s="1006">
        <v>503.75</v>
      </c>
    </row>
    <row r="25" spans="1:10" ht="11.25" customHeight="1">
      <c r="A25" s="1017"/>
      <c r="B25" s="1014">
        <v>40724</v>
      </c>
      <c r="C25" s="1013">
        <v>0.42400334382650828</v>
      </c>
      <c r="D25" s="1012">
        <v>0.11865516545249295</v>
      </c>
      <c r="E25" s="1012">
        <v>0.10043653743277343</v>
      </c>
      <c r="F25" s="1012">
        <v>0.10843534782543252</v>
      </c>
      <c r="G25" s="1011">
        <v>2811.0833333333335</v>
      </c>
      <c r="H25" s="1011">
        <v>5755</v>
      </c>
      <c r="I25" s="1011">
        <v>3863.5833333333335</v>
      </c>
      <c r="J25" s="1010">
        <v>508.5</v>
      </c>
    </row>
    <row r="26" spans="1:10" ht="11.25" customHeight="1">
      <c r="A26" s="1017"/>
      <c r="B26" s="1014">
        <v>40755</v>
      </c>
      <c r="C26" s="1009">
        <v>0.42268716755069907</v>
      </c>
      <c r="D26" s="1008">
        <v>0.12156289040569623</v>
      </c>
      <c r="E26" s="1008">
        <v>0.10255788252020399</v>
      </c>
      <c r="F26" s="1008">
        <v>0.10752776496263862</v>
      </c>
      <c r="G26" s="1007">
        <v>2896.4166666666665</v>
      </c>
      <c r="H26" s="1007">
        <v>5818.166666666667</v>
      </c>
      <c r="I26" s="1007">
        <v>3899.4166666666665</v>
      </c>
      <c r="J26" s="1006">
        <v>513.33333333333337</v>
      </c>
    </row>
    <row r="27" spans="1:10" ht="11.25" customHeight="1">
      <c r="A27" s="1017"/>
      <c r="B27" s="1014">
        <v>40786</v>
      </c>
      <c r="C27" s="1013">
        <v>0.42259369838799477</v>
      </c>
      <c r="D27" s="1012">
        <v>0.12432805477940106</v>
      </c>
      <c r="E27" s="1012">
        <v>0.10495393851999289</v>
      </c>
      <c r="F27" s="1012">
        <v>0.1051256946086493</v>
      </c>
      <c r="G27" s="1011">
        <v>2984.25</v>
      </c>
      <c r="H27" s="1011">
        <v>5882.166666666667</v>
      </c>
      <c r="I27" s="1011">
        <v>3937</v>
      </c>
      <c r="J27" s="1010">
        <v>517.75</v>
      </c>
    </row>
    <row r="28" spans="1:10" ht="11.25" customHeight="1">
      <c r="A28" s="1017"/>
      <c r="B28" s="1014">
        <v>40816</v>
      </c>
      <c r="C28" s="1009">
        <v>0.42303665868909474</v>
      </c>
      <c r="D28" s="1008">
        <v>0.12841947734663348</v>
      </c>
      <c r="E28" s="1008">
        <v>0.10777095683639486</v>
      </c>
      <c r="F28" s="1008">
        <v>0.10324313432666582</v>
      </c>
      <c r="G28" s="1007">
        <v>3073.75</v>
      </c>
      <c r="H28" s="1007">
        <v>5952.833333333333</v>
      </c>
      <c r="I28" s="1007">
        <v>3975.5833333333335</v>
      </c>
      <c r="J28" s="1006">
        <v>522.08333333333337</v>
      </c>
    </row>
    <row r="29" spans="1:10" ht="11.25" customHeight="1">
      <c r="A29" s="1017"/>
      <c r="B29" s="1014">
        <v>40847</v>
      </c>
      <c r="C29" s="1013">
        <v>0.4255610605298335</v>
      </c>
      <c r="D29" s="1012">
        <v>0.13207170547925329</v>
      </c>
      <c r="E29" s="1012">
        <v>0.11037852832510887</v>
      </c>
      <c r="F29" s="1012">
        <v>0.10110334423597393</v>
      </c>
      <c r="G29" s="1011">
        <v>3167.9166666666665</v>
      </c>
      <c r="H29" s="1011">
        <v>6023.083333333333</v>
      </c>
      <c r="I29" s="1011">
        <v>4014.4166666666665</v>
      </c>
      <c r="J29" s="1010">
        <v>526.16666666666663</v>
      </c>
    </row>
    <row r="30" spans="1:10" ht="11.25" customHeight="1">
      <c r="A30" s="1017"/>
      <c r="B30" s="1014">
        <v>40877</v>
      </c>
      <c r="C30" s="1009">
        <v>0.42820302754404721</v>
      </c>
      <c r="D30" s="1008">
        <v>0.13592090166203649</v>
      </c>
      <c r="E30" s="1008">
        <v>0.11199159035593927</v>
      </c>
      <c r="F30" s="1008">
        <v>0.10147119872743644</v>
      </c>
      <c r="G30" s="1007">
        <v>3266.75</v>
      </c>
      <c r="H30" s="1007">
        <v>6096.083333333333</v>
      </c>
      <c r="I30" s="1007">
        <v>4051.75</v>
      </c>
      <c r="J30" s="1006">
        <v>531.08333333333337</v>
      </c>
    </row>
    <row r="31" spans="1:10" ht="11.25" customHeight="1">
      <c r="A31" s="1017"/>
      <c r="B31" s="1014">
        <v>40908</v>
      </c>
      <c r="C31" s="1013">
        <v>0.43142714025091861</v>
      </c>
      <c r="D31" s="1012">
        <v>0.13955472688619161</v>
      </c>
      <c r="E31" s="1012">
        <v>0.11405436280726677</v>
      </c>
      <c r="F31" s="1012">
        <v>0.10375754098576846</v>
      </c>
      <c r="G31" s="1011">
        <v>3367.0833333333335</v>
      </c>
      <c r="H31" s="1011">
        <v>6170.833333333333</v>
      </c>
      <c r="I31" s="1011">
        <v>4090</v>
      </c>
      <c r="J31" s="1010">
        <v>536.25</v>
      </c>
    </row>
    <row r="32" spans="1:10" ht="11.25" customHeight="1">
      <c r="A32" s="1017"/>
      <c r="B32" s="1014">
        <v>40939</v>
      </c>
      <c r="C32" s="1009">
        <v>0.4333078617118935</v>
      </c>
      <c r="D32" s="1008">
        <v>0.1439523428092466</v>
      </c>
      <c r="E32" s="1008">
        <v>0.11580441513282907</v>
      </c>
      <c r="F32" s="1008">
        <v>0.1086079533563149</v>
      </c>
      <c r="G32" s="1007">
        <v>3476.75</v>
      </c>
      <c r="H32" s="1007">
        <v>6252</v>
      </c>
      <c r="I32" s="1007">
        <v>4129.166666666667</v>
      </c>
      <c r="J32" s="1006">
        <v>541.91666666666663</v>
      </c>
    </row>
    <row r="33" spans="1:10" ht="11.25" customHeight="1">
      <c r="A33" s="1017"/>
      <c r="B33" s="1014">
        <v>40968</v>
      </c>
      <c r="C33" s="1013">
        <v>0.43368540410762374</v>
      </c>
      <c r="D33" s="1012">
        <v>0.1470970119208817</v>
      </c>
      <c r="E33" s="1012">
        <v>0.11765825981265461</v>
      </c>
      <c r="F33" s="1012">
        <v>0.10933421111053961</v>
      </c>
      <c r="G33" s="1011">
        <v>3583.8333333333335</v>
      </c>
      <c r="H33" s="1011">
        <v>6331.25</v>
      </c>
      <c r="I33" s="1011">
        <v>4169.666666666667</v>
      </c>
      <c r="J33" s="1010">
        <v>546.5</v>
      </c>
    </row>
    <row r="34" spans="1:10" ht="11.25" customHeight="1">
      <c r="A34" s="1017"/>
      <c r="B34" s="1014">
        <v>40999</v>
      </c>
      <c r="C34" s="1009">
        <v>0.43533780889955759</v>
      </c>
      <c r="D34" s="1008">
        <v>0.14906750532577248</v>
      </c>
      <c r="E34" s="1008">
        <v>0.118338746172949</v>
      </c>
      <c r="F34" s="1008">
        <v>0.11012440759760524</v>
      </c>
      <c r="G34" s="1007">
        <v>3695.3333333333335</v>
      </c>
      <c r="H34" s="1007">
        <v>6407.083333333333</v>
      </c>
      <c r="I34" s="1007">
        <v>4209.333333333333</v>
      </c>
      <c r="J34" s="1006">
        <v>550.91666666666663</v>
      </c>
    </row>
    <row r="35" spans="1:10" ht="11.25" customHeight="1">
      <c r="A35" s="1017"/>
      <c r="B35" s="1014">
        <v>41029</v>
      </c>
      <c r="C35" s="1013">
        <v>0.43808508887494346</v>
      </c>
      <c r="D35" s="1012">
        <v>0.1514314691114127</v>
      </c>
      <c r="E35" s="1012">
        <v>0.11876743635852011</v>
      </c>
      <c r="F35" s="1012">
        <v>0.1124335152211835</v>
      </c>
      <c r="G35" s="1011">
        <v>3812.0833333333335</v>
      </c>
      <c r="H35" s="1011">
        <v>6487.333333333333</v>
      </c>
      <c r="I35" s="1011">
        <v>4248.083333333333</v>
      </c>
      <c r="J35" s="1010">
        <v>555.83333333333337</v>
      </c>
    </row>
    <row r="36" spans="1:10" ht="11.25" customHeight="1">
      <c r="A36" s="1017"/>
      <c r="B36" s="1014">
        <v>41060</v>
      </c>
      <c r="C36" s="1009">
        <v>0.44108430089518608</v>
      </c>
      <c r="D36" s="1008">
        <v>0.15392066943115248</v>
      </c>
      <c r="E36" s="1008">
        <v>0.11978970947504895</v>
      </c>
      <c r="F36" s="1008">
        <v>0.11369268440488099</v>
      </c>
      <c r="G36" s="1007">
        <v>3933.1666666666665</v>
      </c>
      <c r="H36" s="1007">
        <v>6571.166666666667</v>
      </c>
      <c r="I36" s="1007">
        <v>4288.083333333333</v>
      </c>
      <c r="J36" s="1006">
        <v>561</v>
      </c>
    </row>
    <row r="37" spans="1:10" ht="11.25" customHeight="1">
      <c r="A37" s="1017"/>
      <c r="B37" s="1014">
        <v>41090</v>
      </c>
      <c r="C37" s="1013">
        <v>0.44273089973058039</v>
      </c>
      <c r="D37" s="1012">
        <v>0.15606543631282035</v>
      </c>
      <c r="E37" s="1012">
        <v>0.12042185807948942</v>
      </c>
      <c r="F37" s="1012">
        <v>0.11265052857612172</v>
      </c>
      <c r="G37" s="1011">
        <v>4056.4166666666665</v>
      </c>
      <c r="H37" s="1011">
        <v>6654.666666666667</v>
      </c>
      <c r="I37" s="1011">
        <v>4328.75</v>
      </c>
      <c r="J37" s="1010">
        <v>565.75</v>
      </c>
    </row>
    <row r="38" spans="1:10" ht="11.25" customHeight="1">
      <c r="A38" s="1017"/>
      <c r="B38" s="1014">
        <v>41121</v>
      </c>
      <c r="C38" s="1009">
        <v>0.44323134447128365</v>
      </c>
      <c r="D38" s="1008">
        <v>0.15860237825067941</v>
      </c>
      <c r="E38" s="1008">
        <v>0.12031883241317443</v>
      </c>
      <c r="F38" s="1008">
        <v>0.11067108453513085</v>
      </c>
      <c r="G38" s="1007">
        <v>4180.333333333333</v>
      </c>
      <c r="H38" s="1007">
        <v>6742.333333333333</v>
      </c>
      <c r="I38" s="1007">
        <v>4368.333333333333</v>
      </c>
      <c r="J38" s="1006">
        <v>570.08333333333337</v>
      </c>
    </row>
    <row r="39" spans="1:10" ht="11.25" customHeight="1">
      <c r="A39" s="1017"/>
      <c r="B39" s="1014">
        <v>41152</v>
      </c>
      <c r="C39" s="1013">
        <v>0.44351615594197319</v>
      </c>
      <c r="D39" s="1012">
        <v>0.16125247407177931</v>
      </c>
      <c r="E39" s="1012">
        <v>0.11932364761160079</v>
      </c>
      <c r="F39" s="1012">
        <v>0.11117164168794164</v>
      </c>
      <c r="G39" s="1011">
        <v>4307.333333333333</v>
      </c>
      <c r="H39" s="1011">
        <v>6831.833333333333</v>
      </c>
      <c r="I39" s="1011">
        <v>4406.333333333333</v>
      </c>
      <c r="J39" s="1010">
        <v>575.25</v>
      </c>
    </row>
    <row r="40" spans="1:10" ht="11.25" customHeight="1">
      <c r="A40" s="1017"/>
      <c r="B40" s="1014">
        <v>41182</v>
      </c>
      <c r="C40" s="1009">
        <v>0.44381836729250362</v>
      </c>
      <c r="D40" s="1008">
        <v>0.16220888980565784</v>
      </c>
      <c r="E40" s="1008">
        <v>0.11841992748739701</v>
      </c>
      <c r="F40" s="1008">
        <v>0.11201509647876484</v>
      </c>
      <c r="G40" s="1007">
        <v>4436.666666666667</v>
      </c>
      <c r="H40" s="1007">
        <v>6919.5</v>
      </c>
      <c r="I40" s="1007">
        <v>4445.916666666667</v>
      </c>
      <c r="J40" s="1006">
        <v>580.5</v>
      </c>
    </row>
    <row r="41" spans="1:10" ht="11.25" customHeight="1">
      <c r="A41" s="1017"/>
      <c r="B41" s="1014">
        <v>41213</v>
      </c>
      <c r="C41" s="1013">
        <v>0.44225116235677664</v>
      </c>
      <c r="D41" s="1012">
        <v>0.16350904517930712</v>
      </c>
      <c r="E41" s="1012">
        <v>0.11771016573323297</v>
      </c>
      <c r="F41" s="1012">
        <v>0.11371649197047819</v>
      </c>
      <c r="G41" s="1011">
        <v>4567.083333333333</v>
      </c>
      <c r="H41" s="1011">
        <v>7008.75</v>
      </c>
      <c r="I41" s="1011">
        <v>4486.583333333333</v>
      </c>
      <c r="J41" s="1010">
        <v>585.91666666666663</v>
      </c>
    </row>
    <row r="42" spans="1:10" ht="11.25" customHeight="1">
      <c r="A42" s="1017"/>
      <c r="B42" s="1014">
        <v>41243</v>
      </c>
      <c r="C42" s="1009">
        <v>0.4388505784344765</v>
      </c>
      <c r="D42" s="1008">
        <v>0.16426082723365265</v>
      </c>
      <c r="E42" s="1008">
        <v>0.11753151683894336</v>
      </c>
      <c r="F42" s="1008">
        <v>0.11223139954352529</v>
      </c>
      <c r="G42" s="1007">
        <v>4698.333333333333</v>
      </c>
      <c r="H42" s="1007">
        <v>7098.083333333333</v>
      </c>
      <c r="I42" s="1007">
        <v>4527.583333333333</v>
      </c>
      <c r="J42" s="1006">
        <v>590.58333333333337</v>
      </c>
    </row>
    <row r="43" spans="1:10" ht="11.25" customHeight="1">
      <c r="A43" s="1017"/>
      <c r="B43" s="1014">
        <v>41274</v>
      </c>
      <c r="C43" s="1013">
        <v>0.43522790198346506</v>
      </c>
      <c r="D43" s="1012">
        <v>0.16478465261121625</v>
      </c>
      <c r="E43" s="1012">
        <v>0.11730661526284086</v>
      </c>
      <c r="F43" s="1012">
        <v>0.11080448309584086</v>
      </c>
      <c r="G43" s="1011">
        <v>4830</v>
      </c>
      <c r="H43" s="1011">
        <v>7188.166666666667</v>
      </c>
      <c r="I43" s="1011">
        <v>4569.5</v>
      </c>
      <c r="J43" s="1010">
        <v>595.58333333333337</v>
      </c>
    </row>
    <row r="44" spans="1:10" ht="11.25" customHeight="1">
      <c r="A44" s="1017"/>
      <c r="B44" s="1014">
        <v>41305</v>
      </c>
      <c r="C44" s="1009">
        <v>0.43077802066121906</v>
      </c>
      <c r="D44" s="1008">
        <v>0.16378657310859099</v>
      </c>
      <c r="E44" s="1008">
        <v>0.11715997322784449</v>
      </c>
      <c r="F44" s="1008">
        <v>0.10799583464869378</v>
      </c>
      <c r="G44" s="1007">
        <v>4969.25</v>
      </c>
      <c r="H44" s="1007">
        <v>7276</v>
      </c>
      <c r="I44" s="1007">
        <v>4612.75</v>
      </c>
      <c r="J44" s="1006">
        <v>600.41666666666663</v>
      </c>
    </row>
    <row r="45" spans="1:10" ht="11.25" customHeight="1">
      <c r="A45" s="1017"/>
      <c r="B45" s="1014">
        <v>41333</v>
      </c>
      <c r="C45" s="1013">
        <v>0.42895086467162286</v>
      </c>
      <c r="D45" s="1012">
        <v>0.16291524214985967</v>
      </c>
      <c r="E45" s="1012">
        <v>0.11668112869442639</v>
      </c>
      <c r="F45" s="1012">
        <v>0.10801428692826003</v>
      </c>
      <c r="G45" s="1011">
        <v>5114.166666666667</v>
      </c>
      <c r="H45" s="1011">
        <v>7362</v>
      </c>
      <c r="I45" s="1011">
        <v>4656.166666666667</v>
      </c>
      <c r="J45" s="1010">
        <v>605.5</v>
      </c>
    </row>
    <row r="46" spans="1:10" ht="11.25" customHeight="1">
      <c r="A46" s="1017"/>
      <c r="B46" s="1014">
        <v>41364</v>
      </c>
      <c r="C46" s="1009">
        <v>0.42634348050283771</v>
      </c>
      <c r="D46" s="1008">
        <v>0.16349216333675681</v>
      </c>
      <c r="E46" s="1008">
        <v>0.11641737025421295</v>
      </c>
      <c r="F46" s="1008">
        <v>0.10911845706541368</v>
      </c>
      <c r="G46" s="1007">
        <v>5262.75</v>
      </c>
      <c r="H46" s="1007">
        <v>7453.333333333333</v>
      </c>
      <c r="I46" s="1007">
        <v>4699.416666666667</v>
      </c>
      <c r="J46" s="1006">
        <v>611</v>
      </c>
    </row>
    <row r="47" spans="1:10" ht="11.25" customHeight="1">
      <c r="A47" s="1017"/>
      <c r="B47" s="1014">
        <v>41394</v>
      </c>
      <c r="C47" s="1013">
        <v>0.42267317893451262</v>
      </c>
      <c r="D47" s="1012">
        <v>0.16297068019673647</v>
      </c>
      <c r="E47" s="1012">
        <v>0.11686470429262774</v>
      </c>
      <c r="F47" s="1012">
        <v>0.10988416178654113</v>
      </c>
      <c r="G47" s="1011">
        <v>5415.25</v>
      </c>
      <c r="H47" s="1011">
        <v>7542.75</v>
      </c>
      <c r="I47" s="1011">
        <v>4744.666666666667</v>
      </c>
      <c r="J47" s="1010">
        <v>616.91666666666663</v>
      </c>
    </row>
    <row r="48" spans="1:10" ht="11.25" customHeight="1">
      <c r="A48" s="1017"/>
      <c r="B48" s="1014">
        <v>41425</v>
      </c>
      <c r="C48" s="1009">
        <v>0.41853086179757759</v>
      </c>
      <c r="D48" s="1008">
        <v>0.16159857776221873</v>
      </c>
      <c r="E48" s="1008">
        <v>0.11725009670858628</v>
      </c>
      <c r="F48" s="1008">
        <v>0.10956704041989146</v>
      </c>
      <c r="G48" s="1007">
        <v>5572.166666666667</v>
      </c>
      <c r="H48" s="1007">
        <v>7630.75</v>
      </c>
      <c r="I48" s="1007">
        <v>4791.166666666667</v>
      </c>
      <c r="J48" s="1006">
        <v>622.5</v>
      </c>
    </row>
    <row r="49" spans="1:10" ht="11.25" customHeight="1">
      <c r="A49" s="1017"/>
      <c r="B49" s="1014">
        <v>41455</v>
      </c>
      <c r="C49" s="1013">
        <v>0.41427429453865816</v>
      </c>
      <c r="D49" s="1012">
        <v>0.16086786733479888</v>
      </c>
      <c r="E49" s="1012">
        <v>0.11742535489307189</v>
      </c>
      <c r="F49" s="1012">
        <v>0.1108215385583781</v>
      </c>
      <c r="G49" s="1011">
        <v>5730.25</v>
      </c>
      <c r="H49" s="1011">
        <v>7722.666666666667</v>
      </c>
      <c r="I49" s="1011">
        <v>4837.5</v>
      </c>
      <c r="J49" s="1010">
        <v>628.5</v>
      </c>
    </row>
    <row r="50" spans="1:10" ht="11.25" customHeight="1">
      <c r="A50" s="1017"/>
      <c r="B50" s="1014">
        <v>41486</v>
      </c>
      <c r="C50" s="1009">
        <v>0.41052283400193756</v>
      </c>
      <c r="D50" s="1008">
        <v>0.1596751165093527</v>
      </c>
      <c r="E50" s="1008">
        <v>0.11797383798226381</v>
      </c>
      <c r="F50" s="1008">
        <v>0.1146008187268213</v>
      </c>
      <c r="G50" s="1007">
        <v>5890.166666666667</v>
      </c>
      <c r="H50" s="1007">
        <v>7816.666666666667</v>
      </c>
      <c r="I50" s="1007">
        <v>4884.166666666667</v>
      </c>
      <c r="J50" s="1006">
        <v>635.5</v>
      </c>
    </row>
    <row r="51" spans="1:10" ht="11.25" customHeight="1">
      <c r="A51" s="1017"/>
      <c r="B51" s="1014">
        <v>41517</v>
      </c>
      <c r="C51" s="1013">
        <v>0.40636534957145004</v>
      </c>
      <c r="D51" s="1012">
        <v>0.15875649082366253</v>
      </c>
      <c r="E51" s="1012">
        <v>0.1197242954678371</v>
      </c>
      <c r="F51" s="1012">
        <v>0.11555387461499607</v>
      </c>
      <c r="G51" s="1011">
        <v>6052</v>
      </c>
      <c r="H51" s="1011">
        <v>7914.916666666667</v>
      </c>
      <c r="I51" s="1011">
        <v>4934.416666666667</v>
      </c>
      <c r="J51" s="1010">
        <v>641.83333333333337</v>
      </c>
    </row>
    <row r="52" spans="1:10" ht="11.25" customHeight="1">
      <c r="A52" s="1017"/>
      <c r="B52" s="1014">
        <v>41547</v>
      </c>
      <c r="C52" s="1009">
        <v>0.40228935216277173</v>
      </c>
      <c r="D52" s="1008">
        <v>0.15890100886801825</v>
      </c>
      <c r="E52" s="1008">
        <v>0.12088807150865756</v>
      </c>
      <c r="F52" s="1008">
        <v>0.11551703406091414</v>
      </c>
      <c r="G52" s="1007">
        <v>6217</v>
      </c>
      <c r="H52" s="1007">
        <v>8018.25</v>
      </c>
      <c r="I52" s="1007">
        <v>4983.916666666667</v>
      </c>
      <c r="J52" s="1006">
        <v>647.66666666666663</v>
      </c>
    </row>
    <row r="53" spans="1:10" ht="11.25" customHeight="1">
      <c r="A53" s="1017"/>
      <c r="B53" s="1014">
        <v>41578</v>
      </c>
      <c r="C53" s="1013">
        <v>0.39842537873248723</v>
      </c>
      <c r="D53" s="1012">
        <v>0.16015380289454481</v>
      </c>
      <c r="E53" s="1012">
        <v>0.12234984573447692</v>
      </c>
      <c r="F53" s="1012">
        <v>0.11623619474408454</v>
      </c>
      <c r="G53" s="1011">
        <v>6382.916666666667</v>
      </c>
      <c r="H53" s="1011">
        <v>8131.833333333333</v>
      </c>
      <c r="I53" s="1011">
        <v>5036.166666666667</v>
      </c>
      <c r="J53" s="1010">
        <v>654.16666666666663</v>
      </c>
    </row>
    <row r="54" spans="1:10" ht="11.25" customHeight="1">
      <c r="A54" s="1017"/>
      <c r="B54" s="1014">
        <v>41608</v>
      </c>
      <c r="C54" s="1009">
        <v>0.39443943871995452</v>
      </c>
      <c r="D54" s="1008">
        <v>0.16204588976628598</v>
      </c>
      <c r="E54" s="1008">
        <v>0.12428713339657466</v>
      </c>
      <c r="F54" s="1008">
        <v>0.11859256088377457</v>
      </c>
      <c r="G54" s="1007">
        <v>6547.583333333333</v>
      </c>
      <c r="H54" s="1007">
        <v>8250.25</v>
      </c>
      <c r="I54" s="1007">
        <v>5091.083333333333</v>
      </c>
      <c r="J54" s="1006">
        <v>660.75</v>
      </c>
    </row>
    <row r="55" spans="1:10" ht="11.25" customHeight="1">
      <c r="A55" s="1017"/>
      <c r="B55" s="1014">
        <v>41639</v>
      </c>
      <c r="C55" s="1013">
        <v>0.39152708344320303</v>
      </c>
      <c r="D55" s="1012">
        <v>0.16384166820864746</v>
      </c>
      <c r="E55" s="1012">
        <v>0.12611791711543266</v>
      </c>
      <c r="F55" s="1012">
        <v>0.12014397932349087</v>
      </c>
      <c r="G55" s="1011">
        <v>6717.166666666667</v>
      </c>
      <c r="H55" s="1011">
        <v>8368.9166666666661</v>
      </c>
      <c r="I55" s="1011">
        <v>5146.666666666667</v>
      </c>
      <c r="J55" s="1010">
        <v>667.25</v>
      </c>
    </row>
    <row r="56" spans="1:10" ht="11.25" customHeight="1">
      <c r="A56" s="1017"/>
      <c r="B56" s="1014">
        <v>41670</v>
      </c>
      <c r="C56" s="1009">
        <v>0.3875110747002195</v>
      </c>
      <c r="D56" s="1008">
        <v>0.16680430150743353</v>
      </c>
      <c r="E56" s="1008">
        <v>0.128050632753373</v>
      </c>
      <c r="F56" s="1008">
        <v>0.12307633675635116</v>
      </c>
      <c r="G56" s="1007">
        <v>6886.833333333333</v>
      </c>
      <c r="H56" s="1007">
        <v>8493.6666666666661</v>
      </c>
      <c r="I56" s="1007">
        <v>5204.5</v>
      </c>
      <c r="J56" s="1006">
        <v>674.41666666666663</v>
      </c>
    </row>
    <row r="57" spans="1:10" ht="11.25" customHeight="1">
      <c r="A57" s="1017"/>
      <c r="B57" s="1014">
        <v>41698</v>
      </c>
      <c r="C57" s="1013">
        <v>0.3811772034931023</v>
      </c>
      <c r="D57" s="1012">
        <v>0.17027382122702703</v>
      </c>
      <c r="E57" s="1012">
        <v>0.13030745134793709</v>
      </c>
      <c r="F57" s="1012">
        <v>0.1253837759830497</v>
      </c>
      <c r="G57" s="1011">
        <v>7052.166666666667</v>
      </c>
      <c r="H57" s="1011">
        <v>8620</v>
      </c>
      <c r="I57" s="1011">
        <v>5264.166666666667</v>
      </c>
      <c r="J57" s="1010">
        <v>681.5</v>
      </c>
    </row>
    <row r="58" spans="1:10" ht="11.25" customHeight="1">
      <c r="A58" s="1017"/>
      <c r="B58" s="1014">
        <v>41729</v>
      </c>
      <c r="C58" s="1009">
        <v>0.3739360675951689</v>
      </c>
      <c r="D58" s="1008">
        <v>0.1732430175017905</v>
      </c>
      <c r="E58" s="1008">
        <v>0.13284882395211778</v>
      </c>
      <c r="F58" s="1008">
        <v>0.12582895900776198</v>
      </c>
      <c r="G58" s="1007">
        <v>7216</v>
      </c>
      <c r="H58" s="1007">
        <v>8749.5833333333339</v>
      </c>
      <c r="I58" s="1007">
        <v>5325.083333333333</v>
      </c>
      <c r="J58" s="1006">
        <v>687.91666666666663</v>
      </c>
    </row>
    <row r="59" spans="1:10" ht="11.25" customHeight="1">
      <c r="A59" s="1017"/>
      <c r="B59" s="1014">
        <v>41759</v>
      </c>
      <c r="C59" s="1013">
        <v>0.36533275789427649</v>
      </c>
      <c r="D59" s="1012">
        <v>0.17702781284668681</v>
      </c>
      <c r="E59" s="1012">
        <v>0.13506076981684353</v>
      </c>
      <c r="F59" s="1012">
        <v>0.12459977256133475</v>
      </c>
      <c r="G59" s="1011">
        <v>7375.5</v>
      </c>
      <c r="H59" s="1011">
        <v>8883.25</v>
      </c>
      <c r="I59" s="1011">
        <v>5386.916666666667</v>
      </c>
      <c r="J59" s="1010">
        <v>693.75</v>
      </c>
    </row>
    <row r="60" spans="1:10" ht="11.25" customHeight="1">
      <c r="A60" s="1017"/>
      <c r="B60" s="1014">
        <v>41790</v>
      </c>
      <c r="C60" s="1009">
        <v>0.355302053129183</v>
      </c>
      <c r="D60" s="1008">
        <v>0.18104769280442534</v>
      </c>
      <c r="E60" s="1008">
        <v>0.13718078743679316</v>
      </c>
      <c r="F60" s="1008">
        <v>0.12477898724642957</v>
      </c>
      <c r="G60" s="1007">
        <v>7530.5</v>
      </c>
      <c r="H60" s="1007">
        <v>9017.0833333333339</v>
      </c>
      <c r="I60" s="1007">
        <v>5449.916666666667</v>
      </c>
      <c r="J60" s="1006">
        <v>700.08333333333337</v>
      </c>
    </row>
    <row r="61" spans="1:10" ht="11.25" customHeight="1">
      <c r="A61" s="1017"/>
      <c r="B61" s="1014">
        <v>41820</v>
      </c>
      <c r="C61" s="1013">
        <v>0.3456507554786028</v>
      </c>
      <c r="D61" s="1012">
        <v>0.18435982087473513</v>
      </c>
      <c r="E61" s="1012">
        <v>0.1393332035115796</v>
      </c>
      <c r="F61" s="1012">
        <v>0.12356915858161155</v>
      </c>
      <c r="G61" s="1011">
        <v>7686.833333333333</v>
      </c>
      <c r="H61" s="1011">
        <v>9150.5</v>
      </c>
      <c r="I61" s="1011">
        <v>5512.916666666667</v>
      </c>
      <c r="J61" s="1010">
        <v>706</v>
      </c>
    </row>
    <row r="62" spans="1:10" ht="11.25" customHeight="1">
      <c r="A62" s="1017"/>
      <c r="B62" s="1014">
        <v>41851</v>
      </c>
      <c r="C62" s="1009">
        <v>0.33641381921668057</v>
      </c>
      <c r="D62" s="1008">
        <v>0.18705261860798642</v>
      </c>
      <c r="E62" s="1008">
        <v>0.1418184432597511</v>
      </c>
      <c r="F62" s="1008">
        <v>0.11991242743277619</v>
      </c>
      <c r="G62" s="1007">
        <v>7846.833333333333</v>
      </c>
      <c r="H62" s="1007">
        <v>9281.6666666666661</v>
      </c>
      <c r="I62" s="1007">
        <v>5578.083333333333</v>
      </c>
      <c r="J62" s="1006">
        <v>711.5</v>
      </c>
    </row>
    <row r="63" spans="1:10" ht="11.25" customHeight="1">
      <c r="A63" s="1017"/>
      <c r="B63" s="1014">
        <v>41882</v>
      </c>
      <c r="C63" s="1013">
        <v>0.32728470345359711</v>
      </c>
      <c r="D63" s="1012">
        <v>0.18875835490876999</v>
      </c>
      <c r="E63" s="1012">
        <v>0.14321127913173706</v>
      </c>
      <c r="F63" s="1012">
        <v>0.11812775661080503</v>
      </c>
      <c r="G63" s="1011">
        <v>8008.083333333333</v>
      </c>
      <c r="H63" s="1011">
        <v>9410.25</v>
      </c>
      <c r="I63" s="1011">
        <v>5642.166666666667</v>
      </c>
      <c r="J63" s="1010">
        <v>717.41666666666663</v>
      </c>
    </row>
    <row r="64" spans="1:10" ht="11.25" customHeight="1">
      <c r="A64" s="1017"/>
      <c r="B64" s="1014">
        <v>41912</v>
      </c>
      <c r="C64" s="1009">
        <v>0.31814928872509624</v>
      </c>
      <c r="D64" s="1008">
        <v>0.18925511944330561</v>
      </c>
      <c r="E64" s="1008">
        <v>0.1451340886108336</v>
      </c>
      <c r="F64" s="1008">
        <v>0.11750846635411698</v>
      </c>
      <c r="G64" s="1007">
        <v>8172.333333333333</v>
      </c>
      <c r="H64" s="1007">
        <v>9535.25</v>
      </c>
      <c r="I64" s="1007">
        <v>5708.083333333333</v>
      </c>
      <c r="J64" s="1006">
        <v>723.5</v>
      </c>
    </row>
    <row r="65" spans="1:10" ht="11.25" customHeight="1">
      <c r="A65" s="1017"/>
      <c r="B65" s="1014">
        <v>41943</v>
      </c>
      <c r="C65" s="1013">
        <v>0.30911079115657836</v>
      </c>
      <c r="D65" s="1012">
        <v>0.18712576332322065</v>
      </c>
      <c r="E65" s="1012">
        <v>0.1462037231097279</v>
      </c>
      <c r="F65" s="1012">
        <v>0.1153467491306527</v>
      </c>
      <c r="G65" s="1011">
        <v>8336.1666666666661</v>
      </c>
      <c r="H65" s="1011">
        <v>9650.9166666666661</v>
      </c>
      <c r="I65" s="1011">
        <v>5773</v>
      </c>
      <c r="J65" s="1010">
        <v>729.33333333333337</v>
      </c>
    </row>
    <row r="66" spans="1:10" ht="11.25" customHeight="1">
      <c r="A66" s="1017"/>
      <c r="B66" s="1014">
        <v>41973</v>
      </c>
      <c r="C66" s="1009">
        <v>0.30125524660790676</v>
      </c>
      <c r="D66" s="1008">
        <v>0.18373267445116304</v>
      </c>
      <c r="E66" s="1008">
        <v>0.146359057988283</v>
      </c>
      <c r="F66" s="1008">
        <v>0.11352782892415958</v>
      </c>
      <c r="G66" s="1007">
        <v>8504.0833333333339</v>
      </c>
      <c r="H66" s="1007">
        <v>9761.4166666666661</v>
      </c>
      <c r="I66" s="1007">
        <v>5836.416666666667</v>
      </c>
      <c r="J66" s="1006">
        <v>735.5</v>
      </c>
    </row>
    <row r="67" spans="1:10" ht="11.25" customHeight="1">
      <c r="A67" s="1017"/>
      <c r="B67" s="1014">
        <v>42004</v>
      </c>
      <c r="C67" s="1013">
        <v>0.29242259540484361</v>
      </c>
      <c r="D67" s="1012">
        <v>0.18013651012546905</v>
      </c>
      <c r="E67" s="1012">
        <v>0.14627483825818424</v>
      </c>
      <c r="F67" s="1012">
        <v>0.11153946235245966</v>
      </c>
      <c r="G67" s="1011">
        <v>8670.9166666666661</v>
      </c>
      <c r="H67" s="1011">
        <v>9869.8333333333339</v>
      </c>
      <c r="I67" s="1011">
        <v>5899.333333333333</v>
      </c>
      <c r="J67" s="1010">
        <v>741.41666666666663</v>
      </c>
    </row>
    <row r="68" spans="1:10" ht="11.25" customHeight="1">
      <c r="A68" s="1017"/>
      <c r="B68" s="1014">
        <v>42035</v>
      </c>
      <c r="C68" s="1009">
        <v>0.28467102723564103</v>
      </c>
      <c r="D68" s="1008">
        <v>0.17624713976510345</v>
      </c>
      <c r="E68" s="1008">
        <v>0.14611691258265067</v>
      </c>
      <c r="F68" s="1008">
        <v>0.10876436080440945</v>
      </c>
      <c r="G68" s="1007">
        <v>8836.6666666666661</v>
      </c>
      <c r="H68" s="1007">
        <v>9981.75</v>
      </c>
      <c r="I68" s="1007">
        <v>5964.5</v>
      </c>
      <c r="J68" s="1006">
        <v>747.58333333333337</v>
      </c>
    </row>
    <row r="69" spans="1:10" ht="11.25" customHeight="1">
      <c r="A69" s="1017"/>
      <c r="B69" s="1014">
        <v>42063</v>
      </c>
      <c r="C69" s="1013">
        <v>0.27730267844779172</v>
      </c>
      <c r="D69" s="1012">
        <v>0.17139880111736272</v>
      </c>
      <c r="E69" s="1012">
        <v>0.14524348278543028</v>
      </c>
      <c r="F69" s="1012">
        <v>0.10673339255030068</v>
      </c>
      <c r="G69" s="1011">
        <v>8997.25</v>
      </c>
      <c r="H69" s="1011">
        <v>10086.666666666666</v>
      </c>
      <c r="I69" s="1011">
        <v>6027.916666666667</v>
      </c>
      <c r="J69" s="1010">
        <v>754.16666666666663</v>
      </c>
    </row>
    <row r="70" spans="1:10" ht="11.25" customHeight="1">
      <c r="A70" s="1017"/>
      <c r="B70" s="1014">
        <v>42094</v>
      </c>
      <c r="C70" s="1009">
        <v>0.27047688678870047</v>
      </c>
      <c r="D70" s="1008">
        <v>0.16605640761825113</v>
      </c>
      <c r="E70" s="1008">
        <v>0.14460523402821215</v>
      </c>
      <c r="F70" s="1008">
        <v>0.10658835889380121</v>
      </c>
      <c r="G70" s="1007">
        <v>9157.4166666666661</v>
      </c>
      <c r="H70" s="1007">
        <v>10190.416666666666</v>
      </c>
      <c r="I70" s="1007">
        <v>6094.166666666667</v>
      </c>
      <c r="J70" s="1006">
        <v>761.25</v>
      </c>
    </row>
    <row r="71" spans="1:10" ht="11.25" customHeight="1">
      <c r="A71" s="1017"/>
      <c r="B71" s="1014">
        <v>42124</v>
      </c>
      <c r="C71" s="1013">
        <v>0.26480853862791731</v>
      </c>
      <c r="D71" s="1012">
        <v>0.1596547001658471</v>
      </c>
      <c r="E71" s="1012">
        <v>0.14405666395439495</v>
      </c>
      <c r="F71" s="1012">
        <v>0.10848841014379416</v>
      </c>
      <c r="G71" s="1011">
        <v>9318.0833333333339</v>
      </c>
      <c r="H71" s="1011">
        <v>10288.75</v>
      </c>
      <c r="I71" s="1011">
        <v>6162</v>
      </c>
      <c r="J71" s="1010">
        <v>769.08333333333337</v>
      </c>
    </row>
    <row r="72" spans="1:10" ht="11.25" customHeight="1">
      <c r="A72" s="1017"/>
      <c r="B72" s="1014">
        <v>42155</v>
      </c>
      <c r="C72" s="1009">
        <v>0.25996347586633473</v>
      </c>
      <c r="D72" s="1008">
        <v>0.15365914539845246</v>
      </c>
      <c r="E72" s="1008">
        <v>0.1434030004918945</v>
      </c>
      <c r="F72" s="1008">
        <v>0.10953548552427513</v>
      </c>
      <c r="G72" s="1007">
        <v>9476.5833333333339</v>
      </c>
      <c r="H72" s="1007">
        <v>10390.583333333334</v>
      </c>
      <c r="I72" s="1007">
        <v>6230.583333333333</v>
      </c>
      <c r="J72" s="1006">
        <v>776.91666666666663</v>
      </c>
    </row>
    <row r="73" spans="1:10" ht="11.25" customHeight="1">
      <c r="A73" s="1017"/>
      <c r="B73" s="1014">
        <v>42185</v>
      </c>
      <c r="C73" s="1013">
        <v>0.25483069214742454</v>
      </c>
      <c r="D73" s="1012">
        <v>0.14780902688035358</v>
      </c>
      <c r="E73" s="1012">
        <v>0.14338053625675043</v>
      </c>
      <c r="F73" s="1012">
        <v>0.11139087488087991</v>
      </c>
      <c r="G73" s="1011">
        <v>9632.9166666666661</v>
      </c>
      <c r="H73" s="1011">
        <v>10492.333333333334</v>
      </c>
      <c r="I73" s="1011">
        <v>6302.75</v>
      </c>
      <c r="J73" s="1010">
        <v>784.83333333333337</v>
      </c>
    </row>
    <row r="74" spans="1:10" ht="11.25" customHeight="1">
      <c r="A74" s="1017"/>
      <c r="B74" s="1014">
        <v>42216</v>
      </c>
      <c r="C74" s="1009">
        <v>0.24894128030768811</v>
      </c>
      <c r="D74" s="1008">
        <v>0.14221061467614451</v>
      </c>
      <c r="E74" s="1008">
        <v>0.1430212072956375</v>
      </c>
      <c r="F74" s="1008">
        <v>0.11335625888971133</v>
      </c>
      <c r="G74" s="1007">
        <v>9786.75</v>
      </c>
      <c r="H74" s="1007">
        <v>10592.666666666666</v>
      </c>
      <c r="I74" s="1007">
        <v>6375.666666666667</v>
      </c>
      <c r="J74" s="1006">
        <v>792.33333333333337</v>
      </c>
    </row>
    <row r="75" spans="1:10" ht="11.25" customHeight="1">
      <c r="A75" s="1017"/>
      <c r="B75" s="1014">
        <v>42247</v>
      </c>
      <c r="C75" s="1013">
        <v>0.24281210172305601</v>
      </c>
      <c r="D75" s="1012">
        <v>0.13690330970100614</v>
      </c>
      <c r="E75" s="1012">
        <v>0.14299091118347004</v>
      </c>
      <c r="F75" s="1012">
        <v>0.11575159452063478</v>
      </c>
      <c r="G75" s="1011">
        <v>9938.5</v>
      </c>
      <c r="H75" s="1011">
        <v>10691.5</v>
      </c>
      <c r="I75" s="1011">
        <v>6449</v>
      </c>
      <c r="J75" s="1010">
        <v>800.66666666666663</v>
      </c>
    </row>
    <row r="76" spans="1:10" ht="11.25" customHeight="1">
      <c r="A76" s="1017"/>
      <c r="B76" s="1014">
        <v>42277</v>
      </c>
      <c r="C76" s="1009">
        <v>0.23583552978712699</v>
      </c>
      <c r="D76" s="1008">
        <v>0.13235753112327633</v>
      </c>
      <c r="E76" s="1008">
        <v>0.14226254578310618</v>
      </c>
      <c r="F76" s="1008">
        <v>0.11776308539687121</v>
      </c>
      <c r="G76" s="1007">
        <v>10085.25</v>
      </c>
      <c r="H76" s="1007">
        <v>10792.333333333334</v>
      </c>
      <c r="I76" s="1007">
        <v>6520.416666666667</v>
      </c>
      <c r="J76" s="1006">
        <v>808.91666666666663</v>
      </c>
    </row>
    <row r="77" spans="1:10" ht="11.25" customHeight="1">
      <c r="A77" s="1017"/>
      <c r="B77" s="1014">
        <v>42308</v>
      </c>
      <c r="C77" s="1013">
        <v>0.22906489906097685</v>
      </c>
      <c r="D77" s="1012">
        <v>0.1290857931625963</v>
      </c>
      <c r="E77" s="1012">
        <v>0.1417601932297233</v>
      </c>
      <c r="F77" s="1012">
        <v>0.1197241922503335</v>
      </c>
      <c r="G77" s="1011">
        <v>10231.5</v>
      </c>
      <c r="H77" s="1011">
        <v>10892.916666666666</v>
      </c>
      <c r="I77" s="1011">
        <v>6591.75</v>
      </c>
      <c r="J77" s="1010">
        <v>816.83333333333337</v>
      </c>
    </row>
    <row r="78" spans="1:10" ht="11.25" customHeight="1">
      <c r="A78" s="1017"/>
      <c r="B78" s="1014">
        <v>42338</v>
      </c>
      <c r="C78" s="1009">
        <v>0.22129402892460603</v>
      </c>
      <c r="D78" s="1008">
        <v>0.1262446036467576</v>
      </c>
      <c r="E78" s="1008">
        <v>0.14202309206535577</v>
      </c>
      <c r="F78" s="1008">
        <v>0.12049562346631172</v>
      </c>
      <c r="G78" s="1007">
        <v>10373</v>
      </c>
      <c r="H78" s="1007">
        <v>10990.666666666666</v>
      </c>
      <c r="I78" s="1007">
        <v>6665.75</v>
      </c>
      <c r="J78" s="1006">
        <v>824.25</v>
      </c>
    </row>
    <row r="79" spans="1:10" ht="11.25" customHeight="1">
      <c r="A79" s="1017"/>
      <c r="B79" s="1014">
        <v>42369</v>
      </c>
      <c r="C79" s="1013">
        <v>0.21375919679424546</v>
      </c>
      <c r="D79" s="1012">
        <v>0.12394174198816234</v>
      </c>
      <c r="E79" s="1012">
        <v>0.14276387877923083</v>
      </c>
      <c r="F79" s="1012">
        <v>0.12133856097375979</v>
      </c>
      <c r="G79" s="1011">
        <v>10513</v>
      </c>
      <c r="H79" s="1011">
        <v>11090.916666666666</v>
      </c>
      <c r="I79" s="1011">
        <v>6742</v>
      </c>
      <c r="J79" s="1010">
        <v>831.41666666666663</v>
      </c>
    </row>
    <row r="80" spans="1:10" ht="11.25" customHeight="1">
      <c r="A80" s="1017"/>
      <c r="B80" s="1014">
        <v>42400</v>
      </c>
      <c r="C80" s="1009">
        <v>0.20715253912519724</v>
      </c>
      <c r="D80" s="1008">
        <v>0.12109770748255433</v>
      </c>
      <c r="E80" s="1008">
        <v>0.14301809502811297</v>
      </c>
      <c r="F80" s="1008">
        <v>0.12243104534483479</v>
      </c>
      <c r="G80" s="1007">
        <v>10654.083333333334</v>
      </c>
      <c r="H80" s="1007">
        <v>11188.333333333334</v>
      </c>
      <c r="I80" s="1007">
        <v>6817.916666666667</v>
      </c>
      <c r="J80" s="1006">
        <v>839.08333333333337</v>
      </c>
    </row>
    <row r="81" spans="1:10" ht="11.25" customHeight="1">
      <c r="A81" s="1017"/>
      <c r="B81" s="1014">
        <v>42429</v>
      </c>
      <c r="C81" s="1013">
        <v>0.20220960320237902</v>
      </c>
      <c r="D81" s="1012">
        <v>0.11979945885973081</v>
      </c>
      <c r="E81" s="1012">
        <v>0.1438033756044709</v>
      </c>
      <c r="F81" s="1012">
        <v>0.12288005158729522</v>
      </c>
      <c r="G81" s="1011">
        <v>10804.083333333334</v>
      </c>
      <c r="H81" s="1011">
        <v>11293.416666666666</v>
      </c>
      <c r="I81" s="1011">
        <v>6894.916666666667</v>
      </c>
      <c r="J81" s="1010">
        <v>846.75</v>
      </c>
    </row>
    <row r="82" spans="1:10" ht="11.25" customHeight="1">
      <c r="A82" s="1017"/>
      <c r="B82" s="1014">
        <v>42460</v>
      </c>
      <c r="C82" s="1009">
        <v>0.19727559727318433</v>
      </c>
      <c r="D82" s="1008">
        <v>0.11806076370525137</v>
      </c>
      <c r="E82" s="1008">
        <v>0.14367551336926423</v>
      </c>
      <c r="F82" s="1008">
        <v>0.12235465992117779</v>
      </c>
      <c r="G82" s="1007">
        <v>10952.25</v>
      </c>
      <c r="H82" s="1007">
        <v>11391.916666666666</v>
      </c>
      <c r="I82" s="1007">
        <v>6969.583333333333</v>
      </c>
      <c r="J82" s="1006">
        <v>854.25</v>
      </c>
    </row>
    <row r="83" spans="1:10" ht="11.25" customHeight="1">
      <c r="A83" s="1017"/>
      <c r="B83" s="1014">
        <v>42490</v>
      </c>
      <c r="C83" s="1013">
        <v>0.19221256835394662</v>
      </c>
      <c r="D83" s="1012">
        <v>0.11682449640293525</v>
      </c>
      <c r="E83" s="1012">
        <v>0.14316571696075819</v>
      </c>
      <c r="F83" s="1012">
        <v>0.12070384289901981</v>
      </c>
      <c r="G83" s="1011">
        <v>11098.75</v>
      </c>
      <c r="H83" s="1011">
        <v>11488.833333333334</v>
      </c>
      <c r="I83" s="1011">
        <v>7043.666666666667</v>
      </c>
      <c r="J83" s="1010">
        <v>861.75</v>
      </c>
    </row>
    <row r="84" spans="1:10" ht="11.25" customHeight="1">
      <c r="A84" s="1017"/>
      <c r="B84" s="1014">
        <v>42521</v>
      </c>
      <c r="C84" s="1009">
        <v>0.1870290888478566</v>
      </c>
      <c r="D84" s="1008">
        <v>0.11431448446003994</v>
      </c>
      <c r="E84" s="1008">
        <v>0.14267399082028259</v>
      </c>
      <c r="F84" s="1008">
        <v>0.11798754125974729</v>
      </c>
      <c r="G84" s="1007">
        <v>11239.833333333334</v>
      </c>
      <c r="H84" s="1007">
        <v>11575.916666666666</v>
      </c>
      <c r="I84" s="1007">
        <v>7118.666666666667</v>
      </c>
      <c r="J84" s="1006">
        <v>868.33333333333337</v>
      </c>
    </row>
    <row r="85" spans="1:10" ht="11.25" customHeight="1">
      <c r="A85" s="1017"/>
      <c r="B85" s="1014">
        <v>42551</v>
      </c>
      <c r="C85" s="1013">
        <v>0.18178524558016726</v>
      </c>
      <c r="D85" s="1012">
        <v>0.11165976303430669</v>
      </c>
      <c r="E85" s="1012">
        <v>0.1415175686384493</v>
      </c>
      <c r="F85" s="1012">
        <v>0.11506863146201039</v>
      </c>
      <c r="G85" s="1011">
        <v>11375.75</v>
      </c>
      <c r="H85" s="1011">
        <v>11660.916666666666</v>
      </c>
      <c r="I85" s="1011">
        <v>7193.666666666667</v>
      </c>
      <c r="J85" s="1010">
        <v>874.83333333333337</v>
      </c>
    </row>
    <row r="86" spans="1:10" ht="11.25" customHeight="1">
      <c r="A86" s="1017"/>
      <c r="B86" s="1014">
        <v>42582</v>
      </c>
      <c r="C86" s="1009">
        <v>0.17653332934629162</v>
      </c>
      <c r="D86" s="1008">
        <v>0.10906067555779093</v>
      </c>
      <c r="E86" s="1008">
        <v>0.1401117206198374</v>
      </c>
      <c r="F86" s="1008">
        <v>0.11269045075555255</v>
      </c>
      <c r="G86" s="1007">
        <v>11506.666666666666</v>
      </c>
      <c r="H86" s="1007">
        <v>11744.5</v>
      </c>
      <c r="I86" s="1007">
        <v>7267.75</v>
      </c>
      <c r="J86" s="1006">
        <v>881.25</v>
      </c>
    </row>
    <row r="87" spans="1:10" ht="11.25" customHeight="1">
      <c r="A87" s="1017"/>
      <c r="B87" s="1014">
        <v>42613</v>
      </c>
      <c r="C87" s="1013">
        <v>0.17123454075534572</v>
      </c>
      <c r="D87" s="1012">
        <v>0.10658052973006359</v>
      </c>
      <c r="E87" s="1012">
        <v>0.13884855673503965</v>
      </c>
      <c r="F87" s="1012">
        <v>0.10766542341245655</v>
      </c>
      <c r="G87" s="1011">
        <v>11632.833333333334</v>
      </c>
      <c r="H87" s="1011">
        <v>11827.25</v>
      </c>
      <c r="I87" s="1011">
        <v>7343.166666666667</v>
      </c>
      <c r="J87" s="1010">
        <v>886.41666666666663</v>
      </c>
    </row>
    <row r="88" spans="1:10" ht="11.25" customHeight="1">
      <c r="A88" s="1017"/>
      <c r="B88" s="1014">
        <v>42643</v>
      </c>
      <c r="C88" s="1009">
        <v>0.16647087168735944</v>
      </c>
      <c r="D88" s="1008">
        <v>0.10333462595732269</v>
      </c>
      <c r="E88" s="1008">
        <v>0.13824150943481681</v>
      </c>
      <c r="F88" s="1008">
        <v>0.10266804340062234</v>
      </c>
      <c r="G88" s="1007">
        <v>11756.583333333334</v>
      </c>
      <c r="H88" s="1007">
        <v>11903.416666666666</v>
      </c>
      <c r="I88" s="1007">
        <v>7420.5</v>
      </c>
      <c r="J88" s="1006">
        <v>891.5</v>
      </c>
    </row>
    <row r="89" spans="1:10" ht="11.25" customHeight="1">
      <c r="A89" s="1017"/>
      <c r="B89" s="1014">
        <v>42674</v>
      </c>
      <c r="C89" s="1013">
        <v>0.1615787567187511</v>
      </c>
      <c r="D89" s="1012">
        <v>9.9780046048691506E-2</v>
      </c>
      <c r="E89" s="1012">
        <v>0.1377280146156977</v>
      </c>
      <c r="F89" s="1012">
        <v>9.8398242433703098E-2</v>
      </c>
      <c r="G89" s="1011">
        <v>11877.25</v>
      </c>
      <c r="H89" s="1011">
        <v>11975.416666666666</v>
      </c>
      <c r="I89" s="1011">
        <v>7498.25</v>
      </c>
      <c r="J89" s="1010">
        <v>896.75</v>
      </c>
    </row>
    <row r="90" spans="1:10" ht="11.25" customHeight="1">
      <c r="A90" s="1017"/>
      <c r="B90" s="1014">
        <v>42704</v>
      </c>
      <c r="C90" s="1009">
        <v>0.15721109268628436</v>
      </c>
      <c r="D90" s="1008">
        <v>9.6674225614051437E-2</v>
      </c>
      <c r="E90" s="1008">
        <v>0.13628911534864371</v>
      </c>
      <c r="F90" s="1008">
        <v>9.5450575953410069E-2</v>
      </c>
      <c r="G90" s="1007">
        <v>11996.25</v>
      </c>
      <c r="H90" s="1007">
        <v>12048.833333333334</v>
      </c>
      <c r="I90" s="1007">
        <v>7572.833333333333</v>
      </c>
      <c r="J90" s="1006">
        <v>902.5</v>
      </c>
    </row>
    <row r="91" spans="1:10" ht="11.25" customHeight="1">
      <c r="A91" s="1017"/>
      <c r="B91" s="1014">
        <v>42735</v>
      </c>
      <c r="C91" s="1013">
        <v>0.15186279760010915</v>
      </c>
      <c r="D91" s="1012">
        <v>9.271386782430395E-2</v>
      </c>
      <c r="E91" s="1012">
        <v>0.13395856077245857</v>
      </c>
      <c r="F91" s="1012">
        <v>9.3940300710327815E-2</v>
      </c>
      <c r="G91" s="1011">
        <v>12101.333333333334</v>
      </c>
      <c r="H91" s="1011">
        <v>12115.083333333334</v>
      </c>
      <c r="I91" s="1011">
        <v>7643.833333333333</v>
      </c>
      <c r="J91" s="1010">
        <v>909.16666666666663</v>
      </c>
    </row>
    <row r="92" spans="1:10" ht="11.25" customHeight="1">
      <c r="A92" s="1017"/>
      <c r="B92" s="1014">
        <v>42766</v>
      </c>
      <c r="C92" s="1009">
        <v>0.14687059347224024</v>
      </c>
      <c r="D92" s="1008">
        <v>8.9377377302030658E-2</v>
      </c>
      <c r="E92" s="1008">
        <v>0.13169620111628991</v>
      </c>
      <c r="F92" s="1008">
        <v>9.1123907078578856E-2</v>
      </c>
      <c r="G92" s="1007">
        <v>12208.083333333334</v>
      </c>
      <c r="H92" s="1007">
        <v>12183.416666666666</v>
      </c>
      <c r="I92" s="1007">
        <v>7714.166666666667</v>
      </c>
      <c r="J92" s="1006">
        <v>915.25</v>
      </c>
    </row>
    <row r="93" spans="1:10" ht="11.25" customHeight="1">
      <c r="A93" s="1017"/>
      <c r="B93" s="1014">
        <v>42794</v>
      </c>
      <c r="C93" s="1013">
        <v>0.1406156180909148</v>
      </c>
      <c r="D93" s="1012">
        <v>8.4840059730812323E-2</v>
      </c>
      <c r="E93" s="1012">
        <v>0.12929140408425621</v>
      </c>
      <c r="F93" s="1012">
        <v>8.8338625146926919E-2</v>
      </c>
      <c r="G93" s="1011">
        <v>12311.75</v>
      </c>
      <c r="H93" s="1011">
        <v>12246.75</v>
      </c>
      <c r="I93" s="1011">
        <v>7784.666666666667</v>
      </c>
      <c r="J93" s="1010">
        <v>921.33333333333337</v>
      </c>
    </row>
    <row r="94" spans="1:10" ht="11.25" customHeight="1">
      <c r="A94" s="1017"/>
      <c r="B94" s="1014">
        <v>42825</v>
      </c>
      <c r="C94" s="1009">
        <v>0.13463077351029099</v>
      </c>
      <c r="D94" s="1008">
        <v>8.108070810451419E-2</v>
      </c>
      <c r="E94" s="1008">
        <v>0.12747874440032567</v>
      </c>
      <c r="F94" s="1008">
        <v>8.5064346208808983E-2</v>
      </c>
      <c r="G94" s="1007">
        <v>12415.083333333334</v>
      </c>
      <c r="H94" s="1007">
        <v>12311</v>
      </c>
      <c r="I94" s="1007">
        <v>7856.25</v>
      </c>
      <c r="J94" s="1006">
        <v>926.75</v>
      </c>
    </row>
    <row r="95" spans="1:10" ht="11.25" customHeight="1">
      <c r="A95" s="1017"/>
      <c r="B95" s="1014">
        <v>42855</v>
      </c>
      <c r="C95" s="1013">
        <v>0.12870518022006577</v>
      </c>
      <c r="D95" s="1012">
        <v>7.7399938107585942E-2</v>
      </c>
      <c r="E95" s="1012">
        <v>0.12588777356280692</v>
      </c>
      <c r="F95" s="1012">
        <v>8.1402249981845198E-2</v>
      </c>
      <c r="G95" s="1011">
        <v>12516</v>
      </c>
      <c r="H95" s="1011">
        <v>12374.083333333334</v>
      </c>
      <c r="I95" s="1011">
        <v>7928.5</v>
      </c>
      <c r="J95" s="1010">
        <v>931.75</v>
      </c>
    </row>
    <row r="96" spans="1:10" ht="11.25" customHeight="1">
      <c r="A96" s="1017"/>
      <c r="B96" s="1014">
        <v>42886</v>
      </c>
      <c r="C96" s="1009">
        <v>0.12373721396285314</v>
      </c>
      <c r="D96" s="1008">
        <v>7.5328109886208375E-2</v>
      </c>
      <c r="E96" s="1008">
        <v>0.12403562663920653</v>
      </c>
      <c r="F96" s="1008">
        <v>7.9610000770527836E-2</v>
      </c>
      <c r="G96" s="1007">
        <v>12620.75</v>
      </c>
      <c r="H96" s="1007">
        <v>12444.583333333334</v>
      </c>
      <c r="I96" s="1007">
        <v>7999.666666666667</v>
      </c>
      <c r="J96" s="1006">
        <v>937.33333333333337</v>
      </c>
    </row>
    <row r="97" spans="1:10" ht="11.25" customHeight="1">
      <c r="A97" s="1017"/>
      <c r="B97" s="1014">
        <v>42916</v>
      </c>
      <c r="C97" s="1013">
        <v>0.11960561236119854</v>
      </c>
      <c r="D97" s="1012">
        <v>7.3396942590898115E-2</v>
      </c>
      <c r="E97" s="1012">
        <v>0.12229017528775621</v>
      </c>
      <c r="F97" s="1012">
        <v>7.7755563267898356E-2</v>
      </c>
      <c r="G97" s="1011">
        <v>12728.083333333334</v>
      </c>
      <c r="H97" s="1011">
        <v>12514.083333333334</v>
      </c>
      <c r="I97" s="1011">
        <v>8071.333333333333</v>
      </c>
      <c r="J97" s="1010">
        <v>942.75</v>
      </c>
    </row>
    <row r="98" spans="1:10" ht="11.25" customHeight="1">
      <c r="A98" s="1017"/>
      <c r="B98" s="1014">
        <v>42947</v>
      </c>
      <c r="C98" s="1009">
        <v>0.1158866124492785</v>
      </c>
      <c r="D98" s="1008">
        <v>7.1614983169877536E-2</v>
      </c>
      <c r="E98" s="1008">
        <v>0.12081867537304969</v>
      </c>
      <c r="F98" s="1008">
        <v>7.7016962933546596E-2</v>
      </c>
      <c r="G98" s="1007">
        <v>12833.333333333334</v>
      </c>
      <c r="H98" s="1007">
        <v>12583.583333333334</v>
      </c>
      <c r="I98" s="1007">
        <v>8143.75</v>
      </c>
      <c r="J98" s="1006">
        <v>949.08333333333337</v>
      </c>
    </row>
    <row r="99" spans="1:10" ht="11.25" customHeight="1">
      <c r="A99" s="1017"/>
      <c r="B99" s="1014">
        <v>42978</v>
      </c>
      <c r="C99" s="1013">
        <v>0.11297213635310582</v>
      </c>
      <c r="D99" s="1012">
        <v>7.0097979552339665E-2</v>
      </c>
      <c r="E99" s="1012">
        <v>0.11903879535693834</v>
      </c>
      <c r="F99" s="1012">
        <v>7.8795254392299022E-2</v>
      </c>
      <c r="G99" s="1011">
        <v>12941.75</v>
      </c>
      <c r="H99" s="1011">
        <v>12655.166666666666</v>
      </c>
      <c r="I99" s="1011">
        <v>8215.25</v>
      </c>
      <c r="J99" s="1010">
        <v>956.25</v>
      </c>
    </row>
    <row r="100" spans="1:10" ht="11.25" customHeight="1">
      <c r="A100" s="1017"/>
      <c r="B100" s="1014">
        <v>43008</v>
      </c>
      <c r="C100" s="1009">
        <v>0.11023670763826825</v>
      </c>
      <c r="D100" s="1008">
        <v>6.9431617591385539E-2</v>
      </c>
      <c r="E100" s="1008">
        <v>0.11679939910231919</v>
      </c>
      <c r="F100" s="1008">
        <v>8.0954199664802662E-2</v>
      </c>
      <c r="G100" s="1007">
        <v>13048.833333333334</v>
      </c>
      <c r="H100" s="1007">
        <v>12729.333333333334</v>
      </c>
      <c r="I100" s="1007">
        <v>8285.4166666666661</v>
      </c>
      <c r="J100" s="1006">
        <v>963.66666666666663</v>
      </c>
    </row>
    <row r="101" spans="1:10" ht="11.25" customHeight="1">
      <c r="A101" s="1017"/>
      <c r="B101" s="1014">
        <v>43039</v>
      </c>
      <c r="C101" s="1013">
        <v>0.107669663435859</v>
      </c>
      <c r="D101" s="1012">
        <v>6.9604860999243512E-2</v>
      </c>
      <c r="E101" s="1012">
        <v>0.11449992519950723</v>
      </c>
      <c r="F101" s="1012">
        <v>8.1621892606134658E-2</v>
      </c>
      <c r="G101" s="1011">
        <v>13153.666666666666</v>
      </c>
      <c r="H101" s="1011">
        <v>12808.916666666666</v>
      </c>
      <c r="I101" s="1011">
        <v>8355.4166666666661</v>
      </c>
      <c r="J101" s="1010">
        <v>969.91666666666663</v>
      </c>
    </row>
    <row r="102" spans="1:10" ht="11.25" customHeight="1">
      <c r="A102" s="1017"/>
      <c r="B102" s="1014">
        <v>43069</v>
      </c>
      <c r="C102" s="1009">
        <v>0.10505156981183367</v>
      </c>
      <c r="D102" s="1008">
        <v>6.9219880617937213E-2</v>
      </c>
      <c r="E102" s="1008">
        <v>0.11314404915078709</v>
      </c>
      <c r="F102" s="1008">
        <v>8.1481915472916763E-2</v>
      </c>
      <c r="G102" s="1007">
        <v>13255.416666666666</v>
      </c>
      <c r="H102" s="1007">
        <v>12883.25</v>
      </c>
      <c r="I102" s="1007">
        <v>8428.75</v>
      </c>
      <c r="J102" s="1006">
        <v>976</v>
      </c>
    </row>
    <row r="103" spans="1:10" ht="11.25" customHeight="1">
      <c r="A103" s="1017"/>
      <c r="B103" s="1014">
        <v>43100</v>
      </c>
      <c r="C103" s="1013">
        <v>0.10461283817211632</v>
      </c>
      <c r="D103" s="1012">
        <v>6.9599764896625574E-2</v>
      </c>
      <c r="E103" s="1012">
        <v>0.11260620281136212</v>
      </c>
      <c r="F103" s="1012">
        <v>8.0021982577552955E-2</v>
      </c>
      <c r="G103" s="1011">
        <v>13366.916666666666</v>
      </c>
      <c r="H103" s="1011">
        <v>12958.75</v>
      </c>
      <c r="I103" s="1011">
        <v>8504</v>
      </c>
      <c r="J103" s="1010">
        <v>981.91666666666663</v>
      </c>
    </row>
    <row r="104" spans="1:10" ht="11.25" customHeight="1">
      <c r="A104" s="1017"/>
      <c r="B104" s="1014">
        <v>43131</v>
      </c>
      <c r="C104" s="1009">
        <v>0.10407506358643255</v>
      </c>
      <c r="D104" s="1008">
        <v>7.0009199688642956E-2</v>
      </c>
      <c r="E104" s="1008">
        <v>0.11277105715866581</v>
      </c>
      <c r="F104" s="1008">
        <v>7.8792909316082002E-2</v>
      </c>
      <c r="G104" s="1007">
        <v>13478.416666666666</v>
      </c>
      <c r="H104" s="1007">
        <v>13037</v>
      </c>
      <c r="I104" s="1007">
        <v>8583.8333333333339</v>
      </c>
      <c r="J104" s="1006">
        <v>987.33333333333337</v>
      </c>
    </row>
    <row r="105" spans="1:10" ht="11.25" customHeight="1">
      <c r="A105" s="1017"/>
      <c r="B105" s="1014">
        <v>43159</v>
      </c>
      <c r="C105" s="1013">
        <v>0.10327490176328231</v>
      </c>
      <c r="D105" s="1012">
        <v>7.0387324659041905E-2</v>
      </c>
      <c r="E105" s="1012">
        <v>0.11302899510035003</v>
      </c>
      <c r="F105" s="1012">
        <v>7.8010974266601862E-2</v>
      </c>
      <c r="G105" s="1011">
        <v>13582.666666666666</v>
      </c>
      <c r="H105" s="1011">
        <v>13109.166666666666</v>
      </c>
      <c r="I105" s="1011">
        <v>8664.5833333333339</v>
      </c>
      <c r="J105" s="1010">
        <v>993.16666666666663</v>
      </c>
    </row>
    <row r="106" spans="1:10" ht="11.25" customHeight="1">
      <c r="A106" s="1017"/>
      <c r="B106" s="1014">
        <v>43190</v>
      </c>
      <c r="C106" s="1009">
        <v>0.1021445273113142</v>
      </c>
      <c r="D106" s="1008">
        <v>7.0736190075481445E-2</v>
      </c>
      <c r="E106" s="1008">
        <v>0.11270672642915676</v>
      </c>
      <c r="F106" s="1008">
        <v>7.9339154242148158E-2</v>
      </c>
      <c r="G106" s="1007">
        <v>13682</v>
      </c>
      <c r="H106" s="1007">
        <v>13182</v>
      </c>
      <c r="I106" s="1007">
        <v>8741.8333333333339</v>
      </c>
      <c r="J106" s="1006">
        <v>1000.25</v>
      </c>
    </row>
    <row r="107" spans="1:10" ht="11.25" customHeight="1">
      <c r="A107" s="1017"/>
      <c r="B107" s="1014">
        <v>43220</v>
      </c>
      <c r="C107" s="1013">
        <v>0.10111491760832886</v>
      </c>
      <c r="D107" s="1012">
        <v>7.1129669865898679E-2</v>
      </c>
      <c r="E107" s="1012">
        <v>0.11236814000473726</v>
      </c>
      <c r="F107" s="1012">
        <v>8.080568680850049E-2</v>
      </c>
      <c r="G107" s="1011">
        <v>13779.583333333334</v>
      </c>
      <c r="H107" s="1011">
        <v>13254.083333333334</v>
      </c>
      <c r="I107" s="1011">
        <v>8819.6666666666661</v>
      </c>
      <c r="J107" s="1010">
        <v>1007</v>
      </c>
    </row>
    <row r="108" spans="1:10" ht="11.25" customHeight="1">
      <c r="A108" s="1017"/>
      <c r="B108" s="1014">
        <v>43251</v>
      </c>
      <c r="C108" s="1009">
        <v>9.9454572088829421E-2</v>
      </c>
      <c r="D108" s="1008">
        <v>7.0535956561577337E-2</v>
      </c>
      <c r="E108" s="1008">
        <v>0.11244153614848462</v>
      </c>
      <c r="F108" s="1008">
        <v>8.1494248124815108E-2</v>
      </c>
      <c r="G108" s="1007">
        <v>13873.333333333334</v>
      </c>
      <c r="H108" s="1007">
        <v>13321.916666666666</v>
      </c>
      <c r="I108" s="1007">
        <v>8899.5</v>
      </c>
      <c r="J108" s="1006">
        <v>1013.6666666666666</v>
      </c>
    </row>
    <row r="109" spans="1:10" ht="11.25" customHeight="1">
      <c r="A109" s="1017"/>
      <c r="B109" s="1014">
        <v>43281</v>
      </c>
      <c r="C109" s="1013">
        <v>9.7366340271156648E-2</v>
      </c>
      <c r="D109" s="1012">
        <v>6.9771131772885256E-2</v>
      </c>
      <c r="E109" s="1012">
        <v>0.11220874740860677</v>
      </c>
      <c r="F109" s="1012">
        <v>8.3487366903508678E-2</v>
      </c>
      <c r="G109" s="1011">
        <v>13964.25</v>
      </c>
      <c r="H109" s="1011">
        <v>13386.333333333334</v>
      </c>
      <c r="I109" s="1011">
        <v>8977.25</v>
      </c>
      <c r="J109" s="1010">
        <v>1021.4166666666666</v>
      </c>
    </row>
    <row r="110" spans="1:10" ht="11.25" customHeight="1">
      <c r="A110" s="1017"/>
      <c r="B110" s="1014">
        <v>43312</v>
      </c>
      <c r="C110" s="1009">
        <v>9.5311205034838878E-2</v>
      </c>
      <c r="D110" s="1008">
        <v>6.8920527130156631E-2</v>
      </c>
      <c r="E110" s="1008">
        <v>0.11191660539592607</v>
      </c>
      <c r="F110" s="1008">
        <v>8.4555247212316317E-2</v>
      </c>
      <c r="G110" s="1007">
        <v>14052.916666666666</v>
      </c>
      <c r="H110" s="1007">
        <v>13449.583333333334</v>
      </c>
      <c r="I110" s="1007">
        <v>9055.3333333333339</v>
      </c>
      <c r="J110" s="1006">
        <v>1029.3333333333333</v>
      </c>
    </row>
    <row r="111" spans="1:10" ht="11.25" customHeight="1">
      <c r="A111" s="1017"/>
      <c r="B111" s="1014">
        <v>43343</v>
      </c>
      <c r="C111" s="1013">
        <v>9.2613369031151208E-2</v>
      </c>
      <c r="D111" s="1012">
        <v>6.7947069413673691E-2</v>
      </c>
      <c r="E111" s="1012">
        <v>0.11160173153962753</v>
      </c>
      <c r="F111" s="1012">
        <v>8.463025833150413E-2</v>
      </c>
      <c r="G111" s="1011">
        <v>14136.416666666666</v>
      </c>
      <c r="H111" s="1011">
        <v>13513.5</v>
      </c>
      <c r="I111" s="1011">
        <v>9132</v>
      </c>
      <c r="J111" s="1010">
        <v>1037.25</v>
      </c>
    </row>
    <row r="112" spans="1:10" ht="11.25" customHeight="1">
      <c r="A112" s="1017"/>
      <c r="B112" s="1014">
        <v>43373</v>
      </c>
      <c r="C112" s="1009">
        <v>8.9858406318754788E-2</v>
      </c>
      <c r="D112" s="1008">
        <v>6.6449861310762512E-2</v>
      </c>
      <c r="E112" s="1008">
        <v>0.11153978687601111</v>
      </c>
      <c r="F112" s="1008">
        <v>8.4739706631741907E-2</v>
      </c>
      <c r="G112" s="1007">
        <v>14217.25</v>
      </c>
      <c r="H112" s="1007">
        <v>13573.416666666666</v>
      </c>
      <c r="I112" s="1007">
        <v>9209.1666666666661</v>
      </c>
      <c r="J112" s="1006">
        <v>1045.5</v>
      </c>
    </row>
    <row r="113" spans="1:10" ht="11.25" customHeight="1">
      <c r="A113" s="1017"/>
      <c r="B113" s="1014">
        <v>43404</v>
      </c>
      <c r="C113" s="1013">
        <v>8.7026651804435431E-2</v>
      </c>
      <c r="D113" s="1012">
        <v>6.3911941389312499E-2</v>
      </c>
      <c r="E113" s="1012">
        <v>0.11174644893681158</v>
      </c>
      <c r="F113" s="1012">
        <v>8.7160834778934826E-2</v>
      </c>
      <c r="G113" s="1011">
        <v>14294.083333333334</v>
      </c>
      <c r="H113" s="1011">
        <v>13625.666666666666</v>
      </c>
      <c r="I113" s="1011">
        <v>9288.4166666666661</v>
      </c>
      <c r="J113" s="1010">
        <v>1054.6666666666667</v>
      </c>
    </row>
    <row r="114" spans="1:10" ht="11.25" customHeight="1">
      <c r="A114" s="1017"/>
      <c r="B114" s="1014">
        <v>43434</v>
      </c>
      <c r="C114" s="1009">
        <v>8.4624641748472298E-2</v>
      </c>
      <c r="D114" s="1008">
        <v>6.1895089295408379E-2</v>
      </c>
      <c r="E114" s="1008">
        <v>0.11124752703327122</v>
      </c>
      <c r="F114" s="1008">
        <v>9.1018454097317278E-2</v>
      </c>
      <c r="G114" s="1007">
        <v>14372.916666666666</v>
      </c>
      <c r="H114" s="1007">
        <v>13678.75</v>
      </c>
      <c r="I114" s="1007">
        <v>9365.5</v>
      </c>
      <c r="J114" s="1006">
        <v>1065.0833333333333</v>
      </c>
    </row>
    <row r="115" spans="1:10" ht="11.25" customHeight="1">
      <c r="A115" s="1017"/>
      <c r="B115" s="1014">
        <v>43465</v>
      </c>
      <c r="C115" s="1013">
        <v>8.123977041275128E-2</v>
      </c>
      <c r="D115" s="1012">
        <v>6.0033828761013763E-2</v>
      </c>
      <c r="E115" s="1012">
        <v>0.11060171507825788</v>
      </c>
      <c r="F115" s="1012">
        <v>9.4040856976582834E-2</v>
      </c>
      <c r="G115" s="1011">
        <v>14449.833333333334</v>
      </c>
      <c r="H115" s="1011">
        <v>13735.166666666666</v>
      </c>
      <c r="I115" s="1011">
        <v>9443.5833333333339</v>
      </c>
      <c r="J115" s="1010">
        <v>1074.5</v>
      </c>
    </row>
    <row r="116" spans="1:10" ht="11.25" customHeight="1">
      <c r="A116" s="1017"/>
      <c r="B116" s="1014">
        <v>43496</v>
      </c>
      <c r="C116" s="1009">
        <v>7.7768991822580083E-2</v>
      </c>
      <c r="D116" s="1008">
        <v>5.7408016665868124E-2</v>
      </c>
      <c r="E116" s="1008">
        <v>0.10947162420005137</v>
      </c>
      <c r="F116" s="1008">
        <v>9.8180234161373434E-2</v>
      </c>
      <c r="G116" s="1007">
        <v>14523.25</v>
      </c>
      <c r="H116" s="1007">
        <v>13783.333333333334</v>
      </c>
      <c r="I116" s="1007">
        <v>9522.5833333333339</v>
      </c>
      <c r="J116" s="1006">
        <v>1084.5</v>
      </c>
    </row>
    <row r="117" spans="1:10" ht="11.25" customHeight="1">
      <c r="A117" s="1017"/>
      <c r="B117" s="1014">
        <v>43524</v>
      </c>
      <c r="C117" s="1013">
        <v>7.5162451932961602E-2</v>
      </c>
      <c r="D117" s="1012">
        <v>5.5613516886759064E-2</v>
      </c>
      <c r="E117" s="1012">
        <v>0.10805920770082589</v>
      </c>
      <c r="F117" s="1012">
        <v>0.1018125831365622</v>
      </c>
      <c r="G117" s="1011">
        <v>14600.416666666666</v>
      </c>
      <c r="H117" s="1011">
        <v>13836.083333333334</v>
      </c>
      <c r="I117" s="1011">
        <v>9600</v>
      </c>
      <c r="J117" s="1010">
        <v>1094.5</v>
      </c>
    </row>
    <row r="118" spans="1:10" ht="11.25" customHeight="1">
      <c r="A118" s="1017"/>
      <c r="B118" s="1014">
        <v>43555</v>
      </c>
      <c r="C118" s="1009">
        <v>7.3136096308321061E-2</v>
      </c>
      <c r="D118" s="1008">
        <v>5.3301959811394184E-2</v>
      </c>
      <c r="E118" s="1008">
        <v>0.10735776853375893</v>
      </c>
      <c r="F118" s="1008">
        <v>0.1042461279069805</v>
      </c>
      <c r="G118" s="1007">
        <v>14679.833333333334</v>
      </c>
      <c r="H118" s="1007">
        <v>13882.416666666666</v>
      </c>
      <c r="I118" s="1007">
        <v>9679.5</v>
      </c>
      <c r="J118" s="1006">
        <v>1104.75</v>
      </c>
    </row>
    <row r="119" spans="1:10" ht="11.25" customHeight="1">
      <c r="A119" s="1017"/>
      <c r="B119" s="1014">
        <v>43585</v>
      </c>
      <c r="C119" s="1013">
        <v>7.1333358871957409E-2</v>
      </c>
      <c r="D119" s="1012">
        <v>5.1055529919038424E-2</v>
      </c>
      <c r="E119" s="1012">
        <v>0.10674730539115705</v>
      </c>
      <c r="F119" s="1012">
        <v>0.10799748693446831</v>
      </c>
      <c r="G119" s="1011">
        <v>14760.25</v>
      </c>
      <c r="H119" s="1011">
        <v>13928.75</v>
      </c>
      <c r="I119" s="1011">
        <v>9760.4166666666661</v>
      </c>
      <c r="J119" s="1010">
        <v>1116</v>
      </c>
    </row>
    <row r="120" spans="1:10" ht="11.25" customHeight="1">
      <c r="A120" s="1017"/>
      <c r="B120" s="1014">
        <v>43616</v>
      </c>
      <c r="C120" s="1009">
        <v>7.0123546022281255E-2</v>
      </c>
      <c r="D120" s="1008">
        <v>4.9034438564720638E-2</v>
      </c>
      <c r="E120" s="1008">
        <v>0.10565952485661</v>
      </c>
      <c r="F120" s="1008">
        <v>0.11174439826431803</v>
      </c>
      <c r="G120" s="1007">
        <v>14844.583333333334</v>
      </c>
      <c r="H120" s="1007">
        <v>13973.25</v>
      </c>
      <c r="I120" s="1007">
        <v>9839.1666666666661</v>
      </c>
      <c r="J120" s="1006">
        <v>1127.1666666666667</v>
      </c>
    </row>
    <row r="121" spans="1:10" ht="11.25" customHeight="1">
      <c r="A121" s="1017"/>
      <c r="B121" s="1014">
        <v>43646</v>
      </c>
      <c r="C121" s="1013">
        <v>6.8731908638742692E-2</v>
      </c>
      <c r="D121" s="1012">
        <v>4.7273820062830541E-2</v>
      </c>
      <c r="E121" s="1012">
        <v>0.10481742902730272</v>
      </c>
      <c r="F121" s="1012">
        <v>0.11424808907189543</v>
      </c>
      <c r="G121" s="1011">
        <v>14922.833333333334</v>
      </c>
      <c r="H121" s="1011">
        <v>14017.416666666666</v>
      </c>
      <c r="I121" s="1011">
        <v>9917.5</v>
      </c>
      <c r="J121" s="1010">
        <v>1138.3333333333333</v>
      </c>
    </row>
    <row r="122" spans="1:10" ht="11.25" customHeight="1">
      <c r="A122" s="1017"/>
      <c r="B122" s="1014">
        <v>43677</v>
      </c>
      <c r="C122" s="1009">
        <v>6.7807186465933991E-2</v>
      </c>
      <c r="D122" s="1008">
        <v>4.5261326427165405E-2</v>
      </c>
      <c r="E122" s="1008">
        <v>0.1040248084410544</v>
      </c>
      <c r="F122" s="1008">
        <v>0.11677535082075154</v>
      </c>
      <c r="G122" s="1007">
        <v>15005.166666666666</v>
      </c>
      <c r="H122" s="1007">
        <v>14056.75</v>
      </c>
      <c r="I122" s="1007">
        <v>9996.5833333333339</v>
      </c>
      <c r="J122" s="1006">
        <v>1149.75</v>
      </c>
    </row>
    <row r="123" spans="1:10" ht="11.25" customHeight="1">
      <c r="A123" s="1017"/>
      <c r="B123" s="1014">
        <v>43708</v>
      </c>
      <c r="C123" s="1013">
        <v>6.7145464075358804E-2</v>
      </c>
      <c r="D123" s="1012">
        <v>4.2505681129877092E-2</v>
      </c>
      <c r="E123" s="1012">
        <v>0.10359757369431122</v>
      </c>
      <c r="F123" s="1012">
        <v>0.11959116175661123</v>
      </c>
      <c r="G123" s="1011">
        <v>15085.25</v>
      </c>
      <c r="H123" s="1011">
        <v>14086.333333333334</v>
      </c>
      <c r="I123" s="1011">
        <v>10077.333333333334</v>
      </c>
      <c r="J123" s="1010">
        <v>1161.5</v>
      </c>
    </row>
    <row r="124" spans="1:10" ht="11.25" customHeight="1">
      <c r="A124" s="1017"/>
      <c r="B124" s="1014">
        <v>43738</v>
      </c>
      <c r="C124" s="1009">
        <v>6.6915092904925644E-2</v>
      </c>
      <c r="D124" s="1008">
        <v>3.991436722145042E-2</v>
      </c>
      <c r="E124" s="1008">
        <v>0.10325241131659862</v>
      </c>
      <c r="F124" s="1008">
        <v>0.12172819139364087</v>
      </c>
      <c r="G124" s="1007">
        <v>15168.5</v>
      </c>
      <c r="H124" s="1007">
        <v>14113.666666666666</v>
      </c>
      <c r="I124" s="1007">
        <v>10159.416666666666</v>
      </c>
      <c r="J124" s="1006">
        <v>1172.9166666666667</v>
      </c>
    </row>
    <row r="125" spans="1:10" ht="11.25" customHeight="1">
      <c r="A125" s="1017"/>
      <c r="B125" s="1014">
        <v>43769</v>
      </c>
      <c r="C125" s="1013">
        <v>6.7176544695106158E-2</v>
      </c>
      <c r="D125" s="1012">
        <v>3.8223897582671418E-2</v>
      </c>
      <c r="E125" s="1012">
        <v>0.10248280161353802</v>
      </c>
      <c r="F125" s="1012">
        <v>0.12292285940168916</v>
      </c>
      <c r="G125" s="1011">
        <v>15254.333333333334</v>
      </c>
      <c r="H125" s="1011">
        <v>14145</v>
      </c>
      <c r="I125" s="1011">
        <v>10239.833333333334</v>
      </c>
      <c r="J125" s="1010">
        <v>1184.4166666666667</v>
      </c>
    </row>
    <row r="126" spans="1:10" ht="11.25" customHeight="1">
      <c r="A126" s="1017"/>
      <c r="B126" s="1014">
        <v>43799</v>
      </c>
      <c r="C126" s="1009">
        <v>6.7088998706591005E-2</v>
      </c>
      <c r="D126" s="1008">
        <v>3.6515897694977061E-2</v>
      </c>
      <c r="E126" s="1008">
        <v>0.10212159143347084</v>
      </c>
      <c r="F126" s="1008">
        <v>0.12235638248586468</v>
      </c>
      <c r="G126" s="1007">
        <v>15337.333333333334</v>
      </c>
      <c r="H126" s="1007">
        <v>14177</v>
      </c>
      <c r="I126" s="1007">
        <v>10321.5</v>
      </c>
      <c r="J126" s="1006">
        <v>1195.5</v>
      </c>
    </row>
    <row r="127" spans="1:10" ht="11.25" customHeight="1">
      <c r="A127" s="1017"/>
      <c r="B127" s="1014">
        <v>43830</v>
      </c>
      <c r="C127" s="1013">
        <v>6.7248462564064068E-2</v>
      </c>
      <c r="D127" s="1012">
        <v>3.4427426410085338E-2</v>
      </c>
      <c r="E127" s="1012">
        <v>0.10138774788078316</v>
      </c>
      <c r="F127" s="1012">
        <v>0.12342178956085535</v>
      </c>
      <c r="G127" s="1011">
        <v>15421.75</v>
      </c>
      <c r="H127" s="1011">
        <v>14207.25</v>
      </c>
      <c r="I127" s="1011">
        <v>10400.666666666666</v>
      </c>
      <c r="J127" s="1010">
        <v>1207.1666666666667</v>
      </c>
    </row>
    <row r="128" spans="1:10" ht="11.25" customHeight="1">
      <c r="A128" s="1017"/>
      <c r="B128" s="1014">
        <v>43861</v>
      </c>
      <c r="C128" s="1009">
        <v>6.8164013277740021E-2</v>
      </c>
      <c r="D128" s="1008">
        <v>3.3195354794016751E-2</v>
      </c>
      <c r="E128" s="1008">
        <v>0.10048124330961639</v>
      </c>
      <c r="F128" s="1008">
        <v>0.12399696654502894</v>
      </c>
      <c r="G128" s="1007">
        <v>15513.583333333334</v>
      </c>
      <c r="H128" s="1007">
        <v>14239.916666666666</v>
      </c>
      <c r="I128" s="1007">
        <v>10478.833333333334</v>
      </c>
      <c r="J128" s="1006">
        <v>1219</v>
      </c>
    </row>
    <row r="129" spans="1:10" ht="11.25" customHeight="1">
      <c r="A129" s="1017"/>
      <c r="B129" s="1014">
        <v>43890</v>
      </c>
      <c r="C129" s="1013">
        <v>6.8926542093236121E-2</v>
      </c>
      <c r="D129" s="1012">
        <v>3.1689397715347713E-2</v>
      </c>
      <c r="E129" s="1012">
        <v>9.9981155440349037E-2</v>
      </c>
      <c r="F129" s="1012">
        <v>0.12472301128964691</v>
      </c>
      <c r="G129" s="1011">
        <v>15607.333333333334</v>
      </c>
      <c r="H129" s="1011">
        <v>14273.75</v>
      </c>
      <c r="I129" s="1011">
        <v>10559.083333333334</v>
      </c>
      <c r="J129" s="1010">
        <v>1231</v>
      </c>
    </row>
    <row r="130" spans="1:10" ht="11.25" customHeight="1">
      <c r="A130" s="1017"/>
      <c r="B130" s="1014">
        <v>43921</v>
      </c>
      <c r="C130" s="1009">
        <v>6.9202321339824721E-2</v>
      </c>
      <c r="D130" s="1008">
        <v>3.078030893951833E-2</v>
      </c>
      <c r="E130" s="1008">
        <v>9.9452726224663446E-2</v>
      </c>
      <c r="F130" s="1008">
        <v>0.12554453264111634</v>
      </c>
      <c r="G130" s="1007">
        <v>15696.25</v>
      </c>
      <c r="H130" s="1007">
        <v>14309.083333333334</v>
      </c>
      <c r="I130" s="1007">
        <v>10641.5</v>
      </c>
      <c r="J130" s="1006">
        <v>1243.4166666666667</v>
      </c>
    </row>
    <row r="131" spans="1:10" ht="11.25" customHeight="1">
      <c r="A131" s="1017"/>
      <c r="B131" s="1014">
        <v>43951</v>
      </c>
      <c r="C131" s="1013">
        <v>6.9888764450351012E-2</v>
      </c>
      <c r="D131" s="1012">
        <v>3.0124595756727119E-2</v>
      </c>
      <c r="E131" s="1012">
        <v>0.10047238076929686</v>
      </c>
      <c r="F131" s="1012">
        <v>0.12565899708172473</v>
      </c>
      <c r="G131" s="1011">
        <v>15792.583333333334</v>
      </c>
      <c r="H131" s="1011">
        <v>14348</v>
      </c>
      <c r="I131" s="1011">
        <v>10741.333333333334</v>
      </c>
      <c r="J131" s="1010">
        <v>1256.25</v>
      </c>
    </row>
    <row r="132" spans="1:10" ht="11.25" customHeight="1">
      <c r="A132" s="1017"/>
      <c r="B132" s="1014">
        <v>43982</v>
      </c>
      <c r="C132" s="1009">
        <v>7.0103968780075673E-2</v>
      </c>
      <c r="D132" s="1008">
        <v>2.946832530844129E-2</v>
      </c>
      <c r="E132" s="1008">
        <v>0.10194881853216992</v>
      </c>
      <c r="F132" s="1008">
        <v>0.12579777580240947</v>
      </c>
      <c r="G132" s="1007">
        <v>15886.166666666666</v>
      </c>
      <c r="H132" s="1007">
        <v>14384.916666666666</v>
      </c>
      <c r="I132" s="1007">
        <v>10843.25</v>
      </c>
      <c r="J132" s="1006">
        <v>1269</v>
      </c>
    </row>
    <row r="133" spans="1:10" ht="11.25" customHeight="1">
      <c r="A133" s="1017"/>
      <c r="B133" s="1014">
        <v>44012</v>
      </c>
      <c r="C133" s="1013">
        <v>7.1241502466837289E-2</v>
      </c>
      <c r="D133" s="1012">
        <v>2.8785549085248368E-2</v>
      </c>
      <c r="E133" s="1012">
        <v>0.10348561906320904</v>
      </c>
      <c r="F133" s="1012">
        <v>0.12546684360340513</v>
      </c>
      <c r="G133" s="1011">
        <v>15987</v>
      </c>
      <c r="H133" s="1011">
        <v>14421.083333333334</v>
      </c>
      <c r="I133" s="1011">
        <v>10945.333333333334</v>
      </c>
      <c r="J133" s="1010">
        <v>1281.1666666666667</v>
      </c>
    </row>
    <row r="134" spans="1:10" ht="11.25" customHeight="1">
      <c r="A134" s="1017"/>
      <c r="B134" s="1014">
        <v>44043</v>
      </c>
      <c r="C134" s="1009">
        <v>7.2150329845331693E-2</v>
      </c>
      <c r="D134" s="1008">
        <v>2.863742538741948E-2</v>
      </c>
      <c r="E134" s="1008">
        <v>0.1048983861031052</v>
      </c>
      <c r="F134" s="1008">
        <v>0.1242168725656112</v>
      </c>
      <c r="G134" s="1007">
        <v>16089</v>
      </c>
      <c r="H134" s="1007">
        <v>14459.666666666666</v>
      </c>
      <c r="I134" s="1007">
        <v>11047.083333333334</v>
      </c>
      <c r="J134" s="1006">
        <v>1292.5</v>
      </c>
    </row>
    <row r="135" spans="1:10" ht="11.25" customHeight="1">
      <c r="A135" s="1017"/>
      <c r="B135" s="1014">
        <v>44074</v>
      </c>
      <c r="C135" s="1013">
        <v>7.3622151148075507E-2</v>
      </c>
      <c r="D135" s="1012">
        <v>2.9377369716875195E-2</v>
      </c>
      <c r="E135" s="1012">
        <v>0.10612353882852858</v>
      </c>
      <c r="F135" s="1012">
        <v>0.12299064041231274</v>
      </c>
      <c r="G135" s="1011">
        <v>16197.166666666666</v>
      </c>
      <c r="H135" s="1011">
        <v>14500.5</v>
      </c>
      <c r="I135" s="1011">
        <v>11148.916666666666</v>
      </c>
      <c r="J135" s="1010">
        <v>1304.25</v>
      </c>
    </row>
    <row r="136" spans="1:10" ht="11.25" customHeight="1">
      <c r="A136" s="1017"/>
      <c r="B136" s="1014">
        <v>44104</v>
      </c>
      <c r="C136" s="1009">
        <v>7.4663732422277959E-2</v>
      </c>
      <c r="D136" s="1008">
        <v>3.0549101144742352E-2</v>
      </c>
      <c r="E136" s="1008">
        <v>0.10734311222472613</v>
      </c>
      <c r="F136" s="1008">
        <v>0.12251484364104305</v>
      </c>
      <c r="G136" s="1007">
        <v>16302.333333333334</v>
      </c>
      <c r="H136" s="1007">
        <v>14545.083333333334</v>
      </c>
      <c r="I136" s="1007">
        <v>11252.333333333334</v>
      </c>
      <c r="J136" s="1006">
        <v>1316.5</v>
      </c>
    </row>
    <row r="137" spans="1:10" ht="11.25" customHeight="1">
      <c r="A137" s="1017"/>
      <c r="B137" s="1014">
        <v>44135</v>
      </c>
      <c r="C137" s="1013">
        <v>7.5797250600553423E-2</v>
      </c>
      <c r="D137" s="1012">
        <v>3.1415407718897448E-2</v>
      </c>
      <c r="E137" s="1012">
        <v>0.10879703330100653</v>
      </c>
      <c r="F137" s="1012">
        <v>0.12296774219176769</v>
      </c>
      <c r="G137" s="1011">
        <v>16411.916666666668</v>
      </c>
      <c r="H137" s="1011">
        <v>14589.583333333334</v>
      </c>
      <c r="I137" s="1011">
        <v>11356.25</v>
      </c>
      <c r="J137" s="1010">
        <v>1330</v>
      </c>
    </row>
    <row r="138" spans="1:10" ht="11.25" customHeight="1">
      <c r="A138" s="1017"/>
      <c r="B138" s="1014">
        <v>44165</v>
      </c>
      <c r="C138" s="1009">
        <v>7.7072580575471561E-2</v>
      </c>
      <c r="D138" s="1008">
        <v>3.2044188521275087E-2</v>
      </c>
      <c r="E138" s="1008">
        <v>0.10989643389257808</v>
      </c>
      <c r="F138" s="1008">
        <v>0.12384698214907437</v>
      </c>
      <c r="G138" s="1007">
        <v>16520.5</v>
      </c>
      <c r="H138" s="1007">
        <v>14631.416666666666</v>
      </c>
      <c r="I138" s="1007">
        <v>11457.916666666666</v>
      </c>
      <c r="J138" s="1006">
        <v>1343.5</v>
      </c>
    </row>
    <row r="139" spans="1:10" ht="11.25" customHeight="1">
      <c r="A139" s="1017"/>
      <c r="B139" s="1014">
        <v>44196</v>
      </c>
      <c r="C139" s="1013">
        <v>7.8156077369218868E-2</v>
      </c>
      <c r="D139" s="1012">
        <v>3.2736167596765973E-2</v>
      </c>
      <c r="E139" s="1012">
        <v>0.11174962861770871</v>
      </c>
      <c r="F139" s="1012">
        <v>0.1233552131979911</v>
      </c>
      <c r="G139" s="1011">
        <v>16627.75</v>
      </c>
      <c r="H139" s="1011">
        <v>14672.333333333334</v>
      </c>
      <c r="I139" s="1011">
        <v>11564.666666666666</v>
      </c>
      <c r="J139" s="1010">
        <v>1356</v>
      </c>
    </row>
    <row r="140" spans="1:10" ht="11.25" customHeight="1">
      <c r="A140" s="1017"/>
      <c r="B140" s="1014">
        <v>44227</v>
      </c>
      <c r="C140" s="1009">
        <v>7.8693527460303933E-2</v>
      </c>
      <c r="D140" s="1008">
        <v>3.3705865179173587E-2</v>
      </c>
      <c r="E140" s="1008">
        <v>0.11379641190809109</v>
      </c>
      <c r="F140" s="1008">
        <v>0.12317820766928576</v>
      </c>
      <c r="G140" s="1007">
        <v>16735</v>
      </c>
      <c r="H140" s="1007">
        <v>14720.083333333334</v>
      </c>
      <c r="I140" s="1007">
        <v>11672.583333333334</v>
      </c>
      <c r="J140" s="1006">
        <v>1369.0833333333333</v>
      </c>
    </row>
    <row r="141" spans="1:10" ht="11.25" customHeight="1">
      <c r="A141" s="1017"/>
      <c r="B141" s="1014">
        <v>44255</v>
      </c>
      <c r="C141" s="1013">
        <v>7.8931664151049685E-2</v>
      </c>
      <c r="D141" s="1012">
        <v>3.4815236955629957E-2</v>
      </c>
      <c r="E141" s="1012">
        <v>0.11581250599546063</v>
      </c>
      <c r="F141" s="1012">
        <v>0.12266099332437168</v>
      </c>
      <c r="G141" s="1011">
        <v>16839.583333333332</v>
      </c>
      <c r="H141" s="1011">
        <v>14771.083333333334</v>
      </c>
      <c r="I141" s="1011">
        <v>11782.75</v>
      </c>
      <c r="J141" s="1010">
        <v>1381.9166666666667</v>
      </c>
    </row>
    <row r="142" spans="1:10" ht="11.25" customHeight="1">
      <c r="A142" s="1017"/>
      <c r="B142" s="1014">
        <v>44286</v>
      </c>
      <c r="C142" s="1009">
        <v>7.9612793826062137E-2</v>
      </c>
      <c r="D142" s="1008">
        <v>3.617514897617885E-2</v>
      </c>
      <c r="E142" s="1008">
        <v>0.11814708779497195</v>
      </c>
      <c r="F142" s="1008">
        <v>0.12126426906912098</v>
      </c>
      <c r="G142" s="1007">
        <v>16945.833333333332</v>
      </c>
      <c r="H142" s="1007">
        <v>14827.333333333334</v>
      </c>
      <c r="I142" s="1007">
        <v>11899.166666666666</v>
      </c>
      <c r="J142" s="1006">
        <v>1394.0833333333333</v>
      </c>
    </row>
    <row r="143" spans="1:10" ht="11.25" customHeight="1">
      <c r="A143" s="1017"/>
      <c r="B143" s="1014">
        <v>44316</v>
      </c>
      <c r="C143" s="1013">
        <v>7.920604732775062E-2</v>
      </c>
      <c r="D143" s="1012">
        <v>3.7281596450041567E-2</v>
      </c>
      <c r="E143" s="1012">
        <v>0.1173497755291607</v>
      </c>
      <c r="F143" s="1012">
        <v>0.11976760704835583</v>
      </c>
      <c r="G143" s="1011">
        <v>17042.75</v>
      </c>
      <c r="H143" s="1011">
        <v>14883.75</v>
      </c>
      <c r="I143" s="1011">
        <v>12001.583333333334</v>
      </c>
      <c r="J143" s="1010">
        <v>1406.5833333333333</v>
      </c>
    </row>
    <row r="144" spans="1:10" ht="11.25" customHeight="1">
      <c r="A144" s="1017"/>
      <c r="B144" s="1014">
        <v>44347</v>
      </c>
      <c r="C144" s="1009">
        <v>7.9024234435321347E-2</v>
      </c>
      <c r="D144" s="1008">
        <v>3.8733449729711635E-2</v>
      </c>
      <c r="E144" s="1008">
        <v>0.11608410782151203</v>
      </c>
      <c r="F144" s="1008">
        <v>0.11941440454670238</v>
      </c>
      <c r="G144" s="1007">
        <v>17140.166666666668</v>
      </c>
      <c r="H144" s="1007">
        <v>14943.083333333334</v>
      </c>
      <c r="I144" s="1007">
        <v>12101</v>
      </c>
      <c r="J144" s="1006">
        <v>1420.5</v>
      </c>
    </row>
    <row r="145" spans="1:10" ht="11.25" customHeight="1">
      <c r="A145" s="1017"/>
      <c r="B145" s="1014">
        <v>44377</v>
      </c>
      <c r="C145" s="1013">
        <v>7.8320019755205028E-2</v>
      </c>
      <c r="D145" s="1012">
        <v>4.0671099454007854E-2</v>
      </c>
      <c r="E145" s="1012">
        <v>0.11502386908781836</v>
      </c>
      <c r="F145" s="1012">
        <v>0.12060549597035196</v>
      </c>
      <c r="G145" s="1011">
        <v>17237.25</v>
      </c>
      <c r="H145" s="1011">
        <v>15008.75</v>
      </c>
      <c r="I145" s="1011">
        <v>12202.833333333334</v>
      </c>
      <c r="J145" s="1010">
        <v>1435.75</v>
      </c>
    </row>
    <row r="146" spans="1:10" ht="11.25" customHeight="1">
      <c r="A146" s="1017"/>
      <c r="B146" s="1014">
        <v>44408</v>
      </c>
      <c r="C146" s="1009">
        <v>7.7440644220656593E-2</v>
      </c>
      <c r="D146" s="1008">
        <v>4.2540823047259126E-2</v>
      </c>
      <c r="E146" s="1008">
        <v>0.11387806279996189</v>
      </c>
      <c r="F146" s="1008">
        <v>0.12354407131128543</v>
      </c>
      <c r="G146" s="1007">
        <v>17332.666666666668</v>
      </c>
      <c r="H146" s="1007">
        <v>15076</v>
      </c>
      <c r="I146" s="1007">
        <v>12303.083333333334</v>
      </c>
      <c r="J146" s="1006">
        <v>1452.3333333333333</v>
      </c>
    </row>
    <row r="147" spans="1:10" ht="11.25" customHeight="1">
      <c r="A147" s="1017"/>
      <c r="B147" s="1014">
        <v>44439</v>
      </c>
      <c r="C147" s="1013">
        <v>7.6005919602634683E-2</v>
      </c>
      <c r="D147" s="1012">
        <v>4.4490006690457606E-2</v>
      </c>
      <c r="E147" s="1012">
        <v>0.11280790734096831</v>
      </c>
      <c r="F147" s="1012">
        <v>0.12583949429405542</v>
      </c>
      <c r="G147" s="1011">
        <v>17425.833333333332</v>
      </c>
      <c r="H147" s="1011">
        <v>15146.833333333334</v>
      </c>
      <c r="I147" s="1011">
        <v>12404.166666666666</v>
      </c>
      <c r="J147" s="1010">
        <v>1468.5833333333333</v>
      </c>
    </row>
    <row r="148" spans="1:10" ht="11.25" customHeight="1">
      <c r="A148" s="1017"/>
      <c r="B148" s="1014">
        <v>44469</v>
      </c>
      <c r="C148" s="1009">
        <v>7.4988346466518849E-2</v>
      </c>
      <c r="D148" s="1008">
        <v>4.6444119004238192E-2</v>
      </c>
      <c r="E148" s="1008">
        <v>0.11158654348869874</v>
      </c>
      <c r="F148" s="1008">
        <v>0.12876164769520776</v>
      </c>
      <c r="G148" s="1007">
        <v>17522.416666666668</v>
      </c>
      <c r="H148" s="1007">
        <v>15221.833333333334</v>
      </c>
      <c r="I148" s="1007">
        <v>12505.25</v>
      </c>
      <c r="J148" s="1006">
        <v>1486.3333333333333</v>
      </c>
    </row>
    <row r="149" spans="1:10" ht="11.25" customHeight="1">
      <c r="A149" s="1017"/>
      <c r="B149" s="1014">
        <v>44500</v>
      </c>
      <c r="C149" s="1013">
        <v>7.354548422965794E-2</v>
      </c>
      <c r="D149" s="1012">
        <v>4.865282630944693E-2</v>
      </c>
      <c r="E149" s="1012">
        <v>0.11033366079738972</v>
      </c>
      <c r="F149" s="1012">
        <v>0.13065324107230838</v>
      </c>
      <c r="G149" s="1011">
        <v>17616.833333333332</v>
      </c>
      <c r="H149" s="1011">
        <v>15300.583333333334</v>
      </c>
      <c r="I149" s="1011">
        <v>12606.416666666666</v>
      </c>
      <c r="J149" s="1010">
        <v>1504.25</v>
      </c>
    </row>
    <row r="150" spans="1:10" ht="11.25" customHeight="1">
      <c r="A150" s="1017"/>
      <c r="B150" s="1014">
        <v>44530</v>
      </c>
      <c r="C150" s="1009">
        <v>7.2395834281514151E-2</v>
      </c>
      <c r="D150" s="1008">
        <v>5.1511624820536561E-2</v>
      </c>
      <c r="E150" s="1008">
        <v>0.10970518271341141</v>
      </c>
      <c r="F150" s="1008">
        <v>0.1323047396850103</v>
      </c>
      <c r="G150" s="1007">
        <v>17715</v>
      </c>
      <c r="H150" s="1007">
        <v>15386</v>
      </c>
      <c r="I150" s="1007">
        <v>12712.166666666666</v>
      </c>
      <c r="J150" s="1006">
        <v>1521.8333333333333</v>
      </c>
    </row>
    <row r="151" spans="1:10" ht="11.25" customHeight="1">
      <c r="A151" s="1017"/>
      <c r="B151" s="1014">
        <v>44561</v>
      </c>
      <c r="C151" s="1013">
        <v>7.1510347290525536E-2</v>
      </c>
      <c r="D151" s="1012">
        <v>5.4966362830436599E-2</v>
      </c>
      <c r="E151" s="1012">
        <v>0.10871495805138039</v>
      </c>
      <c r="F151" s="1012">
        <v>0.13597218915181528</v>
      </c>
      <c r="G151" s="1011">
        <v>17816</v>
      </c>
      <c r="H151" s="1011">
        <v>15479.333333333334</v>
      </c>
      <c r="I151" s="1011">
        <v>12819.75</v>
      </c>
      <c r="J151" s="1010">
        <v>1541</v>
      </c>
    </row>
    <row r="152" spans="1:10" ht="11.25" customHeight="1">
      <c r="A152" s="1017"/>
      <c r="B152" s="1014">
        <v>44592</v>
      </c>
      <c r="C152" s="1009">
        <v>6.9959656941394568E-2</v>
      </c>
      <c r="D152" s="1008">
        <v>5.8094395853960736E-2</v>
      </c>
      <c r="E152" s="1008">
        <v>0.10755226719153226</v>
      </c>
      <c r="F152" s="1008">
        <v>0.13961072828136759</v>
      </c>
      <c r="G152" s="1007">
        <v>17904.5</v>
      </c>
      <c r="H152" s="1007">
        <v>15576.5</v>
      </c>
      <c r="I152" s="1007">
        <v>12926.166666666666</v>
      </c>
      <c r="J152" s="1006">
        <v>1560.9166666666667</v>
      </c>
    </row>
    <row r="153" spans="1:10" ht="11.25" customHeight="1">
      <c r="A153" s="1017"/>
      <c r="B153" s="1014">
        <v>44620</v>
      </c>
      <c r="C153" s="1013">
        <v>6.8498574886324423E-2</v>
      </c>
      <c r="D153" s="1012">
        <v>6.0802153046315498E-2</v>
      </c>
      <c r="E153" s="1012">
        <v>0.10624081943581852</v>
      </c>
      <c r="F153" s="1012">
        <v>0.14431102373765967</v>
      </c>
      <c r="G153" s="1011">
        <v>17991.5</v>
      </c>
      <c r="H153" s="1011">
        <v>15670.833333333334</v>
      </c>
      <c r="I153" s="1011">
        <v>13033.333333333334</v>
      </c>
      <c r="J153" s="1010">
        <v>1582.0833333333333</v>
      </c>
    </row>
    <row r="154" spans="1:10" ht="11.25" customHeight="1">
      <c r="A154" s="1017"/>
      <c r="B154" s="1014">
        <v>44651</v>
      </c>
      <c r="C154" s="1009">
        <v>6.7291720334252694E-2</v>
      </c>
      <c r="D154" s="1008">
        <v>6.3533578291166445E-2</v>
      </c>
      <c r="E154" s="1008">
        <v>0.1042257979896327</v>
      </c>
      <c r="F154" s="1008">
        <v>0.14954659948876856</v>
      </c>
      <c r="G154" s="1007">
        <v>18084.833333333332</v>
      </c>
      <c r="H154" s="1007">
        <v>15771.416666666666</v>
      </c>
      <c r="I154" s="1007">
        <v>13139.166666666666</v>
      </c>
      <c r="J154" s="1006">
        <v>1603.25</v>
      </c>
    </row>
    <row r="155" spans="1:10" ht="11.25" customHeight="1">
      <c r="A155" s="1017"/>
      <c r="B155" s="1014">
        <v>44681</v>
      </c>
      <c r="C155" s="1013">
        <v>6.6945622533984936E-2</v>
      </c>
      <c r="D155" s="1012">
        <v>6.64338019035733E-2</v>
      </c>
      <c r="E155" s="1012">
        <v>0.10353309858887229</v>
      </c>
      <c r="F155" s="1012">
        <v>0.15459721869252316</v>
      </c>
      <c r="G155" s="1011">
        <v>18182.5</v>
      </c>
      <c r="H155" s="1011">
        <v>15874.916666666666</v>
      </c>
      <c r="I155" s="1011">
        <v>13243.833333333334</v>
      </c>
      <c r="J155" s="1010">
        <v>1624.6666666666667</v>
      </c>
    </row>
    <row r="156" spans="1:10" ht="11.25" customHeight="1">
      <c r="A156" s="1017"/>
      <c r="B156" s="1014">
        <v>44712</v>
      </c>
      <c r="C156" s="1009">
        <v>6.6456064119119848E-2</v>
      </c>
      <c r="D156" s="1008">
        <v>6.939292047934191E-2</v>
      </c>
      <c r="E156" s="1008">
        <v>0.10330753092643562</v>
      </c>
      <c r="F156" s="1008">
        <v>0.15764660740742695</v>
      </c>
      <c r="G156" s="1007">
        <v>18278.166666666668</v>
      </c>
      <c r="H156" s="1007">
        <v>15982.583333333334</v>
      </c>
      <c r="I156" s="1007">
        <v>13350.666666666666</v>
      </c>
      <c r="J156" s="1006">
        <v>1644.9166666666667</v>
      </c>
    </row>
    <row r="157" spans="1:10" ht="11.25" customHeight="1">
      <c r="A157" s="1017"/>
      <c r="B157" s="1014">
        <v>44742</v>
      </c>
      <c r="C157" s="1013">
        <v>6.5982911837152783E-2</v>
      </c>
      <c r="D157" s="1012">
        <v>7.1711280497092508E-2</v>
      </c>
      <c r="E157" s="1012">
        <v>0.10292602497359316</v>
      </c>
      <c r="F157" s="1012">
        <v>0.15901610802350291</v>
      </c>
      <c r="G157" s="1011">
        <v>18373.666666666668</v>
      </c>
      <c r="H157" s="1011">
        <v>16087.583333333334</v>
      </c>
      <c r="I157" s="1011">
        <v>13458.333333333334</v>
      </c>
      <c r="J157" s="1010">
        <v>1664.3333333333333</v>
      </c>
    </row>
    <row r="158" spans="1:10" ht="11.25" customHeight="1">
      <c r="A158" s="1017"/>
      <c r="B158" s="1014">
        <v>44773</v>
      </c>
      <c r="C158" s="1009">
        <v>6.5629272719562315E-2</v>
      </c>
      <c r="D158" s="1008">
        <v>7.3934293537063697E-2</v>
      </c>
      <c r="E158" s="1008">
        <v>0.10270654084736297</v>
      </c>
      <c r="F158" s="1008">
        <v>0.15889920806208543</v>
      </c>
      <c r="G158" s="1007">
        <v>18469.333333333332</v>
      </c>
      <c r="H158" s="1007">
        <v>16192.916666666666</v>
      </c>
      <c r="I158" s="1007">
        <v>13566.083333333334</v>
      </c>
      <c r="J158" s="1006">
        <v>1683.1666666666667</v>
      </c>
    </row>
    <row r="159" spans="1:10" ht="11.25" customHeight="1">
      <c r="A159" s="1017"/>
      <c r="B159" s="1014">
        <v>44804</v>
      </c>
      <c r="C159" s="1013">
        <v>6.5217136018421593E-2</v>
      </c>
      <c r="D159" s="1012">
        <v>7.6301266082844876E-2</v>
      </c>
      <c r="E159" s="1012">
        <v>0.10251208432535637</v>
      </c>
      <c r="F159" s="1012">
        <v>0.15928991208954041</v>
      </c>
      <c r="G159" s="1011">
        <v>18561.333333333332</v>
      </c>
      <c r="H159" s="1011">
        <v>16304.583333333334</v>
      </c>
      <c r="I159" s="1011">
        <v>13675.083333333334</v>
      </c>
      <c r="J159" s="1010">
        <v>1702.3333333333333</v>
      </c>
    </row>
    <row r="160" spans="1:10" ht="11.25" customHeight="1">
      <c r="A160" s="1017"/>
      <c r="B160" s="1014">
        <v>44834</v>
      </c>
      <c r="C160" s="1009">
        <v>6.4499282360494611E-2</v>
      </c>
      <c r="D160" s="1008">
        <v>7.8372919445537426E-2</v>
      </c>
      <c r="E160" s="1008">
        <v>0.10237566517312308</v>
      </c>
      <c r="F160" s="1008">
        <v>0.15773590095594817</v>
      </c>
      <c r="G160" s="1007">
        <v>18651.666666666668</v>
      </c>
      <c r="H160" s="1007">
        <v>16416.5</v>
      </c>
      <c r="I160" s="1007">
        <v>13784.75</v>
      </c>
      <c r="J160" s="1006">
        <v>1720.3333333333333</v>
      </c>
    </row>
    <row r="161" spans="1:11" ht="11.25" customHeight="1">
      <c r="A161" s="1017"/>
      <c r="B161" s="1014">
        <v>44865</v>
      </c>
      <c r="C161" s="1013">
        <v>6.3830218908817779E-2</v>
      </c>
      <c r="D161" s="1012">
        <v>8.0233681536454868E-2</v>
      </c>
      <c r="E161" s="1012">
        <v>0.10216073943355979</v>
      </c>
      <c r="F161" s="1012">
        <v>0.15583535590891351</v>
      </c>
      <c r="G161" s="1011">
        <v>18740.333333333332</v>
      </c>
      <c r="H161" s="1011">
        <v>16529.5</v>
      </c>
      <c r="I161" s="1011">
        <v>13893.416666666666</v>
      </c>
      <c r="J161" s="1010">
        <v>1737.9166666666667</v>
      </c>
    </row>
    <row r="162" spans="1:11" ht="11.25" customHeight="1">
      <c r="A162" s="1017"/>
      <c r="B162" s="1014">
        <v>44895</v>
      </c>
      <c r="C162" s="1009">
        <v>6.2555987201133423E-2</v>
      </c>
      <c r="D162" s="1008">
        <v>8.1781804930193658E-2</v>
      </c>
      <c r="E162" s="1008">
        <v>0.10142846074081842</v>
      </c>
      <c r="F162" s="1008">
        <v>0.15494706797896488</v>
      </c>
      <c r="G162" s="1007">
        <v>18822.25</v>
      </c>
      <c r="H162" s="1007">
        <v>16645.25</v>
      </c>
      <c r="I162" s="1007">
        <v>14000.75</v>
      </c>
      <c r="J162" s="1006">
        <v>1756.6666666666667</v>
      </c>
    </row>
    <row r="163" spans="1:11" ht="11.25" customHeight="1">
      <c r="A163" s="1017"/>
      <c r="B163" s="1014">
        <v>44926</v>
      </c>
      <c r="C163" s="1013">
        <v>6.0717632537772015E-2</v>
      </c>
      <c r="D163" s="1012">
        <v>8.2269908643518949E-2</v>
      </c>
      <c r="E163" s="1012">
        <v>0.1002785075622934</v>
      </c>
      <c r="F163" s="1012">
        <v>0.15320036098882017</v>
      </c>
      <c r="G163" s="1011">
        <v>18897</v>
      </c>
      <c r="H163" s="1011">
        <v>16753.416666666668</v>
      </c>
      <c r="I163" s="1011">
        <v>14104.583333333334</v>
      </c>
      <c r="J163" s="1010">
        <v>1776.0833333333333</v>
      </c>
    </row>
    <row r="164" spans="1:11" ht="11.25" customHeight="1">
      <c r="A164" s="1017"/>
      <c r="B164" s="1014">
        <v>44957</v>
      </c>
      <c r="C164" s="1009">
        <v>5.9651637259534096E-2</v>
      </c>
      <c r="D164" s="1008">
        <v>8.2481503445322416E-2</v>
      </c>
      <c r="E164" s="1008">
        <v>9.9372970697953075E-2</v>
      </c>
      <c r="F164" s="1008">
        <v>0.1502294891723148</v>
      </c>
      <c r="G164" s="1007">
        <v>18971</v>
      </c>
      <c r="H164" s="1007">
        <v>16861.5</v>
      </c>
      <c r="I164" s="1007">
        <v>14209.833333333334</v>
      </c>
      <c r="J164" s="1006">
        <v>1794.3333333333333</v>
      </c>
    </row>
    <row r="165" spans="1:11" ht="11.25" customHeight="1">
      <c r="A165" s="1017"/>
      <c r="B165" s="1014">
        <v>44985</v>
      </c>
      <c r="C165" s="1013">
        <v>5.8669531633277726E-2</v>
      </c>
      <c r="D165" s="1012">
        <v>8.2750546670148029E-2</v>
      </c>
      <c r="E165" s="1012">
        <v>9.8219089652780464E-2</v>
      </c>
      <c r="F165" s="1012">
        <v>0.14584468459834377</v>
      </c>
      <c r="G165" s="1011">
        <v>19044.916666666668</v>
      </c>
      <c r="H165" s="1011">
        <v>16967.25</v>
      </c>
      <c r="I165" s="1011">
        <v>14312.416666666666</v>
      </c>
      <c r="J165" s="1010">
        <v>1811.75</v>
      </c>
    </row>
    <row r="166" spans="1:11" ht="11.25" customHeight="1">
      <c r="A166" s="1017"/>
      <c r="B166" s="1014">
        <v>45016</v>
      </c>
      <c r="C166" s="1009">
        <v>5.7041920821156077E-2</v>
      </c>
      <c r="D166" s="1008">
        <v>8.2369669152304523E-2</v>
      </c>
      <c r="E166" s="1008">
        <v>9.7101179025340725E-2</v>
      </c>
      <c r="F166" s="1008">
        <v>0.14165815421225758</v>
      </c>
      <c r="G166" s="1007">
        <v>19113.75</v>
      </c>
      <c r="H166" s="1007">
        <v>17069.5</v>
      </c>
      <c r="I166" s="1007">
        <v>14413.583333333334</v>
      </c>
      <c r="J166" s="1006">
        <v>1829.4166666666667</v>
      </c>
    </row>
    <row r="167" spans="1:11" ht="11.25" customHeight="1">
      <c r="B167" s="1014">
        <v>45046</v>
      </c>
      <c r="C167" s="1013">
        <v>5.5055580450183883E-2</v>
      </c>
      <c r="D167" s="1012">
        <v>8.1532291769416287E-2</v>
      </c>
      <c r="E167" s="1012">
        <v>9.5965044961359283E-2</v>
      </c>
      <c r="F167" s="1012">
        <v>0.13724613086855156</v>
      </c>
      <c r="G167" s="1011">
        <v>19180.583333333332</v>
      </c>
      <c r="H167" s="1011">
        <v>17167.5</v>
      </c>
      <c r="I167" s="1011">
        <v>14512.833333333334</v>
      </c>
      <c r="J167" s="1010">
        <v>1846.8333333333333</v>
      </c>
    </row>
    <row r="168" spans="1:11" ht="11.25" customHeight="1">
      <c r="B168" s="1014">
        <v>45077</v>
      </c>
      <c r="C168" s="1009">
        <v>5.3534156860532867E-2</v>
      </c>
      <c r="D168" s="1008">
        <v>8.0447856813605542E-2</v>
      </c>
      <c r="E168" s="1008">
        <v>9.4660883380564262E-2</v>
      </c>
      <c r="F168" s="1008">
        <v>0.13452870256168045</v>
      </c>
      <c r="G168" s="1007">
        <v>19253.833333333332</v>
      </c>
      <c r="H168" s="1007">
        <v>17266.166666666668</v>
      </c>
      <c r="I168" s="1007">
        <v>14612.166666666666</v>
      </c>
      <c r="J168" s="1006">
        <v>1865.5833333333333</v>
      </c>
    </row>
    <row r="169" spans="1:11" ht="11.25" customHeight="1">
      <c r="B169" s="1016">
        <v>45107</v>
      </c>
      <c r="C169" s="1013">
        <v>5.2092571770141594E-2</v>
      </c>
      <c r="D169" s="1012">
        <v>7.9650575589904446E-2</v>
      </c>
      <c r="E169" s="1012">
        <v>9.3231257503750317E-2</v>
      </c>
      <c r="F169" s="1012">
        <v>0.13304637110797182</v>
      </c>
      <c r="G169" s="1011">
        <v>19328.25</v>
      </c>
      <c r="H169" s="1011">
        <v>17366.416666666668</v>
      </c>
      <c r="I169" s="1011">
        <v>14710.5</v>
      </c>
      <c r="J169" s="1010">
        <v>1885.3333333333333</v>
      </c>
    </row>
    <row r="170" spans="1:11" ht="11.25" customHeight="1">
      <c r="B170" s="1014">
        <v>45138</v>
      </c>
      <c r="C170" s="1009">
        <v>5.0906554735209421E-2</v>
      </c>
      <c r="D170" s="1008">
        <v>7.9081220324446991E-2</v>
      </c>
      <c r="E170" s="1008">
        <v>9.1927274483280239E-2</v>
      </c>
      <c r="F170" s="1008">
        <v>0.13183868345355468</v>
      </c>
      <c r="G170" s="1007">
        <v>19407.583333333332</v>
      </c>
      <c r="H170" s="1007">
        <v>17470.833333333332</v>
      </c>
      <c r="I170" s="1007">
        <v>14810.583333333334</v>
      </c>
      <c r="J170" s="1006">
        <v>1904.75</v>
      </c>
    </row>
    <row r="171" spans="1:11" ht="11.25" customHeight="1">
      <c r="B171" s="1014">
        <v>45169</v>
      </c>
      <c r="C171" s="1013">
        <v>5.0164808221029145E-2</v>
      </c>
      <c r="D171" s="1012">
        <v>7.7836839926066367E-2</v>
      </c>
      <c r="E171" s="1012">
        <v>9.0438026662512105E-2</v>
      </c>
      <c r="F171" s="1012">
        <v>0.13046570455942355</v>
      </c>
      <c r="G171" s="1011">
        <v>19491.166666666668</v>
      </c>
      <c r="H171" s="1011">
        <v>17571.166666666668</v>
      </c>
      <c r="I171" s="1011">
        <v>14909.333333333334</v>
      </c>
      <c r="J171" s="1010">
        <v>1924.25</v>
      </c>
    </row>
    <row r="172" spans="1:11" ht="11.25" customHeight="1">
      <c r="B172" s="1014">
        <v>45199</v>
      </c>
      <c r="C172" s="1009">
        <v>4.9520591217393307E-2</v>
      </c>
      <c r="D172" s="1008">
        <v>7.6575117657303196E-2</v>
      </c>
      <c r="E172" s="1008">
        <v>8.876242295580701E-2</v>
      </c>
      <c r="F172" s="1008">
        <v>0.12976636747042727</v>
      </c>
      <c r="G172" s="1007">
        <v>19574.666666666668</v>
      </c>
      <c r="H172" s="1007">
        <v>17671.333333333332</v>
      </c>
      <c r="I172" s="1007">
        <v>15006</v>
      </c>
      <c r="J172" s="1006">
        <v>1943.4166666666667</v>
      </c>
    </row>
    <row r="173" spans="1:11" ht="11.25" customHeight="1">
      <c r="B173" s="1014">
        <v>45230</v>
      </c>
      <c r="C173" s="1013">
        <v>4.9068275683104144E-2</v>
      </c>
      <c r="D173" s="1012">
        <v>7.5240131180719247E-2</v>
      </c>
      <c r="E173" s="1012">
        <v>8.7348620344956107E-2</v>
      </c>
      <c r="F173" s="1012">
        <v>0.1292882675841722</v>
      </c>
      <c r="G173" s="1011">
        <v>19659.916666666668</v>
      </c>
      <c r="H173" s="1011">
        <v>17771.333333333332</v>
      </c>
      <c r="I173" s="1011">
        <v>15105.083333333334</v>
      </c>
      <c r="J173" s="1010">
        <v>1962.4166666666667</v>
      </c>
    </row>
    <row r="174" spans="1:11" ht="11.25" customHeight="1">
      <c r="B174" s="1014">
        <v>45260</v>
      </c>
      <c r="C174" s="1009">
        <v>4.9459517884702299E-2</v>
      </c>
      <c r="D174" s="1008">
        <v>7.3628854133298449E-2</v>
      </c>
      <c r="E174" s="1008">
        <v>8.6257486354094262E-2</v>
      </c>
      <c r="F174" s="1008">
        <v>0.12748870414263627</v>
      </c>
      <c r="G174" s="1007">
        <v>19753.75</v>
      </c>
      <c r="H174" s="1007">
        <v>17869.666666666668</v>
      </c>
      <c r="I174" s="1007">
        <v>15207.083333333334</v>
      </c>
      <c r="J174" s="1006">
        <v>1980.4166666666667</v>
      </c>
    </row>
    <row r="175" spans="1:11" ht="11.25" customHeight="1">
      <c r="B175" s="1014">
        <v>45291</v>
      </c>
      <c r="C175" s="1013">
        <v>5.0588848133055399E-2</v>
      </c>
      <c r="D175" s="1012">
        <v>7.2614951949182091E-2</v>
      </c>
      <c r="E175" s="1012">
        <v>8.5641229455772558E-2</v>
      </c>
      <c r="F175" s="1012">
        <v>0.12504367016116549</v>
      </c>
      <c r="G175" s="1011">
        <v>19853.75</v>
      </c>
      <c r="H175" s="1011">
        <v>17969.25</v>
      </c>
      <c r="I175" s="1011">
        <v>15311.666666666666</v>
      </c>
      <c r="J175" s="1010">
        <v>1998</v>
      </c>
      <c r="K175" s="1015"/>
    </row>
    <row r="176" spans="1:11" ht="11.25" customHeight="1">
      <c r="B176" s="1014">
        <v>45322</v>
      </c>
      <c r="C176" s="1009">
        <v>5.2176232686515132E-2</v>
      </c>
      <c r="D176" s="1008">
        <v>7.1993186987931432E-2</v>
      </c>
      <c r="E176" s="1008">
        <v>8.4549309715041668E-2</v>
      </c>
      <c r="F176" s="1008">
        <v>0.12422500927951698</v>
      </c>
      <c r="G176" s="1007">
        <v>19962.25</v>
      </c>
      <c r="H176" s="1007">
        <v>18074.916666666668</v>
      </c>
      <c r="I176" s="1007">
        <v>15410.583333333334</v>
      </c>
      <c r="J176" s="1006">
        <v>2017.0833333333333</v>
      </c>
      <c r="K176" s="1015"/>
    </row>
    <row r="177" spans="2:11" ht="11.25" customHeight="1">
      <c r="B177" s="1014">
        <v>45351</v>
      </c>
      <c r="C177" s="1013">
        <v>5.385189361313434E-2</v>
      </c>
      <c r="D177" s="1012">
        <v>7.1825161963932072E-2</v>
      </c>
      <c r="E177" s="1012">
        <v>8.3646563612407174E-2</v>
      </c>
      <c r="F177" s="1012">
        <v>0.12432685332546041</v>
      </c>
      <c r="G177" s="1011">
        <v>20072.333333333332</v>
      </c>
      <c r="H177" s="1011">
        <v>18185.916666666668</v>
      </c>
      <c r="I177" s="1011">
        <v>15509</v>
      </c>
      <c r="J177" s="1010">
        <v>2036.8333333333333</v>
      </c>
    </row>
    <row r="178" spans="2:11" ht="11.25" customHeight="1">
      <c r="B178" s="1014">
        <v>45382</v>
      </c>
      <c r="C178" s="1009">
        <v>5.5944824531670857E-2</v>
      </c>
      <c r="D178" s="1008">
        <v>7.1729555785471522E-2</v>
      </c>
      <c r="E178" s="1008">
        <v>8.2769007350310328E-2</v>
      </c>
      <c r="F178" s="1008">
        <v>0.1243611720421976</v>
      </c>
      <c r="G178" s="1007">
        <v>20185.083333333332</v>
      </c>
      <c r="H178" s="1007">
        <v>18294.083333333332</v>
      </c>
      <c r="I178" s="1007">
        <v>15605.916666666666</v>
      </c>
      <c r="J178" s="1006">
        <v>2056.75</v>
      </c>
    </row>
    <row r="179" spans="2:11" ht="11.25" customHeight="1">
      <c r="B179" s="1014">
        <v>45412</v>
      </c>
      <c r="C179" s="1013">
        <v>5.8261632721075353E-2</v>
      </c>
      <c r="D179" s="1012">
        <v>7.2403477310234013E-2</v>
      </c>
      <c r="E179" s="1012">
        <v>8.2228415053104451E-2</v>
      </c>
      <c r="F179" s="1012">
        <v>0.12470098389435795</v>
      </c>
      <c r="G179" s="1011">
        <v>20300.166666666668</v>
      </c>
      <c r="H179" s="1011">
        <v>18411</v>
      </c>
      <c r="I179" s="1011">
        <v>15705.5</v>
      </c>
      <c r="J179" s="1010">
        <v>2076.9166666666665</v>
      </c>
      <c r="K179" s="1015"/>
    </row>
    <row r="180" spans="2:11" ht="11.25" customHeight="1">
      <c r="B180" s="1014">
        <v>45443</v>
      </c>
      <c r="C180" s="1009">
        <v>6.0076299047906213E-2</v>
      </c>
      <c r="D180" s="1008">
        <v>7.2865160802108031E-2</v>
      </c>
      <c r="E180" s="1008">
        <v>8.1759824475335585E-2</v>
      </c>
      <c r="F180" s="1008">
        <v>0.1239466613540947</v>
      </c>
      <c r="G180" s="1007">
        <v>20412.583333333332</v>
      </c>
      <c r="H180" s="1007">
        <v>18524.916666666668</v>
      </c>
      <c r="I180" s="1007">
        <v>15806.166666666666</v>
      </c>
      <c r="J180" s="1006">
        <v>2096.5833333333335</v>
      </c>
    </row>
    <row r="181" spans="2:11" ht="11.25" customHeight="1">
      <c r="B181" s="1014">
        <v>45473</v>
      </c>
      <c r="C181" s="1013">
        <v>6.1797397880617812E-2</v>
      </c>
      <c r="D181" s="1012">
        <v>7.3406675486068176E-2</v>
      </c>
      <c r="E181" s="1012">
        <v>8.1532968645299311E-2</v>
      </c>
      <c r="F181" s="1012">
        <v>0.12220736297814032</v>
      </c>
      <c r="G181" s="1011">
        <v>20524.583333333332</v>
      </c>
      <c r="H181" s="1011">
        <v>18642.083333333332</v>
      </c>
      <c r="I181" s="1011">
        <v>15909.25</v>
      </c>
      <c r="J181" s="1010">
        <v>2115.5</v>
      </c>
    </row>
    <row r="182" spans="2:11" ht="11.25" customHeight="1">
      <c r="B182" s="1014">
        <v>45504</v>
      </c>
      <c r="C182" s="1009">
        <v>6.3220671461374126E-2</v>
      </c>
      <c r="D182" s="1008">
        <v>7.3685439072722278E-2</v>
      </c>
      <c r="E182" s="1008">
        <v>8.1230725483175295E-2</v>
      </c>
      <c r="F182" s="1008">
        <v>0.12131963726962608</v>
      </c>
      <c r="G182" s="1007">
        <v>20636.25</v>
      </c>
      <c r="H182" s="1007">
        <v>18759.333333333332</v>
      </c>
      <c r="I182" s="1007">
        <v>16013.166666666666</v>
      </c>
      <c r="J182" s="1006">
        <v>2135.6666666666665</v>
      </c>
    </row>
    <row r="183" spans="2:11" ht="11.25" customHeight="1">
      <c r="B183" s="1014">
        <v>45535</v>
      </c>
      <c r="C183" s="1013">
        <v>6.4287437164051886E-2</v>
      </c>
      <c r="D183" s="1012">
        <v>7.4234527817061594E-2</v>
      </c>
      <c r="E183" s="1012">
        <v>8.0878007250882858E-2</v>
      </c>
      <c r="F183" s="1012">
        <v>0.12109837971910699</v>
      </c>
      <c r="G183" s="1011">
        <v>20745.583333333332</v>
      </c>
      <c r="H183" s="1011">
        <v>18876.75</v>
      </c>
      <c r="I183" s="1011">
        <v>16114.666666666666</v>
      </c>
      <c r="J183" s="1010">
        <v>2157.25</v>
      </c>
    </row>
    <row r="184" spans="2:11" ht="11.25" customHeight="1">
      <c r="B184" s="1014">
        <v>45565</v>
      </c>
      <c r="C184" s="1009">
        <v>6.5667726721572325E-2</v>
      </c>
      <c r="D184" s="1008">
        <v>7.4807312987541896E-2</v>
      </c>
      <c r="E184" s="1008">
        <v>8.0809829671952008E-2</v>
      </c>
      <c r="F184" s="1008">
        <v>0.12117269209675481</v>
      </c>
      <c r="G184" s="1007">
        <v>20861.166666666668</v>
      </c>
      <c r="H184" s="1007">
        <v>18994.416666666668</v>
      </c>
      <c r="I184" s="1007">
        <v>16218.083333333334</v>
      </c>
      <c r="J184" s="1006">
        <v>2179</v>
      </c>
    </row>
    <row r="185" spans="2:11" ht="11.25" customHeight="1">
      <c r="B185" s="1014">
        <v>45596</v>
      </c>
      <c r="C185" s="1013">
        <v>6.7009732959993962E-2</v>
      </c>
      <c r="D185" s="1012">
        <v>7.5503838635549284E-2</v>
      </c>
      <c r="E185" s="1012">
        <v>8.0617425160134135E-2</v>
      </c>
      <c r="F185" s="1012">
        <v>0.12135869155508616</v>
      </c>
      <c r="G185" s="1011">
        <v>20978</v>
      </c>
      <c r="H185" s="1011">
        <v>19114.166666666668</v>
      </c>
      <c r="I185" s="1011">
        <v>16322.333333333334</v>
      </c>
      <c r="J185" s="1010">
        <v>2200.75</v>
      </c>
    </row>
    <row r="186" spans="2:11" ht="11.25" customHeight="1">
      <c r="B186" s="1014">
        <v>45626</v>
      </c>
      <c r="C186" s="1009">
        <v>6.7585049363037705E-2</v>
      </c>
      <c r="D186" s="1008">
        <v>7.6007655984974151E-2</v>
      </c>
      <c r="E186" s="1008">
        <v>7.9973422020962345E-2</v>
      </c>
      <c r="F186" s="1008">
        <v>0.12227807500592375</v>
      </c>
      <c r="G186" s="1007">
        <v>21089</v>
      </c>
      <c r="H186" s="1007">
        <v>19228.5</v>
      </c>
      <c r="I186" s="1007">
        <v>16422.833333333332</v>
      </c>
      <c r="J186" s="1006">
        <v>2222.75</v>
      </c>
    </row>
    <row r="187" spans="2:11" ht="11.25" customHeight="1">
      <c r="B187" s="1014">
        <v>45657</v>
      </c>
      <c r="C187" s="1013">
        <v>6.7755820030060601E-2</v>
      </c>
      <c r="D187" s="1012">
        <v>7.6728142210382225E-2</v>
      </c>
      <c r="E187" s="1012">
        <v>7.9002555111465478E-2</v>
      </c>
      <c r="F187" s="1012">
        <v>0.12308737558360212</v>
      </c>
      <c r="G187" s="1011">
        <v>21198.75</v>
      </c>
      <c r="H187" s="1011">
        <v>19348.25</v>
      </c>
      <c r="I187" s="1011">
        <v>16521.083333333332</v>
      </c>
      <c r="J187" s="1010">
        <v>2244</v>
      </c>
    </row>
    <row r="188" spans="2:11" ht="11.25" customHeight="1">
      <c r="B188" s="1014">
        <v>45688</v>
      </c>
      <c r="C188" s="1009">
        <v>6.6899446102398175E-2</v>
      </c>
      <c r="D188" s="1008">
        <v>7.6978931047816959E-2</v>
      </c>
      <c r="E188" s="1008">
        <v>7.8344426970325412E-2</v>
      </c>
      <c r="F188" s="1008">
        <v>0.12278631818704365</v>
      </c>
      <c r="G188" s="1007">
        <v>21296.666666666668</v>
      </c>
      <c r="H188" s="1007">
        <v>19466.25</v>
      </c>
      <c r="I188" s="1007">
        <v>16617.416666666668</v>
      </c>
      <c r="J188" s="1006">
        <v>2264.75</v>
      </c>
    </row>
    <row r="189" spans="2:11" ht="11.25" customHeight="1">
      <c r="B189" s="1014">
        <v>45716</v>
      </c>
      <c r="C189" s="1013">
        <v>6.5927548029391214E-2</v>
      </c>
      <c r="D189" s="1012">
        <v>7.7112099276227364E-2</v>
      </c>
      <c r="E189" s="1012">
        <v>7.7810793225840377E-2</v>
      </c>
      <c r="F189" s="1012">
        <v>0.1225383175400007</v>
      </c>
      <c r="G189" s="1011">
        <v>21394</v>
      </c>
      <c r="H189" s="1011">
        <v>19588.166666666668</v>
      </c>
      <c r="I189" s="1011">
        <v>16715.083333333332</v>
      </c>
      <c r="J189" s="1010">
        <v>2286.4166666666665</v>
      </c>
    </row>
    <row r="190" spans="2:11" ht="11.25" customHeight="1">
      <c r="B190" s="1014">
        <v>45747</v>
      </c>
      <c r="C190" s="1009">
        <v>6.4663708165846281E-2</v>
      </c>
      <c r="D190" s="1008">
        <v>7.7589380819960752E-2</v>
      </c>
      <c r="E190" s="1008">
        <v>7.7474627257773265E-2</v>
      </c>
      <c r="F190" s="1008">
        <v>0.12251360034227765</v>
      </c>
      <c r="G190" s="1007">
        <v>21488.166666666668</v>
      </c>
      <c r="H190" s="1007">
        <v>19713.333333333332</v>
      </c>
      <c r="I190" s="1007">
        <v>16814.083333333332</v>
      </c>
      <c r="J190" s="1006">
        <v>2308.75</v>
      </c>
    </row>
    <row r="191" spans="2:11" ht="11.25" customHeight="1">
      <c r="B191" s="1014">
        <v>45777</v>
      </c>
      <c r="C191" s="1013">
        <v>6.2838888683780417E-2</v>
      </c>
      <c r="D191" s="1012">
        <v>7.7398539801841984E-2</v>
      </c>
      <c r="E191" s="1012">
        <v>7.6704758223972935E-2</v>
      </c>
      <c r="F191" s="1012">
        <v>0.12247674011006361</v>
      </c>
      <c r="G191" s="1011">
        <v>21573.083333333332</v>
      </c>
      <c r="H191" s="1011">
        <v>19835.833333333332</v>
      </c>
      <c r="I191" s="1011">
        <v>16909</v>
      </c>
      <c r="J191" s="1010">
        <v>2331.3333333333335</v>
      </c>
    </row>
    <row r="192" spans="2:11" ht="11.25" customHeight="1">
      <c r="B192" s="1014">
        <v>45808</v>
      </c>
      <c r="C192" s="1009">
        <v>6.0960612031234727E-2</v>
      </c>
      <c r="D192" s="1008">
        <v>7.7560083274446759E-2</v>
      </c>
      <c r="E192" s="1008">
        <v>7.5957917004495765E-2</v>
      </c>
      <c r="F192" s="1008">
        <v>0.12329870208686522</v>
      </c>
      <c r="G192" s="1007">
        <v>21653.666666666668</v>
      </c>
      <c r="H192" s="1007">
        <v>19961.583333333332</v>
      </c>
      <c r="I192" s="1007">
        <v>17005.416666666668</v>
      </c>
      <c r="J192" s="1006">
        <v>2355.1666666666665</v>
      </c>
    </row>
    <row r="193" spans="2:10" ht="11.25" customHeight="1">
      <c r="B193" s="1014">
        <v>45838</v>
      </c>
      <c r="C193" s="1013">
        <v>5.8803135983090705E-2</v>
      </c>
      <c r="D193" s="1012">
        <v>7.7506572678608485E-2</v>
      </c>
      <c r="E193" s="1012">
        <v>7.4929482967177552E-2</v>
      </c>
      <c r="F193" s="1012">
        <v>0.1243926515960842</v>
      </c>
      <c r="G193" s="1011">
        <v>21727.666666666668</v>
      </c>
      <c r="H193" s="1011">
        <v>20086.916666666668</v>
      </c>
      <c r="I193" s="1011">
        <v>17099.833333333332</v>
      </c>
      <c r="J193" s="1010">
        <v>2378.6666666666665</v>
      </c>
    </row>
    <row r="194" spans="2:10" ht="11.25" customHeight="1">
      <c r="B194" s="1014">
        <v>45869</v>
      </c>
      <c r="C194" s="1009">
        <v>5.6376275830029431E-2</v>
      </c>
      <c r="D194" s="1008">
        <v>7.7772670028338375E-2</v>
      </c>
      <c r="E194" s="1008">
        <v>7.3820817760684318E-2</v>
      </c>
      <c r="F194" s="1008">
        <v>0.12475950952507857</v>
      </c>
      <c r="G194" s="1007">
        <v>21795.25</v>
      </c>
      <c r="H194" s="1007">
        <v>20218.5</v>
      </c>
      <c r="I194" s="1007">
        <v>17193.75</v>
      </c>
      <c r="J194" s="1006">
        <v>2402.0833333333335</v>
      </c>
    </row>
    <row r="195" spans="2:10" ht="11.25" customHeight="1">
      <c r="B195" s="1014">
        <v>45900</v>
      </c>
      <c r="C195" s="1013">
        <v>5.4018441409223905E-2</v>
      </c>
      <c r="D195" s="1012">
        <v>7.8106855616240423E-2</v>
      </c>
      <c r="E195" s="1012">
        <v>7.2806161863021412E-2</v>
      </c>
      <c r="F195" s="1012">
        <v>0.12421593075569336</v>
      </c>
      <c r="G195" s="1011">
        <v>21861.5</v>
      </c>
      <c r="H195" s="1011">
        <v>20351.583333333332</v>
      </c>
      <c r="I195" s="1011">
        <v>17286.333333333332</v>
      </c>
      <c r="J195" s="1010">
        <v>2425.1666666666665</v>
      </c>
    </row>
    <row r="196" spans="2:10" ht="11.25" customHeight="1">
      <c r="B196" s="1005">
        <v>45930</v>
      </c>
      <c r="C196" s="1009">
        <v>5.1167441344005971E-2</v>
      </c>
      <c r="D196" s="1008">
        <v>7.8597397140858491E-2</v>
      </c>
      <c r="E196" s="1008">
        <v>7.158700727828661E-2</v>
      </c>
      <c r="F196" s="1008">
        <v>0.12409499570307464</v>
      </c>
      <c r="G196" s="1007">
        <v>21923.916666666668</v>
      </c>
      <c r="H196" s="1007">
        <v>20488</v>
      </c>
      <c r="I196" s="1007">
        <v>17377.583333333332</v>
      </c>
      <c r="J196" s="1006">
        <v>2449.4166666666665</v>
      </c>
    </row>
    <row r="197" spans="2:10" ht="11.25" customHeight="1">
      <c r="B197" s="1005">
        <v>45961</v>
      </c>
      <c r="C197" s="1013">
        <v>4.8537635030949322E-2</v>
      </c>
      <c r="D197" s="1012">
        <v>7.9121647163306066E-2</v>
      </c>
      <c r="E197" s="1012">
        <v>7.0256131769001182E-2</v>
      </c>
      <c r="F197" s="1012">
        <v>0.12412731627622474</v>
      </c>
      <c r="G197" s="1011">
        <v>21992.25</v>
      </c>
      <c r="H197" s="1011">
        <v>20627.5</v>
      </c>
      <c r="I197" s="1011">
        <v>17467.75</v>
      </c>
      <c r="J197" s="1010">
        <v>2474</v>
      </c>
    </row>
    <row r="198" spans="2:10" ht="11.25" customHeight="1">
      <c r="B198" s="1005">
        <v>45991</v>
      </c>
      <c r="C198" s="1009">
        <v>4.6330897938219019E-2</v>
      </c>
      <c r="D198" s="1008">
        <v>8.0421751271005246E-2</v>
      </c>
      <c r="E198" s="1008">
        <v>6.9149875859551277E-2</v>
      </c>
      <c r="F198" s="1008">
        <v>0.12381849016698566</v>
      </c>
      <c r="G198" s="1007">
        <v>22063</v>
      </c>
      <c r="H198" s="1007">
        <v>20776</v>
      </c>
      <c r="I198" s="1007">
        <v>17557.25</v>
      </c>
      <c r="J198" s="1006">
        <v>2498.0833333333335</v>
      </c>
    </row>
    <row r="199" spans="2:10" ht="11.25" customHeight="1">
      <c r="B199" s="1005">
        <v>46022</v>
      </c>
      <c r="C199" s="1013">
        <v>4.4177642770722891E-2</v>
      </c>
      <c r="D199" s="1012">
        <v>8.1480036573949088E-2</v>
      </c>
      <c r="E199" s="1012">
        <v>6.8223271626228987E-2</v>
      </c>
      <c r="F199" s="1012">
        <v>0.12406197282452804</v>
      </c>
      <c r="G199" s="1011">
        <v>22133.333333333332</v>
      </c>
      <c r="H199" s="1011">
        <v>20926.083333333332</v>
      </c>
      <c r="I199" s="1011">
        <v>17647.083333333332</v>
      </c>
      <c r="J199" s="1010">
        <v>2522.5</v>
      </c>
    </row>
    <row r="200" spans="2:10" ht="11.25" customHeight="1">
      <c r="B200" s="1005">
        <v>46053</v>
      </c>
      <c r="C200" s="1009">
        <v>4.1587840974633784E-2</v>
      </c>
      <c r="D200" s="1008">
        <v>8.116912301650607E-2</v>
      </c>
      <c r="E200" s="1008">
        <v>6.7291625305701888E-2</v>
      </c>
      <c r="F200" s="1008">
        <v>0.12447668423181481</v>
      </c>
      <c r="G200" s="1007">
        <v>22179.833333333332</v>
      </c>
      <c r="H200" s="1007">
        <v>21046.583333333332</v>
      </c>
      <c r="I200" s="1007">
        <v>17734.416666666668</v>
      </c>
      <c r="J200" s="1006">
        <v>2546.6666666666665</v>
      </c>
    </row>
    <row r="201" spans="2:10" ht="11.25" customHeight="1">
      <c r="B201" s="1005">
        <v>46081</v>
      </c>
      <c r="C201" s="1013">
        <v>3.9358887905367533E-2</v>
      </c>
      <c r="D201" s="1012">
        <v>8.0703803254919382E-2</v>
      </c>
      <c r="E201" s="1012">
        <v>6.6103501686563024E-2</v>
      </c>
      <c r="F201" s="1012">
        <v>0.12418352476543849</v>
      </c>
      <c r="G201" s="1011">
        <v>22233.666666666668</v>
      </c>
      <c r="H201" s="1011">
        <v>21168.416666666668</v>
      </c>
      <c r="I201" s="1011">
        <v>17818.75</v>
      </c>
      <c r="J201" s="1010">
        <v>2570.25</v>
      </c>
    </row>
    <row r="202" spans="2:10" ht="11.25" customHeight="1">
      <c r="B202" s="1005">
        <v>46112</v>
      </c>
      <c r="C202" s="1009">
        <v>3.7522395592004411E-2</v>
      </c>
      <c r="D202" s="1008">
        <v>8.0416715595456725E-2</v>
      </c>
      <c r="E202" s="1008">
        <v>6.4704033719245199E-2</v>
      </c>
      <c r="F202" s="1008">
        <v>0.12321941419782312</v>
      </c>
      <c r="G202" s="1007">
        <v>22292.5</v>
      </c>
      <c r="H202" s="1007">
        <v>21297.583333333332</v>
      </c>
      <c r="I202" s="1007">
        <v>17900.75</v>
      </c>
      <c r="J202" s="1006">
        <v>2593</v>
      </c>
    </row>
    <row r="203" spans="2:10" ht="11.25" customHeight="1">
      <c r="B203" s="1005">
        <v>46142</v>
      </c>
      <c r="C203" s="1013">
        <v>3.6668025901911781E-2</v>
      </c>
      <c r="D203" s="1012">
        <v>8.0538725990902435E-2</v>
      </c>
      <c r="E203" s="1012">
        <v>6.3534973075525594E-2</v>
      </c>
      <c r="F203" s="1012">
        <v>0.12171816172098804</v>
      </c>
      <c r="G203" s="1011">
        <v>22362.75</v>
      </c>
      <c r="H203" s="1011">
        <v>21432</v>
      </c>
      <c r="I203" s="1011">
        <v>17981.916666666668</v>
      </c>
      <c r="J203" s="1010">
        <v>2614.6666666666665</v>
      </c>
    </row>
    <row r="204" spans="2:10" ht="11.25" customHeight="1">
      <c r="B204" s="1005">
        <v>46173</v>
      </c>
      <c r="C204" s="1009">
        <v>3.6181863262403004E-2</v>
      </c>
      <c r="D204" s="1008">
        <v>8.0604771344894452E-2</v>
      </c>
      <c r="E204" s="1008">
        <v>6.2008950693123142E-2</v>
      </c>
      <c r="F204" s="1008">
        <v>0.11878493541043068</v>
      </c>
      <c r="G204" s="1007">
        <v>22436.333333333332</v>
      </c>
      <c r="H204" s="1007">
        <v>21569</v>
      </c>
      <c r="I204" s="1007">
        <v>18058.333333333332</v>
      </c>
      <c r="J204" s="1006">
        <v>2634.25</v>
      </c>
    </row>
    <row r="205" spans="2:10" ht="11.25" customHeight="1">
      <c r="B205" s="1005">
        <v>46203</v>
      </c>
      <c r="C205" s="1004">
        <v>3.6377448139484715E-2</v>
      </c>
      <c r="D205" s="1003">
        <v>8.1188736905981121E-2</v>
      </c>
      <c r="E205" s="1003">
        <v>6.047283590934429E-2</v>
      </c>
      <c r="F205" s="1003">
        <v>0.11571099079302473</v>
      </c>
      <c r="G205" s="1002">
        <v>22517.75</v>
      </c>
      <c r="H205" s="1002">
        <v>21716.25</v>
      </c>
      <c r="I205" s="1002">
        <v>18132.083333333332</v>
      </c>
      <c r="J205" s="1001">
        <v>2653</v>
      </c>
    </row>
  </sheetData>
  <pageMargins left="0.7" right="0.7" top="0.75" bottom="0.75" header="0.3" footer="0.3"/>
  <pageSetup orientation="portrait"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E5719-F73C-44D4-8DD9-8496C7525ED2}">
  <sheetPr>
    <tabColor theme="4"/>
  </sheetPr>
  <dimension ref="A1:A5"/>
  <sheetViews>
    <sheetView workbookViewId="0"/>
  </sheetViews>
  <sheetFormatPr defaultColWidth="8.83203125" defaultRowHeight="14"/>
  <sheetData>
    <row r="1" spans="1:1">
      <c r="A1" t="s">
        <v>625</v>
      </c>
    </row>
    <row r="2" spans="1:1">
      <c r="A2" t="s">
        <v>626</v>
      </c>
    </row>
    <row r="3" spans="1:1">
      <c r="A3" t="s">
        <v>627</v>
      </c>
    </row>
    <row r="4" spans="1:1">
      <c r="A4" t="s">
        <v>628</v>
      </c>
    </row>
    <row r="5" spans="1:1">
      <c r="A5" t="s">
        <v>629</v>
      </c>
    </row>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F4D1C-C5C4-4BCB-A376-F578ECF5B01F}">
  <sheetPr>
    <tabColor theme="4"/>
  </sheetPr>
  <dimension ref="A1:P15"/>
  <sheetViews>
    <sheetView showGridLines="0" zoomScaleNormal="100" workbookViewId="0"/>
  </sheetViews>
  <sheetFormatPr defaultColWidth="9.08203125" defaultRowHeight="11.25" customHeight="1"/>
  <cols>
    <col min="1" max="1" width="2.5" style="961" customWidth="1"/>
    <col min="2" max="2" width="19.58203125" style="961" bestFit="1" customWidth="1"/>
    <col min="3" max="16384" width="9.08203125" style="961"/>
  </cols>
  <sheetData>
    <row r="1" spans="1:16" ht="11.25" customHeight="1">
      <c r="A1" s="960"/>
    </row>
    <row r="6" spans="1:16" ht="11.25" customHeight="1">
      <c r="C6" s="962" t="s">
        <v>795</v>
      </c>
      <c r="H6" s="962"/>
    </row>
    <row r="7" spans="1:16" s="963" customFormat="1" ht="11.25" customHeight="1">
      <c r="C7" s="964">
        <v>2016</v>
      </c>
      <c r="D7" s="965">
        <v>2017</v>
      </c>
      <c r="E7" s="965">
        <v>2018</v>
      </c>
      <c r="F7" s="965">
        <v>2019</v>
      </c>
      <c r="G7" s="965">
        <v>2020</v>
      </c>
      <c r="H7" s="965">
        <v>2021</v>
      </c>
      <c r="I7" s="965">
        <v>2022</v>
      </c>
      <c r="J7" s="965">
        <v>2023</v>
      </c>
      <c r="K7" s="965">
        <v>2024</v>
      </c>
      <c r="L7" s="965">
        <v>2025</v>
      </c>
      <c r="M7" s="966">
        <v>2026</v>
      </c>
    </row>
    <row r="8" spans="1:16" s="963" customFormat="1" ht="11.25" customHeight="1">
      <c r="B8" s="967" t="s">
        <v>630</v>
      </c>
      <c r="C8" s="1026">
        <v>0.9884825558</v>
      </c>
      <c r="D8" s="1027">
        <v>1.0774488280000001</v>
      </c>
      <c r="E8" s="1027">
        <v>1.210997181</v>
      </c>
      <c r="F8" s="1027">
        <v>1.46481751</v>
      </c>
      <c r="G8" s="1027">
        <v>1.7628179180000001</v>
      </c>
      <c r="H8" s="1027">
        <v>2.5575897580000002</v>
      </c>
      <c r="I8" s="1027">
        <v>2.6505651989999999</v>
      </c>
      <c r="J8" s="1027">
        <v>2.719638631</v>
      </c>
      <c r="K8" s="1027">
        <v>2.816846306</v>
      </c>
      <c r="L8" s="1027">
        <v>3.024948867</v>
      </c>
      <c r="M8" s="1028">
        <v>5.0839714220000003</v>
      </c>
      <c r="N8" s="971"/>
      <c r="O8" s="972"/>
      <c r="P8" s="971"/>
    </row>
    <row r="9" spans="1:16" s="963" customFormat="1" ht="11.25" customHeight="1">
      <c r="B9" s="967" t="s">
        <v>619</v>
      </c>
      <c r="C9" s="973">
        <v>1.5144131599999999</v>
      </c>
      <c r="D9" s="974">
        <v>1.741233494</v>
      </c>
      <c r="E9" s="974">
        <v>2.1164109579999999</v>
      </c>
      <c r="F9" s="974">
        <v>2.5505674730000001</v>
      </c>
      <c r="G9" s="974">
        <v>3.0970067129999999</v>
      </c>
      <c r="H9" s="974">
        <v>4.7681966840000003</v>
      </c>
      <c r="I9" s="974">
        <v>5.6543808750000002</v>
      </c>
      <c r="J9" s="974">
        <v>5.9378454090000004</v>
      </c>
      <c r="K9" s="974">
        <v>6.626810399</v>
      </c>
      <c r="L9" s="974">
        <v>7.80745998</v>
      </c>
      <c r="M9" s="975">
        <v>11.089642438</v>
      </c>
      <c r="N9" s="971"/>
      <c r="O9" s="972"/>
      <c r="P9" s="971"/>
    </row>
    <row r="10" spans="1:16" s="963" customFormat="1" ht="11.25" customHeight="1">
      <c r="B10" s="967" t="s">
        <v>796</v>
      </c>
      <c r="C10" s="1029">
        <v>1.5320585589640001</v>
      </c>
      <c r="D10" s="1030">
        <v>1.616070711434288</v>
      </c>
      <c r="E10" s="1030">
        <v>1.7476596900517474</v>
      </c>
      <c r="F10" s="1030">
        <v>1.7412185856516693</v>
      </c>
      <c r="G10" s="1030">
        <v>1.7568500304975909</v>
      </c>
      <c r="H10" s="1030">
        <v>1.8643320998159862</v>
      </c>
      <c r="I10" s="1030">
        <v>2.1332736418380782</v>
      </c>
      <c r="J10" s="1030">
        <v>2.1833214682704662</v>
      </c>
      <c r="K10" s="1030">
        <v>2.3525637110141999</v>
      </c>
      <c r="L10" s="1030">
        <v>2.5810221340181085</v>
      </c>
      <c r="M10" s="1031">
        <v>2.1812951957226794</v>
      </c>
      <c r="N10" s="971"/>
      <c r="O10" s="972"/>
      <c r="P10" s="971"/>
    </row>
    <row r="11" spans="1:16" ht="11.25" customHeight="1">
      <c r="B11" s="976" t="s">
        <v>620</v>
      </c>
      <c r="I11" s="977"/>
      <c r="J11" s="977"/>
      <c r="K11" s="977"/>
      <c r="L11" s="977"/>
    </row>
    <row r="12" spans="1:16" ht="11.25" customHeight="1">
      <c r="I12" s="978"/>
      <c r="J12" s="978"/>
      <c r="K12" s="979"/>
      <c r="L12" s="979"/>
      <c r="M12" s="980"/>
    </row>
    <row r="13" spans="1:16" ht="11.25" customHeight="1">
      <c r="I13" s="978"/>
      <c r="J13" s="978"/>
      <c r="K13" s="981"/>
      <c r="L13" s="981"/>
      <c r="M13" s="980"/>
    </row>
    <row r="14" spans="1:16" ht="11.25" customHeight="1">
      <c r="I14" s="982"/>
      <c r="J14" s="982"/>
      <c r="K14" s="982"/>
    </row>
    <row r="15" spans="1:16" ht="11.25" customHeight="1">
      <c r="C15" s="983"/>
      <c r="I15" s="982"/>
      <c r="J15" s="982"/>
      <c r="K15" s="982"/>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1F43A-5585-47F1-88A7-E9EA63511765}">
  <sheetPr>
    <tabColor theme="4"/>
  </sheetPr>
  <dimension ref="A1:BG82"/>
  <sheetViews>
    <sheetView showGridLines="0" zoomScaleNormal="100" workbookViewId="0"/>
  </sheetViews>
  <sheetFormatPr defaultColWidth="7.08203125" defaultRowHeight="12" customHeight="1"/>
  <cols>
    <col min="1" max="1" width="2.5" style="8" customWidth="1"/>
    <col min="2" max="2" width="20.58203125" style="2" customWidth="1"/>
    <col min="3" max="14" width="7.08203125" style="2"/>
    <col min="15" max="15" width="20.58203125" style="2" customWidth="1"/>
    <col min="16" max="16384" width="7.08203125" style="2"/>
  </cols>
  <sheetData>
    <row r="1" spans="1:59" ht="12" customHeight="1">
      <c r="A1" s="911"/>
      <c r="B1" s="8"/>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9" ht="12" customHeight="1">
      <c r="B2" s="8"/>
    </row>
    <row r="3" spans="1:59" ht="12" customHeight="1">
      <c r="D3" s="13"/>
      <c r="E3" s="13"/>
      <c r="F3" s="13"/>
      <c r="G3" s="13"/>
      <c r="H3" s="13"/>
      <c r="I3" s="13"/>
      <c r="J3" s="13"/>
      <c r="K3" s="13"/>
      <c r="L3" s="13"/>
      <c r="M3" s="13"/>
      <c r="N3" s="13"/>
    </row>
    <row r="4" spans="1:59" ht="12" customHeight="1">
      <c r="C4" s="14"/>
      <c r="D4" s="15"/>
      <c r="E4" s="15"/>
      <c r="F4" s="15"/>
      <c r="G4" s="15"/>
      <c r="H4" s="15"/>
      <c r="I4" s="15"/>
      <c r="J4" s="15"/>
      <c r="K4" s="15"/>
      <c r="L4" s="15"/>
      <c r="M4" s="15"/>
      <c r="N4" s="15"/>
    </row>
    <row r="5" spans="1:59" ht="12" customHeight="1">
      <c r="C5" s="14"/>
      <c r="D5" s="15"/>
      <c r="E5" s="15"/>
      <c r="F5" s="15"/>
      <c r="G5" s="15"/>
      <c r="H5" s="15"/>
      <c r="I5" s="15"/>
      <c r="J5" s="15"/>
      <c r="K5" s="15"/>
      <c r="L5" s="15"/>
      <c r="M5" s="15"/>
      <c r="N5" s="15"/>
    </row>
    <row r="6" spans="1:59" ht="12" customHeight="1">
      <c r="C6" s="14"/>
      <c r="D6" s="15"/>
      <c r="E6" s="15"/>
      <c r="F6" s="15"/>
      <c r="G6" s="15"/>
      <c r="H6" s="15"/>
      <c r="I6" s="15"/>
      <c r="J6" s="15"/>
      <c r="K6" s="15"/>
      <c r="L6" s="15"/>
      <c r="M6" s="15"/>
      <c r="N6" s="15"/>
      <c r="P6" s="1050" t="s">
        <v>157</v>
      </c>
    </row>
    <row r="7" spans="1:59" ht="12" customHeight="1">
      <c r="C7" s="10" t="s">
        <v>158</v>
      </c>
      <c r="D7" s="12"/>
      <c r="E7" s="12"/>
      <c r="F7" s="12"/>
      <c r="G7" s="12"/>
      <c r="H7" s="12"/>
      <c r="I7" s="12"/>
      <c r="J7" s="12"/>
      <c r="K7" s="12"/>
      <c r="L7" s="12"/>
      <c r="M7" s="12"/>
      <c r="N7" s="12"/>
      <c r="P7" s="1057">
        <v>2016</v>
      </c>
      <c r="Q7" s="1059"/>
      <c r="R7" s="1059"/>
      <c r="S7" s="1059"/>
      <c r="T7" s="1057">
        <v>2017</v>
      </c>
      <c r="U7" s="1059"/>
      <c r="V7" s="1059"/>
      <c r="W7" s="1059"/>
      <c r="X7" s="1057">
        <v>2018</v>
      </c>
      <c r="Y7" s="1059"/>
      <c r="Z7" s="1059"/>
      <c r="AA7" s="1059"/>
      <c r="AB7" s="1057">
        <v>2019</v>
      </c>
      <c r="AC7" s="1059"/>
      <c r="AD7" s="1059"/>
      <c r="AE7" s="1059"/>
      <c r="AF7" s="1057">
        <v>2020</v>
      </c>
      <c r="AG7" s="1059"/>
      <c r="AH7" s="1059"/>
      <c r="AI7" s="1059"/>
      <c r="AJ7" s="1057">
        <v>2021</v>
      </c>
      <c r="AK7" s="1059"/>
      <c r="AL7" s="1059"/>
      <c r="AM7" s="1059"/>
      <c r="AN7" s="1057">
        <v>2022</v>
      </c>
      <c r="AO7" s="1059"/>
      <c r="AP7" s="1059"/>
      <c r="AQ7" s="1059"/>
      <c r="AR7" s="1057">
        <v>2023</v>
      </c>
      <c r="AS7" s="1059"/>
      <c r="AT7" s="1059"/>
      <c r="AU7" s="1059"/>
      <c r="AV7" s="1057">
        <v>2024</v>
      </c>
      <c r="AW7" s="1059"/>
      <c r="AX7" s="1059"/>
      <c r="AY7" s="1059"/>
      <c r="AZ7" s="1057">
        <v>2025</v>
      </c>
      <c r="BA7" s="1059"/>
      <c r="BB7" s="1059"/>
      <c r="BC7" s="1059"/>
      <c r="BD7" s="1057">
        <v>2026</v>
      </c>
      <c r="BE7" s="1057"/>
    </row>
    <row r="8" spans="1:59" ht="12" customHeight="1">
      <c r="C8" s="3">
        <v>2016</v>
      </c>
      <c r="D8" s="4">
        <v>2017</v>
      </c>
      <c r="E8" s="4">
        <v>2018</v>
      </c>
      <c r="F8" s="4">
        <v>2019</v>
      </c>
      <c r="G8" s="4">
        <v>2020</v>
      </c>
      <c r="H8" s="4">
        <v>2021</v>
      </c>
      <c r="I8" s="4">
        <v>2022</v>
      </c>
      <c r="J8" s="4">
        <v>2023</v>
      </c>
      <c r="K8" s="4">
        <v>2024</v>
      </c>
      <c r="L8" s="4">
        <v>2025</v>
      </c>
      <c r="M8" s="94">
        <v>2026</v>
      </c>
      <c r="P8" s="6" t="s">
        <v>108</v>
      </c>
      <c r="Q8" s="6" t="s">
        <v>109</v>
      </c>
      <c r="R8" s="6" t="s">
        <v>110</v>
      </c>
      <c r="S8" s="6" t="s">
        <v>111</v>
      </c>
      <c r="T8" s="6" t="s">
        <v>108</v>
      </c>
      <c r="U8" s="6" t="s">
        <v>109</v>
      </c>
      <c r="V8" s="6" t="s">
        <v>110</v>
      </c>
      <c r="W8" s="6" t="s">
        <v>111</v>
      </c>
      <c r="X8" s="6" t="s">
        <v>108</v>
      </c>
      <c r="Y8" s="6" t="s">
        <v>109</v>
      </c>
      <c r="Z8" s="6" t="s">
        <v>110</v>
      </c>
      <c r="AA8" s="6" t="s">
        <v>111</v>
      </c>
      <c r="AB8" s="6" t="s">
        <v>108</v>
      </c>
      <c r="AC8" s="6" t="s">
        <v>109</v>
      </c>
      <c r="AD8" s="6" t="s">
        <v>110</v>
      </c>
      <c r="AE8" s="6" t="s">
        <v>111</v>
      </c>
      <c r="AF8" s="6" t="s">
        <v>108</v>
      </c>
      <c r="AG8" s="6" t="s">
        <v>109</v>
      </c>
      <c r="AH8" s="6" t="s">
        <v>110</v>
      </c>
      <c r="AI8" s="6" t="s">
        <v>111</v>
      </c>
      <c r="AJ8" s="6" t="s">
        <v>108</v>
      </c>
      <c r="AK8" s="6" t="s">
        <v>109</v>
      </c>
      <c r="AL8" s="6" t="s">
        <v>110</v>
      </c>
      <c r="AM8" s="6" t="s">
        <v>111</v>
      </c>
      <c r="AN8" s="6" t="s">
        <v>108</v>
      </c>
      <c r="AO8" s="6" t="s">
        <v>109</v>
      </c>
      <c r="AP8" s="6" t="s">
        <v>110</v>
      </c>
      <c r="AQ8" s="6" t="s">
        <v>111</v>
      </c>
      <c r="AR8" s="6" t="s">
        <v>108</v>
      </c>
      <c r="AS8" s="6" t="s">
        <v>109</v>
      </c>
      <c r="AT8" s="6" t="s">
        <v>110</v>
      </c>
      <c r="AU8" s="6" t="s">
        <v>111</v>
      </c>
      <c r="AV8" s="6" t="s">
        <v>108</v>
      </c>
      <c r="AW8" s="6" t="s">
        <v>109</v>
      </c>
      <c r="AX8" s="6" t="s">
        <v>110</v>
      </c>
      <c r="AY8" s="6" t="s">
        <v>111</v>
      </c>
      <c r="AZ8" s="6" t="s">
        <v>108</v>
      </c>
      <c r="BA8" s="6" t="s">
        <v>109</v>
      </c>
      <c r="BB8" s="6" t="s">
        <v>110</v>
      </c>
      <c r="BC8" s="6" t="s">
        <v>111</v>
      </c>
      <c r="BD8" s="6" t="s">
        <v>108</v>
      </c>
      <c r="BE8" s="6" t="s">
        <v>109</v>
      </c>
    </row>
    <row r="9" spans="1:59" ht="12" customHeight="1">
      <c r="B9" s="41" t="s">
        <v>33</v>
      </c>
      <c r="C9" s="361">
        <v>5.831754662081563</v>
      </c>
      <c r="D9" s="362">
        <v>7.1045227954462939</v>
      </c>
      <c r="E9" s="362">
        <v>10.03984353714285</v>
      </c>
      <c r="F9" s="362">
        <v>10.128315952628039</v>
      </c>
      <c r="G9" s="362">
        <v>11.88601901983972</v>
      </c>
      <c r="H9" s="362">
        <v>19.021420148830941</v>
      </c>
      <c r="I9" s="362">
        <v>24.82310882601854</v>
      </c>
      <c r="J9" s="362">
        <v>17.197853555172269</v>
      </c>
      <c r="K9" s="362">
        <v>18.408028990065048</v>
      </c>
      <c r="L9" s="362">
        <v>22.124816926482751</v>
      </c>
      <c r="M9" s="369">
        <v>11.758853681370059</v>
      </c>
      <c r="O9" s="41" t="s">
        <v>33</v>
      </c>
      <c r="P9" s="361">
        <v>1.529749932050058</v>
      </c>
      <c r="Q9" s="362">
        <v>1.371248412985643</v>
      </c>
      <c r="R9" s="362">
        <v>1.5178656362216469</v>
      </c>
      <c r="S9" s="362">
        <v>1.4128906808242161</v>
      </c>
      <c r="T9" s="362">
        <v>1.851581337606925</v>
      </c>
      <c r="U9" s="362">
        <v>1.5331892283904811</v>
      </c>
      <c r="V9" s="362">
        <v>1.9028219660292791</v>
      </c>
      <c r="W9" s="362">
        <v>1.8169302634196089</v>
      </c>
      <c r="X9" s="362">
        <v>2.2718791183297551</v>
      </c>
      <c r="Y9" s="362">
        <v>3.1857698259762879</v>
      </c>
      <c r="Z9" s="362">
        <v>2.3034476518150839</v>
      </c>
      <c r="AA9" s="362">
        <v>2.2787469410217192</v>
      </c>
      <c r="AB9" s="362">
        <v>2.5654824239982679</v>
      </c>
      <c r="AC9" s="362">
        <v>2.3090664309610842</v>
      </c>
      <c r="AD9" s="362">
        <v>2.6369243716686861</v>
      </c>
      <c r="AE9" s="362">
        <v>2.6168427259999998</v>
      </c>
      <c r="AF9" s="362">
        <v>3.205129048428764</v>
      </c>
      <c r="AG9" s="362">
        <v>2.602346326298723</v>
      </c>
      <c r="AH9" s="362">
        <v>2.8391779455863388</v>
      </c>
      <c r="AI9" s="362">
        <v>3.2393656995258922</v>
      </c>
      <c r="AJ9" s="362">
        <v>4.2116664324506647</v>
      </c>
      <c r="AK9" s="362">
        <v>4.6033816438005646</v>
      </c>
      <c r="AL9" s="362">
        <v>4.9275135012334648</v>
      </c>
      <c r="AM9" s="362">
        <v>5.2788585713462481</v>
      </c>
      <c r="AN9" s="362">
        <v>7.3156344026180404</v>
      </c>
      <c r="AO9" s="362">
        <v>7.7671092465581699</v>
      </c>
      <c r="AP9" s="362">
        <v>5.4212104765070812</v>
      </c>
      <c r="AQ9" s="362">
        <v>4.3191547003352468</v>
      </c>
      <c r="AR9" s="362">
        <v>4.5090784729389704</v>
      </c>
      <c r="AS9" s="362">
        <v>4.2650221516304176</v>
      </c>
      <c r="AT9" s="362">
        <v>4.4427560549999994</v>
      </c>
      <c r="AU9" s="362">
        <v>3.9809968756028788</v>
      </c>
      <c r="AV9" s="362">
        <v>4.0847451724456834</v>
      </c>
      <c r="AW9" s="362">
        <v>5.0736535062984354</v>
      </c>
      <c r="AX9" s="362">
        <v>4.4788441790455584</v>
      </c>
      <c r="AY9" s="362">
        <v>4.7707861322753766</v>
      </c>
      <c r="AZ9" s="362">
        <v>4.5761223118527088</v>
      </c>
      <c r="BA9" s="362">
        <v>6.8387841026137979</v>
      </c>
      <c r="BB9" s="362">
        <v>5.2532178100162481</v>
      </c>
      <c r="BC9" s="362">
        <v>5.4566927019999989</v>
      </c>
      <c r="BD9" s="362">
        <v>6.8237105759999999</v>
      </c>
      <c r="BE9" s="369">
        <v>4.9351431053700594</v>
      </c>
    </row>
    <row r="10" spans="1:59" ht="12" customHeight="1">
      <c r="B10" s="5" t="s">
        <v>159</v>
      </c>
      <c r="C10" s="363">
        <v>26.444849956380239</v>
      </c>
      <c r="D10" s="364">
        <v>30.53679823025757</v>
      </c>
      <c r="E10" s="364">
        <v>42.289601292893963</v>
      </c>
      <c r="F10" s="364">
        <v>45.082823542800583</v>
      </c>
      <c r="G10" s="364">
        <v>46.218485311421198</v>
      </c>
      <c r="H10" s="364">
        <v>89.026052610067595</v>
      </c>
      <c r="I10" s="364">
        <v>70.11331156121058</v>
      </c>
      <c r="J10" s="364">
        <v>40.509937943352291</v>
      </c>
      <c r="K10" s="364">
        <v>54.185481058536631</v>
      </c>
      <c r="L10" s="364">
        <v>68.587736392589065</v>
      </c>
      <c r="M10" s="370">
        <v>53.143116978202251</v>
      </c>
      <c r="O10" s="5" t="s">
        <v>159</v>
      </c>
      <c r="P10" s="363">
        <v>6.8418670983179144</v>
      </c>
      <c r="Q10" s="364">
        <v>7.4449533377690829</v>
      </c>
      <c r="R10" s="364">
        <v>5.821130910246155</v>
      </c>
      <c r="S10" s="364">
        <v>6.3368986100470917</v>
      </c>
      <c r="T10" s="364">
        <v>6.8755867549441252</v>
      </c>
      <c r="U10" s="364">
        <v>7.0105082704561177</v>
      </c>
      <c r="V10" s="364">
        <v>6.9911226409999987</v>
      </c>
      <c r="W10" s="364">
        <v>9.6595805638573324</v>
      </c>
      <c r="X10" s="364">
        <v>10.64598974148957</v>
      </c>
      <c r="Y10" s="364">
        <v>11.013020768334121</v>
      </c>
      <c r="Z10" s="364">
        <v>10.02568138980654</v>
      </c>
      <c r="AA10" s="364">
        <v>10.60490939326373</v>
      </c>
      <c r="AB10" s="364">
        <v>12.07835281080952</v>
      </c>
      <c r="AC10" s="364">
        <v>11.04654296026148</v>
      </c>
      <c r="AD10" s="364">
        <v>12.176766908729579</v>
      </c>
      <c r="AE10" s="364">
        <v>9.7811608629999984</v>
      </c>
      <c r="AF10" s="364">
        <v>10.524036190470509</v>
      </c>
      <c r="AG10" s="364">
        <v>9.4112308305108368</v>
      </c>
      <c r="AH10" s="364">
        <v>11.677493446233919</v>
      </c>
      <c r="AI10" s="364">
        <v>14.60572484420593</v>
      </c>
      <c r="AJ10" s="364">
        <v>17.11492317002352</v>
      </c>
      <c r="AK10" s="364">
        <v>21.77255421031958</v>
      </c>
      <c r="AL10" s="364">
        <v>21.317675771787339</v>
      </c>
      <c r="AM10" s="364">
        <v>28.820899457937159</v>
      </c>
      <c r="AN10" s="364">
        <v>23.00828162748023</v>
      </c>
      <c r="AO10" s="364">
        <v>20.350999770952502</v>
      </c>
      <c r="AP10" s="364">
        <v>15.09463610060534</v>
      </c>
      <c r="AQ10" s="364">
        <v>11.65939406217252</v>
      </c>
      <c r="AR10" s="364">
        <v>11.283812422235661</v>
      </c>
      <c r="AS10" s="364">
        <v>11.049288244687769</v>
      </c>
      <c r="AT10" s="364">
        <v>9.4521722766489571</v>
      </c>
      <c r="AU10" s="364">
        <v>8.7246649997799057</v>
      </c>
      <c r="AV10" s="364">
        <v>11.64649135094152</v>
      </c>
      <c r="AW10" s="364">
        <v>18.550366646121049</v>
      </c>
      <c r="AX10" s="364">
        <v>11.729251346</v>
      </c>
      <c r="AY10" s="364">
        <v>12.25937171547406</v>
      </c>
      <c r="AZ10" s="364">
        <v>12.097140995584571</v>
      </c>
      <c r="BA10" s="364">
        <v>14.392024479</v>
      </c>
      <c r="BB10" s="364">
        <v>14.148459011004499</v>
      </c>
      <c r="BC10" s="364">
        <v>27.950111907</v>
      </c>
      <c r="BD10" s="364">
        <v>19.500297199865681</v>
      </c>
      <c r="BE10" s="370">
        <v>33.642819778336573</v>
      </c>
    </row>
    <row r="11" spans="1:59" ht="12" customHeight="1">
      <c r="B11" s="5" t="s">
        <v>160</v>
      </c>
      <c r="C11" s="365">
        <v>29.965455188625281</v>
      </c>
      <c r="D11" s="366">
        <v>33.785232838547152</v>
      </c>
      <c r="E11" s="366">
        <v>66.491529741468284</v>
      </c>
      <c r="F11" s="366">
        <v>61.816046901265111</v>
      </c>
      <c r="G11" s="366">
        <v>71.917616816587483</v>
      </c>
      <c r="H11" s="366">
        <v>159.74315990284401</v>
      </c>
      <c r="I11" s="366">
        <v>96.401471805366128</v>
      </c>
      <c r="J11" s="366">
        <v>73.370025929942074</v>
      </c>
      <c r="K11" s="366">
        <v>88.801305450686584</v>
      </c>
      <c r="L11" s="366">
        <v>101.12032393831019</v>
      </c>
      <c r="M11" s="371">
        <v>67.553629856355613</v>
      </c>
      <c r="O11" s="5" t="s">
        <v>160</v>
      </c>
      <c r="P11" s="365">
        <v>9.3974953199999991</v>
      </c>
      <c r="Q11" s="366">
        <v>7.0042287857673129</v>
      </c>
      <c r="R11" s="366">
        <v>7.7007010838579726</v>
      </c>
      <c r="S11" s="366">
        <v>5.8630299989999983</v>
      </c>
      <c r="T11" s="366">
        <v>7.3695985739999994</v>
      </c>
      <c r="U11" s="366">
        <v>9.390549556893685</v>
      </c>
      <c r="V11" s="366">
        <v>8.6688608889117962</v>
      </c>
      <c r="W11" s="366">
        <v>8.3562238187416682</v>
      </c>
      <c r="X11" s="366">
        <v>13.00741480277766</v>
      </c>
      <c r="Y11" s="366">
        <v>12.253110035523379</v>
      </c>
      <c r="Z11" s="366">
        <v>14.345965208000001</v>
      </c>
      <c r="AA11" s="366">
        <v>26.885039695167251</v>
      </c>
      <c r="AB11" s="366">
        <v>15.13394419048088</v>
      </c>
      <c r="AC11" s="366">
        <v>16.25657402134517</v>
      </c>
      <c r="AD11" s="366">
        <v>15.10933006846898</v>
      </c>
      <c r="AE11" s="366">
        <v>15.316198620970081</v>
      </c>
      <c r="AF11" s="366">
        <v>17.972253318189029</v>
      </c>
      <c r="AG11" s="366">
        <v>17.536378792723522</v>
      </c>
      <c r="AH11" s="366">
        <v>18.122447818000001</v>
      </c>
      <c r="AI11" s="366">
        <v>18.286536887674941</v>
      </c>
      <c r="AJ11" s="366">
        <v>35.506182083907802</v>
      </c>
      <c r="AK11" s="366">
        <v>40.096993374599847</v>
      </c>
      <c r="AL11" s="366">
        <v>41.12418639439997</v>
      </c>
      <c r="AM11" s="366">
        <v>43.015798049936393</v>
      </c>
      <c r="AN11" s="366">
        <v>33.685761856995462</v>
      </c>
      <c r="AO11" s="366">
        <v>30.221177929745139</v>
      </c>
      <c r="AP11" s="366">
        <v>17.51549430038548</v>
      </c>
      <c r="AQ11" s="366">
        <v>14.979037718240059</v>
      </c>
      <c r="AR11" s="366">
        <v>24.298702140258911</v>
      </c>
      <c r="AS11" s="366">
        <v>15.685683279891091</v>
      </c>
      <c r="AT11" s="366">
        <v>15.94883948651316</v>
      </c>
      <c r="AU11" s="366">
        <v>17.4368010232789</v>
      </c>
      <c r="AV11" s="366">
        <v>15.89519540165664</v>
      </c>
      <c r="AW11" s="366">
        <v>16.561088567652199</v>
      </c>
      <c r="AX11" s="366">
        <v>18.176823315051362</v>
      </c>
      <c r="AY11" s="366">
        <v>38.168198166326377</v>
      </c>
      <c r="AZ11" s="366">
        <v>20.340068963459998</v>
      </c>
      <c r="BA11" s="366">
        <v>32.439566042724593</v>
      </c>
      <c r="BB11" s="366">
        <v>23.190121464655579</v>
      </c>
      <c r="BC11" s="366">
        <v>25.150567467470019</v>
      </c>
      <c r="BD11" s="366">
        <v>46.890981091083638</v>
      </c>
      <c r="BE11" s="371">
        <v>20.662648765271989</v>
      </c>
    </row>
    <row r="12" spans="1:59" ht="12" customHeight="1">
      <c r="B12" s="37" t="s">
        <v>161</v>
      </c>
      <c r="C12" s="373">
        <v>21.497693639000001</v>
      </c>
      <c r="D12" s="374">
        <v>22.227709291</v>
      </c>
      <c r="E12" s="374">
        <v>30.68769789704638</v>
      </c>
      <c r="F12" s="374">
        <v>39.243436653478767</v>
      </c>
      <c r="G12" s="374">
        <v>46.075088393413232</v>
      </c>
      <c r="H12" s="374">
        <v>90.842749460745083</v>
      </c>
      <c r="I12" s="374">
        <v>45.238689738311521</v>
      </c>
      <c r="J12" s="374">
        <v>35.098594241625527</v>
      </c>
      <c r="K12" s="374">
        <v>53.773885318834417</v>
      </c>
      <c r="L12" s="374">
        <v>127.35537500266059</v>
      </c>
      <c r="M12" s="375">
        <v>280.26973424210922</v>
      </c>
      <c r="O12" s="37" t="s">
        <v>161</v>
      </c>
      <c r="P12" s="373">
        <v>4.1807401259999999</v>
      </c>
      <c r="Q12" s="374">
        <v>10.156350688</v>
      </c>
      <c r="R12" s="374">
        <v>3.807937474</v>
      </c>
      <c r="S12" s="374">
        <v>3.3526653509999989</v>
      </c>
      <c r="T12" s="374">
        <v>3.4731408639999999</v>
      </c>
      <c r="U12" s="374">
        <v>5.2375715879999989</v>
      </c>
      <c r="V12" s="374">
        <v>9.7516496719999992</v>
      </c>
      <c r="W12" s="374">
        <v>3.7653471669999989</v>
      </c>
      <c r="X12" s="374">
        <v>6.0924214009999993</v>
      </c>
      <c r="Y12" s="374">
        <v>5.5584559499999999</v>
      </c>
      <c r="Z12" s="374">
        <v>8.8468449772823625</v>
      </c>
      <c r="AA12" s="374">
        <v>10.189975568764019</v>
      </c>
      <c r="AB12" s="374">
        <v>12.66384988507774</v>
      </c>
      <c r="AC12" s="374">
        <v>9.8534089849999997</v>
      </c>
      <c r="AD12" s="374">
        <v>9.0363394734010338</v>
      </c>
      <c r="AE12" s="374">
        <v>7.689838309999999</v>
      </c>
      <c r="AF12" s="374">
        <v>8.0102753759999992</v>
      </c>
      <c r="AG12" s="374">
        <v>9.6691945663110399</v>
      </c>
      <c r="AH12" s="374">
        <v>16.275016907000001</v>
      </c>
      <c r="AI12" s="374">
        <v>12.1206015441022</v>
      </c>
      <c r="AJ12" s="374">
        <v>23.98190949516388</v>
      </c>
      <c r="AK12" s="374">
        <v>20.615909798405909</v>
      </c>
      <c r="AL12" s="374">
        <v>22.858736257175298</v>
      </c>
      <c r="AM12" s="374">
        <v>23.386193909999999</v>
      </c>
      <c r="AN12" s="374">
        <v>15.900747313880579</v>
      </c>
      <c r="AO12" s="374">
        <v>12.907920081129189</v>
      </c>
      <c r="AP12" s="374">
        <v>7.8122685863017551</v>
      </c>
      <c r="AQ12" s="374">
        <v>8.6177537569999991</v>
      </c>
      <c r="AR12" s="374">
        <v>15.396591752000001</v>
      </c>
      <c r="AS12" s="374">
        <v>5.5027256049999993</v>
      </c>
      <c r="AT12" s="374">
        <v>6.4091288407440148</v>
      </c>
      <c r="AU12" s="374">
        <v>7.7901480438815156</v>
      </c>
      <c r="AV12" s="374">
        <v>7.1680366799999993</v>
      </c>
      <c r="AW12" s="374">
        <v>7.9176499138344312</v>
      </c>
      <c r="AX12" s="374">
        <v>9.3788551719999997</v>
      </c>
      <c r="AY12" s="374">
        <v>29.309343553000001</v>
      </c>
      <c r="AZ12" s="374">
        <v>52.777487471000001</v>
      </c>
      <c r="BA12" s="374">
        <v>32.168353175371017</v>
      </c>
      <c r="BB12" s="374">
        <v>27.577772739</v>
      </c>
      <c r="BC12" s="374">
        <v>14.831761617289571</v>
      </c>
      <c r="BD12" s="374">
        <v>195.654164549</v>
      </c>
      <c r="BE12" s="375">
        <v>84.615569693109222</v>
      </c>
    </row>
    <row r="13" spans="1:59" ht="12" customHeight="1">
      <c r="B13" s="36" t="s">
        <v>115</v>
      </c>
      <c r="O13" s="36" t="s">
        <v>115</v>
      </c>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row>
    <row r="31" spans="15:57" ht="12" customHeight="1">
      <c r="O31" s="12"/>
      <c r="AX31" s="16"/>
      <c r="AY31" s="16"/>
      <c r="AZ31" s="16"/>
      <c r="BA31" s="16"/>
      <c r="BB31" s="16"/>
      <c r="BC31" s="16"/>
      <c r="BD31" s="16"/>
      <c r="BE31" s="16"/>
    </row>
    <row r="32" spans="15:57" ht="12" customHeight="1">
      <c r="O32" s="12"/>
      <c r="AX32" s="16"/>
      <c r="AY32" s="16"/>
      <c r="AZ32" s="16"/>
      <c r="BA32" s="16"/>
      <c r="BB32" s="16"/>
      <c r="BC32" s="16"/>
      <c r="BD32" s="16"/>
      <c r="BE32" s="16"/>
    </row>
    <row r="33" spans="2:59" ht="12" customHeight="1">
      <c r="O33" s="12"/>
      <c r="AX33" s="16"/>
      <c r="AY33" s="16"/>
      <c r="AZ33" s="16"/>
      <c r="BA33" s="16"/>
      <c r="BB33" s="16"/>
      <c r="BC33" s="16"/>
      <c r="BD33" s="16"/>
      <c r="BE33" s="16"/>
    </row>
    <row r="34" spans="2:59" ht="12" customHeight="1">
      <c r="O34" s="12"/>
      <c r="AX34" s="16"/>
      <c r="AY34" s="16"/>
      <c r="AZ34" s="16"/>
      <c r="BA34" s="16"/>
      <c r="BB34" s="16"/>
      <c r="BC34" s="16"/>
      <c r="BD34" s="16"/>
      <c r="BE34" s="16"/>
    </row>
    <row r="35" spans="2:59" ht="12" customHeight="1">
      <c r="O35" s="12"/>
      <c r="AX35" s="16"/>
      <c r="AY35" s="16"/>
      <c r="AZ35" s="16"/>
      <c r="BA35" s="16"/>
      <c r="BB35" s="16"/>
      <c r="BC35" s="16"/>
      <c r="BD35" s="16"/>
      <c r="BE35" s="16"/>
    </row>
    <row r="36" spans="2:59" ht="12" customHeight="1">
      <c r="O36" s="12"/>
      <c r="P36" s="1050" t="s">
        <v>157</v>
      </c>
      <c r="AX36" s="16"/>
      <c r="AY36" s="16"/>
      <c r="AZ36" s="16"/>
      <c r="BA36" s="16"/>
      <c r="BB36" s="16"/>
      <c r="BC36" s="16"/>
      <c r="BD36" s="16"/>
      <c r="BE36" s="16"/>
    </row>
    <row r="37" spans="2:59" ht="12" customHeight="1">
      <c r="C37" s="1050" t="s">
        <v>158</v>
      </c>
      <c r="D37" s="12"/>
      <c r="E37" s="12"/>
      <c r="F37" s="12"/>
      <c r="G37" s="12"/>
      <c r="H37" s="12"/>
      <c r="I37" s="12"/>
      <c r="J37" s="12"/>
      <c r="K37" s="12"/>
      <c r="L37" s="12"/>
      <c r="M37" s="12"/>
      <c r="N37" s="12"/>
      <c r="P37" s="1057">
        <v>2016</v>
      </c>
      <c r="Q37" s="1059"/>
      <c r="R37" s="1059"/>
      <c r="S37" s="1059"/>
      <c r="T37" s="1057">
        <v>2017</v>
      </c>
      <c r="U37" s="1059"/>
      <c r="V37" s="1059"/>
      <c r="W37" s="1059"/>
      <c r="X37" s="1057">
        <v>2018</v>
      </c>
      <c r="Y37" s="1059"/>
      <c r="Z37" s="1059"/>
      <c r="AA37" s="1059"/>
      <c r="AB37" s="1057">
        <v>2019</v>
      </c>
      <c r="AC37" s="1059"/>
      <c r="AD37" s="1059"/>
      <c r="AE37" s="1059"/>
      <c r="AF37" s="1057">
        <v>2020</v>
      </c>
      <c r="AG37" s="1059"/>
      <c r="AH37" s="1059"/>
      <c r="AI37" s="1059"/>
      <c r="AJ37" s="1057">
        <v>2021</v>
      </c>
      <c r="AK37" s="1059"/>
      <c r="AL37" s="1059"/>
      <c r="AM37" s="1059"/>
      <c r="AN37" s="1057">
        <v>2022</v>
      </c>
      <c r="AO37" s="1059"/>
      <c r="AP37" s="1059"/>
      <c r="AQ37" s="1059"/>
      <c r="AR37" s="1057">
        <v>2023</v>
      </c>
      <c r="AS37" s="1059"/>
      <c r="AT37" s="1059"/>
      <c r="AU37" s="1059"/>
      <c r="AV37" s="1057">
        <v>2024</v>
      </c>
      <c r="AW37" s="1059"/>
      <c r="AX37" s="1059"/>
      <c r="AY37" s="1059"/>
      <c r="AZ37" s="1057">
        <v>2025</v>
      </c>
      <c r="BA37" s="1059"/>
      <c r="BB37" s="1059"/>
      <c r="BC37" s="1059"/>
      <c r="BD37" s="1057">
        <v>2026</v>
      </c>
      <c r="BE37" s="1057"/>
    </row>
    <row r="38" spans="2:59" ht="12" customHeight="1">
      <c r="C38" s="3">
        <v>2016</v>
      </c>
      <c r="D38" s="4">
        <v>2017</v>
      </c>
      <c r="E38" s="4">
        <v>2018</v>
      </c>
      <c r="F38" s="4">
        <v>2019</v>
      </c>
      <c r="G38" s="4">
        <v>2020</v>
      </c>
      <c r="H38" s="4">
        <v>2021</v>
      </c>
      <c r="I38" s="4">
        <v>2022</v>
      </c>
      <c r="J38" s="4">
        <v>2023</v>
      </c>
      <c r="K38" s="4">
        <v>2024</v>
      </c>
      <c r="L38" s="4">
        <v>2025</v>
      </c>
      <c r="M38" s="94">
        <v>2026</v>
      </c>
      <c r="P38" s="6" t="s">
        <v>108</v>
      </c>
      <c r="Q38" s="6" t="s">
        <v>109</v>
      </c>
      <c r="R38" s="6" t="s">
        <v>110</v>
      </c>
      <c r="S38" s="6" t="s">
        <v>111</v>
      </c>
      <c r="T38" s="6" t="s">
        <v>108</v>
      </c>
      <c r="U38" s="6" t="s">
        <v>109</v>
      </c>
      <c r="V38" s="6" t="s">
        <v>110</v>
      </c>
      <c r="W38" s="6" t="s">
        <v>111</v>
      </c>
      <c r="X38" s="6" t="s">
        <v>108</v>
      </c>
      <c r="Y38" s="6" t="s">
        <v>109</v>
      </c>
      <c r="Z38" s="6" t="s">
        <v>110</v>
      </c>
      <c r="AA38" s="6" t="s">
        <v>111</v>
      </c>
      <c r="AB38" s="6" t="s">
        <v>108</v>
      </c>
      <c r="AC38" s="6" t="s">
        <v>109</v>
      </c>
      <c r="AD38" s="6" t="s">
        <v>110</v>
      </c>
      <c r="AE38" s="6" t="s">
        <v>111</v>
      </c>
      <c r="AF38" s="6" t="s">
        <v>108</v>
      </c>
      <c r="AG38" s="6" t="s">
        <v>109</v>
      </c>
      <c r="AH38" s="6" t="s">
        <v>110</v>
      </c>
      <c r="AI38" s="6" t="s">
        <v>111</v>
      </c>
      <c r="AJ38" s="6" t="s">
        <v>108</v>
      </c>
      <c r="AK38" s="6" t="s">
        <v>109</v>
      </c>
      <c r="AL38" s="6" t="s">
        <v>110</v>
      </c>
      <c r="AM38" s="6" t="s">
        <v>111</v>
      </c>
      <c r="AN38" s="6" t="s">
        <v>108</v>
      </c>
      <c r="AO38" s="6" t="s">
        <v>109</v>
      </c>
      <c r="AP38" s="6" t="s">
        <v>110</v>
      </c>
      <c r="AQ38" s="6" t="s">
        <v>111</v>
      </c>
      <c r="AR38" s="6" t="s">
        <v>108</v>
      </c>
      <c r="AS38" s="6" t="s">
        <v>109</v>
      </c>
      <c r="AT38" s="6" t="s">
        <v>110</v>
      </c>
      <c r="AU38" s="6" t="s">
        <v>111</v>
      </c>
      <c r="AV38" s="6" t="s">
        <v>108</v>
      </c>
      <c r="AW38" s="6" t="s">
        <v>109</v>
      </c>
      <c r="AX38" s="6" t="s">
        <v>110</v>
      </c>
      <c r="AY38" s="6" t="s">
        <v>111</v>
      </c>
      <c r="AZ38" s="6" t="s">
        <v>108</v>
      </c>
      <c r="BA38" s="6" t="s">
        <v>109</v>
      </c>
      <c r="BB38" s="6" t="s">
        <v>110</v>
      </c>
      <c r="BC38" s="6" t="s">
        <v>111</v>
      </c>
      <c r="BD38" s="6" t="s">
        <v>108</v>
      </c>
      <c r="BE38" s="6" t="s">
        <v>109</v>
      </c>
    </row>
    <row r="39" spans="2:59" ht="12" customHeight="1">
      <c r="B39" s="41" t="s">
        <v>33</v>
      </c>
      <c r="C39" s="176">
        <v>6.964141189926161E-2</v>
      </c>
      <c r="D39" s="177">
        <v>7.5859043209481031E-2</v>
      </c>
      <c r="E39" s="177">
        <v>6.7152248571096695E-2</v>
      </c>
      <c r="F39" s="177">
        <v>6.4812667633482368E-2</v>
      </c>
      <c r="G39" s="177">
        <v>6.7496918609915205E-2</v>
      </c>
      <c r="H39" s="177">
        <v>5.3038621324811207E-2</v>
      </c>
      <c r="I39" s="177">
        <v>0.10492631444505458</v>
      </c>
      <c r="J39" s="177">
        <v>0.10349154481271951</v>
      </c>
      <c r="K39" s="177">
        <v>8.5551610992088245E-2</v>
      </c>
      <c r="L39" s="177">
        <v>6.9315887316735172E-2</v>
      </c>
      <c r="M39" s="178">
        <v>2.8490748425375346E-2</v>
      </c>
      <c r="O39" s="41" t="s">
        <v>33</v>
      </c>
      <c r="P39" s="176">
        <v>6.9692948218993453E-2</v>
      </c>
      <c r="Q39" s="177">
        <v>5.2787464356484119E-2</v>
      </c>
      <c r="R39" s="177">
        <v>8.0533479549021889E-2</v>
      </c>
      <c r="S39" s="177">
        <v>8.3280301785216421E-2</v>
      </c>
      <c r="T39" s="177">
        <v>9.4613698849438974E-2</v>
      </c>
      <c r="U39" s="177">
        <v>6.6166115485487037E-2</v>
      </c>
      <c r="V39" s="177">
        <v>6.9663551929917966E-2</v>
      </c>
      <c r="W39" s="177">
        <v>7.6994828554973638E-2</v>
      </c>
      <c r="X39" s="177">
        <v>7.0956963149516994E-2</v>
      </c>
      <c r="Y39" s="177">
        <v>9.952309709612206E-2</v>
      </c>
      <c r="Z39" s="177">
        <v>6.4845774243948773E-2</v>
      </c>
      <c r="AA39" s="177">
        <v>4.5612640771318255E-2</v>
      </c>
      <c r="AB39" s="177">
        <v>6.044731236017007E-2</v>
      </c>
      <c r="AC39" s="177">
        <v>5.8508343361479406E-2</v>
      </c>
      <c r="AD39" s="177">
        <v>6.76839741724274E-2</v>
      </c>
      <c r="AE39" s="177">
        <v>7.391367447237944E-2</v>
      </c>
      <c r="AF39" s="177">
        <v>8.0709955456173807E-2</v>
      </c>
      <c r="AG39" s="177">
        <v>6.6353969733418949E-2</v>
      </c>
      <c r="AH39" s="177">
        <v>5.8044119164357921E-2</v>
      </c>
      <c r="AI39" s="177">
        <v>6.713401159498919E-2</v>
      </c>
      <c r="AJ39" s="177">
        <v>5.2115115358673275E-2</v>
      </c>
      <c r="AK39" s="177">
        <v>5.285845689556995E-2</v>
      </c>
      <c r="AL39" s="177">
        <v>5.461173237617345E-2</v>
      </c>
      <c r="AM39" s="177">
        <v>5.2525041324280208E-2</v>
      </c>
      <c r="AN39" s="177">
        <v>9.1547934881077861E-2</v>
      </c>
      <c r="AO39" s="177">
        <v>0.10901633299763934</v>
      </c>
      <c r="AP39" s="177">
        <v>0.118254442438437</v>
      </c>
      <c r="AQ39" s="177">
        <v>0.10913752539808977</v>
      </c>
      <c r="AR39" s="177">
        <v>8.126195676093094E-2</v>
      </c>
      <c r="AS39" s="177">
        <v>0.11684121719189146</v>
      </c>
      <c r="AT39" s="177">
        <v>0.1225489950996388</v>
      </c>
      <c r="AU39" s="177">
        <v>0.10494919217748874</v>
      </c>
      <c r="AV39" s="177">
        <v>0.1052919480359787</v>
      </c>
      <c r="AW39" s="177">
        <v>0.10547531265124112</v>
      </c>
      <c r="AX39" s="177">
        <v>0.10234136063785412</v>
      </c>
      <c r="AY39" s="177">
        <v>5.6453863455230936E-2</v>
      </c>
      <c r="AZ39" s="177">
        <v>5.0964255867211393E-2</v>
      </c>
      <c r="BA39" s="177">
        <v>7.9670147472024277E-2</v>
      </c>
      <c r="BB39" s="177">
        <v>7.4864613440046038E-2</v>
      </c>
      <c r="BC39" s="177">
        <v>7.4352869796363213E-2</v>
      </c>
      <c r="BD39" s="177">
        <v>2.5379298775280102E-2</v>
      </c>
      <c r="BE39" s="178">
        <v>3.4306090008286563E-2</v>
      </c>
    </row>
    <row r="40" spans="2:59" ht="12" customHeight="1">
      <c r="B40" s="5" t="s">
        <v>159</v>
      </c>
      <c r="C40" s="179">
        <v>0.31579803937929946</v>
      </c>
      <c r="D40" s="180">
        <v>0.32605881677416659</v>
      </c>
      <c r="E40" s="180">
        <v>0.28285717874853983</v>
      </c>
      <c r="F40" s="180">
        <v>0.28849199333086561</v>
      </c>
      <c r="G40" s="180">
        <v>0.26246006641344116</v>
      </c>
      <c r="H40" s="180">
        <v>0.24823693790909188</v>
      </c>
      <c r="I40" s="180">
        <v>0.29636623789622374</v>
      </c>
      <c r="J40" s="180">
        <v>0.24377670414364305</v>
      </c>
      <c r="K40" s="180">
        <v>0.25182789528639865</v>
      </c>
      <c r="L40" s="180">
        <v>0.21488176932248326</v>
      </c>
      <c r="M40" s="181">
        <v>0.12876146071662342</v>
      </c>
      <c r="O40" s="5" t="s">
        <v>159</v>
      </c>
      <c r="P40" s="179">
        <v>0.31170446843249283</v>
      </c>
      <c r="Q40" s="180">
        <v>0.28660030176260093</v>
      </c>
      <c r="R40" s="180">
        <v>0.30885205905276308</v>
      </c>
      <c r="S40" s="180">
        <v>0.37351709922750814</v>
      </c>
      <c r="T40" s="180">
        <v>0.35133465726450075</v>
      </c>
      <c r="U40" s="180">
        <v>0.30254458565555714</v>
      </c>
      <c r="V40" s="180">
        <v>0.25594955484250209</v>
      </c>
      <c r="W40" s="180">
        <v>0.40933753177041399</v>
      </c>
      <c r="X40" s="180">
        <v>0.33250321096853658</v>
      </c>
      <c r="Y40" s="180">
        <v>0.34404555103494899</v>
      </c>
      <c r="Z40" s="180">
        <v>0.28223913468702699</v>
      </c>
      <c r="AA40" s="180">
        <v>0.21227364647626606</v>
      </c>
      <c r="AB40" s="180">
        <v>0.28458739702199348</v>
      </c>
      <c r="AC40" s="180">
        <v>0.27990313306287223</v>
      </c>
      <c r="AD40" s="180">
        <v>0.3125504795697166</v>
      </c>
      <c r="AE40" s="180">
        <v>0.27627244572502441</v>
      </c>
      <c r="AF40" s="180">
        <v>0.26501101182444764</v>
      </c>
      <c r="AG40" s="180">
        <v>0.23996518809627965</v>
      </c>
      <c r="AH40" s="180">
        <v>0.23873453306718714</v>
      </c>
      <c r="AI40" s="180">
        <v>0.30269533976594643</v>
      </c>
      <c r="AJ40" s="180">
        <v>0.21177987612888999</v>
      </c>
      <c r="AK40" s="180">
        <v>0.25000395519726698</v>
      </c>
      <c r="AL40" s="180">
        <v>0.23626423425110116</v>
      </c>
      <c r="AM40" s="180">
        <v>0.2867701255055618</v>
      </c>
      <c r="AN40" s="180">
        <v>0.28792590665879347</v>
      </c>
      <c r="AO40" s="180">
        <v>0.28563926390608729</v>
      </c>
      <c r="AP40" s="180">
        <v>0.32926369186799748</v>
      </c>
      <c r="AQ40" s="180">
        <v>0.29461260451910243</v>
      </c>
      <c r="AR40" s="180">
        <v>0.20335522716164101</v>
      </c>
      <c r="AS40" s="180">
        <v>0.30269767464627428</v>
      </c>
      <c r="AT40" s="180">
        <v>0.26072874577670119</v>
      </c>
      <c r="AU40" s="180">
        <v>0.23000433618965008</v>
      </c>
      <c r="AV40" s="180">
        <v>0.30021010132942788</v>
      </c>
      <c r="AW40" s="180">
        <v>0.38564039096596597</v>
      </c>
      <c r="AX40" s="180">
        <v>0.26801279393221139</v>
      </c>
      <c r="AY40" s="180">
        <v>0.14506810359621136</v>
      </c>
      <c r="AZ40" s="180">
        <v>0.13472581083854307</v>
      </c>
      <c r="BA40" s="180">
        <v>0.16766353425672184</v>
      </c>
      <c r="BB40" s="180">
        <v>0.20163239997617988</v>
      </c>
      <c r="BC40" s="180">
        <v>0.38084809698982247</v>
      </c>
      <c r="BD40" s="180">
        <v>7.2527089672120501E-2</v>
      </c>
      <c r="BE40" s="181">
        <v>0.23386426265781693</v>
      </c>
    </row>
    <row r="41" spans="2:59" ht="12" customHeight="1">
      <c r="B41" s="5" t="s">
        <v>160</v>
      </c>
      <c r="C41" s="182">
        <v>0.35784026051518636</v>
      </c>
      <c r="D41" s="183">
        <v>0.36074420640672006</v>
      </c>
      <c r="E41" s="183">
        <v>0.44473359734669904</v>
      </c>
      <c r="F41" s="183">
        <v>0.39557048979972614</v>
      </c>
      <c r="G41" s="183">
        <v>0.40839725401631843</v>
      </c>
      <c r="H41" s="183">
        <v>0.44542189284623074</v>
      </c>
      <c r="I41" s="183">
        <v>0.40748526763955284</v>
      </c>
      <c r="J41" s="183">
        <v>0.4415188966506427</v>
      </c>
      <c r="K41" s="183">
        <v>0.41270549625964587</v>
      </c>
      <c r="L41" s="183">
        <v>0.31680465437658867</v>
      </c>
      <c r="M41" s="184">
        <v>0.16367696423569286</v>
      </c>
      <c r="O41" s="5" t="s">
        <v>160</v>
      </c>
      <c r="P41" s="182">
        <v>0.42813478268784239</v>
      </c>
      <c r="Q41" s="183">
        <v>0.26963420622549389</v>
      </c>
      <c r="R41" s="183">
        <v>0.40857651589883348</v>
      </c>
      <c r="S41" s="183">
        <v>0.3455857656359228</v>
      </c>
      <c r="T41" s="183">
        <v>0.37657809892535993</v>
      </c>
      <c r="U41" s="183">
        <v>0.4052573387212523</v>
      </c>
      <c r="V41" s="183">
        <v>0.317372645202399</v>
      </c>
      <c r="W41" s="183">
        <v>0.35410606188049154</v>
      </c>
      <c r="X41" s="183">
        <v>0.40625693743324026</v>
      </c>
      <c r="Y41" s="183">
        <v>0.38278580261872869</v>
      </c>
      <c r="Z41" s="183">
        <v>0.40386210663674865</v>
      </c>
      <c r="AA41" s="183">
        <v>0.53814560786133703</v>
      </c>
      <c r="AB41" s="183">
        <v>0.35658254493034741</v>
      </c>
      <c r="AC41" s="183">
        <v>0.41191764860843855</v>
      </c>
      <c r="AD41" s="183">
        <v>0.38782284281812018</v>
      </c>
      <c r="AE41" s="183">
        <v>0.4326116001457741</v>
      </c>
      <c r="AF41" s="183">
        <v>0.45256828752938977</v>
      </c>
      <c r="AG41" s="183">
        <v>0.44713815985481403</v>
      </c>
      <c r="AH41" s="183">
        <v>0.37049510134899794</v>
      </c>
      <c r="AI41" s="183">
        <v>0.37897807574768222</v>
      </c>
      <c r="AJ41" s="183">
        <v>0.43935311709199298</v>
      </c>
      <c r="AK41" s="183">
        <v>0.46041483412255252</v>
      </c>
      <c r="AL41" s="183">
        <v>0.45578019441177703</v>
      </c>
      <c r="AM41" s="183">
        <v>0.42801043817197643</v>
      </c>
      <c r="AN41" s="183">
        <v>0.4215440197230329</v>
      </c>
      <c r="AO41" s="183">
        <v>0.42417351065712611</v>
      </c>
      <c r="AP41" s="183">
        <v>0.3820705765809424</v>
      </c>
      <c r="AQ41" s="183">
        <v>0.37849422464226162</v>
      </c>
      <c r="AR41" s="183">
        <v>0.43790767770370209</v>
      </c>
      <c r="AS41" s="183">
        <v>0.4297127334282107</v>
      </c>
      <c r="AT41" s="183">
        <v>0.4399328317560815</v>
      </c>
      <c r="AU41" s="183">
        <v>0.45967837673210915</v>
      </c>
      <c r="AV41" s="183">
        <v>0.40972839616599455</v>
      </c>
      <c r="AW41" s="183">
        <v>0.34428563013803559</v>
      </c>
      <c r="AX41" s="183">
        <v>0.4153394839765655</v>
      </c>
      <c r="AY41" s="183">
        <v>0.45165349857892356</v>
      </c>
      <c r="AZ41" s="183">
        <v>0.22652726661731457</v>
      </c>
      <c r="BA41" s="183">
        <v>0.37791294062997999</v>
      </c>
      <c r="BB41" s="183">
        <v>0.33048686383589798</v>
      </c>
      <c r="BC41" s="183">
        <v>0.34270151726301978</v>
      </c>
      <c r="BD41" s="183">
        <v>0.17440074659119326</v>
      </c>
      <c r="BE41" s="184">
        <v>0.14363406961384942</v>
      </c>
    </row>
    <row r="42" spans="2:59" ht="12" customHeight="1">
      <c r="B42" s="37" t="s">
        <v>161</v>
      </c>
      <c r="C42" s="200">
        <v>0.25672028820625248</v>
      </c>
      <c r="D42" s="201">
        <v>0.23733793360963232</v>
      </c>
      <c r="E42" s="201">
        <v>0.20525697533366438</v>
      </c>
      <c r="F42" s="201">
        <v>0.25112484923592582</v>
      </c>
      <c r="G42" s="201">
        <v>0.26164576096032516</v>
      </c>
      <c r="H42" s="201">
        <v>0.25330254791986612</v>
      </c>
      <c r="I42" s="201">
        <v>0.19122218001916896</v>
      </c>
      <c r="J42" s="201">
        <v>0.21121285439299473</v>
      </c>
      <c r="K42" s="201">
        <v>0.24991499746186735</v>
      </c>
      <c r="L42" s="201">
        <v>0.39899768898419297</v>
      </c>
      <c r="M42" s="202">
        <v>0.67907082662230833</v>
      </c>
      <c r="O42" s="37" t="s">
        <v>161</v>
      </c>
      <c r="P42" s="200">
        <v>0.19046780066067145</v>
      </c>
      <c r="Q42" s="201">
        <v>0.39097802765542106</v>
      </c>
      <c r="R42" s="201">
        <v>0.20203794549938148</v>
      </c>
      <c r="S42" s="201">
        <v>0.19761683335135274</v>
      </c>
      <c r="T42" s="201">
        <v>0.17747354496070034</v>
      </c>
      <c r="U42" s="201">
        <v>0.22603196013770352</v>
      </c>
      <c r="V42" s="201">
        <v>0.35701424802518095</v>
      </c>
      <c r="W42" s="201">
        <v>0.15956157779412095</v>
      </c>
      <c r="X42" s="201">
        <v>0.19028288844870617</v>
      </c>
      <c r="Y42" s="201">
        <v>0.17364554925020026</v>
      </c>
      <c r="Z42" s="201">
        <v>0.24905298443227575</v>
      </c>
      <c r="AA42" s="201">
        <v>0.20396810489107864</v>
      </c>
      <c r="AB42" s="201">
        <v>0.29838274568748901</v>
      </c>
      <c r="AC42" s="201">
        <v>0.24967087496720983</v>
      </c>
      <c r="AD42" s="201">
        <v>0.2319427034397358</v>
      </c>
      <c r="AE42" s="201">
        <v>0.21720227965682198</v>
      </c>
      <c r="AF42" s="201">
        <v>0.20171074518998883</v>
      </c>
      <c r="AG42" s="201">
        <v>0.24654268231548737</v>
      </c>
      <c r="AH42" s="201">
        <v>0.33272624641945703</v>
      </c>
      <c r="AI42" s="201">
        <v>0.25119257289138219</v>
      </c>
      <c r="AJ42" s="201">
        <v>0.29675189142044378</v>
      </c>
      <c r="AK42" s="201">
        <v>0.23672275378461058</v>
      </c>
      <c r="AL42" s="201">
        <v>0.25334383896094848</v>
      </c>
      <c r="AM42" s="201">
        <v>0.23269439499818154</v>
      </c>
      <c r="AN42" s="201">
        <v>0.19898213873709569</v>
      </c>
      <c r="AO42" s="201">
        <v>0.18117089243914716</v>
      </c>
      <c r="AP42" s="201">
        <v>0.17041128911262327</v>
      </c>
      <c r="AQ42" s="201">
        <v>0.21775564544054626</v>
      </c>
      <c r="AR42" s="201">
        <v>0.277475138373726</v>
      </c>
      <c r="AS42" s="201">
        <v>0.15074837473362346</v>
      </c>
      <c r="AT42" s="201">
        <v>0.17678942736757849</v>
      </c>
      <c r="AU42" s="201">
        <v>0.205368094900752</v>
      </c>
      <c r="AV42" s="201">
        <v>0.18476955446859894</v>
      </c>
      <c r="AW42" s="201">
        <v>0.16459866624475733</v>
      </c>
      <c r="AX42" s="201">
        <v>0.21430636145336901</v>
      </c>
      <c r="AY42" s="201">
        <v>0.34682453436963412</v>
      </c>
      <c r="AZ42" s="201">
        <v>0.58778266667693091</v>
      </c>
      <c r="BA42" s="201">
        <v>0.37475337764127392</v>
      </c>
      <c r="BB42" s="201">
        <v>0.39301612274787606</v>
      </c>
      <c r="BC42" s="201">
        <v>0.20209751595079453</v>
      </c>
      <c r="BD42" s="201">
        <v>0.72769286496140617</v>
      </c>
      <c r="BE42" s="202">
        <v>0.58819557772004716</v>
      </c>
    </row>
    <row r="43" spans="2:59" ht="12" customHeight="1">
      <c r="B43" s="36" t="s">
        <v>115</v>
      </c>
      <c r="O43" s="36" t="s">
        <v>115</v>
      </c>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108"/>
      <c r="AV43" s="108"/>
      <c r="AW43" s="108"/>
      <c r="AX43" s="108"/>
      <c r="AY43" s="108"/>
      <c r="AZ43" s="108"/>
      <c r="BA43" s="108"/>
      <c r="BB43" s="108"/>
      <c r="BC43" s="108"/>
      <c r="BD43" s="108"/>
      <c r="BE43" s="108"/>
      <c r="BF43" s="108"/>
      <c r="BG43" s="108"/>
    </row>
    <row r="44" spans="2:59" ht="12" customHeight="1">
      <c r="O44" s="12"/>
      <c r="AX44" s="16"/>
      <c r="AY44" s="16"/>
      <c r="AZ44" s="16"/>
      <c r="BA44" s="16"/>
      <c r="BB44" s="16"/>
      <c r="BC44" s="16"/>
      <c r="BD44" s="16"/>
      <c r="BE44" s="16"/>
    </row>
    <row r="45" spans="2:59" ht="12" customHeight="1">
      <c r="O45" s="12"/>
      <c r="AX45" s="16"/>
      <c r="AY45" s="16"/>
      <c r="AZ45" s="16"/>
      <c r="BA45" s="16"/>
      <c r="BB45" s="16"/>
      <c r="BC45" s="16"/>
      <c r="BD45" s="16"/>
      <c r="BE45" s="16"/>
    </row>
    <row r="46" spans="2:59" ht="12" customHeight="1">
      <c r="P46" s="10" t="s">
        <v>162</v>
      </c>
    </row>
    <row r="47" spans="2:59" ht="12" customHeight="1">
      <c r="C47" s="10" t="s">
        <v>163</v>
      </c>
      <c r="D47" s="12"/>
      <c r="E47" s="12"/>
      <c r="F47" s="12"/>
      <c r="G47" s="12"/>
      <c r="H47" s="12"/>
      <c r="I47" s="12"/>
      <c r="J47" s="12"/>
      <c r="K47" s="12"/>
      <c r="L47" s="12"/>
      <c r="M47" s="12"/>
      <c r="N47" s="12"/>
      <c r="P47" s="1057">
        <v>2016</v>
      </c>
      <c r="Q47" s="1059"/>
      <c r="R47" s="1059"/>
      <c r="S47" s="1059"/>
      <c r="T47" s="1057">
        <v>2017</v>
      </c>
      <c r="U47" s="1059"/>
      <c r="V47" s="1059"/>
      <c r="W47" s="1059"/>
      <c r="X47" s="1057">
        <v>2018</v>
      </c>
      <c r="Y47" s="1059"/>
      <c r="Z47" s="1059"/>
      <c r="AA47" s="1059"/>
      <c r="AB47" s="1057">
        <v>2019</v>
      </c>
      <c r="AC47" s="1059"/>
      <c r="AD47" s="1059"/>
      <c r="AE47" s="1059"/>
      <c r="AF47" s="1057">
        <v>2020</v>
      </c>
      <c r="AG47" s="1059"/>
      <c r="AH47" s="1059"/>
      <c r="AI47" s="1059"/>
      <c r="AJ47" s="1057">
        <v>2021</v>
      </c>
      <c r="AK47" s="1059"/>
      <c r="AL47" s="1059"/>
      <c r="AM47" s="1059"/>
      <c r="AN47" s="1057">
        <v>2022</v>
      </c>
      <c r="AO47" s="1059"/>
      <c r="AP47" s="1059"/>
      <c r="AQ47" s="1059"/>
      <c r="AR47" s="1057">
        <v>2023</v>
      </c>
      <c r="AS47" s="1059"/>
      <c r="AT47" s="1059"/>
      <c r="AU47" s="1059"/>
      <c r="AV47" s="1057">
        <v>2024</v>
      </c>
      <c r="AW47" s="1059"/>
      <c r="AX47" s="1059"/>
      <c r="AY47" s="1059"/>
      <c r="AZ47" s="1057">
        <v>2025</v>
      </c>
      <c r="BA47" s="1059"/>
      <c r="BB47" s="1059"/>
      <c r="BC47" s="1059"/>
      <c r="BD47" s="1057">
        <v>2026</v>
      </c>
      <c r="BE47" s="1057"/>
    </row>
    <row r="48" spans="2:59" ht="12" customHeight="1">
      <c r="C48" s="3">
        <v>2016</v>
      </c>
      <c r="D48" s="4">
        <v>2017</v>
      </c>
      <c r="E48" s="4">
        <v>2018</v>
      </c>
      <c r="F48" s="4">
        <v>2019</v>
      </c>
      <c r="G48" s="4">
        <v>2020</v>
      </c>
      <c r="H48" s="4">
        <v>2021</v>
      </c>
      <c r="I48" s="4">
        <v>2022</v>
      </c>
      <c r="J48" s="4">
        <v>2023</v>
      </c>
      <c r="K48" s="4">
        <v>2024</v>
      </c>
      <c r="L48" s="4">
        <v>2025</v>
      </c>
      <c r="M48" s="94">
        <v>2026</v>
      </c>
      <c r="P48" s="6" t="s">
        <v>108</v>
      </c>
      <c r="Q48" s="6" t="s">
        <v>109</v>
      </c>
      <c r="R48" s="6" t="s">
        <v>110</v>
      </c>
      <c r="S48" s="6" t="s">
        <v>111</v>
      </c>
      <c r="T48" s="6" t="s">
        <v>108</v>
      </c>
      <c r="U48" s="6" t="s">
        <v>109</v>
      </c>
      <c r="V48" s="6" t="s">
        <v>110</v>
      </c>
      <c r="W48" s="6" t="s">
        <v>111</v>
      </c>
      <c r="X48" s="6" t="s">
        <v>108</v>
      </c>
      <c r="Y48" s="6" t="s">
        <v>109</v>
      </c>
      <c r="Z48" s="6" t="s">
        <v>110</v>
      </c>
      <c r="AA48" s="6" t="s">
        <v>111</v>
      </c>
      <c r="AB48" s="6" t="s">
        <v>108</v>
      </c>
      <c r="AC48" s="6" t="s">
        <v>109</v>
      </c>
      <c r="AD48" s="6" t="s">
        <v>110</v>
      </c>
      <c r="AE48" s="6" t="s">
        <v>111</v>
      </c>
      <c r="AF48" s="6" t="s">
        <v>108</v>
      </c>
      <c r="AG48" s="6" t="s">
        <v>109</v>
      </c>
      <c r="AH48" s="6" t="s">
        <v>110</v>
      </c>
      <c r="AI48" s="6" t="s">
        <v>111</v>
      </c>
      <c r="AJ48" s="6" t="s">
        <v>108</v>
      </c>
      <c r="AK48" s="6" t="s">
        <v>109</v>
      </c>
      <c r="AL48" s="6" t="s">
        <v>110</v>
      </c>
      <c r="AM48" s="6" t="s">
        <v>111</v>
      </c>
      <c r="AN48" s="6" t="s">
        <v>108</v>
      </c>
      <c r="AO48" s="6" t="s">
        <v>109</v>
      </c>
      <c r="AP48" s="6" t="s">
        <v>110</v>
      </c>
      <c r="AQ48" s="6" t="s">
        <v>111</v>
      </c>
      <c r="AR48" s="6" t="s">
        <v>108</v>
      </c>
      <c r="AS48" s="6" t="s">
        <v>109</v>
      </c>
      <c r="AT48" s="6" t="s">
        <v>110</v>
      </c>
      <c r="AU48" s="6" t="s">
        <v>111</v>
      </c>
      <c r="AV48" s="6" t="s">
        <v>108</v>
      </c>
      <c r="AW48" s="6" t="s">
        <v>109</v>
      </c>
      <c r="AX48" s="6" t="s">
        <v>110</v>
      </c>
      <c r="AY48" s="6" t="s">
        <v>111</v>
      </c>
      <c r="AZ48" s="6" t="s">
        <v>108</v>
      </c>
      <c r="BA48" s="6" t="s">
        <v>109</v>
      </c>
      <c r="BB48" s="6" t="s">
        <v>110</v>
      </c>
      <c r="BC48" s="6" t="s">
        <v>111</v>
      </c>
      <c r="BD48" s="6" t="s">
        <v>108</v>
      </c>
      <c r="BE48" s="6" t="s">
        <v>109</v>
      </c>
    </row>
    <row r="49" spans="2:59" ht="12" customHeight="1">
      <c r="B49" s="41" t="s">
        <v>33</v>
      </c>
      <c r="C49" s="21">
        <v>4126</v>
      </c>
      <c r="D49" s="22">
        <v>4429</v>
      </c>
      <c r="E49" s="22">
        <v>4652</v>
      </c>
      <c r="F49" s="22">
        <v>5170</v>
      </c>
      <c r="G49" s="22">
        <v>5382</v>
      </c>
      <c r="H49" s="22">
        <v>7428</v>
      </c>
      <c r="I49" s="22">
        <v>7044</v>
      </c>
      <c r="J49" s="22">
        <v>5758</v>
      </c>
      <c r="K49" s="22">
        <v>5725</v>
      </c>
      <c r="L49" s="22">
        <v>5407</v>
      </c>
      <c r="M49" s="23">
        <v>2562</v>
      </c>
      <c r="O49" s="41" t="s">
        <v>33</v>
      </c>
      <c r="P49" s="21">
        <v>1241</v>
      </c>
      <c r="Q49" s="22">
        <v>991</v>
      </c>
      <c r="R49" s="22">
        <v>956</v>
      </c>
      <c r="S49" s="22">
        <v>938</v>
      </c>
      <c r="T49" s="22">
        <v>1203</v>
      </c>
      <c r="U49" s="22">
        <v>1028</v>
      </c>
      <c r="V49" s="22">
        <v>1082</v>
      </c>
      <c r="W49" s="22">
        <v>1116</v>
      </c>
      <c r="X49" s="22">
        <v>1249</v>
      </c>
      <c r="Y49" s="22">
        <v>1105</v>
      </c>
      <c r="Z49" s="22">
        <v>1058</v>
      </c>
      <c r="AA49" s="22">
        <v>1240</v>
      </c>
      <c r="AB49" s="22">
        <v>1391</v>
      </c>
      <c r="AC49" s="22">
        <v>1204</v>
      </c>
      <c r="AD49" s="22">
        <v>1300</v>
      </c>
      <c r="AE49" s="22">
        <v>1275</v>
      </c>
      <c r="AF49" s="22">
        <v>1520</v>
      </c>
      <c r="AG49" s="22">
        <v>1143</v>
      </c>
      <c r="AH49" s="22">
        <v>1271</v>
      </c>
      <c r="AI49" s="22">
        <v>1448</v>
      </c>
      <c r="AJ49" s="22">
        <v>1871</v>
      </c>
      <c r="AK49" s="22">
        <v>1799</v>
      </c>
      <c r="AL49" s="22">
        <v>1838</v>
      </c>
      <c r="AM49" s="22">
        <v>1920</v>
      </c>
      <c r="AN49" s="22">
        <v>2133</v>
      </c>
      <c r="AO49" s="22">
        <v>1860</v>
      </c>
      <c r="AP49" s="22">
        <v>1619</v>
      </c>
      <c r="AQ49" s="22">
        <v>1432</v>
      </c>
      <c r="AR49" s="22">
        <v>1572</v>
      </c>
      <c r="AS49" s="22">
        <v>1449</v>
      </c>
      <c r="AT49" s="22">
        <v>1392</v>
      </c>
      <c r="AU49" s="22">
        <v>1345</v>
      </c>
      <c r="AV49" s="22">
        <v>1524</v>
      </c>
      <c r="AW49" s="22">
        <v>1445</v>
      </c>
      <c r="AX49" s="22">
        <v>1405</v>
      </c>
      <c r="AY49" s="22">
        <v>1351</v>
      </c>
      <c r="AZ49" s="22">
        <v>1457</v>
      </c>
      <c r="BA49" s="22">
        <v>1196</v>
      </c>
      <c r="BB49" s="22">
        <v>1315</v>
      </c>
      <c r="BC49" s="22">
        <v>1439</v>
      </c>
      <c r="BD49" s="22">
        <v>1307</v>
      </c>
      <c r="BE49" s="23">
        <v>1255</v>
      </c>
    </row>
    <row r="50" spans="2:59" ht="12" customHeight="1">
      <c r="B50" s="5" t="s">
        <v>159</v>
      </c>
      <c r="C50" s="24">
        <v>4123</v>
      </c>
      <c r="D50" s="32">
        <v>4401</v>
      </c>
      <c r="E50" s="32">
        <v>4496</v>
      </c>
      <c r="F50" s="32">
        <v>4530</v>
      </c>
      <c r="G50" s="32">
        <v>4266</v>
      </c>
      <c r="H50" s="32">
        <v>6080</v>
      </c>
      <c r="I50" s="32">
        <v>5622</v>
      </c>
      <c r="J50" s="32">
        <v>4570</v>
      </c>
      <c r="K50" s="32">
        <v>4656</v>
      </c>
      <c r="L50" s="32">
        <v>5150</v>
      </c>
      <c r="M50" s="25">
        <v>2589</v>
      </c>
      <c r="O50" s="5" t="s">
        <v>159</v>
      </c>
      <c r="P50" s="24">
        <v>1226</v>
      </c>
      <c r="Q50" s="32">
        <v>999</v>
      </c>
      <c r="R50" s="32">
        <v>972</v>
      </c>
      <c r="S50" s="32">
        <v>926</v>
      </c>
      <c r="T50" s="32">
        <v>1216</v>
      </c>
      <c r="U50" s="32">
        <v>1095</v>
      </c>
      <c r="V50" s="32">
        <v>1045</v>
      </c>
      <c r="W50" s="32">
        <v>1045</v>
      </c>
      <c r="X50" s="32">
        <v>1308</v>
      </c>
      <c r="Y50" s="32">
        <v>1057</v>
      </c>
      <c r="Z50" s="32">
        <v>1036</v>
      </c>
      <c r="AA50" s="32">
        <v>1095</v>
      </c>
      <c r="AB50" s="32">
        <v>1258</v>
      </c>
      <c r="AC50" s="32">
        <v>1099</v>
      </c>
      <c r="AD50" s="32">
        <v>1062</v>
      </c>
      <c r="AE50" s="32">
        <v>1111</v>
      </c>
      <c r="AF50" s="32">
        <v>1254</v>
      </c>
      <c r="AG50" s="32">
        <v>869</v>
      </c>
      <c r="AH50" s="32">
        <v>988</v>
      </c>
      <c r="AI50" s="32">
        <v>1155</v>
      </c>
      <c r="AJ50" s="32">
        <v>1618</v>
      </c>
      <c r="AK50" s="32">
        <v>1433</v>
      </c>
      <c r="AL50" s="32">
        <v>1458</v>
      </c>
      <c r="AM50" s="32">
        <v>1571</v>
      </c>
      <c r="AN50" s="32">
        <v>1739</v>
      </c>
      <c r="AO50" s="32">
        <v>1377</v>
      </c>
      <c r="AP50" s="32">
        <v>1252</v>
      </c>
      <c r="AQ50" s="32">
        <v>1254</v>
      </c>
      <c r="AR50" s="32">
        <v>1341</v>
      </c>
      <c r="AS50" s="32">
        <v>1089</v>
      </c>
      <c r="AT50" s="32">
        <v>1049</v>
      </c>
      <c r="AU50" s="32">
        <v>1091</v>
      </c>
      <c r="AV50" s="32">
        <v>1345</v>
      </c>
      <c r="AW50" s="32">
        <v>1206</v>
      </c>
      <c r="AX50" s="32">
        <v>1013</v>
      </c>
      <c r="AY50" s="32">
        <v>1092</v>
      </c>
      <c r="AZ50" s="32">
        <v>1434</v>
      </c>
      <c r="BA50" s="32">
        <v>1171</v>
      </c>
      <c r="BB50" s="32">
        <v>1219</v>
      </c>
      <c r="BC50" s="32">
        <v>1326</v>
      </c>
      <c r="BD50" s="32">
        <v>1249</v>
      </c>
      <c r="BE50" s="25">
        <v>1340</v>
      </c>
    </row>
    <row r="51" spans="2:59" ht="12" customHeight="1">
      <c r="B51" s="5" t="s">
        <v>160</v>
      </c>
      <c r="C51" s="33">
        <v>2560</v>
      </c>
      <c r="D51" s="34">
        <v>2751</v>
      </c>
      <c r="E51" s="34">
        <v>3142</v>
      </c>
      <c r="F51" s="34">
        <v>3636</v>
      </c>
      <c r="G51" s="34">
        <v>3790</v>
      </c>
      <c r="H51" s="34">
        <v>5226</v>
      </c>
      <c r="I51" s="34">
        <v>4845</v>
      </c>
      <c r="J51" s="34">
        <v>4412</v>
      </c>
      <c r="K51" s="34">
        <v>4216</v>
      </c>
      <c r="L51" s="34">
        <v>4248</v>
      </c>
      <c r="M51" s="35">
        <v>1953</v>
      </c>
      <c r="O51" s="5" t="s">
        <v>160</v>
      </c>
      <c r="P51" s="33">
        <v>749</v>
      </c>
      <c r="Q51" s="34">
        <v>660</v>
      </c>
      <c r="R51" s="34">
        <v>602</v>
      </c>
      <c r="S51" s="34">
        <v>549</v>
      </c>
      <c r="T51" s="34">
        <v>765</v>
      </c>
      <c r="U51" s="34">
        <v>720</v>
      </c>
      <c r="V51" s="34">
        <v>658</v>
      </c>
      <c r="W51" s="34">
        <v>608</v>
      </c>
      <c r="X51" s="34">
        <v>875</v>
      </c>
      <c r="Y51" s="34">
        <v>769</v>
      </c>
      <c r="Z51" s="34">
        <v>735</v>
      </c>
      <c r="AA51" s="34">
        <v>763</v>
      </c>
      <c r="AB51" s="34">
        <v>1055</v>
      </c>
      <c r="AC51" s="34">
        <v>906</v>
      </c>
      <c r="AD51" s="34">
        <v>859</v>
      </c>
      <c r="AE51" s="34">
        <v>816</v>
      </c>
      <c r="AF51" s="34">
        <v>1108</v>
      </c>
      <c r="AG51" s="34">
        <v>909</v>
      </c>
      <c r="AH51" s="34">
        <v>869</v>
      </c>
      <c r="AI51" s="34">
        <v>904</v>
      </c>
      <c r="AJ51" s="34">
        <v>1481</v>
      </c>
      <c r="AK51" s="34">
        <v>1230</v>
      </c>
      <c r="AL51" s="34">
        <v>1242</v>
      </c>
      <c r="AM51" s="34">
        <v>1273</v>
      </c>
      <c r="AN51" s="34">
        <v>1570</v>
      </c>
      <c r="AO51" s="34">
        <v>1249</v>
      </c>
      <c r="AP51" s="34">
        <v>1034</v>
      </c>
      <c r="AQ51" s="34">
        <v>992</v>
      </c>
      <c r="AR51" s="34">
        <v>1337</v>
      </c>
      <c r="AS51" s="34">
        <v>1067</v>
      </c>
      <c r="AT51" s="34">
        <v>1005</v>
      </c>
      <c r="AU51" s="34">
        <v>1003</v>
      </c>
      <c r="AV51" s="34">
        <v>1200</v>
      </c>
      <c r="AW51" s="34">
        <v>1085</v>
      </c>
      <c r="AX51" s="34">
        <v>969</v>
      </c>
      <c r="AY51" s="34">
        <v>962</v>
      </c>
      <c r="AZ51" s="34">
        <v>1208</v>
      </c>
      <c r="BA51" s="34">
        <v>1048</v>
      </c>
      <c r="BB51" s="34">
        <v>999</v>
      </c>
      <c r="BC51" s="34">
        <v>993</v>
      </c>
      <c r="BD51" s="34">
        <v>1081</v>
      </c>
      <c r="BE51" s="35">
        <v>872</v>
      </c>
    </row>
    <row r="52" spans="2:59" ht="12" customHeight="1">
      <c r="B52" s="37" t="s">
        <v>161</v>
      </c>
      <c r="C52" s="38">
        <v>502</v>
      </c>
      <c r="D52" s="39">
        <v>523</v>
      </c>
      <c r="E52" s="39">
        <v>624</v>
      </c>
      <c r="F52" s="39">
        <v>670</v>
      </c>
      <c r="G52" s="39">
        <v>762</v>
      </c>
      <c r="H52" s="39">
        <v>943</v>
      </c>
      <c r="I52" s="39">
        <v>777</v>
      </c>
      <c r="J52" s="39">
        <v>705</v>
      </c>
      <c r="K52" s="39">
        <v>781</v>
      </c>
      <c r="L52" s="39">
        <v>927</v>
      </c>
      <c r="M52" s="40">
        <v>418</v>
      </c>
      <c r="O52" s="37" t="s">
        <v>161</v>
      </c>
      <c r="P52" s="38">
        <v>141</v>
      </c>
      <c r="Q52" s="39">
        <v>111</v>
      </c>
      <c r="R52" s="39">
        <v>117</v>
      </c>
      <c r="S52" s="39">
        <v>133</v>
      </c>
      <c r="T52" s="39">
        <v>142</v>
      </c>
      <c r="U52" s="39">
        <v>145</v>
      </c>
      <c r="V52" s="39">
        <v>113</v>
      </c>
      <c r="W52" s="39">
        <v>123</v>
      </c>
      <c r="X52" s="39">
        <v>150</v>
      </c>
      <c r="Y52" s="39">
        <v>156</v>
      </c>
      <c r="Z52" s="39">
        <v>160</v>
      </c>
      <c r="AA52" s="39">
        <v>158</v>
      </c>
      <c r="AB52" s="39">
        <v>170</v>
      </c>
      <c r="AC52" s="39">
        <v>181</v>
      </c>
      <c r="AD52" s="39">
        <v>176</v>
      </c>
      <c r="AE52" s="39">
        <v>143</v>
      </c>
      <c r="AF52" s="39">
        <v>203</v>
      </c>
      <c r="AG52" s="39">
        <v>173</v>
      </c>
      <c r="AH52" s="39">
        <v>194</v>
      </c>
      <c r="AI52" s="39">
        <v>192</v>
      </c>
      <c r="AJ52" s="39">
        <v>239</v>
      </c>
      <c r="AK52" s="39">
        <v>249</v>
      </c>
      <c r="AL52" s="39">
        <v>232</v>
      </c>
      <c r="AM52" s="39">
        <v>223</v>
      </c>
      <c r="AN52" s="39">
        <v>239</v>
      </c>
      <c r="AO52" s="39">
        <v>191</v>
      </c>
      <c r="AP52" s="39">
        <v>162</v>
      </c>
      <c r="AQ52" s="39">
        <v>185</v>
      </c>
      <c r="AR52" s="39">
        <v>202</v>
      </c>
      <c r="AS52" s="39">
        <v>180</v>
      </c>
      <c r="AT52" s="39">
        <v>159</v>
      </c>
      <c r="AU52" s="39">
        <v>164</v>
      </c>
      <c r="AV52" s="39">
        <v>205</v>
      </c>
      <c r="AW52" s="39">
        <v>203</v>
      </c>
      <c r="AX52" s="39">
        <v>193</v>
      </c>
      <c r="AY52" s="39">
        <v>180</v>
      </c>
      <c r="AZ52" s="39">
        <v>261</v>
      </c>
      <c r="BA52" s="39">
        <v>226</v>
      </c>
      <c r="BB52" s="39">
        <v>228</v>
      </c>
      <c r="BC52" s="39">
        <v>212</v>
      </c>
      <c r="BD52" s="39">
        <v>242</v>
      </c>
      <c r="BE52" s="40">
        <v>176</v>
      </c>
    </row>
    <row r="53" spans="2:59" ht="12" customHeight="1">
      <c r="B53" s="36" t="s">
        <v>115</v>
      </c>
      <c r="O53" s="36" t="s">
        <v>115</v>
      </c>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108"/>
      <c r="AY53" s="108"/>
      <c r="AZ53" s="108"/>
      <c r="BA53" s="108"/>
      <c r="BB53" s="108"/>
      <c r="BC53" s="108"/>
      <c r="BD53" s="108"/>
      <c r="BE53" s="108"/>
      <c r="BF53" s="108"/>
      <c r="BG53" s="108"/>
    </row>
    <row r="71" spans="2:57" ht="12" customHeight="1">
      <c r="O71" s="12"/>
      <c r="AX71" s="16"/>
      <c r="AY71" s="16"/>
      <c r="AZ71" s="16"/>
      <c r="BA71" s="16"/>
      <c r="BB71" s="16"/>
      <c r="BC71" s="16"/>
      <c r="BD71" s="16"/>
      <c r="BE71" s="16"/>
    </row>
    <row r="75" spans="2:57" ht="12" customHeight="1">
      <c r="P75" s="10" t="s">
        <v>162</v>
      </c>
    </row>
    <row r="76" spans="2:57" ht="12" customHeight="1">
      <c r="C76" s="10" t="s">
        <v>163</v>
      </c>
      <c r="D76" s="12"/>
      <c r="E76" s="12"/>
      <c r="F76" s="12"/>
      <c r="G76" s="12"/>
      <c r="H76" s="12"/>
      <c r="I76" s="12"/>
      <c r="J76" s="12"/>
      <c r="K76" s="12"/>
      <c r="L76" s="12"/>
      <c r="M76" s="12"/>
      <c r="N76" s="12"/>
      <c r="P76" s="1057">
        <v>2016</v>
      </c>
      <c r="Q76" s="1059"/>
      <c r="R76" s="1059"/>
      <c r="S76" s="1059"/>
      <c r="T76" s="1057">
        <v>2017</v>
      </c>
      <c r="U76" s="1059"/>
      <c r="V76" s="1059"/>
      <c r="W76" s="1059"/>
      <c r="X76" s="1057">
        <v>2018</v>
      </c>
      <c r="Y76" s="1059"/>
      <c r="Z76" s="1059"/>
      <c r="AA76" s="1059"/>
      <c r="AB76" s="1057">
        <v>2019</v>
      </c>
      <c r="AC76" s="1059"/>
      <c r="AD76" s="1059"/>
      <c r="AE76" s="1059"/>
      <c r="AF76" s="1057">
        <v>2020</v>
      </c>
      <c r="AG76" s="1059"/>
      <c r="AH76" s="1059"/>
      <c r="AI76" s="1059"/>
      <c r="AJ76" s="1057">
        <v>2021</v>
      </c>
      <c r="AK76" s="1059"/>
      <c r="AL76" s="1059"/>
      <c r="AM76" s="1059"/>
      <c r="AN76" s="1057">
        <v>2022</v>
      </c>
      <c r="AO76" s="1059"/>
      <c r="AP76" s="1059"/>
      <c r="AQ76" s="1059"/>
      <c r="AR76" s="1057">
        <v>2023</v>
      </c>
      <c r="AS76" s="1059"/>
      <c r="AT76" s="1059"/>
      <c r="AU76" s="1059"/>
      <c r="AV76" s="1057">
        <v>2024</v>
      </c>
      <c r="AW76" s="1059"/>
      <c r="AX76" s="1059"/>
      <c r="AY76" s="1059"/>
      <c r="AZ76" s="1057">
        <v>2025</v>
      </c>
      <c r="BA76" s="1059"/>
      <c r="BB76" s="1059"/>
      <c r="BC76" s="1059"/>
      <c r="BD76" s="1057">
        <v>2026</v>
      </c>
      <c r="BE76" s="1057"/>
    </row>
    <row r="77" spans="2:57" ht="12" customHeight="1">
      <c r="C77" s="3">
        <v>2016</v>
      </c>
      <c r="D77" s="4">
        <v>2017</v>
      </c>
      <c r="E77" s="4">
        <v>2018</v>
      </c>
      <c r="F77" s="4">
        <v>2019</v>
      </c>
      <c r="G77" s="4">
        <v>2020</v>
      </c>
      <c r="H77" s="4">
        <v>2021</v>
      </c>
      <c r="I77" s="4">
        <v>2022</v>
      </c>
      <c r="J77" s="4">
        <v>2023</v>
      </c>
      <c r="K77" s="4">
        <v>2024</v>
      </c>
      <c r="L77" s="4">
        <v>2025</v>
      </c>
      <c r="M77" s="94">
        <v>2026</v>
      </c>
      <c r="P77" s="6" t="s">
        <v>108</v>
      </c>
      <c r="Q77" s="6" t="s">
        <v>109</v>
      </c>
      <c r="R77" s="6" t="s">
        <v>110</v>
      </c>
      <c r="S77" s="6" t="s">
        <v>111</v>
      </c>
      <c r="T77" s="6" t="s">
        <v>108</v>
      </c>
      <c r="U77" s="6" t="s">
        <v>109</v>
      </c>
      <c r="V77" s="6" t="s">
        <v>110</v>
      </c>
      <c r="W77" s="6" t="s">
        <v>111</v>
      </c>
      <c r="X77" s="6" t="s">
        <v>108</v>
      </c>
      <c r="Y77" s="6" t="s">
        <v>109</v>
      </c>
      <c r="Z77" s="6" t="s">
        <v>110</v>
      </c>
      <c r="AA77" s="6" t="s">
        <v>111</v>
      </c>
      <c r="AB77" s="6" t="s">
        <v>108</v>
      </c>
      <c r="AC77" s="6" t="s">
        <v>109</v>
      </c>
      <c r="AD77" s="6" t="s">
        <v>110</v>
      </c>
      <c r="AE77" s="6" t="s">
        <v>111</v>
      </c>
      <c r="AF77" s="6" t="s">
        <v>108</v>
      </c>
      <c r="AG77" s="6" t="s">
        <v>109</v>
      </c>
      <c r="AH77" s="6" t="s">
        <v>110</v>
      </c>
      <c r="AI77" s="6" t="s">
        <v>111</v>
      </c>
      <c r="AJ77" s="6" t="s">
        <v>108</v>
      </c>
      <c r="AK77" s="6" t="s">
        <v>109</v>
      </c>
      <c r="AL77" s="6" t="s">
        <v>110</v>
      </c>
      <c r="AM77" s="6" t="s">
        <v>111</v>
      </c>
      <c r="AN77" s="6" t="s">
        <v>108</v>
      </c>
      <c r="AO77" s="6" t="s">
        <v>109</v>
      </c>
      <c r="AP77" s="6" t="s">
        <v>110</v>
      </c>
      <c r="AQ77" s="6" t="s">
        <v>111</v>
      </c>
      <c r="AR77" s="6" t="s">
        <v>108</v>
      </c>
      <c r="AS77" s="6" t="s">
        <v>109</v>
      </c>
      <c r="AT77" s="6" t="s">
        <v>110</v>
      </c>
      <c r="AU77" s="6" t="s">
        <v>111</v>
      </c>
      <c r="AV77" s="6" t="s">
        <v>108</v>
      </c>
      <c r="AW77" s="6" t="s">
        <v>109</v>
      </c>
      <c r="AX77" s="6" t="s">
        <v>110</v>
      </c>
      <c r="AY77" s="6" t="s">
        <v>111</v>
      </c>
      <c r="AZ77" s="6" t="s">
        <v>108</v>
      </c>
      <c r="BA77" s="6" t="s">
        <v>109</v>
      </c>
      <c r="BB77" s="6" t="s">
        <v>110</v>
      </c>
      <c r="BC77" s="6" t="s">
        <v>111</v>
      </c>
      <c r="BD77" s="6" t="s">
        <v>108</v>
      </c>
      <c r="BE77" s="6" t="s">
        <v>109</v>
      </c>
    </row>
    <row r="78" spans="2:57" ht="12" customHeight="1">
      <c r="B78" s="41" t="s">
        <v>33</v>
      </c>
      <c r="C78" s="176">
        <v>0.36477765007514806</v>
      </c>
      <c r="D78" s="177">
        <v>0.36591209517514872</v>
      </c>
      <c r="E78" s="177">
        <v>0.36022920861080998</v>
      </c>
      <c r="F78" s="177">
        <v>0.36912751677852351</v>
      </c>
      <c r="G78" s="177">
        <v>0.37901408450704227</v>
      </c>
      <c r="H78" s="177">
        <v>0.37749656959902422</v>
      </c>
      <c r="I78" s="177">
        <v>0.3851706036745407</v>
      </c>
      <c r="J78" s="177">
        <v>0.37280673357073485</v>
      </c>
      <c r="K78" s="177">
        <v>0.3722850825855118</v>
      </c>
      <c r="L78" s="177">
        <v>0.34369438087973558</v>
      </c>
      <c r="M78" s="178">
        <v>0.34060090401488968</v>
      </c>
      <c r="O78" s="41" t="s">
        <v>33</v>
      </c>
      <c r="P78" s="176">
        <v>0.36967530533214177</v>
      </c>
      <c r="Q78" s="177">
        <v>0.35892792466497647</v>
      </c>
      <c r="R78" s="177">
        <v>0.36116358141292026</v>
      </c>
      <c r="S78" s="177">
        <v>0.36842105263157893</v>
      </c>
      <c r="T78" s="177">
        <v>0.36169573060733612</v>
      </c>
      <c r="U78" s="177">
        <v>0.34404283801874164</v>
      </c>
      <c r="V78" s="177">
        <v>0.37336093857832986</v>
      </c>
      <c r="W78" s="177">
        <v>0.38589211618257263</v>
      </c>
      <c r="X78" s="177">
        <v>0.34868788386376326</v>
      </c>
      <c r="Y78" s="177">
        <v>0.3579527048914804</v>
      </c>
      <c r="Z78" s="177">
        <v>0.35396453663432587</v>
      </c>
      <c r="AA78" s="177">
        <v>0.38083538083538082</v>
      </c>
      <c r="AB78" s="177">
        <v>0.35906040268456374</v>
      </c>
      <c r="AC78" s="177">
        <v>0.35516224188790563</v>
      </c>
      <c r="AD78" s="177">
        <v>0.38269060936120108</v>
      </c>
      <c r="AE78" s="177">
        <v>0.3811659192825112</v>
      </c>
      <c r="AF78" s="177">
        <v>0.37209302325581395</v>
      </c>
      <c r="AG78" s="177">
        <v>0.36942469295410474</v>
      </c>
      <c r="AH78" s="177">
        <v>0.38260084286574353</v>
      </c>
      <c r="AI78" s="177">
        <v>0.3914571505812382</v>
      </c>
      <c r="AJ78" s="177">
        <v>0.35918602418890383</v>
      </c>
      <c r="AK78" s="177">
        <v>0.38187221396731053</v>
      </c>
      <c r="AL78" s="177">
        <v>0.38532494758909852</v>
      </c>
      <c r="AM78" s="177">
        <v>0.38500100260677761</v>
      </c>
      <c r="AN78" s="177">
        <v>0.37546206653758141</v>
      </c>
      <c r="AO78" s="177">
        <v>0.39769082745349582</v>
      </c>
      <c r="AP78" s="177">
        <v>0.39808212441603147</v>
      </c>
      <c r="AQ78" s="177">
        <v>0.37069634998705669</v>
      </c>
      <c r="AR78" s="177">
        <v>0.35309973045822102</v>
      </c>
      <c r="AS78" s="177">
        <v>0.38282694848084542</v>
      </c>
      <c r="AT78" s="177">
        <v>0.38613037447988902</v>
      </c>
      <c r="AU78" s="177">
        <v>0.37330002775464888</v>
      </c>
      <c r="AV78" s="177">
        <v>0.35657463734206835</v>
      </c>
      <c r="AW78" s="177">
        <v>0.36684437674536685</v>
      </c>
      <c r="AX78" s="177">
        <v>0.39245810055865921</v>
      </c>
      <c r="AY78" s="177">
        <v>0.37684797768479777</v>
      </c>
      <c r="AZ78" s="177">
        <v>0.33417431192660552</v>
      </c>
      <c r="BA78" s="177">
        <v>0.32848118648722879</v>
      </c>
      <c r="BB78" s="177">
        <v>0.34964105291145969</v>
      </c>
      <c r="BC78" s="177">
        <v>0.36246851385390427</v>
      </c>
      <c r="BD78" s="177">
        <v>0.33694251095643207</v>
      </c>
      <c r="BE78" s="178">
        <v>0.34449629426297007</v>
      </c>
    </row>
    <row r="79" spans="2:57" ht="12" customHeight="1">
      <c r="B79" s="5" t="s">
        <v>159</v>
      </c>
      <c r="C79" s="179">
        <v>0.36451242153655733</v>
      </c>
      <c r="D79" s="180">
        <v>0.36359881031064112</v>
      </c>
      <c r="E79" s="180">
        <v>0.34814929533839245</v>
      </c>
      <c r="F79" s="180">
        <v>0.32343281450806799</v>
      </c>
      <c r="G79" s="180">
        <v>0.30042253521126761</v>
      </c>
      <c r="H79" s="180">
        <v>0.30899019159424707</v>
      </c>
      <c r="I79" s="180">
        <v>0.30741469816272965</v>
      </c>
      <c r="J79" s="180">
        <v>0.2958886370993849</v>
      </c>
      <c r="K79" s="180">
        <v>0.30277019118220833</v>
      </c>
      <c r="L79" s="180">
        <v>0.32735825069921182</v>
      </c>
      <c r="M79" s="181">
        <v>0.34419037490029247</v>
      </c>
      <c r="O79" s="5" t="s">
        <v>159</v>
      </c>
      <c r="P79" s="179">
        <v>0.36520703008638666</v>
      </c>
      <c r="Q79" s="180">
        <v>0.3618254255704455</v>
      </c>
      <c r="R79" s="180">
        <v>0.36720816018133734</v>
      </c>
      <c r="S79" s="180">
        <v>0.36370777690494893</v>
      </c>
      <c r="T79" s="180">
        <v>0.36560432952495492</v>
      </c>
      <c r="U79" s="180">
        <v>0.36646586345381527</v>
      </c>
      <c r="V79" s="180">
        <v>0.36059351276742579</v>
      </c>
      <c r="W79" s="180">
        <v>0.36134163208852005</v>
      </c>
      <c r="X79" s="180">
        <v>0.36515912897822445</v>
      </c>
      <c r="Y79" s="180">
        <v>0.34240362811791381</v>
      </c>
      <c r="Z79" s="180">
        <v>0.34660421545667447</v>
      </c>
      <c r="AA79" s="180">
        <v>0.33630221130221133</v>
      </c>
      <c r="AB79" s="180">
        <v>0.32472896231285492</v>
      </c>
      <c r="AC79" s="180">
        <v>0.32418879056047195</v>
      </c>
      <c r="AD79" s="180">
        <v>0.31262879010891964</v>
      </c>
      <c r="AE79" s="180">
        <v>0.33213751868460389</v>
      </c>
      <c r="AF79" s="180">
        <v>0.30697674418604654</v>
      </c>
      <c r="AG79" s="180">
        <v>0.28086619263089851</v>
      </c>
      <c r="AH79" s="180">
        <v>0.29741119807344973</v>
      </c>
      <c r="AI79" s="180">
        <v>0.31224655312246552</v>
      </c>
      <c r="AJ79" s="180">
        <v>0.3106162411211365</v>
      </c>
      <c r="AK79" s="180">
        <v>0.30418170239864145</v>
      </c>
      <c r="AL79" s="180">
        <v>0.30566037735849055</v>
      </c>
      <c r="AM79" s="180">
        <v>0.3150190495287748</v>
      </c>
      <c r="AN79" s="180">
        <v>0.30610807956345715</v>
      </c>
      <c r="AO79" s="180">
        <v>0.2944194996792816</v>
      </c>
      <c r="AP79" s="180">
        <v>0.30784361937546101</v>
      </c>
      <c r="AQ79" s="180">
        <v>0.32461817240486668</v>
      </c>
      <c r="AR79" s="180">
        <v>0.30121293800539084</v>
      </c>
      <c r="AS79" s="180">
        <v>0.28771466314398941</v>
      </c>
      <c r="AT79" s="180">
        <v>0.29098474341192787</v>
      </c>
      <c r="AU79" s="180">
        <v>0.30280321953927281</v>
      </c>
      <c r="AV79" s="180">
        <v>0.3146934955545157</v>
      </c>
      <c r="AW79" s="180">
        <v>0.30616907844630614</v>
      </c>
      <c r="AX79" s="180">
        <v>0.2829608938547486</v>
      </c>
      <c r="AY79" s="180">
        <v>0.30460251046025105</v>
      </c>
      <c r="AZ79" s="180">
        <v>0.32889908256880734</v>
      </c>
      <c r="BA79" s="180">
        <v>0.32161494095028836</v>
      </c>
      <c r="BB79" s="180">
        <v>0.3241159266152619</v>
      </c>
      <c r="BC79" s="180">
        <v>0.33400503778337531</v>
      </c>
      <c r="BD79" s="180">
        <v>0.32199020366073733</v>
      </c>
      <c r="BE79" s="181">
        <v>0.36782871259950589</v>
      </c>
    </row>
    <row r="80" spans="2:57" ht="12" customHeight="1">
      <c r="B80" s="5" t="s">
        <v>160</v>
      </c>
      <c r="C80" s="182">
        <v>0.22632835293077536</v>
      </c>
      <c r="D80" s="183">
        <v>0.22728023793787178</v>
      </c>
      <c r="E80" s="183">
        <v>0.24330184296112745</v>
      </c>
      <c r="F80" s="183">
        <v>0.2596030272740254</v>
      </c>
      <c r="G80" s="183">
        <v>0.2669014084507042</v>
      </c>
      <c r="H80" s="183">
        <v>0.26558926665650251</v>
      </c>
      <c r="I80" s="183">
        <v>0.2649278215223097</v>
      </c>
      <c r="J80" s="183">
        <v>0.28565878925218519</v>
      </c>
      <c r="K80" s="183">
        <v>0.27415788789179346</v>
      </c>
      <c r="L80" s="183">
        <v>0.27002288329519453</v>
      </c>
      <c r="M80" s="184">
        <v>0.25963839404413719</v>
      </c>
      <c r="O80" s="5" t="s">
        <v>160</v>
      </c>
      <c r="P80" s="182">
        <v>0.22311587727137325</v>
      </c>
      <c r="Q80" s="183">
        <v>0.23904382470119523</v>
      </c>
      <c r="R80" s="183">
        <v>0.22742727616169248</v>
      </c>
      <c r="S80" s="183">
        <v>0.21563236449332285</v>
      </c>
      <c r="T80" s="183">
        <v>0.23000601322910402</v>
      </c>
      <c r="U80" s="183">
        <v>0.24096385542168675</v>
      </c>
      <c r="V80" s="183">
        <v>0.22705314009661837</v>
      </c>
      <c r="W80" s="183">
        <v>0.21023513139695713</v>
      </c>
      <c r="X80" s="183">
        <v>0.24427694025683974</v>
      </c>
      <c r="Y80" s="183">
        <v>0.2491091674765144</v>
      </c>
      <c r="Z80" s="183">
        <v>0.24590163934426229</v>
      </c>
      <c r="AA80" s="183">
        <v>0.23433660933660933</v>
      </c>
      <c r="AB80" s="183">
        <v>0.27232834279814144</v>
      </c>
      <c r="AC80" s="183">
        <v>0.26725663716814158</v>
      </c>
      <c r="AD80" s="183">
        <v>0.25287017957020902</v>
      </c>
      <c r="AE80" s="183">
        <v>0.24394618834080717</v>
      </c>
      <c r="AF80" s="183">
        <v>0.27123623011015913</v>
      </c>
      <c r="AG80" s="183">
        <v>0.29379444085326439</v>
      </c>
      <c r="AH80" s="183">
        <v>0.26158940397350994</v>
      </c>
      <c r="AI80" s="183">
        <v>0.2443903757772371</v>
      </c>
      <c r="AJ80" s="183">
        <v>0.28431560760222691</v>
      </c>
      <c r="AK80" s="183">
        <v>0.26109106346847805</v>
      </c>
      <c r="AL80" s="183">
        <v>0.26037735849056604</v>
      </c>
      <c r="AM80" s="183">
        <v>0.25526368558251455</v>
      </c>
      <c r="AN80" s="183">
        <v>0.27635979581059672</v>
      </c>
      <c r="AO80" s="183">
        <v>0.26705152875775068</v>
      </c>
      <c r="AP80" s="183">
        <v>0.25424145561839195</v>
      </c>
      <c r="AQ80" s="183">
        <v>0.25679523686254208</v>
      </c>
      <c r="AR80" s="183">
        <v>0.30031446540880502</v>
      </c>
      <c r="AS80" s="183">
        <v>0.28190224570673711</v>
      </c>
      <c r="AT80" s="183">
        <v>0.27877947295423022</v>
      </c>
      <c r="AU80" s="183">
        <v>0.27837912850402441</v>
      </c>
      <c r="AV80" s="183">
        <v>0.28076743097800655</v>
      </c>
      <c r="AW80" s="183">
        <v>0.27545062198527542</v>
      </c>
      <c r="AX80" s="183">
        <v>0.27067039106145252</v>
      </c>
      <c r="AY80" s="183">
        <v>0.26834030683403071</v>
      </c>
      <c r="AZ80" s="183">
        <v>0.27706422018348625</v>
      </c>
      <c r="BA80" s="183">
        <v>0.28783301290854163</v>
      </c>
      <c r="BB80" s="183">
        <v>0.26562084551980858</v>
      </c>
      <c r="BC80" s="183">
        <v>0.25012594458438286</v>
      </c>
      <c r="BD80" s="183">
        <v>0.27868007218355245</v>
      </c>
      <c r="BE80" s="184">
        <v>0.2393631622289322</v>
      </c>
    </row>
    <row r="81" spans="2:59" ht="12" customHeight="1">
      <c r="B81" s="37" t="s">
        <v>161</v>
      </c>
      <c r="C81" s="200">
        <v>4.438157545751923E-2</v>
      </c>
      <c r="D81" s="201">
        <v>4.3208856576338397E-2</v>
      </c>
      <c r="E81" s="201">
        <v>4.8319653089670123E-2</v>
      </c>
      <c r="F81" s="201">
        <v>4.7836641439383119E-2</v>
      </c>
      <c r="G81" s="201">
        <v>5.3661971830985915E-2</v>
      </c>
      <c r="H81" s="201">
        <v>4.7923972150226153E-2</v>
      </c>
      <c r="I81" s="201">
        <v>4.2486876640419946E-2</v>
      </c>
      <c r="J81" s="201">
        <v>4.5645840077695045E-2</v>
      </c>
      <c r="K81" s="201">
        <v>5.0786838340486411E-2</v>
      </c>
      <c r="L81" s="201">
        <v>5.8924485125858121E-2</v>
      </c>
      <c r="M81" s="202">
        <v>5.557032704068067E-2</v>
      </c>
      <c r="O81" s="37" t="s">
        <v>161</v>
      </c>
      <c r="P81" s="200">
        <v>4.20017873100983E-2</v>
      </c>
      <c r="Q81" s="201">
        <v>4.0202825063382831E-2</v>
      </c>
      <c r="R81" s="201">
        <v>4.420098224404987E-2</v>
      </c>
      <c r="S81" s="201">
        <v>5.2238805970149252E-2</v>
      </c>
      <c r="T81" s="201">
        <v>4.2693926638604933E-2</v>
      </c>
      <c r="U81" s="201">
        <v>4.8527443105756358E-2</v>
      </c>
      <c r="V81" s="201">
        <v>3.8992408557625952E-2</v>
      </c>
      <c r="W81" s="201">
        <v>4.2531120331950209E-2</v>
      </c>
      <c r="X81" s="201">
        <v>4.1876046901172533E-2</v>
      </c>
      <c r="Y81" s="201">
        <v>5.0534499514091349E-2</v>
      </c>
      <c r="Z81" s="201">
        <v>5.3529608564737367E-2</v>
      </c>
      <c r="AA81" s="201">
        <v>4.8525798525798525E-2</v>
      </c>
      <c r="AB81" s="201">
        <v>4.3882292204439857E-2</v>
      </c>
      <c r="AC81" s="201">
        <v>5.3392330383480825E-2</v>
      </c>
      <c r="AD81" s="201">
        <v>5.1810420959670297E-2</v>
      </c>
      <c r="AE81" s="201">
        <v>4.275037369207773E-2</v>
      </c>
      <c r="AF81" s="201">
        <v>4.9694002447980418E-2</v>
      </c>
      <c r="AG81" s="201">
        <v>5.5914673561732388E-2</v>
      </c>
      <c r="AH81" s="201">
        <v>5.8398555087296806E-2</v>
      </c>
      <c r="AI81" s="201">
        <v>5.1905920519059207E-2</v>
      </c>
      <c r="AJ81" s="201">
        <v>4.5882127087732767E-2</v>
      </c>
      <c r="AK81" s="201">
        <v>5.2855020165569942E-2</v>
      </c>
      <c r="AL81" s="201">
        <v>4.8637316561844862E-2</v>
      </c>
      <c r="AM81" s="201">
        <v>4.4716262281933025E-2</v>
      </c>
      <c r="AN81" s="201">
        <v>4.2070058088364726E-2</v>
      </c>
      <c r="AO81" s="201">
        <v>4.0838144109471883E-2</v>
      </c>
      <c r="AP81" s="201">
        <v>3.9832800590115562E-2</v>
      </c>
      <c r="AQ81" s="201">
        <v>4.7890240745534558E-2</v>
      </c>
      <c r="AR81" s="201">
        <v>4.5372866127583109E-2</v>
      </c>
      <c r="AS81" s="201">
        <v>4.7556142668428003E-2</v>
      </c>
      <c r="AT81" s="201">
        <v>4.4105409153952842E-2</v>
      </c>
      <c r="AU81" s="201">
        <v>4.5517624202053845E-2</v>
      </c>
      <c r="AV81" s="201">
        <v>4.7964436125409453E-2</v>
      </c>
      <c r="AW81" s="201">
        <v>5.1535922823051535E-2</v>
      </c>
      <c r="AX81" s="201">
        <v>5.3910614525139663E-2</v>
      </c>
      <c r="AY81" s="201">
        <v>5.0209205020920501E-2</v>
      </c>
      <c r="AZ81" s="201">
        <v>5.9862385321100921E-2</v>
      </c>
      <c r="BA81" s="201">
        <v>6.2070859653941227E-2</v>
      </c>
      <c r="BB81" s="201">
        <v>6.0622174953469825E-2</v>
      </c>
      <c r="BC81" s="201">
        <v>5.3400503778337528E-2</v>
      </c>
      <c r="BD81" s="201">
        <v>6.2387213199278167E-2</v>
      </c>
      <c r="BE81" s="202">
        <v>4.831183090859182E-2</v>
      </c>
    </row>
    <row r="82" spans="2:59" ht="12" customHeight="1">
      <c r="B82" s="36" t="s">
        <v>115</v>
      </c>
      <c r="O82" s="36" t="s">
        <v>115</v>
      </c>
      <c r="P82" s="108"/>
      <c r="Q82" s="108"/>
      <c r="R82" s="108"/>
      <c r="S82" s="108"/>
      <c r="T82" s="108"/>
      <c r="U82" s="108"/>
      <c r="V82" s="108"/>
      <c r="W82" s="108"/>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8"/>
      <c r="AW82" s="108"/>
      <c r="AX82" s="108"/>
      <c r="AY82" s="108"/>
      <c r="AZ82" s="108"/>
      <c r="BA82" s="108"/>
      <c r="BB82" s="108"/>
      <c r="BC82" s="108"/>
      <c r="BD82" s="108"/>
      <c r="BE82" s="108"/>
      <c r="BF82" s="108"/>
      <c r="BG82" s="108"/>
    </row>
  </sheetData>
  <mergeCells count="44">
    <mergeCell ref="AJ7:AM7"/>
    <mergeCell ref="P7:S7"/>
    <mergeCell ref="T7:W7"/>
    <mergeCell ref="X7:AA7"/>
    <mergeCell ref="AB7:AE7"/>
    <mergeCell ref="AF7:AI7"/>
    <mergeCell ref="P37:S37"/>
    <mergeCell ref="T37:W37"/>
    <mergeCell ref="X37:AA37"/>
    <mergeCell ref="AB37:AE37"/>
    <mergeCell ref="AF37:AI37"/>
    <mergeCell ref="BD7:BE7"/>
    <mergeCell ref="BD37:BE37"/>
    <mergeCell ref="AJ47:AM47"/>
    <mergeCell ref="AJ37:AM37"/>
    <mergeCell ref="AN37:AQ37"/>
    <mergeCell ref="AR37:AU37"/>
    <mergeCell ref="AV37:AY37"/>
    <mergeCell ref="AN47:AQ47"/>
    <mergeCell ref="AR47:AU47"/>
    <mergeCell ref="AV47:AY47"/>
    <mergeCell ref="AZ47:BC47"/>
    <mergeCell ref="AZ37:BC37"/>
    <mergeCell ref="AN7:AQ7"/>
    <mergeCell ref="AR7:AU7"/>
    <mergeCell ref="AV7:AY7"/>
    <mergeCell ref="AZ7:BC7"/>
    <mergeCell ref="P47:S47"/>
    <mergeCell ref="T47:W47"/>
    <mergeCell ref="X47:AA47"/>
    <mergeCell ref="AB47:AE47"/>
    <mergeCell ref="AF47:AI47"/>
    <mergeCell ref="P76:S76"/>
    <mergeCell ref="T76:W76"/>
    <mergeCell ref="X76:AA76"/>
    <mergeCell ref="AB76:AE76"/>
    <mergeCell ref="AF76:AI76"/>
    <mergeCell ref="BD76:BE76"/>
    <mergeCell ref="BD47:BE47"/>
    <mergeCell ref="AJ76:AM76"/>
    <mergeCell ref="AN76:AQ76"/>
    <mergeCell ref="AR76:AU76"/>
    <mergeCell ref="AV76:AY76"/>
    <mergeCell ref="AZ76:BC76"/>
  </mergeCells>
  <pageMargins left="0.7" right="0.7" top="0.75" bottom="0.75" header="0.3" footer="0.3"/>
  <pageSetup orientation="portrait" horizontalDpi="1200" verticalDpi="12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171D3265ECAA44B3C898472BDC6BFD" ma:contentTypeVersion="14" ma:contentTypeDescription="Create a new document." ma:contentTypeScope="" ma:versionID="7cc44a7e6f53c7708f75233fa27b8cdc">
  <xsd:schema xmlns:xsd="http://www.w3.org/2001/XMLSchema" xmlns:xs="http://www.w3.org/2001/XMLSchema" xmlns:p="http://schemas.microsoft.com/office/2006/metadata/properties" xmlns:ns2="1cc54abe-f99f-4d56-97b6-50bf9cb771b1" xmlns:ns3="d7f3daa1-1481-43e0-9849-553c3accf8b3" targetNamespace="http://schemas.microsoft.com/office/2006/metadata/properties" ma:root="true" ma:fieldsID="2de0d26a832e15437b0c557214b9a72e" ns2:_="" ns3:_="">
    <xsd:import namespace="1cc54abe-f99f-4d56-97b6-50bf9cb771b1"/>
    <xsd:import namespace="d7f3daa1-1481-43e0-9849-553c3accf8b3"/>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c54abe-f99f-4d56-97b6-50bf9cb771b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f957a171-654f-4563-9f59-7d53f9f43257"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f3daa1-1481-43e0-9849-553c3accf8b3"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f72566-e156-4047-a575-3390338cd75b}" ma:internalName="TaxCatchAll" ma:showField="CatchAllData" ma:web="d7f3daa1-1481-43e0-9849-553c3accf8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7f3daa1-1481-43e0-9849-553c3accf8b3" xsi:nil="true"/>
    <lcf76f155ced4ddcb4097134ff3c332f xmlns="1cc54abe-f99f-4d56-97b6-50bf9cb771b1">
      <Terms xmlns="http://schemas.microsoft.com/office/infopath/2007/PartnerControls"/>
    </lcf76f155ced4ddcb4097134ff3c332f>
    <MediaLengthInSeconds xmlns="1cc54abe-f99f-4d56-97b6-50bf9cb771b1" xsi:nil="true"/>
  </documentManagement>
</p:properties>
</file>

<file path=customXml/item3.xml>��< ? x m l   v e r s i o n = " 1 . 0 "   e n c o d i n g = " u t f - 1 6 " ? > < D a t a M a s h u p   x m l n s = " h t t p : / / s c h e m a s . m i c r o s o f t . c o m / D a t a M a s h u p " > A A A A A B Q D A A B Q S w M E F A A C A A g A 3 G A N W 0 t A w O O k A A A A 9 g A A A B I A H A B D b 2 5 m a W c v U G F j a 2 F n Z S 5 4 b W w g o h g A K K A U A A A A A A A A A A A A A A A A A A A A A A A A A A A A h Y 9 B D o I w F E S v Q r q n L Y i J I Z + y c C u J C d G 4 J a V C I 3 w M L Z a 7 u f B I X k G M o u 5 c z p u 3 m L l f b 5 C O b e N d V G 9 0 h w k J K C e e Q t m V G q u E D P b o r 0 g q Y F v I U 1 E p b 5 L R x K M p E 1 J b e 4 4 Z c 8 5 R t 6 B d X 7 G Q 8 4 A d s k 0 u a 9 U W 5 C P r / 7 K v 0 d g C p S I C 9 q 8 x I q R B x G n E l 5 Q D m y F k G r 9 C O O 1 9 t j 8 Q 1 k N j h 1 4 J h f 4 u B z Z H Y O 8 P 4 g F Q S w M E F A A C A A g A 3 G A N 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x g D V s o i k e 4 D g A A A B E A A A A T A B w A R m 9 y b X V s Y X M v U 2 V j d G l v b j E u b S C i G A A o o B Q A A A A A A A A A A A A A A A A A A A A A A A A A A A A r T k 0 u y c z P U w i G 0 I b W A F B L A Q I t A B Q A A g A I A N x g D V t L Q M D j p A A A A P Y A A A A S A A A A A A A A A A A A A A A A A A A A A A B D b 2 5 m a W c v U G F j a 2 F n Z S 5 4 b W x Q S w E C L Q A U A A I A C A D c Y A 1 b D 8 r p q 6 Q A A A D p A A A A E w A A A A A A A A A A A A A A A A D w A A A A W 0 N v b n R l b n R f V H l w Z X N d L n h t b F B L A Q I t A B Q A A g A I A N x g D V s 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O a c b m T m F h S b w Y n N F 8 9 m 0 / A A A A A A I A A A A A A B B m A A A A A Q A A I A A A A K 7 8 w C k q P j E q a P 3 E 3 s k 5 F V I q S P 4 d 1 v Y I W W h N c 3 8 G 1 8 m s A A A A A A 6 A A A A A A g A A I A A A A I G 3 y I 5 h 0 L 2 X z O N G m 6 u 4 X A c P f 8 M 0 k w 6 l N f C G 1 N T l y h h s U A A A A J r U i y k n / r I D 6 E W j 2 j c t + j E H t r Z e i R x 9 S G p 0 r f M K Z v T Y V 9 O / a s y D o n / h t F 3 2 7 n f S w V B V N E 8 L Y T 3 F Y a r k z G s t 9 2 c F q e v 2 E v B q 1 B q b + w o Z F 6 6 I Q A A A A O u J P i j n K c 2 I T 8 r w T g R S j 3 N v n E K Y 0 b d R 4 D 1 3 x F y 2 a B R 3 g v P C l t 2 q s x O m L z A J M Y g Q j p b C + p O 9 K O s U u S G O s t u 3 L x E = < / 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757FE6-32E3-4CA5-A80F-D9164FA9C8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c54abe-f99f-4d56-97b6-50bf9cb771b1"/>
    <ds:schemaRef ds:uri="d7f3daa1-1481-43e0-9849-553c3accf8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D00C07-4B16-4DD7-AC6B-B9B42C6B4C41}">
  <ds:schemaRefs>
    <ds:schemaRef ds:uri="http://schemas.microsoft.com/office/2006/metadata/properties"/>
    <ds:schemaRef ds:uri="http://schemas.microsoft.com/office/infopath/2007/PartnerControls"/>
    <ds:schemaRef ds:uri="d7f3daa1-1481-43e0-9849-553c3accf8b3"/>
    <ds:schemaRef ds:uri="1cc54abe-f99f-4d56-97b6-50bf9cb771b1"/>
  </ds:schemaRefs>
</ds:datastoreItem>
</file>

<file path=customXml/itemProps3.xml><?xml version="1.0" encoding="utf-8"?>
<ds:datastoreItem xmlns:ds="http://schemas.openxmlformats.org/officeDocument/2006/customXml" ds:itemID="{75CE9836-9AD0-4812-A80D-4451B28120C9}">
  <ds:schemaRefs>
    <ds:schemaRef ds:uri="http://schemas.microsoft.com/DataMashup"/>
  </ds:schemaRefs>
</ds:datastoreItem>
</file>

<file path=customXml/itemProps4.xml><?xml version="1.0" encoding="utf-8"?>
<ds:datastoreItem xmlns:ds="http://schemas.openxmlformats.org/officeDocument/2006/customXml" ds:itemID="{B6061D87-872D-4075-85E2-757178EB8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86</vt:i4>
      </vt:variant>
    </vt:vector>
  </HeadingPairs>
  <TitlesOfParts>
    <vt:vector size="86" baseType="lpstr">
      <vt:lpstr>Top VC deals</vt:lpstr>
      <vt:lpstr>Table of contents</vt:lpstr>
      <vt:lpstr>VC deal activity</vt:lpstr>
      <vt:lpstr>VC deals by size</vt:lpstr>
      <vt:lpstr>VC deals by industry</vt:lpstr>
      <vt:lpstr>Crossover investment rounds</vt:lpstr>
      <vt:lpstr>VC deals by stage</vt:lpstr>
      <vt:lpstr>VC deals by series</vt:lpstr>
      <vt:lpstr>VC deals by grouped series</vt:lpstr>
      <vt:lpstr>Pre-seed &amp; seed</vt:lpstr>
      <vt:lpstr>Pre-seed &amp; seed x size</vt:lpstr>
      <vt:lpstr>Early-stage activity</vt:lpstr>
      <vt:lpstr>Early stage x size</vt:lpstr>
      <vt:lpstr>Late-stage activity</vt:lpstr>
      <vt:lpstr>Late stage x size</vt:lpstr>
      <vt:lpstr>Venture-growth activity</vt:lpstr>
      <vt:lpstr>Venture growth x size</vt:lpstr>
      <vt:lpstr>Angel activity</vt:lpstr>
      <vt:lpstr>Angel x size</vt:lpstr>
      <vt:lpstr>First financings</vt:lpstr>
      <vt:lpstr>VC deals mega-rounds (&gt;$100m)</vt:lpstr>
      <vt:lpstr>VC deals by region</vt:lpstr>
      <vt:lpstr>Deals x state</vt:lpstr>
      <vt:lpstr>Deals x CSA</vt:lpstr>
      <vt:lpstr>Deals x lead investor</vt:lpstr>
      <vt:lpstr>VC deals with CVC</vt:lpstr>
      <vt:lpstr>VC deals with NTI</vt:lpstr>
      <vt:lpstr>VC deals by NTI breakout</vt:lpstr>
      <vt:lpstr>NTI deal leadership</vt:lpstr>
      <vt:lpstr>VC deals female founders</vt:lpstr>
      <vt:lpstr>Female founder first financings</vt:lpstr>
      <vt:lpstr>Female founder x stage</vt:lpstr>
      <vt:lpstr>Female founder league tables</vt:lpstr>
      <vt:lpstr>VC deals by vertical ranking</vt:lpstr>
      <vt:lpstr>Life sciences</vt:lpstr>
      <vt:lpstr>Tech</vt:lpstr>
      <vt:lpstr>AI spotlight</vt:lpstr>
      <vt:lpstr>AI share of VC deal activity</vt:lpstr>
      <vt:lpstr>AI CVC deal activity</vt:lpstr>
      <vt:lpstr>AI vs non-AI deal size x series</vt:lpstr>
      <vt:lpstr>AI pre value premium</vt:lpstr>
      <vt:lpstr>AI valuation step-ups</vt:lpstr>
      <vt:lpstr>Unicorn activity</vt:lpstr>
      <vt:lpstr>Aggregate unicorns</vt:lpstr>
      <vt:lpstr>Top 20 active unicorns</vt:lpstr>
      <vt:lpstr>VC deals medians by stage</vt:lpstr>
      <vt:lpstr>Median deal size</vt:lpstr>
      <vt:lpstr>Median pre value</vt:lpstr>
      <vt:lpstr>Median age</vt:lpstr>
      <vt:lpstr>Median by gender</vt:lpstr>
      <vt:lpstr>Top VC exits</vt:lpstr>
      <vt:lpstr>VC exit activity</vt:lpstr>
      <vt:lpstr>VC exits by size</vt:lpstr>
      <vt:lpstr>Exits x previous round</vt:lpstr>
      <vt:lpstr>VC exits by industry</vt:lpstr>
      <vt:lpstr>VC exits by type</vt:lpstr>
      <vt:lpstr>VC exits by sector</vt:lpstr>
      <vt:lpstr>VC exits by region</vt:lpstr>
      <vt:lpstr>VC exits by IPO</vt:lpstr>
      <vt:lpstr>VC exits female founders</vt:lpstr>
      <vt:lpstr>VC deals vs exits</vt:lpstr>
      <vt:lpstr>VC exits by vertical ranking</vt:lpstr>
      <vt:lpstr>VC exit medians</vt:lpstr>
      <vt:lpstr>SPAC activity</vt:lpstr>
      <vt:lpstr>Venture debt activity</vt:lpstr>
      <vt:lpstr>Venture debt x stage</vt:lpstr>
      <vt:lpstr>Venture debt medians x stage</vt:lpstr>
      <vt:lpstr>Top funds</vt:lpstr>
      <vt:lpstr>VC fundraising</vt:lpstr>
      <vt:lpstr>VC funds by size</vt:lpstr>
      <vt:lpstr>VC funds by experience</vt:lpstr>
      <vt:lpstr>VC funds vs previous</vt:lpstr>
      <vt:lpstr>VC fund medians</vt:lpstr>
      <vt:lpstr>VC capital raised vs invested</vt:lpstr>
      <vt:lpstr>Fundraising x CSA</vt:lpstr>
      <vt:lpstr>Fundraising median x experience</vt:lpstr>
      <vt:lpstr>Unicorn latest VC</vt:lpstr>
      <vt:lpstr>Unicorn first VC</vt:lpstr>
      <vt:lpstr>Unicorn founding</vt:lpstr>
      <vt:lpstr>Unique investor count</vt:lpstr>
      <vt:lpstr>Acquisition exit analysis</vt:lpstr>
      <vt:lpstr>AI share of US VC market value</vt:lpstr>
      <vt:lpstr>AI VC graduation rate</vt:lpstr>
      <vt:lpstr>Mega-IPO share of VC exits</vt:lpstr>
      <vt:lpstr>US VC company inventory</vt:lpstr>
      <vt:lpstr>VC exit value vs market value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Charlie Farber</dc:creator>
  <cp:keywords/>
  <dc:description/>
  <cp:lastModifiedBy>Kyle Stanford</cp:lastModifiedBy>
  <cp:revision/>
  <dcterms:created xsi:type="dcterms:W3CDTF">2025-06-27T14:13:24Z</dcterms:created>
  <dcterms:modified xsi:type="dcterms:W3CDTF">2026-07-08T17:02:09Z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0x010100FC171D3265ECAA44B3C898472BDC6BFD</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